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35" windowWidth="15195" windowHeight="6660"/>
  </bookViews>
  <sheets>
    <sheet name="Generate" sheetId="5" r:id="rId1"/>
    <sheet name="Test Lo" sheetId="2" r:id="rId2"/>
    <sheet name="Test Mid" sheetId="3" r:id="rId3"/>
    <sheet name="Test Hi" sheetId="4" r:id="rId4"/>
  </sheets>
  <calcPr calcId="125725"/>
</workbook>
</file>

<file path=xl/calcChain.xml><?xml version="1.0" encoding="utf-8"?>
<calcChain xmlns="http://schemas.openxmlformats.org/spreadsheetml/2006/main">
  <c r="E2" i="2"/>
  <c r="E1"/>
  <c r="A4829"/>
  <c r="A4830"/>
  <c r="A4831"/>
  <c r="A4832"/>
  <c r="A4833"/>
  <c r="A4834"/>
  <c r="A4835"/>
  <c r="A4836"/>
  <c r="A4837"/>
  <c r="A4838"/>
  <c r="A4839"/>
  <c r="A4840"/>
  <c r="A4841"/>
  <c r="A4842"/>
  <c r="A4843"/>
  <c r="A4844"/>
  <c r="A4845"/>
  <c r="A4846"/>
  <c r="A4847"/>
  <c r="A4848"/>
  <c r="A4849"/>
  <c r="A4850"/>
  <c r="A4851"/>
  <c r="A4852"/>
  <c r="A4853"/>
  <c r="A4854"/>
  <c r="A4855"/>
  <c r="A4856"/>
  <c r="A4857"/>
  <c r="A4858"/>
  <c r="A4859"/>
  <c r="A4860"/>
  <c r="A4861"/>
  <c r="A4862"/>
  <c r="A4863"/>
  <c r="A4864"/>
  <c r="A4865"/>
  <c r="A4866"/>
  <c r="A4867"/>
  <c r="A4868"/>
  <c r="A4869"/>
  <c r="A4870"/>
  <c r="A4871"/>
  <c r="A4872"/>
  <c r="A4873"/>
  <c r="A4874"/>
  <c r="A4875"/>
  <c r="A4876"/>
  <c r="A4877"/>
  <c r="A4878"/>
  <c r="A4879"/>
  <c r="A4880"/>
  <c r="A4881"/>
  <c r="A4882"/>
  <c r="A4883"/>
  <c r="A4884"/>
  <c r="A4885"/>
  <c r="A4886"/>
  <c r="A4887"/>
  <c r="A4888"/>
  <c r="A4889"/>
  <c r="A4890"/>
  <c r="A4891"/>
  <c r="A4892"/>
  <c r="A4893"/>
  <c r="A4894"/>
  <c r="A4895"/>
  <c r="A4896"/>
  <c r="A4897"/>
  <c r="A4898"/>
  <c r="A4899"/>
  <c r="A4900"/>
  <c r="A4901"/>
  <c r="A4902"/>
  <c r="A4903"/>
  <c r="A4904"/>
  <c r="A4905"/>
  <c r="A4906"/>
  <c r="A4907"/>
  <c r="A4908"/>
  <c r="A4909"/>
  <c r="A4910"/>
  <c r="A4911"/>
  <c r="A4912"/>
  <c r="A4913"/>
  <c r="A4914"/>
  <c r="A4915"/>
  <c r="A4916"/>
  <c r="A4917"/>
  <c r="A4918"/>
  <c r="A4919"/>
  <c r="A4920"/>
  <c r="A4921"/>
  <c r="A4922"/>
  <c r="A4923"/>
  <c r="A4924"/>
  <c r="A4925"/>
  <c r="A4926"/>
  <c r="A4927"/>
  <c r="A4928"/>
  <c r="A4929"/>
  <c r="A4930"/>
  <c r="A4931"/>
  <c r="A4932"/>
  <c r="A4933"/>
  <c r="A4934"/>
  <c r="A4935"/>
  <c r="A4936"/>
  <c r="A4937"/>
  <c r="A4938"/>
  <c r="A4939"/>
  <c r="A4940"/>
  <c r="A4941"/>
  <c r="A4942"/>
  <c r="A4943"/>
  <c r="A4944"/>
  <c r="A4945"/>
  <c r="A4946"/>
  <c r="A4947"/>
  <c r="A4948"/>
  <c r="A4949"/>
  <c r="A4950"/>
  <c r="A4951"/>
  <c r="A4952"/>
  <c r="A4953"/>
  <c r="A4954"/>
  <c r="A4955"/>
  <c r="A4956"/>
  <c r="A4957"/>
  <c r="A4958"/>
  <c r="A4959"/>
  <c r="A4960"/>
  <c r="A4961"/>
  <c r="A4962"/>
  <c r="A4963"/>
  <c r="A4964"/>
  <c r="A4965"/>
  <c r="A4966"/>
  <c r="A4967"/>
  <c r="A4968"/>
  <c r="A4969"/>
  <c r="A4970"/>
  <c r="A4971"/>
  <c r="A4972"/>
  <c r="A4973"/>
  <c r="A4974"/>
  <c r="A4975"/>
  <c r="A4976"/>
  <c r="A4977"/>
  <c r="A4978"/>
  <c r="A4979"/>
  <c r="A4980"/>
  <c r="A4981"/>
  <c r="A4982"/>
  <c r="A4983"/>
  <c r="A4984"/>
  <c r="A4985"/>
  <c r="A4986"/>
  <c r="A4987"/>
  <c r="A4988"/>
  <c r="A4989"/>
  <c r="A4990"/>
  <c r="A4991"/>
  <c r="A4992"/>
  <c r="A4993"/>
  <c r="A4994"/>
  <c r="A4995"/>
  <c r="A4996"/>
  <c r="A4997"/>
  <c r="A4998"/>
  <c r="A4999"/>
  <c r="A5000"/>
  <c r="A5001"/>
  <c r="A5002"/>
  <c r="A5003"/>
  <c r="A5004"/>
  <c r="A5005"/>
  <c r="A5006"/>
  <c r="A5007"/>
  <c r="A5008"/>
  <c r="A5009"/>
  <c r="A5010"/>
  <c r="A5011"/>
  <c r="A5012"/>
  <c r="A5013"/>
  <c r="A5014"/>
  <c r="A5015"/>
  <c r="A5016"/>
  <c r="A5017"/>
  <c r="A5018"/>
  <c r="A5019"/>
  <c r="A5020"/>
  <c r="A5021"/>
  <c r="A5022"/>
  <c r="A5023"/>
  <c r="A5024"/>
  <c r="A5025"/>
  <c r="A5026"/>
  <c r="A5027"/>
  <c r="A5028"/>
  <c r="A5029"/>
  <c r="A5030"/>
  <c r="A5031"/>
  <c r="A5032"/>
  <c r="A5033"/>
  <c r="A5034"/>
  <c r="A5035"/>
  <c r="A5036"/>
  <c r="A5037"/>
  <c r="A5038"/>
  <c r="A5039"/>
  <c r="A5040"/>
  <c r="A5041"/>
  <c r="A5042"/>
  <c r="A5043"/>
  <c r="A5044"/>
  <c r="A5045"/>
  <c r="A5046"/>
  <c r="A5047"/>
  <c r="A5048"/>
  <c r="A5049"/>
  <c r="A5050"/>
  <c r="A5051"/>
  <c r="A5052"/>
  <c r="A5053"/>
  <c r="A5054"/>
  <c r="A5055"/>
  <c r="A5056"/>
  <c r="A5057"/>
  <c r="A5058"/>
  <c r="A5059"/>
  <c r="A5060"/>
  <c r="A5061"/>
  <c r="A5062"/>
  <c r="A5063"/>
  <c r="A5064"/>
  <c r="A5065"/>
  <c r="A5066"/>
  <c r="A5067"/>
  <c r="A5068"/>
  <c r="A5069"/>
  <c r="A5070"/>
  <c r="A5071"/>
  <c r="A5072"/>
  <c r="A5073"/>
  <c r="A5074"/>
  <c r="A5075"/>
  <c r="A5076"/>
  <c r="A5077"/>
  <c r="A5078"/>
  <c r="A5079"/>
  <c r="A5080"/>
  <c r="A5081"/>
  <c r="A5082"/>
  <c r="A5083"/>
  <c r="A5084"/>
  <c r="A5085"/>
  <c r="A5086"/>
  <c r="A5087"/>
  <c r="A5088"/>
  <c r="A5089"/>
  <c r="A5090"/>
  <c r="A5091"/>
  <c r="A5092"/>
  <c r="A5093"/>
  <c r="A5094"/>
  <c r="A5095"/>
  <c r="A5096"/>
  <c r="A5097"/>
  <c r="A5098"/>
  <c r="A5099"/>
  <c r="A5100"/>
  <c r="A5101"/>
  <c r="A5102"/>
  <c r="A5103"/>
  <c r="A5104"/>
  <c r="A5105"/>
  <c r="A5106"/>
  <c r="A5107"/>
  <c r="A5108"/>
  <c r="A5109"/>
  <c r="A5110"/>
  <c r="A5111"/>
  <c r="A5112"/>
  <c r="A5113"/>
  <c r="A5114"/>
  <c r="A5115"/>
  <c r="A5116"/>
  <c r="A5117"/>
  <c r="A5118"/>
  <c r="A5119"/>
  <c r="A5120"/>
  <c r="A5121"/>
  <c r="A5122"/>
  <c r="A5123"/>
  <c r="A5124"/>
  <c r="A5125"/>
  <c r="A5126"/>
  <c r="A5127"/>
  <c r="A5128"/>
  <c r="A5129"/>
  <c r="A5130"/>
  <c r="A5131"/>
  <c r="A5132"/>
  <c r="A5133"/>
  <c r="A5134"/>
  <c r="A5135"/>
  <c r="A5136"/>
  <c r="A5137"/>
  <c r="A5138"/>
  <c r="A5139"/>
  <c r="A5140"/>
  <c r="A5141"/>
  <c r="A5142"/>
  <c r="A5143"/>
  <c r="A5144"/>
  <c r="A5145"/>
  <c r="A5146"/>
  <c r="A5147"/>
  <c r="A5148"/>
  <c r="A5149"/>
  <c r="A5150"/>
  <c r="A5151"/>
  <c r="A5152"/>
  <c r="A5153"/>
  <c r="A5154"/>
  <c r="A5155"/>
  <c r="A5156"/>
  <c r="A5157"/>
  <c r="A5158"/>
  <c r="A5159"/>
  <c r="A5160"/>
  <c r="A5161"/>
  <c r="A5162"/>
  <c r="A5163"/>
  <c r="A5164"/>
  <c r="A5165"/>
  <c r="A5166"/>
  <c r="A5167"/>
  <c r="A5168"/>
  <c r="A5169"/>
  <c r="A5170"/>
  <c r="A5171"/>
  <c r="A5172"/>
  <c r="A5173"/>
  <c r="A5174"/>
  <c r="A5175"/>
  <c r="A5176"/>
  <c r="A5177"/>
  <c r="A5178"/>
  <c r="A5179"/>
  <c r="A5180"/>
  <c r="A5181"/>
  <c r="A5182"/>
  <c r="A5183"/>
  <c r="A5184"/>
  <c r="A5185"/>
  <c r="A5186"/>
  <c r="A5187"/>
  <c r="A5188"/>
  <c r="A5189"/>
  <c r="A5190"/>
  <c r="A5191"/>
  <c r="A5192"/>
  <c r="A5193"/>
  <c r="A5194"/>
  <c r="A5195"/>
  <c r="A5196"/>
  <c r="A5197"/>
  <c r="A5198"/>
  <c r="A5199"/>
  <c r="A5200"/>
  <c r="A5201"/>
  <c r="A5202"/>
  <c r="A5203"/>
  <c r="A5204"/>
  <c r="A5205"/>
  <c r="A5206"/>
  <c r="A5207"/>
  <c r="A5208"/>
  <c r="A5209"/>
  <c r="A5210"/>
  <c r="A5211"/>
  <c r="A5212"/>
  <c r="A5213"/>
  <c r="A5214"/>
  <c r="A5215"/>
  <c r="A5216"/>
  <c r="A5217"/>
  <c r="A5218"/>
  <c r="A5219"/>
  <c r="A5220"/>
  <c r="A5221"/>
  <c r="A5222"/>
  <c r="A5223"/>
  <c r="A5224"/>
  <c r="A5225"/>
  <c r="A5226"/>
  <c r="A5227"/>
  <c r="A5228"/>
  <c r="A5229"/>
  <c r="A5230"/>
  <c r="A5231"/>
  <c r="A5232"/>
  <c r="A5233"/>
  <c r="A5234"/>
  <c r="A5235"/>
  <c r="A5236"/>
  <c r="A5237"/>
  <c r="A5238"/>
  <c r="A5239"/>
  <c r="A5240"/>
  <c r="A5241"/>
  <c r="A5242"/>
  <c r="A5243"/>
  <c r="A5244"/>
  <c r="A5245"/>
  <c r="A5246"/>
  <c r="A5247"/>
  <c r="A5248"/>
  <c r="A5249"/>
  <c r="A5250"/>
  <c r="A5251"/>
  <c r="A5252"/>
  <c r="A5253"/>
  <c r="A5254"/>
  <c r="A5255"/>
  <c r="A5256"/>
  <c r="A5257"/>
  <c r="A5258"/>
  <c r="A5259"/>
  <c r="A5260"/>
  <c r="A5261"/>
  <c r="A5262"/>
  <c r="A5263"/>
  <c r="A5264"/>
  <c r="A5265"/>
  <c r="A5266"/>
  <c r="A5267"/>
  <c r="A5268"/>
  <c r="A5269"/>
  <c r="A5270"/>
  <c r="A5271"/>
  <c r="A5272"/>
  <c r="A5273"/>
  <c r="A5274"/>
  <c r="A5275"/>
  <c r="A5276"/>
  <c r="A5277"/>
  <c r="A5278"/>
  <c r="A5279"/>
  <c r="A5280"/>
  <c r="A5281"/>
  <c r="A5282"/>
  <c r="A5283"/>
  <c r="A5284"/>
  <c r="A5285"/>
  <c r="A5286"/>
  <c r="A5287"/>
  <c r="A5288"/>
  <c r="A5289"/>
  <c r="A5290"/>
  <c r="A5291"/>
  <c r="A5292"/>
  <c r="A5293"/>
  <c r="A5294"/>
  <c r="A5295"/>
  <c r="A5296"/>
  <c r="A5297"/>
  <c r="A5298"/>
  <c r="A5299"/>
  <c r="A5300"/>
  <c r="A5301"/>
  <c r="A5302"/>
  <c r="A5303"/>
  <c r="A5304"/>
  <c r="A5305"/>
  <c r="A5306"/>
  <c r="A5307"/>
  <c r="A5308"/>
  <c r="A5309"/>
  <c r="A5310"/>
  <c r="A5311"/>
  <c r="A5312"/>
  <c r="A5313"/>
  <c r="A5314"/>
  <c r="A5315"/>
  <c r="A5316"/>
  <c r="A5317"/>
  <c r="A5318"/>
  <c r="A5319"/>
  <c r="A5320"/>
  <c r="A5321"/>
  <c r="A5322"/>
  <c r="A5323"/>
  <c r="A5324"/>
  <c r="A5325"/>
  <c r="A5326"/>
  <c r="A5327"/>
  <c r="A5328"/>
  <c r="A5329"/>
  <c r="A5330"/>
  <c r="A5331"/>
  <c r="A5332"/>
  <c r="A5333"/>
  <c r="A5334"/>
  <c r="A5335"/>
  <c r="A5336"/>
  <c r="A5337"/>
  <c r="A5338"/>
  <c r="A5339"/>
  <c r="A5340"/>
  <c r="A5341"/>
  <c r="A5342"/>
  <c r="A5343"/>
  <c r="A5344"/>
  <c r="A5345"/>
  <c r="A5346"/>
  <c r="A5347"/>
  <c r="A5348"/>
  <c r="A5349"/>
  <c r="A5350"/>
  <c r="A5351"/>
  <c r="A5352"/>
  <c r="A5353"/>
  <c r="A5354"/>
  <c r="A5355"/>
  <c r="A5356"/>
  <c r="A5357"/>
  <c r="A5358"/>
  <c r="A5359"/>
  <c r="A5360"/>
  <c r="A5361"/>
  <c r="A5362"/>
  <c r="A5363"/>
  <c r="A5364"/>
  <c r="A5365"/>
  <c r="A5366"/>
  <c r="A5367"/>
  <c r="A5368"/>
  <c r="A5369"/>
  <c r="A5370"/>
  <c r="A5371"/>
  <c r="A5372"/>
  <c r="A5373"/>
  <c r="A5374"/>
  <c r="A5375"/>
  <c r="A5376"/>
  <c r="A5377"/>
  <c r="A5378"/>
  <c r="A5379"/>
  <c r="A5380"/>
  <c r="A5381"/>
  <c r="A5382"/>
  <c r="A5383"/>
  <c r="A5384"/>
  <c r="A5385"/>
  <c r="A5386"/>
  <c r="A5387"/>
  <c r="A5388"/>
  <c r="A5389"/>
  <c r="A5390"/>
  <c r="A5391"/>
  <c r="A5392"/>
  <c r="A5393"/>
  <c r="A5394"/>
  <c r="A5395"/>
  <c r="A5396"/>
  <c r="A5397"/>
  <c r="A5398"/>
  <c r="A5399"/>
  <c r="A5400"/>
  <c r="A5401"/>
  <c r="A5402"/>
  <c r="A5403"/>
  <c r="A5404"/>
  <c r="A5405"/>
  <c r="A5406"/>
  <c r="A5407"/>
  <c r="A5408"/>
  <c r="A5409"/>
  <c r="A5410"/>
  <c r="A5411"/>
  <c r="A5412"/>
  <c r="A5413"/>
  <c r="A5414"/>
  <c r="A5415"/>
  <c r="A5416"/>
  <c r="A5417"/>
  <c r="A5418"/>
  <c r="A5419"/>
  <c r="A5420"/>
  <c r="A5421"/>
  <c r="A5422"/>
  <c r="A5423"/>
  <c r="A5424"/>
  <c r="A5425"/>
  <c r="A5426"/>
  <c r="A5427"/>
  <c r="A5428"/>
  <c r="A5429"/>
  <c r="A5430"/>
  <c r="A5431"/>
  <c r="A5432"/>
  <c r="A5433"/>
  <c r="A5434"/>
  <c r="A5435"/>
  <c r="A5436"/>
  <c r="A5437"/>
  <c r="A5438"/>
  <c r="A5439"/>
  <c r="A5440"/>
  <c r="A5441"/>
  <c r="A5442"/>
  <c r="A5443"/>
  <c r="A5444"/>
  <c r="A5445"/>
  <c r="A5446"/>
  <c r="A5447"/>
  <c r="A5448"/>
  <c r="A5449"/>
  <c r="A5450"/>
  <c r="A5451"/>
  <c r="A5452"/>
  <c r="A5453"/>
  <c r="A5454"/>
  <c r="A5455"/>
  <c r="A5456"/>
  <c r="A5457"/>
  <c r="A5458"/>
  <c r="A5459"/>
  <c r="A5460"/>
  <c r="A5461"/>
  <c r="A5462"/>
  <c r="A5463"/>
  <c r="A5464"/>
  <c r="A5465"/>
  <c r="A5466"/>
  <c r="A5467"/>
  <c r="A5468"/>
  <c r="A5469"/>
  <c r="A5470"/>
  <c r="A5471"/>
  <c r="A5472"/>
  <c r="A5473"/>
  <c r="A5474"/>
  <c r="A5475"/>
  <c r="A5476"/>
  <c r="A5477"/>
  <c r="A5478"/>
  <c r="A5479"/>
  <c r="A5480"/>
  <c r="A5481"/>
  <c r="A5482"/>
  <c r="A5483"/>
  <c r="A5484"/>
  <c r="A5485"/>
  <c r="A5486"/>
  <c r="A5487"/>
  <c r="A5488"/>
  <c r="A5489"/>
  <c r="A5490"/>
  <c r="A5491"/>
  <c r="A5492"/>
  <c r="A5493"/>
  <c r="A5494"/>
  <c r="A5495"/>
  <c r="A5496"/>
  <c r="A5497"/>
  <c r="A5498"/>
  <c r="A5499"/>
  <c r="A5500"/>
  <c r="A5501"/>
  <c r="A5502"/>
  <c r="A5503"/>
  <c r="A5504"/>
  <c r="A5505"/>
  <c r="A5506"/>
  <c r="A5507"/>
  <c r="A5508"/>
  <c r="A5509"/>
  <c r="A5510"/>
  <c r="A5511"/>
  <c r="A5512"/>
  <c r="A5513"/>
  <c r="A5514"/>
  <c r="A5515"/>
  <c r="A5516"/>
  <c r="A5517"/>
  <c r="A5518"/>
  <c r="A5519"/>
  <c r="A5520"/>
  <c r="A5521"/>
  <c r="A5522"/>
  <c r="A5523"/>
  <c r="A5524"/>
  <c r="A5525"/>
  <c r="A5526"/>
  <c r="A5527"/>
  <c r="A5528"/>
  <c r="A5529"/>
  <c r="A5530"/>
  <c r="A5531"/>
  <c r="A5532"/>
  <c r="A5533"/>
  <c r="A5534"/>
  <c r="A5535"/>
  <c r="A5536"/>
  <c r="A5537"/>
  <c r="A5538"/>
  <c r="A5539"/>
  <c r="A5540"/>
  <c r="A5541"/>
  <c r="A5542"/>
  <c r="A5543"/>
  <c r="A5544"/>
  <c r="A5545"/>
  <c r="B5600" i="3"/>
  <c r="C5600" s="1"/>
  <c r="F5600" s="1"/>
  <c r="B5599"/>
  <c r="D5599" s="1"/>
  <c r="H5599" s="1"/>
  <c r="B5598"/>
  <c r="C5598" s="1"/>
  <c r="F5598" s="1"/>
  <c r="C5597"/>
  <c r="F5597" s="1"/>
  <c r="B5597"/>
  <c r="D5597" s="1"/>
  <c r="H5597" s="1"/>
  <c r="B5596"/>
  <c r="C5596" s="1"/>
  <c r="F5596" s="1"/>
  <c r="B5595"/>
  <c r="D5595" s="1"/>
  <c r="H5595" s="1"/>
  <c r="B5594"/>
  <c r="C5594" s="1"/>
  <c r="F5594" s="1"/>
  <c r="C5593"/>
  <c r="F5593" s="1"/>
  <c r="B5593"/>
  <c r="D5593" s="1"/>
  <c r="H5593" s="1"/>
  <c r="B5592"/>
  <c r="C5592" s="1"/>
  <c r="F5592" s="1"/>
  <c r="B5591"/>
  <c r="D5591" s="1"/>
  <c r="H5591" s="1"/>
  <c r="B5590"/>
  <c r="C5590" s="1"/>
  <c r="F5590" s="1"/>
  <c r="C5589"/>
  <c r="F5589" s="1"/>
  <c r="B5589"/>
  <c r="D5589" s="1"/>
  <c r="H5589" s="1"/>
  <c r="B5588"/>
  <c r="C5588" s="1"/>
  <c r="F5588" s="1"/>
  <c r="B5587"/>
  <c r="D5587" s="1"/>
  <c r="H5587" s="1"/>
  <c r="B5586"/>
  <c r="C5586" s="1"/>
  <c r="F5586" s="1"/>
  <c r="C5585"/>
  <c r="F5585" s="1"/>
  <c r="B5585"/>
  <c r="D5585" s="1"/>
  <c r="H5585" s="1"/>
  <c r="B5584"/>
  <c r="C5584" s="1"/>
  <c r="F5584" s="1"/>
  <c r="B5583"/>
  <c r="D5583" s="1"/>
  <c r="H5583" s="1"/>
  <c r="B5582"/>
  <c r="C5582" s="1"/>
  <c r="F5582" s="1"/>
  <c r="C5581"/>
  <c r="F5581" s="1"/>
  <c r="B5581"/>
  <c r="D5581" s="1"/>
  <c r="H5581" s="1"/>
  <c r="B5580"/>
  <c r="C5580" s="1"/>
  <c r="F5580" s="1"/>
  <c r="B5579"/>
  <c r="D5579" s="1"/>
  <c r="H5579" s="1"/>
  <c r="B5578"/>
  <c r="C5578" s="1"/>
  <c r="F5578" s="1"/>
  <c r="C5577"/>
  <c r="F5577" s="1"/>
  <c r="B5577"/>
  <c r="D5577" s="1"/>
  <c r="H5577" s="1"/>
  <c r="B5576"/>
  <c r="C5576" s="1"/>
  <c r="F5576" s="1"/>
  <c r="B5575"/>
  <c r="D5575" s="1"/>
  <c r="H5575" s="1"/>
  <c r="B5574"/>
  <c r="C5574" s="1"/>
  <c r="F5574" s="1"/>
  <c r="C5573"/>
  <c r="F5573" s="1"/>
  <c r="B5573"/>
  <c r="D5573" s="1"/>
  <c r="H5573" s="1"/>
  <c r="B5572"/>
  <c r="C5572" s="1"/>
  <c r="F5572" s="1"/>
  <c r="B5571"/>
  <c r="D5571" s="1"/>
  <c r="H5571" s="1"/>
  <c r="B5570"/>
  <c r="C5570" s="1"/>
  <c r="F5570" s="1"/>
  <c r="B5569"/>
  <c r="D5569" s="1"/>
  <c r="H5569" s="1"/>
  <c r="B5568"/>
  <c r="C5568" s="1"/>
  <c r="F5568" s="1"/>
  <c r="B5567"/>
  <c r="D5567" s="1"/>
  <c r="H5567" s="1"/>
  <c r="B5566"/>
  <c r="C5566" s="1"/>
  <c r="F5566" s="1"/>
  <c r="B5565"/>
  <c r="D5565" s="1"/>
  <c r="H5565" s="1"/>
  <c r="B5564"/>
  <c r="C5564" s="1"/>
  <c r="F5564" s="1"/>
  <c r="B5563"/>
  <c r="D5563" s="1"/>
  <c r="H5563" s="1"/>
  <c r="B5562"/>
  <c r="C5562" s="1"/>
  <c r="F5562" s="1"/>
  <c r="B5561"/>
  <c r="D5561" s="1"/>
  <c r="H5561" s="1"/>
  <c r="B5560"/>
  <c r="C5560" s="1"/>
  <c r="F5560" s="1"/>
  <c r="B5559"/>
  <c r="D5559" s="1"/>
  <c r="H5559" s="1"/>
  <c r="B5558"/>
  <c r="C5558" s="1"/>
  <c r="F5558" s="1"/>
  <c r="B5557"/>
  <c r="D5557" s="1"/>
  <c r="H5557" s="1"/>
  <c r="B5556"/>
  <c r="C5556" s="1"/>
  <c r="F5556" s="1"/>
  <c r="B5555"/>
  <c r="D5555" s="1"/>
  <c r="H5555" s="1"/>
  <c r="B5554"/>
  <c r="C5554" s="1"/>
  <c r="F5554" s="1"/>
  <c r="B5553"/>
  <c r="D5553" s="1"/>
  <c r="H5553" s="1"/>
  <c r="B5552"/>
  <c r="C5552" s="1"/>
  <c r="F5552" s="1"/>
  <c r="B5551"/>
  <c r="D5551" s="1"/>
  <c r="H5551" s="1"/>
  <c r="B5550"/>
  <c r="C5550" s="1"/>
  <c r="F5550" s="1"/>
  <c r="B5549"/>
  <c r="D5549" s="1"/>
  <c r="H5549" s="1"/>
  <c r="B5548"/>
  <c r="C5548" s="1"/>
  <c r="F5548" s="1"/>
  <c r="B5547"/>
  <c r="D5547" s="1"/>
  <c r="H5547" s="1"/>
  <c r="B5546"/>
  <c r="C5546" s="1"/>
  <c r="F5546" s="1"/>
  <c r="B5545"/>
  <c r="D5545" s="1"/>
  <c r="H5545" s="1"/>
  <c r="B5544"/>
  <c r="D5544" s="1"/>
  <c r="H5544" s="1"/>
  <c r="B5543"/>
  <c r="D5543" s="1"/>
  <c r="H5543" s="1"/>
  <c r="B5542"/>
  <c r="D5542" s="1"/>
  <c r="H5542" s="1"/>
  <c r="B5541"/>
  <c r="D5541" s="1"/>
  <c r="H5541" s="1"/>
  <c r="B5540"/>
  <c r="D5540" s="1"/>
  <c r="H5540" s="1"/>
  <c r="B5539"/>
  <c r="D5539" s="1"/>
  <c r="H5539" s="1"/>
  <c r="C5538"/>
  <c r="F5538" s="1"/>
  <c r="B5538"/>
  <c r="D5538" s="1"/>
  <c r="H5538" s="1"/>
  <c r="B5537"/>
  <c r="D5537" s="1"/>
  <c r="H5537" s="1"/>
  <c r="B5536"/>
  <c r="D5536" s="1"/>
  <c r="H5536" s="1"/>
  <c r="B5535"/>
  <c r="D5535" s="1"/>
  <c r="H5535" s="1"/>
  <c r="B5534"/>
  <c r="D5534" s="1"/>
  <c r="H5534" s="1"/>
  <c r="B5533"/>
  <c r="D5533" s="1"/>
  <c r="H5533" s="1"/>
  <c r="B5532"/>
  <c r="D5532" s="1"/>
  <c r="H5532" s="1"/>
  <c r="B5531"/>
  <c r="D5531" s="1"/>
  <c r="H5531" s="1"/>
  <c r="C5530"/>
  <c r="F5530" s="1"/>
  <c r="B5530"/>
  <c r="D5530" s="1"/>
  <c r="H5530" s="1"/>
  <c r="B5529"/>
  <c r="D5529" s="1"/>
  <c r="H5529" s="1"/>
  <c r="B5528"/>
  <c r="D5528" s="1"/>
  <c r="H5528" s="1"/>
  <c r="B5527"/>
  <c r="D5527" s="1"/>
  <c r="H5527" s="1"/>
  <c r="B5526"/>
  <c r="D5526" s="1"/>
  <c r="H5526" s="1"/>
  <c r="B5525"/>
  <c r="D5525" s="1"/>
  <c r="H5525" s="1"/>
  <c r="B5524"/>
  <c r="D5524" s="1"/>
  <c r="H5524" s="1"/>
  <c r="B5523"/>
  <c r="D5523" s="1"/>
  <c r="H5523" s="1"/>
  <c r="C5522"/>
  <c r="F5522" s="1"/>
  <c r="B5522"/>
  <c r="D5522" s="1"/>
  <c r="H5522" s="1"/>
  <c r="B5521"/>
  <c r="D5521" s="1"/>
  <c r="H5521" s="1"/>
  <c r="B5520"/>
  <c r="D5520" s="1"/>
  <c r="H5520" s="1"/>
  <c r="B5519"/>
  <c r="D5519" s="1"/>
  <c r="H5519" s="1"/>
  <c r="B5518"/>
  <c r="D5518" s="1"/>
  <c r="H5518" s="1"/>
  <c r="B5517"/>
  <c r="D5517" s="1"/>
  <c r="H5517" s="1"/>
  <c r="B5516"/>
  <c r="D5516" s="1"/>
  <c r="H5516" s="1"/>
  <c r="B5515"/>
  <c r="D5515" s="1"/>
  <c r="H5515" s="1"/>
  <c r="C5514"/>
  <c r="F5514" s="1"/>
  <c r="B5514"/>
  <c r="D5514" s="1"/>
  <c r="H5514" s="1"/>
  <c r="B5513"/>
  <c r="D5513" s="1"/>
  <c r="H5513" s="1"/>
  <c r="B5512"/>
  <c r="D5512" s="1"/>
  <c r="H5512" s="1"/>
  <c r="B5511"/>
  <c r="D5511" s="1"/>
  <c r="H5511" s="1"/>
  <c r="B5510"/>
  <c r="D5510" s="1"/>
  <c r="H5510" s="1"/>
  <c r="B5509"/>
  <c r="D5509" s="1"/>
  <c r="H5509" s="1"/>
  <c r="B5508"/>
  <c r="D5508" s="1"/>
  <c r="H5508" s="1"/>
  <c r="B5507"/>
  <c r="D5507" s="1"/>
  <c r="H5507" s="1"/>
  <c r="C5506"/>
  <c r="F5506" s="1"/>
  <c r="B5506"/>
  <c r="D5506" s="1"/>
  <c r="H5506" s="1"/>
  <c r="B5505"/>
  <c r="D5505" s="1"/>
  <c r="H5505" s="1"/>
  <c r="B5504"/>
  <c r="D5504" s="1"/>
  <c r="H5504" s="1"/>
  <c r="B5503"/>
  <c r="D5503" s="1"/>
  <c r="H5503" s="1"/>
  <c r="B5502"/>
  <c r="D5502" s="1"/>
  <c r="H5502" s="1"/>
  <c r="B5501"/>
  <c r="D5501" s="1"/>
  <c r="H5501" s="1"/>
  <c r="B5500"/>
  <c r="D5500" s="1"/>
  <c r="H5500" s="1"/>
  <c r="B5499"/>
  <c r="D5499" s="1"/>
  <c r="H5499" s="1"/>
  <c r="C5498"/>
  <c r="F5498" s="1"/>
  <c r="B5498"/>
  <c r="D5498" s="1"/>
  <c r="H5498" s="1"/>
  <c r="B5497"/>
  <c r="D5497" s="1"/>
  <c r="H5497" s="1"/>
  <c r="B5496"/>
  <c r="D5496" s="1"/>
  <c r="H5496" s="1"/>
  <c r="B5495"/>
  <c r="D5495" s="1"/>
  <c r="H5495" s="1"/>
  <c r="B5494"/>
  <c r="D5494" s="1"/>
  <c r="H5494" s="1"/>
  <c r="B5493"/>
  <c r="D5493" s="1"/>
  <c r="H5493" s="1"/>
  <c r="B5492"/>
  <c r="D5492" s="1"/>
  <c r="H5492" s="1"/>
  <c r="B5491"/>
  <c r="D5491" s="1"/>
  <c r="H5491" s="1"/>
  <c r="C5490"/>
  <c r="F5490" s="1"/>
  <c r="B5490"/>
  <c r="D5490" s="1"/>
  <c r="H5490" s="1"/>
  <c r="B5489"/>
  <c r="D5489" s="1"/>
  <c r="H5489" s="1"/>
  <c r="B5488"/>
  <c r="D5488" s="1"/>
  <c r="H5488" s="1"/>
  <c r="B5487"/>
  <c r="C5487" s="1"/>
  <c r="F5487" s="1"/>
  <c r="B5486"/>
  <c r="D5486" s="1"/>
  <c r="H5486" s="1"/>
  <c r="B5485"/>
  <c r="C5485" s="1"/>
  <c r="F5485" s="1"/>
  <c r="B5484"/>
  <c r="D5484" s="1"/>
  <c r="H5484" s="1"/>
  <c r="B5483"/>
  <c r="C5483" s="1"/>
  <c r="F5483" s="1"/>
  <c r="C5482"/>
  <c r="F5482" s="1"/>
  <c r="B5482"/>
  <c r="D5482" s="1"/>
  <c r="H5482" s="1"/>
  <c r="B5481"/>
  <c r="C5481" s="1"/>
  <c r="F5481" s="1"/>
  <c r="B5480"/>
  <c r="D5480" s="1"/>
  <c r="H5480" s="1"/>
  <c r="B5479"/>
  <c r="C5479" s="1"/>
  <c r="F5479" s="1"/>
  <c r="B5478"/>
  <c r="D5478" s="1"/>
  <c r="H5478" s="1"/>
  <c r="B5477"/>
  <c r="C5477" s="1"/>
  <c r="F5477" s="1"/>
  <c r="B5476"/>
  <c r="D5476" s="1"/>
  <c r="H5476" s="1"/>
  <c r="B5475"/>
  <c r="C5475" s="1"/>
  <c r="F5475" s="1"/>
  <c r="C5474"/>
  <c r="F5474" s="1"/>
  <c r="B5474"/>
  <c r="D5474" s="1"/>
  <c r="H5474" s="1"/>
  <c r="B5473"/>
  <c r="C5473" s="1"/>
  <c r="F5473" s="1"/>
  <c r="B5472"/>
  <c r="D5472" s="1"/>
  <c r="H5472" s="1"/>
  <c r="B5471"/>
  <c r="C5471" s="1"/>
  <c r="F5471" s="1"/>
  <c r="B5470"/>
  <c r="D5470" s="1"/>
  <c r="H5470" s="1"/>
  <c r="B5469"/>
  <c r="C5469" s="1"/>
  <c r="F5469" s="1"/>
  <c r="B5468"/>
  <c r="D5468" s="1"/>
  <c r="H5468" s="1"/>
  <c r="B5467"/>
  <c r="C5467" s="1"/>
  <c r="F5467" s="1"/>
  <c r="C5466"/>
  <c r="F5466" s="1"/>
  <c r="B5466"/>
  <c r="D5466" s="1"/>
  <c r="H5466" s="1"/>
  <c r="B5465"/>
  <c r="C5465" s="1"/>
  <c r="F5465" s="1"/>
  <c r="B5464"/>
  <c r="C5464" s="1"/>
  <c r="F5464" s="1"/>
  <c r="C5463"/>
  <c r="F5463" s="1"/>
  <c r="B5463"/>
  <c r="D5463" s="1"/>
  <c r="H5463" s="1"/>
  <c r="B5462"/>
  <c r="C5462" s="1"/>
  <c r="F5462" s="1"/>
  <c r="B5461"/>
  <c r="D5461" s="1"/>
  <c r="H5461" s="1"/>
  <c r="B5460"/>
  <c r="C5460" s="1"/>
  <c r="F5460" s="1"/>
  <c r="B5459"/>
  <c r="D5459" s="1"/>
  <c r="H5459" s="1"/>
  <c r="B5458"/>
  <c r="C5458" s="1"/>
  <c r="F5458" s="1"/>
  <c r="B5457"/>
  <c r="D5457" s="1"/>
  <c r="H5457" s="1"/>
  <c r="B5456"/>
  <c r="C5456" s="1"/>
  <c r="F5456" s="1"/>
  <c r="C5455"/>
  <c r="F5455" s="1"/>
  <c r="B5455"/>
  <c r="D5455" s="1"/>
  <c r="H5455" s="1"/>
  <c r="B5454"/>
  <c r="C5454" s="1"/>
  <c r="F5454" s="1"/>
  <c r="B5453"/>
  <c r="D5453" s="1"/>
  <c r="H5453" s="1"/>
  <c r="B5452"/>
  <c r="C5452" s="1"/>
  <c r="F5452" s="1"/>
  <c r="B5451"/>
  <c r="D5451" s="1"/>
  <c r="H5451" s="1"/>
  <c r="B5450"/>
  <c r="C5450" s="1"/>
  <c r="F5450" s="1"/>
  <c r="B5449"/>
  <c r="D5449" s="1"/>
  <c r="H5449" s="1"/>
  <c r="B5448"/>
  <c r="C5448" s="1"/>
  <c r="F5448" s="1"/>
  <c r="C5447"/>
  <c r="F5447" s="1"/>
  <c r="B5447"/>
  <c r="D5447" s="1"/>
  <c r="H5447" s="1"/>
  <c r="B5446"/>
  <c r="C5446" s="1"/>
  <c r="F5446" s="1"/>
  <c r="B5445"/>
  <c r="D5445" s="1"/>
  <c r="H5445" s="1"/>
  <c r="B5444"/>
  <c r="C5444" s="1"/>
  <c r="F5444" s="1"/>
  <c r="B5443"/>
  <c r="D5443" s="1"/>
  <c r="H5443" s="1"/>
  <c r="B5442"/>
  <c r="C5442" s="1"/>
  <c r="F5442" s="1"/>
  <c r="B5441"/>
  <c r="D5441" s="1"/>
  <c r="H5441" s="1"/>
  <c r="B5440"/>
  <c r="C5440" s="1"/>
  <c r="F5440" s="1"/>
  <c r="C5439"/>
  <c r="F5439" s="1"/>
  <c r="B5439"/>
  <c r="D5439" s="1"/>
  <c r="H5439" s="1"/>
  <c r="B5438"/>
  <c r="C5438" s="1"/>
  <c r="F5438" s="1"/>
  <c r="B5437"/>
  <c r="D5437" s="1"/>
  <c r="H5437" s="1"/>
  <c r="B5436"/>
  <c r="C5436" s="1"/>
  <c r="F5436" s="1"/>
  <c r="B5435"/>
  <c r="D5435" s="1"/>
  <c r="H5435" s="1"/>
  <c r="B5434"/>
  <c r="C5434" s="1"/>
  <c r="F5434" s="1"/>
  <c r="B5433"/>
  <c r="D5433" s="1"/>
  <c r="H5433" s="1"/>
  <c r="B5432"/>
  <c r="C5432" s="1"/>
  <c r="F5432" s="1"/>
  <c r="C5431"/>
  <c r="F5431" s="1"/>
  <c r="B5431"/>
  <c r="D5431" s="1"/>
  <c r="H5431" s="1"/>
  <c r="B5430"/>
  <c r="C5430" s="1"/>
  <c r="F5430" s="1"/>
  <c r="B5429"/>
  <c r="D5429" s="1"/>
  <c r="H5429" s="1"/>
  <c r="B5428"/>
  <c r="C5428" s="1"/>
  <c r="F5428" s="1"/>
  <c r="B5427"/>
  <c r="D5427" s="1"/>
  <c r="H5427" s="1"/>
  <c r="B5426"/>
  <c r="C5426" s="1"/>
  <c r="F5426" s="1"/>
  <c r="B5425"/>
  <c r="D5425" s="1"/>
  <c r="H5425" s="1"/>
  <c r="B5424"/>
  <c r="C5424" s="1"/>
  <c r="F5424" s="1"/>
  <c r="C5423"/>
  <c r="F5423" s="1"/>
  <c r="B5423"/>
  <c r="D5423" s="1"/>
  <c r="H5423" s="1"/>
  <c r="B5422"/>
  <c r="C5422" s="1"/>
  <c r="F5422" s="1"/>
  <c r="B5421"/>
  <c r="D5421" s="1"/>
  <c r="H5421" s="1"/>
  <c r="B5420"/>
  <c r="C5420" s="1"/>
  <c r="F5420" s="1"/>
  <c r="B5419"/>
  <c r="D5419" s="1"/>
  <c r="H5419" s="1"/>
  <c r="B5418"/>
  <c r="C5418" s="1"/>
  <c r="F5418" s="1"/>
  <c r="B5417"/>
  <c r="D5417" s="1"/>
  <c r="H5417" s="1"/>
  <c r="B5416"/>
  <c r="C5416" s="1"/>
  <c r="F5416" s="1"/>
  <c r="C5415"/>
  <c r="F5415" s="1"/>
  <c r="B5415"/>
  <c r="D5415" s="1"/>
  <c r="H5415" s="1"/>
  <c r="B5414"/>
  <c r="C5414" s="1"/>
  <c r="F5414" s="1"/>
  <c r="B5413"/>
  <c r="D5413" s="1"/>
  <c r="H5413" s="1"/>
  <c r="B5412"/>
  <c r="C5412" s="1"/>
  <c r="F5412" s="1"/>
  <c r="B5411"/>
  <c r="D5411" s="1"/>
  <c r="H5411" s="1"/>
  <c r="B5410"/>
  <c r="C5410" s="1"/>
  <c r="F5410" s="1"/>
  <c r="B5409"/>
  <c r="D5409" s="1"/>
  <c r="H5409" s="1"/>
  <c r="B5408"/>
  <c r="C5408" s="1"/>
  <c r="F5408" s="1"/>
  <c r="C5407"/>
  <c r="F5407" s="1"/>
  <c r="B5407"/>
  <c r="D5407" s="1"/>
  <c r="H5407" s="1"/>
  <c r="B5406"/>
  <c r="C5406" s="1"/>
  <c r="F5406" s="1"/>
  <c r="B5405"/>
  <c r="D5405" s="1"/>
  <c r="H5405" s="1"/>
  <c r="B5404"/>
  <c r="C5404" s="1"/>
  <c r="F5404" s="1"/>
  <c r="B5403"/>
  <c r="D5403" s="1"/>
  <c r="H5403" s="1"/>
  <c r="B5402"/>
  <c r="C5402" s="1"/>
  <c r="F5402" s="1"/>
  <c r="B5401"/>
  <c r="D5401" s="1"/>
  <c r="H5401" s="1"/>
  <c r="B5400"/>
  <c r="C5400" s="1"/>
  <c r="F5400" s="1"/>
  <c r="C5399"/>
  <c r="F5399" s="1"/>
  <c r="B5399"/>
  <c r="D5399" s="1"/>
  <c r="H5399" s="1"/>
  <c r="B5398"/>
  <c r="C5398" s="1"/>
  <c r="F5398" s="1"/>
  <c r="B5397"/>
  <c r="D5397" s="1"/>
  <c r="H5397" s="1"/>
  <c r="B5396"/>
  <c r="C5396" s="1"/>
  <c r="F5396" s="1"/>
  <c r="B5395"/>
  <c r="D5395" s="1"/>
  <c r="H5395" s="1"/>
  <c r="B5394"/>
  <c r="C5394" s="1"/>
  <c r="F5394" s="1"/>
  <c r="B5393"/>
  <c r="D5393" s="1"/>
  <c r="H5393" s="1"/>
  <c r="B5392"/>
  <c r="C5392" s="1"/>
  <c r="F5392" s="1"/>
  <c r="C5391"/>
  <c r="F5391" s="1"/>
  <c r="B5391"/>
  <c r="D5391" s="1"/>
  <c r="H5391" s="1"/>
  <c r="B5390"/>
  <c r="C5390" s="1"/>
  <c r="F5390" s="1"/>
  <c r="B5389"/>
  <c r="D5389" s="1"/>
  <c r="H5389" s="1"/>
  <c r="B5388"/>
  <c r="C5388" s="1"/>
  <c r="F5388" s="1"/>
  <c r="B5387"/>
  <c r="D5387" s="1"/>
  <c r="H5387" s="1"/>
  <c r="B5386"/>
  <c r="C5386" s="1"/>
  <c r="F5386" s="1"/>
  <c r="B5385"/>
  <c r="D5385" s="1"/>
  <c r="H5385" s="1"/>
  <c r="B5384"/>
  <c r="C5384" s="1"/>
  <c r="F5384" s="1"/>
  <c r="C5383"/>
  <c r="F5383" s="1"/>
  <c r="B5383"/>
  <c r="D5383" s="1"/>
  <c r="H5383" s="1"/>
  <c r="B5382"/>
  <c r="C5382" s="1"/>
  <c r="F5382" s="1"/>
  <c r="B5381"/>
  <c r="D5381" s="1"/>
  <c r="H5381" s="1"/>
  <c r="B5380"/>
  <c r="C5380" s="1"/>
  <c r="F5380" s="1"/>
  <c r="B5379"/>
  <c r="D5379" s="1"/>
  <c r="H5379" s="1"/>
  <c r="B5378"/>
  <c r="C5378" s="1"/>
  <c r="F5378" s="1"/>
  <c r="B5377"/>
  <c r="D5377" s="1"/>
  <c r="H5377" s="1"/>
  <c r="B5376"/>
  <c r="C5376" s="1"/>
  <c r="F5376" s="1"/>
  <c r="C5375"/>
  <c r="F5375" s="1"/>
  <c r="B5375"/>
  <c r="D5375" s="1"/>
  <c r="H5375" s="1"/>
  <c r="B5374"/>
  <c r="C5374" s="1"/>
  <c r="F5374" s="1"/>
  <c r="B5373"/>
  <c r="D5373" s="1"/>
  <c r="H5373" s="1"/>
  <c r="B5372"/>
  <c r="C5372" s="1"/>
  <c r="F5372" s="1"/>
  <c r="B5371"/>
  <c r="D5371" s="1"/>
  <c r="H5371" s="1"/>
  <c r="B5370"/>
  <c r="C5370" s="1"/>
  <c r="F5370" s="1"/>
  <c r="B5369"/>
  <c r="D5369" s="1"/>
  <c r="H5369" s="1"/>
  <c r="B5368"/>
  <c r="C5368" s="1"/>
  <c r="F5368" s="1"/>
  <c r="C5367"/>
  <c r="F5367" s="1"/>
  <c r="B5367"/>
  <c r="D5367" s="1"/>
  <c r="H5367" s="1"/>
  <c r="B5366"/>
  <c r="C5366" s="1"/>
  <c r="F5366" s="1"/>
  <c r="B5365"/>
  <c r="D5365" s="1"/>
  <c r="H5365" s="1"/>
  <c r="B5364"/>
  <c r="C5364" s="1"/>
  <c r="F5364" s="1"/>
  <c r="B5363"/>
  <c r="D5363" s="1"/>
  <c r="H5363" s="1"/>
  <c r="B5362"/>
  <c r="C5362" s="1"/>
  <c r="F5362" s="1"/>
  <c r="B5361"/>
  <c r="D5361" s="1"/>
  <c r="H5361" s="1"/>
  <c r="B5360"/>
  <c r="C5360" s="1"/>
  <c r="F5360" s="1"/>
  <c r="C5359"/>
  <c r="F5359" s="1"/>
  <c r="B5359"/>
  <c r="D5359" s="1"/>
  <c r="H5359" s="1"/>
  <c r="B5358"/>
  <c r="C5358" s="1"/>
  <c r="F5358" s="1"/>
  <c r="B5357"/>
  <c r="D5357" s="1"/>
  <c r="H5357" s="1"/>
  <c r="B5356"/>
  <c r="C5356" s="1"/>
  <c r="F5356" s="1"/>
  <c r="B5355"/>
  <c r="D5355" s="1"/>
  <c r="H5355" s="1"/>
  <c r="B5354"/>
  <c r="C5354" s="1"/>
  <c r="F5354" s="1"/>
  <c r="B5353"/>
  <c r="D5353" s="1"/>
  <c r="H5353" s="1"/>
  <c r="B5352"/>
  <c r="C5352" s="1"/>
  <c r="F5352" s="1"/>
  <c r="B5351"/>
  <c r="D5351" s="1"/>
  <c r="H5351" s="1"/>
  <c r="B5350"/>
  <c r="C5350" s="1"/>
  <c r="F5350" s="1"/>
  <c r="C5349"/>
  <c r="F5349" s="1"/>
  <c r="B5349"/>
  <c r="D5349" s="1"/>
  <c r="H5349" s="1"/>
  <c r="B5348"/>
  <c r="C5348" s="1"/>
  <c r="F5348" s="1"/>
  <c r="B5347"/>
  <c r="D5347" s="1"/>
  <c r="H5347" s="1"/>
  <c r="B5346"/>
  <c r="C5346" s="1"/>
  <c r="F5346" s="1"/>
  <c r="B5345"/>
  <c r="D5345" s="1"/>
  <c r="H5345" s="1"/>
  <c r="B5344"/>
  <c r="C5344" s="1"/>
  <c r="F5344" s="1"/>
  <c r="B5343"/>
  <c r="D5343" s="1"/>
  <c r="H5343" s="1"/>
  <c r="B5342"/>
  <c r="C5342" s="1"/>
  <c r="F5342" s="1"/>
  <c r="C5341"/>
  <c r="F5341" s="1"/>
  <c r="B5341"/>
  <c r="D5341" s="1"/>
  <c r="H5341" s="1"/>
  <c r="B5340"/>
  <c r="C5340" s="1"/>
  <c r="F5340" s="1"/>
  <c r="B5339"/>
  <c r="D5339" s="1"/>
  <c r="H5339" s="1"/>
  <c r="B5338"/>
  <c r="C5338" s="1"/>
  <c r="F5338" s="1"/>
  <c r="B5337"/>
  <c r="D5337" s="1"/>
  <c r="H5337" s="1"/>
  <c r="B5336"/>
  <c r="C5336" s="1"/>
  <c r="F5336" s="1"/>
  <c r="B5335"/>
  <c r="D5335" s="1"/>
  <c r="H5335" s="1"/>
  <c r="B5334"/>
  <c r="C5334" s="1"/>
  <c r="F5334" s="1"/>
  <c r="C5333"/>
  <c r="F5333" s="1"/>
  <c r="B5333"/>
  <c r="D5333" s="1"/>
  <c r="H5333" s="1"/>
  <c r="B5332"/>
  <c r="C5332" s="1"/>
  <c r="F5332" s="1"/>
  <c r="B5331"/>
  <c r="D5331" s="1"/>
  <c r="H5331" s="1"/>
  <c r="B5330"/>
  <c r="C5330" s="1"/>
  <c r="F5330" s="1"/>
  <c r="B5329"/>
  <c r="D5329" s="1"/>
  <c r="H5329" s="1"/>
  <c r="B5328"/>
  <c r="C5328" s="1"/>
  <c r="F5328" s="1"/>
  <c r="B5327"/>
  <c r="D5327" s="1"/>
  <c r="H5327" s="1"/>
  <c r="B5326"/>
  <c r="C5326" s="1"/>
  <c r="F5326" s="1"/>
  <c r="C5325"/>
  <c r="F5325" s="1"/>
  <c r="B5325"/>
  <c r="D5325" s="1"/>
  <c r="H5325" s="1"/>
  <c r="B5324"/>
  <c r="C5324" s="1"/>
  <c r="F5324" s="1"/>
  <c r="B5323"/>
  <c r="D5323" s="1"/>
  <c r="H5323" s="1"/>
  <c r="B5322"/>
  <c r="C5322" s="1"/>
  <c r="F5322" s="1"/>
  <c r="B5321"/>
  <c r="D5321" s="1"/>
  <c r="H5321" s="1"/>
  <c r="B5320"/>
  <c r="C5320" s="1"/>
  <c r="F5320" s="1"/>
  <c r="B5319"/>
  <c r="D5319" s="1"/>
  <c r="H5319" s="1"/>
  <c r="B5318"/>
  <c r="C5318" s="1"/>
  <c r="F5318" s="1"/>
  <c r="C5317"/>
  <c r="F5317" s="1"/>
  <c r="B5317"/>
  <c r="D5317" s="1"/>
  <c r="H5317" s="1"/>
  <c r="B5316"/>
  <c r="C5316" s="1"/>
  <c r="F5316" s="1"/>
  <c r="B5315"/>
  <c r="D5315" s="1"/>
  <c r="H5315" s="1"/>
  <c r="B5314"/>
  <c r="C5314" s="1"/>
  <c r="F5314" s="1"/>
  <c r="B5313"/>
  <c r="D5313" s="1"/>
  <c r="H5313" s="1"/>
  <c r="B5312"/>
  <c r="C5312" s="1"/>
  <c r="F5312" s="1"/>
  <c r="B5311"/>
  <c r="D5311" s="1"/>
  <c r="H5311" s="1"/>
  <c r="B5310"/>
  <c r="C5310" s="1"/>
  <c r="F5310" s="1"/>
  <c r="C5309"/>
  <c r="F5309" s="1"/>
  <c r="B5309"/>
  <c r="D5309" s="1"/>
  <c r="H5309" s="1"/>
  <c r="B5308"/>
  <c r="C5308" s="1"/>
  <c r="F5308" s="1"/>
  <c r="B5307"/>
  <c r="D5307" s="1"/>
  <c r="H5307" s="1"/>
  <c r="B5306"/>
  <c r="C5306" s="1"/>
  <c r="F5306" s="1"/>
  <c r="B5305"/>
  <c r="D5305" s="1"/>
  <c r="H5305" s="1"/>
  <c r="B5304"/>
  <c r="C5304" s="1"/>
  <c r="F5304" s="1"/>
  <c r="B5303"/>
  <c r="D5303" s="1"/>
  <c r="H5303" s="1"/>
  <c r="B5302"/>
  <c r="C5302" s="1"/>
  <c r="F5302" s="1"/>
  <c r="C5301"/>
  <c r="F5301" s="1"/>
  <c r="B5301"/>
  <c r="D5301" s="1"/>
  <c r="H5301" s="1"/>
  <c r="B5300"/>
  <c r="C5300" s="1"/>
  <c r="F5300" s="1"/>
  <c r="B5299"/>
  <c r="D5299" s="1"/>
  <c r="H5299" s="1"/>
  <c r="B5298"/>
  <c r="C5298" s="1"/>
  <c r="F5298" s="1"/>
  <c r="B5297"/>
  <c r="D5297" s="1"/>
  <c r="H5297" s="1"/>
  <c r="B5296"/>
  <c r="C5296" s="1"/>
  <c r="F5296" s="1"/>
  <c r="B5295"/>
  <c r="D5295" s="1"/>
  <c r="H5295" s="1"/>
  <c r="B5294"/>
  <c r="C5294" s="1"/>
  <c r="F5294" s="1"/>
  <c r="C5293"/>
  <c r="F5293" s="1"/>
  <c r="B5293"/>
  <c r="D5293" s="1"/>
  <c r="H5293" s="1"/>
  <c r="B5292"/>
  <c r="C5292" s="1"/>
  <c r="F5292" s="1"/>
  <c r="B5291"/>
  <c r="D5291" s="1"/>
  <c r="H5291" s="1"/>
  <c r="B5290"/>
  <c r="C5290" s="1"/>
  <c r="F5290" s="1"/>
  <c r="B5289"/>
  <c r="D5289" s="1"/>
  <c r="H5289" s="1"/>
  <c r="B5288"/>
  <c r="C5288" s="1"/>
  <c r="F5288" s="1"/>
  <c r="B5287"/>
  <c r="D5287" s="1"/>
  <c r="H5287" s="1"/>
  <c r="B5286"/>
  <c r="C5286" s="1"/>
  <c r="F5286" s="1"/>
  <c r="C5285"/>
  <c r="F5285" s="1"/>
  <c r="B5285"/>
  <c r="D5285" s="1"/>
  <c r="H5285" s="1"/>
  <c r="B5284"/>
  <c r="C5284" s="1"/>
  <c r="F5284" s="1"/>
  <c r="B5283"/>
  <c r="D5283" s="1"/>
  <c r="H5283" s="1"/>
  <c r="B5282"/>
  <c r="C5282" s="1"/>
  <c r="F5282" s="1"/>
  <c r="B5281"/>
  <c r="D5281" s="1"/>
  <c r="H5281" s="1"/>
  <c r="B5280"/>
  <c r="C5280" s="1"/>
  <c r="F5280" s="1"/>
  <c r="B5279"/>
  <c r="D5279" s="1"/>
  <c r="H5279" s="1"/>
  <c r="B5278"/>
  <c r="C5278" s="1"/>
  <c r="F5278" s="1"/>
  <c r="C5277"/>
  <c r="F5277" s="1"/>
  <c r="B5277"/>
  <c r="D5277" s="1"/>
  <c r="H5277" s="1"/>
  <c r="B5276"/>
  <c r="C5276" s="1"/>
  <c r="F5276" s="1"/>
  <c r="B5275"/>
  <c r="D5275" s="1"/>
  <c r="H5275" s="1"/>
  <c r="B5274"/>
  <c r="C5274" s="1"/>
  <c r="F5274" s="1"/>
  <c r="B5273"/>
  <c r="D5273" s="1"/>
  <c r="H5273" s="1"/>
  <c r="B5272"/>
  <c r="C5272" s="1"/>
  <c r="F5272" s="1"/>
  <c r="B5271"/>
  <c r="D5271" s="1"/>
  <c r="H5271" s="1"/>
  <c r="B5270"/>
  <c r="C5270" s="1"/>
  <c r="F5270" s="1"/>
  <c r="C5269"/>
  <c r="F5269" s="1"/>
  <c r="B5269"/>
  <c r="D5269" s="1"/>
  <c r="H5269" s="1"/>
  <c r="B5268"/>
  <c r="C5268" s="1"/>
  <c r="F5268" s="1"/>
  <c r="B5267"/>
  <c r="D5267" s="1"/>
  <c r="H5267" s="1"/>
  <c r="B5266"/>
  <c r="C5266" s="1"/>
  <c r="F5266" s="1"/>
  <c r="B5265"/>
  <c r="D5265" s="1"/>
  <c r="H5265" s="1"/>
  <c r="B5264"/>
  <c r="C5264" s="1"/>
  <c r="F5264" s="1"/>
  <c r="B5263"/>
  <c r="D5263" s="1"/>
  <c r="H5263" s="1"/>
  <c r="B5262"/>
  <c r="C5262" s="1"/>
  <c r="F5262" s="1"/>
  <c r="C5261"/>
  <c r="F5261" s="1"/>
  <c r="B5261"/>
  <c r="D5261" s="1"/>
  <c r="H5261" s="1"/>
  <c r="B5260"/>
  <c r="C5260" s="1"/>
  <c r="F5260" s="1"/>
  <c r="B5259"/>
  <c r="D5259" s="1"/>
  <c r="H5259" s="1"/>
  <c r="B5258"/>
  <c r="C5258" s="1"/>
  <c r="F5258" s="1"/>
  <c r="B5257"/>
  <c r="D5257" s="1"/>
  <c r="H5257" s="1"/>
  <c r="B5256"/>
  <c r="C5256" s="1"/>
  <c r="F5256" s="1"/>
  <c r="B5255"/>
  <c r="D5255" s="1"/>
  <c r="H5255" s="1"/>
  <c r="B5254"/>
  <c r="C5254" s="1"/>
  <c r="F5254" s="1"/>
  <c r="C5253"/>
  <c r="F5253" s="1"/>
  <c r="B5253"/>
  <c r="D5253" s="1"/>
  <c r="H5253" s="1"/>
  <c r="B5252"/>
  <c r="C5252" s="1"/>
  <c r="F5252" s="1"/>
  <c r="B5251"/>
  <c r="D5251" s="1"/>
  <c r="H5251" s="1"/>
  <c r="B5250"/>
  <c r="C5250" s="1"/>
  <c r="F5250" s="1"/>
  <c r="B5249"/>
  <c r="D5249" s="1"/>
  <c r="H5249" s="1"/>
  <c r="B5248"/>
  <c r="C5248" s="1"/>
  <c r="F5248" s="1"/>
  <c r="B5247"/>
  <c r="D5247" s="1"/>
  <c r="H5247" s="1"/>
  <c r="B5246"/>
  <c r="C5246" s="1"/>
  <c r="F5246" s="1"/>
  <c r="C5245"/>
  <c r="F5245" s="1"/>
  <c r="B5245"/>
  <c r="D5245" s="1"/>
  <c r="H5245" s="1"/>
  <c r="B5244"/>
  <c r="C5244" s="1"/>
  <c r="F5244" s="1"/>
  <c r="B5243"/>
  <c r="D5243" s="1"/>
  <c r="H5243" s="1"/>
  <c r="B5242"/>
  <c r="C5242" s="1"/>
  <c r="F5242" s="1"/>
  <c r="B5241"/>
  <c r="D5241" s="1"/>
  <c r="H5241" s="1"/>
  <c r="B5240"/>
  <c r="C5240" s="1"/>
  <c r="F5240" s="1"/>
  <c r="B5239"/>
  <c r="D5239" s="1"/>
  <c r="H5239" s="1"/>
  <c r="B5238"/>
  <c r="C5238" s="1"/>
  <c r="F5238" s="1"/>
  <c r="C5237"/>
  <c r="F5237" s="1"/>
  <c r="B5237"/>
  <c r="D5237" s="1"/>
  <c r="H5237" s="1"/>
  <c r="B5236"/>
  <c r="C5236" s="1"/>
  <c r="F5236" s="1"/>
  <c r="B5235"/>
  <c r="D5235" s="1"/>
  <c r="H5235" s="1"/>
  <c r="B5234"/>
  <c r="C5234" s="1"/>
  <c r="F5234" s="1"/>
  <c r="B5233"/>
  <c r="D5233" s="1"/>
  <c r="H5233" s="1"/>
  <c r="B5232"/>
  <c r="C5232" s="1"/>
  <c r="F5232" s="1"/>
  <c r="B5231"/>
  <c r="D5231" s="1"/>
  <c r="H5231" s="1"/>
  <c r="B5230"/>
  <c r="C5230" s="1"/>
  <c r="F5230" s="1"/>
  <c r="C5229"/>
  <c r="F5229" s="1"/>
  <c r="B5229"/>
  <c r="D5229" s="1"/>
  <c r="H5229" s="1"/>
  <c r="B5228"/>
  <c r="C5228" s="1"/>
  <c r="F5228" s="1"/>
  <c r="B5227"/>
  <c r="D5227" s="1"/>
  <c r="H5227" s="1"/>
  <c r="B5226"/>
  <c r="C5226" s="1"/>
  <c r="F5226" s="1"/>
  <c r="B5225"/>
  <c r="D5225" s="1"/>
  <c r="H5225" s="1"/>
  <c r="B5224"/>
  <c r="C5224" s="1"/>
  <c r="F5224" s="1"/>
  <c r="B5223"/>
  <c r="D5223" s="1"/>
  <c r="H5223" s="1"/>
  <c r="B5222"/>
  <c r="C5222" s="1"/>
  <c r="F5222" s="1"/>
  <c r="C5221"/>
  <c r="F5221" s="1"/>
  <c r="B5221"/>
  <c r="D5221" s="1"/>
  <c r="H5221" s="1"/>
  <c r="D5220"/>
  <c r="H5220" s="1"/>
  <c r="B5220"/>
  <c r="C5220" s="1"/>
  <c r="F5220" s="1"/>
  <c r="B5219"/>
  <c r="D5219" s="1"/>
  <c r="H5219" s="1"/>
  <c r="B5218"/>
  <c r="C5218" s="1"/>
  <c r="F5218" s="1"/>
  <c r="B5217"/>
  <c r="D5217" s="1"/>
  <c r="H5217" s="1"/>
  <c r="B5216"/>
  <c r="C5216" s="1"/>
  <c r="F5216" s="1"/>
  <c r="C5215"/>
  <c r="F5215" s="1"/>
  <c r="B5215"/>
  <c r="D5215" s="1"/>
  <c r="H5215" s="1"/>
  <c r="B5214"/>
  <c r="C5214" s="1"/>
  <c r="F5214" s="1"/>
  <c r="B5213"/>
  <c r="D5213" s="1"/>
  <c r="H5213" s="1"/>
  <c r="B5212"/>
  <c r="C5212" s="1"/>
  <c r="F5212" s="1"/>
  <c r="B5211"/>
  <c r="D5211" s="1"/>
  <c r="H5211" s="1"/>
  <c r="B5210"/>
  <c r="C5210" s="1"/>
  <c r="F5210" s="1"/>
  <c r="B5209"/>
  <c r="D5209" s="1"/>
  <c r="H5209" s="1"/>
  <c r="B5208"/>
  <c r="C5208" s="1"/>
  <c r="F5208" s="1"/>
  <c r="C5207"/>
  <c r="F5207" s="1"/>
  <c r="B5207"/>
  <c r="D5207" s="1"/>
  <c r="H5207" s="1"/>
  <c r="B5206"/>
  <c r="C5206" s="1"/>
  <c r="F5206" s="1"/>
  <c r="B5205"/>
  <c r="D5205" s="1"/>
  <c r="H5205" s="1"/>
  <c r="B5204"/>
  <c r="C5204" s="1"/>
  <c r="F5204" s="1"/>
  <c r="B5203"/>
  <c r="D5203" s="1"/>
  <c r="H5203" s="1"/>
  <c r="B5202"/>
  <c r="C5202" s="1"/>
  <c r="F5202" s="1"/>
  <c r="B5201"/>
  <c r="D5201" s="1"/>
  <c r="H5201" s="1"/>
  <c r="B5200"/>
  <c r="C5200" s="1"/>
  <c r="F5200" s="1"/>
  <c r="C5199"/>
  <c r="F5199" s="1"/>
  <c r="B5199"/>
  <c r="D5199" s="1"/>
  <c r="H5199" s="1"/>
  <c r="B5198"/>
  <c r="C5198" s="1"/>
  <c r="F5198" s="1"/>
  <c r="B5197"/>
  <c r="D5197" s="1"/>
  <c r="H5197" s="1"/>
  <c r="B5196"/>
  <c r="C5196" s="1"/>
  <c r="F5196" s="1"/>
  <c r="B5195"/>
  <c r="D5195" s="1"/>
  <c r="H5195" s="1"/>
  <c r="B5194"/>
  <c r="C5194" s="1"/>
  <c r="F5194" s="1"/>
  <c r="B5193"/>
  <c r="D5193" s="1"/>
  <c r="H5193" s="1"/>
  <c r="B5192"/>
  <c r="C5192" s="1"/>
  <c r="F5192" s="1"/>
  <c r="C5191"/>
  <c r="F5191" s="1"/>
  <c r="B5191"/>
  <c r="D5191" s="1"/>
  <c r="H5191" s="1"/>
  <c r="B5190"/>
  <c r="C5190" s="1"/>
  <c r="F5190" s="1"/>
  <c r="B5189"/>
  <c r="D5189" s="1"/>
  <c r="H5189" s="1"/>
  <c r="B5188"/>
  <c r="C5188" s="1"/>
  <c r="F5188" s="1"/>
  <c r="B5187"/>
  <c r="D5187" s="1"/>
  <c r="H5187" s="1"/>
  <c r="B5186"/>
  <c r="C5186" s="1"/>
  <c r="F5186" s="1"/>
  <c r="B5185"/>
  <c r="D5185" s="1"/>
  <c r="H5185" s="1"/>
  <c r="B5184"/>
  <c r="C5184" s="1"/>
  <c r="F5184" s="1"/>
  <c r="C5183"/>
  <c r="F5183" s="1"/>
  <c r="B5183"/>
  <c r="D5183" s="1"/>
  <c r="H5183" s="1"/>
  <c r="B5182"/>
  <c r="C5182" s="1"/>
  <c r="F5182" s="1"/>
  <c r="B5181"/>
  <c r="D5181" s="1"/>
  <c r="H5181" s="1"/>
  <c r="B5180"/>
  <c r="C5180" s="1"/>
  <c r="F5180" s="1"/>
  <c r="B5179"/>
  <c r="D5179" s="1"/>
  <c r="H5179" s="1"/>
  <c r="B5178"/>
  <c r="C5178" s="1"/>
  <c r="F5178" s="1"/>
  <c r="B5177"/>
  <c r="D5177" s="1"/>
  <c r="H5177" s="1"/>
  <c r="B5176"/>
  <c r="C5176" s="1"/>
  <c r="F5176" s="1"/>
  <c r="C5175"/>
  <c r="F5175" s="1"/>
  <c r="B5175"/>
  <c r="D5175" s="1"/>
  <c r="H5175" s="1"/>
  <c r="B5174"/>
  <c r="C5174" s="1"/>
  <c r="F5174" s="1"/>
  <c r="B5173"/>
  <c r="D5173" s="1"/>
  <c r="H5173" s="1"/>
  <c r="B5172"/>
  <c r="C5172" s="1"/>
  <c r="F5172" s="1"/>
  <c r="B5171"/>
  <c r="D5171" s="1"/>
  <c r="H5171" s="1"/>
  <c r="B5170"/>
  <c r="C5170" s="1"/>
  <c r="F5170" s="1"/>
  <c r="B5169"/>
  <c r="D5169" s="1"/>
  <c r="H5169" s="1"/>
  <c r="B5168"/>
  <c r="C5168" s="1"/>
  <c r="F5168" s="1"/>
  <c r="C5167"/>
  <c r="F5167" s="1"/>
  <c r="B5167"/>
  <c r="D5167" s="1"/>
  <c r="H5167" s="1"/>
  <c r="B5166"/>
  <c r="C5166" s="1"/>
  <c r="F5166" s="1"/>
  <c r="B5165"/>
  <c r="D5165" s="1"/>
  <c r="H5165" s="1"/>
  <c r="B5164"/>
  <c r="C5164" s="1"/>
  <c r="F5164" s="1"/>
  <c r="B5163"/>
  <c r="D5163" s="1"/>
  <c r="B5162"/>
  <c r="C5162" s="1"/>
  <c r="F5162" s="1"/>
  <c r="B5161"/>
  <c r="D5161" s="1"/>
  <c r="B5160"/>
  <c r="C5160" s="1"/>
  <c r="F5160" s="1"/>
  <c r="C5159"/>
  <c r="F5159" s="1"/>
  <c r="B5159"/>
  <c r="D5159" s="1"/>
  <c r="B5158"/>
  <c r="C5158" s="1"/>
  <c r="F5158" s="1"/>
  <c r="B5157"/>
  <c r="D5157" s="1"/>
  <c r="B5156"/>
  <c r="C5156" s="1"/>
  <c r="F5156" s="1"/>
  <c r="B5155"/>
  <c r="D5155" s="1"/>
  <c r="B5154"/>
  <c r="C5154" s="1"/>
  <c r="F5154" s="1"/>
  <c r="B5153"/>
  <c r="D5153" s="1"/>
  <c r="B5152"/>
  <c r="C5152" s="1"/>
  <c r="F5152" s="1"/>
  <c r="C5151"/>
  <c r="F5151" s="1"/>
  <c r="B5151"/>
  <c r="D5151" s="1"/>
  <c r="B5150"/>
  <c r="C5150" s="1"/>
  <c r="F5150" s="1"/>
  <c r="B5149"/>
  <c r="D5149" s="1"/>
  <c r="B5148"/>
  <c r="C5148" s="1"/>
  <c r="F5148" s="1"/>
  <c r="B5147"/>
  <c r="D5147" s="1"/>
  <c r="B5146"/>
  <c r="C5146" s="1"/>
  <c r="F5146" s="1"/>
  <c r="B5145"/>
  <c r="D5145" s="1"/>
  <c r="B5144"/>
  <c r="C5144" s="1"/>
  <c r="F5144" s="1"/>
  <c r="C5143"/>
  <c r="F5143" s="1"/>
  <c r="B5143"/>
  <c r="D5143" s="1"/>
  <c r="B5142"/>
  <c r="C5142" s="1"/>
  <c r="F5142" s="1"/>
  <c r="B5141"/>
  <c r="D5141" s="1"/>
  <c r="B5140"/>
  <c r="C5140" s="1"/>
  <c r="F5140" s="1"/>
  <c r="B5139"/>
  <c r="D5139" s="1"/>
  <c r="B5138"/>
  <c r="C5138" s="1"/>
  <c r="F5138" s="1"/>
  <c r="B5137"/>
  <c r="D5137" s="1"/>
  <c r="B5136"/>
  <c r="C5136" s="1"/>
  <c r="F5136" s="1"/>
  <c r="C5135"/>
  <c r="F5135" s="1"/>
  <c r="B5135"/>
  <c r="D5135" s="1"/>
  <c r="B5134"/>
  <c r="C5134" s="1"/>
  <c r="F5134" s="1"/>
  <c r="B5133"/>
  <c r="D5133" s="1"/>
  <c r="B5132"/>
  <c r="C5132" s="1"/>
  <c r="F5132" s="1"/>
  <c r="B5131"/>
  <c r="D5131" s="1"/>
  <c r="B5130"/>
  <c r="C5130" s="1"/>
  <c r="F5130" s="1"/>
  <c r="B5129"/>
  <c r="D5129" s="1"/>
  <c r="B5128"/>
  <c r="C5128" s="1"/>
  <c r="F5128" s="1"/>
  <c r="C5127"/>
  <c r="F5127" s="1"/>
  <c r="B5127"/>
  <c r="D5127" s="1"/>
  <c r="B5126"/>
  <c r="C5126" s="1"/>
  <c r="F5126" s="1"/>
  <c r="B5125"/>
  <c r="D5125" s="1"/>
  <c r="B5124"/>
  <c r="C5124" s="1"/>
  <c r="F5124" s="1"/>
  <c r="B5123"/>
  <c r="D5123" s="1"/>
  <c r="B5122"/>
  <c r="C5122" s="1"/>
  <c r="F5122" s="1"/>
  <c r="B5121"/>
  <c r="D5121" s="1"/>
  <c r="B5120"/>
  <c r="C5120" s="1"/>
  <c r="F5120" s="1"/>
  <c r="C5119"/>
  <c r="F5119" s="1"/>
  <c r="B5119"/>
  <c r="D5119" s="1"/>
  <c r="B5118"/>
  <c r="C5118" s="1"/>
  <c r="F5118" s="1"/>
  <c r="B5117"/>
  <c r="D5117" s="1"/>
  <c r="H5117" s="1"/>
  <c r="B5116"/>
  <c r="C5116" s="1"/>
  <c r="F5116" s="1"/>
  <c r="B5115"/>
  <c r="D5115" s="1"/>
  <c r="H5115" s="1"/>
  <c r="B5114"/>
  <c r="C5114" s="1"/>
  <c r="F5114" s="1"/>
  <c r="B5113"/>
  <c r="D5113" s="1"/>
  <c r="H5113" s="1"/>
  <c r="B5112"/>
  <c r="C5112" s="1"/>
  <c r="F5112" s="1"/>
  <c r="C5111"/>
  <c r="F5111" s="1"/>
  <c r="B5111"/>
  <c r="D5111" s="1"/>
  <c r="H5111" s="1"/>
  <c r="B5110"/>
  <c r="C5110" s="1"/>
  <c r="F5110" s="1"/>
  <c r="B5109"/>
  <c r="D5109" s="1"/>
  <c r="H5109" s="1"/>
  <c r="B5108"/>
  <c r="C5108" s="1"/>
  <c r="F5108" s="1"/>
  <c r="B5107"/>
  <c r="D5107" s="1"/>
  <c r="H5107" s="1"/>
  <c r="B5106"/>
  <c r="C5106" s="1"/>
  <c r="F5106" s="1"/>
  <c r="B5105"/>
  <c r="D5105" s="1"/>
  <c r="H5105" s="1"/>
  <c r="B5104"/>
  <c r="C5104" s="1"/>
  <c r="F5104" s="1"/>
  <c r="C5103"/>
  <c r="F5103" s="1"/>
  <c r="B5103"/>
  <c r="D5103" s="1"/>
  <c r="H5103" s="1"/>
  <c r="B5102"/>
  <c r="C5102" s="1"/>
  <c r="F5102" s="1"/>
  <c r="B5101"/>
  <c r="D5101" s="1"/>
  <c r="H5101" s="1"/>
  <c r="B5100"/>
  <c r="C5100" s="1"/>
  <c r="F5100" s="1"/>
  <c r="B5099"/>
  <c r="D5099" s="1"/>
  <c r="H5099" s="1"/>
  <c r="B5098"/>
  <c r="C5098" s="1"/>
  <c r="F5098" s="1"/>
  <c r="B5097"/>
  <c r="D5097" s="1"/>
  <c r="H5097" s="1"/>
  <c r="B5096"/>
  <c r="C5096" s="1"/>
  <c r="F5096" s="1"/>
  <c r="C5095"/>
  <c r="F5095" s="1"/>
  <c r="B5095"/>
  <c r="D5095" s="1"/>
  <c r="H5095" s="1"/>
  <c r="B5094"/>
  <c r="C5094" s="1"/>
  <c r="F5094" s="1"/>
  <c r="B5093"/>
  <c r="D5093" s="1"/>
  <c r="H5093" s="1"/>
  <c r="B5092"/>
  <c r="C5092" s="1"/>
  <c r="F5092" s="1"/>
  <c r="B5091"/>
  <c r="D5091" s="1"/>
  <c r="H5091" s="1"/>
  <c r="B5090"/>
  <c r="C5090" s="1"/>
  <c r="F5090" s="1"/>
  <c r="B5089"/>
  <c r="D5089" s="1"/>
  <c r="H5089" s="1"/>
  <c r="B5088"/>
  <c r="C5088" s="1"/>
  <c r="F5088" s="1"/>
  <c r="C5087"/>
  <c r="F5087" s="1"/>
  <c r="B5087"/>
  <c r="D5087" s="1"/>
  <c r="H5087" s="1"/>
  <c r="B5086"/>
  <c r="C5086" s="1"/>
  <c r="F5086" s="1"/>
  <c r="B5085"/>
  <c r="D5085" s="1"/>
  <c r="H5085" s="1"/>
  <c r="B5084"/>
  <c r="C5084" s="1"/>
  <c r="F5084" s="1"/>
  <c r="B5083"/>
  <c r="D5083" s="1"/>
  <c r="H5083" s="1"/>
  <c r="B5082"/>
  <c r="C5082" s="1"/>
  <c r="F5082" s="1"/>
  <c r="B5081"/>
  <c r="D5081" s="1"/>
  <c r="H5081" s="1"/>
  <c r="B5080"/>
  <c r="C5080" s="1"/>
  <c r="F5080" s="1"/>
  <c r="C5079"/>
  <c r="F5079" s="1"/>
  <c r="B5079"/>
  <c r="D5079" s="1"/>
  <c r="H5079" s="1"/>
  <c r="B5078"/>
  <c r="C5078" s="1"/>
  <c r="F5078" s="1"/>
  <c r="B5077"/>
  <c r="D5077" s="1"/>
  <c r="H5077" s="1"/>
  <c r="B5076"/>
  <c r="C5076" s="1"/>
  <c r="F5076" s="1"/>
  <c r="B5075"/>
  <c r="D5075" s="1"/>
  <c r="H5075" s="1"/>
  <c r="B5074"/>
  <c r="C5074" s="1"/>
  <c r="F5074" s="1"/>
  <c r="B5073"/>
  <c r="D5073" s="1"/>
  <c r="H5073" s="1"/>
  <c r="B5072"/>
  <c r="C5072" s="1"/>
  <c r="F5072" s="1"/>
  <c r="C5071"/>
  <c r="F5071" s="1"/>
  <c r="B5071"/>
  <c r="D5071" s="1"/>
  <c r="H5071" s="1"/>
  <c r="B5070"/>
  <c r="C5070" s="1"/>
  <c r="F5070" s="1"/>
  <c r="B5069"/>
  <c r="D5069" s="1"/>
  <c r="H5069" s="1"/>
  <c r="B5068"/>
  <c r="C5068" s="1"/>
  <c r="F5068" s="1"/>
  <c r="B5067"/>
  <c r="D5067" s="1"/>
  <c r="H5067" s="1"/>
  <c r="B5066"/>
  <c r="C5066" s="1"/>
  <c r="F5066" s="1"/>
  <c r="B5065"/>
  <c r="D5065" s="1"/>
  <c r="H5065" s="1"/>
  <c r="B5064"/>
  <c r="C5064" s="1"/>
  <c r="F5064" s="1"/>
  <c r="C5063"/>
  <c r="F5063" s="1"/>
  <c r="B5063"/>
  <c r="D5063" s="1"/>
  <c r="H5063" s="1"/>
  <c r="B5062"/>
  <c r="C5062" s="1"/>
  <c r="F5062" s="1"/>
  <c r="B5061"/>
  <c r="D5061" s="1"/>
  <c r="H5061" s="1"/>
  <c r="B5060"/>
  <c r="C5060" s="1"/>
  <c r="F5060" s="1"/>
  <c r="B5059"/>
  <c r="D5059" s="1"/>
  <c r="H5059" s="1"/>
  <c r="B5058"/>
  <c r="C5058" s="1"/>
  <c r="F5058" s="1"/>
  <c r="B5057"/>
  <c r="D5057" s="1"/>
  <c r="H5057" s="1"/>
  <c r="B5056"/>
  <c r="C5056" s="1"/>
  <c r="F5056" s="1"/>
  <c r="C5055"/>
  <c r="F5055" s="1"/>
  <c r="B5055"/>
  <c r="D5055" s="1"/>
  <c r="H5055" s="1"/>
  <c r="B5054"/>
  <c r="C5054" s="1"/>
  <c r="F5054" s="1"/>
  <c r="B5053"/>
  <c r="D5053" s="1"/>
  <c r="H5053" s="1"/>
  <c r="B5052"/>
  <c r="C5052" s="1"/>
  <c r="F5052" s="1"/>
  <c r="B5051"/>
  <c r="D5051" s="1"/>
  <c r="H5051" s="1"/>
  <c r="B5050"/>
  <c r="C5050" s="1"/>
  <c r="F5050" s="1"/>
  <c r="B5049"/>
  <c r="D5049" s="1"/>
  <c r="H5049" s="1"/>
  <c r="B5048"/>
  <c r="C5048" s="1"/>
  <c r="F5048" s="1"/>
  <c r="C5047"/>
  <c r="F5047" s="1"/>
  <c r="B5047"/>
  <c r="D5047" s="1"/>
  <c r="H5047" s="1"/>
  <c r="B5046"/>
  <c r="C5046" s="1"/>
  <c r="F5046" s="1"/>
  <c r="B5045"/>
  <c r="D5045" s="1"/>
  <c r="H5045" s="1"/>
  <c r="B5044"/>
  <c r="C5044" s="1"/>
  <c r="F5044" s="1"/>
  <c r="B5043"/>
  <c r="D5043" s="1"/>
  <c r="H5043" s="1"/>
  <c r="B5042"/>
  <c r="C5042" s="1"/>
  <c r="F5042" s="1"/>
  <c r="B5041"/>
  <c r="D5041" s="1"/>
  <c r="H5041" s="1"/>
  <c r="B5040"/>
  <c r="C5040" s="1"/>
  <c r="F5040" s="1"/>
  <c r="C5039"/>
  <c r="F5039" s="1"/>
  <c r="B5039"/>
  <c r="D5039" s="1"/>
  <c r="H5039" s="1"/>
  <c r="B5038"/>
  <c r="C5038" s="1"/>
  <c r="F5038" s="1"/>
  <c r="B5037"/>
  <c r="D5037" s="1"/>
  <c r="H5037" s="1"/>
  <c r="B5036"/>
  <c r="C5036" s="1"/>
  <c r="F5036" s="1"/>
  <c r="B5035"/>
  <c r="D5035" s="1"/>
  <c r="H5035" s="1"/>
  <c r="B5034"/>
  <c r="C5034" s="1"/>
  <c r="F5034" s="1"/>
  <c r="B5033"/>
  <c r="D5033" s="1"/>
  <c r="H5033" s="1"/>
  <c r="B5032"/>
  <c r="C5032" s="1"/>
  <c r="F5032" s="1"/>
  <c r="C5031"/>
  <c r="F5031" s="1"/>
  <c r="B5031"/>
  <c r="D5031" s="1"/>
  <c r="B5030"/>
  <c r="C5030" s="1"/>
  <c r="F5030" s="1"/>
  <c r="B5029"/>
  <c r="D5029" s="1"/>
  <c r="H5029" s="1"/>
  <c r="B5028"/>
  <c r="C5028" s="1"/>
  <c r="F5028" s="1"/>
  <c r="B5027"/>
  <c r="D5027" s="1"/>
  <c r="B5026"/>
  <c r="C5026" s="1"/>
  <c r="F5026" s="1"/>
  <c r="B5025"/>
  <c r="D5025" s="1"/>
  <c r="H5025" s="1"/>
  <c r="B5024"/>
  <c r="C5024" s="1"/>
  <c r="F5024" s="1"/>
  <c r="C5023"/>
  <c r="F5023" s="1"/>
  <c r="B5023"/>
  <c r="D5023" s="1"/>
  <c r="B5022"/>
  <c r="C5022" s="1"/>
  <c r="F5022" s="1"/>
  <c r="B5021"/>
  <c r="D5021" s="1"/>
  <c r="H5021" s="1"/>
  <c r="B5020"/>
  <c r="C5020" s="1"/>
  <c r="F5020" s="1"/>
  <c r="B5019"/>
  <c r="D5019" s="1"/>
  <c r="B5018"/>
  <c r="C5018" s="1"/>
  <c r="F5018" s="1"/>
  <c r="B5017"/>
  <c r="D5017" s="1"/>
  <c r="H5017" s="1"/>
  <c r="B5016"/>
  <c r="C5016" s="1"/>
  <c r="F5016" s="1"/>
  <c r="C5015"/>
  <c r="F5015" s="1"/>
  <c r="B5015"/>
  <c r="D5015" s="1"/>
  <c r="B5014"/>
  <c r="C5014" s="1"/>
  <c r="F5014" s="1"/>
  <c r="B5013"/>
  <c r="D5013" s="1"/>
  <c r="H5013" s="1"/>
  <c r="B5012"/>
  <c r="C5012" s="1"/>
  <c r="F5012" s="1"/>
  <c r="B5011"/>
  <c r="D5011" s="1"/>
  <c r="B5010"/>
  <c r="C5010" s="1"/>
  <c r="F5010" s="1"/>
  <c r="B5009"/>
  <c r="D5009" s="1"/>
  <c r="H5009" s="1"/>
  <c r="B5008"/>
  <c r="C5008" s="1"/>
  <c r="F5008" s="1"/>
  <c r="C5007"/>
  <c r="F5007" s="1"/>
  <c r="B5007"/>
  <c r="D5007" s="1"/>
  <c r="B5006"/>
  <c r="C5006" s="1"/>
  <c r="F5006" s="1"/>
  <c r="B5005"/>
  <c r="D5005" s="1"/>
  <c r="H5005" s="1"/>
  <c r="B5004"/>
  <c r="C5004" s="1"/>
  <c r="F5004" s="1"/>
  <c r="B5003"/>
  <c r="D5003" s="1"/>
  <c r="B5002"/>
  <c r="C5002" s="1"/>
  <c r="F5002" s="1"/>
  <c r="B5001"/>
  <c r="D5001" s="1"/>
  <c r="H5001" s="1"/>
  <c r="B5000"/>
  <c r="C5000" s="1"/>
  <c r="F5000" s="1"/>
  <c r="C4999"/>
  <c r="F4999" s="1"/>
  <c r="B4999"/>
  <c r="D4999" s="1"/>
  <c r="B4998"/>
  <c r="C4998" s="1"/>
  <c r="F4998" s="1"/>
  <c r="B4997"/>
  <c r="D4997" s="1"/>
  <c r="H4997" s="1"/>
  <c r="B4996"/>
  <c r="C4996" s="1"/>
  <c r="F4996" s="1"/>
  <c r="B4995"/>
  <c r="D4995" s="1"/>
  <c r="B4994"/>
  <c r="C4994" s="1"/>
  <c r="F4994" s="1"/>
  <c r="B4993"/>
  <c r="D4993" s="1"/>
  <c r="H4993" s="1"/>
  <c r="B4992"/>
  <c r="C4992" s="1"/>
  <c r="F4992" s="1"/>
  <c r="C4991"/>
  <c r="F4991" s="1"/>
  <c r="B4991"/>
  <c r="D4991" s="1"/>
  <c r="B4990"/>
  <c r="C4990" s="1"/>
  <c r="F4990" s="1"/>
  <c r="B4989"/>
  <c r="D4989" s="1"/>
  <c r="H4989" s="1"/>
  <c r="B4988"/>
  <c r="C4988" s="1"/>
  <c r="F4988" s="1"/>
  <c r="B4987"/>
  <c r="D4987" s="1"/>
  <c r="B4986"/>
  <c r="C4986" s="1"/>
  <c r="F4986" s="1"/>
  <c r="B4985"/>
  <c r="D4985" s="1"/>
  <c r="H4985" s="1"/>
  <c r="B4984"/>
  <c r="C4984" s="1"/>
  <c r="F4984" s="1"/>
  <c r="C4983"/>
  <c r="F4983" s="1"/>
  <c r="B4983"/>
  <c r="D4983" s="1"/>
  <c r="B4982"/>
  <c r="C4982" s="1"/>
  <c r="F4982" s="1"/>
  <c r="B4981"/>
  <c r="D4981" s="1"/>
  <c r="H4981" s="1"/>
  <c r="B4980"/>
  <c r="C4980" s="1"/>
  <c r="F4980" s="1"/>
  <c r="B4979"/>
  <c r="D4979" s="1"/>
  <c r="B4978"/>
  <c r="C4978" s="1"/>
  <c r="F4978" s="1"/>
  <c r="B4977"/>
  <c r="D4977" s="1"/>
  <c r="H4977" s="1"/>
  <c r="B4976"/>
  <c r="C4976" s="1"/>
  <c r="F4976" s="1"/>
  <c r="C4975"/>
  <c r="F4975" s="1"/>
  <c r="B4975"/>
  <c r="D4975" s="1"/>
  <c r="B4974"/>
  <c r="C4974" s="1"/>
  <c r="F4974" s="1"/>
  <c r="B4973"/>
  <c r="D4973" s="1"/>
  <c r="H4973" s="1"/>
  <c r="B4972"/>
  <c r="C4972" s="1"/>
  <c r="F4972" s="1"/>
  <c r="B4971"/>
  <c r="D4971" s="1"/>
  <c r="B4970"/>
  <c r="C4970" s="1"/>
  <c r="F4970" s="1"/>
  <c r="B4969"/>
  <c r="D4969" s="1"/>
  <c r="H4969" s="1"/>
  <c r="B4968"/>
  <c r="C4968" s="1"/>
  <c r="F4968" s="1"/>
  <c r="C4967"/>
  <c r="F4967" s="1"/>
  <c r="B4967"/>
  <c r="D4967" s="1"/>
  <c r="B4966"/>
  <c r="C4966" s="1"/>
  <c r="F4966" s="1"/>
  <c r="B4965"/>
  <c r="D4965" s="1"/>
  <c r="H4965" s="1"/>
  <c r="B4964"/>
  <c r="C4964" s="1"/>
  <c r="F4964" s="1"/>
  <c r="B4963"/>
  <c r="D4963" s="1"/>
  <c r="B4962"/>
  <c r="C4962" s="1"/>
  <c r="F4962" s="1"/>
  <c r="B4961"/>
  <c r="D4961" s="1"/>
  <c r="H4961" s="1"/>
  <c r="B4960"/>
  <c r="C4960" s="1"/>
  <c r="F4960" s="1"/>
  <c r="C4959"/>
  <c r="F4959" s="1"/>
  <c r="B4959"/>
  <c r="D4959" s="1"/>
  <c r="B4958"/>
  <c r="C4958" s="1"/>
  <c r="F4958" s="1"/>
  <c r="B4957"/>
  <c r="D4957" s="1"/>
  <c r="H4957" s="1"/>
  <c r="B4956"/>
  <c r="C4956" s="1"/>
  <c r="F4956" s="1"/>
  <c r="B4955"/>
  <c r="D4955" s="1"/>
  <c r="B4954"/>
  <c r="C4954" s="1"/>
  <c r="F4954" s="1"/>
  <c r="B4953"/>
  <c r="D4953" s="1"/>
  <c r="H4953" s="1"/>
  <c r="B4952"/>
  <c r="C4952" s="1"/>
  <c r="F4952" s="1"/>
  <c r="C4951"/>
  <c r="F4951" s="1"/>
  <c r="B4951"/>
  <c r="D4951" s="1"/>
  <c r="B4950"/>
  <c r="C4950" s="1"/>
  <c r="F4950" s="1"/>
  <c r="B4949"/>
  <c r="D4949" s="1"/>
  <c r="H4949" s="1"/>
  <c r="B4948"/>
  <c r="C4948" s="1"/>
  <c r="F4948" s="1"/>
  <c r="B4947"/>
  <c r="D4947" s="1"/>
  <c r="B4946"/>
  <c r="C4946" s="1"/>
  <c r="F4946" s="1"/>
  <c r="B4945"/>
  <c r="D4945" s="1"/>
  <c r="H4945" s="1"/>
  <c r="B4944"/>
  <c r="C4944" s="1"/>
  <c r="F4944" s="1"/>
  <c r="C4943"/>
  <c r="F4943" s="1"/>
  <c r="B4943"/>
  <c r="D4943" s="1"/>
  <c r="B4942"/>
  <c r="C4942" s="1"/>
  <c r="F4942" s="1"/>
  <c r="B4941"/>
  <c r="D4941" s="1"/>
  <c r="H4941" s="1"/>
  <c r="B4940"/>
  <c r="C4940" s="1"/>
  <c r="F4940" s="1"/>
  <c r="B4939"/>
  <c r="D4939" s="1"/>
  <c r="B4938"/>
  <c r="C4938" s="1"/>
  <c r="F4938" s="1"/>
  <c r="B4937"/>
  <c r="D4937" s="1"/>
  <c r="H4937" s="1"/>
  <c r="B4936"/>
  <c r="C4936" s="1"/>
  <c r="F4936" s="1"/>
  <c r="C4935"/>
  <c r="F4935" s="1"/>
  <c r="B4935"/>
  <c r="D4935" s="1"/>
  <c r="B4934"/>
  <c r="C4934" s="1"/>
  <c r="F4934" s="1"/>
  <c r="B4933"/>
  <c r="D4933" s="1"/>
  <c r="H4933" s="1"/>
  <c r="B4932"/>
  <c r="C4932" s="1"/>
  <c r="F4932" s="1"/>
  <c r="B4931"/>
  <c r="D4931" s="1"/>
  <c r="B4930"/>
  <c r="C4930" s="1"/>
  <c r="F4930" s="1"/>
  <c r="B4929"/>
  <c r="D4929" s="1"/>
  <c r="H4929" s="1"/>
  <c r="B4928"/>
  <c r="C4928" s="1"/>
  <c r="F4928" s="1"/>
  <c r="C4927"/>
  <c r="F4927" s="1"/>
  <c r="B4927"/>
  <c r="D4927" s="1"/>
  <c r="B4926"/>
  <c r="C4926" s="1"/>
  <c r="F4926" s="1"/>
  <c r="B4925"/>
  <c r="D4925" s="1"/>
  <c r="H4925" s="1"/>
  <c r="B4924"/>
  <c r="C4924" s="1"/>
  <c r="F4924" s="1"/>
  <c r="B4923"/>
  <c r="D4923" s="1"/>
  <c r="B4922"/>
  <c r="C4922" s="1"/>
  <c r="F4922" s="1"/>
  <c r="B4921"/>
  <c r="D4921" s="1"/>
  <c r="H4921" s="1"/>
  <c r="B4920"/>
  <c r="C4920" s="1"/>
  <c r="F4920" s="1"/>
  <c r="C4919"/>
  <c r="F4919" s="1"/>
  <c r="B4919"/>
  <c r="D4919" s="1"/>
  <c r="B4918"/>
  <c r="C4918" s="1"/>
  <c r="F4918" s="1"/>
  <c r="B4917"/>
  <c r="D4917" s="1"/>
  <c r="H4917" s="1"/>
  <c r="B4916"/>
  <c r="C4916" s="1"/>
  <c r="F4916" s="1"/>
  <c r="B4915"/>
  <c r="D4915" s="1"/>
  <c r="B4914"/>
  <c r="C4914" s="1"/>
  <c r="F4914" s="1"/>
  <c r="B4913"/>
  <c r="D4913" s="1"/>
  <c r="H4913" s="1"/>
  <c r="B4912"/>
  <c r="C4912" s="1"/>
  <c r="F4912" s="1"/>
  <c r="C4911"/>
  <c r="F4911" s="1"/>
  <c r="B4911"/>
  <c r="D4911" s="1"/>
  <c r="B4910"/>
  <c r="C4910" s="1"/>
  <c r="F4910" s="1"/>
  <c r="B4909"/>
  <c r="D4909" s="1"/>
  <c r="H4909" s="1"/>
  <c r="B4908"/>
  <c r="C4908" s="1"/>
  <c r="F4908" s="1"/>
  <c r="B4907"/>
  <c r="D4907" s="1"/>
  <c r="B4906"/>
  <c r="C4906" s="1"/>
  <c r="F4906" s="1"/>
  <c r="B4905"/>
  <c r="D4905" s="1"/>
  <c r="H4905" s="1"/>
  <c r="B4904"/>
  <c r="C4904" s="1"/>
  <c r="F4904" s="1"/>
  <c r="C4903"/>
  <c r="F4903" s="1"/>
  <c r="B4903"/>
  <c r="D4903" s="1"/>
  <c r="B4902"/>
  <c r="C4902" s="1"/>
  <c r="F4902" s="1"/>
  <c r="B4901"/>
  <c r="D4901" s="1"/>
  <c r="H4901" s="1"/>
  <c r="B4900"/>
  <c r="C4900" s="1"/>
  <c r="F4900" s="1"/>
  <c r="B4899"/>
  <c r="D4899" s="1"/>
  <c r="B4898"/>
  <c r="C4898" s="1"/>
  <c r="F4898" s="1"/>
  <c r="B4897"/>
  <c r="D4897" s="1"/>
  <c r="H4897" s="1"/>
  <c r="B4896"/>
  <c r="C4896" s="1"/>
  <c r="F4896" s="1"/>
  <c r="C4895"/>
  <c r="F4895" s="1"/>
  <c r="B4895"/>
  <c r="D4895" s="1"/>
  <c r="B4894"/>
  <c r="C4894" s="1"/>
  <c r="F4894" s="1"/>
  <c r="B4893"/>
  <c r="D4893" s="1"/>
  <c r="H4893" s="1"/>
  <c r="B4892"/>
  <c r="C4892" s="1"/>
  <c r="F4892" s="1"/>
  <c r="B4891"/>
  <c r="D4891" s="1"/>
  <c r="B4890"/>
  <c r="C4890" s="1"/>
  <c r="F4890" s="1"/>
  <c r="B4889"/>
  <c r="D4889" s="1"/>
  <c r="H4889" s="1"/>
  <c r="B4888"/>
  <c r="C4888" s="1"/>
  <c r="F4888" s="1"/>
  <c r="C4887"/>
  <c r="F4887" s="1"/>
  <c r="B4887"/>
  <c r="D4887" s="1"/>
  <c r="B4886"/>
  <c r="C4886" s="1"/>
  <c r="F4886" s="1"/>
  <c r="B4885"/>
  <c r="D4885" s="1"/>
  <c r="H4885" s="1"/>
  <c r="B4884"/>
  <c r="C4884" s="1"/>
  <c r="F4884" s="1"/>
  <c r="B4883"/>
  <c r="D4883" s="1"/>
  <c r="B4882"/>
  <c r="C4882" s="1"/>
  <c r="F4882" s="1"/>
  <c r="B4881"/>
  <c r="D4881" s="1"/>
  <c r="H4881" s="1"/>
  <c r="B4880"/>
  <c r="C4880" s="1"/>
  <c r="F4880" s="1"/>
  <c r="C4879"/>
  <c r="F4879" s="1"/>
  <c r="B4879"/>
  <c r="D4879" s="1"/>
  <c r="B4878"/>
  <c r="C4878" s="1"/>
  <c r="F4878" s="1"/>
  <c r="B4877"/>
  <c r="D4877" s="1"/>
  <c r="H4877" s="1"/>
  <c r="B4876"/>
  <c r="C4876" s="1"/>
  <c r="F4876" s="1"/>
  <c r="B4875"/>
  <c r="D4875" s="1"/>
  <c r="B4874"/>
  <c r="C4874" s="1"/>
  <c r="F4874" s="1"/>
  <c r="B4873"/>
  <c r="D4873" s="1"/>
  <c r="H4873" s="1"/>
  <c r="B4872"/>
  <c r="C4872" s="1"/>
  <c r="F4872" s="1"/>
  <c r="C4871"/>
  <c r="F4871" s="1"/>
  <c r="B4871"/>
  <c r="D4871" s="1"/>
  <c r="B4870"/>
  <c r="C4870" s="1"/>
  <c r="F4870" s="1"/>
  <c r="B4869"/>
  <c r="D4869" s="1"/>
  <c r="B4868"/>
  <c r="C4868" s="1"/>
  <c r="F4868" s="1"/>
  <c r="B4867"/>
  <c r="D4867" s="1"/>
  <c r="B4866"/>
  <c r="C4866" s="1"/>
  <c r="F4866" s="1"/>
  <c r="B4865"/>
  <c r="D4865" s="1"/>
  <c r="B4864"/>
  <c r="C4864" s="1"/>
  <c r="F4864" s="1"/>
  <c r="C4863"/>
  <c r="F4863" s="1"/>
  <c r="B4863"/>
  <c r="D4863" s="1"/>
  <c r="B4862"/>
  <c r="C4862" s="1"/>
  <c r="F4862" s="1"/>
  <c r="B4861"/>
  <c r="D4861" s="1"/>
  <c r="B4860"/>
  <c r="C4860" s="1"/>
  <c r="F4860" s="1"/>
  <c r="B4859"/>
  <c r="D4859" s="1"/>
  <c r="B4858"/>
  <c r="C4858" s="1"/>
  <c r="F4858" s="1"/>
  <c r="B4857"/>
  <c r="D4857" s="1"/>
  <c r="B4856"/>
  <c r="C4856" s="1"/>
  <c r="F4856" s="1"/>
  <c r="C4855"/>
  <c r="F4855" s="1"/>
  <c r="B4855"/>
  <c r="D4855" s="1"/>
  <c r="B4854"/>
  <c r="C4854" s="1"/>
  <c r="F4854" s="1"/>
  <c r="B4853"/>
  <c r="D4853" s="1"/>
  <c r="B4852"/>
  <c r="C4852" s="1"/>
  <c r="F4852" s="1"/>
  <c r="B4851"/>
  <c r="D4851" s="1"/>
  <c r="B4850"/>
  <c r="C4850" s="1"/>
  <c r="F4850" s="1"/>
  <c r="B4849"/>
  <c r="D4849" s="1"/>
  <c r="B4848"/>
  <c r="C4848" s="1"/>
  <c r="F4848" s="1"/>
  <c r="C4847"/>
  <c r="F4847" s="1"/>
  <c r="B4847"/>
  <c r="D4847" s="1"/>
  <c r="B4846"/>
  <c r="C4846" s="1"/>
  <c r="F4846" s="1"/>
  <c r="B4845"/>
  <c r="D4845" s="1"/>
  <c r="B4844"/>
  <c r="C4844" s="1"/>
  <c r="F4844" s="1"/>
  <c r="B4843"/>
  <c r="D4843" s="1"/>
  <c r="B4842"/>
  <c r="C4842" s="1"/>
  <c r="F4842" s="1"/>
  <c r="B4841"/>
  <c r="D4841" s="1"/>
  <c r="B4840"/>
  <c r="C4840" s="1"/>
  <c r="F4840" s="1"/>
  <c r="C4839"/>
  <c r="F4839" s="1"/>
  <c r="B4839"/>
  <c r="D4839" s="1"/>
  <c r="B4838"/>
  <c r="C4838" s="1"/>
  <c r="F4838" s="1"/>
  <c r="B4837"/>
  <c r="D4837" s="1"/>
  <c r="B4836"/>
  <c r="C4836" s="1"/>
  <c r="F4836" s="1"/>
  <c r="B4835"/>
  <c r="D4835" s="1"/>
  <c r="B4834"/>
  <c r="C4834" s="1"/>
  <c r="F4834" s="1"/>
  <c r="B4833"/>
  <c r="D4833" s="1"/>
  <c r="B4832"/>
  <c r="C4832" s="1"/>
  <c r="F4832" s="1"/>
  <c r="C4831"/>
  <c r="F4831" s="1"/>
  <c r="B4831"/>
  <c r="D4831" s="1"/>
  <c r="B4830"/>
  <c r="C4830" s="1"/>
  <c r="F4830" s="1"/>
  <c r="B4829"/>
  <c r="D4829" s="1"/>
  <c r="B4828"/>
  <c r="C4828" s="1"/>
  <c r="F4828" s="1"/>
  <c r="B4827"/>
  <c r="D4827" s="1"/>
  <c r="B4826"/>
  <c r="C4826" s="1"/>
  <c r="F4826" s="1"/>
  <c r="B4825"/>
  <c r="D4825" s="1"/>
  <c r="B4824"/>
  <c r="C4824" s="1"/>
  <c r="F4824" s="1"/>
  <c r="C4823"/>
  <c r="F4823" s="1"/>
  <c r="B4823"/>
  <c r="D4823" s="1"/>
  <c r="B4822"/>
  <c r="C4822" s="1"/>
  <c r="F4822" s="1"/>
  <c r="B4821"/>
  <c r="D4821" s="1"/>
  <c r="B4820"/>
  <c r="C4820" s="1"/>
  <c r="F4820" s="1"/>
  <c r="B4819"/>
  <c r="D4819" s="1"/>
  <c r="B4818"/>
  <c r="C4818" s="1"/>
  <c r="F4818" s="1"/>
  <c r="B4817"/>
  <c r="D4817" s="1"/>
  <c r="B4816"/>
  <c r="C4816" s="1"/>
  <c r="F4816" s="1"/>
  <c r="C4815"/>
  <c r="F4815" s="1"/>
  <c r="B4815"/>
  <c r="D4815" s="1"/>
  <c r="B4814"/>
  <c r="C4814" s="1"/>
  <c r="F4814" s="1"/>
  <c r="B4813"/>
  <c r="D4813" s="1"/>
  <c r="B4812"/>
  <c r="C4812" s="1"/>
  <c r="F4812" s="1"/>
  <c r="B4811"/>
  <c r="D4811" s="1"/>
  <c r="B4810"/>
  <c r="C4810" s="1"/>
  <c r="F4810" s="1"/>
  <c r="B4809"/>
  <c r="D4809" s="1"/>
  <c r="B4808"/>
  <c r="C4808" s="1"/>
  <c r="F4808" s="1"/>
  <c r="C4807"/>
  <c r="F4807" s="1"/>
  <c r="B4807"/>
  <c r="D4807" s="1"/>
  <c r="B4806"/>
  <c r="C4806" s="1"/>
  <c r="F4806" s="1"/>
  <c r="B4805"/>
  <c r="D4805" s="1"/>
  <c r="B4804"/>
  <c r="C4804" s="1"/>
  <c r="F4804" s="1"/>
  <c r="B4803"/>
  <c r="D4803" s="1"/>
  <c r="B4802"/>
  <c r="C4802" s="1"/>
  <c r="F4802" s="1"/>
  <c r="B4801"/>
  <c r="D4801" s="1"/>
  <c r="B4800"/>
  <c r="C4800" s="1"/>
  <c r="F4800" s="1"/>
  <c r="C4799"/>
  <c r="F4799" s="1"/>
  <c r="B4799"/>
  <c r="D4799" s="1"/>
  <c r="B4798"/>
  <c r="C4798" s="1"/>
  <c r="F4798" s="1"/>
  <c r="B4797"/>
  <c r="D4797" s="1"/>
  <c r="B4796"/>
  <c r="C4796" s="1"/>
  <c r="F4796" s="1"/>
  <c r="B4795"/>
  <c r="D4795" s="1"/>
  <c r="B4794"/>
  <c r="C4794" s="1"/>
  <c r="F4794" s="1"/>
  <c r="B4793"/>
  <c r="D4793" s="1"/>
  <c r="B4792"/>
  <c r="C4792" s="1"/>
  <c r="F4792" s="1"/>
  <c r="C4791"/>
  <c r="F4791" s="1"/>
  <c r="B4791"/>
  <c r="D4791" s="1"/>
  <c r="B4790"/>
  <c r="C4790" s="1"/>
  <c r="F4790" s="1"/>
  <c r="B4789"/>
  <c r="D4789" s="1"/>
  <c r="B4788"/>
  <c r="C4788" s="1"/>
  <c r="F4788" s="1"/>
  <c r="B4787"/>
  <c r="D4787" s="1"/>
  <c r="B4786"/>
  <c r="C4786" s="1"/>
  <c r="F4786" s="1"/>
  <c r="B4785"/>
  <c r="D4785" s="1"/>
  <c r="B4784"/>
  <c r="C4784" s="1"/>
  <c r="F4784" s="1"/>
  <c r="C4783"/>
  <c r="F4783" s="1"/>
  <c r="B4783"/>
  <c r="D4783" s="1"/>
  <c r="B4782"/>
  <c r="C4782" s="1"/>
  <c r="F4782" s="1"/>
  <c r="B4781"/>
  <c r="D4781" s="1"/>
  <c r="B4780"/>
  <c r="C4780" s="1"/>
  <c r="F4780" s="1"/>
  <c r="B4779"/>
  <c r="D4779" s="1"/>
  <c r="B4778"/>
  <c r="C4778" s="1"/>
  <c r="F4778" s="1"/>
  <c r="B4777"/>
  <c r="D4777" s="1"/>
  <c r="B4776"/>
  <c r="C4776" s="1"/>
  <c r="F4776" s="1"/>
  <c r="C4775"/>
  <c r="F4775" s="1"/>
  <c r="B4775"/>
  <c r="D4775" s="1"/>
  <c r="B4774"/>
  <c r="C4774" s="1"/>
  <c r="F4774" s="1"/>
  <c r="B4773"/>
  <c r="D4773" s="1"/>
  <c r="B4772"/>
  <c r="C4772" s="1"/>
  <c r="F4772" s="1"/>
  <c r="B4771"/>
  <c r="D4771" s="1"/>
  <c r="B4770"/>
  <c r="C4770" s="1"/>
  <c r="F4770" s="1"/>
  <c r="B4769"/>
  <c r="D4769" s="1"/>
  <c r="B4768"/>
  <c r="C4768" s="1"/>
  <c r="F4768" s="1"/>
  <c r="C4767"/>
  <c r="F4767" s="1"/>
  <c r="B4767"/>
  <c r="D4767" s="1"/>
  <c r="B4766"/>
  <c r="B4765"/>
  <c r="D4765" s="1"/>
  <c r="B4764"/>
  <c r="B4763"/>
  <c r="D4763" s="1"/>
  <c r="B4762"/>
  <c r="B4761"/>
  <c r="D4761" s="1"/>
  <c r="B4760"/>
  <c r="C4759"/>
  <c r="F4759" s="1"/>
  <c r="B4759"/>
  <c r="D4759" s="1"/>
  <c r="B4758"/>
  <c r="B4757"/>
  <c r="D4757" s="1"/>
  <c r="B4756"/>
  <c r="B4755"/>
  <c r="D4755" s="1"/>
  <c r="B4754"/>
  <c r="B4753"/>
  <c r="D4753" s="1"/>
  <c r="B4752"/>
  <c r="C4751"/>
  <c r="F4751" s="1"/>
  <c r="B4751"/>
  <c r="D4751" s="1"/>
  <c r="B4750"/>
  <c r="B4749"/>
  <c r="D4749" s="1"/>
  <c r="B4748"/>
  <c r="B4747"/>
  <c r="D4747" s="1"/>
  <c r="B4746"/>
  <c r="B4745"/>
  <c r="D4745" s="1"/>
  <c r="B4744"/>
  <c r="C4743"/>
  <c r="F4743" s="1"/>
  <c r="B4743"/>
  <c r="D4743" s="1"/>
  <c r="B4742"/>
  <c r="B4741"/>
  <c r="D4741" s="1"/>
  <c r="B4740"/>
  <c r="B4739"/>
  <c r="D4739" s="1"/>
  <c r="B4738"/>
  <c r="B4737"/>
  <c r="D4737" s="1"/>
  <c r="B4736"/>
  <c r="C4735"/>
  <c r="F4735" s="1"/>
  <c r="B4735"/>
  <c r="D4735" s="1"/>
  <c r="B4734"/>
  <c r="B4733"/>
  <c r="D4733" s="1"/>
  <c r="B4732"/>
  <c r="B4731"/>
  <c r="D4731" s="1"/>
  <c r="B4730"/>
  <c r="B4729"/>
  <c r="D4729" s="1"/>
  <c r="B4728"/>
  <c r="C4727"/>
  <c r="F4727" s="1"/>
  <c r="B4727"/>
  <c r="D4727" s="1"/>
  <c r="B4726"/>
  <c r="B4725"/>
  <c r="D4725" s="1"/>
  <c r="B4724"/>
  <c r="B4723"/>
  <c r="D4723" s="1"/>
  <c r="B4722"/>
  <c r="B4721"/>
  <c r="D4721" s="1"/>
  <c r="B4720"/>
  <c r="C4719"/>
  <c r="F4719" s="1"/>
  <c r="B4719"/>
  <c r="D4719" s="1"/>
  <c r="B4718"/>
  <c r="B4717"/>
  <c r="D4717" s="1"/>
  <c r="B4716"/>
  <c r="B4715"/>
  <c r="D4715" s="1"/>
  <c r="B4714"/>
  <c r="B4713"/>
  <c r="D4713" s="1"/>
  <c r="B4712"/>
  <c r="C4711"/>
  <c r="F4711" s="1"/>
  <c r="B4711"/>
  <c r="D4711" s="1"/>
  <c r="B4710"/>
  <c r="B4709"/>
  <c r="D4709" s="1"/>
  <c r="B4708"/>
  <c r="B4707"/>
  <c r="D4707" s="1"/>
  <c r="B4706"/>
  <c r="B4705"/>
  <c r="D4705" s="1"/>
  <c r="B4704"/>
  <c r="C4703"/>
  <c r="F4703" s="1"/>
  <c r="B4703"/>
  <c r="D4703" s="1"/>
  <c r="B4702"/>
  <c r="B4701"/>
  <c r="D4701" s="1"/>
  <c r="B4700"/>
  <c r="B4699"/>
  <c r="D4699" s="1"/>
  <c r="B4698"/>
  <c r="B4697"/>
  <c r="D4697" s="1"/>
  <c r="B4696"/>
  <c r="C4695"/>
  <c r="F4695" s="1"/>
  <c r="B4695"/>
  <c r="D4695" s="1"/>
  <c r="B4694"/>
  <c r="B4693"/>
  <c r="D4693" s="1"/>
  <c r="B4692"/>
  <c r="B4691"/>
  <c r="D4691" s="1"/>
  <c r="B4690"/>
  <c r="B4689"/>
  <c r="D4689" s="1"/>
  <c r="B4688"/>
  <c r="C4687"/>
  <c r="F4687" s="1"/>
  <c r="B4687"/>
  <c r="D4687" s="1"/>
  <c r="B4686"/>
  <c r="B4685"/>
  <c r="D4685" s="1"/>
  <c r="B4684"/>
  <c r="B4683"/>
  <c r="D4683" s="1"/>
  <c r="B4682"/>
  <c r="B4681"/>
  <c r="D4681" s="1"/>
  <c r="B4680"/>
  <c r="C4679"/>
  <c r="F4679" s="1"/>
  <c r="B4679"/>
  <c r="D4679" s="1"/>
  <c r="B4678"/>
  <c r="B4677"/>
  <c r="D4677" s="1"/>
  <c r="B4676"/>
  <c r="B4675"/>
  <c r="D4675" s="1"/>
  <c r="B4674"/>
  <c r="B4673"/>
  <c r="D4673" s="1"/>
  <c r="B4672"/>
  <c r="C4671"/>
  <c r="F4671" s="1"/>
  <c r="B4671"/>
  <c r="D4671" s="1"/>
  <c r="B4670"/>
  <c r="B4669"/>
  <c r="D4669" s="1"/>
  <c r="B4668"/>
  <c r="B4667"/>
  <c r="C4667" s="1"/>
  <c r="F4667" s="1"/>
  <c r="B4666"/>
  <c r="D4666" s="1"/>
  <c r="B4665"/>
  <c r="C4665" s="1"/>
  <c r="F4665" s="1"/>
  <c r="C4664"/>
  <c r="F4664" s="1"/>
  <c r="B4664"/>
  <c r="D4664" s="1"/>
  <c r="B4663"/>
  <c r="C4663" s="1"/>
  <c r="F4663" s="1"/>
  <c r="B4662"/>
  <c r="D4662" s="1"/>
  <c r="B4661"/>
  <c r="C4661" s="1"/>
  <c r="F4661" s="1"/>
  <c r="B4660"/>
  <c r="D4660" s="1"/>
  <c r="B4659"/>
  <c r="C4659" s="1"/>
  <c r="F4659" s="1"/>
  <c r="B4658"/>
  <c r="D4658" s="1"/>
  <c r="B4657"/>
  <c r="C4657" s="1"/>
  <c r="F4657" s="1"/>
  <c r="C4656"/>
  <c r="F4656" s="1"/>
  <c r="B4656"/>
  <c r="D4656" s="1"/>
  <c r="B4655"/>
  <c r="C4655" s="1"/>
  <c r="F4655" s="1"/>
  <c r="B4654"/>
  <c r="D4654" s="1"/>
  <c r="B4653"/>
  <c r="C4653" s="1"/>
  <c r="F4653" s="1"/>
  <c r="B4652"/>
  <c r="D4652" s="1"/>
  <c r="B4651"/>
  <c r="C4651" s="1"/>
  <c r="F4651" s="1"/>
  <c r="B4650"/>
  <c r="D4650" s="1"/>
  <c r="B4649"/>
  <c r="C4649" s="1"/>
  <c r="F4649" s="1"/>
  <c r="C4648"/>
  <c r="F4648" s="1"/>
  <c r="B4648"/>
  <c r="D4648" s="1"/>
  <c r="B4647"/>
  <c r="C4647" s="1"/>
  <c r="F4647" s="1"/>
  <c r="B4646"/>
  <c r="D4646" s="1"/>
  <c r="B4645"/>
  <c r="C4645" s="1"/>
  <c r="F4645" s="1"/>
  <c r="B4644"/>
  <c r="D4644" s="1"/>
  <c r="B4643"/>
  <c r="C4643" s="1"/>
  <c r="F4643" s="1"/>
  <c r="B4642"/>
  <c r="D4642" s="1"/>
  <c r="B4641"/>
  <c r="C4641" s="1"/>
  <c r="F4641" s="1"/>
  <c r="C4640"/>
  <c r="F4640" s="1"/>
  <c r="B4640"/>
  <c r="D4640" s="1"/>
  <c r="B4639"/>
  <c r="C4639" s="1"/>
  <c r="F4639" s="1"/>
  <c r="B4638"/>
  <c r="D4638" s="1"/>
  <c r="B4637"/>
  <c r="C4637" s="1"/>
  <c r="F4637" s="1"/>
  <c r="B4636"/>
  <c r="D4636" s="1"/>
  <c r="B4635"/>
  <c r="C4635" s="1"/>
  <c r="F4635" s="1"/>
  <c r="B4634"/>
  <c r="D4634" s="1"/>
  <c r="B4633"/>
  <c r="C4633" s="1"/>
  <c r="F4633" s="1"/>
  <c r="C4632"/>
  <c r="F4632" s="1"/>
  <c r="B4632"/>
  <c r="D4632" s="1"/>
  <c r="B4631"/>
  <c r="C4631" s="1"/>
  <c r="F4631" s="1"/>
  <c r="B4630"/>
  <c r="D4630" s="1"/>
  <c r="B4629"/>
  <c r="C4629" s="1"/>
  <c r="F4629" s="1"/>
  <c r="B4628"/>
  <c r="D4628" s="1"/>
  <c r="B4627"/>
  <c r="C4627" s="1"/>
  <c r="F4627" s="1"/>
  <c r="B4626"/>
  <c r="D4626" s="1"/>
  <c r="B4625"/>
  <c r="C4625" s="1"/>
  <c r="F4625" s="1"/>
  <c r="C4624"/>
  <c r="F4624" s="1"/>
  <c r="B4624"/>
  <c r="D4624" s="1"/>
  <c r="B4623"/>
  <c r="C4623" s="1"/>
  <c r="F4623" s="1"/>
  <c r="B4622"/>
  <c r="D4622" s="1"/>
  <c r="B4621"/>
  <c r="C4621" s="1"/>
  <c r="F4621" s="1"/>
  <c r="B4620"/>
  <c r="D4620" s="1"/>
  <c r="B4619"/>
  <c r="C4619" s="1"/>
  <c r="F4619" s="1"/>
  <c r="B4618"/>
  <c r="D4618" s="1"/>
  <c r="B4617"/>
  <c r="C4617" s="1"/>
  <c r="F4617" s="1"/>
  <c r="C4616"/>
  <c r="F4616" s="1"/>
  <c r="B4616"/>
  <c r="D4616" s="1"/>
  <c r="B4615"/>
  <c r="C4615" s="1"/>
  <c r="F4615" s="1"/>
  <c r="B4614"/>
  <c r="D4614" s="1"/>
  <c r="B4613"/>
  <c r="C4613" s="1"/>
  <c r="F4613" s="1"/>
  <c r="B4612"/>
  <c r="D4612" s="1"/>
  <c r="B4611"/>
  <c r="C4611" s="1"/>
  <c r="F4611" s="1"/>
  <c r="B4610"/>
  <c r="D4610" s="1"/>
  <c r="B4609"/>
  <c r="C4609" s="1"/>
  <c r="F4609" s="1"/>
  <c r="C4608"/>
  <c r="F4608" s="1"/>
  <c r="B4608"/>
  <c r="D4608" s="1"/>
  <c r="B4607"/>
  <c r="C4607" s="1"/>
  <c r="F4607" s="1"/>
  <c r="B4606"/>
  <c r="D4606" s="1"/>
  <c r="B4605"/>
  <c r="C4605" s="1"/>
  <c r="F4605" s="1"/>
  <c r="B4604"/>
  <c r="D4604" s="1"/>
  <c r="B4603"/>
  <c r="C4603" s="1"/>
  <c r="F4603" s="1"/>
  <c r="B4602"/>
  <c r="D4602" s="1"/>
  <c r="B4601"/>
  <c r="C4601" s="1"/>
  <c r="F4601" s="1"/>
  <c r="C4600"/>
  <c r="F4600" s="1"/>
  <c r="B4600"/>
  <c r="D4600" s="1"/>
  <c r="B4599"/>
  <c r="C4599" s="1"/>
  <c r="F4599" s="1"/>
  <c r="B4598"/>
  <c r="D4598" s="1"/>
  <c r="B4597"/>
  <c r="C4597" s="1"/>
  <c r="F4597" s="1"/>
  <c r="B4596"/>
  <c r="D4596" s="1"/>
  <c r="B4595"/>
  <c r="C4595" s="1"/>
  <c r="F4595" s="1"/>
  <c r="B4594"/>
  <c r="D4594" s="1"/>
  <c r="B4593"/>
  <c r="C4593" s="1"/>
  <c r="F4593" s="1"/>
  <c r="C4592"/>
  <c r="F4592" s="1"/>
  <c r="B4592"/>
  <c r="D4592" s="1"/>
  <c r="B4591"/>
  <c r="C4591" s="1"/>
  <c r="F4591" s="1"/>
  <c r="B4590"/>
  <c r="D4590" s="1"/>
  <c r="B4589"/>
  <c r="C4589" s="1"/>
  <c r="F4589" s="1"/>
  <c r="B4588"/>
  <c r="D4588" s="1"/>
  <c r="B4587"/>
  <c r="C4587" s="1"/>
  <c r="F4587" s="1"/>
  <c r="B4586"/>
  <c r="D4586" s="1"/>
  <c r="B4585"/>
  <c r="C4585" s="1"/>
  <c r="F4585" s="1"/>
  <c r="C4584"/>
  <c r="F4584" s="1"/>
  <c r="B4584"/>
  <c r="D4584" s="1"/>
  <c r="B4583"/>
  <c r="C4583" s="1"/>
  <c r="F4583" s="1"/>
  <c r="B4582"/>
  <c r="D4582" s="1"/>
  <c r="B4581"/>
  <c r="C4581" s="1"/>
  <c r="F4581" s="1"/>
  <c r="B4580"/>
  <c r="D4580" s="1"/>
  <c r="B4579"/>
  <c r="C4579" s="1"/>
  <c r="F4579" s="1"/>
  <c r="B4578"/>
  <c r="D4578" s="1"/>
  <c r="B4577"/>
  <c r="C4577" s="1"/>
  <c r="F4577" s="1"/>
  <c r="C4576"/>
  <c r="F4576" s="1"/>
  <c r="B4576"/>
  <c r="D4576" s="1"/>
  <c r="B4575"/>
  <c r="C4575" s="1"/>
  <c r="F4575" s="1"/>
  <c r="B4574"/>
  <c r="D4574" s="1"/>
  <c r="B4573"/>
  <c r="C4573" s="1"/>
  <c r="F4573" s="1"/>
  <c r="B4572"/>
  <c r="D4572" s="1"/>
  <c r="B4571"/>
  <c r="C4571" s="1"/>
  <c r="F4571" s="1"/>
  <c r="B4570"/>
  <c r="D4570" s="1"/>
  <c r="B4569"/>
  <c r="C4569" s="1"/>
  <c r="F4569" s="1"/>
  <c r="C4568"/>
  <c r="F4568" s="1"/>
  <c r="B4568"/>
  <c r="D4568" s="1"/>
  <c r="B4567"/>
  <c r="C4567" s="1"/>
  <c r="F4567" s="1"/>
  <c r="B4566"/>
  <c r="D4566" s="1"/>
  <c r="B4565"/>
  <c r="C4565" s="1"/>
  <c r="F4565" s="1"/>
  <c r="B4564"/>
  <c r="D4564" s="1"/>
  <c r="B4563"/>
  <c r="C4563" s="1"/>
  <c r="F4563" s="1"/>
  <c r="B4562"/>
  <c r="D4562" s="1"/>
  <c r="B4561"/>
  <c r="C4561" s="1"/>
  <c r="F4561" s="1"/>
  <c r="C4560"/>
  <c r="F4560" s="1"/>
  <c r="B4560"/>
  <c r="D4560" s="1"/>
  <c r="B4559"/>
  <c r="C4559" s="1"/>
  <c r="F4559" s="1"/>
  <c r="B4558"/>
  <c r="D4558" s="1"/>
  <c r="B4557"/>
  <c r="C4557" s="1"/>
  <c r="F4557" s="1"/>
  <c r="B4556"/>
  <c r="D4556" s="1"/>
  <c r="B4555"/>
  <c r="C4555" s="1"/>
  <c r="F4555" s="1"/>
  <c r="B4554"/>
  <c r="D4554" s="1"/>
  <c r="B4553"/>
  <c r="C4553" s="1"/>
  <c r="F4553" s="1"/>
  <c r="C4552"/>
  <c r="F4552" s="1"/>
  <c r="B4552"/>
  <c r="D4552" s="1"/>
  <c r="B4551"/>
  <c r="C4551" s="1"/>
  <c r="F4551" s="1"/>
  <c r="B4550"/>
  <c r="D4550" s="1"/>
  <c r="B4549"/>
  <c r="C4549" s="1"/>
  <c r="F4549" s="1"/>
  <c r="B4548"/>
  <c r="D4548" s="1"/>
  <c r="B4547"/>
  <c r="C4547" s="1"/>
  <c r="F4547" s="1"/>
  <c r="B4546"/>
  <c r="D4546" s="1"/>
  <c r="B4545"/>
  <c r="C4545" s="1"/>
  <c r="F4545" s="1"/>
  <c r="C4544"/>
  <c r="F4544" s="1"/>
  <c r="B4544"/>
  <c r="D4544" s="1"/>
  <c r="B4543"/>
  <c r="C4543" s="1"/>
  <c r="F4543" s="1"/>
  <c r="B4542"/>
  <c r="D4542" s="1"/>
  <c r="B4541"/>
  <c r="C4541" s="1"/>
  <c r="F4541" s="1"/>
  <c r="B4540"/>
  <c r="D4540" s="1"/>
  <c r="B4539"/>
  <c r="C4539" s="1"/>
  <c r="F4539" s="1"/>
  <c r="B4538"/>
  <c r="D4538" s="1"/>
  <c r="B4537"/>
  <c r="C4537" s="1"/>
  <c r="F4537" s="1"/>
  <c r="C4536"/>
  <c r="F4536" s="1"/>
  <c r="B4536"/>
  <c r="D4536" s="1"/>
  <c r="B4535"/>
  <c r="C4535" s="1"/>
  <c r="F4535" s="1"/>
  <c r="B4534"/>
  <c r="D4534" s="1"/>
  <c r="B4533"/>
  <c r="C4533" s="1"/>
  <c r="F4533" s="1"/>
  <c r="B4532"/>
  <c r="D4532" s="1"/>
  <c r="B4531"/>
  <c r="C4531" s="1"/>
  <c r="F4531" s="1"/>
  <c r="B4530"/>
  <c r="D4530" s="1"/>
  <c r="B4529"/>
  <c r="C4529" s="1"/>
  <c r="F4529" s="1"/>
  <c r="C4528"/>
  <c r="F4528" s="1"/>
  <c r="B4528"/>
  <c r="D4528" s="1"/>
  <c r="B4527"/>
  <c r="C4527" s="1"/>
  <c r="F4527" s="1"/>
  <c r="B4526"/>
  <c r="D4526" s="1"/>
  <c r="B4525"/>
  <c r="C4525" s="1"/>
  <c r="F4525" s="1"/>
  <c r="B4524"/>
  <c r="D4524" s="1"/>
  <c r="B4523"/>
  <c r="C4523" s="1"/>
  <c r="F4523" s="1"/>
  <c r="B4522"/>
  <c r="D4522" s="1"/>
  <c r="B4521"/>
  <c r="C4521" s="1"/>
  <c r="F4521" s="1"/>
  <c r="C4520"/>
  <c r="F4520" s="1"/>
  <c r="B4520"/>
  <c r="D4520" s="1"/>
  <c r="B4519"/>
  <c r="C4519" s="1"/>
  <c r="F4519" s="1"/>
  <c r="B4518"/>
  <c r="D4518" s="1"/>
  <c r="B4517"/>
  <c r="C4517" s="1"/>
  <c r="F4517" s="1"/>
  <c r="B4516"/>
  <c r="D4516" s="1"/>
  <c r="B4515"/>
  <c r="C4515" s="1"/>
  <c r="F4515" s="1"/>
  <c r="B4514"/>
  <c r="D4514" s="1"/>
  <c r="B4513"/>
  <c r="C4513" s="1"/>
  <c r="F4513" s="1"/>
  <c r="C4512"/>
  <c r="F4512" s="1"/>
  <c r="B4512"/>
  <c r="D4512" s="1"/>
  <c r="B4511"/>
  <c r="C4511" s="1"/>
  <c r="F4511" s="1"/>
  <c r="B4510"/>
  <c r="D4510" s="1"/>
  <c r="B4509"/>
  <c r="C4509" s="1"/>
  <c r="F4509" s="1"/>
  <c r="B4508"/>
  <c r="D4508" s="1"/>
  <c r="B4507"/>
  <c r="C4507" s="1"/>
  <c r="F4507" s="1"/>
  <c r="B4506"/>
  <c r="D4506" s="1"/>
  <c r="B4505"/>
  <c r="C4505" s="1"/>
  <c r="F4505" s="1"/>
  <c r="C4504"/>
  <c r="F4504" s="1"/>
  <c r="B4504"/>
  <c r="D4504" s="1"/>
  <c r="B4503"/>
  <c r="C4503" s="1"/>
  <c r="F4503" s="1"/>
  <c r="B4502"/>
  <c r="D4502" s="1"/>
  <c r="B4501"/>
  <c r="C4501" s="1"/>
  <c r="F4501" s="1"/>
  <c r="B4500"/>
  <c r="D4500" s="1"/>
  <c r="B4499"/>
  <c r="C4499" s="1"/>
  <c r="F4499" s="1"/>
  <c r="B4498"/>
  <c r="D4498" s="1"/>
  <c r="B4497"/>
  <c r="C4497" s="1"/>
  <c r="F4497" s="1"/>
  <c r="C4496"/>
  <c r="F4496" s="1"/>
  <c r="B4496"/>
  <c r="D4496" s="1"/>
  <c r="B4495"/>
  <c r="C4495" s="1"/>
  <c r="F4495" s="1"/>
  <c r="B4494"/>
  <c r="D4494" s="1"/>
  <c r="B4493"/>
  <c r="C4493" s="1"/>
  <c r="F4493" s="1"/>
  <c r="B4492"/>
  <c r="D4492" s="1"/>
  <c r="B4491"/>
  <c r="C4491" s="1"/>
  <c r="F4491" s="1"/>
  <c r="B4490"/>
  <c r="D4490" s="1"/>
  <c r="B4489"/>
  <c r="C4489" s="1"/>
  <c r="F4489" s="1"/>
  <c r="C4488"/>
  <c r="F4488" s="1"/>
  <c r="B4488"/>
  <c r="D4488" s="1"/>
  <c r="B4487"/>
  <c r="C4487" s="1"/>
  <c r="F4487" s="1"/>
  <c r="B4486"/>
  <c r="D4486" s="1"/>
  <c r="B4485"/>
  <c r="C4485" s="1"/>
  <c r="F4485" s="1"/>
  <c r="B4484"/>
  <c r="D4484" s="1"/>
  <c r="B4483"/>
  <c r="C4483" s="1"/>
  <c r="F4483" s="1"/>
  <c r="B4482"/>
  <c r="D4482" s="1"/>
  <c r="B4481"/>
  <c r="C4481" s="1"/>
  <c r="F4481" s="1"/>
  <c r="C4480"/>
  <c r="F4480" s="1"/>
  <c r="B4480"/>
  <c r="D4480" s="1"/>
  <c r="B4479"/>
  <c r="C4479" s="1"/>
  <c r="F4479" s="1"/>
  <c r="B4478"/>
  <c r="D4478" s="1"/>
  <c r="B4477"/>
  <c r="C4477" s="1"/>
  <c r="F4477" s="1"/>
  <c r="B4476"/>
  <c r="D4476" s="1"/>
  <c r="B4475"/>
  <c r="C4475" s="1"/>
  <c r="F4475" s="1"/>
  <c r="B4474"/>
  <c r="D4474" s="1"/>
  <c r="B4473"/>
  <c r="C4473" s="1"/>
  <c r="F4473" s="1"/>
  <c r="C4472"/>
  <c r="F4472" s="1"/>
  <c r="B4472"/>
  <c r="D4472" s="1"/>
  <c r="B4471"/>
  <c r="C4471" s="1"/>
  <c r="F4471" s="1"/>
  <c r="B4470"/>
  <c r="D4470" s="1"/>
  <c r="B4469"/>
  <c r="C4469" s="1"/>
  <c r="F4469" s="1"/>
  <c r="B4468"/>
  <c r="D4468" s="1"/>
  <c r="B4467"/>
  <c r="C4467" s="1"/>
  <c r="F4467" s="1"/>
  <c r="B4466"/>
  <c r="D4466" s="1"/>
  <c r="B4465"/>
  <c r="C4465" s="1"/>
  <c r="F4465" s="1"/>
  <c r="C4464"/>
  <c r="F4464" s="1"/>
  <c r="B4464"/>
  <c r="D4464" s="1"/>
  <c r="B4463"/>
  <c r="C4463" s="1"/>
  <c r="F4463" s="1"/>
  <c r="B4462"/>
  <c r="D4462" s="1"/>
  <c r="B4461"/>
  <c r="C4461" s="1"/>
  <c r="F4461" s="1"/>
  <c r="B4460"/>
  <c r="D4460" s="1"/>
  <c r="B4459"/>
  <c r="C4459" s="1"/>
  <c r="F4459" s="1"/>
  <c r="B4458"/>
  <c r="D4458" s="1"/>
  <c r="B4457"/>
  <c r="C4457" s="1"/>
  <c r="F4457" s="1"/>
  <c r="C4456"/>
  <c r="F4456" s="1"/>
  <c r="B4456"/>
  <c r="D4456" s="1"/>
  <c r="B4455"/>
  <c r="C4455" s="1"/>
  <c r="F4455" s="1"/>
  <c r="B4454"/>
  <c r="D4454" s="1"/>
  <c r="B4453"/>
  <c r="C4453" s="1"/>
  <c r="F4453" s="1"/>
  <c r="B4452"/>
  <c r="D4452" s="1"/>
  <c r="B4451"/>
  <c r="C4451" s="1"/>
  <c r="F4451" s="1"/>
  <c r="B4450"/>
  <c r="D4450" s="1"/>
  <c r="B4449"/>
  <c r="C4449" s="1"/>
  <c r="F4449" s="1"/>
  <c r="C4448"/>
  <c r="F4448" s="1"/>
  <c r="B4448"/>
  <c r="D4448" s="1"/>
  <c r="B4447"/>
  <c r="C4447" s="1"/>
  <c r="F4447" s="1"/>
  <c r="B4446"/>
  <c r="D4446" s="1"/>
  <c r="B4445"/>
  <c r="C4445" s="1"/>
  <c r="F4445" s="1"/>
  <c r="B4444"/>
  <c r="D4444" s="1"/>
  <c r="B4443"/>
  <c r="C4443" s="1"/>
  <c r="F4443" s="1"/>
  <c r="B4442"/>
  <c r="D4442" s="1"/>
  <c r="B4441"/>
  <c r="C4441" s="1"/>
  <c r="F4441" s="1"/>
  <c r="C4440"/>
  <c r="F4440" s="1"/>
  <c r="B4440"/>
  <c r="D4440" s="1"/>
  <c r="B4439"/>
  <c r="C4439" s="1"/>
  <c r="F4439" s="1"/>
  <c r="B4438"/>
  <c r="D4438" s="1"/>
  <c r="B4437"/>
  <c r="C4437" s="1"/>
  <c r="F4437" s="1"/>
  <c r="B4436"/>
  <c r="D4436" s="1"/>
  <c r="B4435"/>
  <c r="C4435" s="1"/>
  <c r="F4435" s="1"/>
  <c r="B4434"/>
  <c r="D4434" s="1"/>
  <c r="B4433"/>
  <c r="C4433" s="1"/>
  <c r="F4433" s="1"/>
  <c r="C4432"/>
  <c r="F4432" s="1"/>
  <c r="B4432"/>
  <c r="D4432" s="1"/>
  <c r="B4431"/>
  <c r="C4431" s="1"/>
  <c r="F4431" s="1"/>
  <c r="B4430"/>
  <c r="D4430" s="1"/>
  <c r="B4429"/>
  <c r="C4429" s="1"/>
  <c r="F4429" s="1"/>
  <c r="B4428"/>
  <c r="D4428" s="1"/>
  <c r="B4427"/>
  <c r="C4427" s="1"/>
  <c r="F4427" s="1"/>
  <c r="B4426"/>
  <c r="D4426" s="1"/>
  <c r="B4425"/>
  <c r="C4425" s="1"/>
  <c r="F4425" s="1"/>
  <c r="C4424"/>
  <c r="F4424" s="1"/>
  <c r="B4424"/>
  <c r="D4424" s="1"/>
  <c r="B4423"/>
  <c r="C4423" s="1"/>
  <c r="F4423" s="1"/>
  <c r="B4422"/>
  <c r="D4422" s="1"/>
  <c r="B4421"/>
  <c r="C4421" s="1"/>
  <c r="F4421" s="1"/>
  <c r="B4420"/>
  <c r="D4420" s="1"/>
  <c r="B4419"/>
  <c r="C4419" s="1"/>
  <c r="F4419" s="1"/>
  <c r="B4418"/>
  <c r="D4418" s="1"/>
  <c r="B4417"/>
  <c r="C4417" s="1"/>
  <c r="F4417" s="1"/>
  <c r="C4416"/>
  <c r="F4416" s="1"/>
  <c r="B4416"/>
  <c r="D4416" s="1"/>
  <c r="B4415"/>
  <c r="C4415" s="1"/>
  <c r="F4415" s="1"/>
  <c r="B4414"/>
  <c r="D4414" s="1"/>
  <c r="B4413"/>
  <c r="C4413" s="1"/>
  <c r="F4413" s="1"/>
  <c r="B4412"/>
  <c r="D4412" s="1"/>
  <c r="B4411"/>
  <c r="C4411" s="1"/>
  <c r="F4411" s="1"/>
  <c r="B4410"/>
  <c r="D4410" s="1"/>
  <c r="B4409"/>
  <c r="C4409" s="1"/>
  <c r="F4409" s="1"/>
  <c r="C4408"/>
  <c r="F4408" s="1"/>
  <c r="B4408"/>
  <c r="D4408" s="1"/>
  <c r="B4407"/>
  <c r="C4407" s="1"/>
  <c r="F4407" s="1"/>
  <c r="B4406"/>
  <c r="D4406" s="1"/>
  <c r="B4405"/>
  <c r="C4405" s="1"/>
  <c r="F4405" s="1"/>
  <c r="B4404"/>
  <c r="D4404" s="1"/>
  <c r="B4403"/>
  <c r="C4403" s="1"/>
  <c r="F4403" s="1"/>
  <c r="B4402"/>
  <c r="B4401"/>
  <c r="C4401" s="1"/>
  <c r="F4401" s="1"/>
  <c r="C4400"/>
  <c r="F4400" s="1"/>
  <c r="B4400"/>
  <c r="D4400" s="1"/>
  <c r="B4399"/>
  <c r="C4399" s="1"/>
  <c r="F4399" s="1"/>
  <c r="B4398"/>
  <c r="B4397"/>
  <c r="C4397" s="1"/>
  <c r="F4397" s="1"/>
  <c r="B4396"/>
  <c r="D4396" s="1"/>
  <c r="B4395"/>
  <c r="C4395" s="1"/>
  <c r="F4395" s="1"/>
  <c r="B4394"/>
  <c r="B4393"/>
  <c r="C4393" s="1"/>
  <c r="F4393" s="1"/>
  <c r="C4392"/>
  <c r="F4392" s="1"/>
  <c r="B4392"/>
  <c r="D4392" s="1"/>
  <c r="B4391"/>
  <c r="C4391" s="1"/>
  <c r="F4391" s="1"/>
  <c r="B4390"/>
  <c r="B4389"/>
  <c r="C4389" s="1"/>
  <c r="F4389" s="1"/>
  <c r="B4388"/>
  <c r="D4388" s="1"/>
  <c r="B4387"/>
  <c r="C4387" s="1"/>
  <c r="F4387" s="1"/>
  <c r="B4386"/>
  <c r="B4385"/>
  <c r="C4385" s="1"/>
  <c r="F4385" s="1"/>
  <c r="C4384"/>
  <c r="F4384" s="1"/>
  <c r="B4384"/>
  <c r="D4384" s="1"/>
  <c r="B4383"/>
  <c r="C4383" s="1"/>
  <c r="F4383" s="1"/>
  <c r="B4382"/>
  <c r="B4381"/>
  <c r="C4381" s="1"/>
  <c r="F4381" s="1"/>
  <c r="B4380"/>
  <c r="D4380" s="1"/>
  <c r="B4379"/>
  <c r="C4379" s="1"/>
  <c r="F4379" s="1"/>
  <c r="B4378"/>
  <c r="B4377"/>
  <c r="C4377" s="1"/>
  <c r="F4377" s="1"/>
  <c r="C4376"/>
  <c r="F4376" s="1"/>
  <c r="B4376"/>
  <c r="D4376" s="1"/>
  <c r="B4375"/>
  <c r="C4375" s="1"/>
  <c r="F4375" s="1"/>
  <c r="B4374"/>
  <c r="B4373"/>
  <c r="C4373" s="1"/>
  <c r="F4373" s="1"/>
  <c r="B4372"/>
  <c r="D4372" s="1"/>
  <c r="B4371"/>
  <c r="C4371" s="1"/>
  <c r="F4371" s="1"/>
  <c r="B4370"/>
  <c r="B4369"/>
  <c r="C4369" s="1"/>
  <c r="F4369" s="1"/>
  <c r="C4368"/>
  <c r="F4368" s="1"/>
  <c r="B4368"/>
  <c r="D4368" s="1"/>
  <c r="B4367"/>
  <c r="C4367" s="1"/>
  <c r="F4367" s="1"/>
  <c r="B4366"/>
  <c r="B4365"/>
  <c r="C4365" s="1"/>
  <c r="F4365" s="1"/>
  <c r="B4364"/>
  <c r="D4364" s="1"/>
  <c r="B4363"/>
  <c r="C4363" s="1"/>
  <c r="F4363" s="1"/>
  <c r="B4362"/>
  <c r="B4361"/>
  <c r="C4361" s="1"/>
  <c r="F4361" s="1"/>
  <c r="C4360"/>
  <c r="F4360" s="1"/>
  <c r="B4360"/>
  <c r="D4360" s="1"/>
  <c r="B4359"/>
  <c r="C4359" s="1"/>
  <c r="F4359" s="1"/>
  <c r="B4358"/>
  <c r="B4357"/>
  <c r="C4357" s="1"/>
  <c r="F4357" s="1"/>
  <c r="B4356"/>
  <c r="D4356" s="1"/>
  <c r="B4355"/>
  <c r="C4355" s="1"/>
  <c r="F4355" s="1"/>
  <c r="B4354"/>
  <c r="B4353"/>
  <c r="C4353" s="1"/>
  <c r="F4353" s="1"/>
  <c r="C4352"/>
  <c r="F4352" s="1"/>
  <c r="B4352"/>
  <c r="D4352" s="1"/>
  <c r="B4351"/>
  <c r="C4351" s="1"/>
  <c r="F4351" s="1"/>
  <c r="B4350"/>
  <c r="B4349"/>
  <c r="C4349" s="1"/>
  <c r="F4349" s="1"/>
  <c r="B4348"/>
  <c r="D4348" s="1"/>
  <c r="B4347"/>
  <c r="C4347" s="1"/>
  <c r="F4347" s="1"/>
  <c r="B4346"/>
  <c r="D4346" s="1"/>
  <c r="B4345"/>
  <c r="C4345" s="1"/>
  <c r="F4345" s="1"/>
  <c r="B4344"/>
  <c r="D4344" s="1"/>
  <c r="B4343"/>
  <c r="C4343" s="1"/>
  <c r="F4343" s="1"/>
  <c r="B4342"/>
  <c r="D4342" s="1"/>
  <c r="B4341"/>
  <c r="C4341" s="1"/>
  <c r="F4341" s="1"/>
  <c r="B4340"/>
  <c r="D4340" s="1"/>
  <c r="B4339"/>
  <c r="C4339" s="1"/>
  <c r="F4339" s="1"/>
  <c r="B4338"/>
  <c r="D4338" s="1"/>
  <c r="B4337"/>
  <c r="C4337" s="1"/>
  <c r="F4337" s="1"/>
  <c r="B4336"/>
  <c r="D4336" s="1"/>
  <c r="B4335"/>
  <c r="C4335" s="1"/>
  <c r="F4335" s="1"/>
  <c r="B4334"/>
  <c r="D4334" s="1"/>
  <c r="B4333"/>
  <c r="C4333" s="1"/>
  <c r="F4333" s="1"/>
  <c r="B4332"/>
  <c r="D4332" s="1"/>
  <c r="B4331"/>
  <c r="C4331" s="1"/>
  <c r="F4331" s="1"/>
  <c r="B4330"/>
  <c r="D4330" s="1"/>
  <c r="B4329"/>
  <c r="C4329" s="1"/>
  <c r="F4329" s="1"/>
  <c r="B4328"/>
  <c r="D4328" s="1"/>
  <c r="B4327"/>
  <c r="C4327" s="1"/>
  <c r="F4327" s="1"/>
  <c r="B4326"/>
  <c r="D4326" s="1"/>
  <c r="B4325"/>
  <c r="C4325" s="1"/>
  <c r="F4325" s="1"/>
  <c r="B4324"/>
  <c r="D4324" s="1"/>
  <c r="B4323"/>
  <c r="C4323" s="1"/>
  <c r="F4323" s="1"/>
  <c r="B4322"/>
  <c r="D4322" s="1"/>
  <c r="B4321"/>
  <c r="C4321" s="1"/>
  <c r="F4321" s="1"/>
  <c r="B4320"/>
  <c r="D4320" s="1"/>
  <c r="B4319"/>
  <c r="C4319" s="1"/>
  <c r="F4319" s="1"/>
  <c r="B4318"/>
  <c r="D4318" s="1"/>
  <c r="B4317"/>
  <c r="C4317" s="1"/>
  <c r="F4317" s="1"/>
  <c r="B4316"/>
  <c r="D4316" s="1"/>
  <c r="B4315"/>
  <c r="C4315" s="1"/>
  <c r="F4315" s="1"/>
  <c r="B4314"/>
  <c r="D4314" s="1"/>
  <c r="B4313"/>
  <c r="C4313" s="1"/>
  <c r="F4313" s="1"/>
  <c r="B4312"/>
  <c r="D4312" s="1"/>
  <c r="B4311"/>
  <c r="C4311" s="1"/>
  <c r="F4311" s="1"/>
  <c r="B4310"/>
  <c r="D4310" s="1"/>
  <c r="B4309"/>
  <c r="C4309" s="1"/>
  <c r="F4309" s="1"/>
  <c r="B4308"/>
  <c r="D4308" s="1"/>
  <c r="B4307"/>
  <c r="C4307" s="1"/>
  <c r="F4307" s="1"/>
  <c r="B4306"/>
  <c r="D4306" s="1"/>
  <c r="B4305"/>
  <c r="C4305" s="1"/>
  <c r="F4305" s="1"/>
  <c r="B4304"/>
  <c r="D4304" s="1"/>
  <c r="B4303"/>
  <c r="C4303" s="1"/>
  <c r="F4303" s="1"/>
  <c r="B4302"/>
  <c r="D4302" s="1"/>
  <c r="B4301"/>
  <c r="C4301" s="1"/>
  <c r="F4301" s="1"/>
  <c r="B4300"/>
  <c r="D4300" s="1"/>
  <c r="B4299"/>
  <c r="C4299" s="1"/>
  <c r="F4299" s="1"/>
  <c r="B4298"/>
  <c r="D4298" s="1"/>
  <c r="B4297"/>
  <c r="C4297" s="1"/>
  <c r="F4297" s="1"/>
  <c r="B4296"/>
  <c r="D4296" s="1"/>
  <c r="B4295"/>
  <c r="C4295" s="1"/>
  <c r="F4295" s="1"/>
  <c r="B4294"/>
  <c r="D4294" s="1"/>
  <c r="B4293"/>
  <c r="C4293" s="1"/>
  <c r="F4293" s="1"/>
  <c r="B4292"/>
  <c r="D4292" s="1"/>
  <c r="B4291"/>
  <c r="C4291" s="1"/>
  <c r="F4291" s="1"/>
  <c r="B4290"/>
  <c r="D4290" s="1"/>
  <c r="B4289"/>
  <c r="C4289" s="1"/>
  <c r="F4289" s="1"/>
  <c r="B4288"/>
  <c r="D4288" s="1"/>
  <c r="B4287"/>
  <c r="C4287" s="1"/>
  <c r="F4287" s="1"/>
  <c r="B4286"/>
  <c r="D4286" s="1"/>
  <c r="B4285"/>
  <c r="C4285" s="1"/>
  <c r="F4285" s="1"/>
  <c r="B4284"/>
  <c r="D4284" s="1"/>
  <c r="B4283"/>
  <c r="C4283" s="1"/>
  <c r="F4283" s="1"/>
  <c r="B4282"/>
  <c r="D4282" s="1"/>
  <c r="B4281"/>
  <c r="C4281" s="1"/>
  <c r="F4281" s="1"/>
  <c r="B4280"/>
  <c r="D4280" s="1"/>
  <c r="B4279"/>
  <c r="C4279" s="1"/>
  <c r="F4279" s="1"/>
  <c r="B4278"/>
  <c r="D4278" s="1"/>
  <c r="B4277"/>
  <c r="C4277" s="1"/>
  <c r="F4277" s="1"/>
  <c r="B4276"/>
  <c r="D4276" s="1"/>
  <c r="B4275"/>
  <c r="C4275" s="1"/>
  <c r="F4275" s="1"/>
  <c r="B4274"/>
  <c r="D4274" s="1"/>
  <c r="B4273"/>
  <c r="C4273" s="1"/>
  <c r="F4273" s="1"/>
  <c r="B4272"/>
  <c r="D4272" s="1"/>
  <c r="B4271"/>
  <c r="C4271" s="1"/>
  <c r="F4271" s="1"/>
  <c r="B4270"/>
  <c r="D4270" s="1"/>
  <c r="B4269"/>
  <c r="C4269" s="1"/>
  <c r="F4269" s="1"/>
  <c r="B4268"/>
  <c r="D4268" s="1"/>
  <c r="B4267"/>
  <c r="C4267" s="1"/>
  <c r="F4267" s="1"/>
  <c r="B4266"/>
  <c r="D4266" s="1"/>
  <c r="B4265"/>
  <c r="C4265" s="1"/>
  <c r="F4265" s="1"/>
  <c r="B4264"/>
  <c r="D4264" s="1"/>
  <c r="B4263"/>
  <c r="C4263" s="1"/>
  <c r="F4263" s="1"/>
  <c r="B4262"/>
  <c r="D4262" s="1"/>
  <c r="B4261"/>
  <c r="C4261" s="1"/>
  <c r="F4261" s="1"/>
  <c r="B4260"/>
  <c r="D4260" s="1"/>
  <c r="B4259"/>
  <c r="C4259" s="1"/>
  <c r="F4259" s="1"/>
  <c r="B4258"/>
  <c r="D4258" s="1"/>
  <c r="B4257"/>
  <c r="C4257" s="1"/>
  <c r="F4257" s="1"/>
  <c r="B4256"/>
  <c r="D4256" s="1"/>
  <c r="B4255"/>
  <c r="C4255" s="1"/>
  <c r="F4255" s="1"/>
  <c r="B4254"/>
  <c r="D4254" s="1"/>
  <c r="B4253"/>
  <c r="C4253" s="1"/>
  <c r="F4253" s="1"/>
  <c r="B4252"/>
  <c r="D4252" s="1"/>
  <c r="B4251"/>
  <c r="C4251" s="1"/>
  <c r="F4251" s="1"/>
  <c r="B4250"/>
  <c r="D4250" s="1"/>
  <c r="B4249"/>
  <c r="C4249" s="1"/>
  <c r="F4249" s="1"/>
  <c r="B4248"/>
  <c r="D4248" s="1"/>
  <c r="B4247"/>
  <c r="C4247" s="1"/>
  <c r="F4247" s="1"/>
  <c r="B4246"/>
  <c r="D4246" s="1"/>
  <c r="B4245"/>
  <c r="C4245" s="1"/>
  <c r="F4245" s="1"/>
  <c r="B4244"/>
  <c r="D4244" s="1"/>
  <c r="B4243"/>
  <c r="C4243" s="1"/>
  <c r="F4243" s="1"/>
  <c r="B4242"/>
  <c r="D4242" s="1"/>
  <c r="B4241"/>
  <c r="C4241" s="1"/>
  <c r="F4241" s="1"/>
  <c r="B4240"/>
  <c r="D4240" s="1"/>
  <c r="B4239"/>
  <c r="C4239" s="1"/>
  <c r="F4239" s="1"/>
  <c r="B4238"/>
  <c r="D4238" s="1"/>
  <c r="B4237"/>
  <c r="C4237" s="1"/>
  <c r="F4237" s="1"/>
  <c r="B4236"/>
  <c r="D4236" s="1"/>
  <c r="B4235"/>
  <c r="C4235" s="1"/>
  <c r="F4235" s="1"/>
  <c r="B4234"/>
  <c r="D4234" s="1"/>
  <c r="B4233"/>
  <c r="C4233" s="1"/>
  <c r="F4233" s="1"/>
  <c r="B4232"/>
  <c r="D4232" s="1"/>
  <c r="B4231"/>
  <c r="C4231" s="1"/>
  <c r="F4231" s="1"/>
  <c r="B4230"/>
  <c r="D4230" s="1"/>
  <c r="B4229"/>
  <c r="C4229" s="1"/>
  <c r="F4229" s="1"/>
  <c r="B4228"/>
  <c r="D4228" s="1"/>
  <c r="B4227"/>
  <c r="C4227" s="1"/>
  <c r="F4227" s="1"/>
  <c r="B4226"/>
  <c r="D4226" s="1"/>
  <c r="B4225"/>
  <c r="C4225" s="1"/>
  <c r="F4225" s="1"/>
  <c r="B4224"/>
  <c r="D4224" s="1"/>
  <c r="B4223"/>
  <c r="C4223" s="1"/>
  <c r="F4223" s="1"/>
  <c r="B4222"/>
  <c r="D4222" s="1"/>
  <c r="B4221"/>
  <c r="C4221" s="1"/>
  <c r="F4221" s="1"/>
  <c r="B4220"/>
  <c r="D4220" s="1"/>
  <c r="B4219"/>
  <c r="C4219" s="1"/>
  <c r="F4219" s="1"/>
  <c r="B4218"/>
  <c r="D4218" s="1"/>
  <c r="B4217"/>
  <c r="C4217" s="1"/>
  <c r="F4217" s="1"/>
  <c r="B4216"/>
  <c r="D4216" s="1"/>
  <c r="B4215"/>
  <c r="C4215" s="1"/>
  <c r="F4215" s="1"/>
  <c r="B4214"/>
  <c r="D4214" s="1"/>
  <c r="B4213"/>
  <c r="C4213" s="1"/>
  <c r="F4213" s="1"/>
  <c r="B4212"/>
  <c r="D4212" s="1"/>
  <c r="B4211"/>
  <c r="C4211" s="1"/>
  <c r="F4211" s="1"/>
  <c r="B4210"/>
  <c r="D4210" s="1"/>
  <c r="B4209"/>
  <c r="C4209" s="1"/>
  <c r="F4209" s="1"/>
  <c r="B4208"/>
  <c r="D4208" s="1"/>
  <c r="B4207"/>
  <c r="C4207" s="1"/>
  <c r="F4207" s="1"/>
  <c r="B4206"/>
  <c r="D4206" s="1"/>
  <c r="B4205"/>
  <c r="C4205" s="1"/>
  <c r="F4205" s="1"/>
  <c r="B4204"/>
  <c r="D4204" s="1"/>
  <c r="B4203"/>
  <c r="C4203" s="1"/>
  <c r="F4203" s="1"/>
  <c r="B4202"/>
  <c r="D4202" s="1"/>
  <c r="B4201"/>
  <c r="C4201" s="1"/>
  <c r="F4201" s="1"/>
  <c r="B4200"/>
  <c r="D4200" s="1"/>
  <c r="B4199"/>
  <c r="C4199" s="1"/>
  <c r="F4199" s="1"/>
  <c r="B4198"/>
  <c r="D4198" s="1"/>
  <c r="B4197"/>
  <c r="C4197" s="1"/>
  <c r="F4197" s="1"/>
  <c r="B4196"/>
  <c r="D4196" s="1"/>
  <c r="B4195"/>
  <c r="C4195" s="1"/>
  <c r="F4195" s="1"/>
  <c r="B4194"/>
  <c r="D4194" s="1"/>
  <c r="B4193"/>
  <c r="C4193" s="1"/>
  <c r="F4193" s="1"/>
  <c r="B4192"/>
  <c r="D4192" s="1"/>
  <c r="B4191"/>
  <c r="C4191" s="1"/>
  <c r="F4191" s="1"/>
  <c r="B4190"/>
  <c r="D4190" s="1"/>
  <c r="B4189"/>
  <c r="C4189" s="1"/>
  <c r="F4189" s="1"/>
  <c r="B4188"/>
  <c r="D4188" s="1"/>
  <c r="B4187"/>
  <c r="C4187" s="1"/>
  <c r="F4187" s="1"/>
  <c r="B4186"/>
  <c r="D4186" s="1"/>
  <c r="B4185"/>
  <c r="C4185" s="1"/>
  <c r="F4185" s="1"/>
  <c r="B4184"/>
  <c r="D4184" s="1"/>
  <c r="B4183"/>
  <c r="C4183" s="1"/>
  <c r="F4183" s="1"/>
  <c r="B4182"/>
  <c r="D4182" s="1"/>
  <c r="B4181"/>
  <c r="C4181" s="1"/>
  <c r="F4181" s="1"/>
  <c r="B4180"/>
  <c r="D4180" s="1"/>
  <c r="B4179"/>
  <c r="C4179" s="1"/>
  <c r="F4179" s="1"/>
  <c r="B4178"/>
  <c r="D4178" s="1"/>
  <c r="B4177"/>
  <c r="C4177" s="1"/>
  <c r="F4177" s="1"/>
  <c r="B4176"/>
  <c r="D4176" s="1"/>
  <c r="B4175"/>
  <c r="C4175" s="1"/>
  <c r="F4175" s="1"/>
  <c r="B4174"/>
  <c r="D4174" s="1"/>
  <c r="B4173"/>
  <c r="C4173" s="1"/>
  <c r="F4173" s="1"/>
  <c r="B4172"/>
  <c r="D4172" s="1"/>
  <c r="B4171"/>
  <c r="C4171" s="1"/>
  <c r="F4171" s="1"/>
  <c r="B4170"/>
  <c r="D4170" s="1"/>
  <c r="B4169"/>
  <c r="C4169" s="1"/>
  <c r="F4169" s="1"/>
  <c r="B4168"/>
  <c r="D4168" s="1"/>
  <c r="B4167"/>
  <c r="C4167" s="1"/>
  <c r="F4167" s="1"/>
  <c r="B4166"/>
  <c r="D4166" s="1"/>
  <c r="B4165"/>
  <c r="C4165" s="1"/>
  <c r="F4165" s="1"/>
  <c r="B4164"/>
  <c r="D4164" s="1"/>
  <c r="B4163"/>
  <c r="C4163" s="1"/>
  <c r="F4163" s="1"/>
  <c r="B4162"/>
  <c r="D4162" s="1"/>
  <c r="B4161"/>
  <c r="C4161" s="1"/>
  <c r="F4161" s="1"/>
  <c r="B4160"/>
  <c r="D4160" s="1"/>
  <c r="B4159"/>
  <c r="C4159" s="1"/>
  <c r="F4159" s="1"/>
  <c r="B4158"/>
  <c r="D4158" s="1"/>
  <c r="B4157"/>
  <c r="C4157" s="1"/>
  <c r="F4157" s="1"/>
  <c r="B4156"/>
  <c r="D4156" s="1"/>
  <c r="B4155"/>
  <c r="C4155" s="1"/>
  <c r="F4155" s="1"/>
  <c r="C4154"/>
  <c r="F4154" s="1"/>
  <c r="B4154"/>
  <c r="D4154" s="1"/>
  <c r="B4153"/>
  <c r="C4153" s="1"/>
  <c r="F4153" s="1"/>
  <c r="B4152"/>
  <c r="D4152" s="1"/>
  <c r="B4151"/>
  <c r="C4151" s="1"/>
  <c r="F4151" s="1"/>
  <c r="B4150"/>
  <c r="D4150" s="1"/>
  <c r="B4149"/>
  <c r="C4149" s="1"/>
  <c r="F4149" s="1"/>
  <c r="B4148"/>
  <c r="D4148" s="1"/>
  <c r="B4147"/>
  <c r="C4147" s="1"/>
  <c r="F4147" s="1"/>
  <c r="C4146"/>
  <c r="F4146" s="1"/>
  <c r="B4146"/>
  <c r="D4146" s="1"/>
  <c r="B4145"/>
  <c r="C4145" s="1"/>
  <c r="F4145" s="1"/>
  <c r="B4144"/>
  <c r="D4144" s="1"/>
  <c r="B4143"/>
  <c r="C4143" s="1"/>
  <c r="F4143" s="1"/>
  <c r="B4142"/>
  <c r="D4142" s="1"/>
  <c r="B4141"/>
  <c r="C4141" s="1"/>
  <c r="F4141" s="1"/>
  <c r="B4140"/>
  <c r="D4140" s="1"/>
  <c r="B4139"/>
  <c r="C4139" s="1"/>
  <c r="F4139" s="1"/>
  <c r="C4138"/>
  <c r="F4138" s="1"/>
  <c r="B4138"/>
  <c r="D4138" s="1"/>
  <c r="B4137"/>
  <c r="C4137" s="1"/>
  <c r="F4137" s="1"/>
  <c r="B4136"/>
  <c r="D4136" s="1"/>
  <c r="B4135"/>
  <c r="C4135" s="1"/>
  <c r="F4135" s="1"/>
  <c r="B4134"/>
  <c r="D4134" s="1"/>
  <c r="B4133"/>
  <c r="C4133" s="1"/>
  <c r="F4133" s="1"/>
  <c r="B4132"/>
  <c r="D4132" s="1"/>
  <c r="B4131"/>
  <c r="C4131" s="1"/>
  <c r="F4131" s="1"/>
  <c r="C4130"/>
  <c r="F4130" s="1"/>
  <c r="B4130"/>
  <c r="D4130" s="1"/>
  <c r="B4129"/>
  <c r="C4129" s="1"/>
  <c r="F4129" s="1"/>
  <c r="B4128"/>
  <c r="D4128" s="1"/>
  <c r="B4127"/>
  <c r="C4127" s="1"/>
  <c r="F4127" s="1"/>
  <c r="B4126"/>
  <c r="D4126" s="1"/>
  <c r="B4125"/>
  <c r="C4125" s="1"/>
  <c r="F4125" s="1"/>
  <c r="B4124"/>
  <c r="D4124" s="1"/>
  <c r="B4123"/>
  <c r="C4123" s="1"/>
  <c r="F4123" s="1"/>
  <c r="C4122"/>
  <c r="F4122" s="1"/>
  <c r="B4122"/>
  <c r="D4122" s="1"/>
  <c r="B4121"/>
  <c r="C4121" s="1"/>
  <c r="F4121" s="1"/>
  <c r="B4120"/>
  <c r="D4120" s="1"/>
  <c r="B4119"/>
  <c r="C4119" s="1"/>
  <c r="F4119" s="1"/>
  <c r="B4118"/>
  <c r="D4118" s="1"/>
  <c r="B4117"/>
  <c r="C4117" s="1"/>
  <c r="F4117" s="1"/>
  <c r="B4116"/>
  <c r="D4116" s="1"/>
  <c r="B4115"/>
  <c r="C4115" s="1"/>
  <c r="F4115" s="1"/>
  <c r="C4114"/>
  <c r="F4114" s="1"/>
  <c r="B4114"/>
  <c r="D4114" s="1"/>
  <c r="B4113"/>
  <c r="C4113" s="1"/>
  <c r="F4113" s="1"/>
  <c r="B4112"/>
  <c r="D4112" s="1"/>
  <c r="B4111"/>
  <c r="C4111" s="1"/>
  <c r="F4111" s="1"/>
  <c r="B4110"/>
  <c r="D4110" s="1"/>
  <c r="B4109"/>
  <c r="C4109" s="1"/>
  <c r="F4109" s="1"/>
  <c r="B4108"/>
  <c r="D4108" s="1"/>
  <c r="B4107"/>
  <c r="C4107" s="1"/>
  <c r="F4107" s="1"/>
  <c r="C4106"/>
  <c r="F4106" s="1"/>
  <c r="B4106"/>
  <c r="D4106" s="1"/>
  <c r="B4105"/>
  <c r="C4105" s="1"/>
  <c r="F4105" s="1"/>
  <c r="B4104"/>
  <c r="D4104" s="1"/>
  <c r="B4103"/>
  <c r="C4103" s="1"/>
  <c r="F4103" s="1"/>
  <c r="B4102"/>
  <c r="D4102" s="1"/>
  <c r="B4101"/>
  <c r="C4101" s="1"/>
  <c r="F4101" s="1"/>
  <c r="B4100"/>
  <c r="D4100" s="1"/>
  <c r="B4099"/>
  <c r="C4099" s="1"/>
  <c r="F4099" s="1"/>
  <c r="C4098"/>
  <c r="F4098" s="1"/>
  <c r="B4098"/>
  <c r="D4098" s="1"/>
  <c r="B4097"/>
  <c r="C4097" s="1"/>
  <c r="F4097" s="1"/>
  <c r="B4096"/>
  <c r="D4096" s="1"/>
  <c r="B4095"/>
  <c r="C4095" s="1"/>
  <c r="F4095" s="1"/>
  <c r="B4094"/>
  <c r="D4094" s="1"/>
  <c r="B4093"/>
  <c r="C4093" s="1"/>
  <c r="F4093" s="1"/>
  <c r="B4092"/>
  <c r="D4092" s="1"/>
  <c r="B4091"/>
  <c r="C4091" s="1"/>
  <c r="F4091" s="1"/>
  <c r="C4090"/>
  <c r="F4090" s="1"/>
  <c r="B4090"/>
  <c r="D4090" s="1"/>
  <c r="B4089"/>
  <c r="C4089" s="1"/>
  <c r="F4089" s="1"/>
  <c r="B4088"/>
  <c r="D4088" s="1"/>
  <c r="B4087"/>
  <c r="C4087" s="1"/>
  <c r="F4087" s="1"/>
  <c r="B4086"/>
  <c r="D4086" s="1"/>
  <c r="B4085"/>
  <c r="C4085" s="1"/>
  <c r="F4085" s="1"/>
  <c r="B4084"/>
  <c r="D4084" s="1"/>
  <c r="B4083"/>
  <c r="C4083" s="1"/>
  <c r="F4083" s="1"/>
  <c r="C4082"/>
  <c r="F4082" s="1"/>
  <c r="B4082"/>
  <c r="D4082" s="1"/>
  <c r="B4081"/>
  <c r="C4081" s="1"/>
  <c r="F4081" s="1"/>
  <c r="B4080"/>
  <c r="D4080" s="1"/>
  <c r="B4079"/>
  <c r="C4079" s="1"/>
  <c r="F4079" s="1"/>
  <c r="B4078"/>
  <c r="D4078" s="1"/>
  <c r="B4077"/>
  <c r="C4077" s="1"/>
  <c r="F4077" s="1"/>
  <c r="B4076"/>
  <c r="D4076" s="1"/>
  <c r="B4075"/>
  <c r="C4075" s="1"/>
  <c r="F4075" s="1"/>
  <c r="C4074"/>
  <c r="F4074" s="1"/>
  <c r="B4074"/>
  <c r="D4074" s="1"/>
  <c r="B4073"/>
  <c r="C4073" s="1"/>
  <c r="F4073" s="1"/>
  <c r="B4072"/>
  <c r="D4072" s="1"/>
  <c r="B4071"/>
  <c r="C4071" s="1"/>
  <c r="F4071" s="1"/>
  <c r="B4070"/>
  <c r="D4070" s="1"/>
  <c r="B4069"/>
  <c r="C4069" s="1"/>
  <c r="F4069" s="1"/>
  <c r="B4068"/>
  <c r="D4068" s="1"/>
  <c r="B4067"/>
  <c r="C4067" s="1"/>
  <c r="F4067" s="1"/>
  <c r="C4066"/>
  <c r="F4066" s="1"/>
  <c r="B4066"/>
  <c r="D4066" s="1"/>
  <c r="B4065"/>
  <c r="C4065" s="1"/>
  <c r="F4065" s="1"/>
  <c r="B4064"/>
  <c r="D4064" s="1"/>
  <c r="B4063"/>
  <c r="C4063" s="1"/>
  <c r="F4063" s="1"/>
  <c r="B4062"/>
  <c r="D4062" s="1"/>
  <c r="B4061"/>
  <c r="C4061" s="1"/>
  <c r="F4061" s="1"/>
  <c r="B4060"/>
  <c r="D4060" s="1"/>
  <c r="B4059"/>
  <c r="C4059" s="1"/>
  <c r="F4059" s="1"/>
  <c r="B4058"/>
  <c r="D4058" s="1"/>
  <c r="B4057"/>
  <c r="C4057" s="1"/>
  <c r="F4057" s="1"/>
  <c r="B4056"/>
  <c r="D4056" s="1"/>
  <c r="B4055"/>
  <c r="C4055" s="1"/>
  <c r="F4055" s="1"/>
  <c r="B4054"/>
  <c r="D4054" s="1"/>
  <c r="B4053"/>
  <c r="C4053" s="1"/>
  <c r="F4053" s="1"/>
  <c r="B4052"/>
  <c r="D4052" s="1"/>
  <c r="B4051"/>
  <c r="C4051" s="1"/>
  <c r="F4051" s="1"/>
  <c r="B4050"/>
  <c r="D4050" s="1"/>
  <c r="B4049"/>
  <c r="C4049" s="1"/>
  <c r="F4049" s="1"/>
  <c r="B4048"/>
  <c r="D4048" s="1"/>
  <c r="B4047"/>
  <c r="C4047" s="1"/>
  <c r="F4047" s="1"/>
  <c r="B4046"/>
  <c r="D4046" s="1"/>
  <c r="B4045"/>
  <c r="C4045" s="1"/>
  <c r="F4045" s="1"/>
  <c r="B4044"/>
  <c r="D4044" s="1"/>
  <c r="B4043"/>
  <c r="C4043" s="1"/>
  <c r="F4043" s="1"/>
  <c r="B4042"/>
  <c r="D4042" s="1"/>
  <c r="B4041"/>
  <c r="C4041" s="1"/>
  <c r="F4041" s="1"/>
  <c r="B4040"/>
  <c r="D4040" s="1"/>
  <c r="B4039"/>
  <c r="C4039" s="1"/>
  <c r="F4039" s="1"/>
  <c r="B4038"/>
  <c r="D4038" s="1"/>
  <c r="B4037"/>
  <c r="C4037" s="1"/>
  <c r="F4037" s="1"/>
  <c r="B4036"/>
  <c r="D4036" s="1"/>
  <c r="B4035"/>
  <c r="C4035" s="1"/>
  <c r="F4035" s="1"/>
  <c r="B4034"/>
  <c r="D4034" s="1"/>
  <c r="B4033"/>
  <c r="C4033" s="1"/>
  <c r="F4033" s="1"/>
  <c r="B4032"/>
  <c r="D4032" s="1"/>
  <c r="B4031"/>
  <c r="C4031" s="1"/>
  <c r="F4031" s="1"/>
  <c r="B4030"/>
  <c r="D4030" s="1"/>
  <c r="B4029"/>
  <c r="C4029" s="1"/>
  <c r="F4029" s="1"/>
  <c r="C4028"/>
  <c r="F4028" s="1"/>
  <c r="B4028"/>
  <c r="D4028" s="1"/>
  <c r="B4027"/>
  <c r="C4027" s="1"/>
  <c r="F4027" s="1"/>
  <c r="B4026"/>
  <c r="D4026" s="1"/>
  <c r="B4025"/>
  <c r="C4025" s="1"/>
  <c r="F4025" s="1"/>
  <c r="B4024"/>
  <c r="D4024" s="1"/>
  <c r="B4023"/>
  <c r="C4023" s="1"/>
  <c r="F4023" s="1"/>
  <c r="B4022"/>
  <c r="D4022" s="1"/>
  <c r="B4021"/>
  <c r="C4021" s="1"/>
  <c r="F4021" s="1"/>
  <c r="C4020"/>
  <c r="F4020" s="1"/>
  <c r="B4020"/>
  <c r="D4020" s="1"/>
  <c r="B4019"/>
  <c r="C4019" s="1"/>
  <c r="F4019" s="1"/>
  <c r="B4018"/>
  <c r="D4018" s="1"/>
  <c r="B4017"/>
  <c r="C4017" s="1"/>
  <c r="F4017" s="1"/>
  <c r="B4016"/>
  <c r="D4016" s="1"/>
  <c r="B4015"/>
  <c r="C4015" s="1"/>
  <c r="F4015" s="1"/>
  <c r="B4014"/>
  <c r="D4014" s="1"/>
  <c r="B4013"/>
  <c r="C4013" s="1"/>
  <c r="F4013" s="1"/>
  <c r="C4012"/>
  <c r="F4012" s="1"/>
  <c r="B4012"/>
  <c r="D4012" s="1"/>
  <c r="B4011"/>
  <c r="C4011" s="1"/>
  <c r="F4011" s="1"/>
  <c r="B4010"/>
  <c r="D4010" s="1"/>
  <c r="B4009"/>
  <c r="C4009" s="1"/>
  <c r="F4009" s="1"/>
  <c r="B4008"/>
  <c r="D4008" s="1"/>
  <c r="B4007"/>
  <c r="C4007" s="1"/>
  <c r="F4007" s="1"/>
  <c r="B4006"/>
  <c r="D4006" s="1"/>
  <c r="B4005"/>
  <c r="C4005" s="1"/>
  <c r="F4005" s="1"/>
  <c r="C4004"/>
  <c r="F4004" s="1"/>
  <c r="B4004"/>
  <c r="D4004" s="1"/>
  <c r="B4003"/>
  <c r="C4003" s="1"/>
  <c r="F4003" s="1"/>
  <c r="B4002"/>
  <c r="D4002" s="1"/>
  <c r="B4001"/>
  <c r="C4001" s="1"/>
  <c r="F4001" s="1"/>
  <c r="B4000"/>
  <c r="D4000" s="1"/>
  <c r="B3999"/>
  <c r="C3999" s="1"/>
  <c r="F3999" s="1"/>
  <c r="B3998"/>
  <c r="D3998" s="1"/>
  <c r="B3997"/>
  <c r="C3997" s="1"/>
  <c r="F3997" s="1"/>
  <c r="C3996"/>
  <c r="F3996" s="1"/>
  <c r="B3996"/>
  <c r="D3996" s="1"/>
  <c r="B3995"/>
  <c r="C3995" s="1"/>
  <c r="F3995" s="1"/>
  <c r="B3994"/>
  <c r="D3994" s="1"/>
  <c r="B3993"/>
  <c r="C3993" s="1"/>
  <c r="F3993" s="1"/>
  <c r="B3992"/>
  <c r="D3992" s="1"/>
  <c r="B3991"/>
  <c r="C3991" s="1"/>
  <c r="F3991" s="1"/>
  <c r="B3990"/>
  <c r="D3990" s="1"/>
  <c r="B3989"/>
  <c r="C3989" s="1"/>
  <c r="F3989" s="1"/>
  <c r="C3988"/>
  <c r="F3988" s="1"/>
  <c r="B3988"/>
  <c r="D3988" s="1"/>
  <c r="B3987"/>
  <c r="C3987" s="1"/>
  <c r="F3987" s="1"/>
  <c r="B3986"/>
  <c r="D3986" s="1"/>
  <c r="B3985"/>
  <c r="C3985" s="1"/>
  <c r="F3985" s="1"/>
  <c r="B3984"/>
  <c r="D3984" s="1"/>
  <c r="B3983"/>
  <c r="C3983" s="1"/>
  <c r="F3983" s="1"/>
  <c r="B3982"/>
  <c r="D3982" s="1"/>
  <c r="B3981"/>
  <c r="C3981" s="1"/>
  <c r="F3981" s="1"/>
  <c r="C3980"/>
  <c r="F3980" s="1"/>
  <c r="B3980"/>
  <c r="D3980" s="1"/>
  <c r="B3979"/>
  <c r="C3979" s="1"/>
  <c r="F3979" s="1"/>
  <c r="B3978"/>
  <c r="D3978" s="1"/>
  <c r="B3977"/>
  <c r="C3977" s="1"/>
  <c r="F3977" s="1"/>
  <c r="B3976"/>
  <c r="D3976" s="1"/>
  <c r="B3975"/>
  <c r="C3975" s="1"/>
  <c r="F3975" s="1"/>
  <c r="B3974"/>
  <c r="D3974" s="1"/>
  <c r="B3973"/>
  <c r="C3973" s="1"/>
  <c r="F3973" s="1"/>
  <c r="C3972"/>
  <c r="F3972" s="1"/>
  <c r="B3972"/>
  <c r="D3972" s="1"/>
  <c r="B3971"/>
  <c r="C3971" s="1"/>
  <c r="F3971" s="1"/>
  <c r="B3970"/>
  <c r="D3970" s="1"/>
  <c r="B3969"/>
  <c r="C3969" s="1"/>
  <c r="F3969" s="1"/>
  <c r="B3968"/>
  <c r="D3968" s="1"/>
  <c r="B3967"/>
  <c r="C3967" s="1"/>
  <c r="F3967" s="1"/>
  <c r="B3966"/>
  <c r="D3966" s="1"/>
  <c r="B3965"/>
  <c r="C3965" s="1"/>
  <c r="F3965" s="1"/>
  <c r="C3964"/>
  <c r="F3964" s="1"/>
  <c r="B3964"/>
  <c r="D3964" s="1"/>
  <c r="B3963"/>
  <c r="C3963" s="1"/>
  <c r="F3963" s="1"/>
  <c r="B3962"/>
  <c r="D3962" s="1"/>
  <c r="B3961"/>
  <c r="C3961" s="1"/>
  <c r="F3961" s="1"/>
  <c r="B3960"/>
  <c r="D3960" s="1"/>
  <c r="B3959"/>
  <c r="C3959" s="1"/>
  <c r="F3959" s="1"/>
  <c r="B3958"/>
  <c r="D3958" s="1"/>
  <c r="B3957"/>
  <c r="C3957" s="1"/>
  <c r="F3957" s="1"/>
  <c r="C3956"/>
  <c r="F3956" s="1"/>
  <c r="B3956"/>
  <c r="D3956" s="1"/>
  <c r="B3955"/>
  <c r="C3955" s="1"/>
  <c r="F3955" s="1"/>
  <c r="B3954"/>
  <c r="D3954" s="1"/>
  <c r="B3953"/>
  <c r="C3953" s="1"/>
  <c r="F3953" s="1"/>
  <c r="B3952"/>
  <c r="D3952" s="1"/>
  <c r="B3951"/>
  <c r="C3951" s="1"/>
  <c r="F3951" s="1"/>
  <c r="B3950"/>
  <c r="D3950" s="1"/>
  <c r="B3949"/>
  <c r="C3949" s="1"/>
  <c r="F3949" s="1"/>
  <c r="C3948"/>
  <c r="F3948" s="1"/>
  <c r="B3948"/>
  <c r="D3948" s="1"/>
  <c r="B3947"/>
  <c r="C3947" s="1"/>
  <c r="F3947" s="1"/>
  <c r="B3946"/>
  <c r="D3946" s="1"/>
  <c r="B3945"/>
  <c r="C3945" s="1"/>
  <c r="F3945" s="1"/>
  <c r="B3944"/>
  <c r="D3944" s="1"/>
  <c r="B3943"/>
  <c r="C3943" s="1"/>
  <c r="F3943" s="1"/>
  <c r="B3942"/>
  <c r="D3942" s="1"/>
  <c r="B3941"/>
  <c r="C3941" s="1"/>
  <c r="F3941" s="1"/>
  <c r="C3940"/>
  <c r="F3940" s="1"/>
  <c r="B3940"/>
  <c r="D3940" s="1"/>
  <c r="B3939"/>
  <c r="C3939" s="1"/>
  <c r="F3939" s="1"/>
  <c r="B3938"/>
  <c r="D3938" s="1"/>
  <c r="B3937"/>
  <c r="C3937" s="1"/>
  <c r="F3937" s="1"/>
  <c r="B3936"/>
  <c r="D3936" s="1"/>
  <c r="B3935"/>
  <c r="C3935" s="1"/>
  <c r="F3935" s="1"/>
  <c r="B3934"/>
  <c r="D3934" s="1"/>
  <c r="B3933"/>
  <c r="C3933" s="1"/>
  <c r="F3933" s="1"/>
  <c r="C3932"/>
  <c r="F3932" s="1"/>
  <c r="B3932"/>
  <c r="D3932" s="1"/>
  <c r="B3931"/>
  <c r="C3931" s="1"/>
  <c r="F3931" s="1"/>
  <c r="B3930"/>
  <c r="D3930" s="1"/>
  <c r="B3929"/>
  <c r="C3929" s="1"/>
  <c r="F3929" s="1"/>
  <c r="B3928"/>
  <c r="D3928" s="1"/>
  <c r="B3927"/>
  <c r="C3927" s="1"/>
  <c r="F3927" s="1"/>
  <c r="B3926"/>
  <c r="D3926" s="1"/>
  <c r="B3925"/>
  <c r="C3925" s="1"/>
  <c r="F3925" s="1"/>
  <c r="C3924"/>
  <c r="F3924" s="1"/>
  <c r="B3924"/>
  <c r="D3924" s="1"/>
  <c r="B3923"/>
  <c r="C3923" s="1"/>
  <c r="F3923" s="1"/>
  <c r="B3922"/>
  <c r="D3922" s="1"/>
  <c r="B3921"/>
  <c r="C3921" s="1"/>
  <c r="F3921" s="1"/>
  <c r="B3920"/>
  <c r="D3920" s="1"/>
  <c r="B3919"/>
  <c r="C3919" s="1"/>
  <c r="F3919" s="1"/>
  <c r="B3918"/>
  <c r="D3918" s="1"/>
  <c r="B3917"/>
  <c r="C3917" s="1"/>
  <c r="F3917" s="1"/>
  <c r="C3916"/>
  <c r="F3916" s="1"/>
  <c r="B3916"/>
  <c r="D3916" s="1"/>
  <c r="B3915"/>
  <c r="C3915" s="1"/>
  <c r="F3915" s="1"/>
  <c r="B3914"/>
  <c r="D3914" s="1"/>
  <c r="B3913"/>
  <c r="C3913" s="1"/>
  <c r="F3913" s="1"/>
  <c r="B3912"/>
  <c r="D3912" s="1"/>
  <c r="B3911"/>
  <c r="C3911" s="1"/>
  <c r="F3911" s="1"/>
  <c r="B3910"/>
  <c r="D3910" s="1"/>
  <c r="B3909"/>
  <c r="C3909" s="1"/>
  <c r="F3909" s="1"/>
  <c r="C3908"/>
  <c r="F3908" s="1"/>
  <c r="B3908"/>
  <c r="D3908" s="1"/>
  <c r="B3907"/>
  <c r="C3907" s="1"/>
  <c r="F3907" s="1"/>
  <c r="B3906"/>
  <c r="D3906" s="1"/>
  <c r="B3905"/>
  <c r="C3905" s="1"/>
  <c r="F3905" s="1"/>
  <c r="B3904"/>
  <c r="D3904" s="1"/>
  <c r="B3903"/>
  <c r="C3903" s="1"/>
  <c r="F3903" s="1"/>
  <c r="B3902"/>
  <c r="D3902" s="1"/>
  <c r="B3901"/>
  <c r="C3901" s="1"/>
  <c r="F3901" s="1"/>
  <c r="C3900"/>
  <c r="F3900" s="1"/>
  <c r="B3900"/>
  <c r="D3900" s="1"/>
  <c r="B3899"/>
  <c r="C3899" s="1"/>
  <c r="F3899" s="1"/>
  <c r="B3898"/>
  <c r="D3898" s="1"/>
  <c r="B3897"/>
  <c r="C3897" s="1"/>
  <c r="F3897" s="1"/>
  <c r="B3896"/>
  <c r="D3896" s="1"/>
  <c r="B3895"/>
  <c r="C3895" s="1"/>
  <c r="F3895" s="1"/>
  <c r="B3894"/>
  <c r="D3894" s="1"/>
  <c r="B3893"/>
  <c r="C3893" s="1"/>
  <c r="F3893" s="1"/>
  <c r="C3892"/>
  <c r="F3892" s="1"/>
  <c r="B3892"/>
  <c r="D3892" s="1"/>
  <c r="B3891"/>
  <c r="C3891" s="1"/>
  <c r="F3891" s="1"/>
  <c r="B3890"/>
  <c r="D3890" s="1"/>
  <c r="B3889"/>
  <c r="C3889" s="1"/>
  <c r="F3889" s="1"/>
  <c r="B3888"/>
  <c r="D3888" s="1"/>
  <c r="B3887"/>
  <c r="C3887" s="1"/>
  <c r="F3887" s="1"/>
  <c r="B3886"/>
  <c r="D3886" s="1"/>
  <c r="B3885"/>
  <c r="C3885" s="1"/>
  <c r="F3885" s="1"/>
  <c r="C3884"/>
  <c r="F3884" s="1"/>
  <c r="B3884"/>
  <c r="D3884" s="1"/>
  <c r="B3883"/>
  <c r="C3883" s="1"/>
  <c r="F3883" s="1"/>
  <c r="B3882"/>
  <c r="D3882" s="1"/>
  <c r="B3881"/>
  <c r="C3881" s="1"/>
  <c r="F3881" s="1"/>
  <c r="B3880"/>
  <c r="D3880" s="1"/>
  <c r="B3879"/>
  <c r="C3879" s="1"/>
  <c r="F3879" s="1"/>
  <c r="B3878"/>
  <c r="D3878" s="1"/>
  <c r="B3877"/>
  <c r="C3877" s="1"/>
  <c r="F3877" s="1"/>
  <c r="C3876"/>
  <c r="F3876" s="1"/>
  <c r="B3876"/>
  <c r="D3876" s="1"/>
  <c r="B3875"/>
  <c r="C3875" s="1"/>
  <c r="F3875" s="1"/>
  <c r="B3874"/>
  <c r="D3874" s="1"/>
  <c r="B3873"/>
  <c r="C3873" s="1"/>
  <c r="F3873" s="1"/>
  <c r="B3872"/>
  <c r="D3872" s="1"/>
  <c r="B3871"/>
  <c r="C3871" s="1"/>
  <c r="F3871" s="1"/>
  <c r="B3870"/>
  <c r="D3870" s="1"/>
  <c r="B3869"/>
  <c r="C3869" s="1"/>
  <c r="F3869" s="1"/>
  <c r="C3868"/>
  <c r="F3868" s="1"/>
  <c r="B3868"/>
  <c r="D3868" s="1"/>
  <c r="B3867"/>
  <c r="C3867" s="1"/>
  <c r="F3867" s="1"/>
  <c r="B3866"/>
  <c r="D3866" s="1"/>
  <c r="B3865"/>
  <c r="C3865" s="1"/>
  <c r="F3865" s="1"/>
  <c r="B3864"/>
  <c r="D3864" s="1"/>
  <c r="B3863"/>
  <c r="C3863" s="1"/>
  <c r="F3863" s="1"/>
  <c r="B3862"/>
  <c r="D3862" s="1"/>
  <c r="B3861"/>
  <c r="C3861" s="1"/>
  <c r="F3861" s="1"/>
  <c r="C3860"/>
  <c r="F3860" s="1"/>
  <c r="B3860"/>
  <c r="D3860" s="1"/>
  <c r="B3859"/>
  <c r="C3859" s="1"/>
  <c r="F3859" s="1"/>
  <c r="B3858"/>
  <c r="D3858" s="1"/>
  <c r="B3857"/>
  <c r="C3857" s="1"/>
  <c r="F3857" s="1"/>
  <c r="B3856"/>
  <c r="D3856" s="1"/>
  <c r="B3855"/>
  <c r="C3855" s="1"/>
  <c r="F3855" s="1"/>
  <c r="B3854"/>
  <c r="D3854" s="1"/>
  <c r="B3853"/>
  <c r="C3853" s="1"/>
  <c r="F3853" s="1"/>
  <c r="C3852"/>
  <c r="F3852" s="1"/>
  <c r="B3852"/>
  <c r="D3852" s="1"/>
  <c r="B3851"/>
  <c r="C3851" s="1"/>
  <c r="F3851" s="1"/>
  <c r="B3850"/>
  <c r="D3850" s="1"/>
  <c r="B3849"/>
  <c r="C3849" s="1"/>
  <c r="F3849" s="1"/>
  <c r="B3848"/>
  <c r="D3848" s="1"/>
  <c r="B3847"/>
  <c r="C3847" s="1"/>
  <c r="F3847" s="1"/>
  <c r="B3846"/>
  <c r="D3846" s="1"/>
  <c r="B3845"/>
  <c r="C3845" s="1"/>
  <c r="F3845" s="1"/>
  <c r="C3844"/>
  <c r="F3844" s="1"/>
  <c r="B3844"/>
  <c r="D3844" s="1"/>
  <c r="B3843"/>
  <c r="C3843" s="1"/>
  <c r="F3843" s="1"/>
  <c r="B3842"/>
  <c r="D3842" s="1"/>
  <c r="B3841"/>
  <c r="C3841" s="1"/>
  <c r="F3841" s="1"/>
  <c r="B3840"/>
  <c r="D3840" s="1"/>
  <c r="B3839"/>
  <c r="C3839" s="1"/>
  <c r="F3839" s="1"/>
  <c r="B3838"/>
  <c r="D3838" s="1"/>
  <c r="B3837"/>
  <c r="C3837" s="1"/>
  <c r="F3837" s="1"/>
  <c r="C3836"/>
  <c r="F3836" s="1"/>
  <c r="B3836"/>
  <c r="D3836" s="1"/>
  <c r="B3835"/>
  <c r="C3835" s="1"/>
  <c r="F3835" s="1"/>
  <c r="B3834"/>
  <c r="D3834" s="1"/>
  <c r="B3833"/>
  <c r="C3833" s="1"/>
  <c r="F3833" s="1"/>
  <c r="B3832"/>
  <c r="D3832" s="1"/>
  <c r="B3831"/>
  <c r="C3831" s="1"/>
  <c r="F3831" s="1"/>
  <c r="B3830"/>
  <c r="D3830" s="1"/>
  <c r="B3829"/>
  <c r="C3829" s="1"/>
  <c r="F3829" s="1"/>
  <c r="C3828"/>
  <c r="F3828" s="1"/>
  <c r="B3828"/>
  <c r="D3828" s="1"/>
  <c r="B3827"/>
  <c r="C3827" s="1"/>
  <c r="F3827" s="1"/>
  <c r="B3826"/>
  <c r="D3826" s="1"/>
  <c r="B3825"/>
  <c r="C3825" s="1"/>
  <c r="F3825" s="1"/>
  <c r="B3824"/>
  <c r="D3824" s="1"/>
  <c r="B3823"/>
  <c r="C3823" s="1"/>
  <c r="F3823" s="1"/>
  <c r="B3822"/>
  <c r="D3822" s="1"/>
  <c r="B3821"/>
  <c r="C3821" s="1"/>
  <c r="F3821" s="1"/>
  <c r="C3820"/>
  <c r="F3820" s="1"/>
  <c r="B3820"/>
  <c r="D3820" s="1"/>
  <c r="B3819"/>
  <c r="C3819" s="1"/>
  <c r="F3819" s="1"/>
  <c r="B3818"/>
  <c r="D3818" s="1"/>
  <c r="B3817"/>
  <c r="C3817" s="1"/>
  <c r="F3817" s="1"/>
  <c r="B3816"/>
  <c r="D3816" s="1"/>
  <c r="B3815"/>
  <c r="C3815" s="1"/>
  <c r="F3815" s="1"/>
  <c r="B3814"/>
  <c r="D3814" s="1"/>
  <c r="B3813"/>
  <c r="C3813" s="1"/>
  <c r="F3813" s="1"/>
  <c r="C3812"/>
  <c r="F3812" s="1"/>
  <c r="B3812"/>
  <c r="D3812" s="1"/>
  <c r="B3811"/>
  <c r="C3811" s="1"/>
  <c r="F3811" s="1"/>
  <c r="B3810"/>
  <c r="D3810" s="1"/>
  <c r="B3809"/>
  <c r="C3809" s="1"/>
  <c r="F3809" s="1"/>
  <c r="B3808"/>
  <c r="D3808" s="1"/>
  <c r="B3807"/>
  <c r="C3807" s="1"/>
  <c r="F3807" s="1"/>
  <c r="B3806"/>
  <c r="D3806" s="1"/>
  <c r="B3805"/>
  <c r="C3805" s="1"/>
  <c r="F3805" s="1"/>
  <c r="C3804"/>
  <c r="F3804" s="1"/>
  <c r="B3804"/>
  <c r="D3804" s="1"/>
  <c r="B3803"/>
  <c r="C3803" s="1"/>
  <c r="F3803" s="1"/>
  <c r="B3802"/>
  <c r="D3802" s="1"/>
  <c r="B3801"/>
  <c r="C3801" s="1"/>
  <c r="F3801" s="1"/>
  <c r="B3800"/>
  <c r="D3800" s="1"/>
  <c r="B3799"/>
  <c r="C3799" s="1"/>
  <c r="F3799" s="1"/>
  <c r="B3798"/>
  <c r="D3798" s="1"/>
  <c r="B3797"/>
  <c r="C3797" s="1"/>
  <c r="F3797" s="1"/>
  <c r="C3796"/>
  <c r="F3796" s="1"/>
  <c r="B3796"/>
  <c r="D3796" s="1"/>
  <c r="B3795"/>
  <c r="C3795" s="1"/>
  <c r="F3795" s="1"/>
  <c r="B3794"/>
  <c r="D3794" s="1"/>
  <c r="B3793"/>
  <c r="C3793" s="1"/>
  <c r="F3793" s="1"/>
  <c r="B3792"/>
  <c r="D3792" s="1"/>
  <c r="B3791"/>
  <c r="C3791" s="1"/>
  <c r="F3791" s="1"/>
  <c r="B3790"/>
  <c r="D3790" s="1"/>
  <c r="B3789"/>
  <c r="C3789" s="1"/>
  <c r="F3789" s="1"/>
  <c r="C3788"/>
  <c r="F3788" s="1"/>
  <c r="B3788"/>
  <c r="D3788" s="1"/>
  <c r="B3787"/>
  <c r="C3787" s="1"/>
  <c r="F3787" s="1"/>
  <c r="B3786"/>
  <c r="D3786" s="1"/>
  <c r="B3785"/>
  <c r="C3785" s="1"/>
  <c r="F3785" s="1"/>
  <c r="B3784"/>
  <c r="D3784" s="1"/>
  <c r="B3783"/>
  <c r="C3783" s="1"/>
  <c r="F3783" s="1"/>
  <c r="B3782"/>
  <c r="D3782" s="1"/>
  <c r="B3781"/>
  <c r="C3781" s="1"/>
  <c r="F3781" s="1"/>
  <c r="C3780"/>
  <c r="F3780" s="1"/>
  <c r="B3780"/>
  <c r="D3780" s="1"/>
  <c r="B3779"/>
  <c r="C3779" s="1"/>
  <c r="F3779" s="1"/>
  <c r="B3778"/>
  <c r="D3778" s="1"/>
  <c r="B3777"/>
  <c r="C3777" s="1"/>
  <c r="F3777" s="1"/>
  <c r="B3776"/>
  <c r="D3776" s="1"/>
  <c r="B3775"/>
  <c r="C3775" s="1"/>
  <c r="F3775" s="1"/>
  <c r="B3774"/>
  <c r="D3774" s="1"/>
  <c r="B3773"/>
  <c r="C3773" s="1"/>
  <c r="F3773" s="1"/>
  <c r="C3772"/>
  <c r="F3772" s="1"/>
  <c r="B3772"/>
  <c r="D3772" s="1"/>
  <c r="B3771"/>
  <c r="C3771" s="1"/>
  <c r="F3771" s="1"/>
  <c r="B3770"/>
  <c r="D3770" s="1"/>
  <c r="B3769"/>
  <c r="C3769" s="1"/>
  <c r="F3769" s="1"/>
  <c r="B3768"/>
  <c r="D3768" s="1"/>
  <c r="B3767"/>
  <c r="C3767" s="1"/>
  <c r="F3767" s="1"/>
  <c r="B3766"/>
  <c r="D3766" s="1"/>
  <c r="B3765"/>
  <c r="C3765" s="1"/>
  <c r="F3765" s="1"/>
  <c r="C3764"/>
  <c r="F3764" s="1"/>
  <c r="B3764"/>
  <c r="D3764" s="1"/>
  <c r="B3763"/>
  <c r="C3763" s="1"/>
  <c r="F3763" s="1"/>
  <c r="B3762"/>
  <c r="D3762" s="1"/>
  <c r="B3761"/>
  <c r="C3761" s="1"/>
  <c r="F3761" s="1"/>
  <c r="B3760"/>
  <c r="D3760" s="1"/>
  <c r="B3759"/>
  <c r="C3759" s="1"/>
  <c r="F3759" s="1"/>
  <c r="B3758"/>
  <c r="D3758" s="1"/>
  <c r="B3757"/>
  <c r="C3757" s="1"/>
  <c r="F3757" s="1"/>
  <c r="C3756"/>
  <c r="F3756" s="1"/>
  <c r="B3756"/>
  <c r="D3756" s="1"/>
  <c r="B3755"/>
  <c r="C3755" s="1"/>
  <c r="F3755" s="1"/>
  <c r="B3754"/>
  <c r="D3754" s="1"/>
  <c r="B3753"/>
  <c r="C3753" s="1"/>
  <c r="F3753" s="1"/>
  <c r="B3752"/>
  <c r="D3752" s="1"/>
  <c r="B3751"/>
  <c r="C3751" s="1"/>
  <c r="F3751" s="1"/>
  <c r="B3750"/>
  <c r="D3750" s="1"/>
  <c r="B3749"/>
  <c r="C3749" s="1"/>
  <c r="F3749" s="1"/>
  <c r="C3748"/>
  <c r="F3748" s="1"/>
  <c r="B3748"/>
  <c r="D3748" s="1"/>
  <c r="B3747"/>
  <c r="C3747" s="1"/>
  <c r="F3747" s="1"/>
  <c r="B3746"/>
  <c r="D3746" s="1"/>
  <c r="B3745"/>
  <c r="C3745" s="1"/>
  <c r="F3745" s="1"/>
  <c r="B3744"/>
  <c r="D3744" s="1"/>
  <c r="B3743"/>
  <c r="C3743" s="1"/>
  <c r="F3743" s="1"/>
  <c r="B3742"/>
  <c r="D3742" s="1"/>
  <c r="B3741"/>
  <c r="C3741" s="1"/>
  <c r="F3741" s="1"/>
  <c r="C3740"/>
  <c r="F3740" s="1"/>
  <c r="B3740"/>
  <c r="D3740" s="1"/>
  <c r="B3739"/>
  <c r="C3739" s="1"/>
  <c r="F3739" s="1"/>
  <c r="B3738"/>
  <c r="D3738" s="1"/>
  <c r="B3737"/>
  <c r="C3737" s="1"/>
  <c r="F3737" s="1"/>
  <c r="B3736"/>
  <c r="D3736" s="1"/>
  <c r="B3735"/>
  <c r="C3735" s="1"/>
  <c r="F3735" s="1"/>
  <c r="B3734"/>
  <c r="D3734" s="1"/>
  <c r="B3733"/>
  <c r="C3733" s="1"/>
  <c r="F3733" s="1"/>
  <c r="C3732"/>
  <c r="F3732" s="1"/>
  <c r="B3732"/>
  <c r="D3732" s="1"/>
  <c r="B3731"/>
  <c r="C3731" s="1"/>
  <c r="F3731" s="1"/>
  <c r="B3730"/>
  <c r="D3730" s="1"/>
  <c r="B3729"/>
  <c r="C3729" s="1"/>
  <c r="F3729" s="1"/>
  <c r="B3728"/>
  <c r="D3728" s="1"/>
  <c r="B3727"/>
  <c r="C3727" s="1"/>
  <c r="F3727" s="1"/>
  <c r="B3726"/>
  <c r="D3726" s="1"/>
  <c r="B3725"/>
  <c r="C3725" s="1"/>
  <c r="F3725" s="1"/>
  <c r="C3724"/>
  <c r="F3724" s="1"/>
  <c r="B3724"/>
  <c r="D3724" s="1"/>
  <c r="B3723"/>
  <c r="C3723" s="1"/>
  <c r="F3723" s="1"/>
  <c r="B3722"/>
  <c r="D3722" s="1"/>
  <c r="B3721"/>
  <c r="C3721" s="1"/>
  <c r="F3721" s="1"/>
  <c r="B3720"/>
  <c r="D3720" s="1"/>
  <c r="B3719"/>
  <c r="C3719" s="1"/>
  <c r="F3719" s="1"/>
  <c r="B3718"/>
  <c r="D3718" s="1"/>
  <c r="B3717"/>
  <c r="C3717" s="1"/>
  <c r="F3717" s="1"/>
  <c r="C3716"/>
  <c r="F3716" s="1"/>
  <c r="B3716"/>
  <c r="D3716" s="1"/>
  <c r="B3715"/>
  <c r="C3715" s="1"/>
  <c r="F3715" s="1"/>
  <c r="B3714"/>
  <c r="D3714" s="1"/>
  <c r="B3713"/>
  <c r="C3713" s="1"/>
  <c r="F3713" s="1"/>
  <c r="B3712"/>
  <c r="D3712" s="1"/>
  <c r="B3711"/>
  <c r="C3711" s="1"/>
  <c r="F3711" s="1"/>
  <c r="B3710"/>
  <c r="D3710" s="1"/>
  <c r="B3709"/>
  <c r="C3708"/>
  <c r="F3708" s="1"/>
  <c r="B3708"/>
  <c r="D3708" s="1"/>
  <c r="B3707"/>
  <c r="B3706"/>
  <c r="D3706" s="1"/>
  <c r="B3705"/>
  <c r="B3704"/>
  <c r="D3704" s="1"/>
  <c r="B3703"/>
  <c r="B3702"/>
  <c r="D3702" s="1"/>
  <c r="B3701"/>
  <c r="C3700"/>
  <c r="F3700" s="1"/>
  <c r="B3700"/>
  <c r="D3700" s="1"/>
  <c r="B3699"/>
  <c r="B3698"/>
  <c r="D3698" s="1"/>
  <c r="B3697"/>
  <c r="B3696"/>
  <c r="D3696" s="1"/>
  <c r="B3695"/>
  <c r="B3694"/>
  <c r="D3694" s="1"/>
  <c r="B3693"/>
  <c r="C3692"/>
  <c r="F3692" s="1"/>
  <c r="B3692"/>
  <c r="D3692" s="1"/>
  <c r="B3691"/>
  <c r="B3690"/>
  <c r="D3690" s="1"/>
  <c r="B3689"/>
  <c r="B3688"/>
  <c r="D3688" s="1"/>
  <c r="B3687"/>
  <c r="B3686"/>
  <c r="D3686" s="1"/>
  <c r="B3685"/>
  <c r="C3684"/>
  <c r="F3684" s="1"/>
  <c r="B3684"/>
  <c r="D3684" s="1"/>
  <c r="B3683"/>
  <c r="B3682"/>
  <c r="D3682" s="1"/>
  <c r="B3681"/>
  <c r="B3680"/>
  <c r="D3680" s="1"/>
  <c r="B3679"/>
  <c r="B3678"/>
  <c r="D3678" s="1"/>
  <c r="B3677"/>
  <c r="C3676"/>
  <c r="F3676" s="1"/>
  <c r="B3676"/>
  <c r="D3676" s="1"/>
  <c r="B3675"/>
  <c r="B3674"/>
  <c r="D3674" s="1"/>
  <c r="B3673"/>
  <c r="B3672"/>
  <c r="D3672" s="1"/>
  <c r="B3671"/>
  <c r="B3670"/>
  <c r="D3670" s="1"/>
  <c r="B3669"/>
  <c r="C3668"/>
  <c r="F3668" s="1"/>
  <c r="B3668"/>
  <c r="D3668" s="1"/>
  <c r="B3667"/>
  <c r="B3666"/>
  <c r="D3666" s="1"/>
  <c r="B3665"/>
  <c r="B3664"/>
  <c r="D3664" s="1"/>
  <c r="B3663"/>
  <c r="B3662"/>
  <c r="D3662" s="1"/>
  <c r="B3661"/>
  <c r="C3660"/>
  <c r="F3660" s="1"/>
  <c r="B3660"/>
  <c r="D3660" s="1"/>
  <c r="B3659"/>
  <c r="B3658"/>
  <c r="D3658" s="1"/>
  <c r="B3657"/>
  <c r="B3656"/>
  <c r="D3656" s="1"/>
  <c r="B3655"/>
  <c r="B3654"/>
  <c r="D3654" s="1"/>
  <c r="B3653"/>
  <c r="C3652"/>
  <c r="F3652" s="1"/>
  <c r="B3652"/>
  <c r="D3652" s="1"/>
  <c r="B3651"/>
  <c r="B3650"/>
  <c r="D3650" s="1"/>
  <c r="B3649"/>
  <c r="B3648"/>
  <c r="D3648" s="1"/>
  <c r="B3647"/>
  <c r="C3647" s="1"/>
  <c r="F3647" s="1"/>
  <c r="B3646"/>
  <c r="D3646" s="1"/>
  <c r="B3645"/>
  <c r="C3645" s="1"/>
  <c r="F3645" s="1"/>
  <c r="B3644"/>
  <c r="D3644" s="1"/>
  <c r="B3643"/>
  <c r="C3643" s="1"/>
  <c r="F3643" s="1"/>
  <c r="B3642"/>
  <c r="D3642" s="1"/>
  <c r="B3641"/>
  <c r="C3641" s="1"/>
  <c r="F3641" s="1"/>
  <c r="B3640"/>
  <c r="D3640" s="1"/>
  <c r="B3639"/>
  <c r="C3639" s="1"/>
  <c r="F3639" s="1"/>
  <c r="B3638"/>
  <c r="D3638" s="1"/>
  <c r="B3637"/>
  <c r="C3637" s="1"/>
  <c r="F3637" s="1"/>
  <c r="B3636"/>
  <c r="D3636" s="1"/>
  <c r="B3635"/>
  <c r="C3635" s="1"/>
  <c r="F3635" s="1"/>
  <c r="B3634"/>
  <c r="D3634" s="1"/>
  <c r="B3633"/>
  <c r="C3633" s="1"/>
  <c r="F3633" s="1"/>
  <c r="C3632"/>
  <c r="F3632" s="1"/>
  <c r="B3632"/>
  <c r="D3632" s="1"/>
  <c r="D3631"/>
  <c r="H3631" s="1"/>
  <c r="B3631"/>
  <c r="C3631" s="1"/>
  <c r="F3631" s="1"/>
  <c r="B3630"/>
  <c r="D3630" s="1"/>
  <c r="B3629"/>
  <c r="C3629" s="1"/>
  <c r="F3629" s="1"/>
  <c r="C3628"/>
  <c r="F3628" s="1"/>
  <c r="B3628"/>
  <c r="D3628" s="1"/>
  <c r="B3627"/>
  <c r="C3627" s="1"/>
  <c r="F3627" s="1"/>
  <c r="B3626"/>
  <c r="D3626" s="1"/>
  <c r="B3625"/>
  <c r="C3625" s="1"/>
  <c r="F3625" s="1"/>
  <c r="B3624"/>
  <c r="D3624" s="1"/>
  <c r="B3623"/>
  <c r="C3623" s="1"/>
  <c r="F3623" s="1"/>
  <c r="B3622"/>
  <c r="D3622" s="1"/>
  <c r="B3621"/>
  <c r="C3621" s="1"/>
  <c r="F3621" s="1"/>
  <c r="C3620"/>
  <c r="F3620" s="1"/>
  <c r="B3620"/>
  <c r="D3620" s="1"/>
  <c r="B3619"/>
  <c r="C3619" s="1"/>
  <c r="F3619" s="1"/>
  <c r="B3618"/>
  <c r="D3618" s="1"/>
  <c r="B3617"/>
  <c r="C3617" s="1"/>
  <c r="F3617" s="1"/>
  <c r="B3616"/>
  <c r="D3616" s="1"/>
  <c r="B3615"/>
  <c r="C3615" s="1"/>
  <c r="F3615" s="1"/>
  <c r="B3614"/>
  <c r="D3614" s="1"/>
  <c r="B3613"/>
  <c r="C3613" s="1"/>
  <c r="F3613" s="1"/>
  <c r="C3612"/>
  <c r="F3612" s="1"/>
  <c r="B3612"/>
  <c r="D3612" s="1"/>
  <c r="B3611"/>
  <c r="C3611" s="1"/>
  <c r="F3611" s="1"/>
  <c r="B3610"/>
  <c r="D3610" s="1"/>
  <c r="B3609"/>
  <c r="C3609" s="1"/>
  <c r="F3609" s="1"/>
  <c r="B3608"/>
  <c r="D3608" s="1"/>
  <c r="B3607"/>
  <c r="C3607" s="1"/>
  <c r="F3607" s="1"/>
  <c r="B3606"/>
  <c r="D3606" s="1"/>
  <c r="B3605"/>
  <c r="C3605" s="1"/>
  <c r="F3605" s="1"/>
  <c r="C3604"/>
  <c r="F3604" s="1"/>
  <c r="B3604"/>
  <c r="D3604" s="1"/>
  <c r="B3603"/>
  <c r="C3603" s="1"/>
  <c r="F3603" s="1"/>
  <c r="B3602"/>
  <c r="D3602" s="1"/>
  <c r="B3601"/>
  <c r="C3601" s="1"/>
  <c r="F3601" s="1"/>
  <c r="B3600"/>
  <c r="D3600" s="1"/>
  <c r="B3599"/>
  <c r="C3599" s="1"/>
  <c r="F3599" s="1"/>
  <c r="B3598"/>
  <c r="D3598" s="1"/>
  <c r="B3597"/>
  <c r="C3597" s="1"/>
  <c r="F3597" s="1"/>
  <c r="C3596"/>
  <c r="F3596" s="1"/>
  <c r="B3596"/>
  <c r="D3596" s="1"/>
  <c r="B3595"/>
  <c r="C3595" s="1"/>
  <c r="F3595" s="1"/>
  <c r="B3594"/>
  <c r="D3594" s="1"/>
  <c r="B3593"/>
  <c r="C3593" s="1"/>
  <c r="F3593" s="1"/>
  <c r="B3592"/>
  <c r="D3592" s="1"/>
  <c r="B3591"/>
  <c r="C3591" s="1"/>
  <c r="F3591" s="1"/>
  <c r="B3590"/>
  <c r="D3590" s="1"/>
  <c r="B3589"/>
  <c r="C3589" s="1"/>
  <c r="F3589" s="1"/>
  <c r="C3588"/>
  <c r="F3588" s="1"/>
  <c r="B3588"/>
  <c r="D3588" s="1"/>
  <c r="B3587"/>
  <c r="C3587" s="1"/>
  <c r="F3587" s="1"/>
  <c r="B3586"/>
  <c r="D3586" s="1"/>
  <c r="B3585"/>
  <c r="C3585" s="1"/>
  <c r="F3585" s="1"/>
  <c r="B3584"/>
  <c r="D3584" s="1"/>
  <c r="B3583"/>
  <c r="C3583" s="1"/>
  <c r="F3583" s="1"/>
  <c r="B3582"/>
  <c r="D3582" s="1"/>
  <c r="B3581"/>
  <c r="C3581" s="1"/>
  <c r="F3581" s="1"/>
  <c r="C3580"/>
  <c r="F3580" s="1"/>
  <c r="B3580"/>
  <c r="D3580" s="1"/>
  <c r="B3579"/>
  <c r="C3579" s="1"/>
  <c r="F3579" s="1"/>
  <c r="B3578"/>
  <c r="D3578" s="1"/>
  <c r="B3577"/>
  <c r="C3577" s="1"/>
  <c r="F3577" s="1"/>
  <c r="B3576"/>
  <c r="D3576" s="1"/>
  <c r="B3575"/>
  <c r="C3575" s="1"/>
  <c r="F3575" s="1"/>
  <c r="B3574"/>
  <c r="D3574" s="1"/>
  <c r="B3573"/>
  <c r="C3573" s="1"/>
  <c r="F3573" s="1"/>
  <c r="C3572"/>
  <c r="F3572" s="1"/>
  <c r="B3572"/>
  <c r="D3572" s="1"/>
  <c r="B3571"/>
  <c r="C3571" s="1"/>
  <c r="F3571" s="1"/>
  <c r="B3570"/>
  <c r="D3570" s="1"/>
  <c r="B3569"/>
  <c r="C3569" s="1"/>
  <c r="F3569" s="1"/>
  <c r="B3568"/>
  <c r="D3568" s="1"/>
  <c r="B3567"/>
  <c r="C3567" s="1"/>
  <c r="F3567" s="1"/>
  <c r="B3566"/>
  <c r="D3566" s="1"/>
  <c r="B3565"/>
  <c r="C3565" s="1"/>
  <c r="F3565" s="1"/>
  <c r="C3564"/>
  <c r="F3564" s="1"/>
  <c r="B3564"/>
  <c r="D3564" s="1"/>
  <c r="B3563"/>
  <c r="C3563" s="1"/>
  <c r="F3563" s="1"/>
  <c r="B3562"/>
  <c r="D3562" s="1"/>
  <c r="B3561"/>
  <c r="C3561" s="1"/>
  <c r="F3561" s="1"/>
  <c r="B3560"/>
  <c r="D3560" s="1"/>
  <c r="B3559"/>
  <c r="C3559" s="1"/>
  <c r="F3559" s="1"/>
  <c r="B3558"/>
  <c r="D3558" s="1"/>
  <c r="B3557"/>
  <c r="C3557" s="1"/>
  <c r="F3557" s="1"/>
  <c r="C3556"/>
  <c r="F3556" s="1"/>
  <c r="B3556"/>
  <c r="D3556" s="1"/>
  <c r="B3555"/>
  <c r="C3555" s="1"/>
  <c r="F3555" s="1"/>
  <c r="B3554"/>
  <c r="D3554" s="1"/>
  <c r="B3553"/>
  <c r="C3553" s="1"/>
  <c r="F3553" s="1"/>
  <c r="B3552"/>
  <c r="D3552" s="1"/>
  <c r="B3551"/>
  <c r="C3551" s="1"/>
  <c r="F3551" s="1"/>
  <c r="B3550"/>
  <c r="D3550" s="1"/>
  <c r="B3549"/>
  <c r="C3549" s="1"/>
  <c r="F3549" s="1"/>
  <c r="C3548"/>
  <c r="F3548" s="1"/>
  <c r="B3548"/>
  <c r="D3548" s="1"/>
  <c r="B3547"/>
  <c r="C3547" s="1"/>
  <c r="F3547" s="1"/>
  <c r="B3546"/>
  <c r="D3546" s="1"/>
  <c r="B3545"/>
  <c r="C3545" s="1"/>
  <c r="F3545" s="1"/>
  <c r="B3544"/>
  <c r="D3544" s="1"/>
  <c r="B3543"/>
  <c r="C3543" s="1"/>
  <c r="F3543" s="1"/>
  <c r="B3542"/>
  <c r="D3542" s="1"/>
  <c r="B3541"/>
  <c r="C3541" s="1"/>
  <c r="F3541" s="1"/>
  <c r="C3540"/>
  <c r="F3540" s="1"/>
  <c r="B3540"/>
  <c r="D3540" s="1"/>
  <c r="B3539"/>
  <c r="C3539" s="1"/>
  <c r="F3539" s="1"/>
  <c r="B3538"/>
  <c r="D3538" s="1"/>
  <c r="B3537"/>
  <c r="C3537" s="1"/>
  <c r="F3537" s="1"/>
  <c r="B3536"/>
  <c r="D3536" s="1"/>
  <c r="B3535"/>
  <c r="C3535" s="1"/>
  <c r="F3535" s="1"/>
  <c r="B3534"/>
  <c r="D3534" s="1"/>
  <c r="B3533"/>
  <c r="C3533" s="1"/>
  <c r="F3533" s="1"/>
  <c r="C3532"/>
  <c r="F3532" s="1"/>
  <c r="B3532"/>
  <c r="D3532" s="1"/>
  <c r="B3531"/>
  <c r="C3531" s="1"/>
  <c r="F3531" s="1"/>
  <c r="B3530"/>
  <c r="D3530" s="1"/>
  <c r="B3529"/>
  <c r="C3529" s="1"/>
  <c r="F3529" s="1"/>
  <c r="B3528"/>
  <c r="D3528" s="1"/>
  <c r="B3527"/>
  <c r="C3527" s="1"/>
  <c r="F3527" s="1"/>
  <c r="B3526"/>
  <c r="D3526" s="1"/>
  <c r="B3525"/>
  <c r="C3525" s="1"/>
  <c r="F3525" s="1"/>
  <c r="C3524"/>
  <c r="F3524" s="1"/>
  <c r="B3524"/>
  <c r="D3524" s="1"/>
  <c r="B3523"/>
  <c r="C3523" s="1"/>
  <c r="F3523" s="1"/>
  <c r="B3522"/>
  <c r="D3522" s="1"/>
  <c r="B3521"/>
  <c r="C3521" s="1"/>
  <c r="F3521" s="1"/>
  <c r="B3520"/>
  <c r="D3520" s="1"/>
  <c r="B3519"/>
  <c r="C3519" s="1"/>
  <c r="F3519" s="1"/>
  <c r="B3518"/>
  <c r="D3518" s="1"/>
  <c r="B3517"/>
  <c r="C3517" s="1"/>
  <c r="F3517" s="1"/>
  <c r="C3516"/>
  <c r="F3516" s="1"/>
  <c r="B3516"/>
  <c r="D3516" s="1"/>
  <c r="B3515"/>
  <c r="C3515" s="1"/>
  <c r="F3515" s="1"/>
  <c r="B3514"/>
  <c r="D3514" s="1"/>
  <c r="B3513"/>
  <c r="C3513" s="1"/>
  <c r="F3513" s="1"/>
  <c r="B3512"/>
  <c r="D3512" s="1"/>
  <c r="B3511"/>
  <c r="C3511" s="1"/>
  <c r="F3511" s="1"/>
  <c r="B3510"/>
  <c r="D3510" s="1"/>
  <c r="B3509"/>
  <c r="C3509" s="1"/>
  <c r="F3509" s="1"/>
  <c r="C3508"/>
  <c r="F3508" s="1"/>
  <c r="B3508"/>
  <c r="D3508" s="1"/>
  <c r="B3507"/>
  <c r="C3507" s="1"/>
  <c r="F3507" s="1"/>
  <c r="B3506"/>
  <c r="D3506" s="1"/>
  <c r="B3505"/>
  <c r="C3505" s="1"/>
  <c r="F3505" s="1"/>
  <c r="B3504"/>
  <c r="D3504" s="1"/>
  <c r="B3503"/>
  <c r="C3503" s="1"/>
  <c r="F3503" s="1"/>
  <c r="B3502"/>
  <c r="D3502" s="1"/>
  <c r="B3501"/>
  <c r="C3501" s="1"/>
  <c r="F3501" s="1"/>
  <c r="C3500"/>
  <c r="F3500" s="1"/>
  <c r="B3500"/>
  <c r="D3500" s="1"/>
  <c r="B3499"/>
  <c r="C3499" s="1"/>
  <c r="F3499" s="1"/>
  <c r="B3498"/>
  <c r="D3498" s="1"/>
  <c r="B3497"/>
  <c r="C3497" s="1"/>
  <c r="F3497" s="1"/>
  <c r="B3496"/>
  <c r="D3496" s="1"/>
  <c r="B3495"/>
  <c r="C3495" s="1"/>
  <c r="F3495" s="1"/>
  <c r="B3494"/>
  <c r="D3494" s="1"/>
  <c r="B3493"/>
  <c r="C3493" s="1"/>
  <c r="F3493" s="1"/>
  <c r="C3492"/>
  <c r="F3492" s="1"/>
  <c r="B3492"/>
  <c r="D3492" s="1"/>
  <c r="B3491"/>
  <c r="C3491" s="1"/>
  <c r="F3491" s="1"/>
  <c r="B3490"/>
  <c r="D3490" s="1"/>
  <c r="B3489"/>
  <c r="C3489" s="1"/>
  <c r="F3489" s="1"/>
  <c r="B3488"/>
  <c r="D3488" s="1"/>
  <c r="B3487"/>
  <c r="C3487" s="1"/>
  <c r="F3487" s="1"/>
  <c r="B3486"/>
  <c r="D3486" s="1"/>
  <c r="B3485"/>
  <c r="C3485" s="1"/>
  <c r="F3485" s="1"/>
  <c r="C3484"/>
  <c r="F3484" s="1"/>
  <c r="B3484"/>
  <c r="D3484" s="1"/>
  <c r="B3483"/>
  <c r="C3483" s="1"/>
  <c r="F3483" s="1"/>
  <c r="B3482"/>
  <c r="D3482" s="1"/>
  <c r="B3481"/>
  <c r="C3481" s="1"/>
  <c r="F3481" s="1"/>
  <c r="B3480"/>
  <c r="D3480" s="1"/>
  <c r="B3479"/>
  <c r="C3479" s="1"/>
  <c r="F3479" s="1"/>
  <c r="B3478"/>
  <c r="D3478" s="1"/>
  <c r="B3477"/>
  <c r="C3477" s="1"/>
  <c r="F3477" s="1"/>
  <c r="C3476"/>
  <c r="F3476" s="1"/>
  <c r="B3476"/>
  <c r="D3476" s="1"/>
  <c r="B3475"/>
  <c r="C3475" s="1"/>
  <c r="F3475" s="1"/>
  <c r="B3474"/>
  <c r="D3474" s="1"/>
  <c r="B3473"/>
  <c r="C3473" s="1"/>
  <c r="F3473" s="1"/>
  <c r="B3472"/>
  <c r="D3472" s="1"/>
  <c r="B3471"/>
  <c r="C3471" s="1"/>
  <c r="F3471" s="1"/>
  <c r="B3470"/>
  <c r="D3470" s="1"/>
  <c r="B3469"/>
  <c r="C3469" s="1"/>
  <c r="F3469" s="1"/>
  <c r="C3468"/>
  <c r="F3468" s="1"/>
  <c r="B3468"/>
  <c r="D3468" s="1"/>
  <c r="B3467"/>
  <c r="C3467" s="1"/>
  <c r="F3467" s="1"/>
  <c r="B3466"/>
  <c r="D3466" s="1"/>
  <c r="B3465"/>
  <c r="C3465" s="1"/>
  <c r="F3465" s="1"/>
  <c r="B3464"/>
  <c r="D3464" s="1"/>
  <c r="B3463"/>
  <c r="C3463" s="1"/>
  <c r="F3463" s="1"/>
  <c r="B3462"/>
  <c r="D3462" s="1"/>
  <c r="B3461"/>
  <c r="C3461" s="1"/>
  <c r="F3461" s="1"/>
  <c r="C3460"/>
  <c r="F3460" s="1"/>
  <c r="B3460"/>
  <c r="D3460" s="1"/>
  <c r="B3459"/>
  <c r="C3459" s="1"/>
  <c r="F3459" s="1"/>
  <c r="B3458"/>
  <c r="D3458" s="1"/>
  <c r="B3457"/>
  <c r="C3457" s="1"/>
  <c r="F3457" s="1"/>
  <c r="B3456"/>
  <c r="D3456" s="1"/>
  <c r="B3455"/>
  <c r="C3455" s="1"/>
  <c r="F3455" s="1"/>
  <c r="B3454"/>
  <c r="D3454" s="1"/>
  <c r="B3453"/>
  <c r="C3453" s="1"/>
  <c r="F3453" s="1"/>
  <c r="C3452"/>
  <c r="F3452" s="1"/>
  <c r="B3452"/>
  <c r="D3452" s="1"/>
  <c r="B3451"/>
  <c r="C3451" s="1"/>
  <c r="F3451" s="1"/>
  <c r="B3450"/>
  <c r="D3450" s="1"/>
  <c r="B3449"/>
  <c r="C3449" s="1"/>
  <c r="F3449" s="1"/>
  <c r="B3448"/>
  <c r="D3448" s="1"/>
  <c r="B3447"/>
  <c r="C3447" s="1"/>
  <c r="F3447" s="1"/>
  <c r="B3446"/>
  <c r="D3446" s="1"/>
  <c r="B3445"/>
  <c r="C3445" s="1"/>
  <c r="F3445" s="1"/>
  <c r="C3444"/>
  <c r="F3444" s="1"/>
  <c r="B3444"/>
  <c r="D3444" s="1"/>
  <c r="B3443"/>
  <c r="C3443" s="1"/>
  <c r="F3443" s="1"/>
  <c r="B3442"/>
  <c r="D3442" s="1"/>
  <c r="B3441"/>
  <c r="C3441" s="1"/>
  <c r="F3441" s="1"/>
  <c r="B3440"/>
  <c r="D3440" s="1"/>
  <c r="B3439"/>
  <c r="C3439" s="1"/>
  <c r="F3439" s="1"/>
  <c r="B3438"/>
  <c r="D3438" s="1"/>
  <c r="B3437"/>
  <c r="C3437" s="1"/>
  <c r="F3437" s="1"/>
  <c r="C3436"/>
  <c r="F3436" s="1"/>
  <c r="B3436"/>
  <c r="D3436" s="1"/>
  <c r="B3435"/>
  <c r="C3435" s="1"/>
  <c r="F3435" s="1"/>
  <c r="B3434"/>
  <c r="D3434" s="1"/>
  <c r="B3433"/>
  <c r="C3433" s="1"/>
  <c r="F3433" s="1"/>
  <c r="B3432"/>
  <c r="D3432" s="1"/>
  <c r="B3431"/>
  <c r="C3431" s="1"/>
  <c r="F3431" s="1"/>
  <c r="B3430"/>
  <c r="D3430" s="1"/>
  <c r="B3429"/>
  <c r="C3429" s="1"/>
  <c r="F3429" s="1"/>
  <c r="C3428"/>
  <c r="F3428" s="1"/>
  <c r="B3428"/>
  <c r="D3428" s="1"/>
  <c r="B3427"/>
  <c r="C3427" s="1"/>
  <c r="F3427" s="1"/>
  <c r="B3426"/>
  <c r="D3426" s="1"/>
  <c r="B3425"/>
  <c r="C3425" s="1"/>
  <c r="F3425" s="1"/>
  <c r="B3424"/>
  <c r="D3424" s="1"/>
  <c r="B3423"/>
  <c r="C3423" s="1"/>
  <c r="F3423" s="1"/>
  <c r="B3422"/>
  <c r="B3421"/>
  <c r="C3421" s="1"/>
  <c r="F3421" s="1"/>
  <c r="C3420"/>
  <c r="F3420" s="1"/>
  <c r="B3420"/>
  <c r="D3420" s="1"/>
  <c r="B3419"/>
  <c r="C3419" s="1"/>
  <c r="F3419" s="1"/>
  <c r="B3418"/>
  <c r="B3417"/>
  <c r="C3417" s="1"/>
  <c r="F3417" s="1"/>
  <c r="B3416"/>
  <c r="D3416" s="1"/>
  <c r="B3415"/>
  <c r="C3415" s="1"/>
  <c r="F3415" s="1"/>
  <c r="B3414"/>
  <c r="B3413"/>
  <c r="C3413" s="1"/>
  <c r="F3413" s="1"/>
  <c r="C3412"/>
  <c r="F3412" s="1"/>
  <c r="B3412"/>
  <c r="D3412" s="1"/>
  <c r="B3411"/>
  <c r="C3411" s="1"/>
  <c r="F3411" s="1"/>
  <c r="B3410"/>
  <c r="B3409"/>
  <c r="C3409" s="1"/>
  <c r="F3409" s="1"/>
  <c r="B3408"/>
  <c r="D3408" s="1"/>
  <c r="B3407"/>
  <c r="C3407" s="1"/>
  <c r="F3407" s="1"/>
  <c r="B3406"/>
  <c r="B3405"/>
  <c r="C3405" s="1"/>
  <c r="F3405" s="1"/>
  <c r="C3404"/>
  <c r="F3404" s="1"/>
  <c r="B3404"/>
  <c r="D3404" s="1"/>
  <c r="B3403"/>
  <c r="C3403" s="1"/>
  <c r="F3403" s="1"/>
  <c r="B3402"/>
  <c r="B3401"/>
  <c r="C3401" s="1"/>
  <c r="F3401" s="1"/>
  <c r="B3400"/>
  <c r="D3400" s="1"/>
  <c r="B3399"/>
  <c r="C3399" s="1"/>
  <c r="F3399" s="1"/>
  <c r="B3398"/>
  <c r="B3397"/>
  <c r="C3397" s="1"/>
  <c r="F3397" s="1"/>
  <c r="C3396"/>
  <c r="F3396" s="1"/>
  <c r="B3396"/>
  <c r="D3396" s="1"/>
  <c r="B3395"/>
  <c r="C3395" s="1"/>
  <c r="F3395" s="1"/>
  <c r="B3394"/>
  <c r="B3393"/>
  <c r="C3393" s="1"/>
  <c r="F3393" s="1"/>
  <c r="B3392"/>
  <c r="D3392" s="1"/>
  <c r="B3391"/>
  <c r="C3391" s="1"/>
  <c r="F3391" s="1"/>
  <c r="B3390"/>
  <c r="B3389"/>
  <c r="C3389" s="1"/>
  <c r="F3389" s="1"/>
  <c r="B3388"/>
  <c r="C3388" s="1"/>
  <c r="F3388" s="1"/>
  <c r="B3387"/>
  <c r="B3386"/>
  <c r="C3386" s="1"/>
  <c r="F3386" s="1"/>
  <c r="B3385"/>
  <c r="D3385" s="1"/>
  <c r="B3384"/>
  <c r="C3384" s="1"/>
  <c r="F3384" s="1"/>
  <c r="B3383"/>
  <c r="B3382"/>
  <c r="C3382" s="1"/>
  <c r="F3382" s="1"/>
  <c r="C3381"/>
  <c r="F3381" s="1"/>
  <c r="B3381"/>
  <c r="D3381" s="1"/>
  <c r="B3380"/>
  <c r="C3380" s="1"/>
  <c r="F3380" s="1"/>
  <c r="B3379"/>
  <c r="B3378"/>
  <c r="C3378" s="1"/>
  <c r="F3378" s="1"/>
  <c r="B3377"/>
  <c r="D3377" s="1"/>
  <c r="B3376"/>
  <c r="C3376" s="1"/>
  <c r="F3376" s="1"/>
  <c r="B3375"/>
  <c r="B3374"/>
  <c r="C3374" s="1"/>
  <c r="F3374" s="1"/>
  <c r="C3373"/>
  <c r="F3373" s="1"/>
  <c r="B3373"/>
  <c r="D3373" s="1"/>
  <c r="B3372"/>
  <c r="C3372" s="1"/>
  <c r="F3372" s="1"/>
  <c r="B3371"/>
  <c r="B3370"/>
  <c r="C3370" s="1"/>
  <c r="F3370" s="1"/>
  <c r="B3369"/>
  <c r="D3369" s="1"/>
  <c r="B3368"/>
  <c r="C3368" s="1"/>
  <c r="F3368" s="1"/>
  <c r="B3367"/>
  <c r="B3366"/>
  <c r="C3366" s="1"/>
  <c r="F3366" s="1"/>
  <c r="C3365"/>
  <c r="F3365" s="1"/>
  <c r="B3365"/>
  <c r="D3365" s="1"/>
  <c r="B3364"/>
  <c r="C3364" s="1"/>
  <c r="F3364" s="1"/>
  <c r="B3363"/>
  <c r="B3362"/>
  <c r="C3362" s="1"/>
  <c r="F3362" s="1"/>
  <c r="B3361"/>
  <c r="D3361" s="1"/>
  <c r="B3360"/>
  <c r="C3360" s="1"/>
  <c r="F3360" s="1"/>
  <c r="B3359"/>
  <c r="B3358"/>
  <c r="C3358" s="1"/>
  <c r="F3358" s="1"/>
  <c r="C3357"/>
  <c r="F3357" s="1"/>
  <c r="B3357"/>
  <c r="D3357" s="1"/>
  <c r="B3356"/>
  <c r="C3356" s="1"/>
  <c r="F3356" s="1"/>
  <c r="B3355"/>
  <c r="B3354"/>
  <c r="C3354" s="1"/>
  <c r="F3354" s="1"/>
  <c r="B3353"/>
  <c r="D3353" s="1"/>
  <c r="B3352"/>
  <c r="C3352" s="1"/>
  <c r="F3352" s="1"/>
  <c r="B3351"/>
  <c r="B3350"/>
  <c r="C3350" s="1"/>
  <c r="F3350" s="1"/>
  <c r="C3349"/>
  <c r="F3349" s="1"/>
  <c r="B3349"/>
  <c r="D3349" s="1"/>
  <c r="B3348"/>
  <c r="C3348" s="1"/>
  <c r="F3348" s="1"/>
  <c r="B3347"/>
  <c r="B3346"/>
  <c r="C3346" s="1"/>
  <c r="F3346" s="1"/>
  <c r="B3345"/>
  <c r="D3345" s="1"/>
  <c r="B3344"/>
  <c r="C3344" s="1"/>
  <c r="F3344" s="1"/>
  <c r="B3343"/>
  <c r="B3342"/>
  <c r="C3342" s="1"/>
  <c r="F3342" s="1"/>
  <c r="C3341"/>
  <c r="F3341" s="1"/>
  <c r="B3341"/>
  <c r="D3341" s="1"/>
  <c r="B3340"/>
  <c r="C3340" s="1"/>
  <c r="F3340" s="1"/>
  <c r="B3339"/>
  <c r="B3338"/>
  <c r="C3338" s="1"/>
  <c r="F3338" s="1"/>
  <c r="B3337"/>
  <c r="D3337" s="1"/>
  <c r="B3336"/>
  <c r="C3336" s="1"/>
  <c r="F3336" s="1"/>
  <c r="B3335"/>
  <c r="B3334"/>
  <c r="C3334" s="1"/>
  <c r="F3334" s="1"/>
  <c r="C3333"/>
  <c r="F3333" s="1"/>
  <c r="B3333"/>
  <c r="D3333" s="1"/>
  <c r="B3332"/>
  <c r="C3332" s="1"/>
  <c r="F3332" s="1"/>
  <c r="B3331"/>
  <c r="B3330"/>
  <c r="C3330" s="1"/>
  <c r="F3330" s="1"/>
  <c r="B3329"/>
  <c r="D3329" s="1"/>
  <c r="B3328"/>
  <c r="C3328" s="1"/>
  <c r="F3328" s="1"/>
  <c r="B3327"/>
  <c r="B3326"/>
  <c r="C3326" s="1"/>
  <c r="F3326" s="1"/>
  <c r="C3325"/>
  <c r="F3325" s="1"/>
  <c r="B3325"/>
  <c r="D3325" s="1"/>
  <c r="B3324"/>
  <c r="C3324" s="1"/>
  <c r="F3324" s="1"/>
  <c r="B3323"/>
  <c r="B3322"/>
  <c r="C3322" s="1"/>
  <c r="F3322" s="1"/>
  <c r="B3321"/>
  <c r="D3321" s="1"/>
  <c r="B3320"/>
  <c r="C3320" s="1"/>
  <c r="F3320" s="1"/>
  <c r="B3319"/>
  <c r="B3318"/>
  <c r="C3318" s="1"/>
  <c r="F3318" s="1"/>
  <c r="C3317"/>
  <c r="F3317" s="1"/>
  <c r="B3317"/>
  <c r="D3317" s="1"/>
  <c r="B3316"/>
  <c r="C3316" s="1"/>
  <c r="F3316" s="1"/>
  <c r="B3315"/>
  <c r="B3314"/>
  <c r="C3314" s="1"/>
  <c r="F3314" s="1"/>
  <c r="B3313"/>
  <c r="D3313" s="1"/>
  <c r="B3312"/>
  <c r="C3312" s="1"/>
  <c r="F3312" s="1"/>
  <c r="B3311"/>
  <c r="B3310"/>
  <c r="C3310" s="1"/>
  <c r="F3310" s="1"/>
  <c r="C3309"/>
  <c r="F3309" s="1"/>
  <c r="B3309"/>
  <c r="D3309" s="1"/>
  <c r="B3308"/>
  <c r="C3308" s="1"/>
  <c r="F3308" s="1"/>
  <c r="B3307"/>
  <c r="B3306"/>
  <c r="C3306" s="1"/>
  <c r="F3306" s="1"/>
  <c r="B3305"/>
  <c r="D3305" s="1"/>
  <c r="B3304"/>
  <c r="C3304" s="1"/>
  <c r="F3304" s="1"/>
  <c r="B3303"/>
  <c r="B3302"/>
  <c r="C3302" s="1"/>
  <c r="F3302" s="1"/>
  <c r="C3301"/>
  <c r="F3301" s="1"/>
  <c r="B3301"/>
  <c r="D3301" s="1"/>
  <c r="B3300"/>
  <c r="C3300" s="1"/>
  <c r="F3300" s="1"/>
  <c r="B3299"/>
  <c r="B3298"/>
  <c r="C3298" s="1"/>
  <c r="F3298" s="1"/>
  <c r="B3297"/>
  <c r="D3297" s="1"/>
  <c r="B3296"/>
  <c r="C3296" s="1"/>
  <c r="F3296" s="1"/>
  <c r="B3295"/>
  <c r="B3294"/>
  <c r="C3294" s="1"/>
  <c r="F3294" s="1"/>
  <c r="C3293"/>
  <c r="F3293" s="1"/>
  <c r="B3293"/>
  <c r="D3293" s="1"/>
  <c r="B3292"/>
  <c r="C3292" s="1"/>
  <c r="F3292" s="1"/>
  <c r="B3291"/>
  <c r="B3290"/>
  <c r="C3290" s="1"/>
  <c r="F3290" s="1"/>
  <c r="B3289"/>
  <c r="D3289" s="1"/>
  <c r="B3288"/>
  <c r="C3288" s="1"/>
  <c r="F3288" s="1"/>
  <c r="B3287"/>
  <c r="B3286"/>
  <c r="C3286" s="1"/>
  <c r="F3286" s="1"/>
  <c r="C3285"/>
  <c r="F3285" s="1"/>
  <c r="B3285"/>
  <c r="D3285" s="1"/>
  <c r="B3284"/>
  <c r="C3284" s="1"/>
  <c r="F3284" s="1"/>
  <c r="B3283"/>
  <c r="B3282"/>
  <c r="C3282" s="1"/>
  <c r="F3282" s="1"/>
  <c r="B3281"/>
  <c r="D3281" s="1"/>
  <c r="B3280"/>
  <c r="C3280" s="1"/>
  <c r="F3280" s="1"/>
  <c r="B3279"/>
  <c r="B3278"/>
  <c r="C3278" s="1"/>
  <c r="F3278" s="1"/>
  <c r="C3277"/>
  <c r="F3277" s="1"/>
  <c r="B3277"/>
  <c r="D3277" s="1"/>
  <c r="B3276"/>
  <c r="C3276" s="1"/>
  <c r="F3276" s="1"/>
  <c r="B3275"/>
  <c r="B3274"/>
  <c r="C3274" s="1"/>
  <c r="F3274" s="1"/>
  <c r="B3273"/>
  <c r="D3273" s="1"/>
  <c r="B3272"/>
  <c r="C3272" s="1"/>
  <c r="F3272" s="1"/>
  <c r="B3271"/>
  <c r="B3270"/>
  <c r="C3270" s="1"/>
  <c r="F3270" s="1"/>
  <c r="C3269"/>
  <c r="F3269" s="1"/>
  <c r="B3269"/>
  <c r="D3269" s="1"/>
  <c r="B3268"/>
  <c r="C3268" s="1"/>
  <c r="F3268" s="1"/>
  <c r="B3267"/>
  <c r="B3266"/>
  <c r="C3266" s="1"/>
  <c r="F3266" s="1"/>
  <c r="B3265"/>
  <c r="D3265" s="1"/>
  <c r="B3264"/>
  <c r="C3264" s="1"/>
  <c r="F3264" s="1"/>
  <c r="B3263"/>
  <c r="B3262"/>
  <c r="C3262" s="1"/>
  <c r="F3262" s="1"/>
  <c r="C3261"/>
  <c r="F3261" s="1"/>
  <c r="B3261"/>
  <c r="D3261" s="1"/>
  <c r="B3260"/>
  <c r="C3260" s="1"/>
  <c r="F3260" s="1"/>
  <c r="B3259"/>
  <c r="B3258"/>
  <c r="C3258" s="1"/>
  <c r="F3258" s="1"/>
  <c r="B3257"/>
  <c r="D3257" s="1"/>
  <c r="B3256"/>
  <c r="C3256" s="1"/>
  <c r="F3256" s="1"/>
  <c r="B3255"/>
  <c r="B3254"/>
  <c r="C3254" s="1"/>
  <c r="F3254" s="1"/>
  <c r="C3253"/>
  <c r="F3253" s="1"/>
  <c r="B3253"/>
  <c r="D3253" s="1"/>
  <c r="B3252"/>
  <c r="C3252" s="1"/>
  <c r="F3252" s="1"/>
  <c r="B3251"/>
  <c r="B3250"/>
  <c r="C3250" s="1"/>
  <c r="F3250" s="1"/>
  <c r="B3249"/>
  <c r="D3249" s="1"/>
  <c r="B3248"/>
  <c r="C3248" s="1"/>
  <c r="F3248" s="1"/>
  <c r="B3247"/>
  <c r="B3246"/>
  <c r="C3246" s="1"/>
  <c r="F3246" s="1"/>
  <c r="C3245"/>
  <c r="F3245" s="1"/>
  <c r="B3245"/>
  <c r="D3245" s="1"/>
  <c r="B3244"/>
  <c r="C3244" s="1"/>
  <c r="F3244" s="1"/>
  <c r="B3243"/>
  <c r="B3242"/>
  <c r="C3242" s="1"/>
  <c r="F3242" s="1"/>
  <c r="B3241"/>
  <c r="D3241" s="1"/>
  <c r="B3240"/>
  <c r="C3240" s="1"/>
  <c r="F3240" s="1"/>
  <c r="B3239"/>
  <c r="B3238"/>
  <c r="C3238" s="1"/>
  <c r="F3238" s="1"/>
  <c r="C3237"/>
  <c r="F3237" s="1"/>
  <c r="B3237"/>
  <c r="D3237" s="1"/>
  <c r="B3236"/>
  <c r="C3236" s="1"/>
  <c r="F3236" s="1"/>
  <c r="B3235"/>
  <c r="B3234"/>
  <c r="C3234" s="1"/>
  <c r="F3234" s="1"/>
  <c r="B3233"/>
  <c r="D3233" s="1"/>
  <c r="B3232"/>
  <c r="C3232" s="1"/>
  <c r="F3232" s="1"/>
  <c r="B3231"/>
  <c r="D3231" s="1"/>
  <c r="B3230"/>
  <c r="C3230" s="1"/>
  <c r="F3230" s="1"/>
  <c r="B3229"/>
  <c r="D3229" s="1"/>
  <c r="B3228"/>
  <c r="C3228" s="1"/>
  <c r="F3228" s="1"/>
  <c r="C3227"/>
  <c r="F3227" s="1"/>
  <c r="B3227"/>
  <c r="D3227" s="1"/>
  <c r="B3226"/>
  <c r="C3226" s="1"/>
  <c r="F3226" s="1"/>
  <c r="B3225"/>
  <c r="D3225" s="1"/>
  <c r="B3224"/>
  <c r="C3224" s="1"/>
  <c r="F3224" s="1"/>
  <c r="B3223"/>
  <c r="D3223" s="1"/>
  <c r="B3222"/>
  <c r="C3222" s="1"/>
  <c r="F3222" s="1"/>
  <c r="B3221"/>
  <c r="D3221" s="1"/>
  <c r="B3220"/>
  <c r="C3220" s="1"/>
  <c r="F3220" s="1"/>
  <c r="C3219"/>
  <c r="F3219" s="1"/>
  <c r="B3219"/>
  <c r="D3219" s="1"/>
  <c r="B3218"/>
  <c r="C3218" s="1"/>
  <c r="F3218" s="1"/>
  <c r="B3217"/>
  <c r="D3217" s="1"/>
  <c r="B3216"/>
  <c r="C3216" s="1"/>
  <c r="F3216" s="1"/>
  <c r="B3215"/>
  <c r="D3215" s="1"/>
  <c r="B3214"/>
  <c r="C3214" s="1"/>
  <c r="F3214" s="1"/>
  <c r="B3213"/>
  <c r="D3213" s="1"/>
  <c r="B3212"/>
  <c r="C3212" s="1"/>
  <c r="F3212" s="1"/>
  <c r="C3211"/>
  <c r="F3211" s="1"/>
  <c r="B3211"/>
  <c r="D3211" s="1"/>
  <c r="B3210"/>
  <c r="C3210" s="1"/>
  <c r="F3210" s="1"/>
  <c r="B3209"/>
  <c r="D3209" s="1"/>
  <c r="B3208"/>
  <c r="C3208" s="1"/>
  <c r="F3208" s="1"/>
  <c r="B3207"/>
  <c r="D3207" s="1"/>
  <c r="B3206"/>
  <c r="C3206" s="1"/>
  <c r="F3206" s="1"/>
  <c r="B3205"/>
  <c r="D3205" s="1"/>
  <c r="B3204"/>
  <c r="C3204" s="1"/>
  <c r="F3204" s="1"/>
  <c r="C3203"/>
  <c r="F3203" s="1"/>
  <c r="B3203"/>
  <c r="D3203" s="1"/>
  <c r="B3202"/>
  <c r="C3202" s="1"/>
  <c r="F3202" s="1"/>
  <c r="B3201"/>
  <c r="D3201" s="1"/>
  <c r="B3200"/>
  <c r="C3200" s="1"/>
  <c r="F3200" s="1"/>
  <c r="B3199"/>
  <c r="D3199" s="1"/>
  <c r="B3198"/>
  <c r="C3198" s="1"/>
  <c r="F3198" s="1"/>
  <c r="B3197"/>
  <c r="D3197" s="1"/>
  <c r="B3196"/>
  <c r="C3196" s="1"/>
  <c r="F3196" s="1"/>
  <c r="C3195"/>
  <c r="F3195" s="1"/>
  <c r="B3195"/>
  <c r="D3195" s="1"/>
  <c r="B3194"/>
  <c r="C3194" s="1"/>
  <c r="F3194" s="1"/>
  <c r="B3193"/>
  <c r="D3193" s="1"/>
  <c r="B3192"/>
  <c r="C3192" s="1"/>
  <c r="F3192" s="1"/>
  <c r="B3191"/>
  <c r="D3191" s="1"/>
  <c r="B3190"/>
  <c r="C3190" s="1"/>
  <c r="F3190" s="1"/>
  <c r="B3189"/>
  <c r="D3189" s="1"/>
  <c r="B3188"/>
  <c r="C3188" s="1"/>
  <c r="F3188" s="1"/>
  <c r="C3187"/>
  <c r="F3187" s="1"/>
  <c r="B3187"/>
  <c r="D3187" s="1"/>
  <c r="B3186"/>
  <c r="C3186" s="1"/>
  <c r="F3186" s="1"/>
  <c r="B3185"/>
  <c r="D3185" s="1"/>
  <c r="B3184"/>
  <c r="C3184" s="1"/>
  <c r="F3184" s="1"/>
  <c r="B3183"/>
  <c r="D3183" s="1"/>
  <c r="B3182"/>
  <c r="C3182" s="1"/>
  <c r="F3182" s="1"/>
  <c r="B3181"/>
  <c r="D3181" s="1"/>
  <c r="B3180"/>
  <c r="C3180" s="1"/>
  <c r="F3180" s="1"/>
  <c r="C3179"/>
  <c r="F3179" s="1"/>
  <c r="B3179"/>
  <c r="D3179" s="1"/>
  <c r="B3178"/>
  <c r="C3178" s="1"/>
  <c r="F3178" s="1"/>
  <c r="B3177"/>
  <c r="D3177" s="1"/>
  <c r="B3176"/>
  <c r="C3176" s="1"/>
  <c r="F3176" s="1"/>
  <c r="B3175"/>
  <c r="D3175" s="1"/>
  <c r="B3174"/>
  <c r="C3174" s="1"/>
  <c r="F3174" s="1"/>
  <c r="B3173"/>
  <c r="D3173" s="1"/>
  <c r="B3172"/>
  <c r="C3172" s="1"/>
  <c r="F3172" s="1"/>
  <c r="C3171"/>
  <c r="F3171" s="1"/>
  <c r="B3171"/>
  <c r="D3171" s="1"/>
  <c r="B3170"/>
  <c r="C3170" s="1"/>
  <c r="F3170" s="1"/>
  <c r="B3169"/>
  <c r="D3169" s="1"/>
  <c r="B3168"/>
  <c r="C3168" s="1"/>
  <c r="F3168" s="1"/>
  <c r="B3167"/>
  <c r="D3167" s="1"/>
  <c r="B3166"/>
  <c r="C3166" s="1"/>
  <c r="F3166" s="1"/>
  <c r="B3165"/>
  <c r="D3165" s="1"/>
  <c r="B3164"/>
  <c r="C3164" s="1"/>
  <c r="F3164" s="1"/>
  <c r="C3163"/>
  <c r="F3163" s="1"/>
  <c r="B3163"/>
  <c r="D3163" s="1"/>
  <c r="B3162"/>
  <c r="C3162" s="1"/>
  <c r="F3162" s="1"/>
  <c r="B3161"/>
  <c r="D3161" s="1"/>
  <c r="B3160"/>
  <c r="C3160" s="1"/>
  <c r="F3160" s="1"/>
  <c r="B3159"/>
  <c r="D3159" s="1"/>
  <c r="B3158"/>
  <c r="C3158" s="1"/>
  <c r="F3158" s="1"/>
  <c r="B3157"/>
  <c r="D3157" s="1"/>
  <c r="B3156"/>
  <c r="C3156" s="1"/>
  <c r="F3156" s="1"/>
  <c r="C3155"/>
  <c r="F3155" s="1"/>
  <c r="B3155"/>
  <c r="D3155" s="1"/>
  <c r="B3154"/>
  <c r="C3154" s="1"/>
  <c r="F3154" s="1"/>
  <c r="B3153"/>
  <c r="D3153" s="1"/>
  <c r="B3152"/>
  <c r="C3152" s="1"/>
  <c r="F3152" s="1"/>
  <c r="B3151"/>
  <c r="D3151" s="1"/>
  <c r="B3150"/>
  <c r="C3150" s="1"/>
  <c r="F3150" s="1"/>
  <c r="B3149"/>
  <c r="D3149" s="1"/>
  <c r="B3148"/>
  <c r="C3148" s="1"/>
  <c r="F3148" s="1"/>
  <c r="C3147"/>
  <c r="F3147" s="1"/>
  <c r="B3147"/>
  <c r="D3147" s="1"/>
  <c r="B3146"/>
  <c r="C3146" s="1"/>
  <c r="F3146" s="1"/>
  <c r="B3145"/>
  <c r="D3145" s="1"/>
  <c r="B3144"/>
  <c r="C3144" s="1"/>
  <c r="F3144" s="1"/>
  <c r="B3143"/>
  <c r="D3143" s="1"/>
  <c r="B3142"/>
  <c r="C3142" s="1"/>
  <c r="F3142" s="1"/>
  <c r="B3141"/>
  <c r="D3141" s="1"/>
  <c r="B3140"/>
  <c r="C3140" s="1"/>
  <c r="F3140" s="1"/>
  <c r="C3139"/>
  <c r="F3139" s="1"/>
  <c r="B3139"/>
  <c r="D3139" s="1"/>
  <c r="B3138"/>
  <c r="C3138" s="1"/>
  <c r="F3138" s="1"/>
  <c r="B3137"/>
  <c r="D3137" s="1"/>
  <c r="B3136"/>
  <c r="C3136" s="1"/>
  <c r="F3136" s="1"/>
  <c r="B3135"/>
  <c r="D3135" s="1"/>
  <c r="B3134"/>
  <c r="C3134" s="1"/>
  <c r="F3134" s="1"/>
  <c r="B3133"/>
  <c r="D3133" s="1"/>
  <c r="B3132"/>
  <c r="C3132" s="1"/>
  <c r="F3132" s="1"/>
  <c r="C3131"/>
  <c r="F3131" s="1"/>
  <c r="B3131"/>
  <c r="D3131" s="1"/>
  <c r="B3130"/>
  <c r="C3130" s="1"/>
  <c r="F3130" s="1"/>
  <c r="B3129"/>
  <c r="D3129" s="1"/>
  <c r="B3128"/>
  <c r="C3128" s="1"/>
  <c r="F3128" s="1"/>
  <c r="B3127"/>
  <c r="D3127" s="1"/>
  <c r="B3126"/>
  <c r="C3126" s="1"/>
  <c r="F3126" s="1"/>
  <c r="B3125"/>
  <c r="D3125" s="1"/>
  <c r="B3124"/>
  <c r="C3124" s="1"/>
  <c r="F3124" s="1"/>
  <c r="C3123"/>
  <c r="F3123" s="1"/>
  <c r="B3123"/>
  <c r="D3123" s="1"/>
  <c r="B3122"/>
  <c r="C3122" s="1"/>
  <c r="F3122" s="1"/>
  <c r="B3121"/>
  <c r="D3121" s="1"/>
  <c r="B3120"/>
  <c r="C3120" s="1"/>
  <c r="F3120" s="1"/>
  <c r="B3119"/>
  <c r="D3119" s="1"/>
  <c r="B3118"/>
  <c r="C3118" s="1"/>
  <c r="F3118" s="1"/>
  <c r="B3117"/>
  <c r="D3117" s="1"/>
  <c r="B3116"/>
  <c r="C3116" s="1"/>
  <c r="F3116" s="1"/>
  <c r="C3115"/>
  <c r="F3115" s="1"/>
  <c r="B3115"/>
  <c r="D3115" s="1"/>
  <c r="B3114"/>
  <c r="C3114" s="1"/>
  <c r="F3114" s="1"/>
  <c r="B3113"/>
  <c r="D3113" s="1"/>
  <c r="B3112"/>
  <c r="C3112" s="1"/>
  <c r="F3112" s="1"/>
  <c r="B3111"/>
  <c r="D3111" s="1"/>
  <c r="B3110"/>
  <c r="C3110" s="1"/>
  <c r="F3110" s="1"/>
  <c r="B3109"/>
  <c r="D3109" s="1"/>
  <c r="B3108"/>
  <c r="C3108" s="1"/>
  <c r="F3108" s="1"/>
  <c r="C3107"/>
  <c r="F3107" s="1"/>
  <c r="B3107"/>
  <c r="D3107" s="1"/>
  <c r="B3106"/>
  <c r="C3106" s="1"/>
  <c r="F3106" s="1"/>
  <c r="B3105"/>
  <c r="D3105" s="1"/>
  <c r="B3104"/>
  <c r="C3104" s="1"/>
  <c r="F3104" s="1"/>
  <c r="B3103"/>
  <c r="D3103" s="1"/>
  <c r="B3102"/>
  <c r="C3102" s="1"/>
  <c r="F3102" s="1"/>
  <c r="B3101"/>
  <c r="D3101" s="1"/>
  <c r="B3100"/>
  <c r="C3100" s="1"/>
  <c r="F3100" s="1"/>
  <c r="C3099"/>
  <c r="F3099" s="1"/>
  <c r="B3099"/>
  <c r="D3099" s="1"/>
  <c r="B3098"/>
  <c r="C3098" s="1"/>
  <c r="F3098" s="1"/>
  <c r="B3097"/>
  <c r="D3097" s="1"/>
  <c r="B3096"/>
  <c r="C3096" s="1"/>
  <c r="F3096" s="1"/>
  <c r="B3095"/>
  <c r="D3095" s="1"/>
  <c r="B3094"/>
  <c r="C3094" s="1"/>
  <c r="F3094" s="1"/>
  <c r="B3093"/>
  <c r="D3093" s="1"/>
  <c r="B3092"/>
  <c r="C3092" s="1"/>
  <c r="F3092" s="1"/>
  <c r="C3091"/>
  <c r="F3091" s="1"/>
  <c r="B3091"/>
  <c r="D3091" s="1"/>
  <c r="B3090"/>
  <c r="C3090" s="1"/>
  <c r="F3090" s="1"/>
  <c r="B3089"/>
  <c r="D3089" s="1"/>
  <c r="B3088"/>
  <c r="C3088" s="1"/>
  <c r="F3088" s="1"/>
  <c r="B3087"/>
  <c r="D3087" s="1"/>
  <c r="B3086"/>
  <c r="C3086" s="1"/>
  <c r="F3086" s="1"/>
  <c r="B3085"/>
  <c r="D3085" s="1"/>
  <c r="B3084"/>
  <c r="C3084" s="1"/>
  <c r="F3084" s="1"/>
  <c r="C3083"/>
  <c r="F3083" s="1"/>
  <c r="B3083"/>
  <c r="D3083" s="1"/>
  <c r="B3082"/>
  <c r="C3082" s="1"/>
  <c r="F3082" s="1"/>
  <c r="B3081"/>
  <c r="D3081" s="1"/>
  <c r="B3080"/>
  <c r="C3080" s="1"/>
  <c r="F3080" s="1"/>
  <c r="B3079"/>
  <c r="B3078"/>
  <c r="C3078" s="1"/>
  <c r="F3078" s="1"/>
  <c r="B3077"/>
  <c r="D3077" s="1"/>
  <c r="B3076"/>
  <c r="C3076" s="1"/>
  <c r="F3076" s="1"/>
  <c r="C3075"/>
  <c r="F3075" s="1"/>
  <c r="B3075"/>
  <c r="D3075" s="1"/>
  <c r="B3074"/>
  <c r="C3074" s="1"/>
  <c r="F3074" s="1"/>
  <c r="B3073"/>
  <c r="D3073" s="1"/>
  <c r="B3072"/>
  <c r="C3072" s="1"/>
  <c r="F3072" s="1"/>
  <c r="B3071"/>
  <c r="B3070"/>
  <c r="C3070" s="1"/>
  <c r="F3070" s="1"/>
  <c r="B3069"/>
  <c r="D3069" s="1"/>
  <c r="B3068"/>
  <c r="C3068" s="1"/>
  <c r="F3068" s="1"/>
  <c r="C3067"/>
  <c r="F3067" s="1"/>
  <c r="B3067"/>
  <c r="D3067" s="1"/>
  <c r="B3066"/>
  <c r="C3066" s="1"/>
  <c r="F3066" s="1"/>
  <c r="B3065"/>
  <c r="D3065" s="1"/>
  <c r="B3064"/>
  <c r="C3064" s="1"/>
  <c r="F3064" s="1"/>
  <c r="B3063"/>
  <c r="B3062"/>
  <c r="C3062" s="1"/>
  <c r="F3062" s="1"/>
  <c r="B3061"/>
  <c r="D3061" s="1"/>
  <c r="B3060"/>
  <c r="C3060" s="1"/>
  <c r="F3060" s="1"/>
  <c r="C3059"/>
  <c r="F3059" s="1"/>
  <c r="B3059"/>
  <c r="D3059" s="1"/>
  <c r="B3058"/>
  <c r="C3058" s="1"/>
  <c r="F3058" s="1"/>
  <c r="B3057"/>
  <c r="D3057" s="1"/>
  <c r="B3056"/>
  <c r="C3056" s="1"/>
  <c r="F3056" s="1"/>
  <c r="B3055"/>
  <c r="B3054"/>
  <c r="C3054" s="1"/>
  <c r="F3054" s="1"/>
  <c r="B3053"/>
  <c r="D3053" s="1"/>
  <c r="B3052"/>
  <c r="C3052" s="1"/>
  <c r="F3052" s="1"/>
  <c r="C3051"/>
  <c r="F3051" s="1"/>
  <c r="B3051"/>
  <c r="D3051" s="1"/>
  <c r="B3050"/>
  <c r="C3050" s="1"/>
  <c r="F3050" s="1"/>
  <c r="B3049"/>
  <c r="D3049" s="1"/>
  <c r="B3048"/>
  <c r="C3048" s="1"/>
  <c r="F3048" s="1"/>
  <c r="B3047"/>
  <c r="B3046"/>
  <c r="C3046" s="1"/>
  <c r="F3046" s="1"/>
  <c r="B3045"/>
  <c r="D3045" s="1"/>
  <c r="B3044"/>
  <c r="C3044" s="1"/>
  <c r="F3044" s="1"/>
  <c r="C3043"/>
  <c r="F3043" s="1"/>
  <c r="B3043"/>
  <c r="D3043" s="1"/>
  <c r="B3042"/>
  <c r="C3042" s="1"/>
  <c r="F3042" s="1"/>
  <c r="B3041"/>
  <c r="D3041" s="1"/>
  <c r="B3040"/>
  <c r="C3040" s="1"/>
  <c r="F3040" s="1"/>
  <c r="B3039"/>
  <c r="B3038"/>
  <c r="C3038" s="1"/>
  <c r="F3038" s="1"/>
  <c r="B3037"/>
  <c r="D3037" s="1"/>
  <c r="B3036"/>
  <c r="C3036" s="1"/>
  <c r="F3036" s="1"/>
  <c r="C3035"/>
  <c r="F3035" s="1"/>
  <c r="B3035"/>
  <c r="D3035" s="1"/>
  <c r="B3034"/>
  <c r="C3034" s="1"/>
  <c r="F3034" s="1"/>
  <c r="B3033"/>
  <c r="D3033" s="1"/>
  <c r="B3032"/>
  <c r="C3032" s="1"/>
  <c r="F3032" s="1"/>
  <c r="B3031"/>
  <c r="B3030"/>
  <c r="C3030" s="1"/>
  <c r="F3030" s="1"/>
  <c r="B3029"/>
  <c r="D3029" s="1"/>
  <c r="B3028"/>
  <c r="C3028" s="1"/>
  <c r="F3028" s="1"/>
  <c r="C3027"/>
  <c r="F3027" s="1"/>
  <c r="B3027"/>
  <c r="D3027" s="1"/>
  <c r="B3026"/>
  <c r="C3026" s="1"/>
  <c r="F3026" s="1"/>
  <c r="B3025"/>
  <c r="D3025" s="1"/>
  <c r="B3024"/>
  <c r="C3024" s="1"/>
  <c r="F3024" s="1"/>
  <c r="B3023"/>
  <c r="B3022"/>
  <c r="C3022" s="1"/>
  <c r="F3022" s="1"/>
  <c r="B3021"/>
  <c r="D3021" s="1"/>
  <c r="B3020"/>
  <c r="C3020" s="1"/>
  <c r="F3020" s="1"/>
  <c r="B3019"/>
  <c r="D3019" s="1"/>
  <c r="B3018"/>
  <c r="C3018" s="1"/>
  <c r="F3018" s="1"/>
  <c r="B3017"/>
  <c r="D3017" s="1"/>
  <c r="B3016"/>
  <c r="C3016" s="1"/>
  <c r="F3016" s="1"/>
  <c r="B3015"/>
  <c r="D3015" s="1"/>
  <c r="B3014"/>
  <c r="C3014" s="1"/>
  <c r="F3014" s="1"/>
  <c r="B3013"/>
  <c r="D3013" s="1"/>
  <c r="B3012"/>
  <c r="C3012" s="1"/>
  <c r="F3012" s="1"/>
  <c r="B3011"/>
  <c r="D3011" s="1"/>
  <c r="B3010"/>
  <c r="C3010" s="1"/>
  <c r="F3010" s="1"/>
  <c r="B3009"/>
  <c r="D3009" s="1"/>
  <c r="B3008"/>
  <c r="C3008" s="1"/>
  <c r="F3008" s="1"/>
  <c r="B3007"/>
  <c r="D3007" s="1"/>
  <c r="B3006"/>
  <c r="C3006" s="1"/>
  <c r="F3006" s="1"/>
  <c r="B3005"/>
  <c r="D3005" s="1"/>
  <c r="B3004"/>
  <c r="C3004" s="1"/>
  <c r="F3004" s="1"/>
  <c r="B3003"/>
  <c r="D3003" s="1"/>
  <c r="B3002"/>
  <c r="C3002" s="1"/>
  <c r="F3002" s="1"/>
  <c r="B3001"/>
  <c r="D3001" s="1"/>
  <c r="B3000"/>
  <c r="C3000" s="1"/>
  <c r="F3000" s="1"/>
  <c r="B2999"/>
  <c r="D2999" s="1"/>
  <c r="B2998"/>
  <c r="C2998" s="1"/>
  <c r="F2998" s="1"/>
  <c r="B2997"/>
  <c r="D2997" s="1"/>
  <c r="B2996"/>
  <c r="C2996" s="1"/>
  <c r="F2996" s="1"/>
  <c r="B2995"/>
  <c r="D2995" s="1"/>
  <c r="B2994"/>
  <c r="C2994" s="1"/>
  <c r="F2994" s="1"/>
  <c r="C2993"/>
  <c r="F2993" s="1"/>
  <c r="B2993"/>
  <c r="D2993" s="1"/>
  <c r="B2992"/>
  <c r="C2992" s="1"/>
  <c r="F2992" s="1"/>
  <c r="B2991"/>
  <c r="D2991" s="1"/>
  <c r="B2990"/>
  <c r="C2990" s="1"/>
  <c r="F2990" s="1"/>
  <c r="B2989"/>
  <c r="B2988"/>
  <c r="C2988" s="1"/>
  <c r="F2988" s="1"/>
  <c r="B2987"/>
  <c r="D2987" s="1"/>
  <c r="B2986"/>
  <c r="C2986" s="1"/>
  <c r="F2986" s="1"/>
  <c r="C2985"/>
  <c r="F2985" s="1"/>
  <c r="B2985"/>
  <c r="D2985" s="1"/>
  <c r="B2984"/>
  <c r="C2984" s="1"/>
  <c r="F2984" s="1"/>
  <c r="B2983"/>
  <c r="D2983" s="1"/>
  <c r="B2982"/>
  <c r="C2982" s="1"/>
  <c r="F2982" s="1"/>
  <c r="B2981"/>
  <c r="B2980"/>
  <c r="C2980" s="1"/>
  <c r="F2980" s="1"/>
  <c r="B2979"/>
  <c r="D2979" s="1"/>
  <c r="B2978"/>
  <c r="C2978" s="1"/>
  <c r="F2978" s="1"/>
  <c r="C2977"/>
  <c r="F2977" s="1"/>
  <c r="B2977"/>
  <c r="D2977" s="1"/>
  <c r="B2976"/>
  <c r="C2976" s="1"/>
  <c r="F2976" s="1"/>
  <c r="B2975"/>
  <c r="D2975" s="1"/>
  <c r="B2974"/>
  <c r="C2974" s="1"/>
  <c r="F2974" s="1"/>
  <c r="B2973"/>
  <c r="B2972"/>
  <c r="C2972" s="1"/>
  <c r="F2972" s="1"/>
  <c r="B2971"/>
  <c r="D2971" s="1"/>
  <c r="B2970"/>
  <c r="C2970" s="1"/>
  <c r="F2970" s="1"/>
  <c r="C2969"/>
  <c r="F2969" s="1"/>
  <c r="B2969"/>
  <c r="D2969" s="1"/>
  <c r="B2968"/>
  <c r="C2968" s="1"/>
  <c r="F2968" s="1"/>
  <c r="B2967"/>
  <c r="D2967" s="1"/>
  <c r="B2966"/>
  <c r="C2966" s="1"/>
  <c r="F2966" s="1"/>
  <c r="B2965"/>
  <c r="B2964"/>
  <c r="C2964" s="1"/>
  <c r="F2964" s="1"/>
  <c r="B2963"/>
  <c r="D2963" s="1"/>
  <c r="B2962"/>
  <c r="C2962" s="1"/>
  <c r="F2962" s="1"/>
  <c r="C2961"/>
  <c r="F2961" s="1"/>
  <c r="B2961"/>
  <c r="D2961" s="1"/>
  <c r="B2960"/>
  <c r="C2960" s="1"/>
  <c r="F2960" s="1"/>
  <c r="B2959"/>
  <c r="D2959" s="1"/>
  <c r="B2958"/>
  <c r="C2958" s="1"/>
  <c r="F2958" s="1"/>
  <c r="B2957"/>
  <c r="B2956"/>
  <c r="C2956" s="1"/>
  <c r="F2956" s="1"/>
  <c r="B2955"/>
  <c r="D2955" s="1"/>
  <c r="B2954"/>
  <c r="C2954" s="1"/>
  <c r="F2954" s="1"/>
  <c r="C2953"/>
  <c r="F2953" s="1"/>
  <c r="B2953"/>
  <c r="D2953" s="1"/>
  <c r="B2952"/>
  <c r="C2952" s="1"/>
  <c r="F2952" s="1"/>
  <c r="B2951"/>
  <c r="D2951" s="1"/>
  <c r="B2950"/>
  <c r="C2950" s="1"/>
  <c r="F2950" s="1"/>
  <c r="B2949"/>
  <c r="B2948"/>
  <c r="C2948" s="1"/>
  <c r="F2948" s="1"/>
  <c r="B2947"/>
  <c r="D2947" s="1"/>
  <c r="B2946"/>
  <c r="C2946" s="1"/>
  <c r="F2946" s="1"/>
  <c r="C2945"/>
  <c r="F2945" s="1"/>
  <c r="B2945"/>
  <c r="D2945" s="1"/>
  <c r="B2944"/>
  <c r="C2944" s="1"/>
  <c r="F2944" s="1"/>
  <c r="B2943"/>
  <c r="D2943" s="1"/>
  <c r="B2942"/>
  <c r="C2942" s="1"/>
  <c r="F2942" s="1"/>
  <c r="B2941"/>
  <c r="B2940"/>
  <c r="C2940" s="1"/>
  <c r="F2940" s="1"/>
  <c r="B2939"/>
  <c r="D2939" s="1"/>
  <c r="B2938"/>
  <c r="C2938" s="1"/>
  <c r="F2938" s="1"/>
  <c r="C2937"/>
  <c r="F2937" s="1"/>
  <c r="B2937"/>
  <c r="D2937" s="1"/>
  <c r="B2936"/>
  <c r="C2936" s="1"/>
  <c r="F2936" s="1"/>
  <c r="B2935"/>
  <c r="D2935" s="1"/>
  <c r="B2934"/>
  <c r="C2934" s="1"/>
  <c r="F2934" s="1"/>
  <c r="B2933"/>
  <c r="B2932"/>
  <c r="C2932" s="1"/>
  <c r="F2932" s="1"/>
  <c r="B2931"/>
  <c r="D2931" s="1"/>
  <c r="B2930"/>
  <c r="C2930" s="1"/>
  <c r="F2930" s="1"/>
  <c r="C2929"/>
  <c r="F2929" s="1"/>
  <c r="B2929"/>
  <c r="D2929" s="1"/>
  <c r="B2928"/>
  <c r="C2928" s="1"/>
  <c r="F2928" s="1"/>
  <c r="B2927"/>
  <c r="D2927" s="1"/>
  <c r="B2926"/>
  <c r="C2926" s="1"/>
  <c r="F2926" s="1"/>
  <c r="B2925"/>
  <c r="B2924"/>
  <c r="C2924" s="1"/>
  <c r="F2924" s="1"/>
  <c r="B2923"/>
  <c r="D2923" s="1"/>
  <c r="B2922"/>
  <c r="C2922" s="1"/>
  <c r="F2922" s="1"/>
  <c r="C2921"/>
  <c r="F2921" s="1"/>
  <c r="B2921"/>
  <c r="D2921" s="1"/>
  <c r="B2920"/>
  <c r="C2920" s="1"/>
  <c r="F2920" s="1"/>
  <c r="B2919"/>
  <c r="D2919" s="1"/>
  <c r="B2918"/>
  <c r="C2918" s="1"/>
  <c r="F2918" s="1"/>
  <c r="B2917"/>
  <c r="B2916"/>
  <c r="C2916" s="1"/>
  <c r="F2916" s="1"/>
  <c r="B2915"/>
  <c r="D2915" s="1"/>
  <c r="B2914"/>
  <c r="C2914" s="1"/>
  <c r="F2914" s="1"/>
  <c r="C2913"/>
  <c r="F2913" s="1"/>
  <c r="B2913"/>
  <c r="D2913" s="1"/>
  <c r="B2912"/>
  <c r="C2912" s="1"/>
  <c r="F2912" s="1"/>
  <c r="B2911"/>
  <c r="D2911" s="1"/>
  <c r="B2910"/>
  <c r="C2910" s="1"/>
  <c r="F2910" s="1"/>
  <c r="B2909"/>
  <c r="B2908"/>
  <c r="C2908" s="1"/>
  <c r="F2908" s="1"/>
  <c r="B2907"/>
  <c r="D2907" s="1"/>
  <c r="B2906"/>
  <c r="C2906" s="1"/>
  <c r="F2906" s="1"/>
  <c r="C2905"/>
  <c r="F2905" s="1"/>
  <c r="B2905"/>
  <c r="D2905" s="1"/>
  <c r="B2904"/>
  <c r="C2904" s="1"/>
  <c r="F2904" s="1"/>
  <c r="B2903"/>
  <c r="D2903" s="1"/>
  <c r="B2902"/>
  <c r="C2902" s="1"/>
  <c r="F2902" s="1"/>
  <c r="B2901"/>
  <c r="B2900"/>
  <c r="C2900" s="1"/>
  <c r="F2900" s="1"/>
  <c r="B2899"/>
  <c r="D2899" s="1"/>
  <c r="B2898"/>
  <c r="C2898" s="1"/>
  <c r="F2898" s="1"/>
  <c r="C2897"/>
  <c r="F2897" s="1"/>
  <c r="B2897"/>
  <c r="D2897" s="1"/>
  <c r="B2896"/>
  <c r="C2896" s="1"/>
  <c r="F2896" s="1"/>
  <c r="B2895"/>
  <c r="D2895" s="1"/>
  <c r="B2894"/>
  <c r="C2894" s="1"/>
  <c r="F2894" s="1"/>
  <c r="B2893"/>
  <c r="B2892"/>
  <c r="C2892" s="1"/>
  <c r="F2892" s="1"/>
  <c r="B2891"/>
  <c r="D2891" s="1"/>
  <c r="B2890"/>
  <c r="C2890" s="1"/>
  <c r="F2890" s="1"/>
  <c r="C2889"/>
  <c r="F2889" s="1"/>
  <c r="B2889"/>
  <c r="D2889" s="1"/>
  <c r="B2888"/>
  <c r="C2888" s="1"/>
  <c r="F2888" s="1"/>
  <c r="B2887"/>
  <c r="D2887" s="1"/>
  <c r="B2886"/>
  <c r="C2886" s="1"/>
  <c r="F2886" s="1"/>
  <c r="B2885"/>
  <c r="B2884"/>
  <c r="C2884" s="1"/>
  <c r="F2884" s="1"/>
  <c r="B2883"/>
  <c r="D2883" s="1"/>
  <c r="B2882"/>
  <c r="C2882" s="1"/>
  <c r="F2882" s="1"/>
  <c r="C2881"/>
  <c r="F2881" s="1"/>
  <c r="B2881"/>
  <c r="D2881" s="1"/>
  <c r="B2880"/>
  <c r="C2880" s="1"/>
  <c r="F2880" s="1"/>
  <c r="B2879"/>
  <c r="D2879" s="1"/>
  <c r="B2878"/>
  <c r="C2878" s="1"/>
  <c r="F2878" s="1"/>
  <c r="B2877"/>
  <c r="B2876"/>
  <c r="C2876" s="1"/>
  <c r="F2876" s="1"/>
  <c r="B2875"/>
  <c r="D2875" s="1"/>
  <c r="B2874"/>
  <c r="C2874" s="1"/>
  <c r="F2874" s="1"/>
  <c r="C2873"/>
  <c r="F2873" s="1"/>
  <c r="B2873"/>
  <c r="D2873" s="1"/>
  <c r="B2872"/>
  <c r="C2872" s="1"/>
  <c r="F2872" s="1"/>
  <c r="B2871"/>
  <c r="D2871" s="1"/>
  <c r="B2870"/>
  <c r="C2870" s="1"/>
  <c r="F2870" s="1"/>
  <c r="B2869"/>
  <c r="B2868"/>
  <c r="C2868" s="1"/>
  <c r="F2868" s="1"/>
  <c r="B2867"/>
  <c r="D2867" s="1"/>
  <c r="B2866"/>
  <c r="C2866" s="1"/>
  <c r="F2866" s="1"/>
  <c r="C2865"/>
  <c r="F2865" s="1"/>
  <c r="B2865"/>
  <c r="D2865" s="1"/>
  <c r="B2864"/>
  <c r="C2864" s="1"/>
  <c r="F2864" s="1"/>
  <c r="B2863"/>
  <c r="D2863" s="1"/>
  <c r="B2862"/>
  <c r="C2862" s="1"/>
  <c r="F2862" s="1"/>
  <c r="B2861"/>
  <c r="B2860"/>
  <c r="C2860" s="1"/>
  <c r="F2860" s="1"/>
  <c r="B2859"/>
  <c r="D2859" s="1"/>
  <c r="B2858"/>
  <c r="C2858" s="1"/>
  <c r="F2858" s="1"/>
  <c r="B2857"/>
  <c r="D2857" s="1"/>
  <c r="B2856"/>
  <c r="C2856" s="1"/>
  <c r="F2856" s="1"/>
  <c r="B2855"/>
  <c r="D2855" s="1"/>
  <c r="B2854"/>
  <c r="C2854" s="1"/>
  <c r="F2854" s="1"/>
  <c r="C2853"/>
  <c r="F2853" s="1"/>
  <c r="B2853"/>
  <c r="D2853" s="1"/>
  <c r="B2852"/>
  <c r="C2852" s="1"/>
  <c r="F2852" s="1"/>
  <c r="B2851"/>
  <c r="D2851" s="1"/>
  <c r="B2850"/>
  <c r="C2850" s="1"/>
  <c r="F2850" s="1"/>
  <c r="B2849"/>
  <c r="D2849" s="1"/>
  <c r="B2848"/>
  <c r="C2848" s="1"/>
  <c r="F2848" s="1"/>
  <c r="B2847"/>
  <c r="D2847" s="1"/>
  <c r="B2846"/>
  <c r="C2846" s="1"/>
  <c r="F2846" s="1"/>
  <c r="C2845"/>
  <c r="F2845" s="1"/>
  <c r="B2845"/>
  <c r="D2845" s="1"/>
  <c r="B2844"/>
  <c r="C2844" s="1"/>
  <c r="F2844" s="1"/>
  <c r="B2843"/>
  <c r="D2843" s="1"/>
  <c r="B2842"/>
  <c r="C2842" s="1"/>
  <c r="F2842" s="1"/>
  <c r="B2841"/>
  <c r="D2841" s="1"/>
  <c r="B2840"/>
  <c r="C2840" s="1"/>
  <c r="F2840" s="1"/>
  <c r="B2839"/>
  <c r="D2839" s="1"/>
  <c r="B2838"/>
  <c r="C2838" s="1"/>
  <c r="F2838" s="1"/>
  <c r="C2837"/>
  <c r="F2837" s="1"/>
  <c r="B2837"/>
  <c r="D2837" s="1"/>
  <c r="B2836"/>
  <c r="C2836" s="1"/>
  <c r="F2836" s="1"/>
  <c r="B2835"/>
  <c r="D2835" s="1"/>
  <c r="B2834"/>
  <c r="C2834" s="1"/>
  <c r="F2834" s="1"/>
  <c r="B2833"/>
  <c r="D2833" s="1"/>
  <c r="B2832"/>
  <c r="C2832" s="1"/>
  <c r="F2832" s="1"/>
  <c r="B2831"/>
  <c r="D2831" s="1"/>
  <c r="B2830"/>
  <c r="C2830" s="1"/>
  <c r="F2830" s="1"/>
  <c r="C2829"/>
  <c r="F2829" s="1"/>
  <c r="B2829"/>
  <c r="D2829" s="1"/>
  <c r="B2828"/>
  <c r="C2828" s="1"/>
  <c r="F2828" s="1"/>
  <c r="B2827"/>
  <c r="D2827" s="1"/>
  <c r="B2826"/>
  <c r="C2826" s="1"/>
  <c r="F2826" s="1"/>
  <c r="B2825"/>
  <c r="D2825" s="1"/>
  <c r="B2824"/>
  <c r="C2824" s="1"/>
  <c r="F2824" s="1"/>
  <c r="B2823"/>
  <c r="D2823" s="1"/>
  <c r="B2822"/>
  <c r="C2822" s="1"/>
  <c r="F2822" s="1"/>
  <c r="C2821"/>
  <c r="F2821" s="1"/>
  <c r="B2821"/>
  <c r="D2821" s="1"/>
  <c r="B2820"/>
  <c r="C2820" s="1"/>
  <c r="F2820" s="1"/>
  <c r="B2819"/>
  <c r="D2819" s="1"/>
  <c r="B2818"/>
  <c r="C2818" s="1"/>
  <c r="F2818" s="1"/>
  <c r="B2817"/>
  <c r="D2817" s="1"/>
  <c r="B2816"/>
  <c r="C2816" s="1"/>
  <c r="F2816" s="1"/>
  <c r="B2815"/>
  <c r="D2815" s="1"/>
  <c r="B2814"/>
  <c r="C2814" s="1"/>
  <c r="F2814" s="1"/>
  <c r="C2813"/>
  <c r="F2813" s="1"/>
  <c r="B2813"/>
  <c r="D2813" s="1"/>
  <c r="B2812"/>
  <c r="C2812" s="1"/>
  <c r="F2812" s="1"/>
  <c r="B2811"/>
  <c r="D2811" s="1"/>
  <c r="B2810"/>
  <c r="C2810" s="1"/>
  <c r="F2810" s="1"/>
  <c r="B2809"/>
  <c r="D2809" s="1"/>
  <c r="B2808"/>
  <c r="C2808" s="1"/>
  <c r="F2808" s="1"/>
  <c r="B2807"/>
  <c r="D2807" s="1"/>
  <c r="B2806"/>
  <c r="C2806" s="1"/>
  <c r="F2806" s="1"/>
  <c r="C2805"/>
  <c r="F2805" s="1"/>
  <c r="B2805"/>
  <c r="D2805" s="1"/>
  <c r="B2804"/>
  <c r="C2804" s="1"/>
  <c r="F2804" s="1"/>
  <c r="B2803"/>
  <c r="D2803" s="1"/>
  <c r="B2802"/>
  <c r="C2802" s="1"/>
  <c r="F2802" s="1"/>
  <c r="B2801"/>
  <c r="D2801" s="1"/>
  <c r="B2800"/>
  <c r="C2800" s="1"/>
  <c r="F2800" s="1"/>
  <c r="B2799"/>
  <c r="D2799" s="1"/>
  <c r="B2798"/>
  <c r="C2798" s="1"/>
  <c r="F2798" s="1"/>
  <c r="C2797"/>
  <c r="F2797" s="1"/>
  <c r="B2797"/>
  <c r="D2797" s="1"/>
  <c r="B2796"/>
  <c r="C2796" s="1"/>
  <c r="F2796" s="1"/>
  <c r="B2795"/>
  <c r="D2795" s="1"/>
  <c r="B2794"/>
  <c r="C2794" s="1"/>
  <c r="F2794" s="1"/>
  <c r="B2793"/>
  <c r="D2793" s="1"/>
  <c r="B2792"/>
  <c r="C2792" s="1"/>
  <c r="F2792" s="1"/>
  <c r="B2791"/>
  <c r="D2791" s="1"/>
  <c r="B2790"/>
  <c r="C2790" s="1"/>
  <c r="F2790" s="1"/>
  <c r="C2789"/>
  <c r="F2789" s="1"/>
  <c r="B2789"/>
  <c r="D2789" s="1"/>
  <c r="B2788"/>
  <c r="C2788" s="1"/>
  <c r="F2788" s="1"/>
  <c r="B2787"/>
  <c r="D2787" s="1"/>
  <c r="B2786"/>
  <c r="C2786" s="1"/>
  <c r="F2786" s="1"/>
  <c r="B2785"/>
  <c r="D2785" s="1"/>
  <c r="B2784"/>
  <c r="C2784" s="1"/>
  <c r="F2784" s="1"/>
  <c r="B2783"/>
  <c r="D2783" s="1"/>
  <c r="B2782"/>
  <c r="C2782" s="1"/>
  <c r="F2782" s="1"/>
  <c r="C2781"/>
  <c r="F2781" s="1"/>
  <c r="B2781"/>
  <c r="D2781" s="1"/>
  <c r="B2780"/>
  <c r="C2780" s="1"/>
  <c r="F2780" s="1"/>
  <c r="B2779"/>
  <c r="D2779" s="1"/>
  <c r="B2778"/>
  <c r="C2778" s="1"/>
  <c r="F2778" s="1"/>
  <c r="B2777"/>
  <c r="D2777" s="1"/>
  <c r="B2776"/>
  <c r="C2776" s="1"/>
  <c r="F2776" s="1"/>
  <c r="B2775"/>
  <c r="D2775" s="1"/>
  <c r="B2774"/>
  <c r="C2774" s="1"/>
  <c r="F2774" s="1"/>
  <c r="C2773"/>
  <c r="F2773" s="1"/>
  <c r="B2773"/>
  <c r="D2773" s="1"/>
  <c r="B2772"/>
  <c r="C2772" s="1"/>
  <c r="F2772" s="1"/>
  <c r="B2771"/>
  <c r="D2771" s="1"/>
  <c r="B2770"/>
  <c r="C2770" s="1"/>
  <c r="F2770" s="1"/>
  <c r="B2769"/>
  <c r="D2769" s="1"/>
  <c r="B2768"/>
  <c r="C2768" s="1"/>
  <c r="F2768" s="1"/>
  <c r="B2767"/>
  <c r="D2767" s="1"/>
  <c r="B2766"/>
  <c r="C2766" s="1"/>
  <c r="F2766" s="1"/>
  <c r="C2765"/>
  <c r="F2765" s="1"/>
  <c r="B2765"/>
  <c r="D2765" s="1"/>
  <c r="B2764"/>
  <c r="C2764" s="1"/>
  <c r="F2764" s="1"/>
  <c r="B2763"/>
  <c r="D2763" s="1"/>
  <c r="B2762"/>
  <c r="C2762" s="1"/>
  <c r="F2762" s="1"/>
  <c r="B2761"/>
  <c r="D2761" s="1"/>
  <c r="B2760"/>
  <c r="C2760" s="1"/>
  <c r="F2760" s="1"/>
  <c r="B2759"/>
  <c r="D2759" s="1"/>
  <c r="B2758"/>
  <c r="C2758" s="1"/>
  <c r="F2758" s="1"/>
  <c r="C2757"/>
  <c r="F2757" s="1"/>
  <c r="B2757"/>
  <c r="D2757" s="1"/>
  <c r="B2756"/>
  <c r="C2756" s="1"/>
  <c r="F2756" s="1"/>
  <c r="B2755"/>
  <c r="D2755" s="1"/>
  <c r="B2754"/>
  <c r="C2754" s="1"/>
  <c r="F2754" s="1"/>
  <c r="B2753"/>
  <c r="D2753" s="1"/>
  <c r="B2752"/>
  <c r="C2752" s="1"/>
  <c r="F2752" s="1"/>
  <c r="B2751"/>
  <c r="D2751" s="1"/>
  <c r="B2750"/>
  <c r="C2750" s="1"/>
  <c r="F2750" s="1"/>
  <c r="C2749"/>
  <c r="F2749" s="1"/>
  <c r="B2749"/>
  <c r="D2749" s="1"/>
  <c r="B2748"/>
  <c r="C2748" s="1"/>
  <c r="F2748" s="1"/>
  <c r="B2747"/>
  <c r="D2747" s="1"/>
  <c r="B2746"/>
  <c r="C2746" s="1"/>
  <c r="F2746" s="1"/>
  <c r="B2745"/>
  <c r="D2745" s="1"/>
  <c r="B2744"/>
  <c r="C2744" s="1"/>
  <c r="F2744" s="1"/>
  <c r="B2743"/>
  <c r="D2743" s="1"/>
  <c r="B2742"/>
  <c r="C2742" s="1"/>
  <c r="F2742" s="1"/>
  <c r="C2741"/>
  <c r="F2741" s="1"/>
  <c r="B2741"/>
  <c r="D2741" s="1"/>
  <c r="B2740"/>
  <c r="C2740" s="1"/>
  <c r="F2740" s="1"/>
  <c r="B2739"/>
  <c r="D2739" s="1"/>
  <c r="B2738"/>
  <c r="C2738" s="1"/>
  <c r="F2738" s="1"/>
  <c r="B2737"/>
  <c r="D2737" s="1"/>
  <c r="B2736"/>
  <c r="C2736" s="1"/>
  <c r="F2736" s="1"/>
  <c r="B2735"/>
  <c r="D2735" s="1"/>
  <c r="B2734"/>
  <c r="C2734" s="1"/>
  <c r="F2734" s="1"/>
  <c r="C2733"/>
  <c r="F2733" s="1"/>
  <c r="B2733"/>
  <c r="D2733" s="1"/>
  <c r="B2732"/>
  <c r="C2732" s="1"/>
  <c r="F2732" s="1"/>
  <c r="B2731"/>
  <c r="D2731" s="1"/>
  <c r="B2730"/>
  <c r="C2730" s="1"/>
  <c r="F2730" s="1"/>
  <c r="B2729"/>
  <c r="D2729" s="1"/>
  <c r="B2728"/>
  <c r="C2728" s="1"/>
  <c r="F2728" s="1"/>
  <c r="B2727"/>
  <c r="D2727" s="1"/>
  <c r="B2726"/>
  <c r="C2726" s="1"/>
  <c r="F2726" s="1"/>
  <c r="C2725"/>
  <c r="F2725" s="1"/>
  <c r="B2725"/>
  <c r="D2725" s="1"/>
  <c r="B2724"/>
  <c r="C2724" s="1"/>
  <c r="F2724" s="1"/>
  <c r="B2723"/>
  <c r="D2723" s="1"/>
  <c r="B2722"/>
  <c r="C2722" s="1"/>
  <c r="F2722" s="1"/>
  <c r="B2721"/>
  <c r="D2721" s="1"/>
  <c r="B2720"/>
  <c r="C2720" s="1"/>
  <c r="F2720" s="1"/>
  <c r="B2719"/>
  <c r="D2719" s="1"/>
  <c r="B2718"/>
  <c r="C2718" s="1"/>
  <c r="F2718" s="1"/>
  <c r="C2717"/>
  <c r="F2717" s="1"/>
  <c r="B2717"/>
  <c r="D2717" s="1"/>
  <c r="B2716"/>
  <c r="C2716" s="1"/>
  <c r="F2716" s="1"/>
  <c r="B2715"/>
  <c r="D2715" s="1"/>
  <c r="B2714"/>
  <c r="C2714" s="1"/>
  <c r="F2714" s="1"/>
  <c r="B2713"/>
  <c r="D2713" s="1"/>
  <c r="B2712"/>
  <c r="C2712" s="1"/>
  <c r="F2712" s="1"/>
  <c r="B2711"/>
  <c r="D2711" s="1"/>
  <c r="B2710"/>
  <c r="C2710" s="1"/>
  <c r="F2710" s="1"/>
  <c r="C2709"/>
  <c r="F2709" s="1"/>
  <c r="B2709"/>
  <c r="D2709" s="1"/>
  <c r="B2708"/>
  <c r="C2708" s="1"/>
  <c r="F2708" s="1"/>
  <c r="B2707"/>
  <c r="D2707" s="1"/>
  <c r="B2706"/>
  <c r="C2706" s="1"/>
  <c r="F2706" s="1"/>
  <c r="B2705"/>
  <c r="D2705" s="1"/>
  <c r="B2704"/>
  <c r="C2704" s="1"/>
  <c r="F2704" s="1"/>
  <c r="B2703"/>
  <c r="D2703" s="1"/>
  <c r="B2702"/>
  <c r="C2702" s="1"/>
  <c r="F2702" s="1"/>
  <c r="C2701"/>
  <c r="F2701" s="1"/>
  <c r="B2701"/>
  <c r="D2701" s="1"/>
  <c r="B2700"/>
  <c r="C2700" s="1"/>
  <c r="F2700" s="1"/>
  <c r="B2699"/>
  <c r="D2699" s="1"/>
  <c r="B2698"/>
  <c r="C2698" s="1"/>
  <c r="F2698" s="1"/>
  <c r="B2697"/>
  <c r="D2697" s="1"/>
  <c r="B2696"/>
  <c r="C2696" s="1"/>
  <c r="F2696" s="1"/>
  <c r="B2695"/>
  <c r="D2695" s="1"/>
  <c r="B2694"/>
  <c r="C2694" s="1"/>
  <c r="F2694" s="1"/>
  <c r="C2693"/>
  <c r="F2693" s="1"/>
  <c r="B2693"/>
  <c r="D2693" s="1"/>
  <c r="B2692"/>
  <c r="C2692" s="1"/>
  <c r="F2692" s="1"/>
  <c r="B2691"/>
  <c r="D2691" s="1"/>
  <c r="B2690"/>
  <c r="C2690" s="1"/>
  <c r="F2690" s="1"/>
  <c r="B2689"/>
  <c r="D2689" s="1"/>
  <c r="B2688"/>
  <c r="C2688" s="1"/>
  <c r="F2688" s="1"/>
  <c r="B2687"/>
  <c r="D2687" s="1"/>
  <c r="B2686"/>
  <c r="C2686" s="1"/>
  <c r="F2686" s="1"/>
  <c r="C2685"/>
  <c r="F2685" s="1"/>
  <c r="B2685"/>
  <c r="D2685" s="1"/>
  <c r="B2684"/>
  <c r="C2684" s="1"/>
  <c r="F2684" s="1"/>
  <c r="B2683"/>
  <c r="D2683" s="1"/>
  <c r="B2682"/>
  <c r="C2682" s="1"/>
  <c r="F2682" s="1"/>
  <c r="B2681"/>
  <c r="D2681" s="1"/>
  <c r="B2680"/>
  <c r="C2680" s="1"/>
  <c r="F2680" s="1"/>
  <c r="B2679"/>
  <c r="D2679" s="1"/>
  <c r="B2678"/>
  <c r="C2678" s="1"/>
  <c r="F2678" s="1"/>
  <c r="C2677"/>
  <c r="F2677" s="1"/>
  <c r="B2677"/>
  <c r="D2677" s="1"/>
  <c r="B2676"/>
  <c r="C2676" s="1"/>
  <c r="F2676" s="1"/>
  <c r="B2675"/>
  <c r="D2675" s="1"/>
  <c r="B2674"/>
  <c r="C2674" s="1"/>
  <c r="F2674" s="1"/>
  <c r="B2673"/>
  <c r="D2673" s="1"/>
  <c r="B2672"/>
  <c r="C2672" s="1"/>
  <c r="F2672" s="1"/>
  <c r="B2671"/>
  <c r="D2671" s="1"/>
  <c r="B2670"/>
  <c r="C2670" s="1"/>
  <c r="F2670" s="1"/>
  <c r="C2669"/>
  <c r="F2669" s="1"/>
  <c r="B2669"/>
  <c r="D2669" s="1"/>
  <c r="B2668"/>
  <c r="C2668" s="1"/>
  <c r="F2668" s="1"/>
  <c r="B2667"/>
  <c r="D2667" s="1"/>
  <c r="B2666"/>
  <c r="C2666" s="1"/>
  <c r="F2666" s="1"/>
  <c r="B2665"/>
  <c r="D2665" s="1"/>
  <c r="B2664"/>
  <c r="C2664" s="1"/>
  <c r="F2664" s="1"/>
  <c r="B2663"/>
  <c r="D2663" s="1"/>
  <c r="B2662"/>
  <c r="C2662" s="1"/>
  <c r="F2662" s="1"/>
  <c r="C2661"/>
  <c r="F2661" s="1"/>
  <c r="B2661"/>
  <c r="D2661" s="1"/>
  <c r="B2660"/>
  <c r="C2660" s="1"/>
  <c r="F2660" s="1"/>
  <c r="B2659"/>
  <c r="D2659" s="1"/>
  <c r="B2658"/>
  <c r="C2658" s="1"/>
  <c r="F2658" s="1"/>
  <c r="B2657"/>
  <c r="D2657" s="1"/>
  <c r="B2656"/>
  <c r="C2656" s="1"/>
  <c r="F2656" s="1"/>
  <c r="B2655"/>
  <c r="D2655" s="1"/>
  <c r="B2654"/>
  <c r="C2654" s="1"/>
  <c r="F2654" s="1"/>
  <c r="C2653"/>
  <c r="F2653" s="1"/>
  <c r="B2653"/>
  <c r="D2653" s="1"/>
  <c r="B2652"/>
  <c r="C2652" s="1"/>
  <c r="F2652" s="1"/>
  <c r="B2651"/>
  <c r="D2651" s="1"/>
  <c r="B2650"/>
  <c r="C2650" s="1"/>
  <c r="F2650" s="1"/>
  <c r="B2649"/>
  <c r="D2649" s="1"/>
  <c r="B2648"/>
  <c r="C2648" s="1"/>
  <c r="F2648" s="1"/>
  <c r="B2647"/>
  <c r="D2647" s="1"/>
  <c r="B2646"/>
  <c r="C2646" s="1"/>
  <c r="F2646" s="1"/>
  <c r="C2645"/>
  <c r="F2645" s="1"/>
  <c r="B2645"/>
  <c r="D2645" s="1"/>
  <c r="B2644"/>
  <c r="C2644" s="1"/>
  <c r="F2644" s="1"/>
  <c r="B2643"/>
  <c r="D2643" s="1"/>
  <c r="B2642"/>
  <c r="C2642" s="1"/>
  <c r="F2642" s="1"/>
  <c r="B2641"/>
  <c r="D2641" s="1"/>
  <c r="B2640"/>
  <c r="C2640" s="1"/>
  <c r="F2640" s="1"/>
  <c r="B2639"/>
  <c r="D2639" s="1"/>
  <c r="B2638"/>
  <c r="C2638" s="1"/>
  <c r="F2638" s="1"/>
  <c r="C2637"/>
  <c r="F2637" s="1"/>
  <c r="B2637"/>
  <c r="D2637" s="1"/>
  <c r="B2636"/>
  <c r="C2636" s="1"/>
  <c r="F2636" s="1"/>
  <c r="B2635"/>
  <c r="D2635" s="1"/>
  <c r="B2634"/>
  <c r="C2634" s="1"/>
  <c r="F2634" s="1"/>
  <c r="B2633"/>
  <c r="D2633" s="1"/>
  <c r="B2632"/>
  <c r="C2632" s="1"/>
  <c r="F2632" s="1"/>
  <c r="B2631"/>
  <c r="D2631" s="1"/>
  <c r="B2630"/>
  <c r="C2630" s="1"/>
  <c r="F2630" s="1"/>
  <c r="C2629"/>
  <c r="F2629" s="1"/>
  <c r="B2629"/>
  <c r="D2629" s="1"/>
  <c r="B2628"/>
  <c r="C2628" s="1"/>
  <c r="F2628" s="1"/>
  <c r="B2627"/>
  <c r="D2627" s="1"/>
  <c r="B2626"/>
  <c r="C2626" s="1"/>
  <c r="F2626" s="1"/>
  <c r="B2625"/>
  <c r="D2625" s="1"/>
  <c r="B2624"/>
  <c r="C2624" s="1"/>
  <c r="F2624" s="1"/>
  <c r="B2623"/>
  <c r="D2623" s="1"/>
  <c r="B2622"/>
  <c r="C2622" s="1"/>
  <c r="F2622" s="1"/>
  <c r="C2621"/>
  <c r="F2621" s="1"/>
  <c r="B2621"/>
  <c r="D2621" s="1"/>
  <c r="B2620"/>
  <c r="C2620" s="1"/>
  <c r="F2620" s="1"/>
  <c r="B2619"/>
  <c r="D2619" s="1"/>
  <c r="B2618"/>
  <c r="C2618" s="1"/>
  <c r="F2618" s="1"/>
  <c r="B2617"/>
  <c r="D2617" s="1"/>
  <c r="B2616"/>
  <c r="C2616" s="1"/>
  <c r="F2616" s="1"/>
  <c r="B2615"/>
  <c r="D2615" s="1"/>
  <c r="B2614"/>
  <c r="C2614" s="1"/>
  <c r="F2614" s="1"/>
  <c r="C2613"/>
  <c r="F2613" s="1"/>
  <c r="B2613"/>
  <c r="D2613" s="1"/>
  <c r="B2612"/>
  <c r="C2612" s="1"/>
  <c r="F2612" s="1"/>
  <c r="B2611"/>
  <c r="D2611" s="1"/>
  <c r="B2610"/>
  <c r="C2610" s="1"/>
  <c r="F2610" s="1"/>
  <c r="B2609"/>
  <c r="D2609" s="1"/>
  <c r="B2608"/>
  <c r="C2608" s="1"/>
  <c r="F2608" s="1"/>
  <c r="B2607"/>
  <c r="D2607" s="1"/>
  <c r="B2606"/>
  <c r="C2606" s="1"/>
  <c r="F2606" s="1"/>
  <c r="C2605"/>
  <c r="F2605" s="1"/>
  <c r="B2605"/>
  <c r="D2605" s="1"/>
  <c r="B2604"/>
  <c r="C2604" s="1"/>
  <c r="F2604" s="1"/>
  <c r="B2603"/>
  <c r="D2603" s="1"/>
  <c r="B2602"/>
  <c r="C2602" s="1"/>
  <c r="F2602" s="1"/>
  <c r="B2601"/>
  <c r="D2601" s="1"/>
  <c r="B2600"/>
  <c r="C2600" s="1"/>
  <c r="F2600" s="1"/>
  <c r="B2599"/>
  <c r="D2599" s="1"/>
  <c r="B2598"/>
  <c r="C2598" s="1"/>
  <c r="F2598" s="1"/>
  <c r="C2597"/>
  <c r="F2597" s="1"/>
  <c r="B2597"/>
  <c r="D2597" s="1"/>
  <c r="B2596"/>
  <c r="C2596" s="1"/>
  <c r="F2596" s="1"/>
  <c r="B2595"/>
  <c r="D2595" s="1"/>
  <c r="B2594"/>
  <c r="C2594" s="1"/>
  <c r="F2594" s="1"/>
  <c r="B2593"/>
  <c r="D2593" s="1"/>
  <c r="B2592"/>
  <c r="C2592" s="1"/>
  <c r="F2592" s="1"/>
  <c r="B2591"/>
  <c r="D2591" s="1"/>
  <c r="B2590"/>
  <c r="C2590" s="1"/>
  <c r="F2590" s="1"/>
  <c r="C2589"/>
  <c r="F2589" s="1"/>
  <c r="B2589"/>
  <c r="D2589" s="1"/>
  <c r="B2588"/>
  <c r="C2588" s="1"/>
  <c r="F2588" s="1"/>
  <c r="B2587"/>
  <c r="D2587" s="1"/>
  <c r="B2586"/>
  <c r="C2586" s="1"/>
  <c r="F2586" s="1"/>
  <c r="B2585"/>
  <c r="D2585" s="1"/>
  <c r="B2584"/>
  <c r="C2584" s="1"/>
  <c r="F2584" s="1"/>
  <c r="B2583"/>
  <c r="D2583" s="1"/>
  <c r="B2582"/>
  <c r="C2582" s="1"/>
  <c r="F2582" s="1"/>
  <c r="C2581"/>
  <c r="F2581" s="1"/>
  <c r="B2581"/>
  <c r="D2581" s="1"/>
  <c r="B2580"/>
  <c r="C2580" s="1"/>
  <c r="F2580" s="1"/>
  <c r="B2579"/>
  <c r="D2579" s="1"/>
  <c r="B2578"/>
  <c r="C2578" s="1"/>
  <c r="F2578" s="1"/>
  <c r="B2577"/>
  <c r="D2577" s="1"/>
  <c r="B2576"/>
  <c r="C2576" s="1"/>
  <c r="F2576" s="1"/>
  <c r="B2575"/>
  <c r="D2575" s="1"/>
  <c r="B2574"/>
  <c r="C2574" s="1"/>
  <c r="F2574" s="1"/>
  <c r="C2573"/>
  <c r="F2573" s="1"/>
  <c r="B2573"/>
  <c r="D2573" s="1"/>
  <c r="B2572"/>
  <c r="C2572" s="1"/>
  <c r="F2572" s="1"/>
  <c r="B2571"/>
  <c r="D2571" s="1"/>
  <c r="B2570"/>
  <c r="C2570" s="1"/>
  <c r="F2570" s="1"/>
  <c r="B2569"/>
  <c r="D2569" s="1"/>
  <c r="B2568"/>
  <c r="C2568" s="1"/>
  <c r="F2568" s="1"/>
  <c r="B2567"/>
  <c r="D2567" s="1"/>
  <c r="B2566"/>
  <c r="C2566" s="1"/>
  <c r="F2566" s="1"/>
  <c r="C2565"/>
  <c r="F2565" s="1"/>
  <c r="B2565"/>
  <c r="D2565" s="1"/>
  <c r="B2564"/>
  <c r="C2564" s="1"/>
  <c r="F2564" s="1"/>
  <c r="B2563"/>
  <c r="D2563" s="1"/>
  <c r="B2562"/>
  <c r="C2562" s="1"/>
  <c r="F2562" s="1"/>
  <c r="B2561"/>
  <c r="D2561" s="1"/>
  <c r="B2560"/>
  <c r="C2560" s="1"/>
  <c r="F2560" s="1"/>
  <c r="B2559"/>
  <c r="D2559" s="1"/>
  <c r="B2558"/>
  <c r="C2558" s="1"/>
  <c r="F2558" s="1"/>
  <c r="C2557"/>
  <c r="F2557" s="1"/>
  <c r="B2557"/>
  <c r="D2557" s="1"/>
  <c r="B2556"/>
  <c r="C2556" s="1"/>
  <c r="F2556" s="1"/>
  <c r="B2555"/>
  <c r="D2555" s="1"/>
  <c r="B2554"/>
  <c r="C2554" s="1"/>
  <c r="F2554" s="1"/>
  <c r="B2553"/>
  <c r="D2553" s="1"/>
  <c r="B2552"/>
  <c r="C2552" s="1"/>
  <c r="F2552" s="1"/>
  <c r="B2551"/>
  <c r="D2551" s="1"/>
  <c r="B2550"/>
  <c r="C2550" s="1"/>
  <c r="F2550" s="1"/>
  <c r="C2549"/>
  <c r="F2549" s="1"/>
  <c r="B2549"/>
  <c r="D2549" s="1"/>
  <c r="B2548"/>
  <c r="C2548" s="1"/>
  <c r="F2548" s="1"/>
  <c r="B2547"/>
  <c r="D2547" s="1"/>
  <c r="B2546"/>
  <c r="C2546" s="1"/>
  <c r="F2546" s="1"/>
  <c r="B2545"/>
  <c r="D2545" s="1"/>
  <c r="B2544"/>
  <c r="C2544" s="1"/>
  <c r="F2544" s="1"/>
  <c r="B2543"/>
  <c r="D2543" s="1"/>
  <c r="B2542"/>
  <c r="C2542" s="1"/>
  <c r="F2542" s="1"/>
  <c r="C2541"/>
  <c r="F2541" s="1"/>
  <c r="B2541"/>
  <c r="D2541" s="1"/>
  <c r="B2540"/>
  <c r="C2540" s="1"/>
  <c r="F2540" s="1"/>
  <c r="B2539"/>
  <c r="D2539" s="1"/>
  <c r="B2538"/>
  <c r="C2538" s="1"/>
  <c r="F2538" s="1"/>
  <c r="B2537"/>
  <c r="D2537" s="1"/>
  <c r="B2536"/>
  <c r="C2536" s="1"/>
  <c r="F2536" s="1"/>
  <c r="B2535"/>
  <c r="D2535" s="1"/>
  <c r="B2534"/>
  <c r="C2534" s="1"/>
  <c r="F2534" s="1"/>
  <c r="C2533"/>
  <c r="F2533" s="1"/>
  <c r="B2533"/>
  <c r="D2533" s="1"/>
  <c r="B2532"/>
  <c r="C2532" s="1"/>
  <c r="F2532" s="1"/>
  <c r="B2531"/>
  <c r="D2531" s="1"/>
  <c r="B2530"/>
  <c r="C2530" s="1"/>
  <c r="F2530" s="1"/>
  <c r="B2529"/>
  <c r="D2529" s="1"/>
  <c r="B2528"/>
  <c r="C2528" s="1"/>
  <c r="F2528" s="1"/>
  <c r="B2527"/>
  <c r="D2527" s="1"/>
  <c r="B2526"/>
  <c r="C2526" s="1"/>
  <c r="F2526" s="1"/>
  <c r="C2525"/>
  <c r="F2525" s="1"/>
  <c r="B2525"/>
  <c r="D2525" s="1"/>
  <c r="B2524"/>
  <c r="C2524" s="1"/>
  <c r="F2524" s="1"/>
  <c r="B2523"/>
  <c r="D2523" s="1"/>
  <c r="B2522"/>
  <c r="C2522" s="1"/>
  <c r="F2522" s="1"/>
  <c r="B2521"/>
  <c r="D2521" s="1"/>
  <c r="B2520"/>
  <c r="C2520" s="1"/>
  <c r="F2520" s="1"/>
  <c r="B2519"/>
  <c r="D2519" s="1"/>
  <c r="B2518"/>
  <c r="C2518" s="1"/>
  <c r="F2518" s="1"/>
  <c r="C2517"/>
  <c r="F2517" s="1"/>
  <c r="B2517"/>
  <c r="D2517" s="1"/>
  <c r="B2516"/>
  <c r="C2516" s="1"/>
  <c r="F2516" s="1"/>
  <c r="B2515"/>
  <c r="D2515" s="1"/>
  <c r="B2514"/>
  <c r="C2514" s="1"/>
  <c r="F2514" s="1"/>
  <c r="B2513"/>
  <c r="D2513" s="1"/>
  <c r="B2512"/>
  <c r="C2512" s="1"/>
  <c r="F2512" s="1"/>
  <c r="B2511"/>
  <c r="D2511" s="1"/>
  <c r="B2510"/>
  <c r="C2510" s="1"/>
  <c r="F2510" s="1"/>
  <c r="C2509"/>
  <c r="F2509" s="1"/>
  <c r="B2509"/>
  <c r="D2509" s="1"/>
  <c r="B2508"/>
  <c r="C2508" s="1"/>
  <c r="F2508" s="1"/>
  <c r="B2507"/>
  <c r="D2507" s="1"/>
  <c r="B2506"/>
  <c r="C2506" s="1"/>
  <c r="F2506" s="1"/>
  <c r="B2505"/>
  <c r="D2505" s="1"/>
  <c r="B2504"/>
  <c r="C2504" s="1"/>
  <c r="F2504" s="1"/>
  <c r="B2503"/>
  <c r="D2503" s="1"/>
  <c r="B2502"/>
  <c r="C2502" s="1"/>
  <c r="F2502" s="1"/>
  <c r="C2501"/>
  <c r="F2501" s="1"/>
  <c r="B2501"/>
  <c r="D2501" s="1"/>
  <c r="B2500"/>
  <c r="C2500" s="1"/>
  <c r="F2500" s="1"/>
  <c r="B2499"/>
  <c r="D2499" s="1"/>
  <c r="B2498"/>
  <c r="C2498" s="1"/>
  <c r="F2498" s="1"/>
  <c r="B2497"/>
  <c r="D2497" s="1"/>
  <c r="B2496"/>
  <c r="C2496" s="1"/>
  <c r="F2496" s="1"/>
  <c r="B2495"/>
  <c r="D2495" s="1"/>
  <c r="B2494"/>
  <c r="C2494" s="1"/>
  <c r="F2494" s="1"/>
  <c r="C2493"/>
  <c r="F2493" s="1"/>
  <c r="B2493"/>
  <c r="D2493" s="1"/>
  <c r="B2492"/>
  <c r="C2492" s="1"/>
  <c r="F2492" s="1"/>
  <c r="B2491"/>
  <c r="D2491" s="1"/>
  <c r="B2490"/>
  <c r="C2490" s="1"/>
  <c r="F2490" s="1"/>
  <c r="B2489"/>
  <c r="D2489" s="1"/>
  <c r="B2488"/>
  <c r="C2488" s="1"/>
  <c r="F2488" s="1"/>
  <c r="B2487"/>
  <c r="D2487" s="1"/>
  <c r="B2486"/>
  <c r="C2486" s="1"/>
  <c r="F2486" s="1"/>
  <c r="C2485"/>
  <c r="F2485" s="1"/>
  <c r="B2485"/>
  <c r="D2485" s="1"/>
  <c r="B2484"/>
  <c r="C2484" s="1"/>
  <c r="F2484" s="1"/>
  <c r="B2483"/>
  <c r="D2483" s="1"/>
  <c r="B2482"/>
  <c r="C2482" s="1"/>
  <c r="F2482" s="1"/>
  <c r="B2481"/>
  <c r="D2481" s="1"/>
  <c r="B2480"/>
  <c r="C2480" s="1"/>
  <c r="F2480" s="1"/>
  <c r="B2479"/>
  <c r="D2479" s="1"/>
  <c r="B2478"/>
  <c r="C2478" s="1"/>
  <c r="F2478" s="1"/>
  <c r="C2477"/>
  <c r="F2477" s="1"/>
  <c r="B2477"/>
  <c r="D2477" s="1"/>
  <c r="B2476"/>
  <c r="C2476" s="1"/>
  <c r="F2476" s="1"/>
  <c r="B2475"/>
  <c r="D2475" s="1"/>
  <c r="B2474"/>
  <c r="C2474" s="1"/>
  <c r="F2474" s="1"/>
  <c r="B2473"/>
  <c r="D2473" s="1"/>
  <c r="B2472"/>
  <c r="C2472" s="1"/>
  <c r="F2472" s="1"/>
  <c r="B2471"/>
  <c r="D2471" s="1"/>
  <c r="B2470"/>
  <c r="C2470" s="1"/>
  <c r="F2470" s="1"/>
  <c r="C2469"/>
  <c r="F2469" s="1"/>
  <c r="B2469"/>
  <c r="D2469" s="1"/>
  <c r="B2468"/>
  <c r="C2468" s="1"/>
  <c r="F2468" s="1"/>
  <c r="B2467"/>
  <c r="D2467" s="1"/>
  <c r="B2466"/>
  <c r="C2466" s="1"/>
  <c r="F2466" s="1"/>
  <c r="B2465"/>
  <c r="D2465" s="1"/>
  <c r="B2464"/>
  <c r="C2464" s="1"/>
  <c r="F2464" s="1"/>
  <c r="B2463"/>
  <c r="D2463" s="1"/>
  <c r="B2462"/>
  <c r="C2462" s="1"/>
  <c r="F2462" s="1"/>
  <c r="C2461"/>
  <c r="F2461" s="1"/>
  <c r="B2461"/>
  <c r="D2461" s="1"/>
  <c r="B2460"/>
  <c r="C2460" s="1"/>
  <c r="F2460" s="1"/>
  <c r="B2459"/>
  <c r="D2459" s="1"/>
  <c r="B2458"/>
  <c r="C2458" s="1"/>
  <c r="F2458" s="1"/>
  <c r="B2457"/>
  <c r="D2457" s="1"/>
  <c r="B2456"/>
  <c r="C2456" s="1"/>
  <c r="F2456" s="1"/>
  <c r="B2455"/>
  <c r="D2455" s="1"/>
  <c r="B2454"/>
  <c r="C2454" s="1"/>
  <c r="F2454" s="1"/>
  <c r="C2453"/>
  <c r="F2453" s="1"/>
  <c r="B2453"/>
  <c r="D2453" s="1"/>
  <c r="B2452"/>
  <c r="C2452" s="1"/>
  <c r="F2452" s="1"/>
  <c r="B2451"/>
  <c r="D2451" s="1"/>
  <c r="B2450"/>
  <c r="C2450" s="1"/>
  <c r="F2450" s="1"/>
  <c r="B2449"/>
  <c r="D2449" s="1"/>
  <c r="B2448"/>
  <c r="C2448" s="1"/>
  <c r="F2448" s="1"/>
  <c r="B2447"/>
  <c r="D2447" s="1"/>
  <c r="B2446"/>
  <c r="C2446" s="1"/>
  <c r="F2446" s="1"/>
  <c r="C2445"/>
  <c r="F2445" s="1"/>
  <c r="B2445"/>
  <c r="D2445" s="1"/>
  <c r="B2444"/>
  <c r="C2444" s="1"/>
  <c r="F2444" s="1"/>
  <c r="B2443"/>
  <c r="D2443" s="1"/>
  <c r="B2442"/>
  <c r="C2442" s="1"/>
  <c r="F2442" s="1"/>
  <c r="B2441"/>
  <c r="D2441" s="1"/>
  <c r="B2440"/>
  <c r="C2440" s="1"/>
  <c r="F2440" s="1"/>
  <c r="B2439"/>
  <c r="D2439" s="1"/>
  <c r="B2438"/>
  <c r="C2438" s="1"/>
  <c r="F2438" s="1"/>
  <c r="C2437"/>
  <c r="F2437" s="1"/>
  <c r="B2437"/>
  <c r="D2437" s="1"/>
  <c r="B2436"/>
  <c r="C2436" s="1"/>
  <c r="F2436" s="1"/>
  <c r="B2435"/>
  <c r="D2435" s="1"/>
  <c r="B2434"/>
  <c r="C2434" s="1"/>
  <c r="F2434" s="1"/>
  <c r="B2433"/>
  <c r="D2433" s="1"/>
  <c r="B2432"/>
  <c r="C2432" s="1"/>
  <c r="F2432" s="1"/>
  <c r="B2431"/>
  <c r="D2431" s="1"/>
  <c r="B2430"/>
  <c r="C2430" s="1"/>
  <c r="F2430" s="1"/>
  <c r="C2429"/>
  <c r="F2429" s="1"/>
  <c r="B2429"/>
  <c r="D2429" s="1"/>
  <c r="B2428"/>
  <c r="C2428" s="1"/>
  <c r="F2428" s="1"/>
  <c r="B2427"/>
  <c r="D2427" s="1"/>
  <c r="B2426"/>
  <c r="C2426" s="1"/>
  <c r="F2426" s="1"/>
  <c r="B2425"/>
  <c r="D2425" s="1"/>
  <c r="B2424"/>
  <c r="C2424" s="1"/>
  <c r="F2424" s="1"/>
  <c r="B2423"/>
  <c r="D2423" s="1"/>
  <c r="B2422"/>
  <c r="C2422" s="1"/>
  <c r="F2422" s="1"/>
  <c r="C2421"/>
  <c r="F2421" s="1"/>
  <c r="B2421"/>
  <c r="D2421" s="1"/>
  <c r="B2420"/>
  <c r="C2420" s="1"/>
  <c r="F2420" s="1"/>
  <c r="B2419"/>
  <c r="D2419" s="1"/>
  <c r="B2418"/>
  <c r="C2418" s="1"/>
  <c r="F2418" s="1"/>
  <c r="B2417"/>
  <c r="D2417" s="1"/>
  <c r="B2416"/>
  <c r="C2416" s="1"/>
  <c r="F2416" s="1"/>
  <c r="B2415"/>
  <c r="D2415" s="1"/>
  <c r="B2414"/>
  <c r="C2414" s="1"/>
  <c r="F2414" s="1"/>
  <c r="C2413"/>
  <c r="F2413" s="1"/>
  <c r="B2413"/>
  <c r="D2413" s="1"/>
  <c r="B2412"/>
  <c r="C2412" s="1"/>
  <c r="F2412" s="1"/>
  <c r="B2411"/>
  <c r="D2411" s="1"/>
  <c r="B2410"/>
  <c r="C2410" s="1"/>
  <c r="F2410" s="1"/>
  <c r="B2409"/>
  <c r="D2409" s="1"/>
  <c r="B2408"/>
  <c r="C2408" s="1"/>
  <c r="F2408" s="1"/>
  <c r="B2407"/>
  <c r="D2407" s="1"/>
  <c r="B2406"/>
  <c r="C2406" s="1"/>
  <c r="F2406" s="1"/>
  <c r="C2405"/>
  <c r="F2405" s="1"/>
  <c r="B2405"/>
  <c r="D2405" s="1"/>
  <c r="B2404"/>
  <c r="C2404" s="1"/>
  <c r="F2404" s="1"/>
  <c r="B2403"/>
  <c r="D2403" s="1"/>
  <c r="B2402"/>
  <c r="C2402" s="1"/>
  <c r="F2402" s="1"/>
  <c r="B2401"/>
  <c r="D2401" s="1"/>
  <c r="B2400"/>
  <c r="C2400" s="1"/>
  <c r="F2400" s="1"/>
  <c r="B2399"/>
  <c r="D2399" s="1"/>
  <c r="B2398"/>
  <c r="C2398" s="1"/>
  <c r="F2398" s="1"/>
  <c r="C2397"/>
  <c r="F2397" s="1"/>
  <c r="B2397"/>
  <c r="D2397" s="1"/>
  <c r="B2396"/>
  <c r="C2396" s="1"/>
  <c r="F2396" s="1"/>
  <c r="B2395"/>
  <c r="D2395" s="1"/>
  <c r="B2394"/>
  <c r="C2394" s="1"/>
  <c r="F2394" s="1"/>
  <c r="B2393"/>
  <c r="D2393" s="1"/>
  <c r="B2392"/>
  <c r="C2392" s="1"/>
  <c r="F2392" s="1"/>
  <c r="B2391"/>
  <c r="D2391" s="1"/>
  <c r="B2390"/>
  <c r="C2390" s="1"/>
  <c r="F2390" s="1"/>
  <c r="C2389"/>
  <c r="F2389" s="1"/>
  <c r="B2389"/>
  <c r="D2389" s="1"/>
  <c r="B2388"/>
  <c r="C2388" s="1"/>
  <c r="F2388" s="1"/>
  <c r="B2387"/>
  <c r="D2387" s="1"/>
  <c r="B2386"/>
  <c r="C2386" s="1"/>
  <c r="F2386" s="1"/>
  <c r="B2385"/>
  <c r="D2385" s="1"/>
  <c r="B2384"/>
  <c r="C2384" s="1"/>
  <c r="F2384" s="1"/>
  <c r="B2383"/>
  <c r="D2383" s="1"/>
  <c r="B2382"/>
  <c r="C2382" s="1"/>
  <c r="F2382" s="1"/>
  <c r="C2381"/>
  <c r="F2381" s="1"/>
  <c r="B2381"/>
  <c r="D2381" s="1"/>
  <c r="B2380"/>
  <c r="C2380" s="1"/>
  <c r="F2380" s="1"/>
  <c r="B2379"/>
  <c r="D2379" s="1"/>
  <c r="B2378"/>
  <c r="C2378" s="1"/>
  <c r="F2378" s="1"/>
  <c r="B2377"/>
  <c r="D2377" s="1"/>
  <c r="B2376"/>
  <c r="C2376" s="1"/>
  <c r="F2376" s="1"/>
  <c r="B2375"/>
  <c r="D2375" s="1"/>
  <c r="B2374"/>
  <c r="C2374" s="1"/>
  <c r="F2374" s="1"/>
  <c r="C2373"/>
  <c r="F2373" s="1"/>
  <c r="B2373"/>
  <c r="D2373" s="1"/>
  <c r="B2372"/>
  <c r="C2372" s="1"/>
  <c r="F2372" s="1"/>
  <c r="B2371"/>
  <c r="D2371" s="1"/>
  <c r="B2370"/>
  <c r="C2370" s="1"/>
  <c r="F2370" s="1"/>
  <c r="B2369"/>
  <c r="D2369" s="1"/>
  <c r="B2368"/>
  <c r="C2368" s="1"/>
  <c r="F2368" s="1"/>
  <c r="B2367"/>
  <c r="D2367" s="1"/>
  <c r="B2366"/>
  <c r="C2366" s="1"/>
  <c r="F2366" s="1"/>
  <c r="C2365"/>
  <c r="F2365" s="1"/>
  <c r="B2365"/>
  <c r="D2365" s="1"/>
  <c r="B2364"/>
  <c r="C2364" s="1"/>
  <c r="F2364" s="1"/>
  <c r="B2363"/>
  <c r="D2363" s="1"/>
  <c r="B2362"/>
  <c r="C2362" s="1"/>
  <c r="F2362" s="1"/>
  <c r="B2361"/>
  <c r="D2361" s="1"/>
  <c r="B2360"/>
  <c r="C2360" s="1"/>
  <c r="F2360" s="1"/>
  <c r="B2359"/>
  <c r="D2359" s="1"/>
  <c r="B2358"/>
  <c r="C2358" s="1"/>
  <c r="F2358" s="1"/>
  <c r="C2357"/>
  <c r="F2357" s="1"/>
  <c r="B2357"/>
  <c r="D2357" s="1"/>
  <c r="B2356"/>
  <c r="C2356" s="1"/>
  <c r="F2356" s="1"/>
  <c r="B2355"/>
  <c r="D2355" s="1"/>
  <c r="B2354"/>
  <c r="C2354" s="1"/>
  <c r="F2354" s="1"/>
  <c r="B2353"/>
  <c r="D2353" s="1"/>
  <c r="B2352"/>
  <c r="C2352" s="1"/>
  <c r="F2352" s="1"/>
  <c r="B2351"/>
  <c r="D2351" s="1"/>
  <c r="B2350"/>
  <c r="C2350" s="1"/>
  <c r="F2350" s="1"/>
  <c r="C2349"/>
  <c r="F2349" s="1"/>
  <c r="B2349"/>
  <c r="D2349" s="1"/>
  <c r="B2348"/>
  <c r="C2348" s="1"/>
  <c r="F2348" s="1"/>
  <c r="B2347"/>
  <c r="D2347" s="1"/>
  <c r="B2346"/>
  <c r="C2346" s="1"/>
  <c r="F2346" s="1"/>
  <c r="B2345"/>
  <c r="D2345" s="1"/>
  <c r="B2344"/>
  <c r="C2344" s="1"/>
  <c r="F2344" s="1"/>
  <c r="B2343"/>
  <c r="D2343" s="1"/>
  <c r="B2342"/>
  <c r="C2342" s="1"/>
  <c r="F2342" s="1"/>
  <c r="C2341"/>
  <c r="F2341" s="1"/>
  <c r="B2341"/>
  <c r="D2341" s="1"/>
  <c r="B2340"/>
  <c r="C2340" s="1"/>
  <c r="F2340" s="1"/>
  <c r="B2339"/>
  <c r="D2339" s="1"/>
  <c r="B2338"/>
  <c r="C2338" s="1"/>
  <c r="F2338" s="1"/>
  <c r="B2337"/>
  <c r="D2337" s="1"/>
  <c r="B2336"/>
  <c r="C2336" s="1"/>
  <c r="F2336" s="1"/>
  <c r="B2335"/>
  <c r="D2335" s="1"/>
  <c r="B2334"/>
  <c r="C2334" s="1"/>
  <c r="F2334" s="1"/>
  <c r="C2333"/>
  <c r="F2333" s="1"/>
  <c r="B2333"/>
  <c r="D2333" s="1"/>
  <c r="B2332"/>
  <c r="C2332" s="1"/>
  <c r="F2332" s="1"/>
  <c r="B2331"/>
  <c r="D2331" s="1"/>
  <c r="B2330"/>
  <c r="C2330" s="1"/>
  <c r="F2330" s="1"/>
  <c r="B2329"/>
  <c r="D2329" s="1"/>
  <c r="B2328"/>
  <c r="C2328" s="1"/>
  <c r="F2328" s="1"/>
  <c r="B2327"/>
  <c r="D2327" s="1"/>
  <c r="B2326"/>
  <c r="C2326" s="1"/>
  <c r="F2326" s="1"/>
  <c r="C2325"/>
  <c r="F2325" s="1"/>
  <c r="B2325"/>
  <c r="D2325" s="1"/>
  <c r="B2324"/>
  <c r="C2324" s="1"/>
  <c r="F2324" s="1"/>
  <c r="B2323"/>
  <c r="D2323" s="1"/>
  <c r="B2322"/>
  <c r="C2322" s="1"/>
  <c r="F2322" s="1"/>
  <c r="B2321"/>
  <c r="D2321" s="1"/>
  <c r="B2320"/>
  <c r="C2320" s="1"/>
  <c r="F2320" s="1"/>
  <c r="B2319"/>
  <c r="D2319" s="1"/>
  <c r="B2318"/>
  <c r="C2318" s="1"/>
  <c r="F2318" s="1"/>
  <c r="C2317"/>
  <c r="F2317" s="1"/>
  <c r="B2317"/>
  <c r="D2317" s="1"/>
  <c r="B2316"/>
  <c r="C2316" s="1"/>
  <c r="F2316" s="1"/>
  <c r="B2315"/>
  <c r="D2315" s="1"/>
  <c r="B2314"/>
  <c r="C2314" s="1"/>
  <c r="F2314" s="1"/>
  <c r="B2313"/>
  <c r="D2313" s="1"/>
  <c r="B2312"/>
  <c r="C2312" s="1"/>
  <c r="F2312" s="1"/>
  <c r="B2311"/>
  <c r="D2311" s="1"/>
  <c r="B2310"/>
  <c r="C2310" s="1"/>
  <c r="F2310" s="1"/>
  <c r="C2309"/>
  <c r="F2309" s="1"/>
  <c r="B2309"/>
  <c r="D2309" s="1"/>
  <c r="B2308"/>
  <c r="C2308" s="1"/>
  <c r="F2308" s="1"/>
  <c r="B2307"/>
  <c r="D2307" s="1"/>
  <c r="B2306"/>
  <c r="C2306" s="1"/>
  <c r="F2306" s="1"/>
  <c r="B2305"/>
  <c r="D2305" s="1"/>
  <c r="B2304"/>
  <c r="C2304" s="1"/>
  <c r="F2304" s="1"/>
  <c r="B2303"/>
  <c r="D2303" s="1"/>
  <c r="B2302"/>
  <c r="C2302" s="1"/>
  <c r="F2302" s="1"/>
  <c r="C2301"/>
  <c r="F2301" s="1"/>
  <c r="B2301"/>
  <c r="D2301" s="1"/>
  <c r="B2300"/>
  <c r="C2300" s="1"/>
  <c r="F2300" s="1"/>
  <c r="B2299"/>
  <c r="D2299" s="1"/>
  <c r="B2298"/>
  <c r="C2298" s="1"/>
  <c r="F2298" s="1"/>
  <c r="B2297"/>
  <c r="D2297" s="1"/>
  <c r="B2296"/>
  <c r="C2296" s="1"/>
  <c r="F2296" s="1"/>
  <c r="B2295"/>
  <c r="D2295" s="1"/>
  <c r="B2294"/>
  <c r="C2294" s="1"/>
  <c r="F2294" s="1"/>
  <c r="C2293"/>
  <c r="F2293" s="1"/>
  <c r="B2293"/>
  <c r="D2293" s="1"/>
  <c r="B2292"/>
  <c r="C2292" s="1"/>
  <c r="F2292" s="1"/>
  <c r="B2291"/>
  <c r="D2291" s="1"/>
  <c r="B2290"/>
  <c r="C2290" s="1"/>
  <c r="F2290" s="1"/>
  <c r="B2289"/>
  <c r="D2289" s="1"/>
  <c r="B2288"/>
  <c r="C2288" s="1"/>
  <c r="F2288" s="1"/>
  <c r="B2287"/>
  <c r="D2287" s="1"/>
  <c r="B2286"/>
  <c r="C2286" s="1"/>
  <c r="F2286" s="1"/>
  <c r="C2285"/>
  <c r="F2285" s="1"/>
  <c r="B2285"/>
  <c r="D2285" s="1"/>
  <c r="B2284"/>
  <c r="C2284" s="1"/>
  <c r="F2284" s="1"/>
  <c r="B2283"/>
  <c r="D2283" s="1"/>
  <c r="B2282"/>
  <c r="C2282" s="1"/>
  <c r="F2282" s="1"/>
  <c r="B2281"/>
  <c r="D2281" s="1"/>
  <c r="B2280"/>
  <c r="C2280" s="1"/>
  <c r="F2280" s="1"/>
  <c r="B2279"/>
  <c r="D2279" s="1"/>
  <c r="B2278"/>
  <c r="C2278" s="1"/>
  <c r="F2278" s="1"/>
  <c r="C2277"/>
  <c r="F2277" s="1"/>
  <c r="B2277"/>
  <c r="D2277" s="1"/>
  <c r="B2276"/>
  <c r="C2276" s="1"/>
  <c r="F2276" s="1"/>
  <c r="B2275"/>
  <c r="D2275" s="1"/>
  <c r="B2274"/>
  <c r="C2274" s="1"/>
  <c r="F2274" s="1"/>
  <c r="B2273"/>
  <c r="D2273" s="1"/>
  <c r="B2272"/>
  <c r="C2272" s="1"/>
  <c r="F2272" s="1"/>
  <c r="B2271"/>
  <c r="D2271" s="1"/>
  <c r="B2270"/>
  <c r="C2270" s="1"/>
  <c r="F2270" s="1"/>
  <c r="C2269"/>
  <c r="F2269" s="1"/>
  <c r="B2269"/>
  <c r="D2269" s="1"/>
  <c r="B2268"/>
  <c r="C2268" s="1"/>
  <c r="F2268" s="1"/>
  <c r="B2267"/>
  <c r="D2267" s="1"/>
  <c r="B2266"/>
  <c r="C2266" s="1"/>
  <c r="F2266" s="1"/>
  <c r="B2265"/>
  <c r="D2265" s="1"/>
  <c r="B2264"/>
  <c r="C2264" s="1"/>
  <c r="F2264" s="1"/>
  <c r="B2263"/>
  <c r="D2263" s="1"/>
  <c r="B2262"/>
  <c r="C2262" s="1"/>
  <c r="F2262" s="1"/>
  <c r="C2261"/>
  <c r="F2261" s="1"/>
  <c r="B2261"/>
  <c r="D2261" s="1"/>
  <c r="B2260"/>
  <c r="C2260" s="1"/>
  <c r="F2260" s="1"/>
  <c r="B2259"/>
  <c r="D2259" s="1"/>
  <c r="B2258"/>
  <c r="C2258" s="1"/>
  <c r="F2258" s="1"/>
  <c r="B2257"/>
  <c r="D2257" s="1"/>
  <c r="B2256"/>
  <c r="C2256" s="1"/>
  <c r="F2256" s="1"/>
  <c r="B2255"/>
  <c r="D2255" s="1"/>
  <c r="B2254"/>
  <c r="C2254" s="1"/>
  <c r="F2254" s="1"/>
  <c r="C2253"/>
  <c r="F2253" s="1"/>
  <c r="B2253"/>
  <c r="D2253" s="1"/>
  <c r="B2252"/>
  <c r="C2252" s="1"/>
  <c r="F2252" s="1"/>
  <c r="B2251"/>
  <c r="D2251" s="1"/>
  <c r="B2250"/>
  <c r="C2250" s="1"/>
  <c r="F2250" s="1"/>
  <c r="B2249"/>
  <c r="D2249" s="1"/>
  <c r="B2248"/>
  <c r="C2248" s="1"/>
  <c r="F2248" s="1"/>
  <c r="B2247"/>
  <c r="D2247" s="1"/>
  <c r="B2246"/>
  <c r="C2246" s="1"/>
  <c r="F2246" s="1"/>
  <c r="C2245"/>
  <c r="F2245" s="1"/>
  <c r="B2245"/>
  <c r="D2245" s="1"/>
  <c r="B2244"/>
  <c r="C2244" s="1"/>
  <c r="F2244" s="1"/>
  <c r="B2243"/>
  <c r="D2243" s="1"/>
  <c r="B2242"/>
  <c r="C2242" s="1"/>
  <c r="F2242" s="1"/>
  <c r="B2241"/>
  <c r="D2241" s="1"/>
  <c r="B2240"/>
  <c r="C2240" s="1"/>
  <c r="F2240" s="1"/>
  <c r="B2239"/>
  <c r="D2239" s="1"/>
  <c r="B2238"/>
  <c r="C2238" s="1"/>
  <c r="F2238" s="1"/>
  <c r="C2237"/>
  <c r="F2237" s="1"/>
  <c r="B2237"/>
  <c r="D2237" s="1"/>
  <c r="B2236"/>
  <c r="C2236" s="1"/>
  <c r="F2236" s="1"/>
  <c r="B2235"/>
  <c r="D2235" s="1"/>
  <c r="B2234"/>
  <c r="C2234" s="1"/>
  <c r="F2234" s="1"/>
  <c r="B2233"/>
  <c r="D2233" s="1"/>
  <c r="B2232"/>
  <c r="C2232" s="1"/>
  <c r="F2232" s="1"/>
  <c r="B2231"/>
  <c r="D2231" s="1"/>
  <c r="B2230"/>
  <c r="C2230" s="1"/>
  <c r="F2230" s="1"/>
  <c r="C2229"/>
  <c r="F2229" s="1"/>
  <c r="B2229"/>
  <c r="D2229" s="1"/>
  <c r="B2228"/>
  <c r="C2228" s="1"/>
  <c r="F2228" s="1"/>
  <c r="B2227"/>
  <c r="D2227" s="1"/>
  <c r="B2226"/>
  <c r="C2226" s="1"/>
  <c r="F2226" s="1"/>
  <c r="B2225"/>
  <c r="D2225" s="1"/>
  <c r="B2224"/>
  <c r="C2224" s="1"/>
  <c r="F2224" s="1"/>
  <c r="B2223"/>
  <c r="D2223" s="1"/>
  <c r="B2222"/>
  <c r="C2222" s="1"/>
  <c r="F2222" s="1"/>
  <c r="C2221"/>
  <c r="F2221" s="1"/>
  <c r="B2221"/>
  <c r="D2221" s="1"/>
  <c r="B2220"/>
  <c r="C2220" s="1"/>
  <c r="F2220" s="1"/>
  <c r="B2219"/>
  <c r="D2219" s="1"/>
  <c r="B2218"/>
  <c r="C2218" s="1"/>
  <c r="F2218" s="1"/>
  <c r="B2217"/>
  <c r="D2217" s="1"/>
  <c r="B2216"/>
  <c r="C2216" s="1"/>
  <c r="F2216" s="1"/>
  <c r="B2215"/>
  <c r="D2215" s="1"/>
  <c r="B2214"/>
  <c r="C2214" s="1"/>
  <c r="F2214" s="1"/>
  <c r="C2213"/>
  <c r="F2213" s="1"/>
  <c r="B2213"/>
  <c r="D2213" s="1"/>
  <c r="B2212"/>
  <c r="C2212" s="1"/>
  <c r="F2212" s="1"/>
  <c r="B2211"/>
  <c r="D2211" s="1"/>
  <c r="B2210"/>
  <c r="C2210" s="1"/>
  <c r="F2210" s="1"/>
  <c r="B2209"/>
  <c r="D2209" s="1"/>
  <c r="B2208"/>
  <c r="C2208" s="1"/>
  <c r="F2208" s="1"/>
  <c r="B2207"/>
  <c r="D2207" s="1"/>
  <c r="B2206"/>
  <c r="C2206" s="1"/>
  <c r="F2206" s="1"/>
  <c r="C2205"/>
  <c r="F2205" s="1"/>
  <c r="B2205"/>
  <c r="D2205" s="1"/>
  <c r="B2204"/>
  <c r="C2204" s="1"/>
  <c r="F2204" s="1"/>
  <c r="B2203"/>
  <c r="D2203" s="1"/>
  <c r="B2202"/>
  <c r="C2202" s="1"/>
  <c r="F2202" s="1"/>
  <c r="B2201"/>
  <c r="D2201" s="1"/>
  <c r="B2200"/>
  <c r="C2200" s="1"/>
  <c r="F2200" s="1"/>
  <c r="B2199"/>
  <c r="D2199" s="1"/>
  <c r="B2198"/>
  <c r="C2198" s="1"/>
  <c r="F2198" s="1"/>
  <c r="C2197"/>
  <c r="F2197" s="1"/>
  <c r="B2197"/>
  <c r="D2197" s="1"/>
  <c r="B2196"/>
  <c r="C2196" s="1"/>
  <c r="F2196" s="1"/>
  <c r="B2195"/>
  <c r="D2195" s="1"/>
  <c r="B2194"/>
  <c r="C2194" s="1"/>
  <c r="F2194" s="1"/>
  <c r="B2193"/>
  <c r="D2193" s="1"/>
  <c r="B2192"/>
  <c r="C2192" s="1"/>
  <c r="F2192" s="1"/>
  <c r="B2191"/>
  <c r="D2191" s="1"/>
  <c r="B2190"/>
  <c r="C2190" s="1"/>
  <c r="F2190" s="1"/>
  <c r="C2189"/>
  <c r="F2189" s="1"/>
  <c r="B2189"/>
  <c r="D2189" s="1"/>
  <c r="B2188"/>
  <c r="C2188" s="1"/>
  <c r="F2188" s="1"/>
  <c r="B2187"/>
  <c r="D2187" s="1"/>
  <c r="B2186"/>
  <c r="C2186" s="1"/>
  <c r="F2186" s="1"/>
  <c r="B2185"/>
  <c r="D2185" s="1"/>
  <c r="B2184"/>
  <c r="C2184" s="1"/>
  <c r="F2184" s="1"/>
  <c r="B2183"/>
  <c r="D2183" s="1"/>
  <c r="B2182"/>
  <c r="C2182" s="1"/>
  <c r="F2182" s="1"/>
  <c r="C2181"/>
  <c r="F2181" s="1"/>
  <c r="B2181"/>
  <c r="D2181" s="1"/>
  <c r="B2180"/>
  <c r="C2180" s="1"/>
  <c r="F2180" s="1"/>
  <c r="B2179"/>
  <c r="D2179" s="1"/>
  <c r="B2178"/>
  <c r="C2178" s="1"/>
  <c r="F2178" s="1"/>
  <c r="B2177"/>
  <c r="D2177" s="1"/>
  <c r="B2176"/>
  <c r="C2176" s="1"/>
  <c r="F2176" s="1"/>
  <c r="B2175"/>
  <c r="D2175" s="1"/>
  <c r="B2174"/>
  <c r="C2174" s="1"/>
  <c r="F2174" s="1"/>
  <c r="C2173"/>
  <c r="F2173" s="1"/>
  <c r="B2173"/>
  <c r="D2173" s="1"/>
  <c r="B2172"/>
  <c r="C2172" s="1"/>
  <c r="F2172" s="1"/>
  <c r="B2171"/>
  <c r="D2171" s="1"/>
  <c r="B2170"/>
  <c r="C2170" s="1"/>
  <c r="F2170" s="1"/>
  <c r="B2169"/>
  <c r="D2169" s="1"/>
  <c r="B2168"/>
  <c r="C2168" s="1"/>
  <c r="F2168" s="1"/>
  <c r="B2167"/>
  <c r="D2167" s="1"/>
  <c r="B2166"/>
  <c r="C2166" s="1"/>
  <c r="F2166" s="1"/>
  <c r="C2165"/>
  <c r="F2165" s="1"/>
  <c r="B2165"/>
  <c r="D2165" s="1"/>
  <c r="B2164"/>
  <c r="C2164" s="1"/>
  <c r="F2164" s="1"/>
  <c r="B2163"/>
  <c r="D2163" s="1"/>
  <c r="B2162"/>
  <c r="C2162" s="1"/>
  <c r="F2162" s="1"/>
  <c r="B2161"/>
  <c r="D2161" s="1"/>
  <c r="B2160"/>
  <c r="C2160" s="1"/>
  <c r="F2160" s="1"/>
  <c r="B2159"/>
  <c r="D2159" s="1"/>
  <c r="B2158"/>
  <c r="C2158" s="1"/>
  <c r="F2158" s="1"/>
  <c r="C2157"/>
  <c r="F2157" s="1"/>
  <c r="B2157"/>
  <c r="D2157" s="1"/>
  <c r="B2156"/>
  <c r="C2156" s="1"/>
  <c r="F2156" s="1"/>
  <c r="B2155"/>
  <c r="D2155" s="1"/>
  <c r="B2154"/>
  <c r="C2154" s="1"/>
  <c r="F2154" s="1"/>
  <c r="B2153"/>
  <c r="D2153" s="1"/>
  <c r="B2152"/>
  <c r="C2152" s="1"/>
  <c r="F2152" s="1"/>
  <c r="B2151"/>
  <c r="D2151" s="1"/>
  <c r="B2150"/>
  <c r="C2150" s="1"/>
  <c r="F2150" s="1"/>
  <c r="C2149"/>
  <c r="F2149" s="1"/>
  <c r="B2149"/>
  <c r="D2149" s="1"/>
  <c r="B2148"/>
  <c r="C2148" s="1"/>
  <c r="F2148" s="1"/>
  <c r="B2147"/>
  <c r="D2147" s="1"/>
  <c r="B2146"/>
  <c r="C2146" s="1"/>
  <c r="F2146" s="1"/>
  <c r="B2145"/>
  <c r="D2145" s="1"/>
  <c r="B2144"/>
  <c r="C2144" s="1"/>
  <c r="F2144" s="1"/>
  <c r="B2143"/>
  <c r="D2143" s="1"/>
  <c r="B2142"/>
  <c r="C2142" s="1"/>
  <c r="F2142" s="1"/>
  <c r="C2141"/>
  <c r="F2141" s="1"/>
  <c r="B2141"/>
  <c r="D2141" s="1"/>
  <c r="B2140"/>
  <c r="C2140" s="1"/>
  <c r="F2140" s="1"/>
  <c r="B2139"/>
  <c r="D2139" s="1"/>
  <c r="B2138"/>
  <c r="C2138" s="1"/>
  <c r="F2138" s="1"/>
  <c r="B2137"/>
  <c r="D2137" s="1"/>
  <c r="B2136"/>
  <c r="C2136" s="1"/>
  <c r="F2136" s="1"/>
  <c r="B2135"/>
  <c r="D2135" s="1"/>
  <c r="B2134"/>
  <c r="C2134" s="1"/>
  <c r="F2134" s="1"/>
  <c r="C2133"/>
  <c r="F2133" s="1"/>
  <c r="B2133"/>
  <c r="D2133" s="1"/>
  <c r="B2132"/>
  <c r="C2132" s="1"/>
  <c r="F2132" s="1"/>
  <c r="B2131"/>
  <c r="D2131" s="1"/>
  <c r="B2130"/>
  <c r="C2130" s="1"/>
  <c r="F2130" s="1"/>
  <c r="B2129"/>
  <c r="D2129" s="1"/>
  <c r="B2128"/>
  <c r="C2128" s="1"/>
  <c r="F2128" s="1"/>
  <c r="B2127"/>
  <c r="D2127" s="1"/>
  <c r="B2126"/>
  <c r="C2126" s="1"/>
  <c r="F2126" s="1"/>
  <c r="C2125"/>
  <c r="F2125" s="1"/>
  <c r="B2125"/>
  <c r="D2125" s="1"/>
  <c r="B2124"/>
  <c r="C2124" s="1"/>
  <c r="F2124" s="1"/>
  <c r="B2123"/>
  <c r="D2123" s="1"/>
  <c r="B2122"/>
  <c r="C2122" s="1"/>
  <c r="F2122" s="1"/>
  <c r="B2121"/>
  <c r="D2121" s="1"/>
  <c r="B2120"/>
  <c r="C2120" s="1"/>
  <c r="F2120" s="1"/>
  <c r="B2119"/>
  <c r="D2119" s="1"/>
  <c r="B2118"/>
  <c r="C2118" s="1"/>
  <c r="F2118" s="1"/>
  <c r="C2117"/>
  <c r="F2117" s="1"/>
  <c r="B2117"/>
  <c r="D2117" s="1"/>
  <c r="B2116"/>
  <c r="C2116" s="1"/>
  <c r="F2116" s="1"/>
  <c r="B2115"/>
  <c r="D2115" s="1"/>
  <c r="B2114"/>
  <c r="C2114" s="1"/>
  <c r="F2114" s="1"/>
  <c r="B2113"/>
  <c r="D2113" s="1"/>
  <c r="B2112"/>
  <c r="C2112" s="1"/>
  <c r="F2112" s="1"/>
  <c r="B2111"/>
  <c r="D2111" s="1"/>
  <c r="B2110"/>
  <c r="C2110" s="1"/>
  <c r="F2110" s="1"/>
  <c r="C2109"/>
  <c r="F2109" s="1"/>
  <c r="B2109"/>
  <c r="D2109" s="1"/>
  <c r="B2108"/>
  <c r="C2108" s="1"/>
  <c r="F2108" s="1"/>
  <c r="B2107"/>
  <c r="D2107" s="1"/>
  <c r="B2106"/>
  <c r="C2106" s="1"/>
  <c r="F2106" s="1"/>
  <c r="B2105"/>
  <c r="D2105" s="1"/>
  <c r="B2104"/>
  <c r="C2104" s="1"/>
  <c r="F2104" s="1"/>
  <c r="B2103"/>
  <c r="D2103" s="1"/>
  <c r="B2102"/>
  <c r="C2102" s="1"/>
  <c r="F2102" s="1"/>
  <c r="C2101"/>
  <c r="F2101" s="1"/>
  <c r="B2101"/>
  <c r="D2101" s="1"/>
  <c r="B2100"/>
  <c r="C2100" s="1"/>
  <c r="F2100" s="1"/>
  <c r="B2099"/>
  <c r="D2099" s="1"/>
  <c r="B2098"/>
  <c r="C2098" s="1"/>
  <c r="F2098" s="1"/>
  <c r="B2097"/>
  <c r="D2097" s="1"/>
  <c r="B2096"/>
  <c r="C2096" s="1"/>
  <c r="F2096" s="1"/>
  <c r="B2095"/>
  <c r="D2095" s="1"/>
  <c r="B2094"/>
  <c r="C2094" s="1"/>
  <c r="F2094" s="1"/>
  <c r="C2093"/>
  <c r="F2093" s="1"/>
  <c r="B2093"/>
  <c r="D2093" s="1"/>
  <c r="B2092"/>
  <c r="C2092" s="1"/>
  <c r="F2092" s="1"/>
  <c r="B2091"/>
  <c r="D2091" s="1"/>
  <c r="B2090"/>
  <c r="C2090" s="1"/>
  <c r="F2090" s="1"/>
  <c r="B2089"/>
  <c r="D2089" s="1"/>
  <c r="B2088"/>
  <c r="C2088" s="1"/>
  <c r="F2088" s="1"/>
  <c r="B2087"/>
  <c r="D2087" s="1"/>
  <c r="B2086"/>
  <c r="C2086" s="1"/>
  <c r="F2086" s="1"/>
  <c r="C2085"/>
  <c r="F2085" s="1"/>
  <c r="B2085"/>
  <c r="D2085" s="1"/>
  <c r="B2084"/>
  <c r="C2084" s="1"/>
  <c r="F2084" s="1"/>
  <c r="B2083"/>
  <c r="D2083" s="1"/>
  <c r="B2082"/>
  <c r="C2082" s="1"/>
  <c r="F2082" s="1"/>
  <c r="B2081"/>
  <c r="D2081" s="1"/>
  <c r="B2080"/>
  <c r="C2080" s="1"/>
  <c r="F2080" s="1"/>
  <c r="B2079"/>
  <c r="D2079" s="1"/>
  <c r="B2078"/>
  <c r="C2078" s="1"/>
  <c r="F2078" s="1"/>
  <c r="C2077"/>
  <c r="F2077" s="1"/>
  <c r="B2077"/>
  <c r="D2077" s="1"/>
  <c r="B2076"/>
  <c r="C2076" s="1"/>
  <c r="F2076" s="1"/>
  <c r="B2075"/>
  <c r="D2075" s="1"/>
  <c r="B2074"/>
  <c r="C2074" s="1"/>
  <c r="F2074" s="1"/>
  <c r="B2073"/>
  <c r="D2073" s="1"/>
  <c r="B2072"/>
  <c r="C2072" s="1"/>
  <c r="F2072" s="1"/>
  <c r="B2071"/>
  <c r="D2071" s="1"/>
  <c r="B2070"/>
  <c r="C2070" s="1"/>
  <c r="F2070" s="1"/>
  <c r="C2069"/>
  <c r="F2069" s="1"/>
  <c r="B2069"/>
  <c r="D2069" s="1"/>
  <c r="B2068"/>
  <c r="C2068" s="1"/>
  <c r="F2068" s="1"/>
  <c r="B2067"/>
  <c r="D2067" s="1"/>
  <c r="B2066"/>
  <c r="C2066" s="1"/>
  <c r="F2066" s="1"/>
  <c r="B2065"/>
  <c r="D2065" s="1"/>
  <c r="B2064"/>
  <c r="C2064" s="1"/>
  <c r="F2064" s="1"/>
  <c r="B2063"/>
  <c r="D2063" s="1"/>
  <c r="B2062"/>
  <c r="C2062" s="1"/>
  <c r="F2062" s="1"/>
  <c r="C2061"/>
  <c r="F2061" s="1"/>
  <c r="B2061"/>
  <c r="D2061" s="1"/>
  <c r="B2060"/>
  <c r="C2060" s="1"/>
  <c r="F2060" s="1"/>
  <c r="B2059"/>
  <c r="D2059" s="1"/>
  <c r="B2058"/>
  <c r="C2058" s="1"/>
  <c r="F2058" s="1"/>
  <c r="B2057"/>
  <c r="D2057" s="1"/>
  <c r="B2056"/>
  <c r="C2056" s="1"/>
  <c r="F2056" s="1"/>
  <c r="B2055"/>
  <c r="D2055" s="1"/>
  <c r="B2054"/>
  <c r="C2054" s="1"/>
  <c r="F2054" s="1"/>
  <c r="C2053"/>
  <c r="F2053" s="1"/>
  <c r="B2053"/>
  <c r="D2053" s="1"/>
  <c r="B2052"/>
  <c r="C2052" s="1"/>
  <c r="F2052" s="1"/>
  <c r="B2051"/>
  <c r="D2051" s="1"/>
  <c r="B2050"/>
  <c r="C2050" s="1"/>
  <c r="F2050" s="1"/>
  <c r="B2049"/>
  <c r="D2049" s="1"/>
  <c r="B2048"/>
  <c r="C2048" s="1"/>
  <c r="F2048" s="1"/>
  <c r="B2047"/>
  <c r="D2047" s="1"/>
  <c r="B2046"/>
  <c r="C2046" s="1"/>
  <c r="F2046" s="1"/>
  <c r="C2045"/>
  <c r="F2045" s="1"/>
  <c r="B2045"/>
  <c r="D2045" s="1"/>
  <c r="B2044"/>
  <c r="C2044" s="1"/>
  <c r="F2044" s="1"/>
  <c r="B2043"/>
  <c r="D2043" s="1"/>
  <c r="B2042"/>
  <c r="C2042" s="1"/>
  <c r="F2042" s="1"/>
  <c r="B2041"/>
  <c r="D2041" s="1"/>
  <c r="B2040"/>
  <c r="C2040" s="1"/>
  <c r="F2040" s="1"/>
  <c r="B2039"/>
  <c r="D2039" s="1"/>
  <c r="B2038"/>
  <c r="C2038" s="1"/>
  <c r="F2038" s="1"/>
  <c r="C2037"/>
  <c r="F2037" s="1"/>
  <c r="B2037"/>
  <c r="D2037" s="1"/>
  <c r="B2036"/>
  <c r="C2036" s="1"/>
  <c r="F2036" s="1"/>
  <c r="B2035"/>
  <c r="D2035" s="1"/>
  <c r="B2034"/>
  <c r="C2034" s="1"/>
  <c r="F2034" s="1"/>
  <c r="B2033"/>
  <c r="D2033" s="1"/>
  <c r="B2032"/>
  <c r="C2032" s="1"/>
  <c r="F2032" s="1"/>
  <c r="B2031"/>
  <c r="D2031" s="1"/>
  <c r="B2030"/>
  <c r="C2030" s="1"/>
  <c r="F2030" s="1"/>
  <c r="C2029"/>
  <c r="F2029" s="1"/>
  <c r="B2029"/>
  <c r="D2029" s="1"/>
  <c r="B2028"/>
  <c r="C2028" s="1"/>
  <c r="F2028" s="1"/>
  <c r="B2027"/>
  <c r="D2027" s="1"/>
  <c r="B2026"/>
  <c r="C2026" s="1"/>
  <c r="F2026" s="1"/>
  <c r="B2025"/>
  <c r="D2025" s="1"/>
  <c r="B2024"/>
  <c r="C2024" s="1"/>
  <c r="F2024" s="1"/>
  <c r="B2023"/>
  <c r="D2023" s="1"/>
  <c r="B2022"/>
  <c r="C2022" s="1"/>
  <c r="F2022" s="1"/>
  <c r="C2021"/>
  <c r="F2021" s="1"/>
  <c r="B2021"/>
  <c r="D2021" s="1"/>
  <c r="B2020"/>
  <c r="C2020" s="1"/>
  <c r="F2020" s="1"/>
  <c r="B2019"/>
  <c r="D2019" s="1"/>
  <c r="B2018"/>
  <c r="C2018" s="1"/>
  <c r="F2018" s="1"/>
  <c r="B2017"/>
  <c r="D2017" s="1"/>
  <c r="B2016"/>
  <c r="C2016" s="1"/>
  <c r="F2016" s="1"/>
  <c r="B2015"/>
  <c r="D2015" s="1"/>
  <c r="B2014"/>
  <c r="C2014" s="1"/>
  <c r="F2014" s="1"/>
  <c r="C2013"/>
  <c r="F2013" s="1"/>
  <c r="B2013"/>
  <c r="D2013" s="1"/>
  <c r="B2012"/>
  <c r="C2012" s="1"/>
  <c r="F2012" s="1"/>
  <c r="B2011"/>
  <c r="D2011" s="1"/>
  <c r="B2010"/>
  <c r="C2010" s="1"/>
  <c r="F2010" s="1"/>
  <c r="B2009"/>
  <c r="D2009" s="1"/>
  <c r="B2008"/>
  <c r="C2008" s="1"/>
  <c r="F2008" s="1"/>
  <c r="B2007"/>
  <c r="D2007" s="1"/>
  <c r="B2006"/>
  <c r="C2006" s="1"/>
  <c r="F2006" s="1"/>
  <c r="C2005"/>
  <c r="F2005" s="1"/>
  <c r="B2005"/>
  <c r="D2005" s="1"/>
  <c r="B2004"/>
  <c r="C2004" s="1"/>
  <c r="F2004" s="1"/>
  <c r="B2003"/>
  <c r="D2003" s="1"/>
  <c r="B2002"/>
  <c r="C2002" s="1"/>
  <c r="F2002" s="1"/>
  <c r="B2001"/>
  <c r="D2001" s="1"/>
  <c r="B2000"/>
  <c r="C2000" s="1"/>
  <c r="F2000" s="1"/>
  <c r="B1999"/>
  <c r="D1999" s="1"/>
  <c r="B1998"/>
  <c r="C1998" s="1"/>
  <c r="F1998" s="1"/>
  <c r="C1997"/>
  <c r="F1997" s="1"/>
  <c r="B1997"/>
  <c r="D1997" s="1"/>
  <c r="B1996"/>
  <c r="C1996" s="1"/>
  <c r="F1996" s="1"/>
  <c r="B1995"/>
  <c r="D1995" s="1"/>
  <c r="B1994"/>
  <c r="C1994" s="1"/>
  <c r="F1994" s="1"/>
  <c r="B1993"/>
  <c r="D1993" s="1"/>
  <c r="B1992"/>
  <c r="C1992" s="1"/>
  <c r="F1992" s="1"/>
  <c r="B1991"/>
  <c r="D1991" s="1"/>
  <c r="B1990"/>
  <c r="C1990" s="1"/>
  <c r="F1990" s="1"/>
  <c r="C1989"/>
  <c r="F1989" s="1"/>
  <c r="B1989"/>
  <c r="D1989" s="1"/>
  <c r="B1988"/>
  <c r="C1988" s="1"/>
  <c r="F1988" s="1"/>
  <c r="B1987"/>
  <c r="D1987" s="1"/>
  <c r="B1986"/>
  <c r="C1986" s="1"/>
  <c r="F1986" s="1"/>
  <c r="B1985"/>
  <c r="D1985" s="1"/>
  <c r="B1984"/>
  <c r="C1984" s="1"/>
  <c r="F1984" s="1"/>
  <c r="B1983"/>
  <c r="D1983" s="1"/>
  <c r="B1982"/>
  <c r="C1982" s="1"/>
  <c r="F1982" s="1"/>
  <c r="C1981"/>
  <c r="F1981" s="1"/>
  <c r="B1981"/>
  <c r="D1981" s="1"/>
  <c r="B1980"/>
  <c r="C1980" s="1"/>
  <c r="F1980" s="1"/>
  <c r="B1979"/>
  <c r="D1979" s="1"/>
  <c r="B1978"/>
  <c r="C1978" s="1"/>
  <c r="F1978" s="1"/>
  <c r="B1977"/>
  <c r="D1977" s="1"/>
  <c r="B1976"/>
  <c r="C1976" s="1"/>
  <c r="F1976" s="1"/>
  <c r="B1975"/>
  <c r="D1975" s="1"/>
  <c r="B1974"/>
  <c r="C1974" s="1"/>
  <c r="F1974" s="1"/>
  <c r="C1973"/>
  <c r="F1973" s="1"/>
  <c r="B1973"/>
  <c r="D1973" s="1"/>
  <c r="B1972"/>
  <c r="C1972" s="1"/>
  <c r="F1972" s="1"/>
  <c r="B1971"/>
  <c r="D1971" s="1"/>
  <c r="B1970"/>
  <c r="C1970" s="1"/>
  <c r="F1970" s="1"/>
  <c r="B1969"/>
  <c r="D1969" s="1"/>
  <c r="B1968"/>
  <c r="C1968" s="1"/>
  <c r="F1968" s="1"/>
  <c r="B1967"/>
  <c r="D1967" s="1"/>
  <c r="B1966"/>
  <c r="C1966" s="1"/>
  <c r="F1966" s="1"/>
  <c r="C1965"/>
  <c r="F1965" s="1"/>
  <c r="B1965"/>
  <c r="D1965" s="1"/>
  <c r="B1964"/>
  <c r="C1964" s="1"/>
  <c r="F1964" s="1"/>
  <c r="B1963"/>
  <c r="D1963" s="1"/>
  <c r="B1962"/>
  <c r="C1962" s="1"/>
  <c r="F1962" s="1"/>
  <c r="B1961"/>
  <c r="D1961" s="1"/>
  <c r="B1960"/>
  <c r="C1960" s="1"/>
  <c r="F1960" s="1"/>
  <c r="B1959"/>
  <c r="D1959" s="1"/>
  <c r="B1958"/>
  <c r="C1958" s="1"/>
  <c r="F1958" s="1"/>
  <c r="C1957"/>
  <c r="F1957" s="1"/>
  <c r="B1957"/>
  <c r="D1957" s="1"/>
  <c r="B1956"/>
  <c r="C1956" s="1"/>
  <c r="F1956" s="1"/>
  <c r="B1955"/>
  <c r="D1955" s="1"/>
  <c r="B1954"/>
  <c r="C1954" s="1"/>
  <c r="F1954" s="1"/>
  <c r="B1953"/>
  <c r="D1953" s="1"/>
  <c r="B1952"/>
  <c r="C1952" s="1"/>
  <c r="F1952" s="1"/>
  <c r="B1951"/>
  <c r="D1951" s="1"/>
  <c r="B1950"/>
  <c r="C1950" s="1"/>
  <c r="F1950" s="1"/>
  <c r="C1949"/>
  <c r="F1949" s="1"/>
  <c r="B1949"/>
  <c r="D1949" s="1"/>
  <c r="B1948"/>
  <c r="C1948" s="1"/>
  <c r="F1948" s="1"/>
  <c r="B1947"/>
  <c r="D1947" s="1"/>
  <c r="B1946"/>
  <c r="C1946" s="1"/>
  <c r="F1946" s="1"/>
  <c r="B1945"/>
  <c r="D1945" s="1"/>
  <c r="B1944"/>
  <c r="C1944" s="1"/>
  <c r="F1944" s="1"/>
  <c r="B1943"/>
  <c r="D1943" s="1"/>
  <c r="B1942"/>
  <c r="C1942" s="1"/>
  <c r="F1942" s="1"/>
  <c r="C1941"/>
  <c r="F1941" s="1"/>
  <c r="B1941"/>
  <c r="D1941" s="1"/>
  <c r="B1940"/>
  <c r="C1940" s="1"/>
  <c r="F1940" s="1"/>
  <c r="B1939"/>
  <c r="D1939" s="1"/>
  <c r="B1938"/>
  <c r="C1938" s="1"/>
  <c r="F1938" s="1"/>
  <c r="B1937"/>
  <c r="D1937" s="1"/>
  <c r="B1936"/>
  <c r="C1936" s="1"/>
  <c r="F1936" s="1"/>
  <c r="B1935"/>
  <c r="D1935" s="1"/>
  <c r="B1934"/>
  <c r="C1934" s="1"/>
  <c r="F1934" s="1"/>
  <c r="C1933"/>
  <c r="F1933" s="1"/>
  <c r="B1933"/>
  <c r="D1933" s="1"/>
  <c r="B1932"/>
  <c r="C1932" s="1"/>
  <c r="F1932" s="1"/>
  <c r="B1931"/>
  <c r="D1931" s="1"/>
  <c r="B1930"/>
  <c r="C1930" s="1"/>
  <c r="F1930" s="1"/>
  <c r="B1929"/>
  <c r="D1929" s="1"/>
  <c r="B1928"/>
  <c r="C1928" s="1"/>
  <c r="F1928" s="1"/>
  <c r="B1927"/>
  <c r="D1927" s="1"/>
  <c r="B1926"/>
  <c r="C1926" s="1"/>
  <c r="F1926" s="1"/>
  <c r="C1925"/>
  <c r="F1925" s="1"/>
  <c r="B1925"/>
  <c r="D1925" s="1"/>
  <c r="B1924"/>
  <c r="C1924" s="1"/>
  <c r="F1924" s="1"/>
  <c r="B1923"/>
  <c r="D1923" s="1"/>
  <c r="B1922"/>
  <c r="C1922" s="1"/>
  <c r="F1922" s="1"/>
  <c r="B1921"/>
  <c r="D1921" s="1"/>
  <c r="B1920"/>
  <c r="C1920" s="1"/>
  <c r="F1920" s="1"/>
  <c r="B1919"/>
  <c r="D1919" s="1"/>
  <c r="B1918"/>
  <c r="C1918" s="1"/>
  <c r="F1918" s="1"/>
  <c r="C1917"/>
  <c r="F1917" s="1"/>
  <c r="B1917"/>
  <c r="D1917" s="1"/>
  <c r="B1916"/>
  <c r="C1916" s="1"/>
  <c r="F1916" s="1"/>
  <c r="B1915"/>
  <c r="D1915" s="1"/>
  <c r="B1914"/>
  <c r="C1914" s="1"/>
  <c r="F1914" s="1"/>
  <c r="B1913"/>
  <c r="D1913" s="1"/>
  <c r="B1912"/>
  <c r="C1912" s="1"/>
  <c r="F1912" s="1"/>
  <c r="B1911"/>
  <c r="D1911" s="1"/>
  <c r="B1910"/>
  <c r="C1910" s="1"/>
  <c r="F1910" s="1"/>
  <c r="C1909"/>
  <c r="F1909" s="1"/>
  <c r="B1909"/>
  <c r="D1909" s="1"/>
  <c r="B1908"/>
  <c r="C1908" s="1"/>
  <c r="F1908" s="1"/>
  <c r="B1907"/>
  <c r="D1907" s="1"/>
  <c r="B1906"/>
  <c r="C1906" s="1"/>
  <c r="F1906" s="1"/>
  <c r="B1905"/>
  <c r="D1905" s="1"/>
  <c r="B1904"/>
  <c r="C1904" s="1"/>
  <c r="F1904" s="1"/>
  <c r="B1903"/>
  <c r="D1903" s="1"/>
  <c r="B1902"/>
  <c r="C1902" s="1"/>
  <c r="F1902" s="1"/>
  <c r="C1901"/>
  <c r="F1901" s="1"/>
  <c r="B1901"/>
  <c r="D1901" s="1"/>
  <c r="B1900"/>
  <c r="C1900" s="1"/>
  <c r="F1900" s="1"/>
  <c r="B1899"/>
  <c r="D1899" s="1"/>
  <c r="B1898"/>
  <c r="C1898" s="1"/>
  <c r="F1898" s="1"/>
  <c r="B1897"/>
  <c r="D1897" s="1"/>
  <c r="B1896"/>
  <c r="C1896" s="1"/>
  <c r="F1896" s="1"/>
  <c r="B1895"/>
  <c r="D1895" s="1"/>
  <c r="B1894"/>
  <c r="C1894" s="1"/>
  <c r="F1894" s="1"/>
  <c r="C1893"/>
  <c r="F1893" s="1"/>
  <c r="B1893"/>
  <c r="D1893" s="1"/>
  <c r="B1892"/>
  <c r="C1892" s="1"/>
  <c r="F1892" s="1"/>
  <c r="B1891"/>
  <c r="D1891" s="1"/>
  <c r="B1890"/>
  <c r="C1890" s="1"/>
  <c r="F1890" s="1"/>
  <c r="B1889"/>
  <c r="D1889" s="1"/>
  <c r="B1888"/>
  <c r="C1888" s="1"/>
  <c r="F1888" s="1"/>
  <c r="B1887"/>
  <c r="D1887" s="1"/>
  <c r="B1886"/>
  <c r="C1886" s="1"/>
  <c r="F1886" s="1"/>
  <c r="C1885"/>
  <c r="F1885" s="1"/>
  <c r="B1885"/>
  <c r="D1885" s="1"/>
  <c r="B1884"/>
  <c r="C1884" s="1"/>
  <c r="F1884" s="1"/>
  <c r="B1883"/>
  <c r="D1883" s="1"/>
  <c r="B1882"/>
  <c r="C1882" s="1"/>
  <c r="F1882" s="1"/>
  <c r="B1881"/>
  <c r="D1881" s="1"/>
  <c r="B1880"/>
  <c r="C1880" s="1"/>
  <c r="F1880" s="1"/>
  <c r="B1879"/>
  <c r="D1879" s="1"/>
  <c r="B1878"/>
  <c r="C1878" s="1"/>
  <c r="F1878" s="1"/>
  <c r="C1877"/>
  <c r="F1877" s="1"/>
  <c r="B1877"/>
  <c r="D1877" s="1"/>
  <c r="B1876"/>
  <c r="C1876" s="1"/>
  <c r="F1876" s="1"/>
  <c r="B1875"/>
  <c r="D1875" s="1"/>
  <c r="B1874"/>
  <c r="C1874" s="1"/>
  <c r="F1874" s="1"/>
  <c r="B1873"/>
  <c r="D1873" s="1"/>
  <c r="B1872"/>
  <c r="C1872" s="1"/>
  <c r="F1872" s="1"/>
  <c r="B1871"/>
  <c r="D1871" s="1"/>
  <c r="B1870"/>
  <c r="C1870" s="1"/>
  <c r="F1870" s="1"/>
  <c r="C1869"/>
  <c r="F1869" s="1"/>
  <c r="B1869"/>
  <c r="D1869" s="1"/>
  <c r="B1868"/>
  <c r="C1868" s="1"/>
  <c r="F1868" s="1"/>
  <c r="B1867"/>
  <c r="D1867" s="1"/>
  <c r="B1866"/>
  <c r="C1866" s="1"/>
  <c r="F1866" s="1"/>
  <c r="B1865"/>
  <c r="D1865" s="1"/>
  <c r="B1864"/>
  <c r="C1864" s="1"/>
  <c r="F1864" s="1"/>
  <c r="B1863"/>
  <c r="D1863" s="1"/>
  <c r="B1862"/>
  <c r="C1862" s="1"/>
  <c r="F1862" s="1"/>
  <c r="C1861"/>
  <c r="F1861" s="1"/>
  <c r="B1861"/>
  <c r="D1861" s="1"/>
  <c r="B1860"/>
  <c r="C1860" s="1"/>
  <c r="F1860" s="1"/>
  <c r="B1859"/>
  <c r="D1859" s="1"/>
  <c r="B1858"/>
  <c r="C1858" s="1"/>
  <c r="F1858" s="1"/>
  <c r="B1857"/>
  <c r="D1857" s="1"/>
  <c r="B1856"/>
  <c r="C1856" s="1"/>
  <c r="F1856" s="1"/>
  <c r="B1855"/>
  <c r="D1855" s="1"/>
  <c r="B1854"/>
  <c r="C1854" s="1"/>
  <c r="F1854" s="1"/>
  <c r="C1853"/>
  <c r="F1853" s="1"/>
  <c r="B1853"/>
  <c r="D1853" s="1"/>
  <c r="B1852"/>
  <c r="C1852" s="1"/>
  <c r="F1852" s="1"/>
  <c r="B1851"/>
  <c r="D1851" s="1"/>
  <c r="B1850"/>
  <c r="C1850" s="1"/>
  <c r="F1850" s="1"/>
  <c r="B1849"/>
  <c r="D1849" s="1"/>
  <c r="B1848"/>
  <c r="C1848" s="1"/>
  <c r="F1848" s="1"/>
  <c r="B1847"/>
  <c r="D1847" s="1"/>
  <c r="B1846"/>
  <c r="C1846" s="1"/>
  <c r="F1846" s="1"/>
  <c r="C1845"/>
  <c r="F1845" s="1"/>
  <c r="B1845"/>
  <c r="D1845" s="1"/>
  <c r="B1844"/>
  <c r="C1844" s="1"/>
  <c r="F1844" s="1"/>
  <c r="B1843"/>
  <c r="D1843" s="1"/>
  <c r="B1842"/>
  <c r="C1842" s="1"/>
  <c r="F1842" s="1"/>
  <c r="B1841"/>
  <c r="D1841" s="1"/>
  <c r="B1840"/>
  <c r="C1840" s="1"/>
  <c r="F1840" s="1"/>
  <c r="B1839"/>
  <c r="D1839" s="1"/>
  <c r="B1838"/>
  <c r="C1838" s="1"/>
  <c r="F1838" s="1"/>
  <c r="C1837"/>
  <c r="F1837" s="1"/>
  <c r="B1837"/>
  <c r="D1837" s="1"/>
  <c r="B1836"/>
  <c r="C1836" s="1"/>
  <c r="F1836" s="1"/>
  <c r="B1835"/>
  <c r="D1835" s="1"/>
  <c r="B1834"/>
  <c r="C1834" s="1"/>
  <c r="F1834" s="1"/>
  <c r="B1833"/>
  <c r="D1833" s="1"/>
  <c r="B1832"/>
  <c r="C1832" s="1"/>
  <c r="F1832" s="1"/>
  <c r="B1831"/>
  <c r="D1831" s="1"/>
  <c r="B1830"/>
  <c r="C1830" s="1"/>
  <c r="F1830" s="1"/>
  <c r="C1829"/>
  <c r="F1829" s="1"/>
  <c r="B1829"/>
  <c r="D1829" s="1"/>
  <c r="B1828"/>
  <c r="C1828" s="1"/>
  <c r="F1828" s="1"/>
  <c r="B1827"/>
  <c r="D1827" s="1"/>
  <c r="B1826"/>
  <c r="C1826" s="1"/>
  <c r="F1826" s="1"/>
  <c r="B1825"/>
  <c r="D1825" s="1"/>
  <c r="B1824"/>
  <c r="C1824" s="1"/>
  <c r="F1824" s="1"/>
  <c r="B1823"/>
  <c r="D1823" s="1"/>
  <c r="B1822"/>
  <c r="C1822" s="1"/>
  <c r="F1822" s="1"/>
  <c r="C1821"/>
  <c r="F1821" s="1"/>
  <c r="B1821"/>
  <c r="D1821" s="1"/>
  <c r="B1820"/>
  <c r="C1820" s="1"/>
  <c r="F1820" s="1"/>
  <c r="B1819"/>
  <c r="D1819" s="1"/>
  <c r="B1818"/>
  <c r="C1818" s="1"/>
  <c r="F1818" s="1"/>
  <c r="B1817"/>
  <c r="D1817" s="1"/>
  <c r="B1816"/>
  <c r="B1815"/>
  <c r="D1815" s="1"/>
  <c r="B1814"/>
  <c r="C1813"/>
  <c r="F1813" s="1"/>
  <c r="B1813"/>
  <c r="D1813" s="1"/>
  <c r="B1812"/>
  <c r="B1811"/>
  <c r="D1811" s="1"/>
  <c r="B1810"/>
  <c r="B1809"/>
  <c r="D1809" s="1"/>
  <c r="B1808"/>
  <c r="B1807"/>
  <c r="D1807" s="1"/>
  <c r="B1806"/>
  <c r="C1805"/>
  <c r="F1805" s="1"/>
  <c r="B1805"/>
  <c r="D1805" s="1"/>
  <c r="B1804"/>
  <c r="B1803"/>
  <c r="D1803" s="1"/>
  <c r="B1802"/>
  <c r="B1801"/>
  <c r="D1801" s="1"/>
  <c r="B1800"/>
  <c r="B1799"/>
  <c r="D1799" s="1"/>
  <c r="B1798"/>
  <c r="C1797"/>
  <c r="F1797" s="1"/>
  <c r="B1797"/>
  <c r="D1797" s="1"/>
  <c r="B1796"/>
  <c r="B1795"/>
  <c r="D1795" s="1"/>
  <c r="B1794"/>
  <c r="B1793"/>
  <c r="D1793" s="1"/>
  <c r="B1792"/>
  <c r="B1791"/>
  <c r="D1791" s="1"/>
  <c r="B1790"/>
  <c r="C1789"/>
  <c r="F1789" s="1"/>
  <c r="B1789"/>
  <c r="D1789" s="1"/>
  <c r="B1788"/>
  <c r="B1787"/>
  <c r="D1787" s="1"/>
  <c r="B1786"/>
  <c r="B1785"/>
  <c r="D1785" s="1"/>
  <c r="B1784"/>
  <c r="B1783"/>
  <c r="D1783" s="1"/>
  <c r="B1782"/>
  <c r="C1781"/>
  <c r="F1781" s="1"/>
  <c r="B1781"/>
  <c r="D1781" s="1"/>
  <c r="B1780"/>
  <c r="B1779"/>
  <c r="D1779" s="1"/>
  <c r="B1778"/>
  <c r="B1777"/>
  <c r="D1777" s="1"/>
  <c r="B1776"/>
  <c r="B1775"/>
  <c r="D1775" s="1"/>
  <c r="B1774"/>
  <c r="C1773"/>
  <c r="F1773" s="1"/>
  <c r="B1773"/>
  <c r="D1773" s="1"/>
  <c r="B1772"/>
  <c r="B1771"/>
  <c r="D1771" s="1"/>
  <c r="B1770"/>
  <c r="B1769"/>
  <c r="D1769" s="1"/>
  <c r="B1768"/>
  <c r="B1767"/>
  <c r="D1767" s="1"/>
  <c r="B1766"/>
  <c r="C1765"/>
  <c r="F1765" s="1"/>
  <c r="B1765"/>
  <c r="D1765" s="1"/>
  <c r="B1764"/>
  <c r="B1763"/>
  <c r="D1763" s="1"/>
  <c r="B1762"/>
  <c r="B1761"/>
  <c r="D1761" s="1"/>
  <c r="B1760"/>
  <c r="B1759"/>
  <c r="D1759" s="1"/>
  <c r="B1758"/>
  <c r="C1757"/>
  <c r="F1757" s="1"/>
  <c r="B1757"/>
  <c r="D1757" s="1"/>
  <c r="B1756"/>
  <c r="B1755"/>
  <c r="D1755" s="1"/>
  <c r="B1754"/>
  <c r="B1753"/>
  <c r="D1753" s="1"/>
  <c r="B1752"/>
  <c r="B1751"/>
  <c r="D1751" s="1"/>
  <c r="B1750"/>
  <c r="C1749"/>
  <c r="F1749" s="1"/>
  <c r="B1749"/>
  <c r="D1749" s="1"/>
  <c r="B1748"/>
  <c r="B1747"/>
  <c r="D1747" s="1"/>
  <c r="B1746"/>
  <c r="B1745"/>
  <c r="D1745" s="1"/>
  <c r="B1744"/>
  <c r="B1743"/>
  <c r="D1743" s="1"/>
  <c r="B1742"/>
  <c r="C1741"/>
  <c r="F1741" s="1"/>
  <c r="B1741"/>
  <c r="D1741" s="1"/>
  <c r="B1740"/>
  <c r="B1739"/>
  <c r="D1739" s="1"/>
  <c r="B1738"/>
  <c r="B1737"/>
  <c r="D1737" s="1"/>
  <c r="B1736"/>
  <c r="B1735"/>
  <c r="D1735" s="1"/>
  <c r="B1734"/>
  <c r="C1733"/>
  <c r="F1733" s="1"/>
  <c r="B1733"/>
  <c r="D1733" s="1"/>
  <c r="B1732"/>
  <c r="B1731"/>
  <c r="D1731" s="1"/>
  <c r="B1730"/>
  <c r="B1729"/>
  <c r="D1729" s="1"/>
  <c r="B1728"/>
  <c r="B1727"/>
  <c r="D1727" s="1"/>
  <c r="B1726"/>
  <c r="C1725"/>
  <c r="F1725" s="1"/>
  <c r="B1725"/>
  <c r="D1725" s="1"/>
  <c r="B1724"/>
  <c r="B1723"/>
  <c r="D1723" s="1"/>
  <c r="B1722"/>
  <c r="B1721"/>
  <c r="D1721" s="1"/>
  <c r="B1720"/>
  <c r="B1719"/>
  <c r="D1719" s="1"/>
  <c r="B1718"/>
  <c r="C1717"/>
  <c r="F1717" s="1"/>
  <c r="B1717"/>
  <c r="D1717" s="1"/>
  <c r="B1716"/>
  <c r="B1715"/>
  <c r="D1715" s="1"/>
  <c r="B1714"/>
  <c r="B1713"/>
  <c r="D1713" s="1"/>
  <c r="B1712"/>
  <c r="B1711"/>
  <c r="D1711" s="1"/>
  <c r="B1710"/>
  <c r="C1709"/>
  <c r="F1709" s="1"/>
  <c r="B1709"/>
  <c r="D1709" s="1"/>
  <c r="B1708"/>
  <c r="B1707"/>
  <c r="D1707" s="1"/>
  <c r="B1706"/>
  <c r="B1705"/>
  <c r="D1705" s="1"/>
  <c r="B1704"/>
  <c r="B1703"/>
  <c r="D1703" s="1"/>
  <c r="B1702"/>
  <c r="C1701"/>
  <c r="F1701" s="1"/>
  <c r="B1701"/>
  <c r="D1701" s="1"/>
  <c r="B1700"/>
  <c r="B1699"/>
  <c r="D1699" s="1"/>
  <c r="B1698"/>
  <c r="B1697"/>
  <c r="D1697" s="1"/>
  <c r="B1696"/>
  <c r="B1695"/>
  <c r="D1695" s="1"/>
  <c r="B1694"/>
  <c r="C1693"/>
  <c r="F1693" s="1"/>
  <c r="B1693"/>
  <c r="D1693" s="1"/>
  <c r="B1692"/>
  <c r="B1691"/>
  <c r="D1691" s="1"/>
  <c r="B1690"/>
  <c r="B1689"/>
  <c r="D1689" s="1"/>
  <c r="B1688"/>
  <c r="B1687"/>
  <c r="D1687" s="1"/>
  <c r="B1686"/>
  <c r="C1685"/>
  <c r="F1685" s="1"/>
  <c r="B1685"/>
  <c r="D1685" s="1"/>
  <c r="B1684"/>
  <c r="B1683"/>
  <c r="D1683" s="1"/>
  <c r="B1682"/>
  <c r="B1681"/>
  <c r="D1681" s="1"/>
  <c r="B1680"/>
  <c r="B1679"/>
  <c r="D1679" s="1"/>
  <c r="B1678"/>
  <c r="C1677"/>
  <c r="F1677" s="1"/>
  <c r="B1677"/>
  <c r="D1677" s="1"/>
  <c r="B1676"/>
  <c r="B1675"/>
  <c r="D1675" s="1"/>
  <c r="B1674"/>
  <c r="B1673"/>
  <c r="D1673" s="1"/>
  <c r="B1672"/>
  <c r="B1671"/>
  <c r="D1671" s="1"/>
  <c r="B1670"/>
  <c r="C1669"/>
  <c r="F1669" s="1"/>
  <c r="B1669"/>
  <c r="D1669" s="1"/>
  <c r="B1668"/>
  <c r="B1667"/>
  <c r="D1667" s="1"/>
  <c r="B1666"/>
  <c r="B1665"/>
  <c r="D1665" s="1"/>
  <c r="B1664"/>
  <c r="B1663"/>
  <c r="D1663" s="1"/>
  <c r="B1662"/>
  <c r="C1661"/>
  <c r="F1661" s="1"/>
  <c r="B1661"/>
  <c r="D1661" s="1"/>
  <c r="B1660"/>
  <c r="B1659"/>
  <c r="D1659" s="1"/>
  <c r="B1658"/>
  <c r="B1657"/>
  <c r="D1657" s="1"/>
  <c r="B1656"/>
  <c r="B1655"/>
  <c r="D1655" s="1"/>
  <c r="B1654"/>
  <c r="C1653"/>
  <c r="F1653" s="1"/>
  <c r="B1653"/>
  <c r="D1653" s="1"/>
  <c r="B1652"/>
  <c r="B1651"/>
  <c r="D1651" s="1"/>
  <c r="B1650"/>
  <c r="B1649"/>
  <c r="D1649" s="1"/>
  <c r="B1648"/>
  <c r="B1647"/>
  <c r="D1647" s="1"/>
  <c r="B1646"/>
  <c r="C1645"/>
  <c r="F1645" s="1"/>
  <c r="B1645"/>
  <c r="D1645" s="1"/>
  <c r="B1644"/>
  <c r="B1643"/>
  <c r="D1643" s="1"/>
  <c r="B1642"/>
  <c r="B1641"/>
  <c r="D1641" s="1"/>
  <c r="B1640"/>
  <c r="B1639"/>
  <c r="D1639" s="1"/>
  <c r="B1638"/>
  <c r="C1637"/>
  <c r="F1637" s="1"/>
  <c r="B1637"/>
  <c r="D1637" s="1"/>
  <c r="B1636"/>
  <c r="B1635"/>
  <c r="D1635" s="1"/>
  <c r="B1634"/>
  <c r="B1633"/>
  <c r="D1633" s="1"/>
  <c r="B1632"/>
  <c r="B1631"/>
  <c r="D1631" s="1"/>
  <c r="B1630"/>
  <c r="C1629"/>
  <c r="F1629" s="1"/>
  <c r="B1629"/>
  <c r="D1629" s="1"/>
  <c r="B1628"/>
  <c r="B1627"/>
  <c r="D1627" s="1"/>
  <c r="B1626"/>
  <c r="B1625"/>
  <c r="D1625" s="1"/>
  <c r="B1624"/>
  <c r="B1623"/>
  <c r="D1623" s="1"/>
  <c r="B1622"/>
  <c r="C1621"/>
  <c r="F1621" s="1"/>
  <c r="B1621"/>
  <c r="D1621" s="1"/>
  <c r="B1620"/>
  <c r="B1619"/>
  <c r="D1619" s="1"/>
  <c r="B1618"/>
  <c r="B1617"/>
  <c r="D1617" s="1"/>
  <c r="B1616"/>
  <c r="B1615"/>
  <c r="D1615" s="1"/>
  <c r="B1614"/>
  <c r="C1613"/>
  <c r="F1613" s="1"/>
  <c r="B1613"/>
  <c r="D1613" s="1"/>
  <c r="B1612"/>
  <c r="B1611"/>
  <c r="D1611" s="1"/>
  <c r="B1610"/>
  <c r="B1609"/>
  <c r="D1609" s="1"/>
  <c r="B1608"/>
  <c r="B1607"/>
  <c r="D1607" s="1"/>
  <c r="B1606"/>
  <c r="C1605"/>
  <c r="F1605" s="1"/>
  <c r="B1605"/>
  <c r="D1605" s="1"/>
  <c r="B1604"/>
  <c r="B1603"/>
  <c r="D1603" s="1"/>
  <c r="B1602"/>
  <c r="B1601"/>
  <c r="D1601" s="1"/>
  <c r="B1600"/>
  <c r="B1599"/>
  <c r="D1599" s="1"/>
  <c r="B1598"/>
  <c r="C1597"/>
  <c r="F1597" s="1"/>
  <c r="B1597"/>
  <c r="D1597" s="1"/>
  <c r="B1596"/>
  <c r="B1595"/>
  <c r="D1595" s="1"/>
  <c r="B1594"/>
  <c r="B1593"/>
  <c r="D1593" s="1"/>
  <c r="B1592"/>
  <c r="B1591"/>
  <c r="D1591" s="1"/>
  <c r="B1590"/>
  <c r="C1589"/>
  <c r="F1589" s="1"/>
  <c r="B1589"/>
  <c r="D1589" s="1"/>
  <c r="B1588"/>
  <c r="B1587"/>
  <c r="D1587" s="1"/>
  <c r="B1586"/>
  <c r="B1585"/>
  <c r="D1585" s="1"/>
  <c r="B1584"/>
  <c r="B1583"/>
  <c r="D1583" s="1"/>
  <c r="B1582"/>
  <c r="C1581"/>
  <c r="F1581" s="1"/>
  <c r="B1581"/>
  <c r="D1581" s="1"/>
  <c r="B1580"/>
  <c r="B1579"/>
  <c r="D1579" s="1"/>
  <c r="B1578"/>
  <c r="B1577"/>
  <c r="D1577" s="1"/>
  <c r="B1576"/>
  <c r="B1575"/>
  <c r="D1575" s="1"/>
  <c r="B1574"/>
  <c r="C1573"/>
  <c r="F1573" s="1"/>
  <c r="B1573"/>
  <c r="D1573" s="1"/>
  <c r="B1572"/>
  <c r="B1571"/>
  <c r="D1571" s="1"/>
  <c r="B1570"/>
  <c r="B1569"/>
  <c r="D1569" s="1"/>
  <c r="B1568"/>
  <c r="B1567"/>
  <c r="D1567" s="1"/>
  <c r="B1566"/>
  <c r="C1565"/>
  <c r="F1565" s="1"/>
  <c r="B1565"/>
  <c r="D1565" s="1"/>
  <c r="B1564"/>
  <c r="B1563"/>
  <c r="D1563" s="1"/>
  <c r="B1562"/>
  <c r="B1561"/>
  <c r="D1561" s="1"/>
  <c r="B1560"/>
  <c r="B1559"/>
  <c r="D1559" s="1"/>
  <c r="B1558"/>
  <c r="C1557"/>
  <c r="F1557" s="1"/>
  <c r="B1557"/>
  <c r="D1557" s="1"/>
  <c r="B1556"/>
  <c r="B1555"/>
  <c r="D1555" s="1"/>
  <c r="B1554"/>
  <c r="B1553"/>
  <c r="D1553" s="1"/>
  <c r="B1552"/>
  <c r="B1551"/>
  <c r="D1551" s="1"/>
  <c r="B1550"/>
  <c r="C1549"/>
  <c r="F1549" s="1"/>
  <c r="B1549"/>
  <c r="D1549" s="1"/>
  <c r="B1548"/>
  <c r="B1547"/>
  <c r="D1547" s="1"/>
  <c r="B1546"/>
  <c r="B1545"/>
  <c r="D1545" s="1"/>
  <c r="B1544"/>
  <c r="B1543"/>
  <c r="D1543" s="1"/>
  <c r="B1542"/>
  <c r="C1541"/>
  <c r="F1541" s="1"/>
  <c r="B1541"/>
  <c r="D1541" s="1"/>
  <c r="B1540"/>
  <c r="B1539"/>
  <c r="D1539" s="1"/>
  <c r="B1538"/>
  <c r="B1537"/>
  <c r="D1537" s="1"/>
  <c r="B1536"/>
  <c r="B1535"/>
  <c r="D1535" s="1"/>
  <c r="B1534"/>
  <c r="C1533"/>
  <c r="F1533" s="1"/>
  <c r="B1533"/>
  <c r="D1533" s="1"/>
  <c r="B1532"/>
  <c r="B1531"/>
  <c r="D1531" s="1"/>
  <c r="B1530"/>
  <c r="B1529"/>
  <c r="D1529" s="1"/>
  <c r="B1528"/>
  <c r="B1527"/>
  <c r="D1527" s="1"/>
  <c r="B1526"/>
  <c r="C1525"/>
  <c r="F1525" s="1"/>
  <c r="B1525"/>
  <c r="D1525" s="1"/>
  <c r="B1524"/>
  <c r="B1523"/>
  <c r="D1523" s="1"/>
  <c r="B1522"/>
  <c r="B1521"/>
  <c r="C1521" s="1"/>
  <c r="F1521" s="1"/>
  <c r="B1520"/>
  <c r="D1520" s="1"/>
  <c r="B1519"/>
  <c r="C1519" s="1"/>
  <c r="F1519" s="1"/>
  <c r="C1518"/>
  <c r="F1518" s="1"/>
  <c r="B1518"/>
  <c r="D1518" s="1"/>
  <c r="B1517"/>
  <c r="C1517" s="1"/>
  <c r="F1517" s="1"/>
  <c r="B1516"/>
  <c r="D1516" s="1"/>
  <c r="B1515"/>
  <c r="C1515" s="1"/>
  <c r="F1515" s="1"/>
  <c r="B1514"/>
  <c r="D1514" s="1"/>
  <c r="B1513"/>
  <c r="C1513" s="1"/>
  <c r="F1513" s="1"/>
  <c r="B1512"/>
  <c r="D1512" s="1"/>
  <c r="B1511"/>
  <c r="C1511" s="1"/>
  <c r="F1511" s="1"/>
  <c r="C1510"/>
  <c r="F1510" s="1"/>
  <c r="B1510"/>
  <c r="D1510" s="1"/>
  <c r="B1509"/>
  <c r="C1509" s="1"/>
  <c r="F1509" s="1"/>
  <c r="B1508"/>
  <c r="D1508" s="1"/>
  <c r="B1507"/>
  <c r="C1507" s="1"/>
  <c r="F1507" s="1"/>
  <c r="B1506"/>
  <c r="D1506" s="1"/>
  <c r="B1505"/>
  <c r="C1505" s="1"/>
  <c r="F1505" s="1"/>
  <c r="B1504"/>
  <c r="D1504" s="1"/>
  <c r="B1503"/>
  <c r="C1503" s="1"/>
  <c r="F1503" s="1"/>
  <c r="C1502"/>
  <c r="F1502" s="1"/>
  <c r="B1502"/>
  <c r="D1502" s="1"/>
  <c r="B1501"/>
  <c r="C1501" s="1"/>
  <c r="F1501" s="1"/>
  <c r="B1500"/>
  <c r="D1500" s="1"/>
  <c r="B1499"/>
  <c r="C1499" s="1"/>
  <c r="F1499" s="1"/>
  <c r="B1498"/>
  <c r="D1498" s="1"/>
  <c r="B1497"/>
  <c r="C1497" s="1"/>
  <c r="F1497" s="1"/>
  <c r="B1496"/>
  <c r="D1496" s="1"/>
  <c r="B1495"/>
  <c r="C1495" s="1"/>
  <c r="F1495" s="1"/>
  <c r="C1494"/>
  <c r="F1494" s="1"/>
  <c r="B1494"/>
  <c r="D1494" s="1"/>
  <c r="B1493"/>
  <c r="C1493" s="1"/>
  <c r="F1493" s="1"/>
  <c r="B1492"/>
  <c r="D1492" s="1"/>
  <c r="B1491"/>
  <c r="C1491" s="1"/>
  <c r="F1491" s="1"/>
  <c r="B1490"/>
  <c r="D1490" s="1"/>
  <c r="B1489"/>
  <c r="C1489" s="1"/>
  <c r="F1489" s="1"/>
  <c r="B1488"/>
  <c r="D1488" s="1"/>
  <c r="B1487"/>
  <c r="C1487" s="1"/>
  <c r="F1487" s="1"/>
  <c r="C1486"/>
  <c r="F1486" s="1"/>
  <c r="B1486"/>
  <c r="D1486" s="1"/>
  <c r="B1485"/>
  <c r="C1485" s="1"/>
  <c r="F1485" s="1"/>
  <c r="B1484"/>
  <c r="D1484" s="1"/>
  <c r="B1483"/>
  <c r="C1483" s="1"/>
  <c r="F1483" s="1"/>
  <c r="B1482"/>
  <c r="D1482" s="1"/>
  <c r="B1481"/>
  <c r="C1481" s="1"/>
  <c r="F1481" s="1"/>
  <c r="B1480"/>
  <c r="D1480" s="1"/>
  <c r="B1479"/>
  <c r="C1479" s="1"/>
  <c r="F1479" s="1"/>
  <c r="C1478"/>
  <c r="F1478" s="1"/>
  <c r="B1478"/>
  <c r="D1478" s="1"/>
  <c r="B1477"/>
  <c r="C1477" s="1"/>
  <c r="F1477" s="1"/>
  <c r="B1476"/>
  <c r="D1476" s="1"/>
  <c r="B1475"/>
  <c r="C1475" s="1"/>
  <c r="F1475" s="1"/>
  <c r="B1474"/>
  <c r="D1474" s="1"/>
  <c r="B1473"/>
  <c r="C1473" s="1"/>
  <c r="F1473" s="1"/>
  <c r="B1472"/>
  <c r="D1472" s="1"/>
  <c r="B1471"/>
  <c r="C1471" s="1"/>
  <c r="F1471" s="1"/>
  <c r="C1470"/>
  <c r="F1470" s="1"/>
  <c r="B1470"/>
  <c r="D1470" s="1"/>
  <c r="B1469"/>
  <c r="C1469" s="1"/>
  <c r="F1469" s="1"/>
  <c r="B1468"/>
  <c r="D1468" s="1"/>
  <c r="B1467"/>
  <c r="C1467" s="1"/>
  <c r="F1467" s="1"/>
  <c r="B1466"/>
  <c r="D1466" s="1"/>
  <c r="B1465"/>
  <c r="C1465" s="1"/>
  <c r="F1465" s="1"/>
  <c r="B1464"/>
  <c r="D1464" s="1"/>
  <c r="B1463"/>
  <c r="C1463" s="1"/>
  <c r="F1463" s="1"/>
  <c r="C1462"/>
  <c r="F1462" s="1"/>
  <c r="B1462"/>
  <c r="D1462" s="1"/>
  <c r="B1461"/>
  <c r="C1461" s="1"/>
  <c r="F1461" s="1"/>
  <c r="B1460"/>
  <c r="D1460" s="1"/>
  <c r="B1459"/>
  <c r="C1459" s="1"/>
  <c r="F1459" s="1"/>
  <c r="B1458"/>
  <c r="D1458" s="1"/>
  <c r="B1457"/>
  <c r="C1457" s="1"/>
  <c r="F1457" s="1"/>
  <c r="B1456"/>
  <c r="D1456" s="1"/>
  <c r="B1455"/>
  <c r="C1455" s="1"/>
  <c r="F1455" s="1"/>
  <c r="C1454"/>
  <c r="F1454" s="1"/>
  <c r="B1454"/>
  <c r="D1454" s="1"/>
  <c r="B1453"/>
  <c r="C1453" s="1"/>
  <c r="F1453" s="1"/>
  <c r="B1452"/>
  <c r="D1452" s="1"/>
  <c r="B1451"/>
  <c r="C1451" s="1"/>
  <c r="F1451" s="1"/>
  <c r="B1450"/>
  <c r="D1450" s="1"/>
  <c r="B1449"/>
  <c r="C1449" s="1"/>
  <c r="F1449" s="1"/>
  <c r="B1448"/>
  <c r="D1448" s="1"/>
  <c r="B1447"/>
  <c r="C1447" s="1"/>
  <c r="F1447" s="1"/>
  <c r="C1446"/>
  <c r="F1446" s="1"/>
  <c r="B1446"/>
  <c r="D1446" s="1"/>
  <c r="B1445"/>
  <c r="C1445" s="1"/>
  <c r="F1445" s="1"/>
  <c r="B1444"/>
  <c r="D1444" s="1"/>
  <c r="B1443"/>
  <c r="C1443" s="1"/>
  <c r="F1443" s="1"/>
  <c r="B1442"/>
  <c r="D1442" s="1"/>
  <c r="B1441"/>
  <c r="C1441" s="1"/>
  <c r="F1441" s="1"/>
  <c r="B1440"/>
  <c r="D1440" s="1"/>
  <c r="B1439"/>
  <c r="C1439" s="1"/>
  <c r="F1439" s="1"/>
  <c r="C1438"/>
  <c r="F1438" s="1"/>
  <c r="B1438"/>
  <c r="D1438" s="1"/>
  <c r="B1437"/>
  <c r="C1437" s="1"/>
  <c r="F1437" s="1"/>
  <c r="B1436"/>
  <c r="D1436" s="1"/>
  <c r="B1435"/>
  <c r="C1435" s="1"/>
  <c r="F1435" s="1"/>
  <c r="B1434"/>
  <c r="D1434" s="1"/>
  <c r="B1433"/>
  <c r="C1433" s="1"/>
  <c r="F1433" s="1"/>
  <c r="B1432"/>
  <c r="D1432" s="1"/>
  <c r="B1431"/>
  <c r="C1431" s="1"/>
  <c r="F1431" s="1"/>
  <c r="C1430"/>
  <c r="F1430" s="1"/>
  <c r="B1430"/>
  <c r="D1430" s="1"/>
  <c r="B1429"/>
  <c r="C1429" s="1"/>
  <c r="F1429" s="1"/>
  <c r="B1428"/>
  <c r="D1428" s="1"/>
  <c r="B1427"/>
  <c r="C1427" s="1"/>
  <c r="F1427" s="1"/>
  <c r="B1426"/>
  <c r="D1426" s="1"/>
  <c r="B1425"/>
  <c r="C1425" s="1"/>
  <c r="F1425" s="1"/>
  <c r="B1424"/>
  <c r="D1424" s="1"/>
  <c r="B1423"/>
  <c r="C1423" s="1"/>
  <c r="F1423" s="1"/>
  <c r="C1422"/>
  <c r="F1422" s="1"/>
  <c r="B1422"/>
  <c r="D1422" s="1"/>
  <c r="B1421"/>
  <c r="C1421" s="1"/>
  <c r="F1421" s="1"/>
  <c r="B1420"/>
  <c r="D1420" s="1"/>
  <c r="B1419"/>
  <c r="C1419" s="1"/>
  <c r="F1419" s="1"/>
  <c r="B1418"/>
  <c r="D1418" s="1"/>
  <c r="B1417"/>
  <c r="C1417" s="1"/>
  <c r="F1417" s="1"/>
  <c r="B1416"/>
  <c r="D1416" s="1"/>
  <c r="B1415"/>
  <c r="C1415" s="1"/>
  <c r="F1415" s="1"/>
  <c r="C1414"/>
  <c r="F1414" s="1"/>
  <c r="B1414"/>
  <c r="D1414" s="1"/>
  <c r="B1413"/>
  <c r="C1413" s="1"/>
  <c r="F1413" s="1"/>
  <c r="B1412"/>
  <c r="D1412" s="1"/>
  <c r="B1411"/>
  <c r="C1411" s="1"/>
  <c r="F1411" s="1"/>
  <c r="B1410"/>
  <c r="D1410" s="1"/>
  <c r="B1409"/>
  <c r="C1409" s="1"/>
  <c r="F1409" s="1"/>
  <c r="B1408"/>
  <c r="D1408" s="1"/>
  <c r="B1407"/>
  <c r="C1407" s="1"/>
  <c r="F1407" s="1"/>
  <c r="C1406"/>
  <c r="F1406" s="1"/>
  <c r="B1406"/>
  <c r="D1406" s="1"/>
  <c r="B1405"/>
  <c r="C1405" s="1"/>
  <c r="F1405" s="1"/>
  <c r="B1404"/>
  <c r="D1404" s="1"/>
  <c r="B1403"/>
  <c r="C1403" s="1"/>
  <c r="F1403" s="1"/>
  <c r="B1402"/>
  <c r="D1402" s="1"/>
  <c r="B1401"/>
  <c r="C1401" s="1"/>
  <c r="F1401" s="1"/>
  <c r="B1400"/>
  <c r="D1400" s="1"/>
  <c r="B1399"/>
  <c r="C1399" s="1"/>
  <c r="F1399" s="1"/>
  <c r="C1398"/>
  <c r="F1398" s="1"/>
  <c r="B1398"/>
  <c r="D1398" s="1"/>
  <c r="B1397"/>
  <c r="C1397" s="1"/>
  <c r="F1397" s="1"/>
  <c r="B1396"/>
  <c r="D1396" s="1"/>
  <c r="B1395"/>
  <c r="C1395" s="1"/>
  <c r="F1395" s="1"/>
  <c r="B1394"/>
  <c r="D1394" s="1"/>
  <c r="B1393"/>
  <c r="C1393" s="1"/>
  <c r="F1393" s="1"/>
  <c r="B1392"/>
  <c r="D1392" s="1"/>
  <c r="B1391"/>
  <c r="C1391" s="1"/>
  <c r="F1391" s="1"/>
  <c r="C1390"/>
  <c r="F1390" s="1"/>
  <c r="B1390"/>
  <c r="D1390" s="1"/>
  <c r="B1389"/>
  <c r="C1389" s="1"/>
  <c r="F1389" s="1"/>
  <c r="B1388"/>
  <c r="D1388" s="1"/>
  <c r="B1387"/>
  <c r="C1387" s="1"/>
  <c r="F1387" s="1"/>
  <c r="B1386"/>
  <c r="D1386" s="1"/>
  <c r="B1385"/>
  <c r="C1385" s="1"/>
  <c r="F1385" s="1"/>
  <c r="B1384"/>
  <c r="D1384" s="1"/>
  <c r="B1383"/>
  <c r="C1383" s="1"/>
  <c r="F1383" s="1"/>
  <c r="C1382"/>
  <c r="F1382" s="1"/>
  <c r="B1382"/>
  <c r="D1382" s="1"/>
  <c r="B1381"/>
  <c r="C1381" s="1"/>
  <c r="F1381" s="1"/>
  <c r="B1380"/>
  <c r="D1380" s="1"/>
  <c r="B1379"/>
  <c r="C1379" s="1"/>
  <c r="F1379" s="1"/>
  <c r="B1378"/>
  <c r="D1378" s="1"/>
  <c r="B1377"/>
  <c r="C1377" s="1"/>
  <c r="F1377" s="1"/>
  <c r="B1376"/>
  <c r="D1376" s="1"/>
  <c r="B1375"/>
  <c r="C1375" s="1"/>
  <c r="F1375" s="1"/>
  <c r="C1374"/>
  <c r="F1374" s="1"/>
  <c r="B1374"/>
  <c r="D1374" s="1"/>
  <c r="B1373"/>
  <c r="C1373" s="1"/>
  <c r="F1373" s="1"/>
  <c r="B1372"/>
  <c r="D1372" s="1"/>
  <c r="B1371"/>
  <c r="C1371" s="1"/>
  <c r="F1371" s="1"/>
  <c r="B1370"/>
  <c r="D1370" s="1"/>
  <c r="B1369"/>
  <c r="C1369" s="1"/>
  <c r="F1369" s="1"/>
  <c r="B1368"/>
  <c r="D1368" s="1"/>
  <c r="B1367"/>
  <c r="C1367" s="1"/>
  <c r="F1367" s="1"/>
  <c r="C1366"/>
  <c r="F1366" s="1"/>
  <c r="B1366"/>
  <c r="D1366" s="1"/>
  <c r="B1365"/>
  <c r="C1365" s="1"/>
  <c r="F1365" s="1"/>
  <c r="B1364"/>
  <c r="D1364" s="1"/>
  <c r="B1363"/>
  <c r="C1363" s="1"/>
  <c r="F1363" s="1"/>
  <c r="B1362"/>
  <c r="D1362" s="1"/>
  <c r="B1361"/>
  <c r="C1361" s="1"/>
  <c r="F1361" s="1"/>
  <c r="B1360"/>
  <c r="D1360" s="1"/>
  <c r="B1359"/>
  <c r="C1359" s="1"/>
  <c r="F1359" s="1"/>
  <c r="C1358"/>
  <c r="F1358" s="1"/>
  <c r="B1358"/>
  <c r="D1358" s="1"/>
  <c r="B1357"/>
  <c r="C1357" s="1"/>
  <c r="F1357" s="1"/>
  <c r="B1356"/>
  <c r="D1356" s="1"/>
  <c r="B1355"/>
  <c r="C1355" s="1"/>
  <c r="F1355" s="1"/>
  <c r="B1354"/>
  <c r="D1354" s="1"/>
  <c r="B1353"/>
  <c r="C1353" s="1"/>
  <c r="F1353" s="1"/>
  <c r="B1352"/>
  <c r="D1352" s="1"/>
  <c r="B1351"/>
  <c r="C1351" s="1"/>
  <c r="F1351" s="1"/>
  <c r="C1350"/>
  <c r="F1350" s="1"/>
  <c r="B1350"/>
  <c r="D1350" s="1"/>
  <c r="B1349"/>
  <c r="C1349" s="1"/>
  <c r="F1349" s="1"/>
  <c r="B1348"/>
  <c r="D1348" s="1"/>
  <c r="B1347"/>
  <c r="C1347" s="1"/>
  <c r="F1347" s="1"/>
  <c r="B1346"/>
  <c r="D1346" s="1"/>
  <c r="B1345"/>
  <c r="C1345" s="1"/>
  <c r="F1345" s="1"/>
  <c r="B1344"/>
  <c r="D1344" s="1"/>
  <c r="B1343"/>
  <c r="C1343" s="1"/>
  <c r="F1343" s="1"/>
  <c r="C1342"/>
  <c r="F1342" s="1"/>
  <c r="B1342"/>
  <c r="D1342" s="1"/>
  <c r="B1341"/>
  <c r="C1341" s="1"/>
  <c r="F1341" s="1"/>
  <c r="B1340"/>
  <c r="D1340" s="1"/>
  <c r="B1339"/>
  <c r="C1339" s="1"/>
  <c r="F1339" s="1"/>
  <c r="B1338"/>
  <c r="D1338" s="1"/>
  <c r="B1337"/>
  <c r="C1337" s="1"/>
  <c r="F1337" s="1"/>
  <c r="B1336"/>
  <c r="D1336" s="1"/>
  <c r="B1335"/>
  <c r="C1335" s="1"/>
  <c r="F1335" s="1"/>
  <c r="C1334"/>
  <c r="F1334" s="1"/>
  <c r="B1334"/>
  <c r="D1334" s="1"/>
  <c r="B1333"/>
  <c r="C1333" s="1"/>
  <c r="F1333" s="1"/>
  <c r="B1332"/>
  <c r="D1332" s="1"/>
  <c r="B1331"/>
  <c r="C1331" s="1"/>
  <c r="F1331" s="1"/>
  <c r="B1330"/>
  <c r="D1330" s="1"/>
  <c r="B1329"/>
  <c r="C1329" s="1"/>
  <c r="F1329" s="1"/>
  <c r="B1328"/>
  <c r="D1328" s="1"/>
  <c r="B1327"/>
  <c r="C1327" s="1"/>
  <c r="F1327" s="1"/>
  <c r="C1326"/>
  <c r="F1326" s="1"/>
  <c r="B1326"/>
  <c r="D1326" s="1"/>
  <c r="B1325"/>
  <c r="C1325" s="1"/>
  <c r="F1325" s="1"/>
  <c r="B1324"/>
  <c r="D1324" s="1"/>
  <c r="B1323"/>
  <c r="C1323" s="1"/>
  <c r="F1323" s="1"/>
  <c r="B1322"/>
  <c r="D1322" s="1"/>
  <c r="B1321"/>
  <c r="C1321" s="1"/>
  <c r="F1321" s="1"/>
  <c r="B1320"/>
  <c r="D1320" s="1"/>
  <c r="B1319"/>
  <c r="C1319" s="1"/>
  <c r="F1319" s="1"/>
  <c r="C1318"/>
  <c r="F1318" s="1"/>
  <c r="B1318"/>
  <c r="D1318" s="1"/>
  <c r="B1317"/>
  <c r="C1317" s="1"/>
  <c r="F1317" s="1"/>
  <c r="B1316"/>
  <c r="D1316" s="1"/>
  <c r="B1315"/>
  <c r="C1315" s="1"/>
  <c r="F1315" s="1"/>
  <c r="B1314"/>
  <c r="D1314" s="1"/>
  <c r="B1313"/>
  <c r="C1313" s="1"/>
  <c r="F1313" s="1"/>
  <c r="B1312"/>
  <c r="D1312" s="1"/>
  <c r="B1311"/>
  <c r="C1311" s="1"/>
  <c r="F1311" s="1"/>
  <c r="C1310"/>
  <c r="F1310" s="1"/>
  <c r="B1310"/>
  <c r="D1310" s="1"/>
  <c r="B1309"/>
  <c r="C1309" s="1"/>
  <c r="F1309" s="1"/>
  <c r="B1308"/>
  <c r="D1308" s="1"/>
  <c r="B1307"/>
  <c r="C1307" s="1"/>
  <c r="F1307" s="1"/>
  <c r="B1306"/>
  <c r="D1306" s="1"/>
  <c r="B1305"/>
  <c r="C1305" s="1"/>
  <c r="F1305" s="1"/>
  <c r="B1304"/>
  <c r="D1304" s="1"/>
  <c r="B1303"/>
  <c r="C1303" s="1"/>
  <c r="F1303" s="1"/>
  <c r="C1302"/>
  <c r="F1302" s="1"/>
  <c r="B1302"/>
  <c r="D1302" s="1"/>
  <c r="B1301"/>
  <c r="C1301" s="1"/>
  <c r="F1301" s="1"/>
  <c r="B1300"/>
  <c r="D1300" s="1"/>
  <c r="B1299"/>
  <c r="C1299" s="1"/>
  <c r="F1299" s="1"/>
  <c r="B1298"/>
  <c r="D1298" s="1"/>
  <c r="B1297"/>
  <c r="C1297" s="1"/>
  <c r="F1297" s="1"/>
  <c r="B1296"/>
  <c r="D1296" s="1"/>
  <c r="B1295"/>
  <c r="C1295" s="1"/>
  <c r="F1295" s="1"/>
  <c r="C1294"/>
  <c r="F1294" s="1"/>
  <c r="B1294"/>
  <c r="D1294" s="1"/>
  <c r="B1293"/>
  <c r="C1293" s="1"/>
  <c r="F1293" s="1"/>
  <c r="B1292"/>
  <c r="D1292" s="1"/>
  <c r="B1291"/>
  <c r="C1291" s="1"/>
  <c r="F1291" s="1"/>
  <c r="B1290"/>
  <c r="D1290" s="1"/>
  <c r="B1289"/>
  <c r="C1289" s="1"/>
  <c r="F1289" s="1"/>
  <c r="B1288"/>
  <c r="D1288" s="1"/>
  <c r="B1287"/>
  <c r="C1287" s="1"/>
  <c r="F1287" s="1"/>
  <c r="C1286"/>
  <c r="F1286" s="1"/>
  <c r="B1286"/>
  <c r="D1286" s="1"/>
  <c r="B1285"/>
  <c r="C1285" s="1"/>
  <c r="F1285" s="1"/>
  <c r="B1284"/>
  <c r="D1284" s="1"/>
  <c r="B1283"/>
  <c r="C1283" s="1"/>
  <c r="F1283" s="1"/>
  <c r="B1282"/>
  <c r="D1282" s="1"/>
  <c r="B1281"/>
  <c r="C1281" s="1"/>
  <c r="F1281" s="1"/>
  <c r="B1280"/>
  <c r="D1280" s="1"/>
  <c r="B1279"/>
  <c r="C1279" s="1"/>
  <c r="F1279" s="1"/>
  <c r="C1278"/>
  <c r="F1278" s="1"/>
  <c r="B1278"/>
  <c r="D1278" s="1"/>
  <c r="B1277"/>
  <c r="C1277" s="1"/>
  <c r="F1277" s="1"/>
  <c r="B1276"/>
  <c r="D1276" s="1"/>
  <c r="B1275"/>
  <c r="C1275" s="1"/>
  <c r="F1275" s="1"/>
  <c r="B1274"/>
  <c r="D1274" s="1"/>
  <c r="B1273"/>
  <c r="C1273" s="1"/>
  <c r="F1273" s="1"/>
  <c r="B1272"/>
  <c r="D1272" s="1"/>
  <c r="B1271"/>
  <c r="C1271" s="1"/>
  <c r="F1271" s="1"/>
  <c r="C1270"/>
  <c r="F1270" s="1"/>
  <c r="B1270"/>
  <c r="D1270" s="1"/>
  <c r="B1269"/>
  <c r="C1269" s="1"/>
  <c r="F1269" s="1"/>
  <c r="B1268"/>
  <c r="D1268" s="1"/>
  <c r="B1267"/>
  <c r="C1267" s="1"/>
  <c r="F1267" s="1"/>
  <c r="B1266"/>
  <c r="D1266" s="1"/>
  <c r="B1265"/>
  <c r="C1265" s="1"/>
  <c r="F1265" s="1"/>
  <c r="B1264"/>
  <c r="D1264" s="1"/>
  <c r="B1263"/>
  <c r="C1263" s="1"/>
  <c r="F1263" s="1"/>
  <c r="C1262"/>
  <c r="F1262" s="1"/>
  <c r="B1262"/>
  <c r="D1262" s="1"/>
  <c r="B1261"/>
  <c r="C1261" s="1"/>
  <c r="F1261" s="1"/>
  <c r="B1260"/>
  <c r="D1260" s="1"/>
  <c r="B1259"/>
  <c r="C1259" s="1"/>
  <c r="F1259" s="1"/>
  <c r="B1258"/>
  <c r="D1258" s="1"/>
  <c r="B1257"/>
  <c r="C1257" s="1"/>
  <c r="F1257" s="1"/>
  <c r="B1256"/>
  <c r="D1256" s="1"/>
  <c r="B1255"/>
  <c r="C1255" s="1"/>
  <c r="F1255" s="1"/>
  <c r="C1254"/>
  <c r="F1254" s="1"/>
  <c r="B1254"/>
  <c r="D1254" s="1"/>
  <c r="B1253"/>
  <c r="C1253" s="1"/>
  <c r="F1253" s="1"/>
  <c r="B1252"/>
  <c r="D1252" s="1"/>
  <c r="B1251"/>
  <c r="C1251" s="1"/>
  <c r="F1251" s="1"/>
  <c r="B1250"/>
  <c r="D1250" s="1"/>
  <c r="B1249"/>
  <c r="C1249" s="1"/>
  <c r="F1249" s="1"/>
  <c r="B1248"/>
  <c r="D1248" s="1"/>
  <c r="B1247"/>
  <c r="C1247" s="1"/>
  <c r="F1247" s="1"/>
  <c r="C1246"/>
  <c r="F1246" s="1"/>
  <c r="B1246"/>
  <c r="D1246" s="1"/>
  <c r="B1245"/>
  <c r="C1245" s="1"/>
  <c r="F1245" s="1"/>
  <c r="B1244"/>
  <c r="D1244" s="1"/>
  <c r="B1243"/>
  <c r="C1243" s="1"/>
  <c r="F1243" s="1"/>
  <c r="B1242"/>
  <c r="D1242" s="1"/>
  <c r="B1241"/>
  <c r="C1241" s="1"/>
  <c r="F1241" s="1"/>
  <c r="B1240"/>
  <c r="D1240" s="1"/>
  <c r="B1239"/>
  <c r="C1239" s="1"/>
  <c r="F1239" s="1"/>
  <c r="C1238"/>
  <c r="F1238" s="1"/>
  <c r="B1238"/>
  <c r="D1238" s="1"/>
  <c r="B1237"/>
  <c r="C1237" s="1"/>
  <c r="F1237" s="1"/>
  <c r="B1236"/>
  <c r="D1236" s="1"/>
  <c r="B1235"/>
  <c r="C1235" s="1"/>
  <c r="F1235" s="1"/>
  <c r="B1234"/>
  <c r="D1234" s="1"/>
  <c r="B1233"/>
  <c r="C1233" s="1"/>
  <c r="F1233" s="1"/>
  <c r="B1232"/>
  <c r="D1232" s="1"/>
  <c r="B1231"/>
  <c r="C1231" s="1"/>
  <c r="F1231" s="1"/>
  <c r="C1230"/>
  <c r="F1230" s="1"/>
  <c r="B1230"/>
  <c r="D1230" s="1"/>
  <c r="B1229"/>
  <c r="C1229" s="1"/>
  <c r="F1229" s="1"/>
  <c r="B1228"/>
  <c r="D1228" s="1"/>
  <c r="B1227"/>
  <c r="C1227" s="1"/>
  <c r="F1227" s="1"/>
  <c r="B1226"/>
  <c r="D1226" s="1"/>
  <c r="B1225"/>
  <c r="C1225" s="1"/>
  <c r="F1225" s="1"/>
  <c r="B1224"/>
  <c r="D1224" s="1"/>
  <c r="B1223"/>
  <c r="C1223" s="1"/>
  <c r="F1223" s="1"/>
  <c r="C1222"/>
  <c r="F1222" s="1"/>
  <c r="B1222"/>
  <c r="D1222" s="1"/>
  <c r="B1221"/>
  <c r="C1221" s="1"/>
  <c r="F1221" s="1"/>
  <c r="B1220"/>
  <c r="D1220" s="1"/>
  <c r="B1219"/>
  <c r="C1219" s="1"/>
  <c r="F1219" s="1"/>
  <c r="B1218"/>
  <c r="D1218" s="1"/>
  <c r="B1217"/>
  <c r="C1217" s="1"/>
  <c r="F1217" s="1"/>
  <c r="B1216"/>
  <c r="D1216" s="1"/>
  <c r="B1215"/>
  <c r="C1215" s="1"/>
  <c r="F1215" s="1"/>
  <c r="C1214"/>
  <c r="F1214" s="1"/>
  <c r="B1214"/>
  <c r="D1214" s="1"/>
  <c r="B1213"/>
  <c r="C1213" s="1"/>
  <c r="F1213" s="1"/>
  <c r="B1212"/>
  <c r="D1212" s="1"/>
  <c r="B1211"/>
  <c r="C1211" s="1"/>
  <c r="F1211" s="1"/>
  <c r="B1210"/>
  <c r="D1210" s="1"/>
  <c r="B1209"/>
  <c r="C1209" s="1"/>
  <c r="F1209" s="1"/>
  <c r="B1208"/>
  <c r="D1208" s="1"/>
  <c r="B1207"/>
  <c r="C1207" s="1"/>
  <c r="F1207" s="1"/>
  <c r="C1206"/>
  <c r="F1206" s="1"/>
  <c r="B1206"/>
  <c r="D1206" s="1"/>
  <c r="B1205"/>
  <c r="C1205" s="1"/>
  <c r="F1205" s="1"/>
  <c r="B1204"/>
  <c r="D1204" s="1"/>
  <c r="B1203"/>
  <c r="C1203" s="1"/>
  <c r="F1203" s="1"/>
  <c r="B1202"/>
  <c r="D1202" s="1"/>
  <c r="B1201"/>
  <c r="C1201" s="1"/>
  <c r="F1201" s="1"/>
  <c r="B1200"/>
  <c r="D1200" s="1"/>
  <c r="B1199"/>
  <c r="C1199" s="1"/>
  <c r="F1199" s="1"/>
  <c r="C1198"/>
  <c r="F1198" s="1"/>
  <c r="B1198"/>
  <c r="D1198" s="1"/>
  <c r="B1197"/>
  <c r="C1197" s="1"/>
  <c r="F1197" s="1"/>
  <c r="B1196"/>
  <c r="D1196" s="1"/>
  <c r="B1195"/>
  <c r="C1195" s="1"/>
  <c r="F1195" s="1"/>
  <c r="B1194"/>
  <c r="D1194" s="1"/>
  <c r="B1193"/>
  <c r="C1193" s="1"/>
  <c r="F1193" s="1"/>
  <c r="B1192"/>
  <c r="D1192" s="1"/>
  <c r="B1191"/>
  <c r="C1191" s="1"/>
  <c r="F1191" s="1"/>
  <c r="C1190"/>
  <c r="F1190" s="1"/>
  <c r="B1190"/>
  <c r="D1190" s="1"/>
  <c r="B1189"/>
  <c r="C1189" s="1"/>
  <c r="F1189" s="1"/>
  <c r="B1188"/>
  <c r="D1188" s="1"/>
  <c r="B1187"/>
  <c r="C1187" s="1"/>
  <c r="F1187" s="1"/>
  <c r="B1186"/>
  <c r="D1186" s="1"/>
  <c r="B1185"/>
  <c r="C1185" s="1"/>
  <c r="F1185" s="1"/>
  <c r="B1184"/>
  <c r="D1184" s="1"/>
  <c r="B1183"/>
  <c r="C1183" s="1"/>
  <c r="F1183" s="1"/>
  <c r="C1182"/>
  <c r="F1182" s="1"/>
  <c r="B1182"/>
  <c r="D1182" s="1"/>
  <c r="B1181"/>
  <c r="C1181" s="1"/>
  <c r="F1181" s="1"/>
  <c r="B1180"/>
  <c r="D1180" s="1"/>
  <c r="B1179"/>
  <c r="C1179" s="1"/>
  <c r="F1179" s="1"/>
  <c r="B1178"/>
  <c r="D1178" s="1"/>
  <c r="B1177"/>
  <c r="C1177" s="1"/>
  <c r="F1177" s="1"/>
  <c r="B1176"/>
  <c r="D1176" s="1"/>
  <c r="B1175"/>
  <c r="C1175" s="1"/>
  <c r="F1175" s="1"/>
  <c r="C1174"/>
  <c r="F1174" s="1"/>
  <c r="B1174"/>
  <c r="D1174" s="1"/>
  <c r="B1173"/>
  <c r="C1173" s="1"/>
  <c r="F1173" s="1"/>
  <c r="B1172"/>
  <c r="D1172" s="1"/>
  <c r="B1171"/>
  <c r="C1171" s="1"/>
  <c r="F1171" s="1"/>
  <c r="B1170"/>
  <c r="D1170" s="1"/>
  <c r="B1169"/>
  <c r="C1169" s="1"/>
  <c r="F1169" s="1"/>
  <c r="B1168"/>
  <c r="D1168" s="1"/>
  <c r="B1167"/>
  <c r="C1167" s="1"/>
  <c r="F1167" s="1"/>
  <c r="C1166"/>
  <c r="F1166" s="1"/>
  <c r="B1166"/>
  <c r="D1166" s="1"/>
  <c r="B1165"/>
  <c r="C1165" s="1"/>
  <c r="F1165" s="1"/>
  <c r="B1164"/>
  <c r="D1164" s="1"/>
  <c r="B1163"/>
  <c r="C1163" s="1"/>
  <c r="F1163" s="1"/>
  <c r="B1162"/>
  <c r="D1162" s="1"/>
  <c r="B1161"/>
  <c r="C1161" s="1"/>
  <c r="F1161" s="1"/>
  <c r="B1160"/>
  <c r="D1160" s="1"/>
  <c r="B1159"/>
  <c r="C1159" s="1"/>
  <c r="F1159" s="1"/>
  <c r="C1158"/>
  <c r="F1158" s="1"/>
  <c r="B1158"/>
  <c r="D1158" s="1"/>
  <c r="B1157"/>
  <c r="C1157" s="1"/>
  <c r="F1157" s="1"/>
  <c r="B1156"/>
  <c r="D1156" s="1"/>
  <c r="B1155"/>
  <c r="C1155" s="1"/>
  <c r="F1155" s="1"/>
  <c r="B1154"/>
  <c r="D1154" s="1"/>
  <c r="B1153"/>
  <c r="C1153" s="1"/>
  <c r="F1153" s="1"/>
  <c r="B1152"/>
  <c r="D1152" s="1"/>
  <c r="B1151"/>
  <c r="C1151" s="1"/>
  <c r="F1151" s="1"/>
  <c r="C1150"/>
  <c r="F1150" s="1"/>
  <c r="B1150"/>
  <c r="D1150" s="1"/>
  <c r="B1149"/>
  <c r="C1149" s="1"/>
  <c r="F1149" s="1"/>
  <c r="B1148"/>
  <c r="D1148" s="1"/>
  <c r="B1147"/>
  <c r="D1147" s="1"/>
  <c r="B1146"/>
  <c r="D1146" s="1"/>
  <c r="C1145"/>
  <c r="F1145" s="1"/>
  <c r="B1145"/>
  <c r="D1145" s="1"/>
  <c r="B1144"/>
  <c r="D1144" s="1"/>
  <c r="B1143"/>
  <c r="D1143" s="1"/>
  <c r="B1142"/>
  <c r="D1142" s="1"/>
  <c r="B1141"/>
  <c r="D1141" s="1"/>
  <c r="B1140"/>
  <c r="D1140" s="1"/>
  <c r="B1139"/>
  <c r="D1139" s="1"/>
  <c r="B1138"/>
  <c r="D1138" s="1"/>
  <c r="C1137"/>
  <c r="F1137" s="1"/>
  <c r="B1137"/>
  <c r="D1137" s="1"/>
  <c r="B1136"/>
  <c r="D1136" s="1"/>
  <c r="B1135"/>
  <c r="D1135" s="1"/>
  <c r="B1134"/>
  <c r="D1134" s="1"/>
  <c r="B1133"/>
  <c r="D1133" s="1"/>
  <c r="B1132"/>
  <c r="D1132" s="1"/>
  <c r="B1131"/>
  <c r="D1131" s="1"/>
  <c r="B1130"/>
  <c r="D1130" s="1"/>
  <c r="C1129"/>
  <c r="F1129" s="1"/>
  <c r="B1129"/>
  <c r="D1129" s="1"/>
  <c r="B1128"/>
  <c r="D1128" s="1"/>
  <c r="B1127"/>
  <c r="D1127" s="1"/>
  <c r="B1126"/>
  <c r="D1126" s="1"/>
  <c r="B1125"/>
  <c r="D1125" s="1"/>
  <c r="B1124"/>
  <c r="D1124" s="1"/>
  <c r="B1123"/>
  <c r="D1123" s="1"/>
  <c r="B1122"/>
  <c r="D1122" s="1"/>
  <c r="C1121"/>
  <c r="F1121" s="1"/>
  <c r="B1121"/>
  <c r="D1121" s="1"/>
  <c r="B1120"/>
  <c r="D1120" s="1"/>
  <c r="B1119"/>
  <c r="D1119" s="1"/>
  <c r="B1118"/>
  <c r="D1118" s="1"/>
  <c r="B1117"/>
  <c r="D1117" s="1"/>
  <c r="B1116"/>
  <c r="D1116" s="1"/>
  <c r="B1115"/>
  <c r="D1115" s="1"/>
  <c r="B1114"/>
  <c r="D1114" s="1"/>
  <c r="C1113"/>
  <c r="F1113" s="1"/>
  <c r="B1113"/>
  <c r="D1113" s="1"/>
  <c r="B1112"/>
  <c r="D1112" s="1"/>
  <c r="B1111"/>
  <c r="D1111" s="1"/>
  <c r="B1110"/>
  <c r="D1110" s="1"/>
  <c r="B1109"/>
  <c r="D1109" s="1"/>
  <c r="B1108"/>
  <c r="D1108" s="1"/>
  <c r="B1107"/>
  <c r="D1107" s="1"/>
  <c r="B1106"/>
  <c r="D1106" s="1"/>
  <c r="C1105"/>
  <c r="F1105" s="1"/>
  <c r="B1105"/>
  <c r="D1105" s="1"/>
  <c r="B1104"/>
  <c r="D1104" s="1"/>
  <c r="B1103"/>
  <c r="D1103" s="1"/>
  <c r="B1102"/>
  <c r="D1102" s="1"/>
  <c r="B1101"/>
  <c r="D1101" s="1"/>
  <c r="B1100"/>
  <c r="D1100" s="1"/>
  <c r="B1099"/>
  <c r="D1099" s="1"/>
  <c r="B1098"/>
  <c r="D1098" s="1"/>
  <c r="C1097"/>
  <c r="F1097" s="1"/>
  <c r="B1097"/>
  <c r="D1097" s="1"/>
  <c r="B1096"/>
  <c r="D1096" s="1"/>
  <c r="B1095"/>
  <c r="D1095" s="1"/>
  <c r="B1094"/>
  <c r="D1094" s="1"/>
  <c r="B1093"/>
  <c r="D1093" s="1"/>
  <c r="B1092"/>
  <c r="D1092" s="1"/>
  <c r="B1091"/>
  <c r="D1091" s="1"/>
  <c r="B1090"/>
  <c r="D1090" s="1"/>
  <c r="C1089"/>
  <c r="F1089" s="1"/>
  <c r="B1089"/>
  <c r="D1089" s="1"/>
  <c r="B1088"/>
  <c r="D1088" s="1"/>
  <c r="B1087"/>
  <c r="D1087" s="1"/>
  <c r="B1086"/>
  <c r="D1086" s="1"/>
  <c r="B1085"/>
  <c r="D1085" s="1"/>
  <c r="B1084"/>
  <c r="D1084" s="1"/>
  <c r="B1083"/>
  <c r="D1083" s="1"/>
  <c r="B1082"/>
  <c r="D1082" s="1"/>
  <c r="C1081"/>
  <c r="F1081" s="1"/>
  <c r="B1081"/>
  <c r="D1081" s="1"/>
  <c r="B1080"/>
  <c r="D1080" s="1"/>
  <c r="B1079"/>
  <c r="B1078"/>
  <c r="D1078" s="1"/>
  <c r="B1077"/>
  <c r="D1077" s="1"/>
  <c r="B1076"/>
  <c r="D1076" s="1"/>
  <c r="B1075"/>
  <c r="B1074"/>
  <c r="D1074" s="1"/>
  <c r="C1073"/>
  <c r="F1073" s="1"/>
  <c r="B1073"/>
  <c r="D1073" s="1"/>
  <c r="B1072"/>
  <c r="D1072" s="1"/>
  <c r="B1071"/>
  <c r="B1070"/>
  <c r="D1070" s="1"/>
  <c r="B1069"/>
  <c r="D1069" s="1"/>
  <c r="B1068"/>
  <c r="D1068" s="1"/>
  <c r="B1067"/>
  <c r="B1066"/>
  <c r="D1066" s="1"/>
  <c r="C1065"/>
  <c r="F1065" s="1"/>
  <c r="B1065"/>
  <c r="D1065" s="1"/>
  <c r="B1064"/>
  <c r="D1064" s="1"/>
  <c r="B1063"/>
  <c r="B1062"/>
  <c r="D1062" s="1"/>
  <c r="B1061"/>
  <c r="D1061" s="1"/>
  <c r="B1060"/>
  <c r="D1060" s="1"/>
  <c r="B1059"/>
  <c r="B1058"/>
  <c r="D1058" s="1"/>
  <c r="C1057"/>
  <c r="F1057" s="1"/>
  <c r="B1057"/>
  <c r="D1057" s="1"/>
  <c r="B1056"/>
  <c r="D1056" s="1"/>
  <c r="B1055"/>
  <c r="B1054"/>
  <c r="D1054" s="1"/>
  <c r="B1053"/>
  <c r="D1053" s="1"/>
  <c r="B1052"/>
  <c r="D1052" s="1"/>
  <c r="B1051"/>
  <c r="B1050"/>
  <c r="D1050" s="1"/>
  <c r="C1049"/>
  <c r="F1049" s="1"/>
  <c r="B1049"/>
  <c r="D1049" s="1"/>
  <c r="B1048"/>
  <c r="D1048" s="1"/>
  <c r="B1047"/>
  <c r="B1046"/>
  <c r="D1046" s="1"/>
  <c r="B1045"/>
  <c r="D1045" s="1"/>
  <c r="B1044"/>
  <c r="D1044" s="1"/>
  <c r="B1043"/>
  <c r="B1042"/>
  <c r="D1042" s="1"/>
  <c r="C1041"/>
  <c r="F1041" s="1"/>
  <c r="B1041"/>
  <c r="D1041" s="1"/>
  <c r="B1040"/>
  <c r="D1040" s="1"/>
  <c r="B1039"/>
  <c r="B1038"/>
  <c r="D1038" s="1"/>
  <c r="B1037"/>
  <c r="D1037" s="1"/>
  <c r="B1036"/>
  <c r="D1036" s="1"/>
  <c r="B1035"/>
  <c r="B1034"/>
  <c r="D1034" s="1"/>
  <c r="C1033"/>
  <c r="F1033" s="1"/>
  <c r="B1033"/>
  <c r="D1033" s="1"/>
  <c r="B1032"/>
  <c r="D1032" s="1"/>
  <c r="B1031"/>
  <c r="B1030"/>
  <c r="D1030" s="1"/>
  <c r="B1029"/>
  <c r="D1029" s="1"/>
  <c r="B1028"/>
  <c r="D1028" s="1"/>
  <c r="B1027"/>
  <c r="B1026"/>
  <c r="D1026" s="1"/>
  <c r="C1025"/>
  <c r="F1025" s="1"/>
  <c r="B1025"/>
  <c r="D1025" s="1"/>
  <c r="B1024"/>
  <c r="D1024" s="1"/>
  <c r="B1023"/>
  <c r="B1022"/>
  <c r="D1022" s="1"/>
  <c r="B1021"/>
  <c r="D1021" s="1"/>
  <c r="B1020"/>
  <c r="D1020" s="1"/>
  <c r="B1019"/>
  <c r="B1018"/>
  <c r="D1018" s="1"/>
  <c r="C1017"/>
  <c r="F1017" s="1"/>
  <c r="B1017"/>
  <c r="D1017" s="1"/>
  <c r="B1016"/>
  <c r="D1016" s="1"/>
  <c r="B1015"/>
  <c r="B1014"/>
  <c r="D1014" s="1"/>
  <c r="B1013"/>
  <c r="D1013" s="1"/>
  <c r="B1012"/>
  <c r="D1012" s="1"/>
  <c r="B1011"/>
  <c r="B1010"/>
  <c r="D1010" s="1"/>
  <c r="C1009"/>
  <c r="F1009" s="1"/>
  <c r="B1009"/>
  <c r="D1009" s="1"/>
  <c r="B1008"/>
  <c r="D1008" s="1"/>
  <c r="B1007"/>
  <c r="B1006"/>
  <c r="D1006" s="1"/>
  <c r="B1005"/>
  <c r="D1005" s="1"/>
  <c r="B1004"/>
  <c r="D1004" s="1"/>
  <c r="B1003"/>
  <c r="B1002"/>
  <c r="D1002" s="1"/>
  <c r="C1001"/>
  <c r="F1001" s="1"/>
  <c r="B1001"/>
  <c r="D1001" s="1"/>
  <c r="B1000"/>
  <c r="D1000" s="1"/>
  <c r="B999"/>
  <c r="B998"/>
  <c r="D998" s="1"/>
  <c r="B997"/>
  <c r="D997" s="1"/>
  <c r="B996"/>
  <c r="D996" s="1"/>
  <c r="B995"/>
  <c r="B994"/>
  <c r="D994" s="1"/>
  <c r="C993"/>
  <c r="F993" s="1"/>
  <c r="B993"/>
  <c r="D993" s="1"/>
  <c r="B992"/>
  <c r="D992" s="1"/>
  <c r="B991"/>
  <c r="B990"/>
  <c r="D990" s="1"/>
  <c r="B989"/>
  <c r="D989" s="1"/>
  <c r="B988"/>
  <c r="D988" s="1"/>
  <c r="B987"/>
  <c r="B986"/>
  <c r="D986" s="1"/>
  <c r="C985"/>
  <c r="F985" s="1"/>
  <c r="B985"/>
  <c r="D985" s="1"/>
  <c r="B984"/>
  <c r="D984" s="1"/>
  <c r="B983"/>
  <c r="B982"/>
  <c r="D982" s="1"/>
  <c r="B981"/>
  <c r="D981" s="1"/>
  <c r="B980"/>
  <c r="D980" s="1"/>
  <c r="B979"/>
  <c r="B978"/>
  <c r="D978" s="1"/>
  <c r="B977"/>
  <c r="D977" s="1"/>
  <c r="B976"/>
  <c r="D976" s="1"/>
  <c r="B975"/>
  <c r="D975" s="1"/>
  <c r="B974"/>
  <c r="D974" s="1"/>
  <c r="B973"/>
  <c r="D973" s="1"/>
  <c r="B972"/>
  <c r="D972" s="1"/>
  <c r="B971"/>
  <c r="D971" s="1"/>
  <c r="B970"/>
  <c r="D970" s="1"/>
  <c r="B969"/>
  <c r="D969" s="1"/>
  <c r="B968"/>
  <c r="D968" s="1"/>
  <c r="B967"/>
  <c r="D967" s="1"/>
  <c r="B966"/>
  <c r="D966" s="1"/>
  <c r="B965"/>
  <c r="D965" s="1"/>
  <c r="B964"/>
  <c r="D964" s="1"/>
  <c r="B963"/>
  <c r="D963" s="1"/>
  <c r="B962"/>
  <c r="D962" s="1"/>
  <c r="B961"/>
  <c r="D961" s="1"/>
  <c r="B960"/>
  <c r="D960" s="1"/>
  <c r="B959"/>
  <c r="D959" s="1"/>
  <c r="B958"/>
  <c r="D958" s="1"/>
  <c r="B957"/>
  <c r="D957" s="1"/>
  <c r="B956"/>
  <c r="D956" s="1"/>
  <c r="B955"/>
  <c r="D955" s="1"/>
  <c r="B954"/>
  <c r="D954" s="1"/>
  <c r="B953"/>
  <c r="D953" s="1"/>
  <c r="B952"/>
  <c r="D952" s="1"/>
  <c r="B951"/>
  <c r="D951" s="1"/>
  <c r="B950"/>
  <c r="D950" s="1"/>
  <c r="C949"/>
  <c r="F949" s="1"/>
  <c r="B949"/>
  <c r="D949" s="1"/>
  <c r="B948"/>
  <c r="D948" s="1"/>
  <c r="B947"/>
  <c r="D947" s="1"/>
  <c r="B946"/>
  <c r="D946" s="1"/>
  <c r="B945"/>
  <c r="D945" s="1"/>
  <c r="B944"/>
  <c r="D944" s="1"/>
  <c r="B943"/>
  <c r="D943" s="1"/>
  <c r="B942"/>
  <c r="D942" s="1"/>
  <c r="C941"/>
  <c r="F941" s="1"/>
  <c r="B941"/>
  <c r="D941" s="1"/>
  <c r="B940"/>
  <c r="D940" s="1"/>
  <c r="B939"/>
  <c r="D939" s="1"/>
  <c r="B938"/>
  <c r="D938" s="1"/>
  <c r="B937"/>
  <c r="D937" s="1"/>
  <c r="B936"/>
  <c r="D936" s="1"/>
  <c r="B935"/>
  <c r="D935" s="1"/>
  <c r="B934"/>
  <c r="D934" s="1"/>
  <c r="C933"/>
  <c r="F933" s="1"/>
  <c r="B933"/>
  <c r="D933" s="1"/>
  <c r="B932"/>
  <c r="D932" s="1"/>
  <c r="B931"/>
  <c r="D931" s="1"/>
  <c r="B930"/>
  <c r="D930" s="1"/>
  <c r="B929"/>
  <c r="D929" s="1"/>
  <c r="B928"/>
  <c r="D928" s="1"/>
  <c r="B927"/>
  <c r="D927" s="1"/>
  <c r="B926"/>
  <c r="D926" s="1"/>
  <c r="C925"/>
  <c r="F925" s="1"/>
  <c r="B925"/>
  <c r="D925" s="1"/>
  <c r="B924"/>
  <c r="D924" s="1"/>
  <c r="B923"/>
  <c r="D923" s="1"/>
  <c r="B922"/>
  <c r="D922" s="1"/>
  <c r="B921"/>
  <c r="D921" s="1"/>
  <c r="B920"/>
  <c r="D920" s="1"/>
  <c r="B919"/>
  <c r="D919" s="1"/>
  <c r="B918"/>
  <c r="D918" s="1"/>
  <c r="C917"/>
  <c r="F917" s="1"/>
  <c r="B917"/>
  <c r="D917" s="1"/>
  <c r="B916"/>
  <c r="D916" s="1"/>
  <c r="B915"/>
  <c r="D915" s="1"/>
  <c r="B914"/>
  <c r="D914" s="1"/>
  <c r="B913"/>
  <c r="D913" s="1"/>
  <c r="B912"/>
  <c r="D912" s="1"/>
  <c r="B911"/>
  <c r="D911" s="1"/>
  <c r="B910"/>
  <c r="D910" s="1"/>
  <c r="C909"/>
  <c r="F909" s="1"/>
  <c r="B909"/>
  <c r="D909" s="1"/>
  <c r="B908"/>
  <c r="D908" s="1"/>
  <c r="B907"/>
  <c r="D907" s="1"/>
  <c r="B906"/>
  <c r="D906" s="1"/>
  <c r="B905"/>
  <c r="D905" s="1"/>
  <c r="B904"/>
  <c r="D904" s="1"/>
  <c r="B903"/>
  <c r="D903" s="1"/>
  <c r="B902"/>
  <c r="D902" s="1"/>
  <c r="C901"/>
  <c r="F901" s="1"/>
  <c r="B901"/>
  <c r="D901" s="1"/>
  <c r="B900"/>
  <c r="D900" s="1"/>
  <c r="B899"/>
  <c r="D899" s="1"/>
  <c r="B898"/>
  <c r="D898" s="1"/>
  <c r="B897"/>
  <c r="D897" s="1"/>
  <c r="B896"/>
  <c r="D896" s="1"/>
  <c r="B895"/>
  <c r="D895" s="1"/>
  <c r="B894"/>
  <c r="D894" s="1"/>
  <c r="C893"/>
  <c r="F893" s="1"/>
  <c r="B893"/>
  <c r="D893" s="1"/>
  <c r="B892"/>
  <c r="D892" s="1"/>
  <c r="B891"/>
  <c r="D891" s="1"/>
  <c r="B890"/>
  <c r="D890" s="1"/>
  <c r="B889"/>
  <c r="D889" s="1"/>
  <c r="B888"/>
  <c r="D888" s="1"/>
  <c r="B887"/>
  <c r="D887" s="1"/>
  <c r="B886"/>
  <c r="D886" s="1"/>
  <c r="C885"/>
  <c r="F885" s="1"/>
  <c r="B885"/>
  <c r="D885" s="1"/>
  <c r="B884"/>
  <c r="D884" s="1"/>
  <c r="B883"/>
  <c r="D883" s="1"/>
  <c r="B882"/>
  <c r="D882" s="1"/>
  <c r="B881"/>
  <c r="D881" s="1"/>
  <c r="B880"/>
  <c r="D880" s="1"/>
  <c r="B879"/>
  <c r="D879" s="1"/>
  <c r="B878"/>
  <c r="D878" s="1"/>
  <c r="C877"/>
  <c r="F877" s="1"/>
  <c r="B877"/>
  <c r="D877" s="1"/>
  <c r="B876"/>
  <c r="D876" s="1"/>
  <c r="B875"/>
  <c r="D875" s="1"/>
  <c r="B874"/>
  <c r="D874" s="1"/>
  <c r="B873"/>
  <c r="D873" s="1"/>
  <c r="B872"/>
  <c r="D872" s="1"/>
  <c r="B871"/>
  <c r="D871" s="1"/>
  <c r="B870"/>
  <c r="D870" s="1"/>
  <c r="C869"/>
  <c r="F869" s="1"/>
  <c r="B869"/>
  <c r="D869" s="1"/>
  <c r="B868"/>
  <c r="D868" s="1"/>
  <c r="B867"/>
  <c r="D867" s="1"/>
  <c r="B866"/>
  <c r="D866" s="1"/>
  <c r="B865"/>
  <c r="D865" s="1"/>
  <c r="B864"/>
  <c r="D864" s="1"/>
  <c r="B863"/>
  <c r="D863" s="1"/>
  <c r="B862"/>
  <c r="D862" s="1"/>
  <c r="B861"/>
  <c r="D861" s="1"/>
  <c r="B860"/>
  <c r="D860" s="1"/>
  <c r="C859"/>
  <c r="F859" s="1"/>
  <c r="B859"/>
  <c r="D859" s="1"/>
  <c r="B858"/>
  <c r="D858" s="1"/>
  <c r="B857"/>
  <c r="D857" s="1"/>
  <c r="B856"/>
  <c r="D856" s="1"/>
  <c r="B855"/>
  <c r="D855" s="1"/>
  <c r="B854"/>
  <c r="D854" s="1"/>
  <c r="B853"/>
  <c r="D853" s="1"/>
  <c r="B852"/>
  <c r="D852" s="1"/>
  <c r="C851"/>
  <c r="F851" s="1"/>
  <c r="B851"/>
  <c r="D851" s="1"/>
  <c r="B850"/>
  <c r="D850" s="1"/>
  <c r="B849"/>
  <c r="D849" s="1"/>
  <c r="B848"/>
  <c r="D848" s="1"/>
  <c r="B847"/>
  <c r="D847" s="1"/>
  <c r="B846"/>
  <c r="D846" s="1"/>
  <c r="B845"/>
  <c r="D845" s="1"/>
  <c r="B844"/>
  <c r="D844" s="1"/>
  <c r="C843"/>
  <c r="F843" s="1"/>
  <c r="B843"/>
  <c r="D843" s="1"/>
  <c r="B842"/>
  <c r="D842" s="1"/>
  <c r="B841"/>
  <c r="D841" s="1"/>
  <c r="B840"/>
  <c r="D840" s="1"/>
  <c r="B839"/>
  <c r="D839" s="1"/>
  <c r="B838"/>
  <c r="D838" s="1"/>
  <c r="B837"/>
  <c r="D837" s="1"/>
  <c r="B836"/>
  <c r="D836" s="1"/>
  <c r="C835"/>
  <c r="F835" s="1"/>
  <c r="B835"/>
  <c r="D835" s="1"/>
  <c r="B834"/>
  <c r="D834" s="1"/>
  <c r="B833"/>
  <c r="D833" s="1"/>
  <c r="B832"/>
  <c r="D832" s="1"/>
  <c r="B831"/>
  <c r="D831" s="1"/>
  <c r="B830"/>
  <c r="D830" s="1"/>
  <c r="B829"/>
  <c r="D829" s="1"/>
  <c r="B828"/>
  <c r="D828" s="1"/>
  <c r="C827"/>
  <c r="F827" s="1"/>
  <c r="B827"/>
  <c r="D827" s="1"/>
  <c r="B826"/>
  <c r="D826" s="1"/>
  <c r="B825"/>
  <c r="D825" s="1"/>
  <c r="B824"/>
  <c r="D824" s="1"/>
  <c r="B823"/>
  <c r="D823" s="1"/>
  <c r="B822"/>
  <c r="D822" s="1"/>
  <c r="B821"/>
  <c r="D821" s="1"/>
  <c r="B820"/>
  <c r="D820" s="1"/>
  <c r="C819"/>
  <c r="F819" s="1"/>
  <c r="B819"/>
  <c r="D819" s="1"/>
  <c r="B818"/>
  <c r="D818" s="1"/>
  <c r="B817"/>
  <c r="D817" s="1"/>
  <c r="B816"/>
  <c r="D816" s="1"/>
  <c r="B815"/>
  <c r="D815" s="1"/>
  <c r="B814"/>
  <c r="D814" s="1"/>
  <c r="B813"/>
  <c r="D813" s="1"/>
  <c r="B812"/>
  <c r="D812" s="1"/>
  <c r="C811"/>
  <c r="F811" s="1"/>
  <c r="B811"/>
  <c r="D811" s="1"/>
  <c r="B810"/>
  <c r="D810" s="1"/>
  <c r="B809"/>
  <c r="D809" s="1"/>
  <c r="B808"/>
  <c r="D808" s="1"/>
  <c r="B807"/>
  <c r="D807" s="1"/>
  <c r="B806"/>
  <c r="D806" s="1"/>
  <c r="B805"/>
  <c r="D805" s="1"/>
  <c r="B804"/>
  <c r="D804" s="1"/>
  <c r="C803"/>
  <c r="F803" s="1"/>
  <c r="B803"/>
  <c r="D803" s="1"/>
  <c r="B802"/>
  <c r="D802" s="1"/>
  <c r="B801"/>
  <c r="D801" s="1"/>
  <c r="B800"/>
  <c r="D800" s="1"/>
  <c r="B799"/>
  <c r="D799" s="1"/>
  <c r="B798"/>
  <c r="D798" s="1"/>
  <c r="B797"/>
  <c r="D797" s="1"/>
  <c r="B796"/>
  <c r="D796" s="1"/>
  <c r="C795"/>
  <c r="F795" s="1"/>
  <c r="B795"/>
  <c r="D795" s="1"/>
  <c r="B794"/>
  <c r="D794" s="1"/>
  <c r="B793"/>
  <c r="D793" s="1"/>
  <c r="B792"/>
  <c r="D792" s="1"/>
  <c r="B791"/>
  <c r="D791" s="1"/>
  <c r="B790"/>
  <c r="D790" s="1"/>
  <c r="B789"/>
  <c r="D789" s="1"/>
  <c r="B788"/>
  <c r="D788" s="1"/>
  <c r="C787"/>
  <c r="F787" s="1"/>
  <c r="B787"/>
  <c r="D787" s="1"/>
  <c r="B786"/>
  <c r="D786" s="1"/>
  <c r="B785"/>
  <c r="D785" s="1"/>
  <c r="B784"/>
  <c r="D784" s="1"/>
  <c r="B783"/>
  <c r="D783" s="1"/>
  <c r="B782"/>
  <c r="D782" s="1"/>
  <c r="B781"/>
  <c r="D781" s="1"/>
  <c r="B780"/>
  <c r="D780" s="1"/>
  <c r="C779"/>
  <c r="F779" s="1"/>
  <c r="B779"/>
  <c r="D779" s="1"/>
  <c r="B778"/>
  <c r="D778" s="1"/>
  <c r="B777"/>
  <c r="D777" s="1"/>
  <c r="B776"/>
  <c r="D776" s="1"/>
  <c r="B775"/>
  <c r="D775" s="1"/>
  <c r="B774"/>
  <c r="D774" s="1"/>
  <c r="B773"/>
  <c r="D773" s="1"/>
  <c r="B772"/>
  <c r="D772" s="1"/>
  <c r="C771"/>
  <c r="F771" s="1"/>
  <c r="B771"/>
  <c r="D771" s="1"/>
  <c r="B770"/>
  <c r="D770" s="1"/>
  <c r="B769"/>
  <c r="D769" s="1"/>
  <c r="B768"/>
  <c r="D768" s="1"/>
  <c r="B767"/>
  <c r="D767" s="1"/>
  <c r="B766"/>
  <c r="D766" s="1"/>
  <c r="B765"/>
  <c r="D765" s="1"/>
  <c r="B764"/>
  <c r="D764" s="1"/>
  <c r="C763"/>
  <c r="F763" s="1"/>
  <c r="B763"/>
  <c r="D763" s="1"/>
  <c r="B762"/>
  <c r="D762" s="1"/>
  <c r="B761"/>
  <c r="D761" s="1"/>
  <c r="B760"/>
  <c r="D760" s="1"/>
  <c r="B759"/>
  <c r="D759" s="1"/>
  <c r="B758"/>
  <c r="D758" s="1"/>
  <c r="B757"/>
  <c r="D757" s="1"/>
  <c r="B756"/>
  <c r="D756" s="1"/>
  <c r="C755"/>
  <c r="F755" s="1"/>
  <c r="B755"/>
  <c r="D755" s="1"/>
  <c r="B754"/>
  <c r="D754" s="1"/>
  <c r="B753"/>
  <c r="D753" s="1"/>
  <c r="B752"/>
  <c r="D752" s="1"/>
  <c r="B751"/>
  <c r="D751" s="1"/>
  <c r="B750"/>
  <c r="D750" s="1"/>
  <c r="B749"/>
  <c r="D749" s="1"/>
  <c r="B748"/>
  <c r="D748" s="1"/>
  <c r="C747"/>
  <c r="F747" s="1"/>
  <c r="B747"/>
  <c r="D747" s="1"/>
  <c r="B746"/>
  <c r="D746" s="1"/>
  <c r="B745"/>
  <c r="D745" s="1"/>
  <c r="B744"/>
  <c r="D744" s="1"/>
  <c r="B743"/>
  <c r="D743" s="1"/>
  <c r="B742"/>
  <c r="D742" s="1"/>
  <c r="B741"/>
  <c r="D741" s="1"/>
  <c r="B740"/>
  <c r="D740" s="1"/>
  <c r="C739"/>
  <c r="F739" s="1"/>
  <c r="B739"/>
  <c r="D739" s="1"/>
  <c r="B738"/>
  <c r="D738" s="1"/>
  <c r="B737"/>
  <c r="D737" s="1"/>
  <c r="B736"/>
  <c r="D736" s="1"/>
  <c r="B735"/>
  <c r="D735" s="1"/>
  <c r="B734"/>
  <c r="D734" s="1"/>
  <c r="B733"/>
  <c r="D733" s="1"/>
  <c r="B732"/>
  <c r="D732" s="1"/>
  <c r="C731"/>
  <c r="F731" s="1"/>
  <c r="B731"/>
  <c r="D731" s="1"/>
  <c r="B730"/>
  <c r="D730" s="1"/>
  <c r="B729"/>
  <c r="D729" s="1"/>
  <c r="B728"/>
  <c r="D728" s="1"/>
  <c r="B727"/>
  <c r="D727" s="1"/>
  <c r="B726"/>
  <c r="D726" s="1"/>
  <c r="B725"/>
  <c r="D725" s="1"/>
  <c r="B724"/>
  <c r="D724" s="1"/>
  <c r="C723"/>
  <c r="F723" s="1"/>
  <c r="B723"/>
  <c r="D723" s="1"/>
  <c r="B722"/>
  <c r="D722" s="1"/>
  <c r="B721"/>
  <c r="D721" s="1"/>
  <c r="B720"/>
  <c r="D720" s="1"/>
  <c r="B719"/>
  <c r="D719" s="1"/>
  <c r="B718"/>
  <c r="D718" s="1"/>
  <c r="B717"/>
  <c r="D717" s="1"/>
  <c r="B716"/>
  <c r="D716" s="1"/>
  <c r="C715"/>
  <c r="F715" s="1"/>
  <c r="B715"/>
  <c r="D715" s="1"/>
  <c r="B714"/>
  <c r="D714" s="1"/>
  <c r="B713"/>
  <c r="D713" s="1"/>
  <c r="B712"/>
  <c r="D712" s="1"/>
  <c r="B711"/>
  <c r="D711" s="1"/>
  <c r="B710"/>
  <c r="D710" s="1"/>
  <c r="B709"/>
  <c r="D709" s="1"/>
  <c r="B708"/>
  <c r="D708" s="1"/>
  <c r="C707"/>
  <c r="F707" s="1"/>
  <c r="B707"/>
  <c r="D707" s="1"/>
  <c r="B706"/>
  <c r="D706" s="1"/>
  <c r="B705"/>
  <c r="D705" s="1"/>
  <c r="B704"/>
  <c r="D704" s="1"/>
  <c r="B703"/>
  <c r="D703" s="1"/>
  <c r="B702"/>
  <c r="D702" s="1"/>
  <c r="B701"/>
  <c r="D701" s="1"/>
  <c r="B700"/>
  <c r="D700" s="1"/>
  <c r="C699"/>
  <c r="F699" s="1"/>
  <c r="B699"/>
  <c r="D699" s="1"/>
  <c r="B698"/>
  <c r="D698" s="1"/>
  <c r="B697"/>
  <c r="D697" s="1"/>
  <c r="B696"/>
  <c r="D696" s="1"/>
  <c r="B695"/>
  <c r="D695" s="1"/>
  <c r="B694"/>
  <c r="D694" s="1"/>
  <c r="B693"/>
  <c r="D693" s="1"/>
  <c r="B692"/>
  <c r="D692" s="1"/>
  <c r="C691"/>
  <c r="F691" s="1"/>
  <c r="B691"/>
  <c r="D691" s="1"/>
  <c r="B690"/>
  <c r="D690" s="1"/>
  <c r="B689"/>
  <c r="D689" s="1"/>
  <c r="B688"/>
  <c r="D688" s="1"/>
  <c r="B687"/>
  <c r="D687" s="1"/>
  <c r="B686"/>
  <c r="D686" s="1"/>
  <c r="B685"/>
  <c r="D685" s="1"/>
  <c r="B684"/>
  <c r="D684" s="1"/>
  <c r="C683"/>
  <c r="F683" s="1"/>
  <c r="B683"/>
  <c r="D683" s="1"/>
  <c r="B682"/>
  <c r="D682" s="1"/>
  <c r="B681"/>
  <c r="D681" s="1"/>
  <c r="B680"/>
  <c r="D680" s="1"/>
  <c r="B679"/>
  <c r="D679" s="1"/>
  <c r="B678"/>
  <c r="D678" s="1"/>
  <c r="B677"/>
  <c r="D677" s="1"/>
  <c r="B676"/>
  <c r="D676" s="1"/>
  <c r="C675"/>
  <c r="F675" s="1"/>
  <c r="B675"/>
  <c r="D675" s="1"/>
  <c r="B674"/>
  <c r="D674" s="1"/>
  <c r="B673"/>
  <c r="D673" s="1"/>
  <c r="B672"/>
  <c r="D672" s="1"/>
  <c r="B671"/>
  <c r="D671" s="1"/>
  <c r="B670"/>
  <c r="D670" s="1"/>
  <c r="B669"/>
  <c r="D669" s="1"/>
  <c r="B668"/>
  <c r="D668" s="1"/>
  <c r="C667"/>
  <c r="F667" s="1"/>
  <c r="B667"/>
  <c r="D667" s="1"/>
  <c r="B666"/>
  <c r="D666" s="1"/>
  <c r="B665"/>
  <c r="D665" s="1"/>
  <c r="B664"/>
  <c r="D664" s="1"/>
  <c r="B663"/>
  <c r="D663" s="1"/>
  <c r="B662"/>
  <c r="D662" s="1"/>
  <c r="B661"/>
  <c r="D661" s="1"/>
  <c r="B660"/>
  <c r="D660" s="1"/>
  <c r="C659"/>
  <c r="F659" s="1"/>
  <c r="B659"/>
  <c r="D659" s="1"/>
  <c r="B658"/>
  <c r="D658" s="1"/>
  <c r="B657"/>
  <c r="D657" s="1"/>
  <c r="B656"/>
  <c r="D656" s="1"/>
  <c r="B655"/>
  <c r="D655" s="1"/>
  <c r="B654"/>
  <c r="D654" s="1"/>
  <c r="B653"/>
  <c r="D653" s="1"/>
  <c r="B652"/>
  <c r="D652" s="1"/>
  <c r="C651"/>
  <c r="F651" s="1"/>
  <c r="B651"/>
  <c r="D651" s="1"/>
  <c r="B650"/>
  <c r="D650" s="1"/>
  <c r="B649"/>
  <c r="D649" s="1"/>
  <c r="B648"/>
  <c r="D648" s="1"/>
  <c r="B647"/>
  <c r="D647" s="1"/>
  <c r="B646"/>
  <c r="D646" s="1"/>
  <c r="B645"/>
  <c r="D645" s="1"/>
  <c r="B644"/>
  <c r="D644" s="1"/>
  <c r="C643"/>
  <c r="F643" s="1"/>
  <c r="B643"/>
  <c r="D643" s="1"/>
  <c r="B642"/>
  <c r="D642" s="1"/>
  <c r="B641"/>
  <c r="D641" s="1"/>
  <c r="B640"/>
  <c r="D640" s="1"/>
  <c r="B639"/>
  <c r="D639" s="1"/>
  <c r="B638"/>
  <c r="D638" s="1"/>
  <c r="B637"/>
  <c r="D637" s="1"/>
  <c r="B636"/>
  <c r="D636" s="1"/>
  <c r="C635"/>
  <c r="F635" s="1"/>
  <c r="B635"/>
  <c r="D635" s="1"/>
  <c r="B634"/>
  <c r="D634" s="1"/>
  <c r="B633"/>
  <c r="D633" s="1"/>
  <c r="B632"/>
  <c r="D632" s="1"/>
  <c r="B631"/>
  <c r="D631" s="1"/>
  <c r="B630"/>
  <c r="D630" s="1"/>
  <c r="B629"/>
  <c r="D629" s="1"/>
  <c r="B628"/>
  <c r="D628" s="1"/>
  <c r="C627"/>
  <c r="F627" s="1"/>
  <c r="B627"/>
  <c r="D627" s="1"/>
  <c r="B626"/>
  <c r="D626" s="1"/>
  <c r="B625"/>
  <c r="D625" s="1"/>
  <c r="B624"/>
  <c r="D624" s="1"/>
  <c r="B623"/>
  <c r="D623" s="1"/>
  <c r="B622"/>
  <c r="D622" s="1"/>
  <c r="B621"/>
  <c r="D621" s="1"/>
  <c r="B620"/>
  <c r="D620" s="1"/>
  <c r="C619"/>
  <c r="F619" s="1"/>
  <c r="B619"/>
  <c r="D619" s="1"/>
  <c r="B618"/>
  <c r="D618" s="1"/>
  <c r="B617"/>
  <c r="D617" s="1"/>
  <c r="B616"/>
  <c r="D616" s="1"/>
  <c r="B615"/>
  <c r="D615" s="1"/>
  <c r="B614"/>
  <c r="D614" s="1"/>
  <c r="B613"/>
  <c r="D613" s="1"/>
  <c r="B612"/>
  <c r="D612" s="1"/>
  <c r="C611"/>
  <c r="F611" s="1"/>
  <c r="B611"/>
  <c r="D611" s="1"/>
  <c r="B610"/>
  <c r="D610" s="1"/>
  <c r="B609"/>
  <c r="D609" s="1"/>
  <c r="B608"/>
  <c r="D608" s="1"/>
  <c r="B607"/>
  <c r="D607" s="1"/>
  <c r="B606"/>
  <c r="D606" s="1"/>
  <c r="B605"/>
  <c r="D605" s="1"/>
  <c r="B604"/>
  <c r="D604" s="1"/>
  <c r="C603"/>
  <c r="F603" s="1"/>
  <c r="B603"/>
  <c r="D603" s="1"/>
  <c r="B602"/>
  <c r="D602" s="1"/>
  <c r="B601"/>
  <c r="D601" s="1"/>
  <c r="B600"/>
  <c r="D600" s="1"/>
  <c r="B599"/>
  <c r="D599" s="1"/>
  <c r="B598"/>
  <c r="D598" s="1"/>
  <c r="B597"/>
  <c r="D597" s="1"/>
  <c r="B596"/>
  <c r="D596" s="1"/>
  <c r="C595"/>
  <c r="F595" s="1"/>
  <c r="B595"/>
  <c r="D595" s="1"/>
  <c r="B594"/>
  <c r="D594" s="1"/>
  <c r="B593"/>
  <c r="D593" s="1"/>
  <c r="B592"/>
  <c r="D592" s="1"/>
  <c r="B591"/>
  <c r="D591" s="1"/>
  <c r="B590"/>
  <c r="D590" s="1"/>
  <c r="B589"/>
  <c r="D589" s="1"/>
  <c r="B588"/>
  <c r="D588" s="1"/>
  <c r="C587"/>
  <c r="F587" s="1"/>
  <c r="B587"/>
  <c r="D587" s="1"/>
  <c r="B586"/>
  <c r="D586" s="1"/>
  <c r="B585"/>
  <c r="D585" s="1"/>
  <c r="B584"/>
  <c r="D584" s="1"/>
  <c r="B583"/>
  <c r="D583" s="1"/>
  <c r="B582"/>
  <c r="D582" s="1"/>
  <c r="B581"/>
  <c r="D581" s="1"/>
  <c r="B580"/>
  <c r="D580" s="1"/>
  <c r="C579"/>
  <c r="F579" s="1"/>
  <c r="B579"/>
  <c r="D579" s="1"/>
  <c r="B578"/>
  <c r="D578" s="1"/>
  <c r="B577"/>
  <c r="D577" s="1"/>
  <c r="B576"/>
  <c r="D576" s="1"/>
  <c r="B575"/>
  <c r="D575" s="1"/>
  <c r="B574"/>
  <c r="D574" s="1"/>
  <c r="B573"/>
  <c r="D573" s="1"/>
  <c r="B572"/>
  <c r="D572" s="1"/>
  <c r="C571"/>
  <c r="F571" s="1"/>
  <c r="B571"/>
  <c r="D571" s="1"/>
  <c r="B570"/>
  <c r="D570" s="1"/>
  <c r="B569"/>
  <c r="D569" s="1"/>
  <c r="B568"/>
  <c r="D568" s="1"/>
  <c r="B567"/>
  <c r="D567" s="1"/>
  <c r="B566"/>
  <c r="D566" s="1"/>
  <c r="B565"/>
  <c r="D565" s="1"/>
  <c r="B564"/>
  <c r="D564" s="1"/>
  <c r="C563"/>
  <c r="F563" s="1"/>
  <c r="B563"/>
  <c r="D563" s="1"/>
  <c r="B562"/>
  <c r="D562" s="1"/>
  <c r="B561"/>
  <c r="D561" s="1"/>
  <c r="B560"/>
  <c r="D560" s="1"/>
  <c r="B559"/>
  <c r="D559" s="1"/>
  <c r="B558"/>
  <c r="D558" s="1"/>
  <c r="B557"/>
  <c r="D557" s="1"/>
  <c r="B556"/>
  <c r="D556" s="1"/>
  <c r="C555"/>
  <c r="F555" s="1"/>
  <c r="B555"/>
  <c r="D555" s="1"/>
  <c r="B554"/>
  <c r="D554" s="1"/>
  <c r="B553"/>
  <c r="D553" s="1"/>
  <c r="B552"/>
  <c r="D552" s="1"/>
  <c r="B551"/>
  <c r="D551" s="1"/>
  <c r="B550"/>
  <c r="D550" s="1"/>
  <c r="B549"/>
  <c r="D549" s="1"/>
  <c r="B548"/>
  <c r="D548" s="1"/>
  <c r="C547"/>
  <c r="F547" s="1"/>
  <c r="B547"/>
  <c r="D547" s="1"/>
  <c r="B546"/>
  <c r="D546" s="1"/>
  <c r="B545"/>
  <c r="D545" s="1"/>
  <c r="B544"/>
  <c r="D544" s="1"/>
  <c r="B543"/>
  <c r="D543" s="1"/>
  <c r="B542"/>
  <c r="D542" s="1"/>
  <c r="B541"/>
  <c r="D541" s="1"/>
  <c r="B540"/>
  <c r="D540" s="1"/>
  <c r="C539"/>
  <c r="F539" s="1"/>
  <c r="B539"/>
  <c r="D539" s="1"/>
  <c r="B538"/>
  <c r="D538" s="1"/>
  <c r="B537"/>
  <c r="D537" s="1"/>
  <c r="B536"/>
  <c r="D536" s="1"/>
  <c r="B535"/>
  <c r="D535" s="1"/>
  <c r="B534"/>
  <c r="D534" s="1"/>
  <c r="B533"/>
  <c r="D533" s="1"/>
  <c r="B532"/>
  <c r="D532" s="1"/>
  <c r="C531"/>
  <c r="F531" s="1"/>
  <c r="B531"/>
  <c r="D531" s="1"/>
  <c r="B530"/>
  <c r="D530" s="1"/>
  <c r="B529"/>
  <c r="D529" s="1"/>
  <c r="B528"/>
  <c r="D528" s="1"/>
  <c r="B527"/>
  <c r="D527" s="1"/>
  <c r="B526"/>
  <c r="D526" s="1"/>
  <c r="B525"/>
  <c r="D525" s="1"/>
  <c r="B524"/>
  <c r="D524" s="1"/>
  <c r="C523"/>
  <c r="F523" s="1"/>
  <c r="B523"/>
  <c r="D523" s="1"/>
  <c r="B522"/>
  <c r="D522" s="1"/>
  <c r="B521"/>
  <c r="D521" s="1"/>
  <c r="B520"/>
  <c r="D520" s="1"/>
  <c r="B519"/>
  <c r="D519" s="1"/>
  <c r="B518"/>
  <c r="D518" s="1"/>
  <c r="B517"/>
  <c r="D517" s="1"/>
  <c r="B516"/>
  <c r="D516" s="1"/>
  <c r="C515"/>
  <c r="F515" s="1"/>
  <c r="B515"/>
  <c r="D515" s="1"/>
  <c r="B514"/>
  <c r="D514" s="1"/>
  <c r="B513"/>
  <c r="D513" s="1"/>
  <c r="B512"/>
  <c r="D512" s="1"/>
  <c r="B511"/>
  <c r="D511" s="1"/>
  <c r="B510"/>
  <c r="D510" s="1"/>
  <c r="B509"/>
  <c r="D509" s="1"/>
  <c r="B508"/>
  <c r="D508" s="1"/>
  <c r="C507"/>
  <c r="F507" s="1"/>
  <c r="B507"/>
  <c r="D507" s="1"/>
  <c r="B506"/>
  <c r="D506" s="1"/>
  <c r="B505"/>
  <c r="D505" s="1"/>
  <c r="B504"/>
  <c r="D504" s="1"/>
  <c r="B503"/>
  <c r="D503" s="1"/>
  <c r="B502"/>
  <c r="D502" s="1"/>
  <c r="B501"/>
  <c r="D501" s="1"/>
  <c r="B500"/>
  <c r="D500" s="1"/>
  <c r="C499"/>
  <c r="F499" s="1"/>
  <c r="B499"/>
  <c r="D499" s="1"/>
  <c r="B498"/>
  <c r="D498" s="1"/>
  <c r="B497"/>
  <c r="D497" s="1"/>
  <c r="B496"/>
  <c r="D496" s="1"/>
  <c r="B495"/>
  <c r="D495" s="1"/>
  <c r="B494"/>
  <c r="D494" s="1"/>
  <c r="B493"/>
  <c r="D493" s="1"/>
  <c r="B492"/>
  <c r="D492" s="1"/>
  <c r="C491"/>
  <c r="F491" s="1"/>
  <c r="B491"/>
  <c r="D491" s="1"/>
  <c r="B490"/>
  <c r="D490" s="1"/>
  <c r="B489"/>
  <c r="D489" s="1"/>
  <c r="B488"/>
  <c r="D488" s="1"/>
  <c r="B487"/>
  <c r="D487" s="1"/>
  <c r="B486"/>
  <c r="D486" s="1"/>
  <c r="B485"/>
  <c r="D485" s="1"/>
  <c r="B484"/>
  <c r="D484" s="1"/>
  <c r="C483"/>
  <c r="F483" s="1"/>
  <c r="B483"/>
  <c r="D483" s="1"/>
  <c r="B482"/>
  <c r="D482" s="1"/>
  <c r="B481"/>
  <c r="D481" s="1"/>
  <c r="B480"/>
  <c r="D480" s="1"/>
  <c r="B479"/>
  <c r="D479" s="1"/>
  <c r="B478"/>
  <c r="D478" s="1"/>
  <c r="B477"/>
  <c r="D477" s="1"/>
  <c r="B476"/>
  <c r="D476" s="1"/>
  <c r="C475"/>
  <c r="F475" s="1"/>
  <c r="B475"/>
  <c r="D475" s="1"/>
  <c r="B474"/>
  <c r="D474" s="1"/>
  <c r="B473"/>
  <c r="D473" s="1"/>
  <c r="B472"/>
  <c r="D472" s="1"/>
  <c r="B471"/>
  <c r="D471" s="1"/>
  <c r="B470"/>
  <c r="D470" s="1"/>
  <c r="C469"/>
  <c r="F469" s="1"/>
  <c r="B469"/>
  <c r="D469" s="1"/>
  <c r="B468"/>
  <c r="D468" s="1"/>
  <c r="B467"/>
  <c r="D467" s="1"/>
  <c r="B466"/>
  <c r="D466" s="1"/>
  <c r="B465"/>
  <c r="D465" s="1"/>
  <c r="B464"/>
  <c r="D464" s="1"/>
  <c r="B463"/>
  <c r="D463" s="1"/>
  <c r="B462"/>
  <c r="D462" s="1"/>
  <c r="C461"/>
  <c r="F461" s="1"/>
  <c r="B461"/>
  <c r="D461" s="1"/>
  <c r="B460"/>
  <c r="D460" s="1"/>
  <c r="B459"/>
  <c r="D459" s="1"/>
  <c r="B458"/>
  <c r="D458" s="1"/>
  <c r="B457"/>
  <c r="D457" s="1"/>
  <c r="B456"/>
  <c r="D456" s="1"/>
  <c r="B455"/>
  <c r="D455" s="1"/>
  <c r="B454"/>
  <c r="D454" s="1"/>
  <c r="C453"/>
  <c r="F453" s="1"/>
  <c r="B453"/>
  <c r="D453" s="1"/>
  <c r="B452"/>
  <c r="D452" s="1"/>
  <c r="B451"/>
  <c r="D451" s="1"/>
  <c r="B450"/>
  <c r="D450" s="1"/>
  <c r="B449"/>
  <c r="D449" s="1"/>
  <c r="B448"/>
  <c r="D448" s="1"/>
  <c r="B447"/>
  <c r="D447" s="1"/>
  <c r="B446"/>
  <c r="D446" s="1"/>
  <c r="C445"/>
  <c r="F445" s="1"/>
  <c r="B445"/>
  <c r="D445" s="1"/>
  <c r="B444"/>
  <c r="D444" s="1"/>
  <c r="B443"/>
  <c r="D443" s="1"/>
  <c r="B442"/>
  <c r="D442" s="1"/>
  <c r="B441"/>
  <c r="D441" s="1"/>
  <c r="B440"/>
  <c r="D440" s="1"/>
  <c r="B439"/>
  <c r="D439" s="1"/>
  <c r="B438"/>
  <c r="D438" s="1"/>
  <c r="C437"/>
  <c r="F437" s="1"/>
  <c r="B437"/>
  <c r="D437" s="1"/>
  <c r="B436"/>
  <c r="D436" s="1"/>
  <c r="B435"/>
  <c r="D435" s="1"/>
  <c r="B434"/>
  <c r="D434" s="1"/>
  <c r="B433"/>
  <c r="D433" s="1"/>
  <c r="B432"/>
  <c r="D432" s="1"/>
  <c r="B431"/>
  <c r="D431" s="1"/>
  <c r="B430"/>
  <c r="D430" s="1"/>
  <c r="C429"/>
  <c r="F429" s="1"/>
  <c r="B429"/>
  <c r="D429" s="1"/>
  <c r="B428"/>
  <c r="D428" s="1"/>
  <c r="B427"/>
  <c r="D427" s="1"/>
  <c r="B426"/>
  <c r="D426" s="1"/>
  <c r="B425"/>
  <c r="D425" s="1"/>
  <c r="B424"/>
  <c r="D424" s="1"/>
  <c r="B423"/>
  <c r="D423" s="1"/>
  <c r="B422"/>
  <c r="D422" s="1"/>
  <c r="C421"/>
  <c r="F421" s="1"/>
  <c r="B421"/>
  <c r="D421" s="1"/>
  <c r="B420"/>
  <c r="D420" s="1"/>
  <c r="B419"/>
  <c r="D419" s="1"/>
  <c r="B418"/>
  <c r="D418" s="1"/>
  <c r="B417"/>
  <c r="D417" s="1"/>
  <c r="B416"/>
  <c r="D416" s="1"/>
  <c r="B415"/>
  <c r="D415" s="1"/>
  <c r="B414"/>
  <c r="D414" s="1"/>
  <c r="C413"/>
  <c r="F413" s="1"/>
  <c r="B413"/>
  <c r="D413" s="1"/>
  <c r="B412"/>
  <c r="D412" s="1"/>
  <c r="B411"/>
  <c r="D411" s="1"/>
  <c r="B410"/>
  <c r="D410" s="1"/>
  <c r="B409"/>
  <c r="B408"/>
  <c r="D408" s="1"/>
  <c r="B407"/>
  <c r="D407" s="1"/>
  <c r="B406"/>
  <c r="D406" s="1"/>
  <c r="C405"/>
  <c r="F405" s="1"/>
  <c r="B405"/>
  <c r="D405" s="1"/>
  <c r="B404"/>
  <c r="D404" s="1"/>
  <c r="B403"/>
  <c r="D403" s="1"/>
  <c r="B402"/>
  <c r="D402" s="1"/>
  <c r="B401"/>
  <c r="B400"/>
  <c r="D400" s="1"/>
  <c r="B399"/>
  <c r="D399" s="1"/>
  <c r="B398"/>
  <c r="D398" s="1"/>
  <c r="C397"/>
  <c r="F397" s="1"/>
  <c r="B397"/>
  <c r="D397" s="1"/>
  <c r="B396"/>
  <c r="D396" s="1"/>
  <c r="B395"/>
  <c r="D395" s="1"/>
  <c r="B394"/>
  <c r="D394" s="1"/>
  <c r="B393"/>
  <c r="B392"/>
  <c r="D392" s="1"/>
  <c r="B391"/>
  <c r="D391" s="1"/>
  <c r="B390"/>
  <c r="D390" s="1"/>
  <c r="C389"/>
  <c r="F389" s="1"/>
  <c r="B389"/>
  <c r="D389" s="1"/>
  <c r="B388"/>
  <c r="C388" s="1"/>
  <c r="F388" s="1"/>
  <c r="B387"/>
  <c r="D387" s="1"/>
  <c r="B386"/>
  <c r="D386" s="1"/>
  <c r="B385"/>
  <c r="B384"/>
  <c r="D384" s="1"/>
  <c r="B383"/>
  <c r="D383" s="1"/>
  <c r="B382"/>
  <c r="D382" s="1"/>
  <c r="C381"/>
  <c r="F381" s="1"/>
  <c r="B381"/>
  <c r="D381" s="1"/>
  <c r="B380"/>
  <c r="D380" s="1"/>
  <c r="B379"/>
  <c r="D379" s="1"/>
  <c r="B378"/>
  <c r="C378" s="1"/>
  <c r="F378" s="1"/>
  <c r="B377"/>
  <c r="B376"/>
  <c r="C376" s="1"/>
  <c r="F376" s="1"/>
  <c r="B375"/>
  <c r="D375" s="1"/>
  <c r="B374"/>
  <c r="C374" s="1"/>
  <c r="F374" s="1"/>
  <c r="C373"/>
  <c r="F373" s="1"/>
  <c r="B373"/>
  <c r="D373" s="1"/>
  <c r="B372"/>
  <c r="C372" s="1"/>
  <c r="F372" s="1"/>
  <c r="B371"/>
  <c r="D371" s="1"/>
  <c r="B370"/>
  <c r="D370" s="1"/>
  <c r="B369"/>
  <c r="B368"/>
  <c r="D368" s="1"/>
  <c r="B367"/>
  <c r="D367" s="1"/>
  <c r="B366"/>
  <c r="D366" s="1"/>
  <c r="C365"/>
  <c r="F365" s="1"/>
  <c r="B365"/>
  <c r="D365" s="1"/>
  <c r="B364"/>
  <c r="D364" s="1"/>
  <c r="B363"/>
  <c r="D363" s="1"/>
  <c r="B362"/>
  <c r="C362" s="1"/>
  <c r="F362" s="1"/>
  <c r="B361"/>
  <c r="B360"/>
  <c r="C360" s="1"/>
  <c r="F360" s="1"/>
  <c r="B359"/>
  <c r="D359" s="1"/>
  <c r="B358"/>
  <c r="D358" s="1"/>
  <c r="C357"/>
  <c r="F357" s="1"/>
  <c r="B357"/>
  <c r="D357" s="1"/>
  <c r="B356"/>
  <c r="D356" s="1"/>
  <c r="B355"/>
  <c r="D355" s="1"/>
  <c r="B354"/>
  <c r="C354" s="1"/>
  <c r="F354" s="1"/>
  <c r="B353"/>
  <c r="B352"/>
  <c r="C352" s="1"/>
  <c r="F352" s="1"/>
  <c r="B351"/>
  <c r="D351" s="1"/>
  <c r="B350"/>
  <c r="D350" s="1"/>
  <c r="C349"/>
  <c r="F349" s="1"/>
  <c r="B349"/>
  <c r="D349" s="1"/>
  <c r="B348"/>
  <c r="D348" s="1"/>
  <c r="B347"/>
  <c r="D347" s="1"/>
  <c r="B346"/>
  <c r="D346" s="1"/>
  <c r="B345"/>
  <c r="B344"/>
  <c r="D344" s="1"/>
  <c r="B343"/>
  <c r="D343" s="1"/>
  <c r="B342"/>
  <c r="C342" s="1"/>
  <c r="F342" s="1"/>
  <c r="C341"/>
  <c r="F341" s="1"/>
  <c r="B341"/>
  <c r="D341" s="1"/>
  <c r="B340"/>
  <c r="C340" s="1"/>
  <c r="F340" s="1"/>
  <c r="B339"/>
  <c r="D339" s="1"/>
  <c r="B338"/>
  <c r="D338" s="1"/>
  <c r="B337"/>
  <c r="B336"/>
  <c r="D336" s="1"/>
  <c r="B335"/>
  <c r="D335" s="1"/>
  <c r="B334"/>
  <c r="C334" s="1"/>
  <c r="F334" s="1"/>
  <c r="C333"/>
  <c r="F333" s="1"/>
  <c r="B333"/>
  <c r="D333" s="1"/>
  <c r="B332"/>
  <c r="C332" s="1"/>
  <c r="F332" s="1"/>
  <c r="B331"/>
  <c r="D331" s="1"/>
  <c r="B330"/>
  <c r="C330" s="1"/>
  <c r="F330" s="1"/>
  <c r="B329"/>
  <c r="B328"/>
  <c r="C328" s="1"/>
  <c r="F328" s="1"/>
  <c r="B327"/>
  <c r="D327" s="1"/>
  <c r="B326"/>
  <c r="D326" s="1"/>
  <c r="C325"/>
  <c r="F325" s="1"/>
  <c r="B325"/>
  <c r="D325" s="1"/>
  <c r="B324"/>
  <c r="D324" s="1"/>
  <c r="B323"/>
  <c r="D323" s="1"/>
  <c r="B322"/>
  <c r="D322" s="1"/>
  <c r="B321"/>
  <c r="B320"/>
  <c r="D320" s="1"/>
  <c r="B319"/>
  <c r="D319" s="1"/>
  <c r="B318"/>
  <c r="C318" s="1"/>
  <c r="F318" s="1"/>
  <c r="C317"/>
  <c r="F317" s="1"/>
  <c r="B317"/>
  <c r="D317" s="1"/>
  <c r="B316"/>
  <c r="C316" s="1"/>
  <c r="F316" s="1"/>
  <c r="B315"/>
  <c r="D315" s="1"/>
  <c r="B314"/>
  <c r="D314" s="1"/>
  <c r="B313"/>
  <c r="B312"/>
  <c r="D312" s="1"/>
  <c r="B311"/>
  <c r="D311" s="1"/>
  <c r="B310"/>
  <c r="C310" s="1"/>
  <c r="F310" s="1"/>
  <c r="C309"/>
  <c r="F309" s="1"/>
  <c r="B309"/>
  <c r="D309" s="1"/>
  <c r="B308"/>
  <c r="C308" s="1"/>
  <c r="F308" s="1"/>
  <c r="B307"/>
  <c r="D307" s="1"/>
  <c r="B306"/>
  <c r="D306" s="1"/>
  <c r="B305"/>
  <c r="B304"/>
  <c r="C304" s="1"/>
  <c r="F304" s="1"/>
  <c r="B303"/>
  <c r="D303" s="1"/>
  <c r="B302"/>
  <c r="D302" s="1"/>
  <c r="C301"/>
  <c r="F301" s="1"/>
  <c r="B301"/>
  <c r="D301" s="1"/>
  <c r="B300"/>
  <c r="D300" s="1"/>
  <c r="B299"/>
  <c r="D299" s="1"/>
  <c r="B298"/>
  <c r="C298" s="1"/>
  <c r="F298" s="1"/>
  <c r="B297"/>
  <c r="B296"/>
  <c r="C296" s="1"/>
  <c r="F296" s="1"/>
  <c r="B295"/>
  <c r="D295" s="1"/>
  <c r="B294"/>
  <c r="D294" s="1"/>
  <c r="C293"/>
  <c r="F293" s="1"/>
  <c r="B293"/>
  <c r="D293" s="1"/>
  <c r="B292"/>
  <c r="D292" s="1"/>
  <c r="B291"/>
  <c r="D291" s="1"/>
  <c r="B290"/>
  <c r="C290" s="1"/>
  <c r="F290" s="1"/>
  <c r="B289"/>
  <c r="B288"/>
  <c r="C288" s="1"/>
  <c r="F288" s="1"/>
  <c r="B287"/>
  <c r="D287" s="1"/>
  <c r="B286"/>
  <c r="D286" s="1"/>
  <c r="C285"/>
  <c r="F285" s="1"/>
  <c r="B285"/>
  <c r="D285" s="1"/>
  <c r="B284"/>
  <c r="D284" s="1"/>
  <c r="B283"/>
  <c r="D283" s="1"/>
  <c r="B282"/>
  <c r="C282" s="1"/>
  <c r="F282" s="1"/>
  <c r="B281"/>
  <c r="B280"/>
  <c r="C280" s="1"/>
  <c r="F280" s="1"/>
  <c r="B279"/>
  <c r="D279" s="1"/>
  <c r="B278"/>
  <c r="D278" s="1"/>
  <c r="C277"/>
  <c r="F277" s="1"/>
  <c r="B277"/>
  <c r="D277" s="1"/>
  <c r="B276"/>
  <c r="D276" s="1"/>
  <c r="B275"/>
  <c r="D275" s="1"/>
  <c r="B274"/>
  <c r="C274" s="1"/>
  <c r="F274" s="1"/>
  <c r="B273"/>
  <c r="B272"/>
  <c r="C272" s="1"/>
  <c r="F272" s="1"/>
  <c r="B271"/>
  <c r="D271" s="1"/>
  <c r="B270"/>
  <c r="D270" s="1"/>
  <c r="C269"/>
  <c r="F269" s="1"/>
  <c r="B269"/>
  <c r="D269" s="1"/>
  <c r="B268"/>
  <c r="D268" s="1"/>
  <c r="B267"/>
  <c r="D267" s="1"/>
  <c r="B266"/>
  <c r="C266" s="1"/>
  <c r="F266" s="1"/>
  <c r="B265"/>
  <c r="B264"/>
  <c r="C264" s="1"/>
  <c r="F264" s="1"/>
  <c r="B263"/>
  <c r="D263" s="1"/>
  <c r="B262"/>
  <c r="D262" s="1"/>
  <c r="C261"/>
  <c r="F261" s="1"/>
  <c r="B261"/>
  <c r="D261" s="1"/>
  <c r="B260"/>
  <c r="C260" s="1"/>
  <c r="F260" s="1"/>
  <c r="B259"/>
  <c r="D259" s="1"/>
  <c r="B258"/>
  <c r="C258" s="1"/>
  <c r="F258" s="1"/>
  <c r="B257"/>
  <c r="B256"/>
  <c r="C256" s="1"/>
  <c r="F256" s="1"/>
  <c r="B255"/>
  <c r="D255" s="1"/>
  <c r="B254"/>
  <c r="C254" s="1"/>
  <c r="F254" s="1"/>
  <c r="C253"/>
  <c r="F253" s="1"/>
  <c r="B253"/>
  <c r="D253" s="1"/>
  <c r="B252"/>
  <c r="D252" s="1"/>
  <c r="B251"/>
  <c r="D251" s="1"/>
  <c r="B250"/>
  <c r="D250" s="1"/>
  <c r="B249"/>
  <c r="B248"/>
  <c r="D248" s="1"/>
  <c r="B247"/>
  <c r="D247" s="1"/>
  <c r="B246"/>
  <c r="D246" s="1"/>
  <c r="B245"/>
  <c r="D245" s="1"/>
  <c r="B244"/>
  <c r="C244" s="1"/>
  <c r="F244" s="1"/>
  <c r="B243"/>
  <c r="D243" s="1"/>
  <c r="B242"/>
  <c r="C242" s="1"/>
  <c r="F242" s="1"/>
  <c r="C241"/>
  <c r="F241" s="1"/>
  <c r="B241"/>
  <c r="D241" s="1"/>
  <c r="B240"/>
  <c r="D240" s="1"/>
  <c r="B239"/>
  <c r="D239" s="1"/>
  <c r="B238"/>
  <c r="D238" s="1"/>
  <c r="B237"/>
  <c r="D237" s="1"/>
  <c r="B236"/>
  <c r="C236" s="1"/>
  <c r="F236" s="1"/>
  <c r="B235"/>
  <c r="D235" s="1"/>
  <c r="B234"/>
  <c r="C234" s="1"/>
  <c r="F234" s="1"/>
  <c r="C233"/>
  <c r="F233" s="1"/>
  <c r="B233"/>
  <c r="D233" s="1"/>
  <c r="B232"/>
  <c r="D232" s="1"/>
  <c r="B231"/>
  <c r="D231" s="1"/>
  <c r="B230"/>
  <c r="D230" s="1"/>
  <c r="B229"/>
  <c r="D229" s="1"/>
  <c r="B228"/>
  <c r="D228" s="1"/>
  <c r="B227"/>
  <c r="D227" s="1"/>
  <c r="B226"/>
  <c r="D226" s="1"/>
  <c r="C225"/>
  <c r="F225" s="1"/>
  <c r="B225"/>
  <c r="D225" s="1"/>
  <c r="B224"/>
  <c r="D224" s="1"/>
  <c r="B223"/>
  <c r="D223" s="1"/>
  <c r="B222"/>
  <c r="D222" s="1"/>
  <c r="B221"/>
  <c r="D221" s="1"/>
  <c r="B220"/>
  <c r="C220" s="1"/>
  <c r="F220" s="1"/>
  <c r="B219"/>
  <c r="D219" s="1"/>
  <c r="B218"/>
  <c r="C218" s="1"/>
  <c r="F218" s="1"/>
  <c r="C217"/>
  <c r="F217" s="1"/>
  <c r="B217"/>
  <c r="D217" s="1"/>
  <c r="B216"/>
  <c r="D216" s="1"/>
  <c r="B215"/>
  <c r="D215" s="1"/>
  <c r="B214"/>
  <c r="D214" s="1"/>
  <c r="B213"/>
  <c r="D213" s="1"/>
  <c r="B212"/>
  <c r="C212" s="1"/>
  <c r="F212" s="1"/>
  <c r="B211"/>
  <c r="D211" s="1"/>
  <c r="B210"/>
  <c r="C210" s="1"/>
  <c r="F210" s="1"/>
  <c r="C209"/>
  <c r="F209" s="1"/>
  <c r="B209"/>
  <c r="D209" s="1"/>
  <c r="B208"/>
  <c r="C208" s="1"/>
  <c r="F208" s="1"/>
  <c r="B207"/>
  <c r="D207" s="1"/>
  <c r="B206"/>
  <c r="C206" s="1"/>
  <c r="F206" s="1"/>
  <c r="B205"/>
  <c r="D205" s="1"/>
  <c r="B204"/>
  <c r="D204" s="1"/>
  <c r="B203"/>
  <c r="D203" s="1"/>
  <c r="B202"/>
  <c r="D202" s="1"/>
  <c r="C201"/>
  <c r="F201" s="1"/>
  <c r="B201"/>
  <c r="D201" s="1"/>
  <c r="B200"/>
  <c r="D200" s="1"/>
  <c r="B199"/>
  <c r="D199" s="1"/>
  <c r="B198"/>
  <c r="D198" s="1"/>
  <c r="B197"/>
  <c r="D197" s="1"/>
  <c r="B196"/>
  <c r="C196" s="1"/>
  <c r="F196" s="1"/>
  <c r="B195"/>
  <c r="D195" s="1"/>
  <c r="B194"/>
  <c r="C194" s="1"/>
  <c r="F194" s="1"/>
  <c r="C193"/>
  <c r="F193" s="1"/>
  <c r="B193"/>
  <c r="D193" s="1"/>
  <c r="B192"/>
  <c r="C192" s="1"/>
  <c r="F192" s="1"/>
  <c r="B191"/>
  <c r="D191" s="1"/>
  <c r="B190"/>
  <c r="C190" s="1"/>
  <c r="F190" s="1"/>
  <c r="B189"/>
  <c r="D189" s="1"/>
  <c r="B188"/>
  <c r="D188" s="1"/>
  <c r="B187"/>
  <c r="D187" s="1"/>
  <c r="B186"/>
  <c r="D186" s="1"/>
  <c r="C185"/>
  <c r="F185" s="1"/>
  <c r="B185"/>
  <c r="D185" s="1"/>
  <c r="B184"/>
  <c r="D184" s="1"/>
  <c r="B183"/>
  <c r="D183" s="1"/>
  <c r="B182"/>
  <c r="D182" s="1"/>
  <c r="B181"/>
  <c r="D181" s="1"/>
  <c r="B180"/>
  <c r="D180" s="1"/>
  <c r="B179"/>
  <c r="D179" s="1"/>
  <c r="B178"/>
  <c r="D178" s="1"/>
  <c r="C177"/>
  <c r="F177" s="1"/>
  <c r="B177"/>
  <c r="D177" s="1"/>
  <c r="B176"/>
  <c r="D176" s="1"/>
  <c r="B175"/>
  <c r="D175" s="1"/>
  <c r="B174"/>
  <c r="D174" s="1"/>
  <c r="B173"/>
  <c r="D173" s="1"/>
  <c r="B172"/>
  <c r="D172" s="1"/>
  <c r="B171"/>
  <c r="D171" s="1"/>
  <c r="B170"/>
  <c r="D170" s="1"/>
  <c r="C169"/>
  <c r="F169" s="1"/>
  <c r="B169"/>
  <c r="D169" s="1"/>
  <c r="B168"/>
  <c r="D168" s="1"/>
  <c r="B167"/>
  <c r="D167" s="1"/>
  <c r="B166"/>
  <c r="D166" s="1"/>
  <c r="B165"/>
  <c r="D165" s="1"/>
  <c r="B164"/>
  <c r="C164" s="1"/>
  <c r="F164" s="1"/>
  <c r="B163"/>
  <c r="D163" s="1"/>
  <c r="B162"/>
  <c r="C162" s="1"/>
  <c r="F162" s="1"/>
  <c r="C161"/>
  <c r="F161" s="1"/>
  <c r="B161"/>
  <c r="D161" s="1"/>
  <c r="B160"/>
  <c r="C160" s="1"/>
  <c r="F160" s="1"/>
  <c r="B159"/>
  <c r="D159" s="1"/>
  <c r="B158"/>
  <c r="C158" s="1"/>
  <c r="F158" s="1"/>
  <c r="B157"/>
  <c r="D157" s="1"/>
  <c r="B156"/>
  <c r="D156" s="1"/>
  <c r="B155"/>
  <c r="D155" s="1"/>
  <c r="B154"/>
  <c r="D154" s="1"/>
  <c r="C153"/>
  <c r="F153" s="1"/>
  <c r="B153"/>
  <c r="D153" s="1"/>
  <c r="B152"/>
  <c r="D152" s="1"/>
  <c r="B151"/>
  <c r="D151" s="1"/>
  <c r="B150"/>
  <c r="D150" s="1"/>
  <c r="B149"/>
  <c r="D149" s="1"/>
  <c r="B148"/>
  <c r="D148" s="1"/>
  <c r="B147"/>
  <c r="D147" s="1"/>
  <c r="B146"/>
  <c r="D146" s="1"/>
  <c r="C145"/>
  <c r="F145" s="1"/>
  <c r="B145"/>
  <c r="D145" s="1"/>
  <c r="B144"/>
  <c r="C144" s="1"/>
  <c r="F144" s="1"/>
  <c r="B143"/>
  <c r="D143" s="1"/>
  <c r="B142"/>
  <c r="C142" s="1"/>
  <c r="F142" s="1"/>
  <c r="B141"/>
  <c r="D141" s="1"/>
  <c r="B140"/>
  <c r="D140" s="1"/>
  <c r="B139"/>
  <c r="D139" s="1"/>
  <c r="B138"/>
  <c r="D138" s="1"/>
  <c r="C137"/>
  <c r="F137" s="1"/>
  <c r="B137"/>
  <c r="D137" s="1"/>
  <c r="B136"/>
  <c r="C136" s="1"/>
  <c r="F136" s="1"/>
  <c r="B135"/>
  <c r="D135" s="1"/>
  <c r="B134"/>
  <c r="C134" s="1"/>
  <c r="F134" s="1"/>
  <c r="B133"/>
  <c r="D133" s="1"/>
  <c r="B132"/>
  <c r="D132" s="1"/>
  <c r="B131"/>
  <c r="D131" s="1"/>
  <c r="B130"/>
  <c r="D130" s="1"/>
  <c r="C129"/>
  <c r="F129" s="1"/>
  <c r="B129"/>
  <c r="D129" s="1"/>
  <c r="B128"/>
  <c r="D128" s="1"/>
  <c r="B127"/>
  <c r="D127" s="1"/>
  <c r="B126"/>
  <c r="D126" s="1"/>
  <c r="B125"/>
  <c r="D125" s="1"/>
  <c r="B124"/>
  <c r="C124" s="1"/>
  <c r="F124" s="1"/>
  <c r="B123"/>
  <c r="D123" s="1"/>
  <c r="B122"/>
  <c r="C122" s="1"/>
  <c r="F122" s="1"/>
  <c r="C121"/>
  <c r="F121" s="1"/>
  <c r="B121"/>
  <c r="D121" s="1"/>
  <c r="B120"/>
  <c r="D120" s="1"/>
  <c r="B119"/>
  <c r="D119" s="1"/>
  <c r="B118"/>
  <c r="C118" s="1"/>
  <c r="F118" s="1"/>
  <c r="B117"/>
  <c r="D117" s="1"/>
  <c r="B116"/>
  <c r="D116" s="1"/>
  <c r="B115"/>
  <c r="D115" s="1"/>
  <c r="B114"/>
  <c r="D114" s="1"/>
  <c r="C113"/>
  <c r="F113" s="1"/>
  <c r="B113"/>
  <c r="D113" s="1"/>
  <c r="B112"/>
  <c r="C112" s="1"/>
  <c r="F112" s="1"/>
  <c r="B111"/>
  <c r="D111" s="1"/>
  <c r="B110"/>
  <c r="C110" s="1"/>
  <c r="F110" s="1"/>
  <c r="B109"/>
  <c r="D109" s="1"/>
  <c r="B108"/>
  <c r="D108" s="1"/>
  <c r="B107"/>
  <c r="D107" s="1"/>
  <c r="B106"/>
  <c r="D106" s="1"/>
  <c r="C105"/>
  <c r="F105" s="1"/>
  <c r="B105"/>
  <c r="D105" s="1"/>
  <c r="B104"/>
  <c r="D104" s="1"/>
  <c r="B103"/>
  <c r="D103" s="1"/>
  <c r="B102"/>
  <c r="C102" s="1"/>
  <c r="F102" s="1"/>
  <c r="B101"/>
  <c r="D101" s="1"/>
  <c r="B100"/>
  <c r="C100" s="1"/>
  <c r="F100" s="1"/>
  <c r="B99"/>
  <c r="D99" s="1"/>
  <c r="B98"/>
  <c r="D98" s="1"/>
  <c r="C97"/>
  <c r="F97" s="1"/>
  <c r="B97"/>
  <c r="D97" s="1"/>
  <c r="B96"/>
  <c r="D96" s="1"/>
  <c r="B95"/>
  <c r="D95" s="1"/>
  <c r="B94"/>
  <c r="C94" s="1"/>
  <c r="F94" s="1"/>
  <c r="B93"/>
  <c r="D93" s="1"/>
  <c r="B92"/>
  <c r="C92" s="1"/>
  <c r="F92" s="1"/>
  <c r="B91"/>
  <c r="D91" s="1"/>
  <c r="B90"/>
  <c r="C90" s="1"/>
  <c r="F90" s="1"/>
  <c r="C89"/>
  <c r="F89" s="1"/>
  <c r="B89"/>
  <c r="D89" s="1"/>
  <c r="B88"/>
  <c r="C88" s="1"/>
  <c r="F88" s="1"/>
  <c r="B87"/>
  <c r="D87" s="1"/>
  <c r="B86"/>
  <c r="D86" s="1"/>
  <c r="B85"/>
  <c r="D85" s="1"/>
  <c r="B84"/>
  <c r="D84" s="1"/>
  <c r="B83"/>
  <c r="D83" s="1"/>
  <c r="B82"/>
  <c r="D82" s="1"/>
  <c r="C81"/>
  <c r="F81" s="1"/>
  <c r="B81"/>
  <c r="D81" s="1"/>
  <c r="B80"/>
  <c r="D80" s="1"/>
  <c r="B79"/>
  <c r="D79" s="1"/>
  <c r="B78"/>
  <c r="D78" s="1"/>
  <c r="B77"/>
  <c r="D77" s="1"/>
  <c r="B76"/>
  <c r="D76" s="1"/>
  <c r="B75"/>
  <c r="D75" s="1"/>
  <c r="B74"/>
  <c r="C74" s="1"/>
  <c r="F74" s="1"/>
  <c r="C73"/>
  <c r="F73" s="1"/>
  <c r="B73"/>
  <c r="D73" s="1"/>
  <c r="B72"/>
  <c r="C72" s="1"/>
  <c r="F72" s="1"/>
  <c r="B71"/>
  <c r="D71" s="1"/>
  <c r="B70"/>
  <c r="D70" s="1"/>
  <c r="B69"/>
  <c r="D69" s="1"/>
  <c r="B68"/>
  <c r="D68" s="1"/>
  <c r="B67"/>
  <c r="D67" s="1"/>
  <c r="B66"/>
  <c r="D66" s="1"/>
  <c r="C65"/>
  <c r="F65" s="1"/>
  <c r="B65"/>
  <c r="D65" s="1"/>
  <c r="B64"/>
  <c r="D64" s="1"/>
  <c r="B63"/>
  <c r="D63" s="1"/>
  <c r="B62"/>
  <c r="D62" s="1"/>
  <c r="B61"/>
  <c r="D61" s="1"/>
  <c r="B60"/>
  <c r="D60" s="1"/>
  <c r="B59"/>
  <c r="D59" s="1"/>
  <c r="B58"/>
  <c r="C58" s="1"/>
  <c r="F58" s="1"/>
  <c r="C57"/>
  <c r="F57" s="1"/>
  <c r="B57"/>
  <c r="D57" s="1"/>
  <c r="B56"/>
  <c r="C56" s="1"/>
  <c r="F56" s="1"/>
  <c r="B55"/>
  <c r="D55" s="1"/>
  <c r="B54"/>
  <c r="D54" s="1"/>
  <c r="B53"/>
  <c r="D53" s="1"/>
  <c r="B52"/>
  <c r="D52" s="1"/>
  <c r="B51"/>
  <c r="D51" s="1"/>
  <c r="B50"/>
  <c r="C50" s="1"/>
  <c r="F50" s="1"/>
  <c r="C49"/>
  <c r="F49" s="1"/>
  <c r="B49"/>
  <c r="D49" s="1"/>
  <c r="B48"/>
  <c r="C48" s="1"/>
  <c r="F48" s="1"/>
  <c r="B47"/>
  <c r="D47" s="1"/>
  <c r="B46"/>
  <c r="C46" s="1"/>
  <c r="F46" s="1"/>
  <c r="B45"/>
  <c r="D45" s="1"/>
  <c r="B44"/>
  <c r="C44" s="1"/>
  <c r="F44" s="1"/>
  <c r="B43"/>
  <c r="D43" s="1"/>
  <c r="B42"/>
  <c r="D42" s="1"/>
  <c r="C41"/>
  <c r="F41" s="1"/>
  <c r="B41"/>
  <c r="D41" s="1"/>
  <c r="B40"/>
  <c r="D40" s="1"/>
  <c r="B39"/>
  <c r="D39" s="1"/>
  <c r="B38"/>
  <c r="C38" s="1"/>
  <c r="F38" s="1"/>
  <c r="B37"/>
  <c r="D37" s="1"/>
  <c r="B36"/>
  <c r="C36" s="1"/>
  <c r="F36" s="1"/>
  <c r="B35"/>
  <c r="D35" s="1"/>
  <c r="B34"/>
  <c r="C34" s="1"/>
  <c r="F34" s="1"/>
  <c r="C33"/>
  <c r="F33" s="1"/>
  <c r="B33"/>
  <c r="D33" s="1"/>
  <c r="B32"/>
  <c r="C32" s="1"/>
  <c r="F32" s="1"/>
  <c r="B31"/>
  <c r="D31" s="1"/>
  <c r="B30"/>
  <c r="C30" s="1"/>
  <c r="F30" s="1"/>
  <c r="B29"/>
  <c r="D29" s="1"/>
  <c r="B28"/>
  <c r="C28" s="1"/>
  <c r="F28" s="1"/>
  <c r="B27"/>
  <c r="D27" s="1"/>
  <c r="B26"/>
  <c r="C26" s="1"/>
  <c r="F26" s="1"/>
  <c r="C25"/>
  <c r="F25" s="1"/>
  <c r="B25"/>
  <c r="D25" s="1"/>
  <c r="B24"/>
  <c r="C24" s="1"/>
  <c r="F24" s="1"/>
  <c r="B23"/>
  <c r="D23" s="1"/>
  <c r="B22"/>
  <c r="C22" s="1"/>
  <c r="F22" s="1"/>
  <c r="B21"/>
  <c r="D21" s="1"/>
  <c r="B20"/>
  <c r="C20" s="1"/>
  <c r="F20" s="1"/>
  <c r="B19"/>
  <c r="D19" s="1"/>
  <c r="B18"/>
  <c r="C18" s="1"/>
  <c r="F18" s="1"/>
  <c r="C17"/>
  <c r="F17" s="1"/>
  <c r="B17"/>
  <c r="D17" s="1"/>
  <c r="B16"/>
  <c r="C16" s="1"/>
  <c r="F16" s="1"/>
  <c r="B15"/>
  <c r="D15" s="1"/>
  <c r="B14"/>
  <c r="C14" s="1"/>
  <c r="F14" s="1"/>
  <c r="B13"/>
  <c r="D13" s="1"/>
  <c r="B12"/>
  <c r="C12" s="1"/>
  <c r="F12" s="1"/>
  <c r="B11"/>
  <c r="D11" s="1"/>
  <c r="B10"/>
  <c r="C10" s="1"/>
  <c r="F10" s="1"/>
  <c r="C9"/>
  <c r="F9" s="1"/>
  <c r="B9"/>
  <c r="D9" s="1"/>
  <c r="B8"/>
  <c r="C8" s="1"/>
  <c r="F8" s="1"/>
  <c r="B7"/>
  <c r="D7" s="1"/>
  <c r="B6"/>
  <c r="C6" s="1"/>
  <c r="F6" s="1"/>
  <c r="B5"/>
  <c r="D5" s="1"/>
  <c r="B4"/>
  <c r="C4" s="1"/>
  <c r="F4" s="1"/>
  <c r="B3"/>
  <c r="D3" s="1"/>
  <c r="H3" s="1"/>
  <c r="B5600" i="2"/>
  <c r="C5600" s="1"/>
  <c r="F5600" s="1"/>
  <c r="B5599"/>
  <c r="D5599" s="1"/>
  <c r="H5599" s="1"/>
  <c r="B5598"/>
  <c r="C5598" s="1"/>
  <c r="F5598" s="1"/>
  <c r="B5597"/>
  <c r="D5597" s="1"/>
  <c r="H5597" s="1"/>
  <c r="B5596"/>
  <c r="C5596" s="1"/>
  <c r="F5596" s="1"/>
  <c r="B5595"/>
  <c r="D5595" s="1"/>
  <c r="H5595" s="1"/>
  <c r="B5594"/>
  <c r="C5594" s="1"/>
  <c r="F5594" s="1"/>
  <c r="B5593"/>
  <c r="D5593" s="1"/>
  <c r="H5593" s="1"/>
  <c r="B5592"/>
  <c r="C5592" s="1"/>
  <c r="F5592" s="1"/>
  <c r="B5591"/>
  <c r="D5591" s="1"/>
  <c r="H5591" s="1"/>
  <c r="B5590"/>
  <c r="C5590" s="1"/>
  <c r="F5590" s="1"/>
  <c r="B5589"/>
  <c r="D5589" s="1"/>
  <c r="H5589" s="1"/>
  <c r="B5588"/>
  <c r="C5588" s="1"/>
  <c r="F5588" s="1"/>
  <c r="B5587"/>
  <c r="D5587" s="1"/>
  <c r="H5587" s="1"/>
  <c r="B5586"/>
  <c r="C5586" s="1"/>
  <c r="F5586" s="1"/>
  <c r="B5585"/>
  <c r="D5585" s="1"/>
  <c r="H5585" s="1"/>
  <c r="B5584"/>
  <c r="C5584" s="1"/>
  <c r="F5584" s="1"/>
  <c r="B5583"/>
  <c r="D5583" s="1"/>
  <c r="H5583" s="1"/>
  <c r="B5582"/>
  <c r="C5582" s="1"/>
  <c r="F5582" s="1"/>
  <c r="B5581"/>
  <c r="D5581" s="1"/>
  <c r="H5581" s="1"/>
  <c r="B5580"/>
  <c r="C5580" s="1"/>
  <c r="F5580" s="1"/>
  <c r="B5579"/>
  <c r="D5579" s="1"/>
  <c r="H5579" s="1"/>
  <c r="B5578"/>
  <c r="C5578" s="1"/>
  <c r="F5578" s="1"/>
  <c r="B5577"/>
  <c r="D5577" s="1"/>
  <c r="H5577" s="1"/>
  <c r="B5576"/>
  <c r="C5576" s="1"/>
  <c r="F5576" s="1"/>
  <c r="B5575"/>
  <c r="D5575" s="1"/>
  <c r="H5575" s="1"/>
  <c r="B5574"/>
  <c r="C5574" s="1"/>
  <c r="F5574" s="1"/>
  <c r="B5573"/>
  <c r="D5573" s="1"/>
  <c r="H5573" s="1"/>
  <c r="B5572"/>
  <c r="C5572" s="1"/>
  <c r="F5572" s="1"/>
  <c r="B5571"/>
  <c r="D5571" s="1"/>
  <c r="H5571" s="1"/>
  <c r="B5570"/>
  <c r="C5570" s="1"/>
  <c r="F5570" s="1"/>
  <c r="B5569"/>
  <c r="D5569" s="1"/>
  <c r="H5569" s="1"/>
  <c r="B5568"/>
  <c r="C5568" s="1"/>
  <c r="F5568" s="1"/>
  <c r="B5567"/>
  <c r="D5567" s="1"/>
  <c r="H5567" s="1"/>
  <c r="B5566"/>
  <c r="C5566" s="1"/>
  <c r="F5566" s="1"/>
  <c r="B5565"/>
  <c r="D5565" s="1"/>
  <c r="H5565" s="1"/>
  <c r="B5564"/>
  <c r="C5564" s="1"/>
  <c r="F5564" s="1"/>
  <c r="B5563"/>
  <c r="D5563" s="1"/>
  <c r="H5563" s="1"/>
  <c r="B5562"/>
  <c r="C5562" s="1"/>
  <c r="F5562" s="1"/>
  <c r="B5561"/>
  <c r="D5561" s="1"/>
  <c r="H5561" s="1"/>
  <c r="B5560"/>
  <c r="C5560" s="1"/>
  <c r="F5560" s="1"/>
  <c r="B5559"/>
  <c r="D5559" s="1"/>
  <c r="H5559" s="1"/>
  <c r="B5558"/>
  <c r="C5558" s="1"/>
  <c r="F5558" s="1"/>
  <c r="B5557"/>
  <c r="D5557" s="1"/>
  <c r="H5557" s="1"/>
  <c r="B5556"/>
  <c r="C5556" s="1"/>
  <c r="F5556" s="1"/>
  <c r="B5555"/>
  <c r="D5555" s="1"/>
  <c r="H5555" s="1"/>
  <c r="B5554"/>
  <c r="C5554" s="1"/>
  <c r="F5554" s="1"/>
  <c r="B5553"/>
  <c r="D5553" s="1"/>
  <c r="H5553" s="1"/>
  <c r="B5552"/>
  <c r="C5552" s="1"/>
  <c r="F5552" s="1"/>
  <c r="B5551"/>
  <c r="D5551" s="1"/>
  <c r="H5551" s="1"/>
  <c r="B5550"/>
  <c r="C5550" s="1"/>
  <c r="F5550" s="1"/>
  <c r="B5549"/>
  <c r="D5549" s="1"/>
  <c r="H5549" s="1"/>
  <c r="B5548"/>
  <c r="C5548" s="1"/>
  <c r="F5548" s="1"/>
  <c r="B5547"/>
  <c r="D5547" s="1"/>
  <c r="H5547" s="1"/>
  <c r="B5546"/>
  <c r="C5546" s="1"/>
  <c r="F5546" s="1"/>
  <c r="B5545"/>
  <c r="D5545" s="1"/>
  <c r="H5545" s="1"/>
  <c r="B5544"/>
  <c r="C5544" s="1"/>
  <c r="F5544" s="1"/>
  <c r="B5543"/>
  <c r="D5543" s="1"/>
  <c r="H5543" s="1"/>
  <c r="B5542"/>
  <c r="C5542" s="1"/>
  <c r="F5542" s="1"/>
  <c r="B5541"/>
  <c r="D5541" s="1"/>
  <c r="H5541" s="1"/>
  <c r="B5540"/>
  <c r="D5540" s="1"/>
  <c r="H5540" s="1"/>
  <c r="B5539"/>
  <c r="D5539" s="1"/>
  <c r="H5539" s="1"/>
  <c r="B5538"/>
  <c r="D5538" s="1"/>
  <c r="H5538" s="1"/>
  <c r="B5537"/>
  <c r="D5537" s="1"/>
  <c r="H5537" s="1"/>
  <c r="B5536"/>
  <c r="D5536" s="1"/>
  <c r="H5536" s="1"/>
  <c r="B5535"/>
  <c r="D5535" s="1"/>
  <c r="H5535" s="1"/>
  <c r="B5534"/>
  <c r="D5534" s="1"/>
  <c r="H5534" s="1"/>
  <c r="B5533"/>
  <c r="D5533" s="1"/>
  <c r="H5533" s="1"/>
  <c r="B5532"/>
  <c r="D5532" s="1"/>
  <c r="H5532" s="1"/>
  <c r="B5531"/>
  <c r="D5531" s="1"/>
  <c r="H5531" s="1"/>
  <c r="B5530"/>
  <c r="D5530" s="1"/>
  <c r="H5530" s="1"/>
  <c r="B5529"/>
  <c r="D5529" s="1"/>
  <c r="H5529" s="1"/>
  <c r="B5528"/>
  <c r="D5528" s="1"/>
  <c r="H5528" s="1"/>
  <c r="B5527"/>
  <c r="D5527" s="1"/>
  <c r="H5527" s="1"/>
  <c r="B5526"/>
  <c r="D5526" s="1"/>
  <c r="H5526" s="1"/>
  <c r="B5525"/>
  <c r="D5525" s="1"/>
  <c r="H5525" s="1"/>
  <c r="B5524"/>
  <c r="D5524" s="1"/>
  <c r="H5524" s="1"/>
  <c r="B5523"/>
  <c r="D5523" s="1"/>
  <c r="H5523" s="1"/>
  <c r="B5522"/>
  <c r="D5522" s="1"/>
  <c r="H5522" s="1"/>
  <c r="B5521"/>
  <c r="D5521" s="1"/>
  <c r="H5521" s="1"/>
  <c r="B5520"/>
  <c r="D5520" s="1"/>
  <c r="H5520" s="1"/>
  <c r="B5519"/>
  <c r="D5519" s="1"/>
  <c r="H5519" s="1"/>
  <c r="B5518"/>
  <c r="D5518" s="1"/>
  <c r="H5518" s="1"/>
  <c r="B5517"/>
  <c r="D5517" s="1"/>
  <c r="H5517" s="1"/>
  <c r="B5516"/>
  <c r="D5516" s="1"/>
  <c r="H5516" s="1"/>
  <c r="B5515"/>
  <c r="D5515" s="1"/>
  <c r="H5515" s="1"/>
  <c r="B5514"/>
  <c r="D5514" s="1"/>
  <c r="H5514" s="1"/>
  <c r="B5513"/>
  <c r="D5513" s="1"/>
  <c r="H5513" s="1"/>
  <c r="B5512"/>
  <c r="D5512" s="1"/>
  <c r="H5512" s="1"/>
  <c r="B5511"/>
  <c r="D5511" s="1"/>
  <c r="H5511" s="1"/>
  <c r="B5510"/>
  <c r="D5510" s="1"/>
  <c r="H5510" s="1"/>
  <c r="B5509"/>
  <c r="D5509" s="1"/>
  <c r="H5509" s="1"/>
  <c r="B5508"/>
  <c r="D5508" s="1"/>
  <c r="H5508" s="1"/>
  <c r="B5507"/>
  <c r="D5507" s="1"/>
  <c r="H5507" s="1"/>
  <c r="B5506"/>
  <c r="D5506" s="1"/>
  <c r="H5506" s="1"/>
  <c r="B5505"/>
  <c r="D5505" s="1"/>
  <c r="H5505" s="1"/>
  <c r="B5504"/>
  <c r="D5504" s="1"/>
  <c r="H5504" s="1"/>
  <c r="B5503"/>
  <c r="D5503" s="1"/>
  <c r="H5503" s="1"/>
  <c r="B5502"/>
  <c r="D5502" s="1"/>
  <c r="H5502" s="1"/>
  <c r="B5501"/>
  <c r="D5501" s="1"/>
  <c r="H5501" s="1"/>
  <c r="B5500"/>
  <c r="D5500" s="1"/>
  <c r="H5500" s="1"/>
  <c r="B5499"/>
  <c r="D5499" s="1"/>
  <c r="H5499" s="1"/>
  <c r="B5498"/>
  <c r="D5498" s="1"/>
  <c r="H5498" s="1"/>
  <c r="B5497"/>
  <c r="D5497" s="1"/>
  <c r="H5497" s="1"/>
  <c r="B5496"/>
  <c r="D5496" s="1"/>
  <c r="H5496" s="1"/>
  <c r="B5495"/>
  <c r="D5495" s="1"/>
  <c r="H5495" s="1"/>
  <c r="B5494"/>
  <c r="D5494" s="1"/>
  <c r="H5494" s="1"/>
  <c r="B5493"/>
  <c r="D5493" s="1"/>
  <c r="H5493" s="1"/>
  <c r="B5492"/>
  <c r="D5492" s="1"/>
  <c r="H5492" s="1"/>
  <c r="B5491"/>
  <c r="D5491" s="1"/>
  <c r="H5491" s="1"/>
  <c r="B5490"/>
  <c r="D5490" s="1"/>
  <c r="H5490" s="1"/>
  <c r="B5489"/>
  <c r="D5489" s="1"/>
  <c r="H5489" s="1"/>
  <c r="B5488"/>
  <c r="D5488" s="1"/>
  <c r="H5488" s="1"/>
  <c r="B5487"/>
  <c r="D5487" s="1"/>
  <c r="H5487" s="1"/>
  <c r="B5486"/>
  <c r="D5486" s="1"/>
  <c r="H5486" s="1"/>
  <c r="B5485"/>
  <c r="D5485" s="1"/>
  <c r="H5485" s="1"/>
  <c r="B5484"/>
  <c r="D5484" s="1"/>
  <c r="H5484" s="1"/>
  <c r="B5483"/>
  <c r="C5483" s="1"/>
  <c r="F5483" s="1"/>
  <c r="B5482"/>
  <c r="D5482" s="1"/>
  <c r="H5482" s="1"/>
  <c r="B5481"/>
  <c r="C5481" s="1"/>
  <c r="F5481" s="1"/>
  <c r="B5480"/>
  <c r="D5480" s="1"/>
  <c r="H5480" s="1"/>
  <c r="B5479"/>
  <c r="C5479" s="1"/>
  <c r="F5479" s="1"/>
  <c r="B5478"/>
  <c r="D5478" s="1"/>
  <c r="H5478" s="1"/>
  <c r="B5477"/>
  <c r="C5477" s="1"/>
  <c r="F5477" s="1"/>
  <c r="B5476"/>
  <c r="D5476" s="1"/>
  <c r="H5476" s="1"/>
  <c r="B5475"/>
  <c r="C5475" s="1"/>
  <c r="F5475" s="1"/>
  <c r="B5474"/>
  <c r="D5474" s="1"/>
  <c r="H5474" s="1"/>
  <c r="B5473"/>
  <c r="C5473" s="1"/>
  <c r="F5473" s="1"/>
  <c r="B5472"/>
  <c r="D5472" s="1"/>
  <c r="H5472" s="1"/>
  <c r="B5471"/>
  <c r="C5471" s="1"/>
  <c r="F5471" s="1"/>
  <c r="B5470"/>
  <c r="D5470" s="1"/>
  <c r="H5470" s="1"/>
  <c r="B5469"/>
  <c r="C5469" s="1"/>
  <c r="F5469" s="1"/>
  <c r="B5468"/>
  <c r="D5468" s="1"/>
  <c r="H5468" s="1"/>
  <c r="B5467"/>
  <c r="C5467" s="1"/>
  <c r="F5467" s="1"/>
  <c r="B5466"/>
  <c r="D5466" s="1"/>
  <c r="H5466" s="1"/>
  <c r="B5465"/>
  <c r="C5465" s="1"/>
  <c r="F5465" s="1"/>
  <c r="B5464"/>
  <c r="D5464" s="1"/>
  <c r="H5464" s="1"/>
  <c r="B5463"/>
  <c r="C5463" s="1"/>
  <c r="F5463" s="1"/>
  <c r="B5462"/>
  <c r="C5462" s="1"/>
  <c r="F5462" s="1"/>
  <c r="B5461"/>
  <c r="D5461" s="1"/>
  <c r="H5461" s="1"/>
  <c r="B5460"/>
  <c r="C5460" s="1"/>
  <c r="F5460" s="1"/>
  <c r="B5459"/>
  <c r="D5459" s="1"/>
  <c r="H5459" s="1"/>
  <c r="B5458"/>
  <c r="C5458" s="1"/>
  <c r="F5458" s="1"/>
  <c r="B5457"/>
  <c r="D5457" s="1"/>
  <c r="H5457" s="1"/>
  <c r="B5456"/>
  <c r="C5456" s="1"/>
  <c r="F5456" s="1"/>
  <c r="B5455"/>
  <c r="D5455" s="1"/>
  <c r="H5455" s="1"/>
  <c r="B5454"/>
  <c r="C5454" s="1"/>
  <c r="F5454" s="1"/>
  <c r="B5453"/>
  <c r="D5453" s="1"/>
  <c r="H5453" s="1"/>
  <c r="B5452"/>
  <c r="C5452" s="1"/>
  <c r="F5452" s="1"/>
  <c r="B5451"/>
  <c r="D5451" s="1"/>
  <c r="H5451" s="1"/>
  <c r="B5450"/>
  <c r="C5450" s="1"/>
  <c r="F5450" s="1"/>
  <c r="B5449"/>
  <c r="D5449" s="1"/>
  <c r="H5449" s="1"/>
  <c r="B5448"/>
  <c r="C5448" s="1"/>
  <c r="F5448" s="1"/>
  <c r="B5447"/>
  <c r="D5447" s="1"/>
  <c r="H5447" s="1"/>
  <c r="B5446"/>
  <c r="C5446" s="1"/>
  <c r="F5446" s="1"/>
  <c r="B5445"/>
  <c r="D5445" s="1"/>
  <c r="H5445" s="1"/>
  <c r="B5444"/>
  <c r="C5444" s="1"/>
  <c r="F5444" s="1"/>
  <c r="B5443"/>
  <c r="D5443" s="1"/>
  <c r="H5443" s="1"/>
  <c r="B5442"/>
  <c r="C5442" s="1"/>
  <c r="F5442" s="1"/>
  <c r="B5441"/>
  <c r="D5441" s="1"/>
  <c r="H5441" s="1"/>
  <c r="B5440"/>
  <c r="C5440" s="1"/>
  <c r="F5440" s="1"/>
  <c r="B5439"/>
  <c r="D5439" s="1"/>
  <c r="H5439" s="1"/>
  <c r="B5438"/>
  <c r="C5438" s="1"/>
  <c r="F5438" s="1"/>
  <c r="B5437"/>
  <c r="D5437" s="1"/>
  <c r="H5437" s="1"/>
  <c r="B5436"/>
  <c r="C5436" s="1"/>
  <c r="F5436" s="1"/>
  <c r="B5435"/>
  <c r="D5435" s="1"/>
  <c r="H5435" s="1"/>
  <c r="B5434"/>
  <c r="C5434" s="1"/>
  <c r="F5434" s="1"/>
  <c r="B5433"/>
  <c r="D5433" s="1"/>
  <c r="H5433" s="1"/>
  <c r="B5432"/>
  <c r="C5432" s="1"/>
  <c r="F5432" s="1"/>
  <c r="B5431"/>
  <c r="D5431" s="1"/>
  <c r="H5431" s="1"/>
  <c r="B5430"/>
  <c r="C5430" s="1"/>
  <c r="F5430" s="1"/>
  <c r="B5429"/>
  <c r="D5429" s="1"/>
  <c r="H5429" s="1"/>
  <c r="B5428"/>
  <c r="C5428" s="1"/>
  <c r="F5428" s="1"/>
  <c r="B5427"/>
  <c r="D5427" s="1"/>
  <c r="H5427" s="1"/>
  <c r="B5426"/>
  <c r="C5426" s="1"/>
  <c r="F5426" s="1"/>
  <c r="B5425"/>
  <c r="D5425" s="1"/>
  <c r="H5425" s="1"/>
  <c r="B5424"/>
  <c r="C5424" s="1"/>
  <c r="F5424" s="1"/>
  <c r="B5423"/>
  <c r="D5423" s="1"/>
  <c r="H5423" s="1"/>
  <c r="B5422"/>
  <c r="C5422" s="1"/>
  <c r="F5422" s="1"/>
  <c r="B5421"/>
  <c r="D5421" s="1"/>
  <c r="H5421" s="1"/>
  <c r="B5420"/>
  <c r="C5420" s="1"/>
  <c r="F5420" s="1"/>
  <c r="B5419"/>
  <c r="D5419" s="1"/>
  <c r="H5419" s="1"/>
  <c r="B5418"/>
  <c r="C5418" s="1"/>
  <c r="F5418" s="1"/>
  <c r="B5417"/>
  <c r="D5417" s="1"/>
  <c r="H5417" s="1"/>
  <c r="B5416"/>
  <c r="C5416" s="1"/>
  <c r="F5416" s="1"/>
  <c r="B5415"/>
  <c r="D5415" s="1"/>
  <c r="H5415" s="1"/>
  <c r="B5414"/>
  <c r="C5414" s="1"/>
  <c r="F5414" s="1"/>
  <c r="B5413"/>
  <c r="D5413" s="1"/>
  <c r="H5413" s="1"/>
  <c r="B5412"/>
  <c r="C5412" s="1"/>
  <c r="F5412" s="1"/>
  <c r="B5411"/>
  <c r="D5411" s="1"/>
  <c r="H5411" s="1"/>
  <c r="B5410"/>
  <c r="C5410" s="1"/>
  <c r="F5410" s="1"/>
  <c r="B5409"/>
  <c r="D5409" s="1"/>
  <c r="H5409" s="1"/>
  <c r="B5408"/>
  <c r="C5408" s="1"/>
  <c r="F5408" s="1"/>
  <c r="B5407"/>
  <c r="D5407" s="1"/>
  <c r="H5407" s="1"/>
  <c r="B5406"/>
  <c r="C5406" s="1"/>
  <c r="F5406" s="1"/>
  <c r="B5405"/>
  <c r="D5405" s="1"/>
  <c r="H5405" s="1"/>
  <c r="B5404"/>
  <c r="C5404" s="1"/>
  <c r="F5404" s="1"/>
  <c r="B5403"/>
  <c r="D5403" s="1"/>
  <c r="H5403" s="1"/>
  <c r="B5402"/>
  <c r="C5402" s="1"/>
  <c r="F5402" s="1"/>
  <c r="B5401"/>
  <c r="D5401" s="1"/>
  <c r="H5401" s="1"/>
  <c r="B5400"/>
  <c r="C5400" s="1"/>
  <c r="F5400" s="1"/>
  <c r="B5399"/>
  <c r="D5399" s="1"/>
  <c r="H5399" s="1"/>
  <c r="B5398"/>
  <c r="C5398" s="1"/>
  <c r="F5398" s="1"/>
  <c r="B5397"/>
  <c r="D5397" s="1"/>
  <c r="H5397" s="1"/>
  <c r="B5396"/>
  <c r="C5396" s="1"/>
  <c r="F5396" s="1"/>
  <c r="B5395"/>
  <c r="D5395" s="1"/>
  <c r="H5395" s="1"/>
  <c r="B5394"/>
  <c r="C5394" s="1"/>
  <c r="F5394" s="1"/>
  <c r="B5393"/>
  <c r="D5393" s="1"/>
  <c r="H5393" s="1"/>
  <c r="B5392"/>
  <c r="C5392" s="1"/>
  <c r="F5392" s="1"/>
  <c r="B5391"/>
  <c r="D5391" s="1"/>
  <c r="H5391" s="1"/>
  <c r="B5390"/>
  <c r="C5390" s="1"/>
  <c r="F5390" s="1"/>
  <c r="B5389"/>
  <c r="D5389" s="1"/>
  <c r="H5389" s="1"/>
  <c r="B5388"/>
  <c r="C5388" s="1"/>
  <c r="F5388" s="1"/>
  <c r="B5387"/>
  <c r="D5387" s="1"/>
  <c r="H5387" s="1"/>
  <c r="B5386"/>
  <c r="C5386" s="1"/>
  <c r="F5386" s="1"/>
  <c r="B5385"/>
  <c r="D5385" s="1"/>
  <c r="H5385" s="1"/>
  <c r="B5384"/>
  <c r="C5384" s="1"/>
  <c r="F5384" s="1"/>
  <c r="B5383"/>
  <c r="D5383" s="1"/>
  <c r="H5383" s="1"/>
  <c r="B5382"/>
  <c r="C5382" s="1"/>
  <c r="F5382" s="1"/>
  <c r="B5381"/>
  <c r="D5381" s="1"/>
  <c r="H5381" s="1"/>
  <c r="B5380"/>
  <c r="C5380" s="1"/>
  <c r="F5380" s="1"/>
  <c r="B5379"/>
  <c r="D5379" s="1"/>
  <c r="H5379" s="1"/>
  <c r="B5378"/>
  <c r="C5378" s="1"/>
  <c r="F5378" s="1"/>
  <c r="B5377"/>
  <c r="D5377" s="1"/>
  <c r="H5377" s="1"/>
  <c r="B5376"/>
  <c r="C5376" s="1"/>
  <c r="F5376" s="1"/>
  <c r="B5375"/>
  <c r="D5375" s="1"/>
  <c r="H5375" s="1"/>
  <c r="B5374"/>
  <c r="C5374" s="1"/>
  <c r="F5374" s="1"/>
  <c r="B5373"/>
  <c r="D5373" s="1"/>
  <c r="H5373" s="1"/>
  <c r="B5372"/>
  <c r="C5372" s="1"/>
  <c r="F5372" s="1"/>
  <c r="B5371"/>
  <c r="D5371" s="1"/>
  <c r="H5371" s="1"/>
  <c r="B5370"/>
  <c r="C5370" s="1"/>
  <c r="F5370" s="1"/>
  <c r="B5369"/>
  <c r="D5369" s="1"/>
  <c r="H5369" s="1"/>
  <c r="B5368"/>
  <c r="C5368" s="1"/>
  <c r="F5368" s="1"/>
  <c r="B5367"/>
  <c r="D5367" s="1"/>
  <c r="H5367" s="1"/>
  <c r="B5366"/>
  <c r="C5366" s="1"/>
  <c r="F5366" s="1"/>
  <c r="B5365"/>
  <c r="D5365" s="1"/>
  <c r="H5365" s="1"/>
  <c r="B5364"/>
  <c r="C5364" s="1"/>
  <c r="F5364" s="1"/>
  <c r="B5363"/>
  <c r="D5363" s="1"/>
  <c r="H5363" s="1"/>
  <c r="B5362"/>
  <c r="C5362" s="1"/>
  <c r="F5362" s="1"/>
  <c r="B5361"/>
  <c r="D5361" s="1"/>
  <c r="H5361" s="1"/>
  <c r="B5360"/>
  <c r="C5360" s="1"/>
  <c r="F5360" s="1"/>
  <c r="B5359"/>
  <c r="D5359" s="1"/>
  <c r="H5359" s="1"/>
  <c r="B5358"/>
  <c r="C5358" s="1"/>
  <c r="F5358" s="1"/>
  <c r="B5357"/>
  <c r="D5357" s="1"/>
  <c r="H5357" s="1"/>
  <c r="B5356"/>
  <c r="C5356" s="1"/>
  <c r="F5356" s="1"/>
  <c r="B5355"/>
  <c r="D5355" s="1"/>
  <c r="H5355" s="1"/>
  <c r="B5354"/>
  <c r="C5354" s="1"/>
  <c r="F5354" s="1"/>
  <c r="B5353"/>
  <c r="D5353" s="1"/>
  <c r="H5353" s="1"/>
  <c r="B5352"/>
  <c r="C5352" s="1"/>
  <c r="F5352" s="1"/>
  <c r="B5351"/>
  <c r="D5351" s="1"/>
  <c r="H5351" s="1"/>
  <c r="B5350"/>
  <c r="C5350" s="1"/>
  <c r="F5350" s="1"/>
  <c r="B5349"/>
  <c r="D5349" s="1"/>
  <c r="H5349" s="1"/>
  <c r="B5348"/>
  <c r="C5348" s="1"/>
  <c r="F5348" s="1"/>
  <c r="B5347"/>
  <c r="D5347" s="1"/>
  <c r="H5347" s="1"/>
  <c r="B5346"/>
  <c r="C5346" s="1"/>
  <c r="F5346" s="1"/>
  <c r="B5345"/>
  <c r="D5345" s="1"/>
  <c r="H5345" s="1"/>
  <c r="B5344"/>
  <c r="D5344" s="1"/>
  <c r="H5344" s="1"/>
  <c r="B5343"/>
  <c r="D5343" s="1"/>
  <c r="H5343" s="1"/>
  <c r="B5342"/>
  <c r="D5342" s="1"/>
  <c r="H5342" s="1"/>
  <c r="B5341"/>
  <c r="D5341" s="1"/>
  <c r="H5341" s="1"/>
  <c r="B5340"/>
  <c r="D5340" s="1"/>
  <c r="H5340" s="1"/>
  <c r="B5339"/>
  <c r="D5339" s="1"/>
  <c r="H5339" s="1"/>
  <c r="B5338"/>
  <c r="D5338" s="1"/>
  <c r="H5338" s="1"/>
  <c r="B5337"/>
  <c r="D5337" s="1"/>
  <c r="H5337" s="1"/>
  <c r="B5336"/>
  <c r="D5336" s="1"/>
  <c r="H5336" s="1"/>
  <c r="B5335"/>
  <c r="D5335" s="1"/>
  <c r="H5335" s="1"/>
  <c r="B5334"/>
  <c r="D5334" s="1"/>
  <c r="H5334" s="1"/>
  <c r="B5333"/>
  <c r="D5333" s="1"/>
  <c r="H5333" s="1"/>
  <c r="B5332"/>
  <c r="D5332" s="1"/>
  <c r="H5332" s="1"/>
  <c r="B5331"/>
  <c r="D5331" s="1"/>
  <c r="H5331" s="1"/>
  <c r="B5330"/>
  <c r="D5330" s="1"/>
  <c r="H5330" s="1"/>
  <c r="B5329"/>
  <c r="D5329" s="1"/>
  <c r="H5329" s="1"/>
  <c r="B5328"/>
  <c r="D5328" s="1"/>
  <c r="H5328" s="1"/>
  <c r="B5327"/>
  <c r="D5327" s="1"/>
  <c r="H5327" s="1"/>
  <c r="B5326"/>
  <c r="D5326" s="1"/>
  <c r="H5326" s="1"/>
  <c r="B5325"/>
  <c r="D5325" s="1"/>
  <c r="H5325" s="1"/>
  <c r="B5324"/>
  <c r="D5324" s="1"/>
  <c r="H5324" s="1"/>
  <c r="B5323"/>
  <c r="D5323" s="1"/>
  <c r="H5323" s="1"/>
  <c r="B5322"/>
  <c r="D5322" s="1"/>
  <c r="H5322" s="1"/>
  <c r="B5321"/>
  <c r="D5321" s="1"/>
  <c r="H5321" s="1"/>
  <c r="B5320"/>
  <c r="D5320" s="1"/>
  <c r="H5320" s="1"/>
  <c r="B5319"/>
  <c r="D5319" s="1"/>
  <c r="H5319" s="1"/>
  <c r="B5318"/>
  <c r="D5318" s="1"/>
  <c r="H5318" s="1"/>
  <c r="B5317"/>
  <c r="D5317" s="1"/>
  <c r="H5317" s="1"/>
  <c r="B5316"/>
  <c r="D5316" s="1"/>
  <c r="H5316" s="1"/>
  <c r="B5315"/>
  <c r="D5315" s="1"/>
  <c r="H5315" s="1"/>
  <c r="B5314"/>
  <c r="D5314" s="1"/>
  <c r="H5314" s="1"/>
  <c r="B5313"/>
  <c r="D5313" s="1"/>
  <c r="H5313" s="1"/>
  <c r="B5312"/>
  <c r="D5312" s="1"/>
  <c r="H5312" s="1"/>
  <c r="B5311"/>
  <c r="D5311" s="1"/>
  <c r="H5311" s="1"/>
  <c r="B5310"/>
  <c r="D5310" s="1"/>
  <c r="H5310" s="1"/>
  <c r="B5309"/>
  <c r="D5309" s="1"/>
  <c r="H5309" s="1"/>
  <c r="B5308"/>
  <c r="D5308" s="1"/>
  <c r="H5308" s="1"/>
  <c r="B5307"/>
  <c r="D5307" s="1"/>
  <c r="H5307" s="1"/>
  <c r="B5306"/>
  <c r="D5306" s="1"/>
  <c r="H5306" s="1"/>
  <c r="B5305"/>
  <c r="D5305" s="1"/>
  <c r="H5305" s="1"/>
  <c r="B5304"/>
  <c r="D5304" s="1"/>
  <c r="H5304" s="1"/>
  <c r="B5303"/>
  <c r="D5303" s="1"/>
  <c r="H5303" s="1"/>
  <c r="B5302"/>
  <c r="D5302" s="1"/>
  <c r="H5302" s="1"/>
  <c r="B5301"/>
  <c r="D5301" s="1"/>
  <c r="H5301" s="1"/>
  <c r="B5300"/>
  <c r="D5300" s="1"/>
  <c r="H5300" s="1"/>
  <c r="B5299"/>
  <c r="D5299" s="1"/>
  <c r="H5299" s="1"/>
  <c r="B5298"/>
  <c r="D5298" s="1"/>
  <c r="H5298" s="1"/>
  <c r="B5297"/>
  <c r="D5297" s="1"/>
  <c r="H5297" s="1"/>
  <c r="B5296"/>
  <c r="D5296" s="1"/>
  <c r="H5296" s="1"/>
  <c r="B5295"/>
  <c r="D5295" s="1"/>
  <c r="H5295" s="1"/>
  <c r="B5294"/>
  <c r="D5294" s="1"/>
  <c r="H5294" s="1"/>
  <c r="B5293"/>
  <c r="D5293" s="1"/>
  <c r="H5293" s="1"/>
  <c r="B5292"/>
  <c r="D5292" s="1"/>
  <c r="H5292" s="1"/>
  <c r="B5291"/>
  <c r="D5291" s="1"/>
  <c r="H5291" s="1"/>
  <c r="B5290"/>
  <c r="D5290" s="1"/>
  <c r="H5290" s="1"/>
  <c r="B5289"/>
  <c r="D5289" s="1"/>
  <c r="H5289" s="1"/>
  <c r="B5288"/>
  <c r="D5288" s="1"/>
  <c r="H5288" s="1"/>
  <c r="B5287"/>
  <c r="D5287" s="1"/>
  <c r="H5287" s="1"/>
  <c r="B5286"/>
  <c r="D5286" s="1"/>
  <c r="H5286" s="1"/>
  <c r="B5285"/>
  <c r="D5285" s="1"/>
  <c r="H5285" s="1"/>
  <c r="B5284"/>
  <c r="D5284" s="1"/>
  <c r="H5284" s="1"/>
  <c r="B5283"/>
  <c r="D5283" s="1"/>
  <c r="H5283" s="1"/>
  <c r="B5282"/>
  <c r="D5282" s="1"/>
  <c r="H5282" s="1"/>
  <c r="B5281"/>
  <c r="D5281" s="1"/>
  <c r="H5281" s="1"/>
  <c r="B5280"/>
  <c r="D5280" s="1"/>
  <c r="H5280" s="1"/>
  <c r="B5279"/>
  <c r="D5279" s="1"/>
  <c r="H5279" s="1"/>
  <c r="B5278"/>
  <c r="D5278" s="1"/>
  <c r="H5278" s="1"/>
  <c r="B5277"/>
  <c r="D5277" s="1"/>
  <c r="H5277" s="1"/>
  <c r="B5276"/>
  <c r="D5276" s="1"/>
  <c r="H5276" s="1"/>
  <c r="B5275"/>
  <c r="D5275" s="1"/>
  <c r="H5275" s="1"/>
  <c r="B5274"/>
  <c r="D5274" s="1"/>
  <c r="H5274" s="1"/>
  <c r="B5273"/>
  <c r="D5273" s="1"/>
  <c r="H5273" s="1"/>
  <c r="B5272"/>
  <c r="D5272" s="1"/>
  <c r="H5272" s="1"/>
  <c r="B5271"/>
  <c r="D5271" s="1"/>
  <c r="H5271" s="1"/>
  <c r="B5270"/>
  <c r="D5270" s="1"/>
  <c r="H5270" s="1"/>
  <c r="B5269"/>
  <c r="D5269" s="1"/>
  <c r="H5269" s="1"/>
  <c r="B5268"/>
  <c r="D5268" s="1"/>
  <c r="H5268" s="1"/>
  <c r="B5267"/>
  <c r="D5267" s="1"/>
  <c r="H5267" s="1"/>
  <c r="B5266"/>
  <c r="D5266" s="1"/>
  <c r="H5266" s="1"/>
  <c r="B5265"/>
  <c r="D5265" s="1"/>
  <c r="H5265" s="1"/>
  <c r="B5264"/>
  <c r="D5264" s="1"/>
  <c r="H5264" s="1"/>
  <c r="B5263"/>
  <c r="D5263" s="1"/>
  <c r="H5263" s="1"/>
  <c r="B5262"/>
  <c r="D5262" s="1"/>
  <c r="H5262" s="1"/>
  <c r="B5261"/>
  <c r="D5261" s="1"/>
  <c r="H5261" s="1"/>
  <c r="B5260"/>
  <c r="D5260" s="1"/>
  <c r="H5260" s="1"/>
  <c r="B5259"/>
  <c r="D5259" s="1"/>
  <c r="H5259" s="1"/>
  <c r="B5258"/>
  <c r="D5258" s="1"/>
  <c r="H5258" s="1"/>
  <c r="B5257"/>
  <c r="D5257" s="1"/>
  <c r="H5257" s="1"/>
  <c r="B5256"/>
  <c r="D5256" s="1"/>
  <c r="H5256" s="1"/>
  <c r="B5255"/>
  <c r="D5255" s="1"/>
  <c r="H5255" s="1"/>
  <c r="B5254"/>
  <c r="D5254" s="1"/>
  <c r="H5254" s="1"/>
  <c r="B5253"/>
  <c r="D5253" s="1"/>
  <c r="H5253" s="1"/>
  <c r="B5252"/>
  <c r="D5252" s="1"/>
  <c r="H5252" s="1"/>
  <c r="B5251"/>
  <c r="D5251" s="1"/>
  <c r="H5251" s="1"/>
  <c r="B5250"/>
  <c r="D5250" s="1"/>
  <c r="H5250" s="1"/>
  <c r="B5249"/>
  <c r="D5249" s="1"/>
  <c r="H5249" s="1"/>
  <c r="B5248"/>
  <c r="D5248" s="1"/>
  <c r="H5248" s="1"/>
  <c r="B5247"/>
  <c r="D5247" s="1"/>
  <c r="H5247" s="1"/>
  <c r="B5246"/>
  <c r="D5246" s="1"/>
  <c r="H5246" s="1"/>
  <c r="B5245"/>
  <c r="D5245" s="1"/>
  <c r="H5245" s="1"/>
  <c r="B5244"/>
  <c r="D5244" s="1"/>
  <c r="H5244" s="1"/>
  <c r="B5243"/>
  <c r="D5243" s="1"/>
  <c r="H5243" s="1"/>
  <c r="B5242"/>
  <c r="D5242" s="1"/>
  <c r="H5242" s="1"/>
  <c r="B5241"/>
  <c r="D5241" s="1"/>
  <c r="H5241" s="1"/>
  <c r="B5240"/>
  <c r="D5240" s="1"/>
  <c r="H5240" s="1"/>
  <c r="B5239"/>
  <c r="D5239" s="1"/>
  <c r="H5239" s="1"/>
  <c r="B5238"/>
  <c r="D5238" s="1"/>
  <c r="H5238" s="1"/>
  <c r="B5237"/>
  <c r="D5237" s="1"/>
  <c r="H5237" s="1"/>
  <c r="B5236"/>
  <c r="D5236" s="1"/>
  <c r="H5236" s="1"/>
  <c r="B5235"/>
  <c r="D5235" s="1"/>
  <c r="H5235" s="1"/>
  <c r="B5234"/>
  <c r="D5234" s="1"/>
  <c r="H5234" s="1"/>
  <c r="B5233"/>
  <c r="D5233" s="1"/>
  <c r="H5233" s="1"/>
  <c r="B5232"/>
  <c r="D5232" s="1"/>
  <c r="H5232" s="1"/>
  <c r="B5231"/>
  <c r="D5231" s="1"/>
  <c r="H5231" s="1"/>
  <c r="B5230"/>
  <c r="D5230" s="1"/>
  <c r="H5230" s="1"/>
  <c r="B5229"/>
  <c r="D5229" s="1"/>
  <c r="H5229" s="1"/>
  <c r="B5228"/>
  <c r="D5228" s="1"/>
  <c r="H5228" s="1"/>
  <c r="B5227"/>
  <c r="D5227" s="1"/>
  <c r="H5227" s="1"/>
  <c r="B5226"/>
  <c r="D5226" s="1"/>
  <c r="H5226" s="1"/>
  <c r="B5225"/>
  <c r="D5225" s="1"/>
  <c r="H5225" s="1"/>
  <c r="B5224"/>
  <c r="D5224" s="1"/>
  <c r="H5224" s="1"/>
  <c r="B5223"/>
  <c r="D5223" s="1"/>
  <c r="H5223" s="1"/>
  <c r="B5222"/>
  <c r="D5222" s="1"/>
  <c r="H5222" s="1"/>
  <c r="B5221"/>
  <c r="D5221" s="1"/>
  <c r="H5221" s="1"/>
  <c r="B5220"/>
  <c r="D5220" s="1"/>
  <c r="H5220" s="1"/>
  <c r="B5219"/>
  <c r="D5219" s="1"/>
  <c r="H5219" s="1"/>
  <c r="B5218"/>
  <c r="D5218" s="1"/>
  <c r="H5218" s="1"/>
  <c r="B5217"/>
  <c r="D5217" s="1"/>
  <c r="H5217" s="1"/>
  <c r="B5216"/>
  <c r="C5216" s="1"/>
  <c r="F5216" s="1"/>
  <c r="B5215"/>
  <c r="D5215" s="1"/>
  <c r="H5215" s="1"/>
  <c r="B5214"/>
  <c r="C5214" s="1"/>
  <c r="F5214" s="1"/>
  <c r="B5213"/>
  <c r="D5213" s="1"/>
  <c r="H5213" s="1"/>
  <c r="B5212"/>
  <c r="C5212" s="1"/>
  <c r="F5212" s="1"/>
  <c r="B5211"/>
  <c r="D5211" s="1"/>
  <c r="H5211" s="1"/>
  <c r="B5210"/>
  <c r="C5210" s="1"/>
  <c r="F5210" s="1"/>
  <c r="B5209"/>
  <c r="D5209" s="1"/>
  <c r="H5209" s="1"/>
  <c r="B5208"/>
  <c r="C5208" s="1"/>
  <c r="F5208" s="1"/>
  <c r="B5207"/>
  <c r="D5207" s="1"/>
  <c r="H5207" s="1"/>
  <c r="B5206"/>
  <c r="C5206" s="1"/>
  <c r="F5206" s="1"/>
  <c r="B5205"/>
  <c r="D5205" s="1"/>
  <c r="H5205" s="1"/>
  <c r="B5204"/>
  <c r="C5204" s="1"/>
  <c r="F5204" s="1"/>
  <c r="B5203"/>
  <c r="D5203" s="1"/>
  <c r="H5203" s="1"/>
  <c r="B5202"/>
  <c r="C5202" s="1"/>
  <c r="F5202" s="1"/>
  <c r="B5201"/>
  <c r="D5201" s="1"/>
  <c r="H5201" s="1"/>
  <c r="B5200"/>
  <c r="C5200" s="1"/>
  <c r="F5200" s="1"/>
  <c r="B5199"/>
  <c r="D5199" s="1"/>
  <c r="H5199" s="1"/>
  <c r="B5198"/>
  <c r="C5198" s="1"/>
  <c r="F5198" s="1"/>
  <c r="B5197"/>
  <c r="D5197" s="1"/>
  <c r="H5197" s="1"/>
  <c r="B5196"/>
  <c r="C5196" s="1"/>
  <c r="F5196" s="1"/>
  <c r="B5195"/>
  <c r="D5195" s="1"/>
  <c r="H5195" s="1"/>
  <c r="B5194"/>
  <c r="C5194" s="1"/>
  <c r="F5194" s="1"/>
  <c r="B5193"/>
  <c r="D5193" s="1"/>
  <c r="H5193" s="1"/>
  <c r="B5192"/>
  <c r="C5192" s="1"/>
  <c r="F5192" s="1"/>
  <c r="B5191"/>
  <c r="D5191" s="1"/>
  <c r="H5191" s="1"/>
  <c r="B5190"/>
  <c r="C5190" s="1"/>
  <c r="F5190" s="1"/>
  <c r="B5189"/>
  <c r="D5189" s="1"/>
  <c r="H5189" s="1"/>
  <c r="B5188"/>
  <c r="C5188" s="1"/>
  <c r="F5188" s="1"/>
  <c r="B5187"/>
  <c r="D5187" s="1"/>
  <c r="H5187" s="1"/>
  <c r="B5186"/>
  <c r="C5186" s="1"/>
  <c r="F5186" s="1"/>
  <c r="B5185"/>
  <c r="D5185" s="1"/>
  <c r="H5185" s="1"/>
  <c r="B5184"/>
  <c r="C5184" s="1"/>
  <c r="F5184" s="1"/>
  <c r="B5183"/>
  <c r="D5183" s="1"/>
  <c r="H5183" s="1"/>
  <c r="B5182"/>
  <c r="C5182" s="1"/>
  <c r="F5182" s="1"/>
  <c r="B5181"/>
  <c r="D5181" s="1"/>
  <c r="H5181" s="1"/>
  <c r="B5180"/>
  <c r="C5180" s="1"/>
  <c r="F5180" s="1"/>
  <c r="B5179"/>
  <c r="D5179" s="1"/>
  <c r="H5179" s="1"/>
  <c r="B5178"/>
  <c r="C5178" s="1"/>
  <c r="F5178" s="1"/>
  <c r="B5177"/>
  <c r="D5177" s="1"/>
  <c r="H5177" s="1"/>
  <c r="B5176"/>
  <c r="C5176" s="1"/>
  <c r="F5176" s="1"/>
  <c r="B5175"/>
  <c r="D5175" s="1"/>
  <c r="H5175" s="1"/>
  <c r="B5174"/>
  <c r="C5174" s="1"/>
  <c r="F5174" s="1"/>
  <c r="B5173"/>
  <c r="D5173" s="1"/>
  <c r="H5173" s="1"/>
  <c r="B5172"/>
  <c r="C5172" s="1"/>
  <c r="F5172" s="1"/>
  <c r="B5171"/>
  <c r="D5171" s="1"/>
  <c r="H5171" s="1"/>
  <c r="B5170"/>
  <c r="C5170" s="1"/>
  <c r="F5170" s="1"/>
  <c r="B5169"/>
  <c r="D5169" s="1"/>
  <c r="H5169" s="1"/>
  <c r="B5168"/>
  <c r="C5168" s="1"/>
  <c r="F5168" s="1"/>
  <c r="B5167"/>
  <c r="D5167" s="1"/>
  <c r="H5167" s="1"/>
  <c r="B5166"/>
  <c r="C5166" s="1"/>
  <c r="F5166" s="1"/>
  <c r="B5165"/>
  <c r="D5165" s="1"/>
  <c r="H5165" s="1"/>
  <c r="B5164"/>
  <c r="C5164" s="1"/>
  <c r="F5164" s="1"/>
  <c r="B5163"/>
  <c r="D5163" s="1"/>
  <c r="B5162"/>
  <c r="C5162" s="1"/>
  <c r="F5162" s="1"/>
  <c r="B5161"/>
  <c r="D5161" s="1"/>
  <c r="B5160"/>
  <c r="C5160" s="1"/>
  <c r="F5160" s="1"/>
  <c r="B5159"/>
  <c r="D5159" s="1"/>
  <c r="B5158"/>
  <c r="C5158" s="1"/>
  <c r="F5158" s="1"/>
  <c r="B5157"/>
  <c r="D5157" s="1"/>
  <c r="B5156"/>
  <c r="C5156" s="1"/>
  <c r="F5156" s="1"/>
  <c r="B5155"/>
  <c r="D5155" s="1"/>
  <c r="B5154"/>
  <c r="C5154" s="1"/>
  <c r="F5154" s="1"/>
  <c r="B5153"/>
  <c r="D5153" s="1"/>
  <c r="B5152"/>
  <c r="C5152" s="1"/>
  <c r="F5152" s="1"/>
  <c r="B5151"/>
  <c r="D5151" s="1"/>
  <c r="B5150"/>
  <c r="C5150" s="1"/>
  <c r="F5150" s="1"/>
  <c r="B5149"/>
  <c r="D5149" s="1"/>
  <c r="B5148"/>
  <c r="C5148" s="1"/>
  <c r="F5148" s="1"/>
  <c r="B5147"/>
  <c r="D5147" s="1"/>
  <c r="B5146"/>
  <c r="C5146" s="1"/>
  <c r="F5146" s="1"/>
  <c r="B5145"/>
  <c r="D5145" s="1"/>
  <c r="B5144"/>
  <c r="C5144" s="1"/>
  <c r="F5144" s="1"/>
  <c r="B5143"/>
  <c r="D5143" s="1"/>
  <c r="B5142"/>
  <c r="C5142" s="1"/>
  <c r="F5142" s="1"/>
  <c r="B5141"/>
  <c r="D5141" s="1"/>
  <c r="B5140"/>
  <c r="C5140" s="1"/>
  <c r="F5140" s="1"/>
  <c r="B5139"/>
  <c r="D5139" s="1"/>
  <c r="B5138"/>
  <c r="C5138" s="1"/>
  <c r="F5138" s="1"/>
  <c r="B5137"/>
  <c r="D5137" s="1"/>
  <c r="B5136"/>
  <c r="C5136" s="1"/>
  <c r="F5136" s="1"/>
  <c r="B5135"/>
  <c r="D5135" s="1"/>
  <c r="B5134"/>
  <c r="C5134" s="1"/>
  <c r="F5134" s="1"/>
  <c r="B5133"/>
  <c r="D5133" s="1"/>
  <c r="B5132"/>
  <c r="C5132" s="1"/>
  <c r="F5132" s="1"/>
  <c r="B5131"/>
  <c r="D5131" s="1"/>
  <c r="B5130"/>
  <c r="C5130" s="1"/>
  <c r="F5130" s="1"/>
  <c r="B5129"/>
  <c r="D5129" s="1"/>
  <c r="B5128"/>
  <c r="C5128" s="1"/>
  <c r="F5128" s="1"/>
  <c r="B5127"/>
  <c r="D5127" s="1"/>
  <c r="B5126"/>
  <c r="C5126" s="1"/>
  <c r="F5126" s="1"/>
  <c r="B5125"/>
  <c r="D5125" s="1"/>
  <c r="B5124"/>
  <c r="C5124" s="1"/>
  <c r="F5124" s="1"/>
  <c r="B5123"/>
  <c r="D5123" s="1"/>
  <c r="B5122"/>
  <c r="C5122" s="1"/>
  <c r="F5122" s="1"/>
  <c r="B5121"/>
  <c r="D5121" s="1"/>
  <c r="B5120"/>
  <c r="C5120" s="1"/>
  <c r="F5120" s="1"/>
  <c r="B5119"/>
  <c r="D5119" s="1"/>
  <c r="B5118"/>
  <c r="C5118" s="1"/>
  <c r="F5118" s="1"/>
  <c r="B5117"/>
  <c r="D5117" s="1"/>
  <c r="B5116"/>
  <c r="C5116" s="1"/>
  <c r="F5116" s="1"/>
  <c r="B5115"/>
  <c r="D5115" s="1"/>
  <c r="B5114"/>
  <c r="D5114" s="1"/>
  <c r="B5113"/>
  <c r="D5113" s="1"/>
  <c r="B5112"/>
  <c r="D5112" s="1"/>
  <c r="B5111"/>
  <c r="D5111" s="1"/>
  <c r="B5110"/>
  <c r="D5110" s="1"/>
  <c r="B5109"/>
  <c r="D5109" s="1"/>
  <c r="B5108"/>
  <c r="D5108" s="1"/>
  <c r="B5107"/>
  <c r="D5107" s="1"/>
  <c r="B5106"/>
  <c r="D5106" s="1"/>
  <c r="B5105"/>
  <c r="D5105" s="1"/>
  <c r="B5104"/>
  <c r="D5104" s="1"/>
  <c r="B5103"/>
  <c r="D5103" s="1"/>
  <c r="B5102"/>
  <c r="D5102" s="1"/>
  <c r="B5101"/>
  <c r="D5101" s="1"/>
  <c r="B5100"/>
  <c r="D5100" s="1"/>
  <c r="B5099"/>
  <c r="D5099" s="1"/>
  <c r="B5098"/>
  <c r="D5098" s="1"/>
  <c r="B5097"/>
  <c r="D5097" s="1"/>
  <c r="B5096"/>
  <c r="D5096" s="1"/>
  <c r="B5095"/>
  <c r="D5095" s="1"/>
  <c r="B5094"/>
  <c r="D5094" s="1"/>
  <c r="B5093"/>
  <c r="D5093" s="1"/>
  <c r="B5092"/>
  <c r="D5092" s="1"/>
  <c r="B5091"/>
  <c r="D5091" s="1"/>
  <c r="B5090"/>
  <c r="D5090" s="1"/>
  <c r="B5089"/>
  <c r="D5089" s="1"/>
  <c r="B5088"/>
  <c r="D5088" s="1"/>
  <c r="B5087"/>
  <c r="D5087" s="1"/>
  <c r="B5086"/>
  <c r="D5086" s="1"/>
  <c r="B5085"/>
  <c r="D5085" s="1"/>
  <c r="B5084"/>
  <c r="D5084" s="1"/>
  <c r="B5083"/>
  <c r="D5083" s="1"/>
  <c r="B5082"/>
  <c r="D5082" s="1"/>
  <c r="B5081"/>
  <c r="D5081" s="1"/>
  <c r="B5080"/>
  <c r="D5080" s="1"/>
  <c r="B5079"/>
  <c r="D5079" s="1"/>
  <c r="B5078"/>
  <c r="D5078" s="1"/>
  <c r="B5077"/>
  <c r="D5077" s="1"/>
  <c r="B5076"/>
  <c r="D5076" s="1"/>
  <c r="B5075"/>
  <c r="D5075" s="1"/>
  <c r="B5074"/>
  <c r="D5074" s="1"/>
  <c r="B5073"/>
  <c r="D5073" s="1"/>
  <c r="B5072"/>
  <c r="D5072" s="1"/>
  <c r="B5071"/>
  <c r="D5071" s="1"/>
  <c r="B5070"/>
  <c r="D5070" s="1"/>
  <c r="B5069"/>
  <c r="D5069" s="1"/>
  <c r="B5068"/>
  <c r="D5068" s="1"/>
  <c r="B5067"/>
  <c r="D5067" s="1"/>
  <c r="B5066"/>
  <c r="D5066" s="1"/>
  <c r="B5065"/>
  <c r="D5065" s="1"/>
  <c r="B5064"/>
  <c r="D5064" s="1"/>
  <c r="B5063"/>
  <c r="D5063" s="1"/>
  <c r="B5062"/>
  <c r="D5062" s="1"/>
  <c r="B5061"/>
  <c r="D5061" s="1"/>
  <c r="B5060"/>
  <c r="D5060" s="1"/>
  <c r="B5059"/>
  <c r="D5059" s="1"/>
  <c r="B5058"/>
  <c r="D5058" s="1"/>
  <c r="B5057"/>
  <c r="D5057" s="1"/>
  <c r="B5056"/>
  <c r="D5056" s="1"/>
  <c r="B5055"/>
  <c r="D5055" s="1"/>
  <c r="B5054"/>
  <c r="D5054" s="1"/>
  <c r="B5053"/>
  <c r="D5053" s="1"/>
  <c r="B5052"/>
  <c r="D5052" s="1"/>
  <c r="B5051"/>
  <c r="D5051" s="1"/>
  <c r="B5050"/>
  <c r="D5050" s="1"/>
  <c r="B5049"/>
  <c r="D5049" s="1"/>
  <c r="B5048"/>
  <c r="D5048" s="1"/>
  <c r="B5047"/>
  <c r="D5047" s="1"/>
  <c r="B5046"/>
  <c r="D5046" s="1"/>
  <c r="B5045"/>
  <c r="D5045" s="1"/>
  <c r="B5044"/>
  <c r="D5044" s="1"/>
  <c r="B5043"/>
  <c r="D5043" s="1"/>
  <c r="B5042"/>
  <c r="D5042" s="1"/>
  <c r="B5041"/>
  <c r="D5041" s="1"/>
  <c r="B5040"/>
  <c r="D5040" s="1"/>
  <c r="B5039"/>
  <c r="D5039" s="1"/>
  <c r="B5038"/>
  <c r="D5038" s="1"/>
  <c r="B5037"/>
  <c r="D5037" s="1"/>
  <c r="B5036"/>
  <c r="D5036" s="1"/>
  <c r="B5035"/>
  <c r="D5035" s="1"/>
  <c r="B5034"/>
  <c r="D5034" s="1"/>
  <c r="B5033"/>
  <c r="D5033" s="1"/>
  <c r="B5032"/>
  <c r="D5032" s="1"/>
  <c r="B5031"/>
  <c r="D5031" s="1"/>
  <c r="B5030"/>
  <c r="D5030" s="1"/>
  <c r="B5029"/>
  <c r="D5029" s="1"/>
  <c r="B5028"/>
  <c r="D5028" s="1"/>
  <c r="B5027"/>
  <c r="D5027" s="1"/>
  <c r="B5026"/>
  <c r="D5026" s="1"/>
  <c r="B5025"/>
  <c r="D5025" s="1"/>
  <c r="B5024"/>
  <c r="D5024" s="1"/>
  <c r="B5023"/>
  <c r="D5023" s="1"/>
  <c r="B5022"/>
  <c r="D5022" s="1"/>
  <c r="B5021"/>
  <c r="D5021" s="1"/>
  <c r="B5020"/>
  <c r="D5020" s="1"/>
  <c r="B5019"/>
  <c r="D5019" s="1"/>
  <c r="B5018"/>
  <c r="D5018" s="1"/>
  <c r="B5017"/>
  <c r="D5017" s="1"/>
  <c r="B5016"/>
  <c r="D5016" s="1"/>
  <c r="B5015"/>
  <c r="D5015" s="1"/>
  <c r="B5014"/>
  <c r="D5014" s="1"/>
  <c r="B5013"/>
  <c r="D5013" s="1"/>
  <c r="B5012"/>
  <c r="D5012" s="1"/>
  <c r="B5011"/>
  <c r="D5011" s="1"/>
  <c r="B5010"/>
  <c r="D5010" s="1"/>
  <c r="B5009"/>
  <c r="D5009" s="1"/>
  <c r="B5008"/>
  <c r="D5008" s="1"/>
  <c r="B5007"/>
  <c r="D5007" s="1"/>
  <c r="B5006"/>
  <c r="D5006" s="1"/>
  <c r="B5005"/>
  <c r="D5005" s="1"/>
  <c r="B5004"/>
  <c r="D5004" s="1"/>
  <c r="B5003"/>
  <c r="D5003" s="1"/>
  <c r="B5002"/>
  <c r="D5002" s="1"/>
  <c r="B5001"/>
  <c r="D5001" s="1"/>
  <c r="B5000"/>
  <c r="D5000" s="1"/>
  <c r="B4999"/>
  <c r="D4999" s="1"/>
  <c r="B4998"/>
  <c r="D4998" s="1"/>
  <c r="B4997"/>
  <c r="D4997" s="1"/>
  <c r="B4996"/>
  <c r="D4996" s="1"/>
  <c r="B4995"/>
  <c r="D4995" s="1"/>
  <c r="B4994"/>
  <c r="D4994" s="1"/>
  <c r="B4993"/>
  <c r="D4993" s="1"/>
  <c r="B4992"/>
  <c r="D4992" s="1"/>
  <c r="B4991"/>
  <c r="D4991" s="1"/>
  <c r="B4990"/>
  <c r="D4990" s="1"/>
  <c r="B4989"/>
  <c r="D4989" s="1"/>
  <c r="B4988"/>
  <c r="D4988" s="1"/>
  <c r="B4987"/>
  <c r="D4987" s="1"/>
  <c r="B4986"/>
  <c r="D4986" s="1"/>
  <c r="B4985"/>
  <c r="D4985" s="1"/>
  <c r="B4984"/>
  <c r="D4984" s="1"/>
  <c r="B4983"/>
  <c r="D4983" s="1"/>
  <c r="B4982"/>
  <c r="D4982" s="1"/>
  <c r="B4981"/>
  <c r="D4981" s="1"/>
  <c r="B4980"/>
  <c r="D4980" s="1"/>
  <c r="B4979"/>
  <c r="D4979" s="1"/>
  <c r="B4978"/>
  <c r="D4978" s="1"/>
  <c r="B4977"/>
  <c r="D4977" s="1"/>
  <c r="B4976"/>
  <c r="D4976" s="1"/>
  <c r="B4975"/>
  <c r="D4975" s="1"/>
  <c r="B4974"/>
  <c r="D4974" s="1"/>
  <c r="B4973"/>
  <c r="D4973" s="1"/>
  <c r="B4972"/>
  <c r="D4972" s="1"/>
  <c r="B4971"/>
  <c r="D4971" s="1"/>
  <c r="B4970"/>
  <c r="D4970" s="1"/>
  <c r="B4969"/>
  <c r="D4969" s="1"/>
  <c r="B4968"/>
  <c r="D4968" s="1"/>
  <c r="B4967"/>
  <c r="D4967" s="1"/>
  <c r="B4966"/>
  <c r="D4966" s="1"/>
  <c r="B4965"/>
  <c r="D4965" s="1"/>
  <c r="B4964"/>
  <c r="D4964" s="1"/>
  <c r="B4963"/>
  <c r="D4963" s="1"/>
  <c r="B4962"/>
  <c r="D4962" s="1"/>
  <c r="B4961"/>
  <c r="D4961" s="1"/>
  <c r="B4960"/>
  <c r="D4960" s="1"/>
  <c r="B4959"/>
  <c r="D4959" s="1"/>
  <c r="B4958"/>
  <c r="D4958" s="1"/>
  <c r="B4957"/>
  <c r="D4957" s="1"/>
  <c r="B4956"/>
  <c r="D4956" s="1"/>
  <c r="B4955"/>
  <c r="D4955" s="1"/>
  <c r="B4954"/>
  <c r="D4954" s="1"/>
  <c r="B4953"/>
  <c r="D4953" s="1"/>
  <c r="B4952"/>
  <c r="D4952" s="1"/>
  <c r="B4951"/>
  <c r="D4951" s="1"/>
  <c r="B4950"/>
  <c r="D4950" s="1"/>
  <c r="B4949"/>
  <c r="D4949" s="1"/>
  <c r="B4948"/>
  <c r="D4948" s="1"/>
  <c r="B4947"/>
  <c r="D4947" s="1"/>
  <c r="B4946"/>
  <c r="D4946" s="1"/>
  <c r="B4945"/>
  <c r="D4945" s="1"/>
  <c r="B4944"/>
  <c r="D4944" s="1"/>
  <c r="B4943"/>
  <c r="D4943" s="1"/>
  <c r="B4942"/>
  <c r="D4942" s="1"/>
  <c r="B4941"/>
  <c r="D4941" s="1"/>
  <c r="B4940"/>
  <c r="D4940" s="1"/>
  <c r="B4939"/>
  <c r="D4939" s="1"/>
  <c r="B4938"/>
  <c r="D4938" s="1"/>
  <c r="B4937"/>
  <c r="D4937" s="1"/>
  <c r="B4936"/>
  <c r="D4936" s="1"/>
  <c r="B4935"/>
  <c r="D4935" s="1"/>
  <c r="B4934"/>
  <c r="D4934" s="1"/>
  <c r="B4933"/>
  <c r="D4933" s="1"/>
  <c r="B4932"/>
  <c r="D4932" s="1"/>
  <c r="B4931"/>
  <c r="D4931" s="1"/>
  <c r="B4930"/>
  <c r="D4930" s="1"/>
  <c r="B4929"/>
  <c r="D4929" s="1"/>
  <c r="B4928"/>
  <c r="D4928" s="1"/>
  <c r="B4927"/>
  <c r="D4927" s="1"/>
  <c r="B4926"/>
  <c r="D4926" s="1"/>
  <c r="B4925"/>
  <c r="D4925" s="1"/>
  <c r="B4924"/>
  <c r="D4924" s="1"/>
  <c r="B4923"/>
  <c r="D4923" s="1"/>
  <c r="B4922"/>
  <c r="D4922" s="1"/>
  <c r="B4921"/>
  <c r="D4921" s="1"/>
  <c r="B4920"/>
  <c r="D4920" s="1"/>
  <c r="B4919"/>
  <c r="D4919" s="1"/>
  <c r="B4918"/>
  <c r="D4918" s="1"/>
  <c r="B4917"/>
  <c r="D4917" s="1"/>
  <c r="B4916"/>
  <c r="D4916" s="1"/>
  <c r="B4915"/>
  <c r="D4915" s="1"/>
  <c r="B4914"/>
  <c r="D4914" s="1"/>
  <c r="B4913"/>
  <c r="D4913" s="1"/>
  <c r="C4912"/>
  <c r="F4912" s="1"/>
  <c r="B4912"/>
  <c r="D4912" s="1"/>
  <c r="B4911"/>
  <c r="D4911" s="1"/>
  <c r="B4910"/>
  <c r="D4910" s="1"/>
  <c r="B4909"/>
  <c r="D4909" s="1"/>
  <c r="B4908"/>
  <c r="D4908" s="1"/>
  <c r="B4907"/>
  <c r="D4907" s="1"/>
  <c r="B4906"/>
  <c r="D4906" s="1"/>
  <c r="B4905"/>
  <c r="D4905" s="1"/>
  <c r="B4904"/>
  <c r="D4904" s="1"/>
  <c r="B4903"/>
  <c r="D4903" s="1"/>
  <c r="B4902"/>
  <c r="D4902" s="1"/>
  <c r="B4901"/>
  <c r="D4901" s="1"/>
  <c r="B4900"/>
  <c r="D4900" s="1"/>
  <c r="B4899"/>
  <c r="D4899" s="1"/>
  <c r="B4898"/>
  <c r="D4898" s="1"/>
  <c r="B4897"/>
  <c r="D4897" s="1"/>
  <c r="B4896"/>
  <c r="D4896" s="1"/>
  <c r="B4895"/>
  <c r="D4895" s="1"/>
  <c r="B4894"/>
  <c r="D4894" s="1"/>
  <c r="B4893"/>
  <c r="D4893" s="1"/>
  <c r="B4892"/>
  <c r="D4892" s="1"/>
  <c r="B4891"/>
  <c r="D4891" s="1"/>
  <c r="B4890"/>
  <c r="D4890" s="1"/>
  <c r="B4889"/>
  <c r="D4889" s="1"/>
  <c r="B4888"/>
  <c r="D4888" s="1"/>
  <c r="B4887"/>
  <c r="D4887" s="1"/>
  <c r="B4886"/>
  <c r="D4886" s="1"/>
  <c r="B4885"/>
  <c r="D4885" s="1"/>
  <c r="B4884"/>
  <c r="D4884" s="1"/>
  <c r="B4883"/>
  <c r="D4883" s="1"/>
  <c r="B4882"/>
  <c r="D4882" s="1"/>
  <c r="B4881"/>
  <c r="D4881" s="1"/>
  <c r="B4880"/>
  <c r="D4880" s="1"/>
  <c r="B4879"/>
  <c r="D4879" s="1"/>
  <c r="B4878"/>
  <c r="D4878" s="1"/>
  <c r="B4877"/>
  <c r="D4877" s="1"/>
  <c r="B4876"/>
  <c r="D4876" s="1"/>
  <c r="B4875"/>
  <c r="D4875" s="1"/>
  <c r="B4874"/>
  <c r="D4874" s="1"/>
  <c r="B4873"/>
  <c r="C4873" s="1"/>
  <c r="F4873" s="1"/>
  <c r="B4872"/>
  <c r="D4872" s="1"/>
  <c r="B4871"/>
  <c r="C4871" s="1"/>
  <c r="F4871" s="1"/>
  <c r="B4870"/>
  <c r="D4870" s="1"/>
  <c r="B4869"/>
  <c r="C4869" s="1"/>
  <c r="F4869" s="1"/>
  <c r="B4868"/>
  <c r="D4868" s="1"/>
  <c r="B4867"/>
  <c r="C4867" s="1"/>
  <c r="F4867" s="1"/>
  <c r="B4866"/>
  <c r="D4866" s="1"/>
  <c r="B4865"/>
  <c r="C4865" s="1"/>
  <c r="F4865" s="1"/>
  <c r="B4864"/>
  <c r="D4864" s="1"/>
  <c r="B4863"/>
  <c r="C4863" s="1"/>
  <c r="F4863" s="1"/>
  <c r="B4862"/>
  <c r="D4862" s="1"/>
  <c r="B4861"/>
  <c r="C4861" s="1"/>
  <c r="F4861" s="1"/>
  <c r="B4860"/>
  <c r="D4860" s="1"/>
  <c r="B4859"/>
  <c r="C4859" s="1"/>
  <c r="F4859" s="1"/>
  <c r="B4858"/>
  <c r="D4858" s="1"/>
  <c r="B4857"/>
  <c r="C4857" s="1"/>
  <c r="F4857" s="1"/>
  <c r="B4856"/>
  <c r="D4856" s="1"/>
  <c r="B4855"/>
  <c r="C4855" s="1"/>
  <c r="F4855" s="1"/>
  <c r="B4854"/>
  <c r="D4854" s="1"/>
  <c r="B4853"/>
  <c r="C4853" s="1"/>
  <c r="F4853" s="1"/>
  <c r="C4852"/>
  <c r="F4852" s="1"/>
  <c r="B4852"/>
  <c r="D4852" s="1"/>
  <c r="B4851"/>
  <c r="C4851" s="1"/>
  <c r="F4851" s="1"/>
  <c r="B4850"/>
  <c r="D4850" s="1"/>
  <c r="B4849"/>
  <c r="C4849" s="1"/>
  <c r="F4849" s="1"/>
  <c r="B4848"/>
  <c r="D4848" s="1"/>
  <c r="B4847"/>
  <c r="C4847" s="1"/>
  <c r="F4847" s="1"/>
  <c r="B4846"/>
  <c r="D4846" s="1"/>
  <c r="B4845"/>
  <c r="C4845" s="1"/>
  <c r="F4845" s="1"/>
  <c r="B4844"/>
  <c r="D4844" s="1"/>
  <c r="B4843"/>
  <c r="C4843" s="1"/>
  <c r="F4843" s="1"/>
  <c r="B4842"/>
  <c r="D4842" s="1"/>
  <c r="B4841"/>
  <c r="C4841" s="1"/>
  <c r="F4841" s="1"/>
  <c r="B4840"/>
  <c r="D4840" s="1"/>
  <c r="B4839"/>
  <c r="C4839" s="1"/>
  <c r="F4839" s="1"/>
  <c r="B4838"/>
  <c r="D4838" s="1"/>
  <c r="B4837"/>
  <c r="C4837" s="1"/>
  <c r="F4837" s="1"/>
  <c r="B4836"/>
  <c r="D4836" s="1"/>
  <c r="B4835"/>
  <c r="C4835" s="1"/>
  <c r="F4835" s="1"/>
  <c r="B4834"/>
  <c r="D4834" s="1"/>
  <c r="B4833"/>
  <c r="C4833" s="1"/>
  <c r="F4833" s="1"/>
  <c r="B4832"/>
  <c r="D4832" s="1"/>
  <c r="B4831"/>
  <c r="C4831" s="1"/>
  <c r="F4831" s="1"/>
  <c r="B4830"/>
  <c r="D4830" s="1"/>
  <c r="B4829"/>
  <c r="C4829" s="1"/>
  <c r="F4829" s="1"/>
  <c r="B4828"/>
  <c r="D4828" s="1"/>
  <c r="B4827"/>
  <c r="C4827" s="1"/>
  <c r="F4827" s="1"/>
  <c r="B4826"/>
  <c r="D4826" s="1"/>
  <c r="B4825"/>
  <c r="C4825" s="1"/>
  <c r="F4825" s="1"/>
  <c r="B4824"/>
  <c r="D4824" s="1"/>
  <c r="B4823"/>
  <c r="C4823" s="1"/>
  <c r="F4823" s="1"/>
  <c r="B4822"/>
  <c r="D4822" s="1"/>
  <c r="B4821"/>
  <c r="C4821" s="1"/>
  <c r="F4821" s="1"/>
  <c r="B4820"/>
  <c r="D4820" s="1"/>
  <c r="B4819"/>
  <c r="C4819" s="1"/>
  <c r="F4819" s="1"/>
  <c r="B4818"/>
  <c r="D4818" s="1"/>
  <c r="B4817"/>
  <c r="C4817" s="1"/>
  <c r="F4817" s="1"/>
  <c r="B4816"/>
  <c r="D4816" s="1"/>
  <c r="B4815"/>
  <c r="C4815" s="1"/>
  <c r="F4815" s="1"/>
  <c r="B4814"/>
  <c r="D4814" s="1"/>
  <c r="B4813"/>
  <c r="C4813" s="1"/>
  <c r="F4813" s="1"/>
  <c r="B4812"/>
  <c r="D4812" s="1"/>
  <c r="B4811"/>
  <c r="C4811" s="1"/>
  <c r="F4811" s="1"/>
  <c r="B4810"/>
  <c r="D4810" s="1"/>
  <c r="B4809"/>
  <c r="C4809" s="1"/>
  <c r="F4809" s="1"/>
  <c r="B4808"/>
  <c r="D4808" s="1"/>
  <c r="B4807"/>
  <c r="C4807" s="1"/>
  <c r="F4807" s="1"/>
  <c r="B4806"/>
  <c r="D4806" s="1"/>
  <c r="B4805"/>
  <c r="C4805" s="1"/>
  <c r="F4805" s="1"/>
  <c r="B4804"/>
  <c r="D4804" s="1"/>
  <c r="B4803"/>
  <c r="C4803" s="1"/>
  <c r="F4803" s="1"/>
  <c r="B4802"/>
  <c r="D4802" s="1"/>
  <c r="B4801"/>
  <c r="C4801" s="1"/>
  <c r="F4801" s="1"/>
  <c r="B4800"/>
  <c r="D4800" s="1"/>
  <c r="B4799"/>
  <c r="C4799" s="1"/>
  <c r="F4799" s="1"/>
  <c r="B4798"/>
  <c r="D4798" s="1"/>
  <c r="B4797"/>
  <c r="C4797" s="1"/>
  <c r="F4797" s="1"/>
  <c r="B4796"/>
  <c r="D4796" s="1"/>
  <c r="B4795"/>
  <c r="C4795" s="1"/>
  <c r="F4795" s="1"/>
  <c r="B4794"/>
  <c r="D4794" s="1"/>
  <c r="B4793"/>
  <c r="C4793" s="1"/>
  <c r="F4793" s="1"/>
  <c r="B4792"/>
  <c r="D4792" s="1"/>
  <c r="B4791"/>
  <c r="C4791" s="1"/>
  <c r="F4791" s="1"/>
  <c r="B4790"/>
  <c r="D4790" s="1"/>
  <c r="B4789"/>
  <c r="C4789" s="1"/>
  <c r="F4789" s="1"/>
  <c r="B4788"/>
  <c r="D4788" s="1"/>
  <c r="B4787"/>
  <c r="C4787" s="1"/>
  <c r="F4787" s="1"/>
  <c r="B4786"/>
  <c r="D4786" s="1"/>
  <c r="B4785"/>
  <c r="C4785" s="1"/>
  <c r="F4785" s="1"/>
  <c r="B4784"/>
  <c r="D4784" s="1"/>
  <c r="B4783"/>
  <c r="C4783" s="1"/>
  <c r="F4783" s="1"/>
  <c r="B4782"/>
  <c r="D4782" s="1"/>
  <c r="B4781"/>
  <c r="C4781" s="1"/>
  <c r="F4781" s="1"/>
  <c r="B4780"/>
  <c r="D4780" s="1"/>
  <c r="B4779"/>
  <c r="C4779" s="1"/>
  <c r="F4779" s="1"/>
  <c r="B4778"/>
  <c r="D4778" s="1"/>
  <c r="B4777"/>
  <c r="C4777" s="1"/>
  <c r="F4777" s="1"/>
  <c r="B4776"/>
  <c r="D4776" s="1"/>
  <c r="B4775"/>
  <c r="C4775" s="1"/>
  <c r="F4775" s="1"/>
  <c r="B4774"/>
  <c r="D4774" s="1"/>
  <c r="B4773"/>
  <c r="C4773" s="1"/>
  <c r="F4773" s="1"/>
  <c r="B4772"/>
  <c r="D4772" s="1"/>
  <c r="B4771"/>
  <c r="B4770"/>
  <c r="D4770" s="1"/>
  <c r="B4769"/>
  <c r="B4768"/>
  <c r="D4768" s="1"/>
  <c r="B4767"/>
  <c r="B4766"/>
  <c r="D4766" s="1"/>
  <c r="B4765"/>
  <c r="B4764"/>
  <c r="D4764" s="1"/>
  <c r="B4763"/>
  <c r="B4762"/>
  <c r="D4762" s="1"/>
  <c r="B4761"/>
  <c r="B4760"/>
  <c r="D4760" s="1"/>
  <c r="B4759"/>
  <c r="B4758"/>
  <c r="D4758" s="1"/>
  <c r="B4757"/>
  <c r="B4756"/>
  <c r="D4756" s="1"/>
  <c r="B4755"/>
  <c r="B4754"/>
  <c r="D4754" s="1"/>
  <c r="B4753"/>
  <c r="B4752"/>
  <c r="D4752" s="1"/>
  <c r="B4751"/>
  <c r="B4750"/>
  <c r="D4750" s="1"/>
  <c r="B4749"/>
  <c r="B4748"/>
  <c r="D4748" s="1"/>
  <c r="B4747"/>
  <c r="B4746"/>
  <c r="D4746" s="1"/>
  <c r="B4745"/>
  <c r="B4744"/>
  <c r="D4744" s="1"/>
  <c r="B4743"/>
  <c r="B4742"/>
  <c r="D4742" s="1"/>
  <c r="B4741"/>
  <c r="B4740"/>
  <c r="D4740" s="1"/>
  <c r="B4739"/>
  <c r="B4738"/>
  <c r="D4738" s="1"/>
  <c r="B4737"/>
  <c r="B4736"/>
  <c r="D4736" s="1"/>
  <c r="B4735"/>
  <c r="B4734"/>
  <c r="D4734" s="1"/>
  <c r="B4733"/>
  <c r="B4732"/>
  <c r="D4732" s="1"/>
  <c r="B4731"/>
  <c r="B4730"/>
  <c r="D4730" s="1"/>
  <c r="B4729"/>
  <c r="B4728"/>
  <c r="D4728" s="1"/>
  <c r="B4727"/>
  <c r="B4726"/>
  <c r="D4726" s="1"/>
  <c r="B4725"/>
  <c r="B4724"/>
  <c r="D4724" s="1"/>
  <c r="B4723"/>
  <c r="B4722"/>
  <c r="D4722" s="1"/>
  <c r="B4721"/>
  <c r="B4720"/>
  <c r="D4720" s="1"/>
  <c r="B4719"/>
  <c r="B4718"/>
  <c r="D4718" s="1"/>
  <c r="B4717"/>
  <c r="B4716"/>
  <c r="D4716" s="1"/>
  <c r="B4715"/>
  <c r="B4714"/>
  <c r="D4714" s="1"/>
  <c r="B4713"/>
  <c r="B4712"/>
  <c r="D4712" s="1"/>
  <c r="B4711"/>
  <c r="B4710"/>
  <c r="D4710" s="1"/>
  <c r="B4709"/>
  <c r="B4708"/>
  <c r="D4708" s="1"/>
  <c r="B4707"/>
  <c r="B4706"/>
  <c r="D4706" s="1"/>
  <c r="B4705"/>
  <c r="B4704"/>
  <c r="D4704" s="1"/>
  <c r="B4703"/>
  <c r="B4702"/>
  <c r="D4702" s="1"/>
  <c r="B4701"/>
  <c r="B4700"/>
  <c r="D4700" s="1"/>
  <c r="B4699"/>
  <c r="B4698"/>
  <c r="D4698" s="1"/>
  <c r="B4697"/>
  <c r="B4696"/>
  <c r="D4696" s="1"/>
  <c r="B4695"/>
  <c r="B4694"/>
  <c r="D4694" s="1"/>
  <c r="B4693"/>
  <c r="B4692"/>
  <c r="D4692" s="1"/>
  <c r="B4691"/>
  <c r="B4690"/>
  <c r="D4690" s="1"/>
  <c r="B4689"/>
  <c r="B4688"/>
  <c r="D4688" s="1"/>
  <c r="B4687"/>
  <c r="B4686"/>
  <c r="D4686" s="1"/>
  <c r="B4685"/>
  <c r="B4684"/>
  <c r="D4684" s="1"/>
  <c r="B4683"/>
  <c r="B4682"/>
  <c r="D4682" s="1"/>
  <c r="B4681"/>
  <c r="B4680"/>
  <c r="D4680" s="1"/>
  <c r="B4679"/>
  <c r="B4678"/>
  <c r="D4678" s="1"/>
  <c r="B4677"/>
  <c r="B4676"/>
  <c r="D4676" s="1"/>
  <c r="B4675"/>
  <c r="B4674"/>
  <c r="D4674" s="1"/>
  <c r="B4673"/>
  <c r="B4672"/>
  <c r="D4672" s="1"/>
  <c r="B4671"/>
  <c r="B4670"/>
  <c r="D4670" s="1"/>
  <c r="B4669"/>
  <c r="B4668"/>
  <c r="D4668" s="1"/>
  <c r="B4667"/>
  <c r="B4666"/>
  <c r="C4666" s="1"/>
  <c r="F4666" s="1"/>
  <c r="B4665"/>
  <c r="D4665" s="1"/>
  <c r="B4664"/>
  <c r="C4664" s="1"/>
  <c r="F4664" s="1"/>
  <c r="B4663"/>
  <c r="D4663" s="1"/>
  <c r="B4662"/>
  <c r="C4662" s="1"/>
  <c r="F4662" s="1"/>
  <c r="B4661"/>
  <c r="D4661" s="1"/>
  <c r="B4660"/>
  <c r="C4660" s="1"/>
  <c r="F4660" s="1"/>
  <c r="B4659"/>
  <c r="D4659" s="1"/>
  <c r="B4658"/>
  <c r="C4658" s="1"/>
  <c r="F4658" s="1"/>
  <c r="B4657"/>
  <c r="D4657" s="1"/>
  <c r="B4656"/>
  <c r="C4656" s="1"/>
  <c r="F4656" s="1"/>
  <c r="B4655"/>
  <c r="D4655" s="1"/>
  <c r="B4654"/>
  <c r="C4654" s="1"/>
  <c r="F4654" s="1"/>
  <c r="B4653"/>
  <c r="D4653" s="1"/>
  <c r="B4652"/>
  <c r="C4652" s="1"/>
  <c r="F4652" s="1"/>
  <c r="B4651"/>
  <c r="D4651" s="1"/>
  <c r="B4650"/>
  <c r="C4650" s="1"/>
  <c r="F4650" s="1"/>
  <c r="B4649"/>
  <c r="D4649" s="1"/>
  <c r="B4648"/>
  <c r="C4648" s="1"/>
  <c r="F4648" s="1"/>
  <c r="B4647"/>
  <c r="D4647" s="1"/>
  <c r="B4646"/>
  <c r="C4646" s="1"/>
  <c r="F4646" s="1"/>
  <c r="B4645"/>
  <c r="D4645" s="1"/>
  <c r="B4644"/>
  <c r="C4644" s="1"/>
  <c r="F4644" s="1"/>
  <c r="B4643"/>
  <c r="D4643" s="1"/>
  <c r="B4642"/>
  <c r="C4642" s="1"/>
  <c r="F4642" s="1"/>
  <c r="B4641"/>
  <c r="D4641" s="1"/>
  <c r="B4640"/>
  <c r="C4640" s="1"/>
  <c r="F4640" s="1"/>
  <c r="B4639"/>
  <c r="D4639" s="1"/>
  <c r="B4638"/>
  <c r="C4638" s="1"/>
  <c r="F4638" s="1"/>
  <c r="B4637"/>
  <c r="D4637" s="1"/>
  <c r="B4636"/>
  <c r="C4636" s="1"/>
  <c r="F4636" s="1"/>
  <c r="B4635"/>
  <c r="D4635" s="1"/>
  <c r="B4634"/>
  <c r="C4634" s="1"/>
  <c r="F4634" s="1"/>
  <c r="B4633"/>
  <c r="D4633" s="1"/>
  <c r="B4632"/>
  <c r="C4632" s="1"/>
  <c r="F4632" s="1"/>
  <c r="B4631"/>
  <c r="D4631" s="1"/>
  <c r="B4630"/>
  <c r="C4630" s="1"/>
  <c r="F4630" s="1"/>
  <c r="B4629"/>
  <c r="D4629" s="1"/>
  <c r="B4628"/>
  <c r="C4628" s="1"/>
  <c r="F4628" s="1"/>
  <c r="B4627"/>
  <c r="D4627" s="1"/>
  <c r="B4626"/>
  <c r="C4626" s="1"/>
  <c r="F4626" s="1"/>
  <c r="B4625"/>
  <c r="D4625" s="1"/>
  <c r="B4624"/>
  <c r="C4624" s="1"/>
  <c r="F4624" s="1"/>
  <c r="B4623"/>
  <c r="D4623" s="1"/>
  <c r="B4622"/>
  <c r="C4622" s="1"/>
  <c r="F4622" s="1"/>
  <c r="B4621"/>
  <c r="D4621" s="1"/>
  <c r="B4620"/>
  <c r="C4620" s="1"/>
  <c r="F4620" s="1"/>
  <c r="B4619"/>
  <c r="D4619" s="1"/>
  <c r="B4618"/>
  <c r="C4618" s="1"/>
  <c r="F4618" s="1"/>
  <c r="B4617"/>
  <c r="D4617" s="1"/>
  <c r="B4616"/>
  <c r="C4616" s="1"/>
  <c r="F4616" s="1"/>
  <c r="B4615"/>
  <c r="D4615" s="1"/>
  <c r="B4614"/>
  <c r="C4614" s="1"/>
  <c r="F4614" s="1"/>
  <c r="B4613"/>
  <c r="D4613" s="1"/>
  <c r="B4612"/>
  <c r="C4612" s="1"/>
  <c r="F4612" s="1"/>
  <c r="B4611"/>
  <c r="D4611" s="1"/>
  <c r="B4610"/>
  <c r="C4610" s="1"/>
  <c r="F4610" s="1"/>
  <c r="B4609"/>
  <c r="D4609" s="1"/>
  <c r="B4608"/>
  <c r="C4608" s="1"/>
  <c r="F4608" s="1"/>
  <c r="B4607"/>
  <c r="D4607" s="1"/>
  <c r="B4606"/>
  <c r="C4606" s="1"/>
  <c r="F4606" s="1"/>
  <c r="B4605"/>
  <c r="D4605" s="1"/>
  <c r="B4604"/>
  <c r="C4604" s="1"/>
  <c r="F4604" s="1"/>
  <c r="B4603"/>
  <c r="D4603" s="1"/>
  <c r="B4602"/>
  <c r="C4602" s="1"/>
  <c r="F4602" s="1"/>
  <c r="B4601"/>
  <c r="D4601" s="1"/>
  <c r="B4600"/>
  <c r="C4600" s="1"/>
  <c r="F4600" s="1"/>
  <c r="B4599"/>
  <c r="D4599" s="1"/>
  <c r="B4598"/>
  <c r="C4598" s="1"/>
  <c r="F4598" s="1"/>
  <c r="B4597"/>
  <c r="D4597" s="1"/>
  <c r="B4596"/>
  <c r="C4596" s="1"/>
  <c r="F4596" s="1"/>
  <c r="B4595"/>
  <c r="D4595" s="1"/>
  <c r="B4594"/>
  <c r="C4594" s="1"/>
  <c r="F4594" s="1"/>
  <c r="B4593"/>
  <c r="D4593" s="1"/>
  <c r="B4592"/>
  <c r="C4592" s="1"/>
  <c r="F4592" s="1"/>
  <c r="B4591"/>
  <c r="D4591" s="1"/>
  <c r="B4590"/>
  <c r="C4590" s="1"/>
  <c r="F4590" s="1"/>
  <c r="B4589"/>
  <c r="D4589" s="1"/>
  <c r="B4588"/>
  <c r="C4588" s="1"/>
  <c r="F4588" s="1"/>
  <c r="B4587"/>
  <c r="D4587" s="1"/>
  <c r="B4586"/>
  <c r="C4586" s="1"/>
  <c r="F4586" s="1"/>
  <c r="B4585"/>
  <c r="D4585" s="1"/>
  <c r="B4584"/>
  <c r="C4584" s="1"/>
  <c r="F4584" s="1"/>
  <c r="B4583"/>
  <c r="D4583" s="1"/>
  <c r="B4582"/>
  <c r="C4582" s="1"/>
  <c r="F4582" s="1"/>
  <c r="B4581"/>
  <c r="D4581" s="1"/>
  <c r="B4580"/>
  <c r="C4580" s="1"/>
  <c r="F4580" s="1"/>
  <c r="B4579"/>
  <c r="D4579" s="1"/>
  <c r="B4578"/>
  <c r="C4578" s="1"/>
  <c r="F4578" s="1"/>
  <c r="B4577"/>
  <c r="D4577" s="1"/>
  <c r="B4576"/>
  <c r="C4576" s="1"/>
  <c r="F4576" s="1"/>
  <c r="B4575"/>
  <c r="D4575" s="1"/>
  <c r="B4574"/>
  <c r="C4574" s="1"/>
  <c r="F4574" s="1"/>
  <c r="B4573"/>
  <c r="D4573" s="1"/>
  <c r="B4572"/>
  <c r="C4572" s="1"/>
  <c r="F4572" s="1"/>
  <c r="B4571"/>
  <c r="D4571" s="1"/>
  <c r="B4570"/>
  <c r="C4570" s="1"/>
  <c r="F4570" s="1"/>
  <c r="B4569"/>
  <c r="D4569" s="1"/>
  <c r="B4568"/>
  <c r="C4568" s="1"/>
  <c r="F4568" s="1"/>
  <c r="B4567"/>
  <c r="D4567" s="1"/>
  <c r="B4566"/>
  <c r="C4566" s="1"/>
  <c r="F4566" s="1"/>
  <c r="B4565"/>
  <c r="D4565" s="1"/>
  <c r="B4564"/>
  <c r="C4564" s="1"/>
  <c r="F4564" s="1"/>
  <c r="B4563"/>
  <c r="D4563" s="1"/>
  <c r="B4562"/>
  <c r="C4562" s="1"/>
  <c r="F4562" s="1"/>
  <c r="B4561"/>
  <c r="D4561" s="1"/>
  <c r="B4560"/>
  <c r="C4560" s="1"/>
  <c r="F4560" s="1"/>
  <c r="B4559"/>
  <c r="D4559" s="1"/>
  <c r="B4558"/>
  <c r="C4558" s="1"/>
  <c r="F4558" s="1"/>
  <c r="B4557"/>
  <c r="D4557" s="1"/>
  <c r="B4556"/>
  <c r="C4556" s="1"/>
  <c r="F4556" s="1"/>
  <c r="B4555"/>
  <c r="D4555" s="1"/>
  <c r="B4554"/>
  <c r="C4554" s="1"/>
  <c r="F4554" s="1"/>
  <c r="B4553"/>
  <c r="D4553" s="1"/>
  <c r="B4552"/>
  <c r="C4552" s="1"/>
  <c r="F4552" s="1"/>
  <c r="B4551"/>
  <c r="D4551" s="1"/>
  <c r="B4550"/>
  <c r="C4550" s="1"/>
  <c r="F4550" s="1"/>
  <c r="B4549"/>
  <c r="D4549" s="1"/>
  <c r="B4548"/>
  <c r="C4548" s="1"/>
  <c r="F4548" s="1"/>
  <c r="B4547"/>
  <c r="D4547" s="1"/>
  <c r="B4546"/>
  <c r="C4546" s="1"/>
  <c r="F4546" s="1"/>
  <c r="B4545"/>
  <c r="D4545" s="1"/>
  <c r="B4544"/>
  <c r="C4544" s="1"/>
  <c r="F4544" s="1"/>
  <c r="B4543"/>
  <c r="D4543" s="1"/>
  <c r="B4542"/>
  <c r="C4542" s="1"/>
  <c r="F4542" s="1"/>
  <c r="B4541"/>
  <c r="D4541" s="1"/>
  <c r="B4540"/>
  <c r="C4540" s="1"/>
  <c r="F4540" s="1"/>
  <c r="B4539"/>
  <c r="D4539" s="1"/>
  <c r="B4538"/>
  <c r="C4538" s="1"/>
  <c r="F4538" s="1"/>
  <c r="B4537"/>
  <c r="D4537" s="1"/>
  <c r="B4536"/>
  <c r="C4536" s="1"/>
  <c r="F4536" s="1"/>
  <c r="B4535"/>
  <c r="D4535" s="1"/>
  <c r="B4534"/>
  <c r="C4534" s="1"/>
  <c r="F4534" s="1"/>
  <c r="B4533"/>
  <c r="D4533" s="1"/>
  <c r="B4532"/>
  <c r="C4532" s="1"/>
  <c r="F4532" s="1"/>
  <c r="B4531"/>
  <c r="D4531" s="1"/>
  <c r="B4530"/>
  <c r="C4530" s="1"/>
  <c r="F4530" s="1"/>
  <c r="B4529"/>
  <c r="D4529" s="1"/>
  <c r="B4528"/>
  <c r="C4528" s="1"/>
  <c r="F4528" s="1"/>
  <c r="B4527"/>
  <c r="D4527" s="1"/>
  <c r="B4526"/>
  <c r="C4526" s="1"/>
  <c r="F4526" s="1"/>
  <c r="B4525"/>
  <c r="D4525" s="1"/>
  <c r="B4524"/>
  <c r="C4524" s="1"/>
  <c r="F4524" s="1"/>
  <c r="B4523"/>
  <c r="D4523" s="1"/>
  <c r="B4522"/>
  <c r="C4522" s="1"/>
  <c r="F4522" s="1"/>
  <c r="B4521"/>
  <c r="D4521" s="1"/>
  <c r="B4520"/>
  <c r="C4520" s="1"/>
  <c r="F4520" s="1"/>
  <c r="B4519"/>
  <c r="D4519" s="1"/>
  <c r="B4518"/>
  <c r="C4518" s="1"/>
  <c r="F4518" s="1"/>
  <c r="B4517"/>
  <c r="D4517" s="1"/>
  <c r="B4516"/>
  <c r="C4516" s="1"/>
  <c r="F4516" s="1"/>
  <c r="B4515"/>
  <c r="D4515" s="1"/>
  <c r="B4514"/>
  <c r="C4514" s="1"/>
  <c r="F4514" s="1"/>
  <c r="B4513"/>
  <c r="D4513" s="1"/>
  <c r="B4512"/>
  <c r="C4512" s="1"/>
  <c r="F4512" s="1"/>
  <c r="B4511"/>
  <c r="D4511" s="1"/>
  <c r="B4510"/>
  <c r="C4510" s="1"/>
  <c r="F4510" s="1"/>
  <c r="B4509"/>
  <c r="D4509" s="1"/>
  <c r="B4508"/>
  <c r="C4508" s="1"/>
  <c r="F4508" s="1"/>
  <c r="B4507"/>
  <c r="D4507" s="1"/>
  <c r="B4506"/>
  <c r="C4506" s="1"/>
  <c r="F4506" s="1"/>
  <c r="B4505"/>
  <c r="B4504"/>
  <c r="C4504" s="1"/>
  <c r="F4504" s="1"/>
  <c r="B4503"/>
  <c r="D4503" s="1"/>
  <c r="B4502"/>
  <c r="C4502" s="1"/>
  <c r="F4502" s="1"/>
  <c r="B4501"/>
  <c r="B4500"/>
  <c r="C4500" s="1"/>
  <c r="F4500" s="1"/>
  <c r="B4499"/>
  <c r="D4499" s="1"/>
  <c r="B4498"/>
  <c r="C4498" s="1"/>
  <c r="F4498" s="1"/>
  <c r="B4497"/>
  <c r="D4497" s="1"/>
  <c r="B4496"/>
  <c r="C4496" s="1"/>
  <c r="F4496" s="1"/>
  <c r="B4495"/>
  <c r="D4495" s="1"/>
  <c r="B4494"/>
  <c r="C4494" s="1"/>
  <c r="F4494" s="1"/>
  <c r="B4493"/>
  <c r="D4493" s="1"/>
  <c r="B4492"/>
  <c r="C4492" s="1"/>
  <c r="F4492" s="1"/>
  <c r="B4491"/>
  <c r="D4491" s="1"/>
  <c r="B4490"/>
  <c r="C4490" s="1"/>
  <c r="F4490" s="1"/>
  <c r="B4489"/>
  <c r="D4489" s="1"/>
  <c r="B4488"/>
  <c r="C4488" s="1"/>
  <c r="F4488" s="1"/>
  <c r="B4487"/>
  <c r="D4487" s="1"/>
  <c r="B4486"/>
  <c r="C4486" s="1"/>
  <c r="F4486" s="1"/>
  <c r="B4485"/>
  <c r="D4485" s="1"/>
  <c r="B4484"/>
  <c r="C4484" s="1"/>
  <c r="F4484" s="1"/>
  <c r="B4483"/>
  <c r="D4483" s="1"/>
  <c r="B4482"/>
  <c r="C4482" s="1"/>
  <c r="F4482" s="1"/>
  <c r="B4481"/>
  <c r="D4481" s="1"/>
  <c r="B4480"/>
  <c r="C4480" s="1"/>
  <c r="F4480" s="1"/>
  <c r="B4479"/>
  <c r="D4479" s="1"/>
  <c r="B4478"/>
  <c r="C4478" s="1"/>
  <c r="F4478" s="1"/>
  <c r="B4477"/>
  <c r="D4477" s="1"/>
  <c r="B4476"/>
  <c r="C4476" s="1"/>
  <c r="F4476" s="1"/>
  <c r="B4475"/>
  <c r="D4475" s="1"/>
  <c r="B4474"/>
  <c r="C4474" s="1"/>
  <c r="F4474" s="1"/>
  <c r="B4473"/>
  <c r="D4473" s="1"/>
  <c r="B4472"/>
  <c r="C4472" s="1"/>
  <c r="F4472" s="1"/>
  <c r="B4471"/>
  <c r="D4471" s="1"/>
  <c r="B4470"/>
  <c r="C4470" s="1"/>
  <c r="F4470" s="1"/>
  <c r="B4469"/>
  <c r="D4469" s="1"/>
  <c r="B4468"/>
  <c r="C4468" s="1"/>
  <c r="F4468" s="1"/>
  <c r="B4467"/>
  <c r="D4467" s="1"/>
  <c r="B4466"/>
  <c r="C4466" s="1"/>
  <c r="F4466" s="1"/>
  <c r="B4465"/>
  <c r="D4465" s="1"/>
  <c r="B4464"/>
  <c r="C4464" s="1"/>
  <c r="F4464" s="1"/>
  <c r="B4463"/>
  <c r="D4463" s="1"/>
  <c r="B4462"/>
  <c r="C4462" s="1"/>
  <c r="F4462" s="1"/>
  <c r="B4461"/>
  <c r="D4461" s="1"/>
  <c r="B4460"/>
  <c r="C4460" s="1"/>
  <c r="F4460" s="1"/>
  <c r="B4459"/>
  <c r="D4459" s="1"/>
  <c r="B4458"/>
  <c r="C4458" s="1"/>
  <c r="F4458" s="1"/>
  <c r="B4457"/>
  <c r="D4457" s="1"/>
  <c r="B4456"/>
  <c r="C4456" s="1"/>
  <c r="F4456" s="1"/>
  <c r="B4455"/>
  <c r="D4455" s="1"/>
  <c r="B4454"/>
  <c r="C4454" s="1"/>
  <c r="F4454" s="1"/>
  <c r="B4453"/>
  <c r="D4453" s="1"/>
  <c r="B4452"/>
  <c r="C4452" s="1"/>
  <c r="F4452" s="1"/>
  <c r="B4451"/>
  <c r="D4451" s="1"/>
  <c r="B4450"/>
  <c r="C4450" s="1"/>
  <c r="F4450" s="1"/>
  <c r="B4449"/>
  <c r="D4449" s="1"/>
  <c r="B4448"/>
  <c r="C4448" s="1"/>
  <c r="F4448" s="1"/>
  <c r="B4447"/>
  <c r="D4447" s="1"/>
  <c r="B4446"/>
  <c r="C4446" s="1"/>
  <c r="F4446" s="1"/>
  <c r="B4445"/>
  <c r="D4445" s="1"/>
  <c r="B4444"/>
  <c r="C4444" s="1"/>
  <c r="F4444" s="1"/>
  <c r="B4443"/>
  <c r="D4443" s="1"/>
  <c r="B4442"/>
  <c r="C4442" s="1"/>
  <c r="F4442" s="1"/>
  <c r="B4441"/>
  <c r="D4441" s="1"/>
  <c r="B4440"/>
  <c r="C4440" s="1"/>
  <c r="F4440" s="1"/>
  <c r="B4439"/>
  <c r="D4439" s="1"/>
  <c r="B4438"/>
  <c r="C4438" s="1"/>
  <c r="F4438" s="1"/>
  <c r="B4437"/>
  <c r="D4437" s="1"/>
  <c r="B4436"/>
  <c r="C4436" s="1"/>
  <c r="F4436" s="1"/>
  <c r="B4435"/>
  <c r="D4435" s="1"/>
  <c r="B4434"/>
  <c r="C4434" s="1"/>
  <c r="F4434" s="1"/>
  <c r="B4433"/>
  <c r="D4433" s="1"/>
  <c r="B4432"/>
  <c r="C4432" s="1"/>
  <c r="F4432" s="1"/>
  <c r="B4431"/>
  <c r="D4431" s="1"/>
  <c r="B4430"/>
  <c r="C4430" s="1"/>
  <c r="F4430" s="1"/>
  <c r="B4429"/>
  <c r="D4429" s="1"/>
  <c r="B4428"/>
  <c r="C4428" s="1"/>
  <c r="F4428" s="1"/>
  <c r="B4427"/>
  <c r="D4427" s="1"/>
  <c r="B4426"/>
  <c r="C4426" s="1"/>
  <c r="F4426" s="1"/>
  <c r="B4425"/>
  <c r="D4425" s="1"/>
  <c r="B4424"/>
  <c r="C4424" s="1"/>
  <c r="F4424" s="1"/>
  <c r="B4423"/>
  <c r="D4423" s="1"/>
  <c r="B4422"/>
  <c r="C4422" s="1"/>
  <c r="F4422" s="1"/>
  <c r="B4421"/>
  <c r="D4421" s="1"/>
  <c r="B4420"/>
  <c r="C4420" s="1"/>
  <c r="F4420" s="1"/>
  <c r="B4419"/>
  <c r="D4419" s="1"/>
  <c r="B4418"/>
  <c r="C4418" s="1"/>
  <c r="F4418" s="1"/>
  <c r="B4417"/>
  <c r="D4417" s="1"/>
  <c r="B4416"/>
  <c r="C4416" s="1"/>
  <c r="F4416" s="1"/>
  <c r="B4415"/>
  <c r="D4415" s="1"/>
  <c r="B4414"/>
  <c r="C4414" s="1"/>
  <c r="F4414" s="1"/>
  <c r="B4413"/>
  <c r="D4413" s="1"/>
  <c r="B4412"/>
  <c r="C4412" s="1"/>
  <c r="F4412" s="1"/>
  <c r="B4411"/>
  <c r="D4411" s="1"/>
  <c r="B4410"/>
  <c r="C4410" s="1"/>
  <c r="F4410" s="1"/>
  <c r="B4409"/>
  <c r="D4409" s="1"/>
  <c r="B4408"/>
  <c r="C4408" s="1"/>
  <c r="F4408" s="1"/>
  <c r="B4407"/>
  <c r="D4407" s="1"/>
  <c r="B4406"/>
  <c r="C4406" s="1"/>
  <c r="F4406" s="1"/>
  <c r="B4405"/>
  <c r="D4405" s="1"/>
  <c r="B4404"/>
  <c r="C4404" s="1"/>
  <c r="F4404" s="1"/>
  <c r="B4403"/>
  <c r="D4403" s="1"/>
  <c r="B4402"/>
  <c r="C4402" s="1"/>
  <c r="F4402" s="1"/>
  <c r="B4401"/>
  <c r="D4401" s="1"/>
  <c r="B4400"/>
  <c r="C4400" s="1"/>
  <c r="F4400" s="1"/>
  <c r="B4399"/>
  <c r="D4399" s="1"/>
  <c r="B4398"/>
  <c r="C4398" s="1"/>
  <c r="F4398" s="1"/>
  <c r="B4397"/>
  <c r="D4397" s="1"/>
  <c r="B4396"/>
  <c r="C4396" s="1"/>
  <c r="F4396" s="1"/>
  <c r="B4395"/>
  <c r="D4395" s="1"/>
  <c r="B4394"/>
  <c r="C4394" s="1"/>
  <c r="F4394" s="1"/>
  <c r="B4393"/>
  <c r="D4393" s="1"/>
  <c r="B4392"/>
  <c r="C4392" s="1"/>
  <c r="F4392" s="1"/>
  <c r="B4391"/>
  <c r="D4391" s="1"/>
  <c r="B4390"/>
  <c r="C4390" s="1"/>
  <c r="F4390" s="1"/>
  <c r="B4389"/>
  <c r="D4389" s="1"/>
  <c r="B4388"/>
  <c r="C4388" s="1"/>
  <c r="F4388" s="1"/>
  <c r="B4387"/>
  <c r="D4387" s="1"/>
  <c r="B4386"/>
  <c r="C4386" s="1"/>
  <c r="F4386" s="1"/>
  <c r="B4385"/>
  <c r="D4385" s="1"/>
  <c r="B4384"/>
  <c r="C4384" s="1"/>
  <c r="F4384" s="1"/>
  <c r="B4383"/>
  <c r="D4383" s="1"/>
  <c r="B4382"/>
  <c r="C4382" s="1"/>
  <c r="F4382" s="1"/>
  <c r="B4381"/>
  <c r="D4381" s="1"/>
  <c r="B4380"/>
  <c r="C4380" s="1"/>
  <c r="F4380" s="1"/>
  <c r="B4379"/>
  <c r="D4379" s="1"/>
  <c r="B4378"/>
  <c r="C4378" s="1"/>
  <c r="F4378" s="1"/>
  <c r="B4377"/>
  <c r="D4377" s="1"/>
  <c r="B4376"/>
  <c r="C4376" s="1"/>
  <c r="F4376" s="1"/>
  <c r="B4375"/>
  <c r="D4375" s="1"/>
  <c r="B4374"/>
  <c r="C4374" s="1"/>
  <c r="F4374" s="1"/>
  <c r="B4373"/>
  <c r="D4373" s="1"/>
  <c r="B4372"/>
  <c r="C4372" s="1"/>
  <c r="F4372" s="1"/>
  <c r="B4371"/>
  <c r="D4371" s="1"/>
  <c r="B4370"/>
  <c r="C4370" s="1"/>
  <c r="F4370" s="1"/>
  <c r="B4369"/>
  <c r="D4369" s="1"/>
  <c r="B4368"/>
  <c r="C4368" s="1"/>
  <c r="F4368" s="1"/>
  <c r="B4367"/>
  <c r="D4367" s="1"/>
  <c r="B4366"/>
  <c r="C4366" s="1"/>
  <c r="F4366" s="1"/>
  <c r="B4365"/>
  <c r="D4365" s="1"/>
  <c r="B4364"/>
  <c r="C4364" s="1"/>
  <c r="F4364" s="1"/>
  <c r="B4363"/>
  <c r="D4363" s="1"/>
  <c r="B4362"/>
  <c r="C4362" s="1"/>
  <c r="F4362" s="1"/>
  <c r="B4361"/>
  <c r="D4361" s="1"/>
  <c r="B4360"/>
  <c r="C4360" s="1"/>
  <c r="F4360" s="1"/>
  <c r="B4359"/>
  <c r="D4359" s="1"/>
  <c r="B4358"/>
  <c r="C4358" s="1"/>
  <c r="F4358" s="1"/>
  <c r="B4357"/>
  <c r="D4357" s="1"/>
  <c r="B4356"/>
  <c r="C4356" s="1"/>
  <c r="F4356" s="1"/>
  <c r="B4355"/>
  <c r="D4355" s="1"/>
  <c r="B4354"/>
  <c r="C4354" s="1"/>
  <c r="F4354" s="1"/>
  <c r="B4353"/>
  <c r="D4353" s="1"/>
  <c r="B4352"/>
  <c r="C4352" s="1"/>
  <c r="F4352" s="1"/>
  <c r="B4351"/>
  <c r="D4351" s="1"/>
  <c r="B4350"/>
  <c r="C4350" s="1"/>
  <c r="F4350" s="1"/>
  <c r="B4349"/>
  <c r="D4349" s="1"/>
  <c r="B4348"/>
  <c r="C4348" s="1"/>
  <c r="F4348" s="1"/>
  <c r="B4347"/>
  <c r="D4347" s="1"/>
  <c r="B4346"/>
  <c r="C4346" s="1"/>
  <c r="F4346" s="1"/>
  <c r="B4345"/>
  <c r="D4345" s="1"/>
  <c r="B4344"/>
  <c r="C4344" s="1"/>
  <c r="F4344" s="1"/>
  <c r="B4343"/>
  <c r="D4343" s="1"/>
  <c r="B4342"/>
  <c r="C4342" s="1"/>
  <c r="F4342" s="1"/>
  <c r="B4341"/>
  <c r="D4341" s="1"/>
  <c r="B4340"/>
  <c r="C4340" s="1"/>
  <c r="F4340" s="1"/>
  <c r="B4339"/>
  <c r="D4339" s="1"/>
  <c r="B4338"/>
  <c r="C4338" s="1"/>
  <c r="F4338" s="1"/>
  <c r="B4337"/>
  <c r="D4337" s="1"/>
  <c r="B4336"/>
  <c r="C4336" s="1"/>
  <c r="F4336" s="1"/>
  <c r="B4335"/>
  <c r="D4335" s="1"/>
  <c r="B4334"/>
  <c r="C4334" s="1"/>
  <c r="F4334" s="1"/>
  <c r="B4333"/>
  <c r="D4333" s="1"/>
  <c r="B4332"/>
  <c r="C4332" s="1"/>
  <c r="F4332" s="1"/>
  <c r="B4331"/>
  <c r="D4331" s="1"/>
  <c r="B4330"/>
  <c r="C4330" s="1"/>
  <c r="F4330" s="1"/>
  <c r="B4329"/>
  <c r="D4329" s="1"/>
  <c r="B4328"/>
  <c r="C4328" s="1"/>
  <c r="F4328" s="1"/>
  <c r="B4327"/>
  <c r="D4327" s="1"/>
  <c r="B4326"/>
  <c r="C4326" s="1"/>
  <c r="F4326" s="1"/>
  <c r="B4325"/>
  <c r="D4325" s="1"/>
  <c r="B4324"/>
  <c r="C4324" s="1"/>
  <c r="F4324" s="1"/>
  <c r="B4323"/>
  <c r="D4323" s="1"/>
  <c r="B4322"/>
  <c r="C4322" s="1"/>
  <c r="F4322" s="1"/>
  <c r="B4321"/>
  <c r="D4321" s="1"/>
  <c r="B4320"/>
  <c r="C4320" s="1"/>
  <c r="F4320" s="1"/>
  <c r="B4319"/>
  <c r="D4319" s="1"/>
  <c r="B4318"/>
  <c r="C4318" s="1"/>
  <c r="F4318" s="1"/>
  <c r="B4317"/>
  <c r="D4317" s="1"/>
  <c r="B4316"/>
  <c r="C4316" s="1"/>
  <c r="F4316" s="1"/>
  <c r="B4315"/>
  <c r="D4315" s="1"/>
  <c r="B4314"/>
  <c r="C4314" s="1"/>
  <c r="F4314" s="1"/>
  <c r="B4313"/>
  <c r="D4313" s="1"/>
  <c r="B4312"/>
  <c r="C4312" s="1"/>
  <c r="F4312" s="1"/>
  <c r="B4311"/>
  <c r="D4311" s="1"/>
  <c r="B4310"/>
  <c r="C4310" s="1"/>
  <c r="F4310" s="1"/>
  <c r="B4309"/>
  <c r="D4309" s="1"/>
  <c r="B4308"/>
  <c r="C4308" s="1"/>
  <c r="F4308" s="1"/>
  <c r="B4307"/>
  <c r="D4307" s="1"/>
  <c r="B4306"/>
  <c r="C4306" s="1"/>
  <c r="F4306" s="1"/>
  <c r="B4305"/>
  <c r="D4305" s="1"/>
  <c r="B4304"/>
  <c r="C4304" s="1"/>
  <c r="F4304" s="1"/>
  <c r="B4303"/>
  <c r="D4303" s="1"/>
  <c r="B4302"/>
  <c r="C4302" s="1"/>
  <c r="F4302" s="1"/>
  <c r="B4301"/>
  <c r="D4301" s="1"/>
  <c r="B4300"/>
  <c r="C4300" s="1"/>
  <c r="F4300" s="1"/>
  <c r="B4299"/>
  <c r="D4299" s="1"/>
  <c r="B4298"/>
  <c r="C4298" s="1"/>
  <c r="F4298" s="1"/>
  <c r="B4297"/>
  <c r="D4297" s="1"/>
  <c r="B4296"/>
  <c r="C4296" s="1"/>
  <c r="F4296" s="1"/>
  <c r="B4295"/>
  <c r="D4295" s="1"/>
  <c r="B4294"/>
  <c r="C4294" s="1"/>
  <c r="F4294" s="1"/>
  <c r="B4293"/>
  <c r="D4293" s="1"/>
  <c r="B4292"/>
  <c r="C4292" s="1"/>
  <c r="F4292" s="1"/>
  <c r="B4291"/>
  <c r="D4291" s="1"/>
  <c r="B4290"/>
  <c r="C4290" s="1"/>
  <c r="F4290" s="1"/>
  <c r="B4289"/>
  <c r="D4289" s="1"/>
  <c r="B4288"/>
  <c r="C4288" s="1"/>
  <c r="F4288" s="1"/>
  <c r="B4287"/>
  <c r="D4287" s="1"/>
  <c r="B4286"/>
  <c r="C4286" s="1"/>
  <c r="F4286" s="1"/>
  <c r="B4285"/>
  <c r="D4285" s="1"/>
  <c r="B4284"/>
  <c r="C4284" s="1"/>
  <c r="F4284" s="1"/>
  <c r="B4283"/>
  <c r="D4283" s="1"/>
  <c r="B4282"/>
  <c r="C4282" s="1"/>
  <c r="F4282" s="1"/>
  <c r="B4281"/>
  <c r="D4281" s="1"/>
  <c r="B4280"/>
  <c r="C4280" s="1"/>
  <c r="F4280" s="1"/>
  <c r="B4279"/>
  <c r="D4279" s="1"/>
  <c r="B4278"/>
  <c r="C4278" s="1"/>
  <c r="F4278" s="1"/>
  <c r="B4277"/>
  <c r="D4277" s="1"/>
  <c r="B4276"/>
  <c r="C4276" s="1"/>
  <c r="F4276" s="1"/>
  <c r="B4275"/>
  <c r="D4275" s="1"/>
  <c r="B4274"/>
  <c r="C4274" s="1"/>
  <c r="F4274" s="1"/>
  <c r="B4273"/>
  <c r="D4273" s="1"/>
  <c r="B4272"/>
  <c r="C4272" s="1"/>
  <c r="F4272" s="1"/>
  <c r="B4271"/>
  <c r="D4271" s="1"/>
  <c r="B4270"/>
  <c r="C4270" s="1"/>
  <c r="F4270" s="1"/>
  <c r="B4269"/>
  <c r="D4269" s="1"/>
  <c r="B4268"/>
  <c r="C4268" s="1"/>
  <c r="F4268" s="1"/>
  <c r="B4267"/>
  <c r="D4267" s="1"/>
  <c r="B4266"/>
  <c r="C4266" s="1"/>
  <c r="F4266" s="1"/>
  <c r="B4265"/>
  <c r="D4265" s="1"/>
  <c r="B4264"/>
  <c r="C4264" s="1"/>
  <c r="F4264" s="1"/>
  <c r="B4263"/>
  <c r="D4263" s="1"/>
  <c r="B4262"/>
  <c r="C4262" s="1"/>
  <c r="F4262" s="1"/>
  <c r="B4261"/>
  <c r="D4261" s="1"/>
  <c r="B4260"/>
  <c r="C4260" s="1"/>
  <c r="F4260" s="1"/>
  <c r="B4259"/>
  <c r="D4259" s="1"/>
  <c r="B4258"/>
  <c r="C4258" s="1"/>
  <c r="F4258" s="1"/>
  <c r="B4257"/>
  <c r="D4257" s="1"/>
  <c r="B4256"/>
  <c r="C4256" s="1"/>
  <c r="F4256" s="1"/>
  <c r="B4255"/>
  <c r="D4255" s="1"/>
  <c r="B4254"/>
  <c r="C4254" s="1"/>
  <c r="F4254" s="1"/>
  <c r="B4253"/>
  <c r="D4253" s="1"/>
  <c r="B4252"/>
  <c r="C4252" s="1"/>
  <c r="F4252" s="1"/>
  <c r="B4251"/>
  <c r="D4251" s="1"/>
  <c r="B4250"/>
  <c r="C4250" s="1"/>
  <c r="F4250" s="1"/>
  <c r="B4249"/>
  <c r="D4249" s="1"/>
  <c r="B4248"/>
  <c r="C4248" s="1"/>
  <c r="F4248" s="1"/>
  <c r="B4247"/>
  <c r="D4247" s="1"/>
  <c r="B4246"/>
  <c r="C4246" s="1"/>
  <c r="F4246" s="1"/>
  <c r="B4245"/>
  <c r="D4245" s="1"/>
  <c r="B4244"/>
  <c r="C4244" s="1"/>
  <c r="F4244" s="1"/>
  <c r="B4243"/>
  <c r="D4243" s="1"/>
  <c r="B4242"/>
  <c r="C4242" s="1"/>
  <c r="F4242" s="1"/>
  <c r="B4241"/>
  <c r="D4241" s="1"/>
  <c r="B4240"/>
  <c r="C4240" s="1"/>
  <c r="F4240" s="1"/>
  <c r="B4239"/>
  <c r="D4239" s="1"/>
  <c r="B4238"/>
  <c r="C4238" s="1"/>
  <c r="F4238" s="1"/>
  <c r="B4237"/>
  <c r="D4237" s="1"/>
  <c r="B4236"/>
  <c r="C4236" s="1"/>
  <c r="F4236" s="1"/>
  <c r="B4235"/>
  <c r="D4235" s="1"/>
  <c r="B4234"/>
  <c r="C4234" s="1"/>
  <c r="F4234" s="1"/>
  <c r="B4233"/>
  <c r="D4233" s="1"/>
  <c r="B4232"/>
  <c r="C4232" s="1"/>
  <c r="F4232" s="1"/>
  <c r="B4231"/>
  <c r="D4231" s="1"/>
  <c r="B4230"/>
  <c r="C4230" s="1"/>
  <c r="F4230" s="1"/>
  <c r="B4229"/>
  <c r="D4229" s="1"/>
  <c r="B4228"/>
  <c r="C4228" s="1"/>
  <c r="F4228" s="1"/>
  <c r="B4227"/>
  <c r="D4227" s="1"/>
  <c r="B4226"/>
  <c r="C4226" s="1"/>
  <c r="F4226" s="1"/>
  <c r="B4225"/>
  <c r="D4225" s="1"/>
  <c r="B4224"/>
  <c r="C4224" s="1"/>
  <c r="F4224" s="1"/>
  <c r="B4223"/>
  <c r="D4223" s="1"/>
  <c r="B4222"/>
  <c r="C4222" s="1"/>
  <c r="F4222" s="1"/>
  <c r="B4221"/>
  <c r="D4221" s="1"/>
  <c r="B4220"/>
  <c r="C4220" s="1"/>
  <c r="F4220" s="1"/>
  <c r="B4219"/>
  <c r="D4219" s="1"/>
  <c r="B4218"/>
  <c r="C4218" s="1"/>
  <c r="F4218" s="1"/>
  <c r="B4217"/>
  <c r="D4217" s="1"/>
  <c r="B4216"/>
  <c r="C4216" s="1"/>
  <c r="F4216" s="1"/>
  <c r="B4215"/>
  <c r="D4215" s="1"/>
  <c r="B4214"/>
  <c r="C4214" s="1"/>
  <c r="F4214" s="1"/>
  <c r="B4213"/>
  <c r="D4213" s="1"/>
  <c r="B4212"/>
  <c r="C4212" s="1"/>
  <c r="F4212" s="1"/>
  <c r="B4211"/>
  <c r="D4211" s="1"/>
  <c r="B4210"/>
  <c r="C4210" s="1"/>
  <c r="F4210" s="1"/>
  <c r="B4209"/>
  <c r="D4209" s="1"/>
  <c r="B4208"/>
  <c r="C4208" s="1"/>
  <c r="F4208" s="1"/>
  <c r="B4207"/>
  <c r="D4207" s="1"/>
  <c r="B4206"/>
  <c r="C4206" s="1"/>
  <c r="F4206" s="1"/>
  <c r="B4205"/>
  <c r="D4205" s="1"/>
  <c r="B4204"/>
  <c r="C4204" s="1"/>
  <c r="F4204" s="1"/>
  <c r="B4203"/>
  <c r="D4203" s="1"/>
  <c r="B4202"/>
  <c r="C4202" s="1"/>
  <c r="F4202" s="1"/>
  <c r="B4201"/>
  <c r="D4201" s="1"/>
  <c r="B4200"/>
  <c r="C4200" s="1"/>
  <c r="F4200" s="1"/>
  <c r="B4199"/>
  <c r="D4199" s="1"/>
  <c r="B4198"/>
  <c r="C4198" s="1"/>
  <c r="F4198" s="1"/>
  <c r="B4197"/>
  <c r="D4197" s="1"/>
  <c r="B4196"/>
  <c r="C4196" s="1"/>
  <c r="F4196" s="1"/>
  <c r="B4195"/>
  <c r="D4195" s="1"/>
  <c r="B4194"/>
  <c r="C4194" s="1"/>
  <c r="F4194" s="1"/>
  <c r="B4193"/>
  <c r="D4193" s="1"/>
  <c r="B4192"/>
  <c r="C4192" s="1"/>
  <c r="F4192" s="1"/>
  <c r="B4191"/>
  <c r="D4191" s="1"/>
  <c r="B4190"/>
  <c r="C4190" s="1"/>
  <c r="F4190" s="1"/>
  <c r="B4189"/>
  <c r="D4189" s="1"/>
  <c r="B4188"/>
  <c r="C4188" s="1"/>
  <c r="F4188" s="1"/>
  <c r="B4187"/>
  <c r="D4187" s="1"/>
  <c r="B4186"/>
  <c r="C4186" s="1"/>
  <c r="F4186" s="1"/>
  <c r="B4185"/>
  <c r="D4185" s="1"/>
  <c r="B4184"/>
  <c r="C4184" s="1"/>
  <c r="F4184" s="1"/>
  <c r="B4183"/>
  <c r="D4183" s="1"/>
  <c r="B4182"/>
  <c r="C4182" s="1"/>
  <c r="F4182" s="1"/>
  <c r="B4181"/>
  <c r="D4181" s="1"/>
  <c r="B4180"/>
  <c r="C4180" s="1"/>
  <c r="F4180" s="1"/>
  <c r="B4179"/>
  <c r="D4179" s="1"/>
  <c r="B4178"/>
  <c r="C4178" s="1"/>
  <c r="F4178" s="1"/>
  <c r="B4177"/>
  <c r="D4177" s="1"/>
  <c r="B4176"/>
  <c r="C4176" s="1"/>
  <c r="F4176" s="1"/>
  <c r="C4175"/>
  <c r="F4175" s="1"/>
  <c r="B4175"/>
  <c r="D4175" s="1"/>
  <c r="B4174"/>
  <c r="C4174" s="1"/>
  <c r="F4174" s="1"/>
  <c r="B4173"/>
  <c r="D4173" s="1"/>
  <c r="B4172"/>
  <c r="C4172" s="1"/>
  <c r="F4172" s="1"/>
  <c r="B4171"/>
  <c r="D4171" s="1"/>
  <c r="B4170"/>
  <c r="C4170" s="1"/>
  <c r="F4170" s="1"/>
  <c r="B4169"/>
  <c r="D4169" s="1"/>
  <c r="B4168"/>
  <c r="C4168" s="1"/>
  <c r="F4168" s="1"/>
  <c r="B4167"/>
  <c r="D4167" s="1"/>
  <c r="B4166"/>
  <c r="C4166" s="1"/>
  <c r="F4166" s="1"/>
  <c r="B4165"/>
  <c r="D4165" s="1"/>
  <c r="B4164"/>
  <c r="C4164" s="1"/>
  <c r="F4164" s="1"/>
  <c r="B4163"/>
  <c r="C4163" s="1"/>
  <c r="F4163" s="1"/>
  <c r="B4162"/>
  <c r="D4162" s="1"/>
  <c r="B4161"/>
  <c r="C4161" s="1"/>
  <c r="F4161" s="1"/>
  <c r="B4160"/>
  <c r="D4160" s="1"/>
  <c r="B4159"/>
  <c r="C4159" s="1"/>
  <c r="F4159" s="1"/>
  <c r="B4158"/>
  <c r="D4158" s="1"/>
  <c r="B4157"/>
  <c r="C4157" s="1"/>
  <c r="F4157" s="1"/>
  <c r="B4156"/>
  <c r="B4155"/>
  <c r="C4155" s="1"/>
  <c r="F4155" s="1"/>
  <c r="B4154"/>
  <c r="D4154" s="1"/>
  <c r="B4153"/>
  <c r="C4153" s="1"/>
  <c r="F4153" s="1"/>
  <c r="B4152"/>
  <c r="D4152" s="1"/>
  <c r="B4151"/>
  <c r="C4151" s="1"/>
  <c r="F4151" s="1"/>
  <c r="B4150"/>
  <c r="D4150" s="1"/>
  <c r="B4149"/>
  <c r="C4149" s="1"/>
  <c r="F4149" s="1"/>
  <c r="B4148"/>
  <c r="B4147"/>
  <c r="C4147" s="1"/>
  <c r="F4147" s="1"/>
  <c r="B4146"/>
  <c r="D4146" s="1"/>
  <c r="B4145"/>
  <c r="C4145" s="1"/>
  <c r="F4145" s="1"/>
  <c r="B4144"/>
  <c r="D4144" s="1"/>
  <c r="B4143"/>
  <c r="C4143" s="1"/>
  <c r="F4143" s="1"/>
  <c r="B4142"/>
  <c r="D4142" s="1"/>
  <c r="B4141"/>
  <c r="C4141" s="1"/>
  <c r="F4141" s="1"/>
  <c r="B4140"/>
  <c r="B4139"/>
  <c r="C4139" s="1"/>
  <c r="F4139" s="1"/>
  <c r="B4138"/>
  <c r="D4138" s="1"/>
  <c r="B4137"/>
  <c r="C4137" s="1"/>
  <c r="F4137" s="1"/>
  <c r="B4136"/>
  <c r="D4136" s="1"/>
  <c r="B4135"/>
  <c r="C4135" s="1"/>
  <c r="F4135" s="1"/>
  <c r="B4134"/>
  <c r="D4134" s="1"/>
  <c r="B4133"/>
  <c r="C4133" s="1"/>
  <c r="F4133" s="1"/>
  <c r="B4132"/>
  <c r="B4131"/>
  <c r="C4131" s="1"/>
  <c r="F4131" s="1"/>
  <c r="B4130"/>
  <c r="D4130" s="1"/>
  <c r="B4129"/>
  <c r="C4129" s="1"/>
  <c r="F4129" s="1"/>
  <c r="B4128"/>
  <c r="D4128" s="1"/>
  <c r="B4127"/>
  <c r="C4127" s="1"/>
  <c r="F4127" s="1"/>
  <c r="B4126"/>
  <c r="D4126" s="1"/>
  <c r="B4125"/>
  <c r="C4125" s="1"/>
  <c r="F4125" s="1"/>
  <c r="B4124"/>
  <c r="B4123"/>
  <c r="C4123" s="1"/>
  <c r="F4123" s="1"/>
  <c r="B4122"/>
  <c r="D4122" s="1"/>
  <c r="B4121"/>
  <c r="C4121" s="1"/>
  <c r="F4121" s="1"/>
  <c r="B4120"/>
  <c r="D4120" s="1"/>
  <c r="B4119"/>
  <c r="C4119" s="1"/>
  <c r="F4119" s="1"/>
  <c r="B4118"/>
  <c r="D4118" s="1"/>
  <c r="B4117"/>
  <c r="C4117" s="1"/>
  <c r="F4117" s="1"/>
  <c r="B4116"/>
  <c r="B4115"/>
  <c r="C4115" s="1"/>
  <c r="F4115" s="1"/>
  <c r="B4114"/>
  <c r="D4114" s="1"/>
  <c r="B4113"/>
  <c r="C4113" s="1"/>
  <c r="F4113" s="1"/>
  <c r="B4112"/>
  <c r="D4112" s="1"/>
  <c r="B4111"/>
  <c r="C4111" s="1"/>
  <c r="F4111" s="1"/>
  <c r="B4110"/>
  <c r="D4110" s="1"/>
  <c r="B4109"/>
  <c r="C4109" s="1"/>
  <c r="F4109" s="1"/>
  <c r="B4108"/>
  <c r="B4107"/>
  <c r="C4107" s="1"/>
  <c r="F4107" s="1"/>
  <c r="B4106"/>
  <c r="D4106" s="1"/>
  <c r="B4105"/>
  <c r="C4105" s="1"/>
  <c r="F4105" s="1"/>
  <c r="B4104"/>
  <c r="D4104" s="1"/>
  <c r="B4103"/>
  <c r="C4103" s="1"/>
  <c r="F4103" s="1"/>
  <c r="B4102"/>
  <c r="D4102" s="1"/>
  <c r="B4101"/>
  <c r="C4101" s="1"/>
  <c r="F4101" s="1"/>
  <c r="B4100"/>
  <c r="B4099"/>
  <c r="C4099" s="1"/>
  <c r="F4099" s="1"/>
  <c r="B4098"/>
  <c r="D4098" s="1"/>
  <c r="B4097"/>
  <c r="C4097" s="1"/>
  <c r="F4097" s="1"/>
  <c r="B4096"/>
  <c r="D4096" s="1"/>
  <c r="B4095"/>
  <c r="C4095" s="1"/>
  <c r="F4095" s="1"/>
  <c r="B4094"/>
  <c r="D4094" s="1"/>
  <c r="B4093"/>
  <c r="C4093" s="1"/>
  <c r="F4093" s="1"/>
  <c r="B4092"/>
  <c r="B4091"/>
  <c r="C4091" s="1"/>
  <c r="F4091" s="1"/>
  <c r="B4090"/>
  <c r="D4090" s="1"/>
  <c r="B4089"/>
  <c r="C4089" s="1"/>
  <c r="F4089" s="1"/>
  <c r="B4088"/>
  <c r="D4088" s="1"/>
  <c r="B4087"/>
  <c r="C4087" s="1"/>
  <c r="F4087" s="1"/>
  <c r="B4086"/>
  <c r="D4086" s="1"/>
  <c r="B4085"/>
  <c r="C4085" s="1"/>
  <c r="F4085" s="1"/>
  <c r="B4084"/>
  <c r="B4083"/>
  <c r="C4083" s="1"/>
  <c r="F4083" s="1"/>
  <c r="B4082"/>
  <c r="D4082" s="1"/>
  <c r="B4081"/>
  <c r="C4081" s="1"/>
  <c r="F4081" s="1"/>
  <c r="B4080"/>
  <c r="D4080" s="1"/>
  <c r="B4079"/>
  <c r="C4079" s="1"/>
  <c r="F4079" s="1"/>
  <c r="B4078"/>
  <c r="D4078" s="1"/>
  <c r="B4077"/>
  <c r="C4077" s="1"/>
  <c r="F4077" s="1"/>
  <c r="B4076"/>
  <c r="B4075"/>
  <c r="C4075" s="1"/>
  <c r="F4075" s="1"/>
  <c r="B4074"/>
  <c r="D4074" s="1"/>
  <c r="B4073"/>
  <c r="C4073" s="1"/>
  <c r="F4073" s="1"/>
  <c r="B4072"/>
  <c r="D4072" s="1"/>
  <c r="B4071"/>
  <c r="C4071" s="1"/>
  <c r="F4071" s="1"/>
  <c r="B4070"/>
  <c r="D4070" s="1"/>
  <c r="B4069"/>
  <c r="C4069" s="1"/>
  <c r="F4069" s="1"/>
  <c r="B4068"/>
  <c r="B4067"/>
  <c r="C4067" s="1"/>
  <c r="F4067" s="1"/>
  <c r="B4066"/>
  <c r="D4066" s="1"/>
  <c r="B4065"/>
  <c r="C4065" s="1"/>
  <c r="F4065" s="1"/>
  <c r="B4064"/>
  <c r="D4064" s="1"/>
  <c r="B4063"/>
  <c r="C4063" s="1"/>
  <c r="F4063" s="1"/>
  <c r="B4062"/>
  <c r="D4062" s="1"/>
  <c r="B4061"/>
  <c r="C4061" s="1"/>
  <c r="F4061" s="1"/>
  <c r="B4060"/>
  <c r="B4059"/>
  <c r="C4059" s="1"/>
  <c r="F4059" s="1"/>
  <c r="B4058"/>
  <c r="D4058" s="1"/>
  <c r="B4057"/>
  <c r="C4057" s="1"/>
  <c r="F4057" s="1"/>
  <c r="B4056"/>
  <c r="D4056" s="1"/>
  <c r="B4055"/>
  <c r="C4055" s="1"/>
  <c r="F4055" s="1"/>
  <c r="B4054"/>
  <c r="D4054" s="1"/>
  <c r="B4053"/>
  <c r="C4053" s="1"/>
  <c r="F4053" s="1"/>
  <c r="B4052"/>
  <c r="B4051"/>
  <c r="C4051" s="1"/>
  <c r="F4051" s="1"/>
  <c r="B4050"/>
  <c r="D4050" s="1"/>
  <c r="B4049"/>
  <c r="C4049" s="1"/>
  <c r="F4049" s="1"/>
  <c r="B4048"/>
  <c r="D4048" s="1"/>
  <c r="B4047"/>
  <c r="C4047" s="1"/>
  <c r="F4047" s="1"/>
  <c r="B4046"/>
  <c r="D4046" s="1"/>
  <c r="B4045"/>
  <c r="C4045" s="1"/>
  <c r="F4045" s="1"/>
  <c r="B4044"/>
  <c r="B4043"/>
  <c r="C4043" s="1"/>
  <c r="F4043" s="1"/>
  <c r="B4042"/>
  <c r="D4042" s="1"/>
  <c r="B4041"/>
  <c r="C4041" s="1"/>
  <c r="F4041" s="1"/>
  <c r="B4040"/>
  <c r="D4040" s="1"/>
  <c r="B4039"/>
  <c r="C4039" s="1"/>
  <c r="F4039" s="1"/>
  <c r="B4038"/>
  <c r="D4038" s="1"/>
  <c r="B4037"/>
  <c r="C4037" s="1"/>
  <c r="F4037" s="1"/>
  <c r="B4036"/>
  <c r="B4035"/>
  <c r="C4035" s="1"/>
  <c r="F4035" s="1"/>
  <c r="B4034"/>
  <c r="D4034" s="1"/>
  <c r="B4033"/>
  <c r="C4033" s="1"/>
  <c r="F4033" s="1"/>
  <c r="B4032"/>
  <c r="D4032" s="1"/>
  <c r="B4031"/>
  <c r="C4031" s="1"/>
  <c r="F4031" s="1"/>
  <c r="B4030"/>
  <c r="D4030" s="1"/>
  <c r="B4029"/>
  <c r="C4029" s="1"/>
  <c r="F4029" s="1"/>
  <c r="B4028"/>
  <c r="B4027"/>
  <c r="C4027" s="1"/>
  <c r="F4027" s="1"/>
  <c r="B4026"/>
  <c r="D4026" s="1"/>
  <c r="B4025"/>
  <c r="C4025" s="1"/>
  <c r="F4025" s="1"/>
  <c r="B4024"/>
  <c r="D4024" s="1"/>
  <c r="B4023"/>
  <c r="C4023" s="1"/>
  <c r="F4023" s="1"/>
  <c r="B4022"/>
  <c r="D4022" s="1"/>
  <c r="B4021"/>
  <c r="C4021" s="1"/>
  <c r="F4021" s="1"/>
  <c r="B4020"/>
  <c r="B4019"/>
  <c r="C4019" s="1"/>
  <c r="F4019" s="1"/>
  <c r="B4018"/>
  <c r="D4018" s="1"/>
  <c r="B4017"/>
  <c r="C4017" s="1"/>
  <c r="F4017" s="1"/>
  <c r="B4016"/>
  <c r="D4016" s="1"/>
  <c r="B4015"/>
  <c r="C4015" s="1"/>
  <c r="F4015" s="1"/>
  <c r="B4014"/>
  <c r="D4014" s="1"/>
  <c r="B4013"/>
  <c r="C4013" s="1"/>
  <c r="F4013" s="1"/>
  <c r="B4012"/>
  <c r="B4011"/>
  <c r="C4011" s="1"/>
  <c r="F4011" s="1"/>
  <c r="B4010"/>
  <c r="D4010" s="1"/>
  <c r="B4009"/>
  <c r="C4009" s="1"/>
  <c r="F4009" s="1"/>
  <c r="B4008"/>
  <c r="D4008" s="1"/>
  <c r="B4007"/>
  <c r="C4007" s="1"/>
  <c r="F4007" s="1"/>
  <c r="B4006"/>
  <c r="D4006" s="1"/>
  <c r="B4005"/>
  <c r="C4005" s="1"/>
  <c r="F4005" s="1"/>
  <c r="B4004"/>
  <c r="B4003"/>
  <c r="C4003" s="1"/>
  <c r="F4003" s="1"/>
  <c r="B4002"/>
  <c r="D4002" s="1"/>
  <c r="B4001"/>
  <c r="C4001" s="1"/>
  <c r="F4001" s="1"/>
  <c r="B4000"/>
  <c r="D4000" s="1"/>
  <c r="B3999"/>
  <c r="C3999" s="1"/>
  <c r="F3999" s="1"/>
  <c r="B3998"/>
  <c r="D3998" s="1"/>
  <c r="B3997"/>
  <c r="C3997" s="1"/>
  <c r="F3997" s="1"/>
  <c r="B3996"/>
  <c r="B3995"/>
  <c r="C3995" s="1"/>
  <c r="F3995" s="1"/>
  <c r="B3994"/>
  <c r="D3994" s="1"/>
  <c r="B3993"/>
  <c r="C3993" s="1"/>
  <c r="F3993" s="1"/>
  <c r="B3992"/>
  <c r="D3992" s="1"/>
  <c r="B3991"/>
  <c r="C3991" s="1"/>
  <c r="F3991" s="1"/>
  <c r="B3990"/>
  <c r="D3990" s="1"/>
  <c r="B3989"/>
  <c r="C3989" s="1"/>
  <c r="F3989" s="1"/>
  <c r="B3988"/>
  <c r="B3987"/>
  <c r="C3987" s="1"/>
  <c r="F3987" s="1"/>
  <c r="B3986"/>
  <c r="D3986" s="1"/>
  <c r="B3985"/>
  <c r="C3985" s="1"/>
  <c r="F3985" s="1"/>
  <c r="B3984"/>
  <c r="D3984" s="1"/>
  <c r="B3983"/>
  <c r="C3983" s="1"/>
  <c r="F3983" s="1"/>
  <c r="B3982"/>
  <c r="D3982" s="1"/>
  <c r="B3981"/>
  <c r="C3981" s="1"/>
  <c r="F3981" s="1"/>
  <c r="B3980"/>
  <c r="D3980" s="1"/>
  <c r="B3979"/>
  <c r="C3979" s="1"/>
  <c r="F3979" s="1"/>
  <c r="B3978"/>
  <c r="D3978" s="1"/>
  <c r="B3977"/>
  <c r="C3977" s="1"/>
  <c r="F3977" s="1"/>
  <c r="B3976"/>
  <c r="D3976" s="1"/>
  <c r="B3975"/>
  <c r="C3975" s="1"/>
  <c r="F3975" s="1"/>
  <c r="B3974"/>
  <c r="D3974" s="1"/>
  <c r="B3973"/>
  <c r="C3973" s="1"/>
  <c r="F3973" s="1"/>
  <c r="B3972"/>
  <c r="D3972" s="1"/>
  <c r="B3971"/>
  <c r="C3971" s="1"/>
  <c r="F3971" s="1"/>
  <c r="B3970"/>
  <c r="D3970" s="1"/>
  <c r="B3969"/>
  <c r="C3969" s="1"/>
  <c r="F3969" s="1"/>
  <c r="B3968"/>
  <c r="D3968" s="1"/>
  <c r="B3967"/>
  <c r="C3967" s="1"/>
  <c r="F3967" s="1"/>
  <c r="B3966"/>
  <c r="D3966" s="1"/>
  <c r="B3965"/>
  <c r="C3965" s="1"/>
  <c r="F3965" s="1"/>
  <c r="B3964"/>
  <c r="D3964" s="1"/>
  <c r="B3963"/>
  <c r="C3963" s="1"/>
  <c r="F3963" s="1"/>
  <c r="B3962"/>
  <c r="D3962" s="1"/>
  <c r="B3961"/>
  <c r="C3961" s="1"/>
  <c r="F3961" s="1"/>
  <c r="B3960"/>
  <c r="D3960" s="1"/>
  <c r="B3959"/>
  <c r="C3959" s="1"/>
  <c r="F3959" s="1"/>
  <c r="B3958"/>
  <c r="D3958" s="1"/>
  <c r="B3957"/>
  <c r="C3957" s="1"/>
  <c r="F3957" s="1"/>
  <c r="B3956"/>
  <c r="D3956" s="1"/>
  <c r="B3955"/>
  <c r="C3955" s="1"/>
  <c r="F3955" s="1"/>
  <c r="B3954"/>
  <c r="D3954" s="1"/>
  <c r="B3953"/>
  <c r="C3953" s="1"/>
  <c r="F3953" s="1"/>
  <c r="B3952"/>
  <c r="D3952" s="1"/>
  <c r="B3951"/>
  <c r="C3951" s="1"/>
  <c r="F3951" s="1"/>
  <c r="B3950"/>
  <c r="D3950" s="1"/>
  <c r="B3949"/>
  <c r="C3949" s="1"/>
  <c r="F3949" s="1"/>
  <c r="B3948"/>
  <c r="D3948" s="1"/>
  <c r="B3947"/>
  <c r="C3947" s="1"/>
  <c r="F3947" s="1"/>
  <c r="B3946"/>
  <c r="D3946" s="1"/>
  <c r="B3945"/>
  <c r="C3945" s="1"/>
  <c r="F3945" s="1"/>
  <c r="B3944"/>
  <c r="D3944" s="1"/>
  <c r="B3943"/>
  <c r="C3943" s="1"/>
  <c r="F3943" s="1"/>
  <c r="B3942"/>
  <c r="D3942" s="1"/>
  <c r="B3941"/>
  <c r="C3941" s="1"/>
  <c r="F3941" s="1"/>
  <c r="B3940"/>
  <c r="D3940" s="1"/>
  <c r="B3939"/>
  <c r="C3939" s="1"/>
  <c r="F3939" s="1"/>
  <c r="B3938"/>
  <c r="D3938" s="1"/>
  <c r="B3937"/>
  <c r="C3937" s="1"/>
  <c r="F3937" s="1"/>
  <c r="B3936"/>
  <c r="D3936" s="1"/>
  <c r="B3935"/>
  <c r="C3935" s="1"/>
  <c r="F3935" s="1"/>
  <c r="B3934"/>
  <c r="D3934" s="1"/>
  <c r="B3933"/>
  <c r="C3933" s="1"/>
  <c r="F3933" s="1"/>
  <c r="B3932"/>
  <c r="D3932" s="1"/>
  <c r="B3931"/>
  <c r="C3931" s="1"/>
  <c r="F3931" s="1"/>
  <c r="B3930"/>
  <c r="D3930" s="1"/>
  <c r="B3929"/>
  <c r="C3929" s="1"/>
  <c r="F3929" s="1"/>
  <c r="B3928"/>
  <c r="D3928" s="1"/>
  <c r="B3927"/>
  <c r="C3927" s="1"/>
  <c r="F3927" s="1"/>
  <c r="B3926"/>
  <c r="D3926" s="1"/>
  <c r="B3925"/>
  <c r="C3925" s="1"/>
  <c r="F3925" s="1"/>
  <c r="B3924"/>
  <c r="D3924" s="1"/>
  <c r="B3923"/>
  <c r="C3923" s="1"/>
  <c r="F3923" s="1"/>
  <c r="B3922"/>
  <c r="D3922" s="1"/>
  <c r="B3921"/>
  <c r="C3921" s="1"/>
  <c r="F3921" s="1"/>
  <c r="B3920"/>
  <c r="D3920" s="1"/>
  <c r="B3919"/>
  <c r="C3919" s="1"/>
  <c r="F3919" s="1"/>
  <c r="B3918"/>
  <c r="D3918" s="1"/>
  <c r="B3917"/>
  <c r="C3917" s="1"/>
  <c r="F3917" s="1"/>
  <c r="B3916"/>
  <c r="D3916" s="1"/>
  <c r="B3915"/>
  <c r="C3915" s="1"/>
  <c r="F3915" s="1"/>
  <c r="B3914"/>
  <c r="D3914" s="1"/>
  <c r="B3913"/>
  <c r="C3913" s="1"/>
  <c r="F3913" s="1"/>
  <c r="B3912"/>
  <c r="D3912" s="1"/>
  <c r="B3911"/>
  <c r="C3911" s="1"/>
  <c r="F3911" s="1"/>
  <c r="B3910"/>
  <c r="D3910" s="1"/>
  <c r="B3909"/>
  <c r="C3909" s="1"/>
  <c r="F3909" s="1"/>
  <c r="B3908"/>
  <c r="D3908" s="1"/>
  <c r="B3907"/>
  <c r="C3907" s="1"/>
  <c r="F3907" s="1"/>
  <c r="B3906"/>
  <c r="D3906" s="1"/>
  <c r="B3905"/>
  <c r="C3905" s="1"/>
  <c r="F3905" s="1"/>
  <c r="B3904"/>
  <c r="D3904" s="1"/>
  <c r="B3903"/>
  <c r="C3903" s="1"/>
  <c r="F3903" s="1"/>
  <c r="B3902"/>
  <c r="D3902" s="1"/>
  <c r="B3901"/>
  <c r="C3901" s="1"/>
  <c r="F3901" s="1"/>
  <c r="B3900"/>
  <c r="D3900" s="1"/>
  <c r="B3899"/>
  <c r="C3899" s="1"/>
  <c r="F3899" s="1"/>
  <c r="B3898"/>
  <c r="D3898" s="1"/>
  <c r="B3897"/>
  <c r="C3897" s="1"/>
  <c r="F3897" s="1"/>
  <c r="B3896"/>
  <c r="D3896" s="1"/>
  <c r="B3895"/>
  <c r="C3895" s="1"/>
  <c r="F3895" s="1"/>
  <c r="B3894"/>
  <c r="D3894" s="1"/>
  <c r="B3893"/>
  <c r="C3893" s="1"/>
  <c r="F3893" s="1"/>
  <c r="B3892"/>
  <c r="D3892" s="1"/>
  <c r="B3891"/>
  <c r="C3891" s="1"/>
  <c r="F3891" s="1"/>
  <c r="B3890"/>
  <c r="D3890" s="1"/>
  <c r="B3889"/>
  <c r="C3889" s="1"/>
  <c r="F3889" s="1"/>
  <c r="B3888"/>
  <c r="D3888" s="1"/>
  <c r="B3887"/>
  <c r="C3887" s="1"/>
  <c r="F3887" s="1"/>
  <c r="B3886"/>
  <c r="D3886" s="1"/>
  <c r="B3885"/>
  <c r="C3885" s="1"/>
  <c r="F3885" s="1"/>
  <c r="B3884"/>
  <c r="D3884" s="1"/>
  <c r="B3883"/>
  <c r="C3883" s="1"/>
  <c r="F3883" s="1"/>
  <c r="B3882"/>
  <c r="D3882" s="1"/>
  <c r="B3881"/>
  <c r="C3881" s="1"/>
  <c r="F3881" s="1"/>
  <c r="B3880"/>
  <c r="D3880" s="1"/>
  <c r="B3879"/>
  <c r="C3879" s="1"/>
  <c r="F3879" s="1"/>
  <c r="B3878"/>
  <c r="D3878" s="1"/>
  <c r="B3877"/>
  <c r="C3877" s="1"/>
  <c r="F3877" s="1"/>
  <c r="B3876"/>
  <c r="D3876" s="1"/>
  <c r="B3875"/>
  <c r="C3875" s="1"/>
  <c r="F3875" s="1"/>
  <c r="B3874"/>
  <c r="D3874" s="1"/>
  <c r="B3873"/>
  <c r="C3873" s="1"/>
  <c r="F3873" s="1"/>
  <c r="B3872"/>
  <c r="D3872" s="1"/>
  <c r="B3871"/>
  <c r="C3871" s="1"/>
  <c r="F3871" s="1"/>
  <c r="B3870"/>
  <c r="D3870" s="1"/>
  <c r="B3869"/>
  <c r="C3869" s="1"/>
  <c r="F3869" s="1"/>
  <c r="B3868"/>
  <c r="D3868" s="1"/>
  <c r="B3867"/>
  <c r="C3867" s="1"/>
  <c r="F3867" s="1"/>
  <c r="B3866"/>
  <c r="D3866" s="1"/>
  <c r="B3865"/>
  <c r="C3865" s="1"/>
  <c r="F3865" s="1"/>
  <c r="B3864"/>
  <c r="D3864" s="1"/>
  <c r="B3863"/>
  <c r="C3863" s="1"/>
  <c r="F3863" s="1"/>
  <c r="B3862"/>
  <c r="D3862" s="1"/>
  <c r="B3861"/>
  <c r="C3861" s="1"/>
  <c r="F3861" s="1"/>
  <c r="B3860"/>
  <c r="D3860" s="1"/>
  <c r="B3859"/>
  <c r="C3859" s="1"/>
  <c r="F3859" s="1"/>
  <c r="B3858"/>
  <c r="D3858" s="1"/>
  <c r="B3857"/>
  <c r="C3857" s="1"/>
  <c r="F3857" s="1"/>
  <c r="B3856"/>
  <c r="D3856" s="1"/>
  <c r="B3855"/>
  <c r="C3855" s="1"/>
  <c r="F3855" s="1"/>
  <c r="B3854"/>
  <c r="D3854" s="1"/>
  <c r="B3853"/>
  <c r="C3853" s="1"/>
  <c r="F3853" s="1"/>
  <c r="B3852"/>
  <c r="D3852" s="1"/>
  <c r="B3851"/>
  <c r="C3851" s="1"/>
  <c r="F3851" s="1"/>
  <c r="B3850"/>
  <c r="D3850" s="1"/>
  <c r="B3849"/>
  <c r="C3849" s="1"/>
  <c r="F3849" s="1"/>
  <c r="B3848"/>
  <c r="D3848" s="1"/>
  <c r="B3847"/>
  <c r="C3847" s="1"/>
  <c r="F3847" s="1"/>
  <c r="B3846"/>
  <c r="D3846" s="1"/>
  <c r="B3845"/>
  <c r="C3845" s="1"/>
  <c r="F3845" s="1"/>
  <c r="B3844"/>
  <c r="D3844" s="1"/>
  <c r="B3843"/>
  <c r="C3843" s="1"/>
  <c r="F3843" s="1"/>
  <c r="B3842"/>
  <c r="D3842" s="1"/>
  <c r="B3841"/>
  <c r="C3841" s="1"/>
  <c r="F3841" s="1"/>
  <c r="B3840"/>
  <c r="D3840" s="1"/>
  <c r="B3839"/>
  <c r="C3839" s="1"/>
  <c r="F3839" s="1"/>
  <c r="B3838"/>
  <c r="D3838" s="1"/>
  <c r="B3837"/>
  <c r="C3837" s="1"/>
  <c r="F3837" s="1"/>
  <c r="B3836"/>
  <c r="D3836" s="1"/>
  <c r="B3835"/>
  <c r="C3835" s="1"/>
  <c r="F3835" s="1"/>
  <c r="B3834"/>
  <c r="D3834" s="1"/>
  <c r="B3833"/>
  <c r="C3833" s="1"/>
  <c r="F3833" s="1"/>
  <c r="B3832"/>
  <c r="D3832" s="1"/>
  <c r="B3831"/>
  <c r="C3831" s="1"/>
  <c r="F3831" s="1"/>
  <c r="B3830"/>
  <c r="D3830" s="1"/>
  <c r="B3829"/>
  <c r="C3829" s="1"/>
  <c r="F3829" s="1"/>
  <c r="B3828"/>
  <c r="D3828" s="1"/>
  <c r="B3827"/>
  <c r="C3827" s="1"/>
  <c r="F3827" s="1"/>
  <c r="B3826"/>
  <c r="D3826" s="1"/>
  <c r="B3825"/>
  <c r="C3825" s="1"/>
  <c r="F3825" s="1"/>
  <c r="B3824"/>
  <c r="D3824" s="1"/>
  <c r="B3823"/>
  <c r="C3823" s="1"/>
  <c r="F3823" s="1"/>
  <c r="B3822"/>
  <c r="D3822" s="1"/>
  <c r="B3821"/>
  <c r="C3821" s="1"/>
  <c r="F3821" s="1"/>
  <c r="B3820"/>
  <c r="D3820" s="1"/>
  <c r="B3819"/>
  <c r="C3819" s="1"/>
  <c r="F3819" s="1"/>
  <c r="B3818"/>
  <c r="D3818" s="1"/>
  <c r="B3817"/>
  <c r="C3817" s="1"/>
  <c r="F3817" s="1"/>
  <c r="B3816"/>
  <c r="D3816" s="1"/>
  <c r="B3815"/>
  <c r="C3815" s="1"/>
  <c r="F3815" s="1"/>
  <c r="B3814"/>
  <c r="D3814" s="1"/>
  <c r="B3813"/>
  <c r="C3813" s="1"/>
  <c r="F3813" s="1"/>
  <c r="B3812"/>
  <c r="D3812" s="1"/>
  <c r="B3811"/>
  <c r="C3811" s="1"/>
  <c r="F3811" s="1"/>
  <c r="B3810"/>
  <c r="D3810" s="1"/>
  <c r="B3809"/>
  <c r="C3809" s="1"/>
  <c r="F3809" s="1"/>
  <c r="B3808"/>
  <c r="D3808" s="1"/>
  <c r="B3807"/>
  <c r="C3807" s="1"/>
  <c r="F3807" s="1"/>
  <c r="B3806"/>
  <c r="D3806" s="1"/>
  <c r="B3805"/>
  <c r="C3805" s="1"/>
  <c r="F3805" s="1"/>
  <c r="B3804"/>
  <c r="D3804" s="1"/>
  <c r="B3803"/>
  <c r="C3803" s="1"/>
  <c r="F3803" s="1"/>
  <c r="B3802"/>
  <c r="D3802" s="1"/>
  <c r="B3801"/>
  <c r="C3801" s="1"/>
  <c r="F3801" s="1"/>
  <c r="B3800"/>
  <c r="D3800" s="1"/>
  <c r="B3799"/>
  <c r="C3799" s="1"/>
  <c r="F3799" s="1"/>
  <c r="B3798"/>
  <c r="D3798" s="1"/>
  <c r="B3797"/>
  <c r="C3797" s="1"/>
  <c r="F3797" s="1"/>
  <c r="B3796"/>
  <c r="D3796" s="1"/>
  <c r="B3795"/>
  <c r="C3795" s="1"/>
  <c r="F3795" s="1"/>
  <c r="B3794"/>
  <c r="D3794" s="1"/>
  <c r="B3793"/>
  <c r="C3793" s="1"/>
  <c r="F3793" s="1"/>
  <c r="B3792"/>
  <c r="D3792" s="1"/>
  <c r="B3791"/>
  <c r="C3791" s="1"/>
  <c r="F3791" s="1"/>
  <c r="B3790"/>
  <c r="D3790" s="1"/>
  <c r="B3789"/>
  <c r="C3789" s="1"/>
  <c r="F3789" s="1"/>
  <c r="B3788"/>
  <c r="D3788" s="1"/>
  <c r="B3787"/>
  <c r="C3787" s="1"/>
  <c r="F3787" s="1"/>
  <c r="B3786"/>
  <c r="D3786" s="1"/>
  <c r="B3785"/>
  <c r="C3785" s="1"/>
  <c r="F3785" s="1"/>
  <c r="B3784"/>
  <c r="D3784" s="1"/>
  <c r="B3783"/>
  <c r="C3783" s="1"/>
  <c r="F3783" s="1"/>
  <c r="B3782"/>
  <c r="D3782" s="1"/>
  <c r="B3781"/>
  <c r="C3781" s="1"/>
  <c r="F3781" s="1"/>
  <c r="B3780"/>
  <c r="D3780" s="1"/>
  <c r="B3779"/>
  <c r="C3779" s="1"/>
  <c r="F3779" s="1"/>
  <c r="B3778"/>
  <c r="D3778" s="1"/>
  <c r="B3777"/>
  <c r="C3777" s="1"/>
  <c r="F3777" s="1"/>
  <c r="B3776"/>
  <c r="D3776" s="1"/>
  <c r="B3775"/>
  <c r="C3775" s="1"/>
  <c r="F3775" s="1"/>
  <c r="B3774"/>
  <c r="D3774" s="1"/>
  <c r="B3773"/>
  <c r="C3773" s="1"/>
  <c r="F3773" s="1"/>
  <c r="B3772"/>
  <c r="D3772" s="1"/>
  <c r="B3771"/>
  <c r="C3771" s="1"/>
  <c r="F3771" s="1"/>
  <c r="B3770"/>
  <c r="D3770" s="1"/>
  <c r="B3769"/>
  <c r="C3769" s="1"/>
  <c r="F3769" s="1"/>
  <c r="B3768"/>
  <c r="D3768" s="1"/>
  <c r="B3767"/>
  <c r="C3767" s="1"/>
  <c r="F3767" s="1"/>
  <c r="B3766"/>
  <c r="D3766" s="1"/>
  <c r="B3765"/>
  <c r="C3765" s="1"/>
  <c r="F3765" s="1"/>
  <c r="B3764"/>
  <c r="D3764" s="1"/>
  <c r="B3763"/>
  <c r="C3763" s="1"/>
  <c r="F3763" s="1"/>
  <c r="B3762"/>
  <c r="D3762" s="1"/>
  <c r="B3761"/>
  <c r="C3761" s="1"/>
  <c r="F3761" s="1"/>
  <c r="B3760"/>
  <c r="D3760" s="1"/>
  <c r="B3759"/>
  <c r="C3759" s="1"/>
  <c r="F3759" s="1"/>
  <c r="B3758"/>
  <c r="D3758" s="1"/>
  <c r="B3757"/>
  <c r="C3757" s="1"/>
  <c r="F3757" s="1"/>
  <c r="B3756"/>
  <c r="D3756" s="1"/>
  <c r="B3755"/>
  <c r="C3755" s="1"/>
  <c r="F3755" s="1"/>
  <c r="B3754"/>
  <c r="D3754" s="1"/>
  <c r="B3753"/>
  <c r="C3753" s="1"/>
  <c r="F3753" s="1"/>
  <c r="B3752"/>
  <c r="D3752" s="1"/>
  <c r="B3751"/>
  <c r="C3751" s="1"/>
  <c r="F3751" s="1"/>
  <c r="B3750"/>
  <c r="D3750" s="1"/>
  <c r="B3749"/>
  <c r="C3749" s="1"/>
  <c r="F3749" s="1"/>
  <c r="B3748"/>
  <c r="D3748" s="1"/>
  <c r="B3747"/>
  <c r="C3747" s="1"/>
  <c r="F3747" s="1"/>
  <c r="B3746"/>
  <c r="D3746" s="1"/>
  <c r="B3745"/>
  <c r="C3745" s="1"/>
  <c r="F3745" s="1"/>
  <c r="B3744"/>
  <c r="D3744" s="1"/>
  <c r="B3743"/>
  <c r="C3743" s="1"/>
  <c r="F3743" s="1"/>
  <c r="B3742"/>
  <c r="D3742" s="1"/>
  <c r="B3741"/>
  <c r="C3741" s="1"/>
  <c r="F3741" s="1"/>
  <c r="B3740"/>
  <c r="D3740" s="1"/>
  <c r="B3739"/>
  <c r="C3739" s="1"/>
  <c r="F3739" s="1"/>
  <c r="B3738"/>
  <c r="D3738" s="1"/>
  <c r="B3737"/>
  <c r="C3737" s="1"/>
  <c r="F3737" s="1"/>
  <c r="B3736"/>
  <c r="D3736" s="1"/>
  <c r="B3735"/>
  <c r="C3735" s="1"/>
  <c r="F3735" s="1"/>
  <c r="B3734"/>
  <c r="D3734" s="1"/>
  <c r="B3733"/>
  <c r="C3733" s="1"/>
  <c r="F3733" s="1"/>
  <c r="B3732"/>
  <c r="D3732" s="1"/>
  <c r="B3731"/>
  <c r="C3731" s="1"/>
  <c r="F3731" s="1"/>
  <c r="B3730"/>
  <c r="D3730" s="1"/>
  <c r="B3729"/>
  <c r="C3729" s="1"/>
  <c r="F3729" s="1"/>
  <c r="B3728"/>
  <c r="D3728" s="1"/>
  <c r="B3727"/>
  <c r="C3727" s="1"/>
  <c r="F3727" s="1"/>
  <c r="B3726"/>
  <c r="D3726" s="1"/>
  <c r="B3725"/>
  <c r="C3725" s="1"/>
  <c r="F3725" s="1"/>
  <c r="B3724"/>
  <c r="D3724" s="1"/>
  <c r="B3723"/>
  <c r="C3723" s="1"/>
  <c r="F3723" s="1"/>
  <c r="B3722"/>
  <c r="D3722" s="1"/>
  <c r="B3721"/>
  <c r="C3721" s="1"/>
  <c r="F3721" s="1"/>
  <c r="B3720"/>
  <c r="D3720" s="1"/>
  <c r="B3719"/>
  <c r="C3719" s="1"/>
  <c r="F3719" s="1"/>
  <c r="B3718"/>
  <c r="D3718" s="1"/>
  <c r="B3717"/>
  <c r="C3717" s="1"/>
  <c r="F3717" s="1"/>
  <c r="B3716"/>
  <c r="D3716" s="1"/>
  <c r="B3715"/>
  <c r="C3715" s="1"/>
  <c r="F3715" s="1"/>
  <c r="B3714"/>
  <c r="D3714" s="1"/>
  <c r="B3713"/>
  <c r="C3713" s="1"/>
  <c r="F3713" s="1"/>
  <c r="B3712"/>
  <c r="D3712" s="1"/>
  <c r="B3711"/>
  <c r="C3711" s="1"/>
  <c r="F3711" s="1"/>
  <c r="B3710"/>
  <c r="D3710" s="1"/>
  <c r="B3709"/>
  <c r="C3709" s="1"/>
  <c r="F3709" s="1"/>
  <c r="B3708"/>
  <c r="D3708" s="1"/>
  <c r="B3707"/>
  <c r="C3707" s="1"/>
  <c r="F3707" s="1"/>
  <c r="B3706"/>
  <c r="D3706" s="1"/>
  <c r="B3705"/>
  <c r="C3705" s="1"/>
  <c r="F3705" s="1"/>
  <c r="B3704"/>
  <c r="D3704" s="1"/>
  <c r="B3703"/>
  <c r="C3703" s="1"/>
  <c r="F3703" s="1"/>
  <c r="B3702"/>
  <c r="D3702" s="1"/>
  <c r="B3701"/>
  <c r="C3701" s="1"/>
  <c r="F3701" s="1"/>
  <c r="B3700"/>
  <c r="D3700" s="1"/>
  <c r="B3699"/>
  <c r="C3699" s="1"/>
  <c r="F3699" s="1"/>
  <c r="B3698"/>
  <c r="D3698" s="1"/>
  <c r="B3697"/>
  <c r="C3697" s="1"/>
  <c r="F3697" s="1"/>
  <c r="B3696"/>
  <c r="D3696" s="1"/>
  <c r="B3695"/>
  <c r="C3695" s="1"/>
  <c r="F3695" s="1"/>
  <c r="B3694"/>
  <c r="D3694" s="1"/>
  <c r="B3693"/>
  <c r="C3693" s="1"/>
  <c r="F3693" s="1"/>
  <c r="B3692"/>
  <c r="D3692" s="1"/>
  <c r="B3691"/>
  <c r="C3691" s="1"/>
  <c r="F3691" s="1"/>
  <c r="B3690"/>
  <c r="D3690" s="1"/>
  <c r="B3689"/>
  <c r="C3689" s="1"/>
  <c r="F3689" s="1"/>
  <c r="B3688"/>
  <c r="D3688" s="1"/>
  <c r="B3687"/>
  <c r="C3687" s="1"/>
  <c r="F3687" s="1"/>
  <c r="B3686"/>
  <c r="D3686" s="1"/>
  <c r="B3685"/>
  <c r="C3685" s="1"/>
  <c r="F3685" s="1"/>
  <c r="B3684"/>
  <c r="D3684" s="1"/>
  <c r="B3683"/>
  <c r="C3683" s="1"/>
  <c r="F3683" s="1"/>
  <c r="B3682"/>
  <c r="D3682" s="1"/>
  <c r="B3681"/>
  <c r="C3681" s="1"/>
  <c r="F3681" s="1"/>
  <c r="B3680"/>
  <c r="D3680" s="1"/>
  <c r="B3679"/>
  <c r="C3679" s="1"/>
  <c r="F3679" s="1"/>
  <c r="B3678"/>
  <c r="D3678" s="1"/>
  <c r="B3677"/>
  <c r="C3677" s="1"/>
  <c r="F3677" s="1"/>
  <c r="B3676"/>
  <c r="D3676" s="1"/>
  <c r="B3675"/>
  <c r="C3675" s="1"/>
  <c r="F3675" s="1"/>
  <c r="B3674"/>
  <c r="D3674" s="1"/>
  <c r="B3673"/>
  <c r="C3673" s="1"/>
  <c r="F3673" s="1"/>
  <c r="B3672"/>
  <c r="D3672" s="1"/>
  <c r="B3671"/>
  <c r="C3671" s="1"/>
  <c r="F3671" s="1"/>
  <c r="B3670"/>
  <c r="D3670" s="1"/>
  <c r="B3669"/>
  <c r="C3669" s="1"/>
  <c r="F3669" s="1"/>
  <c r="B3668"/>
  <c r="D3668" s="1"/>
  <c r="B3667"/>
  <c r="C3667" s="1"/>
  <c r="F3667" s="1"/>
  <c r="B3666"/>
  <c r="D3666" s="1"/>
  <c r="B3665"/>
  <c r="C3665" s="1"/>
  <c r="F3665" s="1"/>
  <c r="B3664"/>
  <c r="D3664" s="1"/>
  <c r="B3663"/>
  <c r="C3663" s="1"/>
  <c r="F3663" s="1"/>
  <c r="B3662"/>
  <c r="D3662" s="1"/>
  <c r="B3661"/>
  <c r="C3661" s="1"/>
  <c r="F3661" s="1"/>
  <c r="B3660"/>
  <c r="D3660" s="1"/>
  <c r="B3659"/>
  <c r="C3659" s="1"/>
  <c r="F3659" s="1"/>
  <c r="B3658"/>
  <c r="D3658" s="1"/>
  <c r="B3657"/>
  <c r="C3657" s="1"/>
  <c r="F3657" s="1"/>
  <c r="B3656"/>
  <c r="D3656" s="1"/>
  <c r="B3655"/>
  <c r="C3655" s="1"/>
  <c r="F3655" s="1"/>
  <c r="B3654"/>
  <c r="D3654" s="1"/>
  <c r="B3653"/>
  <c r="C3653" s="1"/>
  <c r="F3653" s="1"/>
  <c r="B3652"/>
  <c r="D3652" s="1"/>
  <c r="B3651"/>
  <c r="C3651" s="1"/>
  <c r="F3651" s="1"/>
  <c r="B3650"/>
  <c r="D3650" s="1"/>
  <c r="B3649"/>
  <c r="C3649" s="1"/>
  <c r="F3649" s="1"/>
  <c r="B3648"/>
  <c r="D3648" s="1"/>
  <c r="B3647"/>
  <c r="C3647" s="1"/>
  <c r="F3647" s="1"/>
  <c r="B3646"/>
  <c r="D3646" s="1"/>
  <c r="B3645"/>
  <c r="C3645" s="1"/>
  <c r="F3645" s="1"/>
  <c r="B3644"/>
  <c r="D3644" s="1"/>
  <c r="B3643"/>
  <c r="C3643" s="1"/>
  <c r="F3643" s="1"/>
  <c r="B3642"/>
  <c r="D3642" s="1"/>
  <c r="B3641"/>
  <c r="C3641" s="1"/>
  <c r="F3641" s="1"/>
  <c r="B3640"/>
  <c r="D3640" s="1"/>
  <c r="B3639"/>
  <c r="C3639" s="1"/>
  <c r="F3639" s="1"/>
  <c r="B3638"/>
  <c r="D3638" s="1"/>
  <c r="B3637"/>
  <c r="C3637" s="1"/>
  <c r="F3637" s="1"/>
  <c r="B3636"/>
  <c r="D3636" s="1"/>
  <c r="B3635"/>
  <c r="C3635" s="1"/>
  <c r="F3635" s="1"/>
  <c r="B3634"/>
  <c r="D3634" s="1"/>
  <c r="B3633"/>
  <c r="C3633" s="1"/>
  <c r="F3633" s="1"/>
  <c r="B3632"/>
  <c r="D3632" s="1"/>
  <c r="B3631"/>
  <c r="C3631" s="1"/>
  <c r="F3631" s="1"/>
  <c r="B3630"/>
  <c r="D3630" s="1"/>
  <c r="B3629"/>
  <c r="C3629" s="1"/>
  <c r="F3629" s="1"/>
  <c r="B3628"/>
  <c r="D3628" s="1"/>
  <c r="B3627"/>
  <c r="C3627" s="1"/>
  <c r="F3627" s="1"/>
  <c r="B3626"/>
  <c r="D3626" s="1"/>
  <c r="B3625"/>
  <c r="C3625" s="1"/>
  <c r="F3625" s="1"/>
  <c r="B3624"/>
  <c r="D3624" s="1"/>
  <c r="B3623"/>
  <c r="C3623" s="1"/>
  <c r="F3623" s="1"/>
  <c r="B3622"/>
  <c r="D3622" s="1"/>
  <c r="B3621"/>
  <c r="C3621" s="1"/>
  <c r="F3621" s="1"/>
  <c r="B3620"/>
  <c r="D3620" s="1"/>
  <c r="B3619"/>
  <c r="C3619" s="1"/>
  <c r="F3619" s="1"/>
  <c r="B3618"/>
  <c r="D3618" s="1"/>
  <c r="B3617"/>
  <c r="C3617" s="1"/>
  <c r="F3617" s="1"/>
  <c r="B3616"/>
  <c r="D3616" s="1"/>
  <c r="B3615"/>
  <c r="C3615" s="1"/>
  <c r="F3615" s="1"/>
  <c r="B3614"/>
  <c r="B3613"/>
  <c r="C3613" s="1"/>
  <c r="F3613" s="1"/>
  <c r="B3612"/>
  <c r="D3612" s="1"/>
  <c r="B3611"/>
  <c r="C3611" s="1"/>
  <c r="F3611" s="1"/>
  <c r="B3610"/>
  <c r="B3609"/>
  <c r="C3609" s="1"/>
  <c r="F3609" s="1"/>
  <c r="B3608"/>
  <c r="D3608" s="1"/>
  <c r="B3607"/>
  <c r="C3607" s="1"/>
  <c r="F3607" s="1"/>
  <c r="B3606"/>
  <c r="B3605"/>
  <c r="C3605" s="1"/>
  <c r="F3605" s="1"/>
  <c r="B3604"/>
  <c r="D3604" s="1"/>
  <c r="B3603"/>
  <c r="C3603" s="1"/>
  <c r="F3603" s="1"/>
  <c r="B3602"/>
  <c r="B3601"/>
  <c r="C3601" s="1"/>
  <c r="F3601" s="1"/>
  <c r="B3600"/>
  <c r="D3600" s="1"/>
  <c r="B3599"/>
  <c r="C3599" s="1"/>
  <c r="F3599" s="1"/>
  <c r="B3598"/>
  <c r="B3597"/>
  <c r="C3597" s="1"/>
  <c r="F3597" s="1"/>
  <c r="B3596"/>
  <c r="D3596" s="1"/>
  <c r="B3595"/>
  <c r="C3595" s="1"/>
  <c r="F3595" s="1"/>
  <c r="B3594"/>
  <c r="B3593"/>
  <c r="C3593" s="1"/>
  <c r="F3593" s="1"/>
  <c r="B3592"/>
  <c r="D3592" s="1"/>
  <c r="B3591"/>
  <c r="C3591" s="1"/>
  <c r="F3591" s="1"/>
  <c r="B3590"/>
  <c r="B3589"/>
  <c r="C3589" s="1"/>
  <c r="F3589" s="1"/>
  <c r="B3588"/>
  <c r="D3588" s="1"/>
  <c r="B3587"/>
  <c r="C3587" s="1"/>
  <c r="F3587" s="1"/>
  <c r="B3586"/>
  <c r="B3585"/>
  <c r="C3585" s="1"/>
  <c r="F3585" s="1"/>
  <c r="B3584"/>
  <c r="D3584" s="1"/>
  <c r="B3583"/>
  <c r="C3583" s="1"/>
  <c r="F3583" s="1"/>
  <c r="B3582"/>
  <c r="B3581"/>
  <c r="C3581" s="1"/>
  <c r="F3581" s="1"/>
  <c r="B3580"/>
  <c r="D3580" s="1"/>
  <c r="B3579"/>
  <c r="C3579" s="1"/>
  <c r="F3579" s="1"/>
  <c r="B3578"/>
  <c r="B3577"/>
  <c r="C3577" s="1"/>
  <c r="F3577" s="1"/>
  <c r="B3576"/>
  <c r="D3576" s="1"/>
  <c r="B3575"/>
  <c r="C3575" s="1"/>
  <c r="F3575" s="1"/>
  <c r="B3574"/>
  <c r="B3573"/>
  <c r="C3573" s="1"/>
  <c r="F3573" s="1"/>
  <c r="B3572"/>
  <c r="D3572" s="1"/>
  <c r="B3571"/>
  <c r="C3571" s="1"/>
  <c r="F3571" s="1"/>
  <c r="B3570"/>
  <c r="B3569"/>
  <c r="C3569" s="1"/>
  <c r="F3569" s="1"/>
  <c r="B3568"/>
  <c r="D3568" s="1"/>
  <c r="B3567"/>
  <c r="C3567" s="1"/>
  <c r="F3567" s="1"/>
  <c r="B3566"/>
  <c r="B3565"/>
  <c r="C3565" s="1"/>
  <c r="F3565" s="1"/>
  <c r="B3564"/>
  <c r="D3564" s="1"/>
  <c r="B3563"/>
  <c r="C3563" s="1"/>
  <c r="F3563" s="1"/>
  <c r="B3562"/>
  <c r="B3561"/>
  <c r="C3561" s="1"/>
  <c r="F3561" s="1"/>
  <c r="B3560"/>
  <c r="D3560" s="1"/>
  <c r="B3559"/>
  <c r="C3559" s="1"/>
  <c r="F3559" s="1"/>
  <c r="B3558"/>
  <c r="B3557"/>
  <c r="C3557" s="1"/>
  <c r="F3557" s="1"/>
  <c r="B3556"/>
  <c r="D3556" s="1"/>
  <c r="B3555"/>
  <c r="C3555" s="1"/>
  <c r="F3555" s="1"/>
  <c r="B3554"/>
  <c r="B3553"/>
  <c r="C3553" s="1"/>
  <c r="F3553" s="1"/>
  <c r="B3552"/>
  <c r="D3552" s="1"/>
  <c r="B3551"/>
  <c r="C3551" s="1"/>
  <c r="F3551" s="1"/>
  <c r="B3550"/>
  <c r="B3549"/>
  <c r="C3549" s="1"/>
  <c r="F3549" s="1"/>
  <c r="B3548"/>
  <c r="D3548" s="1"/>
  <c r="B3547"/>
  <c r="C3547" s="1"/>
  <c r="F3547" s="1"/>
  <c r="B3546"/>
  <c r="B3545"/>
  <c r="C3545" s="1"/>
  <c r="F3545" s="1"/>
  <c r="B3544"/>
  <c r="D3544" s="1"/>
  <c r="B3543"/>
  <c r="C3543" s="1"/>
  <c r="F3543" s="1"/>
  <c r="B3542"/>
  <c r="B3541"/>
  <c r="C3541" s="1"/>
  <c r="F3541" s="1"/>
  <c r="B3540"/>
  <c r="D3540" s="1"/>
  <c r="B3539"/>
  <c r="C3539" s="1"/>
  <c r="F3539" s="1"/>
  <c r="B3538"/>
  <c r="B3537"/>
  <c r="C3537" s="1"/>
  <c r="F3537" s="1"/>
  <c r="B3536"/>
  <c r="D3536" s="1"/>
  <c r="B3535"/>
  <c r="C3535" s="1"/>
  <c r="F3535" s="1"/>
  <c r="B3534"/>
  <c r="B3533"/>
  <c r="C3533" s="1"/>
  <c r="F3533" s="1"/>
  <c r="B3532"/>
  <c r="D3532" s="1"/>
  <c r="B3531"/>
  <c r="C3531" s="1"/>
  <c r="F3531" s="1"/>
  <c r="B3530"/>
  <c r="B3529"/>
  <c r="C3529" s="1"/>
  <c r="F3529" s="1"/>
  <c r="B3528"/>
  <c r="D3528" s="1"/>
  <c r="B3527"/>
  <c r="C3527" s="1"/>
  <c r="F3527" s="1"/>
  <c r="B3526"/>
  <c r="B3525"/>
  <c r="C3525" s="1"/>
  <c r="F3525" s="1"/>
  <c r="B3524"/>
  <c r="D3524" s="1"/>
  <c r="B3523"/>
  <c r="C3523" s="1"/>
  <c r="F3523" s="1"/>
  <c r="B3522"/>
  <c r="B3521"/>
  <c r="C3521" s="1"/>
  <c r="F3521" s="1"/>
  <c r="B3520"/>
  <c r="D3520" s="1"/>
  <c r="B3519"/>
  <c r="C3519" s="1"/>
  <c r="F3519" s="1"/>
  <c r="B3518"/>
  <c r="B3517"/>
  <c r="C3517" s="1"/>
  <c r="F3517" s="1"/>
  <c r="B3516"/>
  <c r="D3516" s="1"/>
  <c r="B3515"/>
  <c r="C3515" s="1"/>
  <c r="F3515" s="1"/>
  <c r="B3514"/>
  <c r="B3513"/>
  <c r="C3513" s="1"/>
  <c r="F3513" s="1"/>
  <c r="B3512"/>
  <c r="D3512" s="1"/>
  <c r="B3511"/>
  <c r="C3511" s="1"/>
  <c r="F3511" s="1"/>
  <c r="B3510"/>
  <c r="B3509"/>
  <c r="C3509" s="1"/>
  <c r="F3509" s="1"/>
  <c r="B3508"/>
  <c r="D3508" s="1"/>
  <c r="B3507"/>
  <c r="C3507" s="1"/>
  <c r="F3507" s="1"/>
  <c r="B3506"/>
  <c r="B3505"/>
  <c r="C3505" s="1"/>
  <c r="F3505" s="1"/>
  <c r="B3504"/>
  <c r="D3504" s="1"/>
  <c r="B3503"/>
  <c r="C3503" s="1"/>
  <c r="F3503" s="1"/>
  <c r="B3502"/>
  <c r="B3501"/>
  <c r="C3501" s="1"/>
  <c r="F3501" s="1"/>
  <c r="B3500"/>
  <c r="D3500" s="1"/>
  <c r="B3499"/>
  <c r="C3499" s="1"/>
  <c r="F3499" s="1"/>
  <c r="B3498"/>
  <c r="B3497"/>
  <c r="C3497" s="1"/>
  <c r="F3497" s="1"/>
  <c r="B3496"/>
  <c r="D3496" s="1"/>
  <c r="B3495"/>
  <c r="C3495" s="1"/>
  <c r="F3495" s="1"/>
  <c r="B3494"/>
  <c r="B3493"/>
  <c r="C3493" s="1"/>
  <c r="F3493" s="1"/>
  <c r="B3492"/>
  <c r="D3492" s="1"/>
  <c r="B3491"/>
  <c r="C3491" s="1"/>
  <c r="F3491" s="1"/>
  <c r="B3490"/>
  <c r="B3489"/>
  <c r="C3489" s="1"/>
  <c r="F3489" s="1"/>
  <c r="B3488"/>
  <c r="D3488" s="1"/>
  <c r="B3487"/>
  <c r="C3487" s="1"/>
  <c r="F3487" s="1"/>
  <c r="B3486"/>
  <c r="B3485"/>
  <c r="C3485" s="1"/>
  <c r="F3485" s="1"/>
  <c r="B3484"/>
  <c r="D3484" s="1"/>
  <c r="B3483"/>
  <c r="C3483" s="1"/>
  <c r="F3483" s="1"/>
  <c r="B3482"/>
  <c r="B3481"/>
  <c r="C3481" s="1"/>
  <c r="F3481" s="1"/>
  <c r="B3480"/>
  <c r="D3480" s="1"/>
  <c r="B3479"/>
  <c r="C3479" s="1"/>
  <c r="F3479" s="1"/>
  <c r="B3478"/>
  <c r="B3477"/>
  <c r="C3477" s="1"/>
  <c r="F3477" s="1"/>
  <c r="B3476"/>
  <c r="D3476" s="1"/>
  <c r="B3475"/>
  <c r="C3475" s="1"/>
  <c r="F3475" s="1"/>
  <c r="B3474"/>
  <c r="B3473"/>
  <c r="C3473" s="1"/>
  <c r="F3473" s="1"/>
  <c r="B3472"/>
  <c r="D3472" s="1"/>
  <c r="B3471"/>
  <c r="C3471" s="1"/>
  <c r="F3471" s="1"/>
  <c r="B3470"/>
  <c r="B3469"/>
  <c r="C3469" s="1"/>
  <c r="F3469" s="1"/>
  <c r="B3468"/>
  <c r="D3468" s="1"/>
  <c r="B3467"/>
  <c r="C3467" s="1"/>
  <c r="F3467" s="1"/>
  <c r="B3466"/>
  <c r="B3465"/>
  <c r="C3465" s="1"/>
  <c r="F3465" s="1"/>
  <c r="C3464"/>
  <c r="F3464" s="1"/>
  <c r="B3464"/>
  <c r="D3464" s="1"/>
  <c r="B3463"/>
  <c r="C3463" s="1"/>
  <c r="F3463" s="1"/>
  <c r="B3462"/>
  <c r="B3461"/>
  <c r="C3461" s="1"/>
  <c r="F3461" s="1"/>
  <c r="B3460"/>
  <c r="D3460" s="1"/>
  <c r="B3459"/>
  <c r="C3459" s="1"/>
  <c r="F3459" s="1"/>
  <c r="B3458"/>
  <c r="D3458" s="1"/>
  <c r="B3457"/>
  <c r="C3457" s="1"/>
  <c r="F3457" s="1"/>
  <c r="B3456"/>
  <c r="D3456" s="1"/>
  <c r="B3455"/>
  <c r="C3455" s="1"/>
  <c r="F3455" s="1"/>
  <c r="B3454"/>
  <c r="D3454" s="1"/>
  <c r="B3453"/>
  <c r="C3453" s="1"/>
  <c r="F3453" s="1"/>
  <c r="B3452"/>
  <c r="D3452" s="1"/>
  <c r="B3451"/>
  <c r="C3451" s="1"/>
  <c r="F3451" s="1"/>
  <c r="B3450"/>
  <c r="D3450" s="1"/>
  <c r="B3449"/>
  <c r="C3449" s="1"/>
  <c r="F3449" s="1"/>
  <c r="B3448"/>
  <c r="D3448" s="1"/>
  <c r="B3447"/>
  <c r="C3447" s="1"/>
  <c r="F3447" s="1"/>
  <c r="B3446"/>
  <c r="D3446" s="1"/>
  <c r="B3445"/>
  <c r="C3445" s="1"/>
  <c r="F3445" s="1"/>
  <c r="B3444"/>
  <c r="D3444" s="1"/>
  <c r="B3443"/>
  <c r="C3443" s="1"/>
  <c r="F3443" s="1"/>
  <c r="B3442"/>
  <c r="D3442" s="1"/>
  <c r="B3441"/>
  <c r="C3441" s="1"/>
  <c r="F3441" s="1"/>
  <c r="B3440"/>
  <c r="D3440" s="1"/>
  <c r="B3439"/>
  <c r="C3439" s="1"/>
  <c r="F3439" s="1"/>
  <c r="B3438"/>
  <c r="D3438" s="1"/>
  <c r="B3437"/>
  <c r="C3437" s="1"/>
  <c r="F3437" s="1"/>
  <c r="B3436"/>
  <c r="D3436" s="1"/>
  <c r="B3435"/>
  <c r="C3435" s="1"/>
  <c r="F3435" s="1"/>
  <c r="B3434"/>
  <c r="D3434" s="1"/>
  <c r="B3433"/>
  <c r="C3433" s="1"/>
  <c r="F3433" s="1"/>
  <c r="B3432"/>
  <c r="D3432" s="1"/>
  <c r="B3431"/>
  <c r="C3431" s="1"/>
  <c r="F3431" s="1"/>
  <c r="B3430"/>
  <c r="D3430" s="1"/>
  <c r="B3429"/>
  <c r="C3429" s="1"/>
  <c r="F3429" s="1"/>
  <c r="B3428"/>
  <c r="D3428" s="1"/>
  <c r="B3427"/>
  <c r="C3427" s="1"/>
  <c r="F3427" s="1"/>
  <c r="B3426"/>
  <c r="D3426" s="1"/>
  <c r="B3425"/>
  <c r="C3425" s="1"/>
  <c r="F3425" s="1"/>
  <c r="B3424"/>
  <c r="D3424" s="1"/>
  <c r="B3423"/>
  <c r="C3423" s="1"/>
  <c r="F3423" s="1"/>
  <c r="B3422"/>
  <c r="D3422" s="1"/>
  <c r="B3421"/>
  <c r="C3421" s="1"/>
  <c r="F3421" s="1"/>
  <c r="B3420"/>
  <c r="D3420" s="1"/>
  <c r="B3419"/>
  <c r="C3419" s="1"/>
  <c r="F3419" s="1"/>
  <c r="B3418"/>
  <c r="D3418" s="1"/>
  <c r="B3417"/>
  <c r="C3417" s="1"/>
  <c r="F3417" s="1"/>
  <c r="B3416"/>
  <c r="D3416" s="1"/>
  <c r="B3415"/>
  <c r="C3415" s="1"/>
  <c r="F3415" s="1"/>
  <c r="B3414"/>
  <c r="D3414" s="1"/>
  <c r="B3413"/>
  <c r="C3413" s="1"/>
  <c r="F3413" s="1"/>
  <c r="B3412"/>
  <c r="D3412" s="1"/>
  <c r="B3411"/>
  <c r="C3411" s="1"/>
  <c r="F3411" s="1"/>
  <c r="B3410"/>
  <c r="D3410" s="1"/>
  <c r="B3409"/>
  <c r="C3409" s="1"/>
  <c r="F3409" s="1"/>
  <c r="B3408"/>
  <c r="D3408" s="1"/>
  <c r="B3407"/>
  <c r="C3407" s="1"/>
  <c r="F3407" s="1"/>
  <c r="B3406"/>
  <c r="D3406" s="1"/>
  <c r="B3405"/>
  <c r="C3405" s="1"/>
  <c r="F3405" s="1"/>
  <c r="B3404"/>
  <c r="D3404" s="1"/>
  <c r="B3403"/>
  <c r="C3403" s="1"/>
  <c r="F3403" s="1"/>
  <c r="B3402"/>
  <c r="D3402" s="1"/>
  <c r="B3401"/>
  <c r="C3401" s="1"/>
  <c r="F3401" s="1"/>
  <c r="B3400"/>
  <c r="D3400" s="1"/>
  <c r="B3399"/>
  <c r="C3399" s="1"/>
  <c r="F3399" s="1"/>
  <c r="B3398"/>
  <c r="D3398" s="1"/>
  <c r="B3397"/>
  <c r="C3397" s="1"/>
  <c r="F3397" s="1"/>
  <c r="B3396"/>
  <c r="D3396" s="1"/>
  <c r="B3395"/>
  <c r="C3395" s="1"/>
  <c r="F3395" s="1"/>
  <c r="B3394"/>
  <c r="D3394" s="1"/>
  <c r="B3393"/>
  <c r="C3393" s="1"/>
  <c r="F3393" s="1"/>
  <c r="B3392"/>
  <c r="D3392" s="1"/>
  <c r="B3391"/>
  <c r="C3391" s="1"/>
  <c r="F3391" s="1"/>
  <c r="B3390"/>
  <c r="D3390" s="1"/>
  <c r="B3389"/>
  <c r="C3389" s="1"/>
  <c r="F3389" s="1"/>
  <c r="B3388"/>
  <c r="D3388" s="1"/>
  <c r="B3387"/>
  <c r="C3387" s="1"/>
  <c r="F3387" s="1"/>
  <c r="B3386"/>
  <c r="D3386" s="1"/>
  <c r="B3385"/>
  <c r="C3385" s="1"/>
  <c r="F3385" s="1"/>
  <c r="B3384"/>
  <c r="D3384" s="1"/>
  <c r="B3383"/>
  <c r="C3383" s="1"/>
  <c r="F3383" s="1"/>
  <c r="B3382"/>
  <c r="D3382" s="1"/>
  <c r="B3381"/>
  <c r="C3381" s="1"/>
  <c r="F3381" s="1"/>
  <c r="B3380"/>
  <c r="D3380" s="1"/>
  <c r="B3379"/>
  <c r="C3379" s="1"/>
  <c r="F3379" s="1"/>
  <c r="B3378"/>
  <c r="D3378" s="1"/>
  <c r="B3377"/>
  <c r="C3377" s="1"/>
  <c r="F3377" s="1"/>
  <c r="B3376"/>
  <c r="D3376" s="1"/>
  <c r="B3375"/>
  <c r="C3375" s="1"/>
  <c r="F3375" s="1"/>
  <c r="B3374"/>
  <c r="D3374" s="1"/>
  <c r="B3373"/>
  <c r="C3373" s="1"/>
  <c r="F3373" s="1"/>
  <c r="B3372"/>
  <c r="D3372" s="1"/>
  <c r="B3371"/>
  <c r="C3371" s="1"/>
  <c r="F3371" s="1"/>
  <c r="B3370"/>
  <c r="D3370" s="1"/>
  <c r="B3369"/>
  <c r="C3369" s="1"/>
  <c r="F3369" s="1"/>
  <c r="B3368"/>
  <c r="D3368" s="1"/>
  <c r="B3367"/>
  <c r="C3367" s="1"/>
  <c r="F3367" s="1"/>
  <c r="B3366"/>
  <c r="D3366" s="1"/>
  <c r="B3365"/>
  <c r="C3365" s="1"/>
  <c r="F3365" s="1"/>
  <c r="B3364"/>
  <c r="D3364" s="1"/>
  <c r="B3363"/>
  <c r="C3363" s="1"/>
  <c r="F3363" s="1"/>
  <c r="B3362"/>
  <c r="D3362" s="1"/>
  <c r="B3361"/>
  <c r="C3361" s="1"/>
  <c r="F3361" s="1"/>
  <c r="B3360"/>
  <c r="D3360" s="1"/>
  <c r="B3359"/>
  <c r="C3359" s="1"/>
  <c r="F3359" s="1"/>
  <c r="B3358"/>
  <c r="D3358" s="1"/>
  <c r="B3357"/>
  <c r="C3357" s="1"/>
  <c r="F3357" s="1"/>
  <c r="B3356"/>
  <c r="D3356" s="1"/>
  <c r="B3355"/>
  <c r="C3355" s="1"/>
  <c r="F3355" s="1"/>
  <c r="B3354"/>
  <c r="D3354" s="1"/>
  <c r="B3353"/>
  <c r="C3353" s="1"/>
  <c r="F3353" s="1"/>
  <c r="B3352"/>
  <c r="D3352" s="1"/>
  <c r="B3351"/>
  <c r="C3351" s="1"/>
  <c r="F3351" s="1"/>
  <c r="B3350"/>
  <c r="D3350" s="1"/>
  <c r="B3349"/>
  <c r="C3349" s="1"/>
  <c r="F3349" s="1"/>
  <c r="B3348"/>
  <c r="D3348" s="1"/>
  <c r="B3347"/>
  <c r="C3347" s="1"/>
  <c r="F3347" s="1"/>
  <c r="B3346"/>
  <c r="D3346" s="1"/>
  <c r="B3345"/>
  <c r="C3345" s="1"/>
  <c r="F3345" s="1"/>
  <c r="B3344"/>
  <c r="D3344" s="1"/>
  <c r="B3343"/>
  <c r="C3343" s="1"/>
  <c r="F3343" s="1"/>
  <c r="B3342"/>
  <c r="D3342" s="1"/>
  <c r="B3341"/>
  <c r="C3341" s="1"/>
  <c r="F3341" s="1"/>
  <c r="B3340"/>
  <c r="D3340" s="1"/>
  <c r="B3339"/>
  <c r="C3339" s="1"/>
  <c r="F3339" s="1"/>
  <c r="B3338"/>
  <c r="D3338" s="1"/>
  <c r="B3337"/>
  <c r="C3337" s="1"/>
  <c r="F3337" s="1"/>
  <c r="B3336"/>
  <c r="D3336" s="1"/>
  <c r="B3335"/>
  <c r="C3335" s="1"/>
  <c r="F3335" s="1"/>
  <c r="B3334"/>
  <c r="D3334" s="1"/>
  <c r="B3333"/>
  <c r="C3333" s="1"/>
  <c r="F3333" s="1"/>
  <c r="B3332"/>
  <c r="D3332" s="1"/>
  <c r="B3331"/>
  <c r="C3331" s="1"/>
  <c r="F3331" s="1"/>
  <c r="B3330"/>
  <c r="D3330" s="1"/>
  <c r="B3329"/>
  <c r="C3329" s="1"/>
  <c r="F3329" s="1"/>
  <c r="B3328"/>
  <c r="D3328" s="1"/>
  <c r="B3327"/>
  <c r="C3327" s="1"/>
  <c r="F3327" s="1"/>
  <c r="B3326"/>
  <c r="D3326" s="1"/>
  <c r="B3325"/>
  <c r="C3325" s="1"/>
  <c r="F3325" s="1"/>
  <c r="B3324"/>
  <c r="D3324" s="1"/>
  <c r="B3323"/>
  <c r="C3323" s="1"/>
  <c r="F3323" s="1"/>
  <c r="B3322"/>
  <c r="D3322" s="1"/>
  <c r="B3321"/>
  <c r="C3321" s="1"/>
  <c r="F3321" s="1"/>
  <c r="B3320"/>
  <c r="D3320" s="1"/>
  <c r="B3319"/>
  <c r="C3319" s="1"/>
  <c r="F3319" s="1"/>
  <c r="B3318"/>
  <c r="D3318" s="1"/>
  <c r="B3317"/>
  <c r="C3317" s="1"/>
  <c r="F3317" s="1"/>
  <c r="B3316"/>
  <c r="D3316" s="1"/>
  <c r="B3315"/>
  <c r="C3315" s="1"/>
  <c r="F3315" s="1"/>
  <c r="B3314"/>
  <c r="D3314" s="1"/>
  <c r="B3313"/>
  <c r="C3313" s="1"/>
  <c r="F3313" s="1"/>
  <c r="B3312"/>
  <c r="D3312" s="1"/>
  <c r="B3311"/>
  <c r="C3311" s="1"/>
  <c r="F3311" s="1"/>
  <c r="B3310"/>
  <c r="D3310" s="1"/>
  <c r="B3309"/>
  <c r="C3309" s="1"/>
  <c r="F3309" s="1"/>
  <c r="B3308"/>
  <c r="D3308" s="1"/>
  <c r="B3307"/>
  <c r="C3307" s="1"/>
  <c r="F3307" s="1"/>
  <c r="B3306"/>
  <c r="D3306" s="1"/>
  <c r="B3305"/>
  <c r="C3305" s="1"/>
  <c r="F3305" s="1"/>
  <c r="B3304"/>
  <c r="D3304" s="1"/>
  <c r="B3303"/>
  <c r="C3303" s="1"/>
  <c r="F3303" s="1"/>
  <c r="B3302"/>
  <c r="D3302" s="1"/>
  <c r="B3301"/>
  <c r="C3301" s="1"/>
  <c r="F3301" s="1"/>
  <c r="B3300"/>
  <c r="D3300" s="1"/>
  <c r="B3299"/>
  <c r="C3299" s="1"/>
  <c r="F3299" s="1"/>
  <c r="B3298"/>
  <c r="D3298" s="1"/>
  <c r="B3297"/>
  <c r="C3297" s="1"/>
  <c r="F3297" s="1"/>
  <c r="B3296"/>
  <c r="D3296" s="1"/>
  <c r="B3295"/>
  <c r="C3295" s="1"/>
  <c r="F3295" s="1"/>
  <c r="B3294"/>
  <c r="D3294" s="1"/>
  <c r="B3293"/>
  <c r="C3293" s="1"/>
  <c r="F3293" s="1"/>
  <c r="B3292"/>
  <c r="D3292" s="1"/>
  <c r="B3291"/>
  <c r="D3291" s="1"/>
  <c r="B3290"/>
  <c r="D3290" s="1"/>
  <c r="B3289"/>
  <c r="D3289" s="1"/>
  <c r="B3288"/>
  <c r="D3288" s="1"/>
  <c r="B3287"/>
  <c r="D3287" s="1"/>
  <c r="C3286"/>
  <c r="F3286" s="1"/>
  <c r="B3286"/>
  <c r="D3286" s="1"/>
  <c r="B3285"/>
  <c r="D3285" s="1"/>
  <c r="B3284"/>
  <c r="D3284" s="1"/>
  <c r="B3283"/>
  <c r="D3283" s="1"/>
  <c r="B3282"/>
  <c r="D3282" s="1"/>
  <c r="B3281"/>
  <c r="D3281" s="1"/>
  <c r="B3280"/>
  <c r="D3280" s="1"/>
  <c r="B3279"/>
  <c r="D3279" s="1"/>
  <c r="B3278"/>
  <c r="D3278" s="1"/>
  <c r="B3277"/>
  <c r="D3277" s="1"/>
  <c r="B3276"/>
  <c r="D3276" s="1"/>
  <c r="B3275"/>
  <c r="D3275" s="1"/>
  <c r="B3274"/>
  <c r="D3274" s="1"/>
  <c r="B3273"/>
  <c r="D3273" s="1"/>
  <c r="B3272"/>
  <c r="D3272" s="1"/>
  <c r="B3271"/>
  <c r="D3271" s="1"/>
  <c r="B3270"/>
  <c r="D3270" s="1"/>
  <c r="B3269"/>
  <c r="D3269" s="1"/>
  <c r="B3268"/>
  <c r="D3268" s="1"/>
  <c r="B3267"/>
  <c r="D3267" s="1"/>
  <c r="B3266"/>
  <c r="D3266" s="1"/>
  <c r="B3265"/>
  <c r="D3265" s="1"/>
  <c r="B3264"/>
  <c r="D3264" s="1"/>
  <c r="B3263"/>
  <c r="D3263" s="1"/>
  <c r="B3262"/>
  <c r="D3262" s="1"/>
  <c r="B3261"/>
  <c r="D3261" s="1"/>
  <c r="B3260"/>
  <c r="D3260" s="1"/>
  <c r="B3259"/>
  <c r="D3259" s="1"/>
  <c r="B3258"/>
  <c r="D3258" s="1"/>
  <c r="B3257"/>
  <c r="D3257" s="1"/>
  <c r="B3256"/>
  <c r="D3256" s="1"/>
  <c r="B3255"/>
  <c r="D3255" s="1"/>
  <c r="C3254"/>
  <c r="F3254" s="1"/>
  <c r="B3254"/>
  <c r="D3254" s="1"/>
  <c r="B3253"/>
  <c r="D3253" s="1"/>
  <c r="B3252"/>
  <c r="D3252" s="1"/>
  <c r="B3251"/>
  <c r="D3251" s="1"/>
  <c r="B3250"/>
  <c r="D3250" s="1"/>
  <c r="B3249"/>
  <c r="D3249" s="1"/>
  <c r="B3248"/>
  <c r="D3248" s="1"/>
  <c r="B3247"/>
  <c r="D3247" s="1"/>
  <c r="B3246"/>
  <c r="D3246" s="1"/>
  <c r="B3245"/>
  <c r="D3245" s="1"/>
  <c r="B3244"/>
  <c r="D3244" s="1"/>
  <c r="B3243"/>
  <c r="D3243" s="1"/>
  <c r="B3242"/>
  <c r="D3242" s="1"/>
  <c r="B3241"/>
  <c r="D3241" s="1"/>
  <c r="B3240"/>
  <c r="D3240" s="1"/>
  <c r="B3239"/>
  <c r="D3239" s="1"/>
  <c r="B3238"/>
  <c r="D3238" s="1"/>
  <c r="B3237"/>
  <c r="D3237" s="1"/>
  <c r="B3236"/>
  <c r="D3236" s="1"/>
  <c r="B3235"/>
  <c r="D3235" s="1"/>
  <c r="B3234"/>
  <c r="D3234" s="1"/>
  <c r="B3233"/>
  <c r="D3233" s="1"/>
  <c r="B3232"/>
  <c r="D3232" s="1"/>
  <c r="B3231"/>
  <c r="D3231" s="1"/>
  <c r="B3230"/>
  <c r="D3230" s="1"/>
  <c r="B3229"/>
  <c r="D3229" s="1"/>
  <c r="B3228"/>
  <c r="D3228" s="1"/>
  <c r="B3227"/>
  <c r="D3227" s="1"/>
  <c r="B3226"/>
  <c r="D3226" s="1"/>
  <c r="B3225"/>
  <c r="D3225" s="1"/>
  <c r="B3224"/>
  <c r="D3224" s="1"/>
  <c r="B3223"/>
  <c r="D3223" s="1"/>
  <c r="C3222"/>
  <c r="F3222" s="1"/>
  <c r="B3222"/>
  <c r="D3222" s="1"/>
  <c r="B3221"/>
  <c r="D3221" s="1"/>
  <c r="B3220"/>
  <c r="D3220" s="1"/>
  <c r="B3219"/>
  <c r="D3219" s="1"/>
  <c r="B3218"/>
  <c r="D3218" s="1"/>
  <c r="B3217"/>
  <c r="D3217" s="1"/>
  <c r="B3216"/>
  <c r="D3216" s="1"/>
  <c r="B3215"/>
  <c r="D3215" s="1"/>
  <c r="B3214"/>
  <c r="D3214" s="1"/>
  <c r="B3213"/>
  <c r="D3213" s="1"/>
  <c r="B3212"/>
  <c r="D3212" s="1"/>
  <c r="B3211"/>
  <c r="D3211" s="1"/>
  <c r="B3210"/>
  <c r="D3210" s="1"/>
  <c r="B3209"/>
  <c r="D3209" s="1"/>
  <c r="B3208"/>
  <c r="D3208" s="1"/>
  <c r="B3207"/>
  <c r="D3207" s="1"/>
  <c r="B3206"/>
  <c r="D3206" s="1"/>
  <c r="B3205"/>
  <c r="D3205" s="1"/>
  <c r="B3204"/>
  <c r="D3204" s="1"/>
  <c r="B3203"/>
  <c r="D3203" s="1"/>
  <c r="B3202"/>
  <c r="D3202" s="1"/>
  <c r="B3201"/>
  <c r="D3201" s="1"/>
  <c r="B3200"/>
  <c r="D3200" s="1"/>
  <c r="B3199"/>
  <c r="D3199" s="1"/>
  <c r="B3198"/>
  <c r="D3198" s="1"/>
  <c r="B3197"/>
  <c r="C3197" s="1"/>
  <c r="F3197" s="1"/>
  <c r="B3196"/>
  <c r="D3196" s="1"/>
  <c r="B3195"/>
  <c r="C3195" s="1"/>
  <c r="F3195" s="1"/>
  <c r="B3194"/>
  <c r="D3194" s="1"/>
  <c r="B3193"/>
  <c r="C3193" s="1"/>
  <c r="F3193" s="1"/>
  <c r="B3192"/>
  <c r="D3192" s="1"/>
  <c r="B3191"/>
  <c r="C3191" s="1"/>
  <c r="F3191" s="1"/>
  <c r="B3190"/>
  <c r="D3190" s="1"/>
  <c r="B3189"/>
  <c r="C3189" s="1"/>
  <c r="F3189" s="1"/>
  <c r="B3188"/>
  <c r="D3188" s="1"/>
  <c r="B3187"/>
  <c r="C3187" s="1"/>
  <c r="F3187" s="1"/>
  <c r="C3186"/>
  <c r="F3186" s="1"/>
  <c r="B3186"/>
  <c r="D3186" s="1"/>
  <c r="B3185"/>
  <c r="C3185" s="1"/>
  <c r="F3185" s="1"/>
  <c r="B3184"/>
  <c r="D3184" s="1"/>
  <c r="B3183"/>
  <c r="C3183" s="1"/>
  <c r="F3183" s="1"/>
  <c r="B3182"/>
  <c r="D3182" s="1"/>
  <c r="B3181"/>
  <c r="C3181" s="1"/>
  <c r="F3181" s="1"/>
  <c r="B3180"/>
  <c r="D3180" s="1"/>
  <c r="B3179"/>
  <c r="C3179" s="1"/>
  <c r="F3179" s="1"/>
  <c r="B3178"/>
  <c r="D3178" s="1"/>
  <c r="B3177"/>
  <c r="C3177" s="1"/>
  <c r="F3177" s="1"/>
  <c r="B3176"/>
  <c r="D3176" s="1"/>
  <c r="B3175"/>
  <c r="C3175" s="1"/>
  <c r="F3175" s="1"/>
  <c r="B3174"/>
  <c r="D3174" s="1"/>
  <c r="B3173"/>
  <c r="C3173" s="1"/>
  <c r="F3173" s="1"/>
  <c r="B3172"/>
  <c r="D3172" s="1"/>
  <c r="B3171"/>
  <c r="C3171" s="1"/>
  <c r="F3171" s="1"/>
  <c r="B3170"/>
  <c r="D3170" s="1"/>
  <c r="B3169"/>
  <c r="C3169" s="1"/>
  <c r="F3169" s="1"/>
  <c r="B3168"/>
  <c r="D3168" s="1"/>
  <c r="B3167"/>
  <c r="C3167" s="1"/>
  <c r="F3167" s="1"/>
  <c r="B3166"/>
  <c r="D3166" s="1"/>
  <c r="B3165"/>
  <c r="C3165" s="1"/>
  <c r="F3165" s="1"/>
  <c r="B3164"/>
  <c r="D3164" s="1"/>
  <c r="B3163"/>
  <c r="C3163" s="1"/>
  <c r="F3163" s="1"/>
  <c r="B3162"/>
  <c r="D3162" s="1"/>
  <c r="B3161"/>
  <c r="C3161" s="1"/>
  <c r="F3161" s="1"/>
  <c r="B3160"/>
  <c r="D3160" s="1"/>
  <c r="B3159"/>
  <c r="C3159" s="1"/>
  <c r="F3159" s="1"/>
  <c r="B3158"/>
  <c r="D3158" s="1"/>
  <c r="B3157"/>
  <c r="C3157" s="1"/>
  <c r="F3157" s="1"/>
  <c r="B3156"/>
  <c r="D3156" s="1"/>
  <c r="B3155"/>
  <c r="C3155" s="1"/>
  <c r="F3155" s="1"/>
  <c r="C3154"/>
  <c r="F3154" s="1"/>
  <c r="B3154"/>
  <c r="D3154" s="1"/>
  <c r="B3153"/>
  <c r="C3153" s="1"/>
  <c r="F3153" s="1"/>
  <c r="B3152"/>
  <c r="D3152" s="1"/>
  <c r="B3151"/>
  <c r="C3151" s="1"/>
  <c r="F3151" s="1"/>
  <c r="B3150"/>
  <c r="D3150" s="1"/>
  <c r="B3149"/>
  <c r="C3149" s="1"/>
  <c r="F3149" s="1"/>
  <c r="B3148"/>
  <c r="D3148" s="1"/>
  <c r="B3147"/>
  <c r="C3147" s="1"/>
  <c r="F3147" s="1"/>
  <c r="B3146"/>
  <c r="D3146" s="1"/>
  <c r="B3145"/>
  <c r="C3145" s="1"/>
  <c r="F3145" s="1"/>
  <c r="B3144"/>
  <c r="D3144" s="1"/>
  <c r="B3143"/>
  <c r="C3143" s="1"/>
  <c r="F3143" s="1"/>
  <c r="B3142"/>
  <c r="D3142" s="1"/>
  <c r="B3141"/>
  <c r="C3141" s="1"/>
  <c r="F3141" s="1"/>
  <c r="B3140"/>
  <c r="D3140" s="1"/>
  <c r="B3139"/>
  <c r="C3139" s="1"/>
  <c r="F3139" s="1"/>
  <c r="B3138"/>
  <c r="D3138" s="1"/>
  <c r="B3137"/>
  <c r="C3137" s="1"/>
  <c r="F3137" s="1"/>
  <c r="B3136"/>
  <c r="D3136" s="1"/>
  <c r="B3135"/>
  <c r="C3135" s="1"/>
  <c r="F3135" s="1"/>
  <c r="B3134"/>
  <c r="D3134" s="1"/>
  <c r="B3133"/>
  <c r="C3133" s="1"/>
  <c r="F3133" s="1"/>
  <c r="B3132"/>
  <c r="D3132" s="1"/>
  <c r="B3131"/>
  <c r="C3131" s="1"/>
  <c r="F3131" s="1"/>
  <c r="B3130"/>
  <c r="D3130" s="1"/>
  <c r="B3129"/>
  <c r="C3129" s="1"/>
  <c r="F3129" s="1"/>
  <c r="B3128"/>
  <c r="D3128" s="1"/>
  <c r="B3127"/>
  <c r="C3127" s="1"/>
  <c r="F3127" s="1"/>
  <c r="B3126"/>
  <c r="D3126" s="1"/>
  <c r="B3125"/>
  <c r="C3125" s="1"/>
  <c r="F3125" s="1"/>
  <c r="B3124"/>
  <c r="D3124" s="1"/>
  <c r="B3123"/>
  <c r="C3123" s="1"/>
  <c r="F3123" s="1"/>
  <c r="C3122"/>
  <c r="F3122" s="1"/>
  <c r="B3122"/>
  <c r="D3122" s="1"/>
  <c r="B3121"/>
  <c r="C3121" s="1"/>
  <c r="F3121" s="1"/>
  <c r="B3120"/>
  <c r="D3120" s="1"/>
  <c r="B3119"/>
  <c r="C3119" s="1"/>
  <c r="F3119" s="1"/>
  <c r="B3118"/>
  <c r="D3118" s="1"/>
  <c r="B3117"/>
  <c r="C3117" s="1"/>
  <c r="F3117" s="1"/>
  <c r="B3116"/>
  <c r="D3116" s="1"/>
  <c r="B3115"/>
  <c r="C3115" s="1"/>
  <c r="F3115" s="1"/>
  <c r="B3114"/>
  <c r="D3114" s="1"/>
  <c r="B3113"/>
  <c r="C3113" s="1"/>
  <c r="F3113" s="1"/>
  <c r="B3112"/>
  <c r="D3112" s="1"/>
  <c r="B3111"/>
  <c r="C3111" s="1"/>
  <c r="F3111" s="1"/>
  <c r="B3110"/>
  <c r="D3110" s="1"/>
  <c r="B3109"/>
  <c r="C3109" s="1"/>
  <c r="F3109" s="1"/>
  <c r="B3108"/>
  <c r="D3108" s="1"/>
  <c r="B3107"/>
  <c r="C3107" s="1"/>
  <c r="F3107" s="1"/>
  <c r="B3106"/>
  <c r="D3106" s="1"/>
  <c r="B3105"/>
  <c r="C3105" s="1"/>
  <c r="F3105" s="1"/>
  <c r="B3104"/>
  <c r="D3104" s="1"/>
  <c r="B3103"/>
  <c r="C3103" s="1"/>
  <c r="F3103" s="1"/>
  <c r="B3102"/>
  <c r="D3102" s="1"/>
  <c r="B3101"/>
  <c r="C3101" s="1"/>
  <c r="F3101" s="1"/>
  <c r="B3100"/>
  <c r="D3100" s="1"/>
  <c r="B3099"/>
  <c r="C3099" s="1"/>
  <c r="F3099" s="1"/>
  <c r="B3098"/>
  <c r="D3098" s="1"/>
  <c r="B3097"/>
  <c r="C3097" s="1"/>
  <c r="F3097" s="1"/>
  <c r="B3096"/>
  <c r="D3096" s="1"/>
  <c r="B3095"/>
  <c r="C3095" s="1"/>
  <c r="F3095" s="1"/>
  <c r="B3094"/>
  <c r="D3094" s="1"/>
  <c r="B3093"/>
  <c r="C3093" s="1"/>
  <c r="F3093" s="1"/>
  <c r="B3092"/>
  <c r="D3092" s="1"/>
  <c r="B3091"/>
  <c r="C3091" s="1"/>
  <c r="F3091" s="1"/>
  <c r="C3090"/>
  <c r="F3090" s="1"/>
  <c r="B3090"/>
  <c r="D3090" s="1"/>
  <c r="B3089"/>
  <c r="C3089" s="1"/>
  <c r="F3089" s="1"/>
  <c r="B3088"/>
  <c r="D3088" s="1"/>
  <c r="B3087"/>
  <c r="C3087" s="1"/>
  <c r="F3087" s="1"/>
  <c r="B3086"/>
  <c r="D3086" s="1"/>
  <c r="B3085"/>
  <c r="C3085" s="1"/>
  <c r="F3085" s="1"/>
  <c r="B3084"/>
  <c r="D3084" s="1"/>
  <c r="B3083"/>
  <c r="C3083" s="1"/>
  <c r="F3083" s="1"/>
  <c r="B3082"/>
  <c r="D3082" s="1"/>
  <c r="B3081"/>
  <c r="C3081" s="1"/>
  <c r="F3081" s="1"/>
  <c r="B3080"/>
  <c r="D3080" s="1"/>
  <c r="B3079"/>
  <c r="C3079" s="1"/>
  <c r="F3079" s="1"/>
  <c r="B3078"/>
  <c r="D3078" s="1"/>
  <c r="B3077"/>
  <c r="C3077" s="1"/>
  <c r="F3077" s="1"/>
  <c r="B3076"/>
  <c r="D3076" s="1"/>
  <c r="B3075"/>
  <c r="C3075" s="1"/>
  <c r="F3075" s="1"/>
  <c r="B3074"/>
  <c r="D3074" s="1"/>
  <c r="B3073"/>
  <c r="C3073" s="1"/>
  <c r="F3073" s="1"/>
  <c r="B3072"/>
  <c r="D3072" s="1"/>
  <c r="B3071"/>
  <c r="C3071" s="1"/>
  <c r="F3071" s="1"/>
  <c r="B3070"/>
  <c r="D3070" s="1"/>
  <c r="B3069"/>
  <c r="C3069" s="1"/>
  <c r="F3069" s="1"/>
  <c r="B3068"/>
  <c r="D3068" s="1"/>
  <c r="B3067"/>
  <c r="C3067" s="1"/>
  <c r="F3067" s="1"/>
  <c r="B3066"/>
  <c r="D3066" s="1"/>
  <c r="B3065"/>
  <c r="C3065" s="1"/>
  <c r="F3065" s="1"/>
  <c r="B3064"/>
  <c r="D3064" s="1"/>
  <c r="B3063"/>
  <c r="C3063" s="1"/>
  <c r="F3063" s="1"/>
  <c r="B3062"/>
  <c r="D3062" s="1"/>
  <c r="B3061"/>
  <c r="C3061" s="1"/>
  <c r="F3061" s="1"/>
  <c r="B3060"/>
  <c r="D3060" s="1"/>
  <c r="B3059"/>
  <c r="C3059" s="1"/>
  <c r="F3059" s="1"/>
  <c r="C3058"/>
  <c r="F3058" s="1"/>
  <c r="B3058"/>
  <c r="D3058" s="1"/>
  <c r="B3057"/>
  <c r="C3057" s="1"/>
  <c r="F3057" s="1"/>
  <c r="B3056"/>
  <c r="D3056" s="1"/>
  <c r="B3055"/>
  <c r="C3055" s="1"/>
  <c r="F3055" s="1"/>
  <c r="B3054"/>
  <c r="D3054" s="1"/>
  <c r="B3053"/>
  <c r="C3053" s="1"/>
  <c r="F3053" s="1"/>
  <c r="B3052"/>
  <c r="D3052" s="1"/>
  <c r="B3051"/>
  <c r="C3051" s="1"/>
  <c r="F3051" s="1"/>
  <c r="B3050"/>
  <c r="D3050" s="1"/>
  <c r="B3049"/>
  <c r="C3049" s="1"/>
  <c r="F3049" s="1"/>
  <c r="B3048"/>
  <c r="D3048" s="1"/>
  <c r="B3047"/>
  <c r="C3047" s="1"/>
  <c r="F3047" s="1"/>
  <c r="B3046"/>
  <c r="D3046" s="1"/>
  <c r="B3045"/>
  <c r="C3045" s="1"/>
  <c r="F3045" s="1"/>
  <c r="B3044"/>
  <c r="D3044" s="1"/>
  <c r="B3043"/>
  <c r="C3043" s="1"/>
  <c r="F3043" s="1"/>
  <c r="B3042"/>
  <c r="D3042" s="1"/>
  <c r="B3041"/>
  <c r="C3041" s="1"/>
  <c r="F3041" s="1"/>
  <c r="B3040"/>
  <c r="D3040" s="1"/>
  <c r="B3039"/>
  <c r="C3039" s="1"/>
  <c r="F3039" s="1"/>
  <c r="B3038"/>
  <c r="D3038" s="1"/>
  <c r="B3037"/>
  <c r="C3037" s="1"/>
  <c r="F3037" s="1"/>
  <c r="B3036"/>
  <c r="D3036" s="1"/>
  <c r="B3035"/>
  <c r="C3035" s="1"/>
  <c r="F3035" s="1"/>
  <c r="B3034"/>
  <c r="D3034" s="1"/>
  <c r="B3033"/>
  <c r="C3033" s="1"/>
  <c r="F3033" s="1"/>
  <c r="B3032"/>
  <c r="D3032" s="1"/>
  <c r="B3031"/>
  <c r="C3031" s="1"/>
  <c r="F3031" s="1"/>
  <c r="B3030"/>
  <c r="D3030" s="1"/>
  <c r="B3029"/>
  <c r="C3029" s="1"/>
  <c r="F3029" s="1"/>
  <c r="B3028"/>
  <c r="D3028" s="1"/>
  <c r="B3027"/>
  <c r="C3027" s="1"/>
  <c r="F3027" s="1"/>
  <c r="C3026"/>
  <c r="F3026" s="1"/>
  <c r="B3026"/>
  <c r="D3026" s="1"/>
  <c r="B3025"/>
  <c r="C3025" s="1"/>
  <c r="F3025" s="1"/>
  <c r="B3024"/>
  <c r="D3024" s="1"/>
  <c r="B3023"/>
  <c r="C3023" s="1"/>
  <c r="F3023" s="1"/>
  <c r="B3022"/>
  <c r="D3022" s="1"/>
  <c r="B3021"/>
  <c r="C3021" s="1"/>
  <c r="F3021" s="1"/>
  <c r="B3020"/>
  <c r="D3020" s="1"/>
  <c r="B3019"/>
  <c r="C3019" s="1"/>
  <c r="F3019" s="1"/>
  <c r="B3018"/>
  <c r="D3018" s="1"/>
  <c r="B3017"/>
  <c r="C3017" s="1"/>
  <c r="F3017" s="1"/>
  <c r="B3016"/>
  <c r="D3016" s="1"/>
  <c r="B3015"/>
  <c r="C3015" s="1"/>
  <c r="F3015" s="1"/>
  <c r="B3014"/>
  <c r="D3014" s="1"/>
  <c r="B3013"/>
  <c r="C3013" s="1"/>
  <c r="F3013" s="1"/>
  <c r="B3012"/>
  <c r="D3012" s="1"/>
  <c r="B3011"/>
  <c r="C3011" s="1"/>
  <c r="F3011" s="1"/>
  <c r="B3010"/>
  <c r="D3010" s="1"/>
  <c r="B3009"/>
  <c r="C3009" s="1"/>
  <c r="F3009" s="1"/>
  <c r="B3008"/>
  <c r="D3008" s="1"/>
  <c r="B3007"/>
  <c r="C3007" s="1"/>
  <c r="F3007" s="1"/>
  <c r="B3006"/>
  <c r="D3006" s="1"/>
  <c r="B3005"/>
  <c r="C3005" s="1"/>
  <c r="F3005" s="1"/>
  <c r="B3004"/>
  <c r="D3004" s="1"/>
  <c r="B3003"/>
  <c r="C3003" s="1"/>
  <c r="F3003" s="1"/>
  <c r="B3002"/>
  <c r="D3002" s="1"/>
  <c r="B3001"/>
  <c r="C3001" s="1"/>
  <c r="F3001" s="1"/>
  <c r="B3000"/>
  <c r="D3000" s="1"/>
  <c r="B2999"/>
  <c r="C2999" s="1"/>
  <c r="F2999" s="1"/>
  <c r="B2998"/>
  <c r="D2998" s="1"/>
  <c r="B2997"/>
  <c r="C2997" s="1"/>
  <c r="F2997" s="1"/>
  <c r="B2996"/>
  <c r="D2996" s="1"/>
  <c r="B2995"/>
  <c r="C2995" s="1"/>
  <c r="F2995" s="1"/>
  <c r="C2994"/>
  <c r="F2994" s="1"/>
  <c r="B2994"/>
  <c r="D2994" s="1"/>
  <c r="B2993"/>
  <c r="C2993" s="1"/>
  <c r="F2993" s="1"/>
  <c r="B2992"/>
  <c r="D2992" s="1"/>
  <c r="B2991"/>
  <c r="C2991" s="1"/>
  <c r="F2991" s="1"/>
  <c r="B2990"/>
  <c r="D2990" s="1"/>
  <c r="B2989"/>
  <c r="C2989" s="1"/>
  <c r="F2989" s="1"/>
  <c r="B2988"/>
  <c r="D2988" s="1"/>
  <c r="B2987"/>
  <c r="C2987" s="1"/>
  <c r="F2987" s="1"/>
  <c r="B2986"/>
  <c r="D2986" s="1"/>
  <c r="B2985"/>
  <c r="C2985" s="1"/>
  <c r="F2985" s="1"/>
  <c r="B2984"/>
  <c r="D2984" s="1"/>
  <c r="B2983"/>
  <c r="C2983" s="1"/>
  <c r="F2983" s="1"/>
  <c r="B2982"/>
  <c r="D2982" s="1"/>
  <c r="B2981"/>
  <c r="C2981" s="1"/>
  <c r="F2981" s="1"/>
  <c r="B2980"/>
  <c r="D2980" s="1"/>
  <c r="B2979"/>
  <c r="C2979" s="1"/>
  <c r="F2979" s="1"/>
  <c r="B2978"/>
  <c r="D2978" s="1"/>
  <c r="B2977"/>
  <c r="C2977" s="1"/>
  <c r="F2977" s="1"/>
  <c r="B2976"/>
  <c r="D2976" s="1"/>
  <c r="B2975"/>
  <c r="C2975" s="1"/>
  <c r="F2975" s="1"/>
  <c r="B2974"/>
  <c r="D2974" s="1"/>
  <c r="B2973"/>
  <c r="C2973" s="1"/>
  <c r="F2973" s="1"/>
  <c r="B2972"/>
  <c r="D2972" s="1"/>
  <c r="B2971"/>
  <c r="C2971" s="1"/>
  <c r="F2971" s="1"/>
  <c r="B2970"/>
  <c r="D2970" s="1"/>
  <c r="B2969"/>
  <c r="C2969" s="1"/>
  <c r="F2969" s="1"/>
  <c r="B2968"/>
  <c r="D2968" s="1"/>
  <c r="B2967"/>
  <c r="C2967" s="1"/>
  <c r="F2967" s="1"/>
  <c r="B2966"/>
  <c r="D2966" s="1"/>
  <c r="B2965"/>
  <c r="C2965" s="1"/>
  <c r="F2965" s="1"/>
  <c r="B2964"/>
  <c r="D2964" s="1"/>
  <c r="B2963"/>
  <c r="C2963" s="1"/>
  <c r="F2963" s="1"/>
  <c r="C2962"/>
  <c r="F2962" s="1"/>
  <c r="B2962"/>
  <c r="D2962" s="1"/>
  <c r="B2961"/>
  <c r="C2961" s="1"/>
  <c r="F2961" s="1"/>
  <c r="B2960"/>
  <c r="D2960" s="1"/>
  <c r="B2959"/>
  <c r="C2959" s="1"/>
  <c r="F2959" s="1"/>
  <c r="B2958"/>
  <c r="D2958" s="1"/>
  <c r="B2957"/>
  <c r="C2957" s="1"/>
  <c r="F2957" s="1"/>
  <c r="B2956"/>
  <c r="D2956" s="1"/>
  <c r="B2955"/>
  <c r="C2955" s="1"/>
  <c r="F2955" s="1"/>
  <c r="B2954"/>
  <c r="D2954" s="1"/>
  <c r="B2953"/>
  <c r="C2953" s="1"/>
  <c r="F2953" s="1"/>
  <c r="B2952"/>
  <c r="D2952" s="1"/>
  <c r="B2951"/>
  <c r="C2951" s="1"/>
  <c r="F2951" s="1"/>
  <c r="B2950"/>
  <c r="D2950" s="1"/>
  <c r="B2949"/>
  <c r="C2949" s="1"/>
  <c r="F2949" s="1"/>
  <c r="B2948"/>
  <c r="D2948" s="1"/>
  <c r="B2947"/>
  <c r="C2947" s="1"/>
  <c r="F2947" s="1"/>
  <c r="B2946"/>
  <c r="D2946" s="1"/>
  <c r="B2945"/>
  <c r="C2945" s="1"/>
  <c r="F2945" s="1"/>
  <c r="B2944"/>
  <c r="D2944" s="1"/>
  <c r="B2943"/>
  <c r="C2943" s="1"/>
  <c r="F2943" s="1"/>
  <c r="B2942"/>
  <c r="D2942" s="1"/>
  <c r="B2941"/>
  <c r="C2941" s="1"/>
  <c r="F2941" s="1"/>
  <c r="B2940"/>
  <c r="D2940" s="1"/>
  <c r="B2939"/>
  <c r="C2939" s="1"/>
  <c r="F2939" s="1"/>
  <c r="B2938"/>
  <c r="D2938" s="1"/>
  <c r="B2937"/>
  <c r="C2937" s="1"/>
  <c r="F2937" s="1"/>
  <c r="B2936"/>
  <c r="D2936" s="1"/>
  <c r="B2935"/>
  <c r="C2935" s="1"/>
  <c r="F2935" s="1"/>
  <c r="B2934"/>
  <c r="D2934" s="1"/>
  <c r="B2933"/>
  <c r="C2933" s="1"/>
  <c r="F2933" s="1"/>
  <c r="B2932"/>
  <c r="D2932" s="1"/>
  <c r="B2931"/>
  <c r="C2931" s="1"/>
  <c r="F2931" s="1"/>
  <c r="C2930"/>
  <c r="F2930" s="1"/>
  <c r="B2930"/>
  <c r="D2930" s="1"/>
  <c r="B2929"/>
  <c r="C2929" s="1"/>
  <c r="F2929" s="1"/>
  <c r="B2928"/>
  <c r="D2928" s="1"/>
  <c r="B2927"/>
  <c r="C2927" s="1"/>
  <c r="F2927" s="1"/>
  <c r="B2926"/>
  <c r="D2926" s="1"/>
  <c r="B2925"/>
  <c r="C2925" s="1"/>
  <c r="F2925" s="1"/>
  <c r="B2924"/>
  <c r="D2924" s="1"/>
  <c r="B2923"/>
  <c r="C2923" s="1"/>
  <c r="F2923" s="1"/>
  <c r="B2922"/>
  <c r="D2922" s="1"/>
  <c r="B2921"/>
  <c r="C2921" s="1"/>
  <c r="F2921" s="1"/>
  <c r="B2920"/>
  <c r="D2920" s="1"/>
  <c r="B2919"/>
  <c r="C2919" s="1"/>
  <c r="F2919" s="1"/>
  <c r="B2918"/>
  <c r="D2918" s="1"/>
  <c r="B2917"/>
  <c r="C2917" s="1"/>
  <c r="F2917" s="1"/>
  <c r="B2916"/>
  <c r="D2916" s="1"/>
  <c r="B2915"/>
  <c r="C2915" s="1"/>
  <c r="F2915" s="1"/>
  <c r="B2914"/>
  <c r="D2914" s="1"/>
  <c r="B2913"/>
  <c r="C2913" s="1"/>
  <c r="F2913" s="1"/>
  <c r="B2912"/>
  <c r="D2912" s="1"/>
  <c r="B2911"/>
  <c r="C2911" s="1"/>
  <c r="F2911" s="1"/>
  <c r="B2910"/>
  <c r="D2910" s="1"/>
  <c r="B2909"/>
  <c r="C2909" s="1"/>
  <c r="F2909" s="1"/>
  <c r="B2908"/>
  <c r="D2908" s="1"/>
  <c r="B2907"/>
  <c r="C2907" s="1"/>
  <c r="F2907" s="1"/>
  <c r="B2906"/>
  <c r="D2906" s="1"/>
  <c r="B2905"/>
  <c r="C2905" s="1"/>
  <c r="F2905" s="1"/>
  <c r="B2904"/>
  <c r="D2904" s="1"/>
  <c r="B2903"/>
  <c r="C2903" s="1"/>
  <c r="F2903" s="1"/>
  <c r="C2902"/>
  <c r="F2902" s="1"/>
  <c r="B2902"/>
  <c r="D2902" s="1"/>
  <c r="B2901"/>
  <c r="C2901" s="1"/>
  <c r="F2901" s="1"/>
  <c r="B2900"/>
  <c r="D2900" s="1"/>
  <c r="B2899"/>
  <c r="C2899" s="1"/>
  <c r="F2899" s="1"/>
  <c r="B2898"/>
  <c r="D2898" s="1"/>
  <c r="B2897"/>
  <c r="C2897" s="1"/>
  <c r="F2897" s="1"/>
  <c r="B2896"/>
  <c r="D2896" s="1"/>
  <c r="B2895"/>
  <c r="C2895" s="1"/>
  <c r="F2895" s="1"/>
  <c r="B2894"/>
  <c r="D2894" s="1"/>
  <c r="B2893"/>
  <c r="C2893" s="1"/>
  <c r="F2893" s="1"/>
  <c r="B2892"/>
  <c r="D2892" s="1"/>
  <c r="B2891"/>
  <c r="C2891" s="1"/>
  <c r="F2891" s="1"/>
  <c r="B2890"/>
  <c r="D2890" s="1"/>
  <c r="B2889"/>
  <c r="C2889" s="1"/>
  <c r="F2889" s="1"/>
  <c r="B2888"/>
  <c r="D2888" s="1"/>
  <c r="B2887"/>
  <c r="C2887" s="1"/>
  <c r="F2887" s="1"/>
  <c r="B2886"/>
  <c r="D2886" s="1"/>
  <c r="B2885"/>
  <c r="C2885" s="1"/>
  <c r="F2885" s="1"/>
  <c r="B2884"/>
  <c r="D2884" s="1"/>
  <c r="B2883"/>
  <c r="C2883" s="1"/>
  <c r="F2883" s="1"/>
  <c r="B2882"/>
  <c r="D2882" s="1"/>
  <c r="B2881"/>
  <c r="C2881" s="1"/>
  <c r="F2881" s="1"/>
  <c r="B2880"/>
  <c r="D2880" s="1"/>
  <c r="B2879"/>
  <c r="C2879" s="1"/>
  <c r="F2879" s="1"/>
  <c r="B2878"/>
  <c r="D2878" s="1"/>
  <c r="B2877"/>
  <c r="C2877" s="1"/>
  <c r="F2877" s="1"/>
  <c r="B2876"/>
  <c r="D2876" s="1"/>
  <c r="B2875"/>
  <c r="C2875" s="1"/>
  <c r="F2875" s="1"/>
  <c r="B2874"/>
  <c r="D2874" s="1"/>
  <c r="B2873"/>
  <c r="C2873" s="1"/>
  <c r="F2873" s="1"/>
  <c r="B2872"/>
  <c r="D2872" s="1"/>
  <c r="B2871"/>
  <c r="C2871" s="1"/>
  <c r="F2871" s="1"/>
  <c r="C2870"/>
  <c r="F2870" s="1"/>
  <c r="B2870"/>
  <c r="D2870" s="1"/>
  <c r="B2869"/>
  <c r="C2869" s="1"/>
  <c r="F2869" s="1"/>
  <c r="B2868"/>
  <c r="D2868" s="1"/>
  <c r="B2867"/>
  <c r="C2867" s="1"/>
  <c r="F2867" s="1"/>
  <c r="B2866"/>
  <c r="D2866" s="1"/>
  <c r="B2865"/>
  <c r="C2865" s="1"/>
  <c r="F2865" s="1"/>
  <c r="B2864"/>
  <c r="D2864" s="1"/>
  <c r="B2863"/>
  <c r="C2863" s="1"/>
  <c r="F2863" s="1"/>
  <c r="B2862"/>
  <c r="D2862" s="1"/>
  <c r="B2861"/>
  <c r="C2861" s="1"/>
  <c r="F2861" s="1"/>
  <c r="B2860"/>
  <c r="D2860" s="1"/>
  <c r="B2859"/>
  <c r="C2859" s="1"/>
  <c r="F2859" s="1"/>
  <c r="B2858"/>
  <c r="D2858" s="1"/>
  <c r="B2857"/>
  <c r="C2857" s="1"/>
  <c r="F2857" s="1"/>
  <c r="B2856"/>
  <c r="D2856" s="1"/>
  <c r="B2855"/>
  <c r="C2855" s="1"/>
  <c r="F2855" s="1"/>
  <c r="B2854"/>
  <c r="D2854" s="1"/>
  <c r="B2853"/>
  <c r="C2853" s="1"/>
  <c r="F2853" s="1"/>
  <c r="B2852"/>
  <c r="D2852" s="1"/>
  <c r="B2851"/>
  <c r="C2851" s="1"/>
  <c r="F2851" s="1"/>
  <c r="B2850"/>
  <c r="D2850" s="1"/>
  <c r="B2849"/>
  <c r="C2849" s="1"/>
  <c r="F2849" s="1"/>
  <c r="B2848"/>
  <c r="D2848" s="1"/>
  <c r="B2847"/>
  <c r="C2847" s="1"/>
  <c r="F2847" s="1"/>
  <c r="B2846"/>
  <c r="D2846" s="1"/>
  <c r="B2845"/>
  <c r="C2845" s="1"/>
  <c r="F2845" s="1"/>
  <c r="B2844"/>
  <c r="D2844" s="1"/>
  <c r="B2843"/>
  <c r="C2843" s="1"/>
  <c r="F2843" s="1"/>
  <c r="B2842"/>
  <c r="D2842" s="1"/>
  <c r="B2841"/>
  <c r="C2841" s="1"/>
  <c r="F2841" s="1"/>
  <c r="B2840"/>
  <c r="D2840" s="1"/>
  <c r="B2839"/>
  <c r="C2839" s="1"/>
  <c r="F2839" s="1"/>
  <c r="C2838"/>
  <c r="F2838" s="1"/>
  <c r="B2838"/>
  <c r="D2838" s="1"/>
  <c r="B2837"/>
  <c r="C2837" s="1"/>
  <c r="F2837" s="1"/>
  <c r="B2836"/>
  <c r="D2836" s="1"/>
  <c r="B2835"/>
  <c r="C2835" s="1"/>
  <c r="F2835" s="1"/>
  <c r="B2834"/>
  <c r="D2834" s="1"/>
  <c r="B2833"/>
  <c r="C2833" s="1"/>
  <c r="F2833" s="1"/>
  <c r="B2832"/>
  <c r="D2832" s="1"/>
  <c r="B2831"/>
  <c r="C2831" s="1"/>
  <c r="F2831" s="1"/>
  <c r="B2830"/>
  <c r="D2830" s="1"/>
  <c r="B2829"/>
  <c r="C2829" s="1"/>
  <c r="F2829" s="1"/>
  <c r="B2828"/>
  <c r="D2828" s="1"/>
  <c r="B2827"/>
  <c r="C2827" s="1"/>
  <c r="F2827" s="1"/>
  <c r="B2826"/>
  <c r="D2826" s="1"/>
  <c r="B2825"/>
  <c r="C2825" s="1"/>
  <c r="F2825" s="1"/>
  <c r="B2824"/>
  <c r="D2824" s="1"/>
  <c r="B2823"/>
  <c r="C2823" s="1"/>
  <c r="F2823" s="1"/>
  <c r="B2822"/>
  <c r="D2822" s="1"/>
  <c r="B2821"/>
  <c r="C2821" s="1"/>
  <c r="F2821" s="1"/>
  <c r="B2820"/>
  <c r="D2820" s="1"/>
  <c r="B2819"/>
  <c r="C2819" s="1"/>
  <c r="F2819" s="1"/>
  <c r="B2818"/>
  <c r="D2818" s="1"/>
  <c r="B2817"/>
  <c r="C2817" s="1"/>
  <c r="F2817" s="1"/>
  <c r="B2816"/>
  <c r="D2816" s="1"/>
  <c r="B2815"/>
  <c r="C2815" s="1"/>
  <c r="F2815" s="1"/>
  <c r="B2814"/>
  <c r="D2814" s="1"/>
  <c r="B2813"/>
  <c r="C2813" s="1"/>
  <c r="F2813" s="1"/>
  <c r="B2812"/>
  <c r="D2812" s="1"/>
  <c r="B2811"/>
  <c r="C2811" s="1"/>
  <c r="F2811" s="1"/>
  <c r="B2810"/>
  <c r="D2810" s="1"/>
  <c r="B2809"/>
  <c r="C2809" s="1"/>
  <c r="F2809" s="1"/>
  <c r="B2808"/>
  <c r="D2808" s="1"/>
  <c r="B2807"/>
  <c r="C2807" s="1"/>
  <c r="F2807" s="1"/>
  <c r="C2806"/>
  <c r="F2806" s="1"/>
  <c r="B2806"/>
  <c r="D2806" s="1"/>
  <c r="B2805"/>
  <c r="C2805" s="1"/>
  <c r="F2805" s="1"/>
  <c r="B2804"/>
  <c r="D2804" s="1"/>
  <c r="B2803"/>
  <c r="C2803" s="1"/>
  <c r="F2803" s="1"/>
  <c r="B2802"/>
  <c r="D2802" s="1"/>
  <c r="B2801"/>
  <c r="C2801" s="1"/>
  <c r="F2801" s="1"/>
  <c r="B2800"/>
  <c r="D2800" s="1"/>
  <c r="B2799"/>
  <c r="C2799" s="1"/>
  <c r="F2799" s="1"/>
  <c r="B2798"/>
  <c r="D2798" s="1"/>
  <c r="B2797"/>
  <c r="C2797" s="1"/>
  <c r="F2797" s="1"/>
  <c r="B2796"/>
  <c r="D2796" s="1"/>
  <c r="B2795"/>
  <c r="C2795" s="1"/>
  <c r="F2795" s="1"/>
  <c r="B2794"/>
  <c r="D2794" s="1"/>
  <c r="B2793"/>
  <c r="C2793" s="1"/>
  <c r="F2793" s="1"/>
  <c r="B2792"/>
  <c r="D2792" s="1"/>
  <c r="B2791"/>
  <c r="C2791" s="1"/>
  <c r="F2791" s="1"/>
  <c r="B2790"/>
  <c r="D2790" s="1"/>
  <c r="B2789"/>
  <c r="C2789" s="1"/>
  <c r="F2789" s="1"/>
  <c r="B2788"/>
  <c r="D2788" s="1"/>
  <c r="B2787"/>
  <c r="C2787" s="1"/>
  <c r="F2787" s="1"/>
  <c r="B2786"/>
  <c r="D2786" s="1"/>
  <c r="B2785"/>
  <c r="C2785" s="1"/>
  <c r="F2785" s="1"/>
  <c r="B2784"/>
  <c r="D2784" s="1"/>
  <c r="B2783"/>
  <c r="C2783" s="1"/>
  <c r="F2783" s="1"/>
  <c r="B2782"/>
  <c r="D2782" s="1"/>
  <c r="B2781"/>
  <c r="C2781" s="1"/>
  <c r="F2781" s="1"/>
  <c r="B2780"/>
  <c r="D2780" s="1"/>
  <c r="B2779"/>
  <c r="C2779" s="1"/>
  <c r="F2779" s="1"/>
  <c r="B2778"/>
  <c r="D2778" s="1"/>
  <c r="B2777"/>
  <c r="C2777" s="1"/>
  <c r="F2777" s="1"/>
  <c r="B2776"/>
  <c r="D2776" s="1"/>
  <c r="B2775"/>
  <c r="C2775" s="1"/>
  <c r="F2775" s="1"/>
  <c r="C2774"/>
  <c r="F2774" s="1"/>
  <c r="B2774"/>
  <c r="D2774" s="1"/>
  <c r="B2773"/>
  <c r="C2773" s="1"/>
  <c r="F2773" s="1"/>
  <c r="B2772"/>
  <c r="D2772" s="1"/>
  <c r="B2771"/>
  <c r="C2771" s="1"/>
  <c r="F2771" s="1"/>
  <c r="B2770"/>
  <c r="D2770" s="1"/>
  <c r="B2769"/>
  <c r="C2769" s="1"/>
  <c r="F2769" s="1"/>
  <c r="B2768"/>
  <c r="D2768" s="1"/>
  <c r="B2767"/>
  <c r="C2767" s="1"/>
  <c r="F2767" s="1"/>
  <c r="B2766"/>
  <c r="D2766" s="1"/>
  <c r="B2765"/>
  <c r="C2765" s="1"/>
  <c r="F2765" s="1"/>
  <c r="B2764"/>
  <c r="D2764" s="1"/>
  <c r="B2763"/>
  <c r="C2763" s="1"/>
  <c r="F2763" s="1"/>
  <c r="B2762"/>
  <c r="D2762" s="1"/>
  <c r="B2761"/>
  <c r="C2761" s="1"/>
  <c r="F2761" s="1"/>
  <c r="B2760"/>
  <c r="D2760" s="1"/>
  <c r="B2759"/>
  <c r="C2759" s="1"/>
  <c r="F2759" s="1"/>
  <c r="B2758"/>
  <c r="D2758" s="1"/>
  <c r="B2757"/>
  <c r="C2757" s="1"/>
  <c r="F2757" s="1"/>
  <c r="B2756"/>
  <c r="D2756" s="1"/>
  <c r="B2755"/>
  <c r="C2755" s="1"/>
  <c r="F2755" s="1"/>
  <c r="B2754"/>
  <c r="D2754" s="1"/>
  <c r="B2753"/>
  <c r="C2753" s="1"/>
  <c r="F2753" s="1"/>
  <c r="B2752"/>
  <c r="D2752" s="1"/>
  <c r="B2751"/>
  <c r="C2751" s="1"/>
  <c r="F2751" s="1"/>
  <c r="B2750"/>
  <c r="D2750" s="1"/>
  <c r="B2749"/>
  <c r="C2749" s="1"/>
  <c r="F2749" s="1"/>
  <c r="B2748"/>
  <c r="D2748" s="1"/>
  <c r="B2747"/>
  <c r="C2747" s="1"/>
  <c r="F2747" s="1"/>
  <c r="B2746"/>
  <c r="D2746" s="1"/>
  <c r="B2745"/>
  <c r="C2745" s="1"/>
  <c r="F2745" s="1"/>
  <c r="B2744"/>
  <c r="D2744" s="1"/>
  <c r="B2743"/>
  <c r="C2743" s="1"/>
  <c r="F2743" s="1"/>
  <c r="C2742"/>
  <c r="F2742" s="1"/>
  <c r="B2742"/>
  <c r="D2742" s="1"/>
  <c r="B2741"/>
  <c r="C2741" s="1"/>
  <c r="F2741" s="1"/>
  <c r="B2740"/>
  <c r="D2740" s="1"/>
  <c r="B2739"/>
  <c r="C2739" s="1"/>
  <c r="F2739" s="1"/>
  <c r="B2738"/>
  <c r="D2738" s="1"/>
  <c r="B2737"/>
  <c r="C2737" s="1"/>
  <c r="F2737" s="1"/>
  <c r="B2736"/>
  <c r="D2736" s="1"/>
  <c r="B2735"/>
  <c r="C2735" s="1"/>
  <c r="F2735" s="1"/>
  <c r="B2734"/>
  <c r="D2734" s="1"/>
  <c r="B2733"/>
  <c r="C2733" s="1"/>
  <c r="F2733" s="1"/>
  <c r="B2732"/>
  <c r="D2732" s="1"/>
  <c r="B2731"/>
  <c r="C2731" s="1"/>
  <c r="F2731" s="1"/>
  <c r="B2730"/>
  <c r="D2730" s="1"/>
  <c r="B2729"/>
  <c r="C2729" s="1"/>
  <c r="F2729" s="1"/>
  <c r="B2728"/>
  <c r="D2728" s="1"/>
  <c r="B2727"/>
  <c r="C2727" s="1"/>
  <c r="F2727" s="1"/>
  <c r="B2726"/>
  <c r="D2726" s="1"/>
  <c r="B2725"/>
  <c r="C2725" s="1"/>
  <c r="F2725" s="1"/>
  <c r="B2724"/>
  <c r="D2724" s="1"/>
  <c r="B2723"/>
  <c r="C2723" s="1"/>
  <c r="F2723" s="1"/>
  <c r="B2722"/>
  <c r="D2722" s="1"/>
  <c r="B2721"/>
  <c r="C2721" s="1"/>
  <c r="F2721" s="1"/>
  <c r="B2720"/>
  <c r="D2720" s="1"/>
  <c r="B2719"/>
  <c r="C2719" s="1"/>
  <c r="F2719" s="1"/>
  <c r="B2718"/>
  <c r="D2718" s="1"/>
  <c r="B2717"/>
  <c r="C2717" s="1"/>
  <c r="F2717" s="1"/>
  <c r="B2716"/>
  <c r="D2716" s="1"/>
  <c r="B2715"/>
  <c r="C2715" s="1"/>
  <c r="F2715" s="1"/>
  <c r="B2714"/>
  <c r="D2714" s="1"/>
  <c r="B2713"/>
  <c r="C2713" s="1"/>
  <c r="F2713" s="1"/>
  <c r="B2712"/>
  <c r="D2712" s="1"/>
  <c r="B2711"/>
  <c r="C2711" s="1"/>
  <c r="F2711" s="1"/>
  <c r="C2710"/>
  <c r="F2710" s="1"/>
  <c r="B2710"/>
  <c r="D2710" s="1"/>
  <c r="B2709"/>
  <c r="C2709" s="1"/>
  <c r="F2709" s="1"/>
  <c r="B2708"/>
  <c r="D2708" s="1"/>
  <c r="B2707"/>
  <c r="C2707" s="1"/>
  <c r="F2707" s="1"/>
  <c r="B2706"/>
  <c r="D2706" s="1"/>
  <c r="B2705"/>
  <c r="C2705" s="1"/>
  <c r="F2705" s="1"/>
  <c r="B2704"/>
  <c r="D2704" s="1"/>
  <c r="B2703"/>
  <c r="C2703" s="1"/>
  <c r="F2703" s="1"/>
  <c r="B2702"/>
  <c r="D2702" s="1"/>
  <c r="B2701"/>
  <c r="C2701" s="1"/>
  <c r="F2701" s="1"/>
  <c r="B2700"/>
  <c r="D2700" s="1"/>
  <c r="B2699"/>
  <c r="C2699" s="1"/>
  <c r="F2699" s="1"/>
  <c r="B2698"/>
  <c r="D2698" s="1"/>
  <c r="B2697"/>
  <c r="C2697" s="1"/>
  <c r="F2697" s="1"/>
  <c r="B2696"/>
  <c r="D2696" s="1"/>
  <c r="B2695"/>
  <c r="C2695" s="1"/>
  <c r="F2695" s="1"/>
  <c r="B2694"/>
  <c r="D2694" s="1"/>
  <c r="B2693"/>
  <c r="C2693" s="1"/>
  <c r="F2693" s="1"/>
  <c r="B2692"/>
  <c r="D2692" s="1"/>
  <c r="B2691"/>
  <c r="C2691" s="1"/>
  <c r="F2691" s="1"/>
  <c r="B2690"/>
  <c r="D2690" s="1"/>
  <c r="B2689"/>
  <c r="C2689" s="1"/>
  <c r="F2689" s="1"/>
  <c r="B2688"/>
  <c r="D2688" s="1"/>
  <c r="B2687"/>
  <c r="C2687" s="1"/>
  <c r="F2687" s="1"/>
  <c r="B2686"/>
  <c r="D2686" s="1"/>
  <c r="B2685"/>
  <c r="C2685" s="1"/>
  <c r="F2685" s="1"/>
  <c r="B2684"/>
  <c r="D2684" s="1"/>
  <c r="B2683"/>
  <c r="C2683" s="1"/>
  <c r="F2683" s="1"/>
  <c r="B2682"/>
  <c r="D2682" s="1"/>
  <c r="B2681"/>
  <c r="C2681" s="1"/>
  <c r="F2681" s="1"/>
  <c r="B2680"/>
  <c r="D2680" s="1"/>
  <c r="B2679"/>
  <c r="C2679" s="1"/>
  <c r="F2679" s="1"/>
  <c r="C2678"/>
  <c r="F2678" s="1"/>
  <c r="B2678"/>
  <c r="D2678" s="1"/>
  <c r="B2677"/>
  <c r="C2677" s="1"/>
  <c r="F2677" s="1"/>
  <c r="B2676"/>
  <c r="D2676" s="1"/>
  <c r="B2675"/>
  <c r="C2675" s="1"/>
  <c r="F2675" s="1"/>
  <c r="B2674"/>
  <c r="D2674" s="1"/>
  <c r="B2673"/>
  <c r="C2673" s="1"/>
  <c r="F2673" s="1"/>
  <c r="B2672"/>
  <c r="D2672" s="1"/>
  <c r="B2671"/>
  <c r="C2671" s="1"/>
  <c r="F2671" s="1"/>
  <c r="B2670"/>
  <c r="D2670" s="1"/>
  <c r="B2669"/>
  <c r="C2669" s="1"/>
  <c r="F2669" s="1"/>
  <c r="B2668"/>
  <c r="D2668" s="1"/>
  <c r="B2667"/>
  <c r="C2667" s="1"/>
  <c r="F2667" s="1"/>
  <c r="B2666"/>
  <c r="D2666" s="1"/>
  <c r="B2665"/>
  <c r="C2665" s="1"/>
  <c r="F2665" s="1"/>
  <c r="B2664"/>
  <c r="D2664" s="1"/>
  <c r="B2663"/>
  <c r="C2663" s="1"/>
  <c r="F2663" s="1"/>
  <c r="B2662"/>
  <c r="D2662" s="1"/>
  <c r="B2661"/>
  <c r="C2661" s="1"/>
  <c r="F2661" s="1"/>
  <c r="B2660"/>
  <c r="D2660" s="1"/>
  <c r="B2659"/>
  <c r="C2659" s="1"/>
  <c r="F2659" s="1"/>
  <c r="B2658"/>
  <c r="D2658" s="1"/>
  <c r="B2657"/>
  <c r="C2657" s="1"/>
  <c r="F2657" s="1"/>
  <c r="B2656"/>
  <c r="D2656" s="1"/>
  <c r="B2655"/>
  <c r="C2655" s="1"/>
  <c r="F2655" s="1"/>
  <c r="B2654"/>
  <c r="D2654" s="1"/>
  <c r="B2653"/>
  <c r="C2653" s="1"/>
  <c r="F2653" s="1"/>
  <c r="B2652"/>
  <c r="D2652" s="1"/>
  <c r="B2651"/>
  <c r="C2651" s="1"/>
  <c r="F2651" s="1"/>
  <c r="B2650"/>
  <c r="D2650" s="1"/>
  <c r="B2649"/>
  <c r="C2649" s="1"/>
  <c r="F2649" s="1"/>
  <c r="B2648"/>
  <c r="D2648" s="1"/>
  <c r="B2647"/>
  <c r="C2647" s="1"/>
  <c r="F2647" s="1"/>
  <c r="C2646"/>
  <c r="F2646" s="1"/>
  <c r="B2646"/>
  <c r="D2646" s="1"/>
  <c r="B2645"/>
  <c r="C2645" s="1"/>
  <c r="F2645" s="1"/>
  <c r="B2644"/>
  <c r="D2644" s="1"/>
  <c r="B2643"/>
  <c r="C2643" s="1"/>
  <c r="F2643" s="1"/>
  <c r="B2642"/>
  <c r="D2642" s="1"/>
  <c r="B2641"/>
  <c r="C2641" s="1"/>
  <c r="F2641" s="1"/>
  <c r="B2640"/>
  <c r="D2640" s="1"/>
  <c r="B2639"/>
  <c r="C2639" s="1"/>
  <c r="F2639" s="1"/>
  <c r="B2638"/>
  <c r="D2638" s="1"/>
  <c r="B2637"/>
  <c r="C2637" s="1"/>
  <c r="F2637" s="1"/>
  <c r="B2636"/>
  <c r="D2636" s="1"/>
  <c r="B2635"/>
  <c r="C2635" s="1"/>
  <c r="F2635" s="1"/>
  <c r="B2634"/>
  <c r="D2634" s="1"/>
  <c r="B2633"/>
  <c r="C2633" s="1"/>
  <c r="F2633" s="1"/>
  <c r="B2632"/>
  <c r="D2632" s="1"/>
  <c r="B2631"/>
  <c r="C2631" s="1"/>
  <c r="F2631" s="1"/>
  <c r="B2630"/>
  <c r="D2630" s="1"/>
  <c r="B2629"/>
  <c r="C2629" s="1"/>
  <c r="F2629" s="1"/>
  <c r="B2628"/>
  <c r="D2628" s="1"/>
  <c r="B2627"/>
  <c r="C2627" s="1"/>
  <c r="F2627" s="1"/>
  <c r="B2626"/>
  <c r="D2626" s="1"/>
  <c r="B2625"/>
  <c r="C2625" s="1"/>
  <c r="F2625" s="1"/>
  <c r="B2624"/>
  <c r="D2624" s="1"/>
  <c r="B2623"/>
  <c r="C2623" s="1"/>
  <c r="F2623" s="1"/>
  <c r="B2622"/>
  <c r="D2622" s="1"/>
  <c r="B2621"/>
  <c r="C2621" s="1"/>
  <c r="F2621" s="1"/>
  <c r="B2620"/>
  <c r="D2620" s="1"/>
  <c r="B2619"/>
  <c r="C2619" s="1"/>
  <c r="F2619" s="1"/>
  <c r="B2618"/>
  <c r="D2618" s="1"/>
  <c r="B2617"/>
  <c r="C2617" s="1"/>
  <c r="F2617" s="1"/>
  <c r="B2616"/>
  <c r="C2616" s="1"/>
  <c r="F2616" s="1"/>
  <c r="B2615"/>
  <c r="D2615" s="1"/>
  <c r="B2614"/>
  <c r="C2614" s="1"/>
  <c r="F2614" s="1"/>
  <c r="B2613"/>
  <c r="D2613" s="1"/>
  <c r="B2612"/>
  <c r="C2612" s="1"/>
  <c r="F2612" s="1"/>
  <c r="B2611"/>
  <c r="D2611" s="1"/>
  <c r="B2610"/>
  <c r="C2610" s="1"/>
  <c r="F2610" s="1"/>
  <c r="B2609"/>
  <c r="D2609" s="1"/>
  <c r="B2608"/>
  <c r="C2608" s="1"/>
  <c r="F2608" s="1"/>
  <c r="B2607"/>
  <c r="D2607" s="1"/>
  <c r="B2606"/>
  <c r="C2606" s="1"/>
  <c r="F2606" s="1"/>
  <c r="B2605"/>
  <c r="D2605" s="1"/>
  <c r="B2604"/>
  <c r="C2604" s="1"/>
  <c r="F2604" s="1"/>
  <c r="B2603"/>
  <c r="D2603" s="1"/>
  <c r="B2602"/>
  <c r="C2602" s="1"/>
  <c r="F2602" s="1"/>
  <c r="B2601"/>
  <c r="D2601" s="1"/>
  <c r="B2600"/>
  <c r="C2600" s="1"/>
  <c r="F2600" s="1"/>
  <c r="B2599"/>
  <c r="D2599" s="1"/>
  <c r="B2598"/>
  <c r="C2598" s="1"/>
  <c r="F2598" s="1"/>
  <c r="B2597"/>
  <c r="D2597" s="1"/>
  <c r="B2596"/>
  <c r="C2596" s="1"/>
  <c r="F2596" s="1"/>
  <c r="B2595"/>
  <c r="D2595" s="1"/>
  <c r="B2594"/>
  <c r="C2594" s="1"/>
  <c r="F2594" s="1"/>
  <c r="B2593"/>
  <c r="D2593" s="1"/>
  <c r="B2592"/>
  <c r="C2592" s="1"/>
  <c r="F2592" s="1"/>
  <c r="B2591"/>
  <c r="D2591" s="1"/>
  <c r="B2590"/>
  <c r="C2590" s="1"/>
  <c r="F2590" s="1"/>
  <c r="B2589"/>
  <c r="D2589" s="1"/>
  <c r="B2588"/>
  <c r="C2588" s="1"/>
  <c r="F2588" s="1"/>
  <c r="C2587"/>
  <c r="F2587" s="1"/>
  <c r="B2587"/>
  <c r="D2587" s="1"/>
  <c r="B2586"/>
  <c r="C2586" s="1"/>
  <c r="F2586" s="1"/>
  <c r="B2585"/>
  <c r="D2585" s="1"/>
  <c r="B2584"/>
  <c r="C2584" s="1"/>
  <c r="F2584" s="1"/>
  <c r="B2583"/>
  <c r="D2583" s="1"/>
  <c r="B2582"/>
  <c r="C2582" s="1"/>
  <c r="F2582" s="1"/>
  <c r="B2581"/>
  <c r="D2581" s="1"/>
  <c r="B2580"/>
  <c r="C2580" s="1"/>
  <c r="F2580" s="1"/>
  <c r="B2579"/>
  <c r="D2579" s="1"/>
  <c r="B2578"/>
  <c r="C2578" s="1"/>
  <c r="F2578" s="1"/>
  <c r="B2577"/>
  <c r="D2577" s="1"/>
  <c r="B2576"/>
  <c r="C2576" s="1"/>
  <c r="F2576" s="1"/>
  <c r="B2575"/>
  <c r="D2575" s="1"/>
  <c r="B2574"/>
  <c r="C2574" s="1"/>
  <c r="F2574" s="1"/>
  <c r="B2573"/>
  <c r="D2573" s="1"/>
  <c r="B2572"/>
  <c r="C2572" s="1"/>
  <c r="F2572" s="1"/>
  <c r="B2571"/>
  <c r="D2571" s="1"/>
  <c r="B2570"/>
  <c r="C2570" s="1"/>
  <c r="F2570" s="1"/>
  <c r="B2569"/>
  <c r="D2569" s="1"/>
  <c r="B2568"/>
  <c r="C2568" s="1"/>
  <c r="F2568" s="1"/>
  <c r="B2567"/>
  <c r="D2567" s="1"/>
  <c r="B2566"/>
  <c r="C2566" s="1"/>
  <c r="F2566" s="1"/>
  <c r="B2565"/>
  <c r="D2565" s="1"/>
  <c r="B2564"/>
  <c r="C2564" s="1"/>
  <c r="F2564" s="1"/>
  <c r="B2563"/>
  <c r="D2563" s="1"/>
  <c r="B2562"/>
  <c r="C2562" s="1"/>
  <c r="F2562" s="1"/>
  <c r="B2561"/>
  <c r="D2561" s="1"/>
  <c r="B2560"/>
  <c r="C2560" s="1"/>
  <c r="F2560" s="1"/>
  <c r="B2559"/>
  <c r="D2559" s="1"/>
  <c r="B2558"/>
  <c r="C2558" s="1"/>
  <c r="F2558" s="1"/>
  <c r="B2557"/>
  <c r="D2557" s="1"/>
  <c r="B2556"/>
  <c r="C2556" s="1"/>
  <c r="F2556" s="1"/>
  <c r="C2555"/>
  <c r="F2555" s="1"/>
  <c r="B2555"/>
  <c r="D2555" s="1"/>
  <c r="B2554"/>
  <c r="C2554" s="1"/>
  <c r="F2554" s="1"/>
  <c r="B2553"/>
  <c r="D2553" s="1"/>
  <c r="B2552"/>
  <c r="C2552" s="1"/>
  <c r="F2552" s="1"/>
  <c r="B2551"/>
  <c r="D2551" s="1"/>
  <c r="B2550"/>
  <c r="C2550" s="1"/>
  <c r="F2550" s="1"/>
  <c r="B2549"/>
  <c r="D2549" s="1"/>
  <c r="B2548"/>
  <c r="C2548" s="1"/>
  <c r="F2548" s="1"/>
  <c r="B2547"/>
  <c r="D2547" s="1"/>
  <c r="B2546"/>
  <c r="C2546" s="1"/>
  <c r="F2546" s="1"/>
  <c r="B2545"/>
  <c r="D2545" s="1"/>
  <c r="B2544"/>
  <c r="C2544" s="1"/>
  <c r="F2544" s="1"/>
  <c r="B2543"/>
  <c r="D2543" s="1"/>
  <c r="B2542"/>
  <c r="C2542" s="1"/>
  <c r="F2542" s="1"/>
  <c r="B2541"/>
  <c r="D2541" s="1"/>
  <c r="B2540"/>
  <c r="C2540" s="1"/>
  <c r="F2540" s="1"/>
  <c r="B2539"/>
  <c r="D2539" s="1"/>
  <c r="B2538"/>
  <c r="C2538" s="1"/>
  <c r="F2538" s="1"/>
  <c r="B2537"/>
  <c r="D2537" s="1"/>
  <c r="B2536"/>
  <c r="C2536" s="1"/>
  <c r="F2536" s="1"/>
  <c r="B2535"/>
  <c r="D2535" s="1"/>
  <c r="B2534"/>
  <c r="C2534" s="1"/>
  <c r="F2534" s="1"/>
  <c r="B2533"/>
  <c r="D2533" s="1"/>
  <c r="B2532"/>
  <c r="C2532" s="1"/>
  <c r="F2532" s="1"/>
  <c r="B2531"/>
  <c r="D2531" s="1"/>
  <c r="B2530"/>
  <c r="C2530" s="1"/>
  <c r="F2530" s="1"/>
  <c r="B2529"/>
  <c r="D2529" s="1"/>
  <c r="B2528"/>
  <c r="C2528" s="1"/>
  <c r="F2528" s="1"/>
  <c r="B2527"/>
  <c r="D2527" s="1"/>
  <c r="B2526"/>
  <c r="C2526" s="1"/>
  <c r="F2526" s="1"/>
  <c r="B2525"/>
  <c r="D2525" s="1"/>
  <c r="B2524"/>
  <c r="C2524" s="1"/>
  <c r="F2524" s="1"/>
  <c r="C2523"/>
  <c r="F2523" s="1"/>
  <c r="B2523"/>
  <c r="D2523" s="1"/>
  <c r="B2522"/>
  <c r="C2522" s="1"/>
  <c r="F2522" s="1"/>
  <c r="B2521"/>
  <c r="D2521" s="1"/>
  <c r="B2520"/>
  <c r="C2520" s="1"/>
  <c r="F2520" s="1"/>
  <c r="B2519"/>
  <c r="D2519" s="1"/>
  <c r="B2518"/>
  <c r="C2518" s="1"/>
  <c r="F2518" s="1"/>
  <c r="B2517"/>
  <c r="D2517" s="1"/>
  <c r="B2516"/>
  <c r="C2516" s="1"/>
  <c r="F2516" s="1"/>
  <c r="B2515"/>
  <c r="D2515" s="1"/>
  <c r="B2514"/>
  <c r="C2514" s="1"/>
  <c r="F2514" s="1"/>
  <c r="B2513"/>
  <c r="D2513" s="1"/>
  <c r="B2512"/>
  <c r="C2512" s="1"/>
  <c r="F2512" s="1"/>
  <c r="B2511"/>
  <c r="D2511" s="1"/>
  <c r="B2510"/>
  <c r="C2510" s="1"/>
  <c r="F2510" s="1"/>
  <c r="B2509"/>
  <c r="D2509" s="1"/>
  <c r="B2508"/>
  <c r="C2508" s="1"/>
  <c r="F2508" s="1"/>
  <c r="B2507"/>
  <c r="D2507" s="1"/>
  <c r="B2506"/>
  <c r="C2506" s="1"/>
  <c r="F2506" s="1"/>
  <c r="B2505"/>
  <c r="D2505" s="1"/>
  <c r="B2504"/>
  <c r="C2504" s="1"/>
  <c r="F2504" s="1"/>
  <c r="B2503"/>
  <c r="D2503" s="1"/>
  <c r="B2502"/>
  <c r="C2502" s="1"/>
  <c r="F2502" s="1"/>
  <c r="B2501"/>
  <c r="D2501" s="1"/>
  <c r="B2500"/>
  <c r="C2500" s="1"/>
  <c r="F2500" s="1"/>
  <c r="B2499"/>
  <c r="D2499" s="1"/>
  <c r="B2498"/>
  <c r="C2498" s="1"/>
  <c r="F2498" s="1"/>
  <c r="B2497"/>
  <c r="D2497" s="1"/>
  <c r="B2496"/>
  <c r="C2496" s="1"/>
  <c r="F2496" s="1"/>
  <c r="B2495"/>
  <c r="D2495" s="1"/>
  <c r="B2494"/>
  <c r="C2494" s="1"/>
  <c r="F2494" s="1"/>
  <c r="B2493"/>
  <c r="D2493" s="1"/>
  <c r="B2492"/>
  <c r="C2492" s="1"/>
  <c r="F2492" s="1"/>
  <c r="C2491"/>
  <c r="F2491" s="1"/>
  <c r="B2491"/>
  <c r="D2491" s="1"/>
  <c r="B2490"/>
  <c r="C2490" s="1"/>
  <c r="F2490" s="1"/>
  <c r="B2489"/>
  <c r="D2489" s="1"/>
  <c r="B2488"/>
  <c r="C2488" s="1"/>
  <c r="F2488" s="1"/>
  <c r="B2487"/>
  <c r="D2487" s="1"/>
  <c r="B2486"/>
  <c r="C2486" s="1"/>
  <c r="F2486" s="1"/>
  <c r="B2485"/>
  <c r="D2485" s="1"/>
  <c r="B2484"/>
  <c r="C2484" s="1"/>
  <c r="F2484" s="1"/>
  <c r="B2483"/>
  <c r="D2483" s="1"/>
  <c r="B2482"/>
  <c r="C2482" s="1"/>
  <c r="F2482" s="1"/>
  <c r="B2481"/>
  <c r="D2481" s="1"/>
  <c r="B2480"/>
  <c r="C2480" s="1"/>
  <c r="F2480" s="1"/>
  <c r="B2479"/>
  <c r="D2479" s="1"/>
  <c r="B2478"/>
  <c r="C2478" s="1"/>
  <c r="F2478" s="1"/>
  <c r="B2477"/>
  <c r="D2477" s="1"/>
  <c r="B2476"/>
  <c r="C2476" s="1"/>
  <c r="F2476" s="1"/>
  <c r="B2475"/>
  <c r="D2475" s="1"/>
  <c r="B2474"/>
  <c r="C2474" s="1"/>
  <c r="F2474" s="1"/>
  <c r="B2473"/>
  <c r="D2473" s="1"/>
  <c r="B2472"/>
  <c r="C2472" s="1"/>
  <c r="F2472" s="1"/>
  <c r="B2471"/>
  <c r="D2471" s="1"/>
  <c r="B2470"/>
  <c r="C2470" s="1"/>
  <c r="F2470" s="1"/>
  <c r="B2469"/>
  <c r="D2469" s="1"/>
  <c r="B2468"/>
  <c r="C2468" s="1"/>
  <c r="F2468" s="1"/>
  <c r="B2467"/>
  <c r="D2467" s="1"/>
  <c r="B2466"/>
  <c r="C2466" s="1"/>
  <c r="F2466" s="1"/>
  <c r="B2465"/>
  <c r="D2465" s="1"/>
  <c r="B2464"/>
  <c r="C2464" s="1"/>
  <c r="F2464" s="1"/>
  <c r="B2463"/>
  <c r="D2463" s="1"/>
  <c r="B2462"/>
  <c r="C2462" s="1"/>
  <c r="F2462" s="1"/>
  <c r="B2461"/>
  <c r="D2461" s="1"/>
  <c r="B2460"/>
  <c r="C2460" s="1"/>
  <c r="F2460" s="1"/>
  <c r="C2459"/>
  <c r="F2459" s="1"/>
  <c r="B2459"/>
  <c r="D2459" s="1"/>
  <c r="B2458"/>
  <c r="C2458" s="1"/>
  <c r="F2458" s="1"/>
  <c r="B2457"/>
  <c r="D2457" s="1"/>
  <c r="B2456"/>
  <c r="C2456" s="1"/>
  <c r="F2456" s="1"/>
  <c r="B2455"/>
  <c r="D2455" s="1"/>
  <c r="B2454"/>
  <c r="C2454" s="1"/>
  <c r="F2454" s="1"/>
  <c r="B2453"/>
  <c r="D2453" s="1"/>
  <c r="B2452"/>
  <c r="C2452" s="1"/>
  <c r="F2452" s="1"/>
  <c r="B2451"/>
  <c r="D2451" s="1"/>
  <c r="B2450"/>
  <c r="C2450" s="1"/>
  <c r="F2450" s="1"/>
  <c r="B2449"/>
  <c r="D2449" s="1"/>
  <c r="B2448"/>
  <c r="C2448" s="1"/>
  <c r="F2448" s="1"/>
  <c r="B2447"/>
  <c r="D2447" s="1"/>
  <c r="B2446"/>
  <c r="C2446" s="1"/>
  <c r="F2446" s="1"/>
  <c r="B2445"/>
  <c r="D2445" s="1"/>
  <c r="B2444"/>
  <c r="C2444" s="1"/>
  <c r="F2444" s="1"/>
  <c r="B2443"/>
  <c r="D2443" s="1"/>
  <c r="B2442"/>
  <c r="C2442" s="1"/>
  <c r="F2442" s="1"/>
  <c r="B2441"/>
  <c r="D2441" s="1"/>
  <c r="B2440"/>
  <c r="C2440" s="1"/>
  <c r="F2440" s="1"/>
  <c r="B2439"/>
  <c r="D2439" s="1"/>
  <c r="B2438"/>
  <c r="C2438" s="1"/>
  <c r="F2438" s="1"/>
  <c r="B2437"/>
  <c r="D2437" s="1"/>
  <c r="B2436"/>
  <c r="C2436" s="1"/>
  <c r="F2436" s="1"/>
  <c r="B2435"/>
  <c r="D2435" s="1"/>
  <c r="B2434"/>
  <c r="C2434" s="1"/>
  <c r="F2434" s="1"/>
  <c r="B2433"/>
  <c r="D2433" s="1"/>
  <c r="B2432"/>
  <c r="C2432" s="1"/>
  <c r="F2432" s="1"/>
  <c r="B2431"/>
  <c r="D2431" s="1"/>
  <c r="B2430"/>
  <c r="C2430" s="1"/>
  <c r="F2430" s="1"/>
  <c r="B2429"/>
  <c r="D2429" s="1"/>
  <c r="B2428"/>
  <c r="C2428" s="1"/>
  <c r="F2428" s="1"/>
  <c r="C2427"/>
  <c r="F2427" s="1"/>
  <c r="B2427"/>
  <c r="D2427" s="1"/>
  <c r="B2426"/>
  <c r="C2426" s="1"/>
  <c r="F2426" s="1"/>
  <c r="B2425"/>
  <c r="D2425" s="1"/>
  <c r="B2424"/>
  <c r="C2424" s="1"/>
  <c r="F2424" s="1"/>
  <c r="B2423"/>
  <c r="D2423" s="1"/>
  <c r="B2422"/>
  <c r="C2422" s="1"/>
  <c r="F2422" s="1"/>
  <c r="B2421"/>
  <c r="D2421" s="1"/>
  <c r="B2420"/>
  <c r="C2420" s="1"/>
  <c r="F2420" s="1"/>
  <c r="B2419"/>
  <c r="D2419" s="1"/>
  <c r="B2418"/>
  <c r="C2418" s="1"/>
  <c r="F2418" s="1"/>
  <c r="B2417"/>
  <c r="D2417" s="1"/>
  <c r="B2416"/>
  <c r="C2416" s="1"/>
  <c r="F2416" s="1"/>
  <c r="B2415"/>
  <c r="D2415" s="1"/>
  <c r="B2414"/>
  <c r="C2414" s="1"/>
  <c r="F2414" s="1"/>
  <c r="B2413"/>
  <c r="D2413" s="1"/>
  <c r="B2412"/>
  <c r="C2412" s="1"/>
  <c r="F2412" s="1"/>
  <c r="B2411"/>
  <c r="D2411" s="1"/>
  <c r="B2410"/>
  <c r="C2410" s="1"/>
  <c r="F2410" s="1"/>
  <c r="B2409"/>
  <c r="D2409" s="1"/>
  <c r="B2408"/>
  <c r="C2408" s="1"/>
  <c r="F2408" s="1"/>
  <c r="B2407"/>
  <c r="D2407" s="1"/>
  <c r="B2406"/>
  <c r="C2406" s="1"/>
  <c r="F2406" s="1"/>
  <c r="B2405"/>
  <c r="D2405" s="1"/>
  <c r="B2404"/>
  <c r="C2404" s="1"/>
  <c r="F2404" s="1"/>
  <c r="B2403"/>
  <c r="D2403" s="1"/>
  <c r="B2402"/>
  <c r="C2402" s="1"/>
  <c r="F2402" s="1"/>
  <c r="B2401"/>
  <c r="D2401" s="1"/>
  <c r="B2400"/>
  <c r="C2400" s="1"/>
  <c r="F2400" s="1"/>
  <c r="B2399"/>
  <c r="D2399" s="1"/>
  <c r="B2398"/>
  <c r="C2398" s="1"/>
  <c r="F2398" s="1"/>
  <c r="B2397"/>
  <c r="D2397" s="1"/>
  <c r="B2396"/>
  <c r="C2396" s="1"/>
  <c r="F2396" s="1"/>
  <c r="C2395"/>
  <c r="F2395" s="1"/>
  <c r="B2395"/>
  <c r="D2395" s="1"/>
  <c r="B2394"/>
  <c r="C2394" s="1"/>
  <c r="F2394" s="1"/>
  <c r="B2393"/>
  <c r="D2393" s="1"/>
  <c r="B2392"/>
  <c r="C2392" s="1"/>
  <c r="F2392" s="1"/>
  <c r="B2391"/>
  <c r="D2391" s="1"/>
  <c r="B2390"/>
  <c r="C2390" s="1"/>
  <c r="F2390" s="1"/>
  <c r="B2389"/>
  <c r="D2389" s="1"/>
  <c r="B2388"/>
  <c r="C2388" s="1"/>
  <c r="F2388" s="1"/>
  <c r="B2387"/>
  <c r="D2387" s="1"/>
  <c r="B2386"/>
  <c r="C2386" s="1"/>
  <c r="F2386" s="1"/>
  <c r="B2385"/>
  <c r="D2385" s="1"/>
  <c r="B2384"/>
  <c r="C2384" s="1"/>
  <c r="F2384" s="1"/>
  <c r="B2383"/>
  <c r="D2383" s="1"/>
  <c r="B2382"/>
  <c r="C2382" s="1"/>
  <c r="F2382" s="1"/>
  <c r="B2381"/>
  <c r="D2381" s="1"/>
  <c r="B2380"/>
  <c r="C2380" s="1"/>
  <c r="F2380" s="1"/>
  <c r="B2379"/>
  <c r="D2379" s="1"/>
  <c r="B2378"/>
  <c r="C2378" s="1"/>
  <c r="F2378" s="1"/>
  <c r="B2377"/>
  <c r="D2377" s="1"/>
  <c r="B2376"/>
  <c r="C2376" s="1"/>
  <c r="F2376" s="1"/>
  <c r="B2375"/>
  <c r="D2375" s="1"/>
  <c r="B2374"/>
  <c r="C2374" s="1"/>
  <c r="F2374" s="1"/>
  <c r="B2373"/>
  <c r="D2373" s="1"/>
  <c r="B2372"/>
  <c r="C2372" s="1"/>
  <c r="F2372" s="1"/>
  <c r="B2371"/>
  <c r="D2371" s="1"/>
  <c r="B2370"/>
  <c r="C2370" s="1"/>
  <c r="F2370" s="1"/>
  <c r="B2369"/>
  <c r="D2369" s="1"/>
  <c r="B2368"/>
  <c r="C2368" s="1"/>
  <c r="F2368" s="1"/>
  <c r="B2367"/>
  <c r="D2367" s="1"/>
  <c r="B2366"/>
  <c r="C2366" s="1"/>
  <c r="F2366" s="1"/>
  <c r="B2365"/>
  <c r="D2365" s="1"/>
  <c r="B2364"/>
  <c r="C2364" s="1"/>
  <c r="F2364" s="1"/>
  <c r="C2363"/>
  <c r="F2363" s="1"/>
  <c r="B2363"/>
  <c r="D2363" s="1"/>
  <c r="B2362"/>
  <c r="C2362" s="1"/>
  <c r="F2362" s="1"/>
  <c r="B2361"/>
  <c r="D2361" s="1"/>
  <c r="B2360"/>
  <c r="C2360" s="1"/>
  <c r="F2360" s="1"/>
  <c r="B2359"/>
  <c r="D2359" s="1"/>
  <c r="B2358"/>
  <c r="C2358" s="1"/>
  <c r="F2358" s="1"/>
  <c r="B2357"/>
  <c r="D2357" s="1"/>
  <c r="B2356"/>
  <c r="C2356" s="1"/>
  <c r="F2356" s="1"/>
  <c r="B2355"/>
  <c r="D2355" s="1"/>
  <c r="B2354"/>
  <c r="C2354" s="1"/>
  <c r="F2354" s="1"/>
  <c r="B2353"/>
  <c r="D2353" s="1"/>
  <c r="B2352"/>
  <c r="C2352" s="1"/>
  <c r="F2352" s="1"/>
  <c r="B2351"/>
  <c r="D2351" s="1"/>
  <c r="B2350"/>
  <c r="C2350" s="1"/>
  <c r="F2350" s="1"/>
  <c r="B2349"/>
  <c r="D2349" s="1"/>
  <c r="B2348"/>
  <c r="C2348" s="1"/>
  <c r="F2348" s="1"/>
  <c r="B2347"/>
  <c r="D2347" s="1"/>
  <c r="B2346"/>
  <c r="C2346" s="1"/>
  <c r="F2346" s="1"/>
  <c r="B2345"/>
  <c r="D2345" s="1"/>
  <c r="B2344"/>
  <c r="C2344" s="1"/>
  <c r="F2344" s="1"/>
  <c r="B2343"/>
  <c r="D2343" s="1"/>
  <c r="B2342"/>
  <c r="C2342" s="1"/>
  <c r="F2342" s="1"/>
  <c r="B2341"/>
  <c r="D2341" s="1"/>
  <c r="B2340"/>
  <c r="C2340" s="1"/>
  <c r="F2340" s="1"/>
  <c r="B2339"/>
  <c r="D2339" s="1"/>
  <c r="B2338"/>
  <c r="C2338" s="1"/>
  <c r="F2338" s="1"/>
  <c r="B2337"/>
  <c r="D2337" s="1"/>
  <c r="B2336"/>
  <c r="C2336" s="1"/>
  <c r="F2336" s="1"/>
  <c r="B2335"/>
  <c r="D2335" s="1"/>
  <c r="B2334"/>
  <c r="C2334" s="1"/>
  <c r="F2334" s="1"/>
  <c r="B2333"/>
  <c r="D2333" s="1"/>
  <c r="B2332"/>
  <c r="C2332" s="1"/>
  <c r="F2332" s="1"/>
  <c r="C2331"/>
  <c r="F2331" s="1"/>
  <c r="B2331"/>
  <c r="D2331" s="1"/>
  <c r="B2330"/>
  <c r="C2330" s="1"/>
  <c r="F2330" s="1"/>
  <c r="B2329"/>
  <c r="D2329" s="1"/>
  <c r="B2328"/>
  <c r="C2328" s="1"/>
  <c r="F2328" s="1"/>
  <c r="B2327"/>
  <c r="D2327" s="1"/>
  <c r="B2326"/>
  <c r="C2326" s="1"/>
  <c r="F2326" s="1"/>
  <c r="B2325"/>
  <c r="D2325" s="1"/>
  <c r="B2324"/>
  <c r="C2324" s="1"/>
  <c r="F2324" s="1"/>
  <c r="B2323"/>
  <c r="D2323" s="1"/>
  <c r="B2322"/>
  <c r="C2322" s="1"/>
  <c r="F2322" s="1"/>
  <c r="B2321"/>
  <c r="D2321" s="1"/>
  <c r="B2320"/>
  <c r="C2320" s="1"/>
  <c r="F2320" s="1"/>
  <c r="B2319"/>
  <c r="D2319" s="1"/>
  <c r="B2318"/>
  <c r="C2318" s="1"/>
  <c r="F2318" s="1"/>
  <c r="B2317"/>
  <c r="D2317" s="1"/>
  <c r="B2316"/>
  <c r="C2316" s="1"/>
  <c r="F2316" s="1"/>
  <c r="B2315"/>
  <c r="D2315" s="1"/>
  <c r="B2314"/>
  <c r="C2314" s="1"/>
  <c r="F2314" s="1"/>
  <c r="B2313"/>
  <c r="D2313" s="1"/>
  <c r="B2312"/>
  <c r="C2312" s="1"/>
  <c r="F2312" s="1"/>
  <c r="B2311"/>
  <c r="D2311" s="1"/>
  <c r="B2310"/>
  <c r="C2310" s="1"/>
  <c r="F2310" s="1"/>
  <c r="B2309"/>
  <c r="D2309" s="1"/>
  <c r="B2308"/>
  <c r="C2308" s="1"/>
  <c r="F2308" s="1"/>
  <c r="B2307"/>
  <c r="D2307" s="1"/>
  <c r="B2306"/>
  <c r="C2306" s="1"/>
  <c r="F2306" s="1"/>
  <c r="B2305"/>
  <c r="D2305" s="1"/>
  <c r="B2304"/>
  <c r="C2304" s="1"/>
  <c r="F2304" s="1"/>
  <c r="B2303"/>
  <c r="D2303" s="1"/>
  <c r="B2302"/>
  <c r="C2302" s="1"/>
  <c r="F2302" s="1"/>
  <c r="B2301"/>
  <c r="D2301" s="1"/>
  <c r="B2300"/>
  <c r="C2300" s="1"/>
  <c r="F2300" s="1"/>
  <c r="C2299"/>
  <c r="F2299" s="1"/>
  <c r="B2299"/>
  <c r="D2299" s="1"/>
  <c r="B2298"/>
  <c r="C2298" s="1"/>
  <c r="F2298" s="1"/>
  <c r="B2297"/>
  <c r="D2297" s="1"/>
  <c r="B2296"/>
  <c r="C2296" s="1"/>
  <c r="F2296" s="1"/>
  <c r="B2295"/>
  <c r="D2295" s="1"/>
  <c r="B2294"/>
  <c r="C2294" s="1"/>
  <c r="F2294" s="1"/>
  <c r="B2293"/>
  <c r="D2293" s="1"/>
  <c r="B2292"/>
  <c r="C2292" s="1"/>
  <c r="F2292" s="1"/>
  <c r="B2291"/>
  <c r="D2291" s="1"/>
  <c r="B2290"/>
  <c r="C2290" s="1"/>
  <c r="F2290" s="1"/>
  <c r="B2289"/>
  <c r="D2289" s="1"/>
  <c r="B2288"/>
  <c r="C2288" s="1"/>
  <c r="F2288" s="1"/>
  <c r="B2287"/>
  <c r="D2287" s="1"/>
  <c r="B2286"/>
  <c r="C2286" s="1"/>
  <c r="F2286" s="1"/>
  <c r="B2285"/>
  <c r="D2285" s="1"/>
  <c r="B2284"/>
  <c r="C2284" s="1"/>
  <c r="F2284" s="1"/>
  <c r="B2283"/>
  <c r="D2283" s="1"/>
  <c r="B2282"/>
  <c r="C2282" s="1"/>
  <c r="F2282" s="1"/>
  <c r="B2281"/>
  <c r="D2281" s="1"/>
  <c r="B2280"/>
  <c r="C2280" s="1"/>
  <c r="F2280" s="1"/>
  <c r="B2279"/>
  <c r="D2279" s="1"/>
  <c r="B2278"/>
  <c r="C2278" s="1"/>
  <c r="F2278" s="1"/>
  <c r="B2277"/>
  <c r="D2277" s="1"/>
  <c r="B2276"/>
  <c r="C2276" s="1"/>
  <c r="F2276" s="1"/>
  <c r="B2275"/>
  <c r="D2275" s="1"/>
  <c r="B2274"/>
  <c r="C2274" s="1"/>
  <c r="F2274" s="1"/>
  <c r="B2273"/>
  <c r="D2273" s="1"/>
  <c r="B2272"/>
  <c r="C2272" s="1"/>
  <c r="F2272" s="1"/>
  <c r="B2271"/>
  <c r="D2271" s="1"/>
  <c r="B2270"/>
  <c r="C2270" s="1"/>
  <c r="F2270" s="1"/>
  <c r="B2269"/>
  <c r="D2269" s="1"/>
  <c r="B2268"/>
  <c r="C2268" s="1"/>
  <c r="F2268" s="1"/>
  <c r="B2267"/>
  <c r="D2267" s="1"/>
  <c r="B2266"/>
  <c r="C2266" s="1"/>
  <c r="F2266" s="1"/>
  <c r="B2265"/>
  <c r="D2265" s="1"/>
  <c r="B2264"/>
  <c r="C2264" s="1"/>
  <c r="F2264" s="1"/>
  <c r="B2263"/>
  <c r="D2263" s="1"/>
  <c r="B2262"/>
  <c r="C2262" s="1"/>
  <c r="F2262" s="1"/>
  <c r="B2261"/>
  <c r="D2261" s="1"/>
  <c r="B2260"/>
  <c r="C2260" s="1"/>
  <c r="F2260" s="1"/>
  <c r="B2259"/>
  <c r="D2259" s="1"/>
  <c r="B2258"/>
  <c r="C2258" s="1"/>
  <c r="F2258" s="1"/>
  <c r="B2257"/>
  <c r="D2257" s="1"/>
  <c r="B2256"/>
  <c r="C2256" s="1"/>
  <c r="F2256" s="1"/>
  <c r="B2255"/>
  <c r="D2255" s="1"/>
  <c r="B2254"/>
  <c r="C2254" s="1"/>
  <c r="F2254" s="1"/>
  <c r="B2253"/>
  <c r="D2253" s="1"/>
  <c r="B2252"/>
  <c r="C2252" s="1"/>
  <c r="F2252" s="1"/>
  <c r="B2251"/>
  <c r="D2251" s="1"/>
  <c r="B2250"/>
  <c r="C2250" s="1"/>
  <c r="F2250" s="1"/>
  <c r="B2249"/>
  <c r="D2249" s="1"/>
  <c r="B2248"/>
  <c r="C2248" s="1"/>
  <c r="F2248" s="1"/>
  <c r="B2247"/>
  <c r="D2247" s="1"/>
  <c r="B2246"/>
  <c r="C2246" s="1"/>
  <c r="F2246" s="1"/>
  <c r="B2245"/>
  <c r="D2245" s="1"/>
  <c r="B2244"/>
  <c r="C2244" s="1"/>
  <c r="F2244" s="1"/>
  <c r="B2243"/>
  <c r="D2243" s="1"/>
  <c r="B2242"/>
  <c r="C2242" s="1"/>
  <c r="F2242" s="1"/>
  <c r="B2241"/>
  <c r="D2241" s="1"/>
  <c r="B2240"/>
  <c r="C2240" s="1"/>
  <c r="F2240" s="1"/>
  <c r="B2239"/>
  <c r="D2239" s="1"/>
  <c r="B2238"/>
  <c r="C2238" s="1"/>
  <c r="F2238" s="1"/>
  <c r="B2237"/>
  <c r="D2237" s="1"/>
  <c r="B2236"/>
  <c r="C2236" s="1"/>
  <c r="F2236" s="1"/>
  <c r="B2235"/>
  <c r="D2235" s="1"/>
  <c r="B2234"/>
  <c r="C2234" s="1"/>
  <c r="F2234" s="1"/>
  <c r="B2233"/>
  <c r="D2233" s="1"/>
  <c r="B2232"/>
  <c r="C2232" s="1"/>
  <c r="F2232" s="1"/>
  <c r="B2231"/>
  <c r="D2231" s="1"/>
  <c r="B2230"/>
  <c r="C2230" s="1"/>
  <c r="F2230" s="1"/>
  <c r="B2229"/>
  <c r="D2229" s="1"/>
  <c r="B2228"/>
  <c r="C2228" s="1"/>
  <c r="F2228" s="1"/>
  <c r="B2227"/>
  <c r="D2227" s="1"/>
  <c r="B2226"/>
  <c r="C2226" s="1"/>
  <c r="F2226" s="1"/>
  <c r="B2225"/>
  <c r="D2225" s="1"/>
  <c r="B2224"/>
  <c r="C2224" s="1"/>
  <c r="F2224" s="1"/>
  <c r="B2223"/>
  <c r="D2223" s="1"/>
  <c r="B2222"/>
  <c r="C2222" s="1"/>
  <c r="F2222" s="1"/>
  <c r="B2221"/>
  <c r="D2221" s="1"/>
  <c r="B2220"/>
  <c r="C2220" s="1"/>
  <c r="F2220" s="1"/>
  <c r="B2219"/>
  <c r="D2219" s="1"/>
  <c r="B2218"/>
  <c r="C2218" s="1"/>
  <c r="F2218" s="1"/>
  <c r="B2217"/>
  <c r="D2217" s="1"/>
  <c r="B2216"/>
  <c r="C2216" s="1"/>
  <c r="F2216" s="1"/>
  <c r="B2215"/>
  <c r="D2215" s="1"/>
  <c r="B2214"/>
  <c r="C2214" s="1"/>
  <c r="F2214" s="1"/>
  <c r="B2213"/>
  <c r="D2213" s="1"/>
  <c r="B2212"/>
  <c r="C2212" s="1"/>
  <c r="F2212" s="1"/>
  <c r="B2211"/>
  <c r="D2211" s="1"/>
  <c r="B2210"/>
  <c r="C2210" s="1"/>
  <c r="F2210" s="1"/>
  <c r="B2209"/>
  <c r="D2209" s="1"/>
  <c r="B2208"/>
  <c r="C2208" s="1"/>
  <c r="F2208" s="1"/>
  <c r="B2207"/>
  <c r="D2207" s="1"/>
  <c r="B2206"/>
  <c r="C2206" s="1"/>
  <c r="F2206" s="1"/>
  <c r="B2205"/>
  <c r="B2204"/>
  <c r="C2204" s="1"/>
  <c r="F2204" s="1"/>
  <c r="C2203"/>
  <c r="F2203" s="1"/>
  <c r="B2203"/>
  <c r="D2203" s="1"/>
  <c r="B2202"/>
  <c r="C2202" s="1"/>
  <c r="F2202" s="1"/>
  <c r="B2201"/>
  <c r="B2200"/>
  <c r="C2200" s="1"/>
  <c r="F2200" s="1"/>
  <c r="B2199"/>
  <c r="D2199" s="1"/>
  <c r="B2198"/>
  <c r="C2198" s="1"/>
  <c r="F2198" s="1"/>
  <c r="B2197"/>
  <c r="B2196"/>
  <c r="C2196" s="1"/>
  <c r="F2196" s="1"/>
  <c r="B2195"/>
  <c r="D2195" s="1"/>
  <c r="B2194"/>
  <c r="C2194" s="1"/>
  <c r="F2194" s="1"/>
  <c r="B2193"/>
  <c r="B2192"/>
  <c r="C2192" s="1"/>
  <c r="F2192" s="1"/>
  <c r="B2191"/>
  <c r="D2191" s="1"/>
  <c r="B2190"/>
  <c r="C2190" s="1"/>
  <c r="F2190" s="1"/>
  <c r="B2189"/>
  <c r="B2188"/>
  <c r="C2188" s="1"/>
  <c r="F2188" s="1"/>
  <c r="B2187"/>
  <c r="D2187" s="1"/>
  <c r="B2186"/>
  <c r="C2186" s="1"/>
  <c r="F2186" s="1"/>
  <c r="B2185"/>
  <c r="B2184"/>
  <c r="C2184" s="1"/>
  <c r="F2184" s="1"/>
  <c r="B2183"/>
  <c r="D2183" s="1"/>
  <c r="B2182"/>
  <c r="C2182" s="1"/>
  <c r="F2182" s="1"/>
  <c r="B2181"/>
  <c r="B2180"/>
  <c r="C2180" s="1"/>
  <c r="F2180" s="1"/>
  <c r="B2179"/>
  <c r="D2179" s="1"/>
  <c r="B2178"/>
  <c r="C2178" s="1"/>
  <c r="F2178" s="1"/>
  <c r="B2177"/>
  <c r="B2176"/>
  <c r="C2176" s="1"/>
  <c r="F2176" s="1"/>
  <c r="B2175"/>
  <c r="D2175" s="1"/>
  <c r="B2174"/>
  <c r="C2174" s="1"/>
  <c r="F2174" s="1"/>
  <c r="B2173"/>
  <c r="B2172"/>
  <c r="C2172" s="1"/>
  <c r="F2172" s="1"/>
  <c r="B2171"/>
  <c r="D2171" s="1"/>
  <c r="B2170"/>
  <c r="C2170" s="1"/>
  <c r="F2170" s="1"/>
  <c r="B2169"/>
  <c r="B2168"/>
  <c r="C2168" s="1"/>
  <c r="F2168" s="1"/>
  <c r="B2167"/>
  <c r="D2167" s="1"/>
  <c r="B2166"/>
  <c r="C2166" s="1"/>
  <c r="F2166" s="1"/>
  <c r="B2165"/>
  <c r="B2164"/>
  <c r="C2164" s="1"/>
  <c r="F2164" s="1"/>
  <c r="B2163"/>
  <c r="D2163" s="1"/>
  <c r="B2162"/>
  <c r="C2162" s="1"/>
  <c r="F2162" s="1"/>
  <c r="B2161"/>
  <c r="B2160"/>
  <c r="C2160" s="1"/>
  <c r="F2160" s="1"/>
  <c r="B2159"/>
  <c r="D2159" s="1"/>
  <c r="B2158"/>
  <c r="C2158" s="1"/>
  <c r="F2158" s="1"/>
  <c r="B2157"/>
  <c r="B2156"/>
  <c r="C2156" s="1"/>
  <c r="F2156" s="1"/>
  <c r="B2155"/>
  <c r="D2155" s="1"/>
  <c r="B2154"/>
  <c r="C2154" s="1"/>
  <c r="F2154" s="1"/>
  <c r="B2153"/>
  <c r="B2152"/>
  <c r="C2152" s="1"/>
  <c r="F2152" s="1"/>
  <c r="B2151"/>
  <c r="D2151" s="1"/>
  <c r="B2150"/>
  <c r="C2150" s="1"/>
  <c r="F2150" s="1"/>
  <c r="B2149"/>
  <c r="B2148"/>
  <c r="C2148" s="1"/>
  <c r="F2148" s="1"/>
  <c r="B2147"/>
  <c r="D2147" s="1"/>
  <c r="B2146"/>
  <c r="C2146" s="1"/>
  <c r="F2146" s="1"/>
  <c r="B2145"/>
  <c r="B2144"/>
  <c r="C2144" s="1"/>
  <c r="F2144" s="1"/>
  <c r="B2143"/>
  <c r="D2143" s="1"/>
  <c r="B2142"/>
  <c r="C2142" s="1"/>
  <c r="F2142" s="1"/>
  <c r="B2141"/>
  <c r="B2140"/>
  <c r="C2140" s="1"/>
  <c r="F2140" s="1"/>
  <c r="B2139"/>
  <c r="D2139" s="1"/>
  <c r="B2138"/>
  <c r="C2138" s="1"/>
  <c r="F2138" s="1"/>
  <c r="B2137"/>
  <c r="B2136"/>
  <c r="C2136" s="1"/>
  <c r="F2136" s="1"/>
  <c r="B2135"/>
  <c r="D2135" s="1"/>
  <c r="B2134"/>
  <c r="C2134" s="1"/>
  <c r="F2134" s="1"/>
  <c r="B2133"/>
  <c r="B2132"/>
  <c r="C2132" s="1"/>
  <c r="F2132" s="1"/>
  <c r="B2131"/>
  <c r="D2131" s="1"/>
  <c r="B2130"/>
  <c r="C2130" s="1"/>
  <c r="F2130" s="1"/>
  <c r="B2129"/>
  <c r="B2128"/>
  <c r="C2128" s="1"/>
  <c r="F2128" s="1"/>
  <c r="B2127"/>
  <c r="D2127" s="1"/>
  <c r="B2126"/>
  <c r="C2126" s="1"/>
  <c r="F2126" s="1"/>
  <c r="B2125"/>
  <c r="B2124"/>
  <c r="C2124" s="1"/>
  <c r="F2124" s="1"/>
  <c r="B2123"/>
  <c r="D2123" s="1"/>
  <c r="B2122"/>
  <c r="C2122" s="1"/>
  <c r="F2122" s="1"/>
  <c r="B2121"/>
  <c r="B2120"/>
  <c r="C2120" s="1"/>
  <c r="F2120" s="1"/>
  <c r="B2119"/>
  <c r="D2119" s="1"/>
  <c r="B2118"/>
  <c r="C2118" s="1"/>
  <c r="F2118" s="1"/>
  <c r="B2117"/>
  <c r="B2116"/>
  <c r="C2116" s="1"/>
  <c r="F2116" s="1"/>
  <c r="B2115"/>
  <c r="D2115" s="1"/>
  <c r="B2114"/>
  <c r="C2114" s="1"/>
  <c r="F2114" s="1"/>
  <c r="B2113"/>
  <c r="B2112"/>
  <c r="C2112" s="1"/>
  <c r="F2112" s="1"/>
  <c r="B2111"/>
  <c r="D2111" s="1"/>
  <c r="B2110"/>
  <c r="C2110" s="1"/>
  <c r="F2110" s="1"/>
  <c r="B2109"/>
  <c r="B2108"/>
  <c r="C2108" s="1"/>
  <c r="F2108" s="1"/>
  <c r="B2107"/>
  <c r="D2107" s="1"/>
  <c r="B2106"/>
  <c r="C2106" s="1"/>
  <c r="F2106" s="1"/>
  <c r="B2105"/>
  <c r="B2104"/>
  <c r="C2104" s="1"/>
  <c r="F2104" s="1"/>
  <c r="B2103"/>
  <c r="D2103" s="1"/>
  <c r="B2102"/>
  <c r="C2102" s="1"/>
  <c r="F2102" s="1"/>
  <c r="B2101"/>
  <c r="B2100"/>
  <c r="C2100" s="1"/>
  <c r="F2100" s="1"/>
  <c r="B2099"/>
  <c r="D2099" s="1"/>
  <c r="B2098"/>
  <c r="C2098" s="1"/>
  <c r="F2098" s="1"/>
  <c r="B2097"/>
  <c r="B2096"/>
  <c r="C2096" s="1"/>
  <c r="F2096" s="1"/>
  <c r="B2095"/>
  <c r="D2095" s="1"/>
  <c r="B2094"/>
  <c r="C2094" s="1"/>
  <c r="F2094" s="1"/>
  <c r="B2093"/>
  <c r="B2092"/>
  <c r="C2092" s="1"/>
  <c r="F2092" s="1"/>
  <c r="B2091"/>
  <c r="D2091" s="1"/>
  <c r="B2090"/>
  <c r="C2090" s="1"/>
  <c r="F2090" s="1"/>
  <c r="B2089"/>
  <c r="B2088"/>
  <c r="C2088" s="1"/>
  <c r="F2088" s="1"/>
  <c r="B2087"/>
  <c r="D2087" s="1"/>
  <c r="B2086"/>
  <c r="C2086" s="1"/>
  <c r="F2086" s="1"/>
  <c r="B2085"/>
  <c r="B2084"/>
  <c r="C2084" s="1"/>
  <c r="F2084" s="1"/>
  <c r="B2083"/>
  <c r="D2083" s="1"/>
  <c r="B2082"/>
  <c r="C2082" s="1"/>
  <c r="F2082" s="1"/>
  <c r="B2081"/>
  <c r="B2080"/>
  <c r="C2080" s="1"/>
  <c r="F2080" s="1"/>
  <c r="B2079"/>
  <c r="D2079" s="1"/>
  <c r="B2078"/>
  <c r="C2078" s="1"/>
  <c r="F2078" s="1"/>
  <c r="B2077"/>
  <c r="B2076"/>
  <c r="C2076" s="1"/>
  <c r="F2076" s="1"/>
  <c r="B2075"/>
  <c r="D2075" s="1"/>
  <c r="B2074"/>
  <c r="C2074" s="1"/>
  <c r="F2074" s="1"/>
  <c r="B2073"/>
  <c r="B2072"/>
  <c r="C2072" s="1"/>
  <c r="F2072" s="1"/>
  <c r="B2071"/>
  <c r="D2071" s="1"/>
  <c r="B2070"/>
  <c r="C2070" s="1"/>
  <c r="F2070" s="1"/>
  <c r="B2069"/>
  <c r="D2069" s="1"/>
  <c r="B2068"/>
  <c r="C2068" s="1"/>
  <c r="F2068" s="1"/>
  <c r="B2067"/>
  <c r="B2066"/>
  <c r="C2066" s="1"/>
  <c r="F2066" s="1"/>
  <c r="B2065"/>
  <c r="D2065" s="1"/>
  <c r="B2064"/>
  <c r="C2064" s="1"/>
  <c r="F2064" s="1"/>
  <c r="B2063"/>
  <c r="B2062"/>
  <c r="C2062" s="1"/>
  <c r="F2062" s="1"/>
  <c r="B2061"/>
  <c r="D2061" s="1"/>
  <c r="B2060"/>
  <c r="C2060" s="1"/>
  <c r="F2060" s="1"/>
  <c r="B2059"/>
  <c r="B2058"/>
  <c r="C2058" s="1"/>
  <c r="F2058" s="1"/>
  <c r="B2057"/>
  <c r="D2057" s="1"/>
  <c r="B2056"/>
  <c r="C2056" s="1"/>
  <c r="F2056" s="1"/>
  <c r="B2055"/>
  <c r="B2054"/>
  <c r="C2054" s="1"/>
  <c r="F2054" s="1"/>
  <c r="B2053"/>
  <c r="D2053" s="1"/>
  <c r="B2052"/>
  <c r="C2052" s="1"/>
  <c r="F2052" s="1"/>
  <c r="B2051"/>
  <c r="B2050"/>
  <c r="C2050" s="1"/>
  <c r="F2050" s="1"/>
  <c r="B2049"/>
  <c r="D2049" s="1"/>
  <c r="B2048"/>
  <c r="C2048" s="1"/>
  <c r="F2048" s="1"/>
  <c r="B2047"/>
  <c r="B2046"/>
  <c r="C2046" s="1"/>
  <c r="F2046" s="1"/>
  <c r="B2045"/>
  <c r="D2045" s="1"/>
  <c r="B2044"/>
  <c r="C2044" s="1"/>
  <c r="F2044" s="1"/>
  <c r="B2043"/>
  <c r="B2042"/>
  <c r="C2042" s="1"/>
  <c r="F2042" s="1"/>
  <c r="B2041"/>
  <c r="D2041" s="1"/>
  <c r="B2040"/>
  <c r="C2040" s="1"/>
  <c r="F2040" s="1"/>
  <c r="B2039"/>
  <c r="B2038"/>
  <c r="C2038" s="1"/>
  <c r="F2038" s="1"/>
  <c r="B2037"/>
  <c r="D2037" s="1"/>
  <c r="B2036"/>
  <c r="C2036" s="1"/>
  <c r="F2036" s="1"/>
  <c r="B2035"/>
  <c r="B2034"/>
  <c r="C2034" s="1"/>
  <c r="F2034" s="1"/>
  <c r="B2033"/>
  <c r="D2033" s="1"/>
  <c r="B2032"/>
  <c r="C2032" s="1"/>
  <c r="F2032" s="1"/>
  <c r="B2031"/>
  <c r="B2030"/>
  <c r="C2030" s="1"/>
  <c r="F2030" s="1"/>
  <c r="B2029"/>
  <c r="D2029" s="1"/>
  <c r="B2028"/>
  <c r="C2028" s="1"/>
  <c r="F2028" s="1"/>
  <c r="B2027"/>
  <c r="B2026"/>
  <c r="C2026" s="1"/>
  <c r="F2026" s="1"/>
  <c r="B2025"/>
  <c r="D2025" s="1"/>
  <c r="B2024"/>
  <c r="C2024" s="1"/>
  <c r="F2024" s="1"/>
  <c r="B2023"/>
  <c r="B2022"/>
  <c r="C2022" s="1"/>
  <c r="F2022" s="1"/>
  <c r="B2021"/>
  <c r="B2020"/>
  <c r="C2020" s="1"/>
  <c r="F2020" s="1"/>
  <c r="B2019"/>
  <c r="B2018"/>
  <c r="C2018" s="1"/>
  <c r="F2018" s="1"/>
  <c r="B2017"/>
  <c r="D2017" s="1"/>
  <c r="B2016"/>
  <c r="C2016" s="1"/>
  <c r="F2016" s="1"/>
  <c r="B2015"/>
  <c r="B2014"/>
  <c r="C2014" s="1"/>
  <c r="F2014" s="1"/>
  <c r="B2013"/>
  <c r="B2012"/>
  <c r="C2012" s="1"/>
  <c r="F2012" s="1"/>
  <c r="B2011"/>
  <c r="B2010"/>
  <c r="C2010" s="1"/>
  <c r="F2010" s="1"/>
  <c r="B2009"/>
  <c r="D2009" s="1"/>
  <c r="B2008"/>
  <c r="C2008" s="1"/>
  <c r="F2008" s="1"/>
  <c r="B2007"/>
  <c r="B2006"/>
  <c r="C2006" s="1"/>
  <c r="F2006" s="1"/>
  <c r="B2005"/>
  <c r="B2004"/>
  <c r="C2004" s="1"/>
  <c r="F2004" s="1"/>
  <c r="B2003"/>
  <c r="B2002"/>
  <c r="C2002" s="1"/>
  <c r="F2002" s="1"/>
  <c r="B2001"/>
  <c r="D2001" s="1"/>
  <c r="B2000"/>
  <c r="C2000" s="1"/>
  <c r="F2000" s="1"/>
  <c r="B1999"/>
  <c r="B1998"/>
  <c r="C1998" s="1"/>
  <c r="F1998" s="1"/>
  <c r="B1997"/>
  <c r="B1996"/>
  <c r="C1996" s="1"/>
  <c r="F1996" s="1"/>
  <c r="B1995"/>
  <c r="B1994"/>
  <c r="C1994" s="1"/>
  <c r="F1994" s="1"/>
  <c r="B1993"/>
  <c r="D1993" s="1"/>
  <c r="B1992"/>
  <c r="C1992" s="1"/>
  <c r="F1992" s="1"/>
  <c r="B1991"/>
  <c r="B1990"/>
  <c r="C1990" s="1"/>
  <c r="F1990" s="1"/>
  <c r="B1989"/>
  <c r="B1988"/>
  <c r="C1988" s="1"/>
  <c r="F1988" s="1"/>
  <c r="B1987"/>
  <c r="B1986"/>
  <c r="C1986" s="1"/>
  <c r="F1986" s="1"/>
  <c r="B1985"/>
  <c r="D1985" s="1"/>
  <c r="B1984"/>
  <c r="C1984" s="1"/>
  <c r="F1984" s="1"/>
  <c r="B1983"/>
  <c r="B1982"/>
  <c r="C1982" s="1"/>
  <c r="F1982" s="1"/>
  <c r="B1981"/>
  <c r="B1980"/>
  <c r="C1980" s="1"/>
  <c r="F1980" s="1"/>
  <c r="B1979"/>
  <c r="B1978"/>
  <c r="C1978" s="1"/>
  <c r="F1978" s="1"/>
  <c r="B1977"/>
  <c r="D1977" s="1"/>
  <c r="B1976"/>
  <c r="C1976" s="1"/>
  <c r="F1976" s="1"/>
  <c r="B1975"/>
  <c r="B1974"/>
  <c r="C1974" s="1"/>
  <c r="F1974" s="1"/>
  <c r="B1973"/>
  <c r="B1972"/>
  <c r="C1972" s="1"/>
  <c r="F1972" s="1"/>
  <c r="B1971"/>
  <c r="B1970"/>
  <c r="C1970" s="1"/>
  <c r="F1970" s="1"/>
  <c r="B1969"/>
  <c r="D1969" s="1"/>
  <c r="B1968"/>
  <c r="C1968" s="1"/>
  <c r="F1968" s="1"/>
  <c r="B1967"/>
  <c r="B1966"/>
  <c r="C1966" s="1"/>
  <c r="F1966" s="1"/>
  <c r="B1965"/>
  <c r="B1964"/>
  <c r="C1964" s="1"/>
  <c r="F1964" s="1"/>
  <c r="B1963"/>
  <c r="B1962"/>
  <c r="C1962" s="1"/>
  <c r="F1962" s="1"/>
  <c r="B1961"/>
  <c r="D1961" s="1"/>
  <c r="B1960"/>
  <c r="C1960" s="1"/>
  <c r="F1960" s="1"/>
  <c r="B1959"/>
  <c r="B1958"/>
  <c r="C1958" s="1"/>
  <c r="F1958" s="1"/>
  <c r="B1957"/>
  <c r="B1956"/>
  <c r="C1956" s="1"/>
  <c r="F1956" s="1"/>
  <c r="B1955"/>
  <c r="B1954"/>
  <c r="C1954" s="1"/>
  <c r="F1954" s="1"/>
  <c r="B1953"/>
  <c r="D1953" s="1"/>
  <c r="B1952"/>
  <c r="C1952" s="1"/>
  <c r="F1952" s="1"/>
  <c r="B1951"/>
  <c r="B1950"/>
  <c r="C1950" s="1"/>
  <c r="F1950" s="1"/>
  <c r="B1949"/>
  <c r="B1948"/>
  <c r="C1948" s="1"/>
  <c r="F1948" s="1"/>
  <c r="B1947"/>
  <c r="B1946"/>
  <c r="C1946" s="1"/>
  <c r="F1946" s="1"/>
  <c r="B1945"/>
  <c r="D1945" s="1"/>
  <c r="B1944"/>
  <c r="C1944" s="1"/>
  <c r="F1944" s="1"/>
  <c r="B1943"/>
  <c r="B1942"/>
  <c r="C1942" s="1"/>
  <c r="F1942" s="1"/>
  <c r="B1941"/>
  <c r="B1940"/>
  <c r="C1940" s="1"/>
  <c r="F1940" s="1"/>
  <c r="B1939"/>
  <c r="B1938"/>
  <c r="C1938" s="1"/>
  <c r="F1938" s="1"/>
  <c r="B1937"/>
  <c r="D1937" s="1"/>
  <c r="B1936"/>
  <c r="C1936" s="1"/>
  <c r="F1936" s="1"/>
  <c r="B1935"/>
  <c r="B1934"/>
  <c r="C1934" s="1"/>
  <c r="F1934" s="1"/>
  <c r="B1933"/>
  <c r="B1932"/>
  <c r="C1932" s="1"/>
  <c r="F1932" s="1"/>
  <c r="B1931"/>
  <c r="B1930"/>
  <c r="C1930" s="1"/>
  <c r="F1930" s="1"/>
  <c r="B1929"/>
  <c r="D1929" s="1"/>
  <c r="B1928"/>
  <c r="C1928" s="1"/>
  <c r="F1928" s="1"/>
  <c r="B1927"/>
  <c r="B1926"/>
  <c r="C1926" s="1"/>
  <c r="F1926" s="1"/>
  <c r="B1925"/>
  <c r="B1924"/>
  <c r="C1924" s="1"/>
  <c r="F1924" s="1"/>
  <c r="B1923"/>
  <c r="B1922"/>
  <c r="C1922" s="1"/>
  <c r="F1922" s="1"/>
  <c r="B1921"/>
  <c r="D1921" s="1"/>
  <c r="B1920"/>
  <c r="C1920" s="1"/>
  <c r="F1920" s="1"/>
  <c r="B1919"/>
  <c r="B1918"/>
  <c r="C1918" s="1"/>
  <c r="F1918" s="1"/>
  <c r="B1917"/>
  <c r="B1916"/>
  <c r="C1916" s="1"/>
  <c r="F1916" s="1"/>
  <c r="B1915"/>
  <c r="B1914"/>
  <c r="C1914" s="1"/>
  <c r="F1914" s="1"/>
  <c r="B1913"/>
  <c r="D1913" s="1"/>
  <c r="B1912"/>
  <c r="C1912" s="1"/>
  <c r="F1912" s="1"/>
  <c r="B1911"/>
  <c r="B1910"/>
  <c r="C1910" s="1"/>
  <c r="F1910" s="1"/>
  <c r="B1909"/>
  <c r="B1908"/>
  <c r="C1908" s="1"/>
  <c r="F1908" s="1"/>
  <c r="B1907"/>
  <c r="B1906"/>
  <c r="C1906" s="1"/>
  <c r="F1906" s="1"/>
  <c r="B1905"/>
  <c r="D1905" s="1"/>
  <c r="B1904"/>
  <c r="C1904" s="1"/>
  <c r="F1904" s="1"/>
  <c r="B1903"/>
  <c r="B1902"/>
  <c r="C1902" s="1"/>
  <c r="F1902" s="1"/>
  <c r="B1901"/>
  <c r="D1901" s="1"/>
  <c r="B1900"/>
  <c r="C1900" s="1"/>
  <c r="F1900" s="1"/>
  <c r="B1899"/>
  <c r="B1898"/>
  <c r="C1898" s="1"/>
  <c r="F1898" s="1"/>
  <c r="B1897"/>
  <c r="D1897" s="1"/>
  <c r="B1896"/>
  <c r="C1896" s="1"/>
  <c r="F1896" s="1"/>
  <c r="B1895"/>
  <c r="B1894"/>
  <c r="C1894" s="1"/>
  <c r="F1894" s="1"/>
  <c r="B1893"/>
  <c r="D1893" s="1"/>
  <c r="B1892"/>
  <c r="C1892" s="1"/>
  <c r="F1892" s="1"/>
  <c r="B1891"/>
  <c r="B1890"/>
  <c r="C1890" s="1"/>
  <c r="F1890" s="1"/>
  <c r="B1889"/>
  <c r="D1889" s="1"/>
  <c r="B1888"/>
  <c r="C1888" s="1"/>
  <c r="F1888" s="1"/>
  <c r="B1887"/>
  <c r="B1886"/>
  <c r="C1886" s="1"/>
  <c r="F1886" s="1"/>
  <c r="B1885"/>
  <c r="D1885" s="1"/>
  <c r="B1884"/>
  <c r="C1884" s="1"/>
  <c r="F1884" s="1"/>
  <c r="B1883"/>
  <c r="B1882"/>
  <c r="C1882" s="1"/>
  <c r="F1882" s="1"/>
  <c r="B1881"/>
  <c r="D1881" s="1"/>
  <c r="B1880"/>
  <c r="C1880" s="1"/>
  <c r="F1880" s="1"/>
  <c r="B1879"/>
  <c r="B1878"/>
  <c r="C1878" s="1"/>
  <c r="F1878" s="1"/>
  <c r="B1877"/>
  <c r="D1877" s="1"/>
  <c r="B1876"/>
  <c r="C1876" s="1"/>
  <c r="F1876" s="1"/>
  <c r="B1875"/>
  <c r="B1874"/>
  <c r="C1874" s="1"/>
  <c r="F1874" s="1"/>
  <c r="B1873"/>
  <c r="D1873" s="1"/>
  <c r="B1872"/>
  <c r="C1872" s="1"/>
  <c r="F1872" s="1"/>
  <c r="B1871"/>
  <c r="B1870"/>
  <c r="C1870" s="1"/>
  <c r="F1870" s="1"/>
  <c r="B1869"/>
  <c r="D1869" s="1"/>
  <c r="B1868"/>
  <c r="C1868" s="1"/>
  <c r="F1868" s="1"/>
  <c r="B1867"/>
  <c r="B1866"/>
  <c r="C1866" s="1"/>
  <c r="F1866" s="1"/>
  <c r="B1865"/>
  <c r="D1865" s="1"/>
  <c r="B1864"/>
  <c r="C1864" s="1"/>
  <c r="F1864" s="1"/>
  <c r="B1863"/>
  <c r="B1862"/>
  <c r="C1862" s="1"/>
  <c r="F1862" s="1"/>
  <c r="B1861"/>
  <c r="D1861" s="1"/>
  <c r="B1860"/>
  <c r="C1860" s="1"/>
  <c r="F1860" s="1"/>
  <c r="B1859"/>
  <c r="B1858"/>
  <c r="C1858" s="1"/>
  <c r="F1858" s="1"/>
  <c r="B1857"/>
  <c r="D1857" s="1"/>
  <c r="B1856"/>
  <c r="C1856" s="1"/>
  <c r="F1856" s="1"/>
  <c r="B1855"/>
  <c r="B1854"/>
  <c r="C1854" s="1"/>
  <c r="F1854" s="1"/>
  <c r="B1853"/>
  <c r="D1853" s="1"/>
  <c r="B1852"/>
  <c r="C1852" s="1"/>
  <c r="F1852" s="1"/>
  <c r="B1851"/>
  <c r="B1850"/>
  <c r="C1850" s="1"/>
  <c r="F1850" s="1"/>
  <c r="B1849"/>
  <c r="D1849" s="1"/>
  <c r="B1848"/>
  <c r="C1848" s="1"/>
  <c r="F1848" s="1"/>
  <c r="B1847"/>
  <c r="B1846"/>
  <c r="C1846" s="1"/>
  <c r="F1846" s="1"/>
  <c r="B1845"/>
  <c r="D1845" s="1"/>
  <c r="B1844"/>
  <c r="C1844" s="1"/>
  <c r="F1844" s="1"/>
  <c r="B1843"/>
  <c r="B1842"/>
  <c r="C1842" s="1"/>
  <c r="F1842" s="1"/>
  <c r="B1841"/>
  <c r="D1841" s="1"/>
  <c r="B1840"/>
  <c r="C1840" s="1"/>
  <c r="F1840" s="1"/>
  <c r="B1839"/>
  <c r="B1838"/>
  <c r="C1838" s="1"/>
  <c r="F1838" s="1"/>
  <c r="B1837"/>
  <c r="D1837" s="1"/>
  <c r="B1836"/>
  <c r="C1836" s="1"/>
  <c r="F1836" s="1"/>
  <c r="B1835"/>
  <c r="B1834"/>
  <c r="C1834" s="1"/>
  <c r="F1834" s="1"/>
  <c r="B1833"/>
  <c r="D1833" s="1"/>
  <c r="B1832"/>
  <c r="C1832" s="1"/>
  <c r="F1832" s="1"/>
  <c r="B1831"/>
  <c r="B1830"/>
  <c r="C1830" s="1"/>
  <c r="F1830" s="1"/>
  <c r="B1829"/>
  <c r="D1829" s="1"/>
  <c r="B1828"/>
  <c r="C1828" s="1"/>
  <c r="F1828" s="1"/>
  <c r="B1827"/>
  <c r="B1826"/>
  <c r="C1826" s="1"/>
  <c r="F1826" s="1"/>
  <c r="B1825"/>
  <c r="D1825" s="1"/>
  <c r="B1824"/>
  <c r="C1824" s="1"/>
  <c r="F1824" s="1"/>
  <c r="B1823"/>
  <c r="B1822"/>
  <c r="C1822" s="1"/>
  <c r="F1822" s="1"/>
  <c r="B1821"/>
  <c r="D1821" s="1"/>
  <c r="B1820"/>
  <c r="C1820" s="1"/>
  <c r="F1820" s="1"/>
  <c r="B1819"/>
  <c r="B1818"/>
  <c r="C1818" s="1"/>
  <c r="F1818" s="1"/>
  <c r="B1817"/>
  <c r="D1817" s="1"/>
  <c r="B1816"/>
  <c r="C1816" s="1"/>
  <c r="F1816" s="1"/>
  <c r="B1815"/>
  <c r="B1814"/>
  <c r="C1814" s="1"/>
  <c r="F1814" s="1"/>
  <c r="B1813"/>
  <c r="D1813" s="1"/>
  <c r="B1812"/>
  <c r="C1812" s="1"/>
  <c r="F1812" s="1"/>
  <c r="B1811"/>
  <c r="B1810"/>
  <c r="C1810" s="1"/>
  <c r="F1810" s="1"/>
  <c r="B1809"/>
  <c r="D1809" s="1"/>
  <c r="B1808"/>
  <c r="C1808" s="1"/>
  <c r="F1808" s="1"/>
  <c r="B1807"/>
  <c r="B1806"/>
  <c r="C1806" s="1"/>
  <c r="F1806" s="1"/>
  <c r="B1805"/>
  <c r="D1805" s="1"/>
  <c r="B1804"/>
  <c r="C1804" s="1"/>
  <c r="F1804" s="1"/>
  <c r="B1803"/>
  <c r="B1802"/>
  <c r="C1802" s="1"/>
  <c r="F1802" s="1"/>
  <c r="B1801"/>
  <c r="D1801" s="1"/>
  <c r="B1800"/>
  <c r="C1800" s="1"/>
  <c r="F1800" s="1"/>
  <c r="B1799"/>
  <c r="B1798"/>
  <c r="C1798" s="1"/>
  <c r="F1798" s="1"/>
  <c r="B1797"/>
  <c r="D1797" s="1"/>
  <c r="B1796"/>
  <c r="C1796" s="1"/>
  <c r="F1796" s="1"/>
  <c r="B1795"/>
  <c r="B1794"/>
  <c r="C1794" s="1"/>
  <c r="F1794" s="1"/>
  <c r="B1793"/>
  <c r="D1793" s="1"/>
  <c r="B1792"/>
  <c r="C1792" s="1"/>
  <c r="F1792" s="1"/>
  <c r="B1791"/>
  <c r="B1790"/>
  <c r="C1790" s="1"/>
  <c r="F1790" s="1"/>
  <c r="B1789"/>
  <c r="D1789" s="1"/>
  <c r="B1788"/>
  <c r="C1788" s="1"/>
  <c r="F1788" s="1"/>
  <c r="B1787"/>
  <c r="B1786"/>
  <c r="C1786" s="1"/>
  <c r="F1786" s="1"/>
  <c r="B1785"/>
  <c r="D1785" s="1"/>
  <c r="B1784"/>
  <c r="C1784" s="1"/>
  <c r="F1784" s="1"/>
  <c r="B1783"/>
  <c r="B1782"/>
  <c r="C1782" s="1"/>
  <c r="F1782" s="1"/>
  <c r="B1781"/>
  <c r="D1781" s="1"/>
  <c r="B1780"/>
  <c r="C1780" s="1"/>
  <c r="F1780" s="1"/>
  <c r="B1779"/>
  <c r="B1778"/>
  <c r="C1778" s="1"/>
  <c r="F1778" s="1"/>
  <c r="B1777"/>
  <c r="D1777" s="1"/>
  <c r="B1776"/>
  <c r="C1776" s="1"/>
  <c r="F1776" s="1"/>
  <c r="B1775"/>
  <c r="B1774"/>
  <c r="C1774" s="1"/>
  <c r="F1774" s="1"/>
  <c r="B1773"/>
  <c r="D1773" s="1"/>
  <c r="B1772"/>
  <c r="C1772" s="1"/>
  <c r="F1772" s="1"/>
  <c r="B1771"/>
  <c r="B1770"/>
  <c r="C1770" s="1"/>
  <c r="F1770" s="1"/>
  <c r="B1769"/>
  <c r="D1769" s="1"/>
  <c r="B1768"/>
  <c r="C1768" s="1"/>
  <c r="F1768" s="1"/>
  <c r="B1767"/>
  <c r="B1766"/>
  <c r="C1766" s="1"/>
  <c r="F1766" s="1"/>
  <c r="C1765"/>
  <c r="F1765" s="1"/>
  <c r="B1765"/>
  <c r="D1765" s="1"/>
  <c r="B1764"/>
  <c r="C1764" s="1"/>
  <c r="F1764" s="1"/>
  <c r="B1763"/>
  <c r="B1762"/>
  <c r="C1762" s="1"/>
  <c r="F1762" s="1"/>
  <c r="B1761"/>
  <c r="D1761" s="1"/>
  <c r="B1760"/>
  <c r="C1760" s="1"/>
  <c r="F1760" s="1"/>
  <c r="B1759"/>
  <c r="B1758"/>
  <c r="C1758" s="1"/>
  <c r="F1758" s="1"/>
  <c r="B1757"/>
  <c r="D1757" s="1"/>
  <c r="B1756"/>
  <c r="C1756" s="1"/>
  <c r="F1756" s="1"/>
  <c r="B1755"/>
  <c r="B1754"/>
  <c r="C1754" s="1"/>
  <c r="F1754" s="1"/>
  <c r="B1753"/>
  <c r="D1753" s="1"/>
  <c r="B1752"/>
  <c r="C1752" s="1"/>
  <c r="F1752" s="1"/>
  <c r="B1751"/>
  <c r="B1750"/>
  <c r="C1750" s="1"/>
  <c r="F1750" s="1"/>
  <c r="B1749"/>
  <c r="D1749" s="1"/>
  <c r="B1748"/>
  <c r="C1748" s="1"/>
  <c r="F1748" s="1"/>
  <c r="B1747"/>
  <c r="B1746"/>
  <c r="C1746" s="1"/>
  <c r="F1746" s="1"/>
  <c r="B1745"/>
  <c r="D1745" s="1"/>
  <c r="B1744"/>
  <c r="C1744" s="1"/>
  <c r="F1744" s="1"/>
  <c r="B1743"/>
  <c r="B1742"/>
  <c r="C1742" s="1"/>
  <c r="F1742" s="1"/>
  <c r="B1741"/>
  <c r="D1741" s="1"/>
  <c r="B1740"/>
  <c r="C1740" s="1"/>
  <c r="F1740" s="1"/>
  <c r="B1739"/>
  <c r="B1738"/>
  <c r="C1738" s="1"/>
  <c r="F1738" s="1"/>
  <c r="B1737"/>
  <c r="D1737" s="1"/>
  <c r="B1736"/>
  <c r="C1736" s="1"/>
  <c r="F1736" s="1"/>
  <c r="B1735"/>
  <c r="B1734"/>
  <c r="C1734" s="1"/>
  <c r="F1734" s="1"/>
  <c r="C1733"/>
  <c r="F1733" s="1"/>
  <c r="B1733"/>
  <c r="D1733" s="1"/>
  <c r="B1732"/>
  <c r="C1732" s="1"/>
  <c r="F1732" s="1"/>
  <c r="B1731"/>
  <c r="B1730"/>
  <c r="C1730" s="1"/>
  <c r="F1730" s="1"/>
  <c r="B1729"/>
  <c r="D1729" s="1"/>
  <c r="B1728"/>
  <c r="C1728" s="1"/>
  <c r="F1728" s="1"/>
  <c r="B1727"/>
  <c r="B1726"/>
  <c r="C1726" s="1"/>
  <c r="F1726" s="1"/>
  <c r="B1725"/>
  <c r="D1725" s="1"/>
  <c r="B1724"/>
  <c r="C1724" s="1"/>
  <c r="F1724" s="1"/>
  <c r="B1723"/>
  <c r="B1722"/>
  <c r="C1722" s="1"/>
  <c r="F1722" s="1"/>
  <c r="B1721"/>
  <c r="D1721" s="1"/>
  <c r="B1720"/>
  <c r="C1720" s="1"/>
  <c r="F1720" s="1"/>
  <c r="B1719"/>
  <c r="B1718"/>
  <c r="C1718" s="1"/>
  <c r="F1718" s="1"/>
  <c r="B1717"/>
  <c r="D1717" s="1"/>
  <c r="B1716"/>
  <c r="C1716" s="1"/>
  <c r="F1716" s="1"/>
  <c r="B1715"/>
  <c r="B1714"/>
  <c r="C1714" s="1"/>
  <c r="F1714" s="1"/>
  <c r="B1713"/>
  <c r="D1713" s="1"/>
  <c r="B1712"/>
  <c r="C1712" s="1"/>
  <c r="F1712" s="1"/>
  <c r="B1711"/>
  <c r="B1710"/>
  <c r="C1710" s="1"/>
  <c r="F1710" s="1"/>
  <c r="B1709"/>
  <c r="D1709" s="1"/>
  <c r="B1708"/>
  <c r="C1708" s="1"/>
  <c r="F1708" s="1"/>
  <c r="B1707"/>
  <c r="B1706"/>
  <c r="C1706" s="1"/>
  <c r="F1706" s="1"/>
  <c r="B1705"/>
  <c r="D1705" s="1"/>
  <c r="B1704"/>
  <c r="C1704" s="1"/>
  <c r="F1704" s="1"/>
  <c r="B1703"/>
  <c r="B1702"/>
  <c r="C1702" s="1"/>
  <c r="F1702" s="1"/>
  <c r="C1701"/>
  <c r="F1701" s="1"/>
  <c r="B1701"/>
  <c r="D1701" s="1"/>
  <c r="B1700"/>
  <c r="C1700" s="1"/>
  <c r="F1700" s="1"/>
  <c r="B1699"/>
  <c r="B1698"/>
  <c r="C1698" s="1"/>
  <c r="F1698" s="1"/>
  <c r="B1697"/>
  <c r="D1697" s="1"/>
  <c r="B1696"/>
  <c r="C1696" s="1"/>
  <c r="F1696" s="1"/>
  <c r="B1695"/>
  <c r="B1694"/>
  <c r="C1694" s="1"/>
  <c r="F1694" s="1"/>
  <c r="B1693"/>
  <c r="D1693" s="1"/>
  <c r="B1692"/>
  <c r="C1692" s="1"/>
  <c r="F1692" s="1"/>
  <c r="B1691"/>
  <c r="B1690"/>
  <c r="C1690" s="1"/>
  <c r="F1690" s="1"/>
  <c r="B1689"/>
  <c r="D1689" s="1"/>
  <c r="B1688"/>
  <c r="C1688" s="1"/>
  <c r="F1688" s="1"/>
  <c r="B1687"/>
  <c r="B1686"/>
  <c r="C1686" s="1"/>
  <c r="F1686" s="1"/>
  <c r="B1685"/>
  <c r="D1685" s="1"/>
  <c r="B1684"/>
  <c r="C1684" s="1"/>
  <c r="F1684" s="1"/>
  <c r="B1683"/>
  <c r="B1682"/>
  <c r="C1682" s="1"/>
  <c r="F1682" s="1"/>
  <c r="B1681"/>
  <c r="D1681" s="1"/>
  <c r="B1680"/>
  <c r="C1680" s="1"/>
  <c r="F1680" s="1"/>
  <c r="B1679"/>
  <c r="B1678"/>
  <c r="C1678" s="1"/>
  <c r="F1678" s="1"/>
  <c r="B1677"/>
  <c r="D1677" s="1"/>
  <c r="B1676"/>
  <c r="C1676" s="1"/>
  <c r="F1676" s="1"/>
  <c r="B1675"/>
  <c r="B1674"/>
  <c r="C1674" s="1"/>
  <c r="F1674" s="1"/>
  <c r="B1673"/>
  <c r="D1673" s="1"/>
  <c r="B1672"/>
  <c r="C1672" s="1"/>
  <c r="F1672" s="1"/>
  <c r="B1671"/>
  <c r="B1670"/>
  <c r="C1670" s="1"/>
  <c r="F1670" s="1"/>
  <c r="C1669"/>
  <c r="F1669" s="1"/>
  <c r="B1669"/>
  <c r="D1669" s="1"/>
  <c r="B1668"/>
  <c r="C1668" s="1"/>
  <c r="F1668" s="1"/>
  <c r="B1667"/>
  <c r="B1666"/>
  <c r="C1666" s="1"/>
  <c r="F1666" s="1"/>
  <c r="B1665"/>
  <c r="D1665" s="1"/>
  <c r="B1664"/>
  <c r="C1664" s="1"/>
  <c r="F1664" s="1"/>
  <c r="B1663"/>
  <c r="B1662"/>
  <c r="C1662" s="1"/>
  <c r="F1662" s="1"/>
  <c r="B1661"/>
  <c r="D1661" s="1"/>
  <c r="B1660"/>
  <c r="C1660" s="1"/>
  <c r="F1660" s="1"/>
  <c r="B1659"/>
  <c r="B1658"/>
  <c r="C1658" s="1"/>
  <c r="F1658" s="1"/>
  <c r="B1657"/>
  <c r="D1657" s="1"/>
  <c r="B1656"/>
  <c r="C1656" s="1"/>
  <c r="F1656" s="1"/>
  <c r="B1655"/>
  <c r="B1654"/>
  <c r="C1654" s="1"/>
  <c r="F1654" s="1"/>
  <c r="B1653"/>
  <c r="D1653" s="1"/>
  <c r="B1652"/>
  <c r="C1652" s="1"/>
  <c r="F1652" s="1"/>
  <c r="B1651"/>
  <c r="B1650"/>
  <c r="C1650" s="1"/>
  <c r="F1650" s="1"/>
  <c r="B1649"/>
  <c r="D1649" s="1"/>
  <c r="B1648"/>
  <c r="C1648" s="1"/>
  <c r="F1648" s="1"/>
  <c r="B1647"/>
  <c r="B1646"/>
  <c r="C1646" s="1"/>
  <c r="F1646" s="1"/>
  <c r="B1645"/>
  <c r="D1645" s="1"/>
  <c r="B1644"/>
  <c r="C1644" s="1"/>
  <c r="F1644" s="1"/>
  <c r="B1643"/>
  <c r="B1642"/>
  <c r="C1642" s="1"/>
  <c r="F1642" s="1"/>
  <c r="B1641"/>
  <c r="D1641" s="1"/>
  <c r="B1640"/>
  <c r="C1640" s="1"/>
  <c r="F1640" s="1"/>
  <c r="B1639"/>
  <c r="B1638"/>
  <c r="C1638" s="1"/>
  <c r="F1638" s="1"/>
  <c r="C1637"/>
  <c r="F1637" s="1"/>
  <c r="B1637"/>
  <c r="D1637" s="1"/>
  <c r="B1636"/>
  <c r="C1636" s="1"/>
  <c r="F1636" s="1"/>
  <c r="B1635"/>
  <c r="B1634"/>
  <c r="C1634" s="1"/>
  <c r="F1634" s="1"/>
  <c r="B1633"/>
  <c r="D1633" s="1"/>
  <c r="B1632"/>
  <c r="C1632" s="1"/>
  <c r="F1632" s="1"/>
  <c r="B1631"/>
  <c r="B1630"/>
  <c r="C1630" s="1"/>
  <c r="F1630" s="1"/>
  <c r="B1629"/>
  <c r="D1629" s="1"/>
  <c r="B1628"/>
  <c r="C1628" s="1"/>
  <c r="F1628" s="1"/>
  <c r="B1627"/>
  <c r="B1626"/>
  <c r="C1626" s="1"/>
  <c r="F1626" s="1"/>
  <c r="B1625"/>
  <c r="D1625" s="1"/>
  <c r="B1624"/>
  <c r="C1624" s="1"/>
  <c r="F1624" s="1"/>
  <c r="B1623"/>
  <c r="B1622"/>
  <c r="C1622" s="1"/>
  <c r="F1622" s="1"/>
  <c r="B1621"/>
  <c r="D1621" s="1"/>
  <c r="B1620"/>
  <c r="C1620" s="1"/>
  <c r="F1620" s="1"/>
  <c r="B1619"/>
  <c r="B1618"/>
  <c r="C1618" s="1"/>
  <c r="F1618" s="1"/>
  <c r="B1617"/>
  <c r="D1617" s="1"/>
  <c r="B1616"/>
  <c r="C1616" s="1"/>
  <c r="F1616" s="1"/>
  <c r="B1615"/>
  <c r="B1614"/>
  <c r="C1614" s="1"/>
  <c r="F1614" s="1"/>
  <c r="B1613"/>
  <c r="D1613" s="1"/>
  <c r="B1612"/>
  <c r="C1612" s="1"/>
  <c r="F1612" s="1"/>
  <c r="B1611"/>
  <c r="B1610"/>
  <c r="C1610" s="1"/>
  <c r="F1610" s="1"/>
  <c r="B1609"/>
  <c r="D1609" s="1"/>
  <c r="B1608"/>
  <c r="C1608" s="1"/>
  <c r="F1608" s="1"/>
  <c r="B1607"/>
  <c r="B1606"/>
  <c r="C1606" s="1"/>
  <c r="F1606" s="1"/>
  <c r="C1605"/>
  <c r="F1605" s="1"/>
  <c r="B1605"/>
  <c r="D1605" s="1"/>
  <c r="B1604"/>
  <c r="C1604" s="1"/>
  <c r="F1604" s="1"/>
  <c r="B1603"/>
  <c r="B1602"/>
  <c r="C1602" s="1"/>
  <c r="F1602" s="1"/>
  <c r="B1601"/>
  <c r="D1601" s="1"/>
  <c r="B1600"/>
  <c r="C1600" s="1"/>
  <c r="F1600" s="1"/>
  <c r="B1599"/>
  <c r="B1598"/>
  <c r="C1598" s="1"/>
  <c r="F1598" s="1"/>
  <c r="B1597"/>
  <c r="D1597" s="1"/>
  <c r="B1596"/>
  <c r="C1596" s="1"/>
  <c r="F1596" s="1"/>
  <c r="B1595"/>
  <c r="B1594"/>
  <c r="C1594" s="1"/>
  <c r="F1594" s="1"/>
  <c r="B1593"/>
  <c r="D1593" s="1"/>
  <c r="B1592"/>
  <c r="C1592" s="1"/>
  <c r="F1592" s="1"/>
  <c r="B1591"/>
  <c r="B1590"/>
  <c r="C1590" s="1"/>
  <c r="F1590" s="1"/>
  <c r="B1589"/>
  <c r="D1589" s="1"/>
  <c r="B1588"/>
  <c r="C1588" s="1"/>
  <c r="F1588" s="1"/>
  <c r="B1587"/>
  <c r="B1586"/>
  <c r="C1586" s="1"/>
  <c r="F1586" s="1"/>
  <c r="B1585"/>
  <c r="D1585" s="1"/>
  <c r="B1584"/>
  <c r="C1584" s="1"/>
  <c r="F1584" s="1"/>
  <c r="B1583"/>
  <c r="B1582"/>
  <c r="C1582" s="1"/>
  <c r="F1582" s="1"/>
  <c r="B1581"/>
  <c r="D1581" s="1"/>
  <c r="B1580"/>
  <c r="C1580" s="1"/>
  <c r="F1580" s="1"/>
  <c r="B1579"/>
  <c r="B1578"/>
  <c r="C1578" s="1"/>
  <c r="F1578" s="1"/>
  <c r="B1577"/>
  <c r="D1577" s="1"/>
  <c r="B1576"/>
  <c r="C1576" s="1"/>
  <c r="F1576" s="1"/>
  <c r="B1575"/>
  <c r="B1574"/>
  <c r="C1574" s="1"/>
  <c r="F1574" s="1"/>
  <c r="C1573"/>
  <c r="F1573" s="1"/>
  <c r="B1573"/>
  <c r="D1573" s="1"/>
  <c r="B1572"/>
  <c r="C1572" s="1"/>
  <c r="F1572" s="1"/>
  <c r="B1571"/>
  <c r="B1570"/>
  <c r="C1570" s="1"/>
  <c r="F1570" s="1"/>
  <c r="B1569"/>
  <c r="D1569" s="1"/>
  <c r="B1568"/>
  <c r="C1568" s="1"/>
  <c r="F1568" s="1"/>
  <c r="B1567"/>
  <c r="B1566"/>
  <c r="C1566" s="1"/>
  <c r="F1566" s="1"/>
  <c r="B1565"/>
  <c r="D1565" s="1"/>
  <c r="B1564"/>
  <c r="C1564" s="1"/>
  <c r="F1564" s="1"/>
  <c r="B1563"/>
  <c r="B1562"/>
  <c r="C1562" s="1"/>
  <c r="F1562" s="1"/>
  <c r="B1561"/>
  <c r="D1561" s="1"/>
  <c r="B1560"/>
  <c r="C1560" s="1"/>
  <c r="F1560" s="1"/>
  <c r="B1559"/>
  <c r="B1558"/>
  <c r="C1558" s="1"/>
  <c r="F1558" s="1"/>
  <c r="B1557"/>
  <c r="D1557" s="1"/>
  <c r="B1556"/>
  <c r="C1556" s="1"/>
  <c r="F1556" s="1"/>
  <c r="B1555"/>
  <c r="B1554"/>
  <c r="C1554" s="1"/>
  <c r="F1554" s="1"/>
  <c r="B1553"/>
  <c r="D1553" s="1"/>
  <c r="B1552"/>
  <c r="C1552" s="1"/>
  <c r="F1552" s="1"/>
  <c r="B1551"/>
  <c r="B1550"/>
  <c r="C1550" s="1"/>
  <c r="F1550" s="1"/>
  <c r="B1549"/>
  <c r="D1549" s="1"/>
  <c r="B1548"/>
  <c r="C1548" s="1"/>
  <c r="F1548" s="1"/>
  <c r="B1547"/>
  <c r="B1546"/>
  <c r="C1546" s="1"/>
  <c r="F1546" s="1"/>
  <c r="B1545"/>
  <c r="D1545" s="1"/>
  <c r="B1544"/>
  <c r="C1544" s="1"/>
  <c r="F1544" s="1"/>
  <c r="B1543"/>
  <c r="B1542"/>
  <c r="C1542" s="1"/>
  <c r="F1542" s="1"/>
  <c r="B1541"/>
  <c r="D1541" s="1"/>
  <c r="B1540"/>
  <c r="C1540" s="1"/>
  <c r="F1540" s="1"/>
  <c r="B1539"/>
  <c r="B1538"/>
  <c r="C1538" s="1"/>
  <c r="F1538" s="1"/>
  <c r="B1537"/>
  <c r="D1537" s="1"/>
  <c r="B1536"/>
  <c r="C1536" s="1"/>
  <c r="F1536" s="1"/>
  <c r="B1535"/>
  <c r="B1534"/>
  <c r="C1534" s="1"/>
  <c r="F1534" s="1"/>
  <c r="B1533"/>
  <c r="D1533" s="1"/>
  <c r="B1532"/>
  <c r="C1532" s="1"/>
  <c r="F1532" s="1"/>
  <c r="B1531"/>
  <c r="B1530"/>
  <c r="C1530" s="1"/>
  <c r="F1530" s="1"/>
  <c r="B1529"/>
  <c r="D1529" s="1"/>
  <c r="B1528"/>
  <c r="C1528" s="1"/>
  <c r="F1528" s="1"/>
  <c r="B1527"/>
  <c r="B1526"/>
  <c r="C1526" s="1"/>
  <c r="F1526" s="1"/>
  <c r="B1525"/>
  <c r="D1525" s="1"/>
  <c r="B1524"/>
  <c r="C1524" s="1"/>
  <c r="F1524" s="1"/>
  <c r="B1523"/>
  <c r="B1522"/>
  <c r="C1522" s="1"/>
  <c r="F1522" s="1"/>
  <c r="B1521"/>
  <c r="D1521" s="1"/>
  <c r="B1520"/>
  <c r="C1520" s="1"/>
  <c r="F1520" s="1"/>
  <c r="B1519"/>
  <c r="B1518"/>
  <c r="C1518" s="1"/>
  <c r="F1518" s="1"/>
  <c r="B1517"/>
  <c r="D1517" s="1"/>
  <c r="B1516"/>
  <c r="C1516" s="1"/>
  <c r="F1516" s="1"/>
  <c r="B1515"/>
  <c r="B1514"/>
  <c r="C1514" s="1"/>
  <c r="F1514" s="1"/>
  <c r="B1513"/>
  <c r="D1513" s="1"/>
  <c r="B1512"/>
  <c r="C1512" s="1"/>
  <c r="F1512" s="1"/>
  <c r="B1511"/>
  <c r="B1510"/>
  <c r="C1510" s="1"/>
  <c r="F1510" s="1"/>
  <c r="B1509"/>
  <c r="D1509" s="1"/>
  <c r="B1508"/>
  <c r="C1508" s="1"/>
  <c r="F1508" s="1"/>
  <c r="B1507"/>
  <c r="B1506"/>
  <c r="C1506" s="1"/>
  <c r="F1506" s="1"/>
  <c r="B1505"/>
  <c r="D1505" s="1"/>
  <c r="B1504"/>
  <c r="C1504" s="1"/>
  <c r="F1504" s="1"/>
  <c r="B1503"/>
  <c r="B1502"/>
  <c r="C1502" s="1"/>
  <c r="F1502" s="1"/>
  <c r="B1501"/>
  <c r="D1501" s="1"/>
  <c r="B1500"/>
  <c r="C1500" s="1"/>
  <c r="F1500" s="1"/>
  <c r="B1499"/>
  <c r="B1498"/>
  <c r="C1498" s="1"/>
  <c r="F1498" s="1"/>
  <c r="B1497"/>
  <c r="D1497" s="1"/>
  <c r="B1496"/>
  <c r="C1496" s="1"/>
  <c r="F1496" s="1"/>
  <c r="B1495"/>
  <c r="B1494"/>
  <c r="C1494" s="1"/>
  <c r="F1494" s="1"/>
  <c r="B1493"/>
  <c r="D1493" s="1"/>
  <c r="B1492"/>
  <c r="C1492" s="1"/>
  <c r="F1492" s="1"/>
  <c r="B1491"/>
  <c r="B1490"/>
  <c r="C1490" s="1"/>
  <c r="F1490" s="1"/>
  <c r="B1489"/>
  <c r="D1489" s="1"/>
  <c r="B1488"/>
  <c r="C1488" s="1"/>
  <c r="F1488" s="1"/>
  <c r="B1487"/>
  <c r="B1486"/>
  <c r="C1486" s="1"/>
  <c r="F1486" s="1"/>
  <c r="B1485"/>
  <c r="D1485" s="1"/>
  <c r="B1484"/>
  <c r="C1484" s="1"/>
  <c r="F1484" s="1"/>
  <c r="B1483"/>
  <c r="B1482"/>
  <c r="C1482" s="1"/>
  <c r="F1482" s="1"/>
  <c r="B1481"/>
  <c r="D1481" s="1"/>
  <c r="B1480"/>
  <c r="C1480" s="1"/>
  <c r="F1480" s="1"/>
  <c r="B1479"/>
  <c r="B1478"/>
  <c r="C1478" s="1"/>
  <c r="F1478" s="1"/>
  <c r="B1477"/>
  <c r="D1477" s="1"/>
  <c r="B1476"/>
  <c r="C1476" s="1"/>
  <c r="F1476" s="1"/>
  <c r="B1475"/>
  <c r="B1474"/>
  <c r="C1474" s="1"/>
  <c r="F1474" s="1"/>
  <c r="B1473"/>
  <c r="D1473" s="1"/>
  <c r="B1472"/>
  <c r="C1472" s="1"/>
  <c r="F1472" s="1"/>
  <c r="B1471"/>
  <c r="B1470"/>
  <c r="C1470" s="1"/>
  <c r="F1470" s="1"/>
  <c r="B1469"/>
  <c r="D1469" s="1"/>
  <c r="B1468"/>
  <c r="C1468" s="1"/>
  <c r="F1468" s="1"/>
  <c r="B1467"/>
  <c r="B1466"/>
  <c r="C1466" s="1"/>
  <c r="F1466" s="1"/>
  <c r="B1465"/>
  <c r="D1465" s="1"/>
  <c r="B1464"/>
  <c r="C1464" s="1"/>
  <c r="F1464" s="1"/>
  <c r="B1463"/>
  <c r="B1462"/>
  <c r="C1462" s="1"/>
  <c r="F1462" s="1"/>
  <c r="B1461"/>
  <c r="D1461" s="1"/>
  <c r="B1460"/>
  <c r="C1460" s="1"/>
  <c r="F1460" s="1"/>
  <c r="B1459"/>
  <c r="B1458"/>
  <c r="C1458" s="1"/>
  <c r="F1458" s="1"/>
  <c r="B1457"/>
  <c r="D1457" s="1"/>
  <c r="B1456"/>
  <c r="C1456" s="1"/>
  <c r="F1456" s="1"/>
  <c r="B1455"/>
  <c r="B1454"/>
  <c r="C1454" s="1"/>
  <c r="F1454" s="1"/>
  <c r="B1453"/>
  <c r="D1453" s="1"/>
  <c r="B1452"/>
  <c r="C1452" s="1"/>
  <c r="F1452" s="1"/>
  <c r="B1451"/>
  <c r="B1450"/>
  <c r="C1450" s="1"/>
  <c r="F1450" s="1"/>
  <c r="B1449"/>
  <c r="D1449" s="1"/>
  <c r="B1448"/>
  <c r="C1448" s="1"/>
  <c r="F1448" s="1"/>
  <c r="B1447"/>
  <c r="B1446"/>
  <c r="C1446" s="1"/>
  <c r="F1446" s="1"/>
  <c r="C1445"/>
  <c r="F1445" s="1"/>
  <c r="B1445"/>
  <c r="D1445" s="1"/>
  <c r="B1444"/>
  <c r="C1444" s="1"/>
  <c r="F1444" s="1"/>
  <c r="B1443"/>
  <c r="B1442"/>
  <c r="C1442" s="1"/>
  <c r="F1442" s="1"/>
  <c r="B1441"/>
  <c r="D1441" s="1"/>
  <c r="B1440"/>
  <c r="C1440" s="1"/>
  <c r="F1440" s="1"/>
  <c r="B1439"/>
  <c r="B1438"/>
  <c r="C1438" s="1"/>
  <c r="F1438" s="1"/>
  <c r="B1437"/>
  <c r="D1437" s="1"/>
  <c r="B1436"/>
  <c r="C1436" s="1"/>
  <c r="F1436" s="1"/>
  <c r="B1435"/>
  <c r="B1434"/>
  <c r="C1434" s="1"/>
  <c r="F1434" s="1"/>
  <c r="B1433"/>
  <c r="D1433" s="1"/>
  <c r="B1432"/>
  <c r="C1432" s="1"/>
  <c r="F1432" s="1"/>
  <c r="B1431"/>
  <c r="B1430"/>
  <c r="C1430" s="1"/>
  <c r="F1430" s="1"/>
  <c r="B1429"/>
  <c r="D1429" s="1"/>
  <c r="B1428"/>
  <c r="C1428" s="1"/>
  <c r="F1428" s="1"/>
  <c r="B1427"/>
  <c r="B1426"/>
  <c r="C1426" s="1"/>
  <c r="F1426" s="1"/>
  <c r="B1425"/>
  <c r="D1425" s="1"/>
  <c r="B1424"/>
  <c r="C1424" s="1"/>
  <c r="F1424" s="1"/>
  <c r="B1423"/>
  <c r="B1422"/>
  <c r="C1422" s="1"/>
  <c r="F1422" s="1"/>
  <c r="B1421"/>
  <c r="D1421" s="1"/>
  <c r="B1420"/>
  <c r="C1420" s="1"/>
  <c r="F1420" s="1"/>
  <c r="B1419"/>
  <c r="D1419" s="1"/>
  <c r="B1418"/>
  <c r="C1418" s="1"/>
  <c r="F1418" s="1"/>
  <c r="B1417"/>
  <c r="D1417" s="1"/>
  <c r="B1416"/>
  <c r="C1416" s="1"/>
  <c r="F1416" s="1"/>
  <c r="B1415"/>
  <c r="D1415" s="1"/>
  <c r="B1414"/>
  <c r="C1414" s="1"/>
  <c r="F1414" s="1"/>
  <c r="B1413"/>
  <c r="D1413" s="1"/>
  <c r="B1412"/>
  <c r="C1412" s="1"/>
  <c r="F1412" s="1"/>
  <c r="B1411"/>
  <c r="D1411" s="1"/>
  <c r="B1410"/>
  <c r="C1410" s="1"/>
  <c r="F1410" s="1"/>
  <c r="B1409"/>
  <c r="D1409" s="1"/>
  <c r="B1408"/>
  <c r="C1408" s="1"/>
  <c r="F1408" s="1"/>
  <c r="B1407"/>
  <c r="D1407" s="1"/>
  <c r="B1406"/>
  <c r="C1406" s="1"/>
  <c r="F1406" s="1"/>
  <c r="B1405"/>
  <c r="D1405" s="1"/>
  <c r="B1404"/>
  <c r="C1404" s="1"/>
  <c r="F1404" s="1"/>
  <c r="B1403"/>
  <c r="D1403" s="1"/>
  <c r="B1402"/>
  <c r="C1402" s="1"/>
  <c r="F1402" s="1"/>
  <c r="B1401"/>
  <c r="D1401" s="1"/>
  <c r="B1400"/>
  <c r="C1400" s="1"/>
  <c r="F1400" s="1"/>
  <c r="B1399"/>
  <c r="D1399" s="1"/>
  <c r="B1398"/>
  <c r="C1398" s="1"/>
  <c r="F1398" s="1"/>
  <c r="B1397"/>
  <c r="D1397" s="1"/>
  <c r="B1396"/>
  <c r="C1396" s="1"/>
  <c r="F1396" s="1"/>
  <c r="B1395"/>
  <c r="D1395" s="1"/>
  <c r="B1394"/>
  <c r="C1394" s="1"/>
  <c r="F1394" s="1"/>
  <c r="B1393"/>
  <c r="D1393" s="1"/>
  <c r="B1392"/>
  <c r="C1392" s="1"/>
  <c r="F1392" s="1"/>
  <c r="B1391"/>
  <c r="D1391" s="1"/>
  <c r="B1390"/>
  <c r="C1390" s="1"/>
  <c r="F1390" s="1"/>
  <c r="B1389"/>
  <c r="D1389" s="1"/>
  <c r="B1388"/>
  <c r="C1388" s="1"/>
  <c r="F1388" s="1"/>
  <c r="B1387"/>
  <c r="D1387" s="1"/>
  <c r="B1386"/>
  <c r="C1386" s="1"/>
  <c r="F1386" s="1"/>
  <c r="B1385"/>
  <c r="D1385" s="1"/>
  <c r="B1384"/>
  <c r="C1384" s="1"/>
  <c r="F1384" s="1"/>
  <c r="B1383"/>
  <c r="D1383" s="1"/>
  <c r="B1382"/>
  <c r="C1382" s="1"/>
  <c r="F1382" s="1"/>
  <c r="B1381"/>
  <c r="D1381" s="1"/>
  <c r="B1380"/>
  <c r="C1380" s="1"/>
  <c r="F1380" s="1"/>
  <c r="B1379"/>
  <c r="D1379" s="1"/>
  <c r="B1378"/>
  <c r="C1378" s="1"/>
  <c r="F1378" s="1"/>
  <c r="B1377"/>
  <c r="D1377" s="1"/>
  <c r="B1376"/>
  <c r="C1376" s="1"/>
  <c r="F1376" s="1"/>
  <c r="B1375"/>
  <c r="D1375" s="1"/>
  <c r="B1374"/>
  <c r="C1374" s="1"/>
  <c r="F1374" s="1"/>
  <c r="B1373"/>
  <c r="D1373" s="1"/>
  <c r="B1372"/>
  <c r="C1372" s="1"/>
  <c r="F1372" s="1"/>
  <c r="B1371"/>
  <c r="D1371" s="1"/>
  <c r="B1370"/>
  <c r="C1370" s="1"/>
  <c r="F1370" s="1"/>
  <c r="B1369"/>
  <c r="D1369" s="1"/>
  <c r="B1368"/>
  <c r="C1368" s="1"/>
  <c r="F1368" s="1"/>
  <c r="B1367"/>
  <c r="D1367" s="1"/>
  <c r="B1366"/>
  <c r="C1366" s="1"/>
  <c r="F1366" s="1"/>
  <c r="B1365"/>
  <c r="D1365" s="1"/>
  <c r="B1364"/>
  <c r="C1364" s="1"/>
  <c r="F1364" s="1"/>
  <c r="B1363"/>
  <c r="D1363" s="1"/>
  <c r="B1362"/>
  <c r="C1362" s="1"/>
  <c r="F1362" s="1"/>
  <c r="B1361"/>
  <c r="D1361" s="1"/>
  <c r="B1360"/>
  <c r="C1360" s="1"/>
  <c r="F1360" s="1"/>
  <c r="B1359"/>
  <c r="D1359" s="1"/>
  <c r="B1358"/>
  <c r="C1358" s="1"/>
  <c r="F1358" s="1"/>
  <c r="B1357"/>
  <c r="D1357" s="1"/>
  <c r="B1356"/>
  <c r="C1356" s="1"/>
  <c r="F1356" s="1"/>
  <c r="B1355"/>
  <c r="D1355" s="1"/>
  <c r="B1354"/>
  <c r="C1354" s="1"/>
  <c r="F1354" s="1"/>
  <c r="B1353"/>
  <c r="D1353" s="1"/>
  <c r="B1352"/>
  <c r="C1352" s="1"/>
  <c r="F1352" s="1"/>
  <c r="B1351"/>
  <c r="D1351" s="1"/>
  <c r="B1350"/>
  <c r="C1350" s="1"/>
  <c r="F1350" s="1"/>
  <c r="B1349"/>
  <c r="D1349" s="1"/>
  <c r="B1348"/>
  <c r="C1348" s="1"/>
  <c r="F1348" s="1"/>
  <c r="B1347"/>
  <c r="D1347" s="1"/>
  <c r="B1346"/>
  <c r="C1346" s="1"/>
  <c r="F1346" s="1"/>
  <c r="B1345"/>
  <c r="D1345" s="1"/>
  <c r="B1344"/>
  <c r="C1344" s="1"/>
  <c r="F1344" s="1"/>
  <c r="B1343"/>
  <c r="D1343" s="1"/>
  <c r="B1342"/>
  <c r="C1342" s="1"/>
  <c r="F1342" s="1"/>
  <c r="B1341"/>
  <c r="D1341" s="1"/>
  <c r="B1340"/>
  <c r="C1340" s="1"/>
  <c r="F1340" s="1"/>
  <c r="B1339"/>
  <c r="D1339" s="1"/>
  <c r="B1338"/>
  <c r="C1338" s="1"/>
  <c r="F1338" s="1"/>
  <c r="B1337"/>
  <c r="D1337" s="1"/>
  <c r="B1336"/>
  <c r="C1336" s="1"/>
  <c r="F1336" s="1"/>
  <c r="B1335"/>
  <c r="D1335" s="1"/>
  <c r="B1334"/>
  <c r="C1334" s="1"/>
  <c r="F1334" s="1"/>
  <c r="B1333"/>
  <c r="D1333" s="1"/>
  <c r="B1332"/>
  <c r="C1332" s="1"/>
  <c r="F1332" s="1"/>
  <c r="B1331"/>
  <c r="D1331" s="1"/>
  <c r="B1330"/>
  <c r="C1330" s="1"/>
  <c r="F1330" s="1"/>
  <c r="B1329"/>
  <c r="D1329" s="1"/>
  <c r="B1328"/>
  <c r="C1328" s="1"/>
  <c r="F1328" s="1"/>
  <c r="B1327"/>
  <c r="D1327" s="1"/>
  <c r="B1326"/>
  <c r="C1326" s="1"/>
  <c r="F1326" s="1"/>
  <c r="B1325"/>
  <c r="D1325" s="1"/>
  <c r="B1324"/>
  <c r="C1324" s="1"/>
  <c r="F1324" s="1"/>
  <c r="B1323"/>
  <c r="D1323" s="1"/>
  <c r="B1322"/>
  <c r="C1322" s="1"/>
  <c r="F1322" s="1"/>
  <c r="B1321"/>
  <c r="D1321" s="1"/>
  <c r="B1320"/>
  <c r="C1320" s="1"/>
  <c r="F1320" s="1"/>
  <c r="B1319"/>
  <c r="D1319" s="1"/>
  <c r="B1318"/>
  <c r="C1318" s="1"/>
  <c r="F1318" s="1"/>
  <c r="B1317"/>
  <c r="D1317" s="1"/>
  <c r="B1316"/>
  <c r="C1316" s="1"/>
  <c r="F1316" s="1"/>
  <c r="B1315"/>
  <c r="D1315" s="1"/>
  <c r="B1314"/>
  <c r="C1314" s="1"/>
  <c r="F1314" s="1"/>
  <c r="B1313"/>
  <c r="D1313" s="1"/>
  <c r="B1312"/>
  <c r="C1312" s="1"/>
  <c r="F1312" s="1"/>
  <c r="B1311"/>
  <c r="D1311" s="1"/>
  <c r="B1310"/>
  <c r="C1310" s="1"/>
  <c r="F1310" s="1"/>
  <c r="B1309"/>
  <c r="D1309" s="1"/>
  <c r="B1308"/>
  <c r="C1308" s="1"/>
  <c r="F1308" s="1"/>
  <c r="B1307"/>
  <c r="D1307" s="1"/>
  <c r="B1306"/>
  <c r="C1306" s="1"/>
  <c r="F1306" s="1"/>
  <c r="B1305"/>
  <c r="D1305" s="1"/>
  <c r="B1304"/>
  <c r="C1304" s="1"/>
  <c r="F1304" s="1"/>
  <c r="B1303"/>
  <c r="D1303" s="1"/>
  <c r="B1302"/>
  <c r="C1302" s="1"/>
  <c r="F1302" s="1"/>
  <c r="B1301"/>
  <c r="D1301" s="1"/>
  <c r="B1300"/>
  <c r="C1300" s="1"/>
  <c r="F1300" s="1"/>
  <c r="B1299"/>
  <c r="D1299" s="1"/>
  <c r="B1298"/>
  <c r="C1298" s="1"/>
  <c r="F1298" s="1"/>
  <c r="B1297"/>
  <c r="D1297" s="1"/>
  <c r="B1296"/>
  <c r="C1296" s="1"/>
  <c r="F1296" s="1"/>
  <c r="B1295"/>
  <c r="D1295" s="1"/>
  <c r="B1294"/>
  <c r="C1294" s="1"/>
  <c r="F1294" s="1"/>
  <c r="B1293"/>
  <c r="D1293" s="1"/>
  <c r="B1292"/>
  <c r="C1292" s="1"/>
  <c r="F1292" s="1"/>
  <c r="B1291"/>
  <c r="D1291" s="1"/>
  <c r="B1290"/>
  <c r="C1290" s="1"/>
  <c r="F1290" s="1"/>
  <c r="B1289"/>
  <c r="D1289" s="1"/>
  <c r="B1288"/>
  <c r="C1288" s="1"/>
  <c r="F1288" s="1"/>
  <c r="B1287"/>
  <c r="D1287" s="1"/>
  <c r="B1286"/>
  <c r="C1286" s="1"/>
  <c r="F1286" s="1"/>
  <c r="B1285"/>
  <c r="D1285" s="1"/>
  <c r="B1284"/>
  <c r="C1284" s="1"/>
  <c r="F1284" s="1"/>
  <c r="B1283"/>
  <c r="D1283" s="1"/>
  <c r="B1282"/>
  <c r="C1282" s="1"/>
  <c r="F1282" s="1"/>
  <c r="B1281"/>
  <c r="D1281" s="1"/>
  <c r="B1280"/>
  <c r="C1280" s="1"/>
  <c r="F1280" s="1"/>
  <c r="B1279"/>
  <c r="D1279" s="1"/>
  <c r="B1278"/>
  <c r="C1278" s="1"/>
  <c r="F1278" s="1"/>
  <c r="B1277"/>
  <c r="D1277" s="1"/>
  <c r="B1276"/>
  <c r="C1276" s="1"/>
  <c r="F1276" s="1"/>
  <c r="B1275"/>
  <c r="D1275" s="1"/>
  <c r="B1274"/>
  <c r="C1274" s="1"/>
  <c r="F1274" s="1"/>
  <c r="B1273"/>
  <c r="D1273" s="1"/>
  <c r="B1272"/>
  <c r="C1272" s="1"/>
  <c r="F1272" s="1"/>
  <c r="B1271"/>
  <c r="D1271" s="1"/>
  <c r="B1270"/>
  <c r="C1270" s="1"/>
  <c r="F1270" s="1"/>
  <c r="B1269"/>
  <c r="D1269" s="1"/>
  <c r="B1268"/>
  <c r="C1268" s="1"/>
  <c r="F1268" s="1"/>
  <c r="B1267"/>
  <c r="D1267" s="1"/>
  <c r="B1266"/>
  <c r="C1266" s="1"/>
  <c r="F1266" s="1"/>
  <c r="B1265"/>
  <c r="D1265" s="1"/>
  <c r="B1264"/>
  <c r="C1264" s="1"/>
  <c r="F1264" s="1"/>
  <c r="B1263"/>
  <c r="D1263" s="1"/>
  <c r="B1262"/>
  <c r="C1262" s="1"/>
  <c r="F1262" s="1"/>
  <c r="B1261"/>
  <c r="D1261" s="1"/>
  <c r="B1260"/>
  <c r="C1260" s="1"/>
  <c r="F1260" s="1"/>
  <c r="B1259"/>
  <c r="D1259" s="1"/>
  <c r="B1258"/>
  <c r="C1258" s="1"/>
  <c r="F1258" s="1"/>
  <c r="B1257"/>
  <c r="D1257" s="1"/>
  <c r="B1256"/>
  <c r="C1256" s="1"/>
  <c r="F1256" s="1"/>
  <c r="B1255"/>
  <c r="D1255" s="1"/>
  <c r="B1254"/>
  <c r="C1254" s="1"/>
  <c r="F1254" s="1"/>
  <c r="B1253"/>
  <c r="D1253" s="1"/>
  <c r="B1252"/>
  <c r="C1252" s="1"/>
  <c r="F1252" s="1"/>
  <c r="B1251"/>
  <c r="D1251" s="1"/>
  <c r="B1250"/>
  <c r="C1250" s="1"/>
  <c r="F1250" s="1"/>
  <c r="B1249"/>
  <c r="D1249" s="1"/>
  <c r="B1248"/>
  <c r="C1248" s="1"/>
  <c r="F1248" s="1"/>
  <c r="B1247"/>
  <c r="D1247" s="1"/>
  <c r="B1246"/>
  <c r="C1246" s="1"/>
  <c r="F1246" s="1"/>
  <c r="B1245"/>
  <c r="D1245" s="1"/>
  <c r="B1244"/>
  <c r="C1244" s="1"/>
  <c r="F1244" s="1"/>
  <c r="B1243"/>
  <c r="D1243" s="1"/>
  <c r="B1242"/>
  <c r="C1242" s="1"/>
  <c r="F1242" s="1"/>
  <c r="B1241"/>
  <c r="D1241" s="1"/>
  <c r="B1240"/>
  <c r="C1240" s="1"/>
  <c r="F1240" s="1"/>
  <c r="B1239"/>
  <c r="D1239" s="1"/>
  <c r="B1238"/>
  <c r="C1238" s="1"/>
  <c r="F1238" s="1"/>
  <c r="B1237"/>
  <c r="D1237" s="1"/>
  <c r="B1236"/>
  <c r="C1236" s="1"/>
  <c r="F1236" s="1"/>
  <c r="B1235"/>
  <c r="D1235" s="1"/>
  <c r="B1234"/>
  <c r="C1234" s="1"/>
  <c r="F1234" s="1"/>
  <c r="B1233"/>
  <c r="D1233" s="1"/>
  <c r="B1232"/>
  <c r="C1232" s="1"/>
  <c r="F1232" s="1"/>
  <c r="B1231"/>
  <c r="D1231" s="1"/>
  <c r="B1230"/>
  <c r="C1230" s="1"/>
  <c r="F1230" s="1"/>
  <c r="B1229"/>
  <c r="D1229" s="1"/>
  <c r="B1228"/>
  <c r="C1228" s="1"/>
  <c r="F1228" s="1"/>
  <c r="B1227"/>
  <c r="D1227" s="1"/>
  <c r="B1226"/>
  <c r="C1226" s="1"/>
  <c r="F1226" s="1"/>
  <c r="B1225"/>
  <c r="D1225" s="1"/>
  <c r="B1224"/>
  <c r="C1224" s="1"/>
  <c r="F1224" s="1"/>
  <c r="B1223"/>
  <c r="D1223" s="1"/>
  <c r="B1222"/>
  <c r="C1222" s="1"/>
  <c r="F1222" s="1"/>
  <c r="B1221"/>
  <c r="D1221" s="1"/>
  <c r="B1220"/>
  <c r="C1220" s="1"/>
  <c r="F1220" s="1"/>
  <c r="B1219"/>
  <c r="D1219" s="1"/>
  <c r="B1218"/>
  <c r="C1218" s="1"/>
  <c r="F1218" s="1"/>
  <c r="B1217"/>
  <c r="D1217" s="1"/>
  <c r="B1216"/>
  <c r="C1216" s="1"/>
  <c r="F1216" s="1"/>
  <c r="B1215"/>
  <c r="D1215" s="1"/>
  <c r="B1214"/>
  <c r="C1214" s="1"/>
  <c r="F1214" s="1"/>
  <c r="B1213"/>
  <c r="D1213" s="1"/>
  <c r="B1212"/>
  <c r="C1212" s="1"/>
  <c r="F1212" s="1"/>
  <c r="B1211"/>
  <c r="D1211" s="1"/>
  <c r="B1210"/>
  <c r="C1210" s="1"/>
  <c r="F1210" s="1"/>
  <c r="B1209"/>
  <c r="D1209" s="1"/>
  <c r="B1208"/>
  <c r="C1208" s="1"/>
  <c r="F1208" s="1"/>
  <c r="B1207"/>
  <c r="D1207" s="1"/>
  <c r="B1206"/>
  <c r="C1206" s="1"/>
  <c r="F1206" s="1"/>
  <c r="B1205"/>
  <c r="D1205" s="1"/>
  <c r="B1204"/>
  <c r="C1204" s="1"/>
  <c r="F1204" s="1"/>
  <c r="B1203"/>
  <c r="D1203" s="1"/>
  <c r="B1202"/>
  <c r="C1202" s="1"/>
  <c r="F1202" s="1"/>
  <c r="B1201"/>
  <c r="D1201" s="1"/>
  <c r="B1200"/>
  <c r="C1200" s="1"/>
  <c r="F1200" s="1"/>
  <c r="B1199"/>
  <c r="D1199" s="1"/>
  <c r="B1198"/>
  <c r="C1198" s="1"/>
  <c r="F1198" s="1"/>
  <c r="B1197"/>
  <c r="D1197" s="1"/>
  <c r="B1196"/>
  <c r="C1196" s="1"/>
  <c r="F1196" s="1"/>
  <c r="B1195"/>
  <c r="D1195" s="1"/>
  <c r="B1194"/>
  <c r="C1194" s="1"/>
  <c r="F1194" s="1"/>
  <c r="B1193"/>
  <c r="D1193" s="1"/>
  <c r="B1192"/>
  <c r="C1192" s="1"/>
  <c r="F1192" s="1"/>
  <c r="B1191"/>
  <c r="D1191" s="1"/>
  <c r="B1190"/>
  <c r="C1190" s="1"/>
  <c r="F1190" s="1"/>
  <c r="B1189"/>
  <c r="D1189" s="1"/>
  <c r="B1188"/>
  <c r="C1188" s="1"/>
  <c r="F1188" s="1"/>
  <c r="B1187"/>
  <c r="D1187" s="1"/>
  <c r="B1186"/>
  <c r="C1186" s="1"/>
  <c r="F1186" s="1"/>
  <c r="B1185"/>
  <c r="D1185" s="1"/>
  <c r="B1184"/>
  <c r="C1184" s="1"/>
  <c r="F1184" s="1"/>
  <c r="B1183"/>
  <c r="D1183" s="1"/>
  <c r="B1182"/>
  <c r="C1182" s="1"/>
  <c r="F1182" s="1"/>
  <c r="B1181"/>
  <c r="D1181" s="1"/>
  <c r="B1180"/>
  <c r="C1180" s="1"/>
  <c r="F1180" s="1"/>
  <c r="B1179"/>
  <c r="D1179" s="1"/>
  <c r="B1178"/>
  <c r="C1178" s="1"/>
  <c r="F1178" s="1"/>
  <c r="B1177"/>
  <c r="D1177" s="1"/>
  <c r="B1176"/>
  <c r="C1176" s="1"/>
  <c r="F1176" s="1"/>
  <c r="B1175"/>
  <c r="D1175" s="1"/>
  <c r="B1174"/>
  <c r="C1174" s="1"/>
  <c r="F1174" s="1"/>
  <c r="B1173"/>
  <c r="D1173" s="1"/>
  <c r="B1172"/>
  <c r="C1172" s="1"/>
  <c r="F1172" s="1"/>
  <c r="B1171"/>
  <c r="D1171" s="1"/>
  <c r="B1170"/>
  <c r="C1170" s="1"/>
  <c r="F1170" s="1"/>
  <c r="B1169"/>
  <c r="D1169" s="1"/>
  <c r="B1168"/>
  <c r="C1168" s="1"/>
  <c r="F1168" s="1"/>
  <c r="B1167"/>
  <c r="D1167" s="1"/>
  <c r="B1166"/>
  <c r="C1166" s="1"/>
  <c r="F1166" s="1"/>
  <c r="B1165"/>
  <c r="D1165" s="1"/>
  <c r="B1164"/>
  <c r="C1164" s="1"/>
  <c r="F1164" s="1"/>
  <c r="B1163"/>
  <c r="D1163" s="1"/>
  <c r="B1162"/>
  <c r="C1162" s="1"/>
  <c r="F1162" s="1"/>
  <c r="B1161"/>
  <c r="D1161" s="1"/>
  <c r="B1160"/>
  <c r="C1160" s="1"/>
  <c r="F1160" s="1"/>
  <c r="B1159"/>
  <c r="D1159" s="1"/>
  <c r="B1158"/>
  <c r="C1158" s="1"/>
  <c r="F1158" s="1"/>
  <c r="B1157"/>
  <c r="D1157" s="1"/>
  <c r="B1156"/>
  <c r="C1156" s="1"/>
  <c r="F1156" s="1"/>
  <c r="B1155"/>
  <c r="D1155" s="1"/>
  <c r="B1154"/>
  <c r="C1154" s="1"/>
  <c r="F1154" s="1"/>
  <c r="B1153"/>
  <c r="D1153" s="1"/>
  <c r="B1152"/>
  <c r="C1152" s="1"/>
  <c r="F1152" s="1"/>
  <c r="B1151"/>
  <c r="D1151" s="1"/>
  <c r="B1150"/>
  <c r="C1150" s="1"/>
  <c r="F1150" s="1"/>
  <c r="B1149"/>
  <c r="D1149" s="1"/>
  <c r="B1148"/>
  <c r="C1148" s="1"/>
  <c r="F1148" s="1"/>
  <c r="B1147"/>
  <c r="D1147" s="1"/>
  <c r="B1146"/>
  <c r="C1146" s="1"/>
  <c r="F1146" s="1"/>
  <c r="B1145"/>
  <c r="D1145" s="1"/>
  <c r="B1144"/>
  <c r="C1144" s="1"/>
  <c r="F1144" s="1"/>
  <c r="B1143"/>
  <c r="D1143" s="1"/>
  <c r="B1142"/>
  <c r="C1142" s="1"/>
  <c r="F1142" s="1"/>
  <c r="B1141"/>
  <c r="D1141" s="1"/>
  <c r="B1140"/>
  <c r="C1140" s="1"/>
  <c r="F1140" s="1"/>
  <c r="B1139"/>
  <c r="D1139" s="1"/>
  <c r="B1138"/>
  <c r="C1138" s="1"/>
  <c r="F1138" s="1"/>
  <c r="B1137"/>
  <c r="D1137" s="1"/>
  <c r="B1136"/>
  <c r="C1136" s="1"/>
  <c r="F1136" s="1"/>
  <c r="B1135"/>
  <c r="D1135" s="1"/>
  <c r="B1134"/>
  <c r="C1134" s="1"/>
  <c r="F1134" s="1"/>
  <c r="B1133"/>
  <c r="D1133" s="1"/>
  <c r="B1132"/>
  <c r="C1132" s="1"/>
  <c r="F1132" s="1"/>
  <c r="B1131"/>
  <c r="D1131" s="1"/>
  <c r="B1130"/>
  <c r="C1130" s="1"/>
  <c r="F1130" s="1"/>
  <c r="B1129"/>
  <c r="D1129" s="1"/>
  <c r="B1128"/>
  <c r="C1128" s="1"/>
  <c r="F1128" s="1"/>
  <c r="B1127"/>
  <c r="D1127" s="1"/>
  <c r="B1126"/>
  <c r="C1126" s="1"/>
  <c r="F1126" s="1"/>
  <c r="B1125"/>
  <c r="D1125" s="1"/>
  <c r="B1124"/>
  <c r="C1124" s="1"/>
  <c r="F1124" s="1"/>
  <c r="B1123"/>
  <c r="D1123" s="1"/>
  <c r="B1122"/>
  <c r="C1122" s="1"/>
  <c r="F1122" s="1"/>
  <c r="B1121"/>
  <c r="D1121" s="1"/>
  <c r="B1120"/>
  <c r="C1120" s="1"/>
  <c r="F1120" s="1"/>
  <c r="B1119"/>
  <c r="D1119" s="1"/>
  <c r="B1118"/>
  <c r="C1118" s="1"/>
  <c r="F1118" s="1"/>
  <c r="B1117"/>
  <c r="D1117" s="1"/>
  <c r="B1116"/>
  <c r="C1116" s="1"/>
  <c r="F1116" s="1"/>
  <c r="B1115"/>
  <c r="D1115" s="1"/>
  <c r="B1114"/>
  <c r="C1114" s="1"/>
  <c r="F1114" s="1"/>
  <c r="B1113"/>
  <c r="D1113" s="1"/>
  <c r="B1112"/>
  <c r="C1112" s="1"/>
  <c r="F1112" s="1"/>
  <c r="B1111"/>
  <c r="D1111" s="1"/>
  <c r="B1110"/>
  <c r="C1110" s="1"/>
  <c r="F1110" s="1"/>
  <c r="B1109"/>
  <c r="D1109" s="1"/>
  <c r="B1108"/>
  <c r="C1108" s="1"/>
  <c r="F1108" s="1"/>
  <c r="B1107"/>
  <c r="D1107" s="1"/>
  <c r="B1106"/>
  <c r="C1106" s="1"/>
  <c r="F1106" s="1"/>
  <c r="B1105"/>
  <c r="D1105" s="1"/>
  <c r="B1104"/>
  <c r="C1104" s="1"/>
  <c r="F1104" s="1"/>
  <c r="B1103"/>
  <c r="D1103" s="1"/>
  <c r="B1102"/>
  <c r="C1102" s="1"/>
  <c r="F1102" s="1"/>
  <c r="B1101"/>
  <c r="D1101" s="1"/>
  <c r="B1100"/>
  <c r="C1100" s="1"/>
  <c r="F1100" s="1"/>
  <c r="B1099"/>
  <c r="D1099" s="1"/>
  <c r="B1098"/>
  <c r="C1098" s="1"/>
  <c r="F1098" s="1"/>
  <c r="B1097"/>
  <c r="D1097" s="1"/>
  <c r="B1096"/>
  <c r="C1096" s="1"/>
  <c r="F1096" s="1"/>
  <c r="B1095"/>
  <c r="D1095" s="1"/>
  <c r="B1094"/>
  <c r="C1094" s="1"/>
  <c r="F1094" s="1"/>
  <c r="B1093"/>
  <c r="D1093" s="1"/>
  <c r="B1092"/>
  <c r="C1092" s="1"/>
  <c r="F1092" s="1"/>
  <c r="B1091"/>
  <c r="D1091" s="1"/>
  <c r="B1090"/>
  <c r="C1090" s="1"/>
  <c r="F1090" s="1"/>
  <c r="B1089"/>
  <c r="D1089" s="1"/>
  <c r="B1088"/>
  <c r="C1088" s="1"/>
  <c r="F1088" s="1"/>
  <c r="B1087"/>
  <c r="D1087" s="1"/>
  <c r="B1086"/>
  <c r="C1086" s="1"/>
  <c r="F1086" s="1"/>
  <c r="B1085"/>
  <c r="D1085" s="1"/>
  <c r="B1084"/>
  <c r="C1084" s="1"/>
  <c r="F1084" s="1"/>
  <c r="B1083"/>
  <c r="D1083" s="1"/>
  <c r="B1082"/>
  <c r="C1082" s="1"/>
  <c r="F1082" s="1"/>
  <c r="B1081"/>
  <c r="D1081" s="1"/>
  <c r="B1080"/>
  <c r="C1080" s="1"/>
  <c r="F1080" s="1"/>
  <c r="B1079"/>
  <c r="D1079" s="1"/>
  <c r="B1078"/>
  <c r="C1078" s="1"/>
  <c r="F1078" s="1"/>
  <c r="B1077"/>
  <c r="D1077" s="1"/>
  <c r="B1076"/>
  <c r="C1076" s="1"/>
  <c r="F1076" s="1"/>
  <c r="B1075"/>
  <c r="D1075" s="1"/>
  <c r="B1074"/>
  <c r="C1074" s="1"/>
  <c r="F1074" s="1"/>
  <c r="B1073"/>
  <c r="D1073" s="1"/>
  <c r="B1072"/>
  <c r="C1072" s="1"/>
  <c r="F1072" s="1"/>
  <c r="B1071"/>
  <c r="D1071" s="1"/>
  <c r="B1070"/>
  <c r="C1070" s="1"/>
  <c r="F1070" s="1"/>
  <c r="B1069"/>
  <c r="D1069" s="1"/>
  <c r="B1068"/>
  <c r="C1068" s="1"/>
  <c r="F1068" s="1"/>
  <c r="B1067"/>
  <c r="D1067" s="1"/>
  <c r="B1066"/>
  <c r="C1066" s="1"/>
  <c r="F1066" s="1"/>
  <c r="B1065"/>
  <c r="D1065" s="1"/>
  <c r="B1064"/>
  <c r="C1064" s="1"/>
  <c r="F1064" s="1"/>
  <c r="B1063"/>
  <c r="D1063" s="1"/>
  <c r="B1062"/>
  <c r="C1062" s="1"/>
  <c r="F1062" s="1"/>
  <c r="B1061"/>
  <c r="D1061" s="1"/>
  <c r="B1060"/>
  <c r="C1060" s="1"/>
  <c r="F1060" s="1"/>
  <c r="B1059"/>
  <c r="D1059" s="1"/>
  <c r="B1058"/>
  <c r="C1058" s="1"/>
  <c r="F1058" s="1"/>
  <c r="B1057"/>
  <c r="D1057" s="1"/>
  <c r="B1056"/>
  <c r="C1056" s="1"/>
  <c r="F1056" s="1"/>
  <c r="B1055"/>
  <c r="D1055" s="1"/>
  <c r="B1054"/>
  <c r="C1054" s="1"/>
  <c r="F1054" s="1"/>
  <c r="B1053"/>
  <c r="D1053" s="1"/>
  <c r="B1052"/>
  <c r="C1052" s="1"/>
  <c r="F1052" s="1"/>
  <c r="B1051"/>
  <c r="D1051" s="1"/>
  <c r="B1050"/>
  <c r="C1050" s="1"/>
  <c r="F1050" s="1"/>
  <c r="B1049"/>
  <c r="D1049" s="1"/>
  <c r="B1048"/>
  <c r="C1048" s="1"/>
  <c r="F1048" s="1"/>
  <c r="B1047"/>
  <c r="D1047" s="1"/>
  <c r="B1046"/>
  <c r="C1046" s="1"/>
  <c r="F1046" s="1"/>
  <c r="B1045"/>
  <c r="D1045" s="1"/>
  <c r="B1044"/>
  <c r="C1044" s="1"/>
  <c r="F1044" s="1"/>
  <c r="B1043"/>
  <c r="D1043" s="1"/>
  <c r="B1042"/>
  <c r="C1042" s="1"/>
  <c r="F1042" s="1"/>
  <c r="B1041"/>
  <c r="D1041" s="1"/>
  <c r="B1040"/>
  <c r="C1040" s="1"/>
  <c r="F1040" s="1"/>
  <c r="B1039"/>
  <c r="D1039" s="1"/>
  <c r="B1038"/>
  <c r="C1038" s="1"/>
  <c r="F1038" s="1"/>
  <c r="B1037"/>
  <c r="D1037" s="1"/>
  <c r="B1036"/>
  <c r="C1036" s="1"/>
  <c r="F1036" s="1"/>
  <c r="B1035"/>
  <c r="D1035" s="1"/>
  <c r="B1034"/>
  <c r="C1034" s="1"/>
  <c r="F1034" s="1"/>
  <c r="B1033"/>
  <c r="D1033" s="1"/>
  <c r="B1032"/>
  <c r="C1032" s="1"/>
  <c r="F1032" s="1"/>
  <c r="B1031"/>
  <c r="D1031" s="1"/>
  <c r="B1030"/>
  <c r="C1030" s="1"/>
  <c r="F1030" s="1"/>
  <c r="B1029"/>
  <c r="D1029" s="1"/>
  <c r="B1028"/>
  <c r="C1028" s="1"/>
  <c r="F1028" s="1"/>
  <c r="B1027"/>
  <c r="D1027" s="1"/>
  <c r="B1026"/>
  <c r="C1026" s="1"/>
  <c r="F1026" s="1"/>
  <c r="B1025"/>
  <c r="D1025" s="1"/>
  <c r="B1024"/>
  <c r="C1024" s="1"/>
  <c r="F1024" s="1"/>
  <c r="B1023"/>
  <c r="D1023" s="1"/>
  <c r="B1022"/>
  <c r="C1022" s="1"/>
  <c r="F1022" s="1"/>
  <c r="B1021"/>
  <c r="D1021" s="1"/>
  <c r="B1020"/>
  <c r="C1020" s="1"/>
  <c r="F1020" s="1"/>
  <c r="B1019"/>
  <c r="D1019" s="1"/>
  <c r="B1018"/>
  <c r="C1018" s="1"/>
  <c r="F1018" s="1"/>
  <c r="B1017"/>
  <c r="D1017" s="1"/>
  <c r="B1016"/>
  <c r="C1016" s="1"/>
  <c r="F1016" s="1"/>
  <c r="B1015"/>
  <c r="D1015" s="1"/>
  <c r="B1014"/>
  <c r="C1014" s="1"/>
  <c r="F1014" s="1"/>
  <c r="B1013"/>
  <c r="D1013" s="1"/>
  <c r="B1012"/>
  <c r="D1012" s="1"/>
  <c r="B1011"/>
  <c r="D1011" s="1"/>
  <c r="B1010"/>
  <c r="D1010" s="1"/>
  <c r="B1009"/>
  <c r="D1009" s="1"/>
  <c r="B1008"/>
  <c r="D1008" s="1"/>
  <c r="B1007"/>
  <c r="D1007" s="1"/>
  <c r="B1006"/>
  <c r="D1006" s="1"/>
  <c r="B1005"/>
  <c r="D1005" s="1"/>
  <c r="B1004"/>
  <c r="D1004" s="1"/>
  <c r="B1003"/>
  <c r="D1003" s="1"/>
  <c r="B1002"/>
  <c r="D1002" s="1"/>
  <c r="B1001"/>
  <c r="D1001" s="1"/>
  <c r="B1000"/>
  <c r="D1000" s="1"/>
  <c r="B999"/>
  <c r="D999" s="1"/>
  <c r="B998"/>
  <c r="D998" s="1"/>
  <c r="B997"/>
  <c r="D997" s="1"/>
  <c r="B996"/>
  <c r="D996" s="1"/>
  <c r="B995"/>
  <c r="D995" s="1"/>
  <c r="B994"/>
  <c r="D994" s="1"/>
  <c r="B993"/>
  <c r="D993" s="1"/>
  <c r="B992"/>
  <c r="D992" s="1"/>
  <c r="B991"/>
  <c r="D991" s="1"/>
  <c r="B990"/>
  <c r="D990" s="1"/>
  <c r="B989"/>
  <c r="D989" s="1"/>
  <c r="B988"/>
  <c r="D988" s="1"/>
  <c r="B987"/>
  <c r="D987" s="1"/>
  <c r="B986"/>
  <c r="D986" s="1"/>
  <c r="B985"/>
  <c r="D985" s="1"/>
  <c r="B984"/>
  <c r="D984" s="1"/>
  <c r="B983"/>
  <c r="D983" s="1"/>
  <c r="B982"/>
  <c r="D982" s="1"/>
  <c r="B981"/>
  <c r="D981" s="1"/>
  <c r="B980"/>
  <c r="D980" s="1"/>
  <c r="B979"/>
  <c r="D979" s="1"/>
  <c r="B978"/>
  <c r="D978" s="1"/>
  <c r="B977"/>
  <c r="D977" s="1"/>
  <c r="B976"/>
  <c r="D976" s="1"/>
  <c r="B975"/>
  <c r="D975" s="1"/>
  <c r="B974"/>
  <c r="D974" s="1"/>
  <c r="B973"/>
  <c r="D973" s="1"/>
  <c r="B972"/>
  <c r="D972" s="1"/>
  <c r="B971"/>
  <c r="D971" s="1"/>
  <c r="B970"/>
  <c r="D970" s="1"/>
  <c r="B969"/>
  <c r="D969" s="1"/>
  <c r="B968"/>
  <c r="D968" s="1"/>
  <c r="B967"/>
  <c r="D967" s="1"/>
  <c r="B966"/>
  <c r="D966" s="1"/>
  <c r="B965"/>
  <c r="D965" s="1"/>
  <c r="B964"/>
  <c r="D964" s="1"/>
  <c r="B963"/>
  <c r="D963" s="1"/>
  <c r="B962"/>
  <c r="D962" s="1"/>
  <c r="B961"/>
  <c r="D961" s="1"/>
  <c r="B960"/>
  <c r="D960" s="1"/>
  <c r="B959"/>
  <c r="D959" s="1"/>
  <c r="B958"/>
  <c r="C958" s="1"/>
  <c r="F958" s="1"/>
  <c r="B957"/>
  <c r="D957" s="1"/>
  <c r="B956"/>
  <c r="C956" s="1"/>
  <c r="F956" s="1"/>
  <c r="B955"/>
  <c r="D955" s="1"/>
  <c r="B954"/>
  <c r="D954" s="1"/>
  <c r="B953"/>
  <c r="D953" s="1"/>
  <c r="B952"/>
  <c r="C952" s="1"/>
  <c r="F952" s="1"/>
  <c r="B951"/>
  <c r="D951" s="1"/>
  <c r="B950"/>
  <c r="D950" s="1"/>
  <c r="B949"/>
  <c r="D949" s="1"/>
  <c r="B948"/>
  <c r="D948" s="1"/>
  <c r="B947"/>
  <c r="D947" s="1"/>
  <c r="B946"/>
  <c r="D946" s="1"/>
  <c r="B945"/>
  <c r="D945" s="1"/>
  <c r="B944"/>
  <c r="D944" s="1"/>
  <c r="B943"/>
  <c r="D943" s="1"/>
  <c r="B942"/>
  <c r="D942" s="1"/>
  <c r="B941"/>
  <c r="D941" s="1"/>
  <c r="B940"/>
  <c r="D940" s="1"/>
  <c r="B939"/>
  <c r="D939" s="1"/>
  <c r="B938"/>
  <c r="D938" s="1"/>
  <c r="B937"/>
  <c r="D937" s="1"/>
  <c r="B936"/>
  <c r="D936" s="1"/>
  <c r="B935"/>
  <c r="D935" s="1"/>
  <c r="B934"/>
  <c r="D934" s="1"/>
  <c r="B933"/>
  <c r="D933" s="1"/>
  <c r="B932"/>
  <c r="C932" s="1"/>
  <c r="F932" s="1"/>
  <c r="B931"/>
  <c r="D931" s="1"/>
  <c r="B930"/>
  <c r="C930" s="1"/>
  <c r="F930" s="1"/>
  <c r="B929"/>
  <c r="D929" s="1"/>
  <c r="B928"/>
  <c r="C928" s="1"/>
  <c r="F928" s="1"/>
  <c r="B927"/>
  <c r="D927" s="1"/>
  <c r="B926"/>
  <c r="C926" s="1"/>
  <c r="F926" s="1"/>
  <c r="B925"/>
  <c r="D925" s="1"/>
  <c r="B924"/>
  <c r="D924" s="1"/>
  <c r="B923"/>
  <c r="D923" s="1"/>
  <c r="B922"/>
  <c r="D922" s="1"/>
  <c r="B921"/>
  <c r="D921" s="1"/>
  <c r="B920"/>
  <c r="D920" s="1"/>
  <c r="B919"/>
  <c r="D919" s="1"/>
  <c r="B918"/>
  <c r="D918" s="1"/>
  <c r="B917"/>
  <c r="D917" s="1"/>
  <c r="B916"/>
  <c r="D916" s="1"/>
  <c r="B915"/>
  <c r="D915" s="1"/>
  <c r="B914"/>
  <c r="D914" s="1"/>
  <c r="B913"/>
  <c r="D913" s="1"/>
  <c r="B912"/>
  <c r="D912" s="1"/>
  <c r="B911"/>
  <c r="D911" s="1"/>
  <c r="B910"/>
  <c r="C910" s="1"/>
  <c r="F910" s="1"/>
  <c r="B909"/>
  <c r="D909" s="1"/>
  <c r="B908"/>
  <c r="C908" s="1"/>
  <c r="F908" s="1"/>
  <c r="B907"/>
  <c r="D907" s="1"/>
  <c r="B906"/>
  <c r="C906" s="1"/>
  <c r="F906" s="1"/>
  <c r="B905"/>
  <c r="D905" s="1"/>
  <c r="B904"/>
  <c r="D904" s="1"/>
  <c r="B903"/>
  <c r="D903" s="1"/>
  <c r="B902"/>
  <c r="C902" s="1"/>
  <c r="F902" s="1"/>
  <c r="B901"/>
  <c r="D901" s="1"/>
  <c r="B900"/>
  <c r="D900" s="1"/>
  <c r="B899"/>
  <c r="D899" s="1"/>
  <c r="B898"/>
  <c r="D898" s="1"/>
  <c r="B897"/>
  <c r="D897" s="1"/>
  <c r="B896"/>
  <c r="D896" s="1"/>
  <c r="B895"/>
  <c r="D895" s="1"/>
  <c r="B894"/>
  <c r="D894" s="1"/>
  <c r="B893"/>
  <c r="D893" s="1"/>
  <c r="B892"/>
  <c r="D892" s="1"/>
  <c r="B891"/>
  <c r="D891" s="1"/>
  <c r="B890"/>
  <c r="D890" s="1"/>
  <c r="B889"/>
  <c r="D889" s="1"/>
  <c r="B888"/>
  <c r="C888" s="1"/>
  <c r="F888" s="1"/>
  <c r="B887"/>
  <c r="D887" s="1"/>
  <c r="B886"/>
  <c r="C886" s="1"/>
  <c r="F886" s="1"/>
  <c r="B885"/>
  <c r="D885" s="1"/>
  <c r="B884"/>
  <c r="D884" s="1"/>
  <c r="B883"/>
  <c r="D883" s="1"/>
  <c r="B882"/>
  <c r="D882" s="1"/>
  <c r="B881"/>
  <c r="D881" s="1"/>
  <c r="B880"/>
  <c r="C880" s="1"/>
  <c r="F880" s="1"/>
  <c r="B879"/>
  <c r="D879" s="1"/>
  <c r="B878"/>
  <c r="C878" s="1"/>
  <c r="F878" s="1"/>
  <c r="B877"/>
  <c r="D877" s="1"/>
  <c r="B876"/>
  <c r="C876" s="1"/>
  <c r="F876" s="1"/>
  <c r="B875"/>
  <c r="D875" s="1"/>
  <c r="B874"/>
  <c r="C874" s="1"/>
  <c r="F874" s="1"/>
  <c r="B873"/>
  <c r="D873" s="1"/>
  <c r="B872"/>
  <c r="C872" s="1"/>
  <c r="F872" s="1"/>
  <c r="B871"/>
  <c r="B870"/>
  <c r="C870" s="1"/>
  <c r="F870" s="1"/>
  <c r="B869"/>
  <c r="D869" s="1"/>
  <c r="B868"/>
  <c r="C868" s="1"/>
  <c r="F868" s="1"/>
  <c r="B867"/>
  <c r="D867" s="1"/>
  <c r="B866"/>
  <c r="C866" s="1"/>
  <c r="F866" s="1"/>
  <c r="B865"/>
  <c r="D865" s="1"/>
  <c r="B864"/>
  <c r="D864" s="1"/>
  <c r="B863"/>
  <c r="D863" s="1"/>
  <c r="B862"/>
  <c r="D862" s="1"/>
  <c r="B861"/>
  <c r="D861" s="1"/>
  <c r="B860"/>
  <c r="C860" s="1"/>
  <c r="F860" s="1"/>
  <c r="B859"/>
  <c r="D859" s="1"/>
  <c r="B858"/>
  <c r="D858" s="1"/>
  <c r="B857"/>
  <c r="D857" s="1"/>
  <c r="B856"/>
  <c r="C856" s="1"/>
  <c r="F856" s="1"/>
  <c r="B855"/>
  <c r="D855" s="1"/>
  <c r="B854"/>
  <c r="D854" s="1"/>
  <c r="B853"/>
  <c r="D853" s="1"/>
  <c r="B852"/>
  <c r="C852" s="1"/>
  <c r="F852" s="1"/>
  <c r="B851"/>
  <c r="D851" s="1"/>
  <c r="B850"/>
  <c r="C850" s="1"/>
  <c r="F850" s="1"/>
  <c r="B849"/>
  <c r="D849" s="1"/>
  <c r="B848"/>
  <c r="C848" s="1"/>
  <c r="F848" s="1"/>
  <c r="B847"/>
  <c r="D847" s="1"/>
  <c r="B846"/>
  <c r="C846" s="1"/>
  <c r="F846" s="1"/>
  <c r="B845"/>
  <c r="D845" s="1"/>
  <c r="B844"/>
  <c r="D844" s="1"/>
  <c r="B843"/>
  <c r="D843" s="1"/>
  <c r="B842"/>
  <c r="D842" s="1"/>
  <c r="B841"/>
  <c r="D841" s="1"/>
  <c r="B840"/>
  <c r="C840" s="1"/>
  <c r="F840" s="1"/>
  <c r="B839"/>
  <c r="D839" s="1"/>
  <c r="B838"/>
  <c r="C838" s="1"/>
  <c r="F838" s="1"/>
  <c r="B837"/>
  <c r="D837" s="1"/>
  <c r="B836"/>
  <c r="D836" s="1"/>
  <c r="B835"/>
  <c r="D835" s="1"/>
  <c r="B834"/>
  <c r="C834" s="1"/>
  <c r="F834" s="1"/>
  <c r="B833"/>
  <c r="D833" s="1"/>
  <c r="B832"/>
  <c r="D832" s="1"/>
  <c r="B831"/>
  <c r="D831" s="1"/>
  <c r="B830"/>
  <c r="D830" s="1"/>
  <c r="B829"/>
  <c r="D829" s="1"/>
  <c r="B828"/>
  <c r="D828" s="1"/>
  <c r="B827"/>
  <c r="D827" s="1"/>
  <c r="B826"/>
  <c r="D826" s="1"/>
  <c r="B825"/>
  <c r="D825" s="1"/>
  <c r="B824"/>
  <c r="C824" s="1"/>
  <c r="F824" s="1"/>
  <c r="B823"/>
  <c r="D823" s="1"/>
  <c r="B822"/>
  <c r="C822" s="1"/>
  <c r="F822" s="1"/>
  <c r="B821"/>
  <c r="D821" s="1"/>
  <c r="B820"/>
  <c r="D820" s="1"/>
  <c r="B819"/>
  <c r="D819" s="1"/>
  <c r="B818"/>
  <c r="D818" s="1"/>
  <c r="B817"/>
  <c r="D817" s="1"/>
  <c r="B816"/>
  <c r="C816" s="1"/>
  <c r="F816" s="1"/>
  <c r="B815"/>
  <c r="D815" s="1"/>
  <c r="B814"/>
  <c r="C814" s="1"/>
  <c r="F814" s="1"/>
  <c r="B813"/>
  <c r="D813" s="1"/>
  <c r="B812"/>
  <c r="D812" s="1"/>
  <c r="B811"/>
  <c r="D811" s="1"/>
  <c r="B810"/>
  <c r="D810" s="1"/>
  <c r="B809"/>
  <c r="D809" s="1"/>
  <c r="B808"/>
  <c r="C808" s="1"/>
  <c r="F808" s="1"/>
  <c r="B807"/>
  <c r="D807" s="1"/>
  <c r="B806"/>
  <c r="C806" s="1"/>
  <c r="F806" s="1"/>
  <c r="B805"/>
  <c r="D805" s="1"/>
  <c r="B804"/>
  <c r="D804" s="1"/>
  <c r="B803"/>
  <c r="D803" s="1"/>
  <c r="B802"/>
  <c r="D802" s="1"/>
  <c r="B801"/>
  <c r="D801" s="1"/>
  <c r="B800"/>
  <c r="C800" s="1"/>
  <c r="F800" s="1"/>
  <c r="B799"/>
  <c r="D799" s="1"/>
  <c r="B798"/>
  <c r="C798" s="1"/>
  <c r="F798" s="1"/>
  <c r="B797"/>
  <c r="D797" s="1"/>
  <c r="B796"/>
  <c r="C796" s="1"/>
  <c r="F796" s="1"/>
  <c r="B795"/>
  <c r="D795" s="1"/>
  <c r="B794"/>
  <c r="D794" s="1"/>
  <c r="B793"/>
  <c r="D793" s="1"/>
  <c r="B792"/>
  <c r="C792" s="1"/>
  <c r="F792" s="1"/>
  <c r="B791"/>
  <c r="D791" s="1"/>
  <c r="B790"/>
  <c r="D790" s="1"/>
  <c r="B789"/>
  <c r="D789" s="1"/>
  <c r="B788"/>
  <c r="C788" s="1"/>
  <c r="F788" s="1"/>
  <c r="B787"/>
  <c r="D787" s="1"/>
  <c r="B786"/>
  <c r="D786" s="1"/>
  <c r="B785"/>
  <c r="D785" s="1"/>
  <c r="B784"/>
  <c r="D784" s="1"/>
  <c r="B783"/>
  <c r="D783" s="1"/>
  <c r="B782"/>
  <c r="D782" s="1"/>
  <c r="B781"/>
  <c r="D781" s="1"/>
  <c r="B780"/>
  <c r="D780" s="1"/>
  <c r="B779"/>
  <c r="D779" s="1"/>
  <c r="B778"/>
  <c r="D778" s="1"/>
  <c r="B777"/>
  <c r="D777" s="1"/>
  <c r="B776"/>
  <c r="D776" s="1"/>
  <c r="B775"/>
  <c r="D775" s="1"/>
  <c r="B774"/>
  <c r="D774" s="1"/>
  <c r="B773"/>
  <c r="D773" s="1"/>
  <c r="B772"/>
  <c r="D772" s="1"/>
  <c r="B771"/>
  <c r="D771" s="1"/>
  <c r="B770"/>
  <c r="C770" s="1"/>
  <c r="F770" s="1"/>
  <c r="B769"/>
  <c r="D769" s="1"/>
  <c r="B768"/>
  <c r="C768" s="1"/>
  <c r="F768" s="1"/>
  <c r="B767"/>
  <c r="D767" s="1"/>
  <c r="B766"/>
  <c r="C766" s="1"/>
  <c r="F766" s="1"/>
  <c r="B765"/>
  <c r="D765" s="1"/>
  <c r="B764"/>
  <c r="C764" s="1"/>
  <c r="F764" s="1"/>
  <c r="B763"/>
  <c r="D763" s="1"/>
  <c r="B762"/>
  <c r="D762" s="1"/>
  <c r="B761"/>
  <c r="D761" s="1"/>
  <c r="B760"/>
  <c r="D760" s="1"/>
  <c r="B759"/>
  <c r="D759" s="1"/>
  <c r="B758"/>
  <c r="C758" s="1"/>
  <c r="F758" s="1"/>
  <c r="B757"/>
  <c r="D757" s="1"/>
  <c r="B756"/>
  <c r="C756" s="1"/>
  <c r="F756" s="1"/>
  <c r="B755"/>
  <c r="D755" s="1"/>
  <c r="B754"/>
  <c r="D754" s="1"/>
  <c r="B753"/>
  <c r="D753" s="1"/>
  <c r="B752"/>
  <c r="D752" s="1"/>
  <c r="B751"/>
  <c r="D751" s="1"/>
  <c r="B750"/>
  <c r="D750" s="1"/>
  <c r="B749"/>
  <c r="D749" s="1"/>
  <c r="B748"/>
  <c r="D748" s="1"/>
  <c r="B747"/>
  <c r="D747" s="1"/>
  <c r="B746"/>
  <c r="C746" s="1"/>
  <c r="F746" s="1"/>
  <c r="B745"/>
  <c r="D745" s="1"/>
  <c r="B744"/>
  <c r="C744" s="1"/>
  <c r="F744" s="1"/>
  <c r="B743"/>
  <c r="D743" s="1"/>
  <c r="B742"/>
  <c r="D742" s="1"/>
  <c r="B741"/>
  <c r="D741" s="1"/>
  <c r="B740"/>
  <c r="D740" s="1"/>
  <c r="B739"/>
  <c r="D739" s="1"/>
  <c r="B738"/>
  <c r="C738" s="1"/>
  <c r="F738" s="1"/>
  <c r="B737"/>
  <c r="D737" s="1"/>
  <c r="B736"/>
  <c r="C736" s="1"/>
  <c r="F736" s="1"/>
  <c r="B735"/>
  <c r="D735" s="1"/>
  <c r="B734"/>
  <c r="C734" s="1"/>
  <c r="F734" s="1"/>
  <c r="B733"/>
  <c r="D733" s="1"/>
  <c r="B732"/>
  <c r="C732" s="1"/>
  <c r="F732" s="1"/>
  <c r="B731"/>
  <c r="D731" s="1"/>
  <c r="B730"/>
  <c r="C730" s="1"/>
  <c r="F730" s="1"/>
  <c r="B729"/>
  <c r="D729" s="1"/>
  <c r="B728"/>
  <c r="C728" s="1"/>
  <c r="F728" s="1"/>
  <c r="B727"/>
  <c r="D727" s="1"/>
  <c r="B726"/>
  <c r="C726" s="1"/>
  <c r="F726" s="1"/>
  <c r="B725"/>
  <c r="D725" s="1"/>
  <c r="B724"/>
  <c r="C724" s="1"/>
  <c r="F724" s="1"/>
  <c r="B723"/>
  <c r="D723" s="1"/>
  <c r="B722"/>
  <c r="D722" s="1"/>
  <c r="B721"/>
  <c r="D721" s="1"/>
  <c r="B720"/>
  <c r="D720" s="1"/>
  <c r="B719"/>
  <c r="D719" s="1"/>
  <c r="B718"/>
  <c r="C718" s="1"/>
  <c r="F718" s="1"/>
  <c r="B717"/>
  <c r="D717" s="1"/>
  <c r="B716"/>
  <c r="C716" s="1"/>
  <c r="F716" s="1"/>
  <c r="B715"/>
  <c r="D715" s="1"/>
  <c r="B714"/>
  <c r="D714" s="1"/>
  <c r="B713"/>
  <c r="D713" s="1"/>
  <c r="B712"/>
  <c r="D712" s="1"/>
  <c r="B711"/>
  <c r="D711" s="1"/>
  <c r="B710"/>
  <c r="C710" s="1"/>
  <c r="F710" s="1"/>
  <c r="B709"/>
  <c r="D709" s="1"/>
  <c r="B708"/>
  <c r="C708" s="1"/>
  <c r="F708" s="1"/>
  <c r="B707"/>
  <c r="D707" s="1"/>
  <c r="B706"/>
  <c r="C706" s="1"/>
  <c r="F706" s="1"/>
  <c r="B705"/>
  <c r="D705" s="1"/>
  <c r="B704"/>
  <c r="C704" s="1"/>
  <c r="F704" s="1"/>
  <c r="B703"/>
  <c r="D703" s="1"/>
  <c r="B702"/>
  <c r="C702" s="1"/>
  <c r="F702" s="1"/>
  <c r="B701"/>
  <c r="D701" s="1"/>
  <c r="B700"/>
  <c r="C700" s="1"/>
  <c r="F700" s="1"/>
  <c r="B699"/>
  <c r="D699" s="1"/>
  <c r="B698"/>
  <c r="D698" s="1"/>
  <c r="B697"/>
  <c r="D697" s="1"/>
  <c r="B696"/>
  <c r="D696" s="1"/>
  <c r="B695"/>
  <c r="D695" s="1"/>
  <c r="B694"/>
  <c r="C694" s="1"/>
  <c r="F694" s="1"/>
  <c r="B693"/>
  <c r="D693" s="1"/>
  <c r="B692"/>
  <c r="C692" s="1"/>
  <c r="F692" s="1"/>
  <c r="B691"/>
  <c r="D691" s="1"/>
  <c r="B690"/>
  <c r="D690" s="1"/>
  <c r="B689"/>
  <c r="D689" s="1"/>
  <c r="B688"/>
  <c r="D688" s="1"/>
  <c r="B687"/>
  <c r="D687" s="1"/>
  <c r="B686"/>
  <c r="D686" s="1"/>
  <c r="B685"/>
  <c r="D685" s="1"/>
  <c r="B684"/>
  <c r="D684" s="1"/>
  <c r="B683"/>
  <c r="D683" s="1"/>
  <c r="B682"/>
  <c r="C682" s="1"/>
  <c r="F682" s="1"/>
  <c r="B681"/>
  <c r="D681" s="1"/>
  <c r="B680"/>
  <c r="C680" s="1"/>
  <c r="F680" s="1"/>
  <c r="B679"/>
  <c r="D679" s="1"/>
  <c r="B678"/>
  <c r="D678" s="1"/>
  <c r="B677"/>
  <c r="D677" s="1"/>
  <c r="B676"/>
  <c r="D676" s="1"/>
  <c r="B675"/>
  <c r="D675" s="1"/>
  <c r="B674"/>
  <c r="C674" s="1"/>
  <c r="F674" s="1"/>
  <c r="B673"/>
  <c r="D673" s="1"/>
  <c r="B672"/>
  <c r="C672" s="1"/>
  <c r="F672" s="1"/>
  <c r="B671"/>
  <c r="D671" s="1"/>
  <c r="B670"/>
  <c r="C670" s="1"/>
  <c r="F670" s="1"/>
  <c r="B669"/>
  <c r="D669" s="1"/>
  <c r="B668"/>
  <c r="C668" s="1"/>
  <c r="F668" s="1"/>
  <c r="B667"/>
  <c r="D667" s="1"/>
  <c r="B666"/>
  <c r="D666" s="1"/>
  <c r="B665"/>
  <c r="D665" s="1"/>
  <c r="B664"/>
  <c r="D664" s="1"/>
  <c r="B663"/>
  <c r="D663" s="1"/>
  <c r="B662"/>
  <c r="C662" s="1"/>
  <c r="F662" s="1"/>
  <c r="B661"/>
  <c r="D661" s="1"/>
  <c r="B660"/>
  <c r="C660" s="1"/>
  <c r="F660" s="1"/>
  <c r="B659"/>
  <c r="D659" s="1"/>
  <c r="B658"/>
  <c r="C658" s="1"/>
  <c r="F658" s="1"/>
  <c r="B657"/>
  <c r="D657" s="1"/>
  <c r="B656"/>
  <c r="C656" s="1"/>
  <c r="F656" s="1"/>
  <c r="B655"/>
  <c r="D655" s="1"/>
  <c r="B654"/>
  <c r="D654" s="1"/>
  <c r="B653"/>
  <c r="D653" s="1"/>
  <c r="B652"/>
  <c r="D652" s="1"/>
  <c r="B651"/>
  <c r="D651" s="1"/>
  <c r="B650"/>
  <c r="D650" s="1"/>
  <c r="B649"/>
  <c r="D649" s="1"/>
  <c r="B648"/>
  <c r="D648" s="1"/>
  <c r="B647"/>
  <c r="D647" s="1"/>
  <c r="B646"/>
  <c r="D646" s="1"/>
  <c r="B645"/>
  <c r="D645" s="1"/>
  <c r="B644"/>
  <c r="D644" s="1"/>
  <c r="B643"/>
  <c r="D643" s="1"/>
  <c r="B642"/>
  <c r="D642" s="1"/>
  <c r="B641"/>
  <c r="D641" s="1"/>
  <c r="B640"/>
  <c r="D640" s="1"/>
  <c r="B639"/>
  <c r="D639" s="1"/>
  <c r="B638"/>
  <c r="D638" s="1"/>
  <c r="B637"/>
  <c r="D637" s="1"/>
  <c r="B636"/>
  <c r="D636" s="1"/>
  <c r="B635"/>
  <c r="D635" s="1"/>
  <c r="B634"/>
  <c r="C634" s="1"/>
  <c r="F634" s="1"/>
  <c r="B633"/>
  <c r="D633" s="1"/>
  <c r="B632"/>
  <c r="C632" s="1"/>
  <c r="F632" s="1"/>
  <c r="B631"/>
  <c r="D631" s="1"/>
  <c r="B630"/>
  <c r="D630" s="1"/>
  <c r="B629"/>
  <c r="D629" s="1"/>
  <c r="B628"/>
  <c r="D628" s="1"/>
  <c r="B627"/>
  <c r="D627" s="1"/>
  <c r="B626"/>
  <c r="D626" s="1"/>
  <c r="B625"/>
  <c r="D625" s="1"/>
  <c r="B624"/>
  <c r="C624" s="1"/>
  <c r="F624" s="1"/>
  <c r="B623"/>
  <c r="D623" s="1"/>
  <c r="B622"/>
  <c r="C622" s="1"/>
  <c r="F622" s="1"/>
  <c r="B621"/>
  <c r="D621" s="1"/>
  <c r="B620"/>
  <c r="D620" s="1"/>
  <c r="B619"/>
  <c r="D619" s="1"/>
  <c r="B618"/>
  <c r="D618" s="1"/>
  <c r="B617"/>
  <c r="D617" s="1"/>
  <c r="B616"/>
  <c r="C616" s="1"/>
  <c r="F616" s="1"/>
  <c r="B615"/>
  <c r="D615" s="1"/>
  <c r="B614"/>
  <c r="C614" s="1"/>
  <c r="F614" s="1"/>
  <c r="B613"/>
  <c r="D613" s="1"/>
  <c r="B612"/>
  <c r="D612" s="1"/>
  <c r="B611"/>
  <c r="D611" s="1"/>
  <c r="B610"/>
  <c r="D610" s="1"/>
  <c r="B609"/>
  <c r="D609" s="1"/>
  <c r="B608"/>
  <c r="C608" s="1"/>
  <c r="F608" s="1"/>
  <c r="B607"/>
  <c r="D607" s="1"/>
  <c r="B606"/>
  <c r="C606" s="1"/>
  <c r="F606" s="1"/>
  <c r="B605"/>
  <c r="D605" s="1"/>
  <c r="B604"/>
  <c r="D604" s="1"/>
  <c r="B603"/>
  <c r="D603" s="1"/>
  <c r="B602"/>
  <c r="D602" s="1"/>
  <c r="B601"/>
  <c r="D601" s="1"/>
  <c r="B600"/>
  <c r="D600" s="1"/>
  <c r="B599"/>
  <c r="D599" s="1"/>
  <c r="B598"/>
  <c r="D598" s="1"/>
  <c r="B597"/>
  <c r="D597" s="1"/>
  <c r="B596"/>
  <c r="C596" s="1"/>
  <c r="F596" s="1"/>
  <c r="B595"/>
  <c r="D595" s="1"/>
  <c r="B594"/>
  <c r="D594" s="1"/>
  <c r="B593"/>
  <c r="D593" s="1"/>
  <c r="B592"/>
  <c r="D592" s="1"/>
  <c r="B591"/>
  <c r="D591" s="1"/>
  <c r="B590"/>
  <c r="D590" s="1"/>
  <c r="B589"/>
  <c r="D589" s="1"/>
  <c r="B588"/>
  <c r="C588" s="1"/>
  <c r="F588" s="1"/>
  <c r="B587"/>
  <c r="D587" s="1"/>
  <c r="B586"/>
  <c r="D586" s="1"/>
  <c r="B585"/>
  <c r="D585" s="1"/>
  <c r="B584"/>
  <c r="C584" s="1"/>
  <c r="F584" s="1"/>
  <c r="B583"/>
  <c r="D583" s="1"/>
  <c r="B582"/>
  <c r="D582" s="1"/>
  <c r="B581"/>
  <c r="D581" s="1"/>
  <c r="B580"/>
  <c r="C580" s="1"/>
  <c r="F580" s="1"/>
  <c r="B579"/>
  <c r="D579" s="1"/>
  <c r="B578"/>
  <c r="C578" s="1"/>
  <c r="F578" s="1"/>
  <c r="B577"/>
  <c r="D577" s="1"/>
  <c r="B576"/>
  <c r="D576" s="1"/>
  <c r="B575"/>
  <c r="D575" s="1"/>
  <c r="B574"/>
  <c r="D574" s="1"/>
  <c r="B573"/>
  <c r="D573" s="1"/>
  <c r="B572"/>
  <c r="C572" s="1"/>
  <c r="F572" s="1"/>
  <c r="B571"/>
  <c r="D571" s="1"/>
  <c r="B570"/>
  <c r="C570" s="1"/>
  <c r="F570" s="1"/>
  <c r="B569"/>
  <c r="D569" s="1"/>
  <c r="B568"/>
  <c r="D568" s="1"/>
  <c r="B567"/>
  <c r="D567" s="1"/>
  <c r="B566"/>
  <c r="D566" s="1"/>
  <c r="B565"/>
  <c r="D565" s="1"/>
  <c r="B564"/>
  <c r="D564" s="1"/>
  <c r="B563"/>
  <c r="D563" s="1"/>
  <c r="B562"/>
  <c r="D562" s="1"/>
  <c r="B561"/>
  <c r="D561" s="1"/>
  <c r="B560"/>
  <c r="D560" s="1"/>
  <c r="B559"/>
  <c r="D559" s="1"/>
  <c r="B558"/>
  <c r="D558" s="1"/>
  <c r="B557"/>
  <c r="D557" s="1"/>
  <c r="B556"/>
  <c r="D556" s="1"/>
  <c r="B555"/>
  <c r="D555" s="1"/>
  <c r="B554"/>
  <c r="D554" s="1"/>
  <c r="B553"/>
  <c r="D553" s="1"/>
  <c r="B552"/>
  <c r="C552" s="1"/>
  <c r="F552" s="1"/>
  <c r="B551"/>
  <c r="D551" s="1"/>
  <c r="B550"/>
  <c r="C550" s="1"/>
  <c r="F550" s="1"/>
  <c r="B549"/>
  <c r="D549" s="1"/>
  <c r="B548"/>
  <c r="D548" s="1"/>
  <c r="B547"/>
  <c r="D547" s="1"/>
  <c r="B546"/>
  <c r="D546" s="1"/>
  <c r="B545"/>
  <c r="D545" s="1"/>
  <c r="B544"/>
  <c r="C544" s="1"/>
  <c r="F544" s="1"/>
  <c r="B543"/>
  <c r="D543" s="1"/>
  <c r="B542"/>
  <c r="C542" s="1"/>
  <c r="F542" s="1"/>
  <c r="B541"/>
  <c r="D541" s="1"/>
  <c r="B540"/>
  <c r="D540" s="1"/>
  <c r="B539"/>
  <c r="D539" s="1"/>
  <c r="B538"/>
  <c r="D538" s="1"/>
  <c r="B537"/>
  <c r="D537" s="1"/>
  <c r="B536"/>
  <c r="C536" s="1"/>
  <c r="F536" s="1"/>
  <c r="B535"/>
  <c r="D535" s="1"/>
  <c r="B534"/>
  <c r="C534" s="1"/>
  <c r="F534" s="1"/>
  <c r="B533"/>
  <c r="D533" s="1"/>
  <c r="B532"/>
  <c r="D532" s="1"/>
  <c r="B531"/>
  <c r="D531" s="1"/>
  <c r="B530"/>
  <c r="D530" s="1"/>
  <c r="B529"/>
  <c r="D529" s="1"/>
  <c r="B528"/>
  <c r="D528" s="1"/>
  <c r="B527"/>
  <c r="D527" s="1"/>
  <c r="B526"/>
  <c r="D526" s="1"/>
  <c r="B525"/>
  <c r="D525" s="1"/>
  <c r="B524"/>
  <c r="D524" s="1"/>
  <c r="B523"/>
  <c r="D523" s="1"/>
  <c r="B522"/>
  <c r="D522" s="1"/>
  <c r="B521"/>
  <c r="D521" s="1"/>
  <c r="B520"/>
  <c r="C520" s="1"/>
  <c r="F520" s="1"/>
  <c r="B519"/>
  <c r="D519" s="1"/>
  <c r="B518"/>
  <c r="C518" s="1"/>
  <c r="F518" s="1"/>
  <c r="B517"/>
  <c r="D517" s="1"/>
  <c r="B516"/>
  <c r="D516" s="1"/>
  <c r="B515"/>
  <c r="D515" s="1"/>
  <c r="B514"/>
  <c r="D514" s="1"/>
  <c r="B513"/>
  <c r="D513" s="1"/>
  <c r="B512"/>
  <c r="C512" s="1"/>
  <c r="F512" s="1"/>
  <c r="B511"/>
  <c r="D511" s="1"/>
  <c r="B510"/>
  <c r="C510" s="1"/>
  <c r="F510" s="1"/>
  <c r="B509"/>
  <c r="D509" s="1"/>
  <c r="B508"/>
  <c r="C508" s="1"/>
  <c r="F508" s="1"/>
  <c r="B507"/>
  <c r="D507" s="1"/>
  <c r="B506"/>
  <c r="C506" s="1"/>
  <c r="F506" s="1"/>
  <c r="B505"/>
  <c r="D505" s="1"/>
  <c r="B504"/>
  <c r="D504" s="1"/>
  <c r="B503"/>
  <c r="D503" s="1"/>
  <c r="B502"/>
  <c r="D502" s="1"/>
  <c r="B501"/>
  <c r="D501" s="1"/>
  <c r="B500"/>
  <c r="C500" s="1"/>
  <c r="F500" s="1"/>
  <c r="B499"/>
  <c r="D499" s="1"/>
  <c r="B498"/>
  <c r="C498" s="1"/>
  <c r="F498" s="1"/>
  <c r="B497"/>
  <c r="D497" s="1"/>
  <c r="B496"/>
  <c r="C496" s="1"/>
  <c r="F496" s="1"/>
  <c r="B495"/>
  <c r="D495" s="1"/>
  <c r="B494"/>
  <c r="C494" s="1"/>
  <c r="F494" s="1"/>
  <c r="B493"/>
  <c r="D493" s="1"/>
  <c r="B492"/>
  <c r="D492" s="1"/>
  <c r="B491"/>
  <c r="D491" s="1"/>
  <c r="B490"/>
  <c r="D490" s="1"/>
  <c r="B489"/>
  <c r="D489" s="1"/>
  <c r="B488"/>
  <c r="D488" s="1"/>
  <c r="B487"/>
  <c r="D487" s="1"/>
  <c r="B486"/>
  <c r="D486" s="1"/>
  <c r="B485"/>
  <c r="D485" s="1"/>
  <c r="B484"/>
  <c r="C484" s="1"/>
  <c r="F484" s="1"/>
  <c r="B483"/>
  <c r="D483" s="1"/>
  <c r="B482"/>
  <c r="C482" s="1"/>
  <c r="F482" s="1"/>
  <c r="B481"/>
  <c r="D481" s="1"/>
  <c r="B480"/>
  <c r="C480" s="1"/>
  <c r="F480" s="1"/>
  <c r="B479"/>
  <c r="D479" s="1"/>
  <c r="B478"/>
  <c r="C478" s="1"/>
  <c r="F478" s="1"/>
  <c r="B477"/>
  <c r="D477" s="1"/>
  <c r="B476"/>
  <c r="D476" s="1"/>
  <c r="B475"/>
  <c r="D475" s="1"/>
  <c r="B474"/>
  <c r="D474" s="1"/>
  <c r="B473"/>
  <c r="D473" s="1"/>
  <c r="B472"/>
  <c r="C472" s="1"/>
  <c r="F472" s="1"/>
  <c r="B471"/>
  <c r="D471" s="1"/>
  <c r="B470"/>
  <c r="C470" s="1"/>
  <c r="F470" s="1"/>
  <c r="B469"/>
  <c r="D469" s="1"/>
  <c r="B468"/>
  <c r="D468" s="1"/>
  <c r="B467"/>
  <c r="D467" s="1"/>
  <c r="B466"/>
  <c r="D466" s="1"/>
  <c r="B465"/>
  <c r="D465" s="1"/>
  <c r="B464"/>
  <c r="C464" s="1"/>
  <c r="F464" s="1"/>
  <c r="B463"/>
  <c r="D463" s="1"/>
  <c r="B462"/>
  <c r="D462" s="1"/>
  <c r="B461"/>
  <c r="D461" s="1"/>
  <c r="B460"/>
  <c r="C460" s="1"/>
  <c r="F460" s="1"/>
  <c r="B459"/>
  <c r="D459" s="1"/>
  <c r="B458"/>
  <c r="D458" s="1"/>
  <c r="B457"/>
  <c r="D457" s="1"/>
  <c r="B456"/>
  <c r="D456" s="1"/>
  <c r="B455"/>
  <c r="D455" s="1"/>
  <c r="B454"/>
  <c r="C454" s="1"/>
  <c r="F454" s="1"/>
  <c r="B453"/>
  <c r="D453" s="1"/>
  <c r="B452"/>
  <c r="C452" s="1"/>
  <c r="F452" s="1"/>
  <c r="B451"/>
  <c r="D451" s="1"/>
  <c r="B450"/>
  <c r="C450" s="1"/>
  <c r="F450" s="1"/>
  <c r="B449"/>
  <c r="D449" s="1"/>
  <c r="B448"/>
  <c r="C448" s="1"/>
  <c r="F448" s="1"/>
  <c r="B447"/>
  <c r="D447" s="1"/>
  <c r="B446"/>
  <c r="C446" s="1"/>
  <c r="F446" s="1"/>
  <c r="B445"/>
  <c r="D445" s="1"/>
  <c r="B444"/>
  <c r="C444" s="1"/>
  <c r="F444" s="1"/>
  <c r="B443"/>
  <c r="D443" s="1"/>
  <c r="B442"/>
  <c r="D442" s="1"/>
  <c r="B441"/>
  <c r="D441" s="1"/>
  <c r="B440"/>
  <c r="D440" s="1"/>
  <c r="B439"/>
  <c r="D439" s="1"/>
  <c r="B438"/>
  <c r="C438" s="1"/>
  <c r="F438" s="1"/>
  <c r="B437"/>
  <c r="D437" s="1"/>
  <c r="B436"/>
  <c r="C436" s="1"/>
  <c r="F436" s="1"/>
  <c r="B435"/>
  <c r="D435" s="1"/>
  <c r="B434"/>
  <c r="D434" s="1"/>
  <c r="B433"/>
  <c r="D433" s="1"/>
  <c r="B432"/>
  <c r="D432" s="1"/>
  <c r="B431"/>
  <c r="D431" s="1"/>
  <c r="B430"/>
  <c r="D430" s="1"/>
  <c r="B429"/>
  <c r="D429" s="1"/>
  <c r="B428"/>
  <c r="D428" s="1"/>
  <c r="B427"/>
  <c r="D427" s="1"/>
  <c r="B426"/>
  <c r="C426" s="1"/>
  <c r="F426" s="1"/>
  <c r="B425"/>
  <c r="D425" s="1"/>
  <c r="B424"/>
  <c r="C424" s="1"/>
  <c r="F424" s="1"/>
  <c r="B423"/>
  <c r="D423" s="1"/>
  <c r="B422"/>
  <c r="D422" s="1"/>
  <c r="B421"/>
  <c r="D421" s="1"/>
  <c r="B420"/>
  <c r="D420" s="1"/>
  <c r="B419"/>
  <c r="D419" s="1"/>
  <c r="B418"/>
  <c r="C418" s="1"/>
  <c r="F418" s="1"/>
  <c r="B417"/>
  <c r="D417" s="1"/>
  <c r="B416"/>
  <c r="C416" s="1"/>
  <c r="F416" s="1"/>
  <c r="B415"/>
  <c r="D415" s="1"/>
  <c r="B414"/>
  <c r="D414" s="1"/>
  <c r="B413"/>
  <c r="D413" s="1"/>
  <c r="B412"/>
  <c r="D412" s="1"/>
  <c r="B411"/>
  <c r="D411" s="1"/>
  <c r="B410"/>
  <c r="D410" s="1"/>
  <c r="B409"/>
  <c r="D409" s="1"/>
  <c r="B408"/>
  <c r="D408" s="1"/>
  <c r="B407"/>
  <c r="D407" s="1"/>
  <c r="B406"/>
  <c r="D406" s="1"/>
  <c r="B405"/>
  <c r="D405" s="1"/>
  <c r="B404"/>
  <c r="D404" s="1"/>
  <c r="B403"/>
  <c r="D403" s="1"/>
  <c r="B402"/>
  <c r="C402" s="1"/>
  <c r="F402" s="1"/>
  <c r="B401"/>
  <c r="D401" s="1"/>
  <c r="B400"/>
  <c r="C400" s="1"/>
  <c r="F400" s="1"/>
  <c r="B399"/>
  <c r="D399" s="1"/>
  <c r="B398"/>
  <c r="D398" s="1"/>
  <c r="B397"/>
  <c r="D397" s="1"/>
  <c r="B396"/>
  <c r="D396" s="1"/>
  <c r="B395"/>
  <c r="D395" s="1"/>
  <c r="B394"/>
  <c r="C394" s="1"/>
  <c r="F394" s="1"/>
  <c r="B393"/>
  <c r="D393" s="1"/>
  <c r="B392"/>
  <c r="C392" s="1"/>
  <c r="F392" s="1"/>
  <c r="B391"/>
  <c r="D391" s="1"/>
  <c r="B390"/>
  <c r="D390" s="1"/>
  <c r="B389"/>
  <c r="D389" s="1"/>
  <c r="B388"/>
  <c r="D388" s="1"/>
  <c r="B387"/>
  <c r="D387" s="1"/>
  <c r="B386"/>
  <c r="D386" s="1"/>
  <c r="B385"/>
  <c r="D385" s="1"/>
  <c r="B384"/>
  <c r="D384" s="1"/>
  <c r="B383"/>
  <c r="D383" s="1"/>
  <c r="B382"/>
  <c r="D382" s="1"/>
  <c r="B381"/>
  <c r="D381" s="1"/>
  <c r="B380"/>
  <c r="D380" s="1"/>
  <c r="B379"/>
  <c r="D379" s="1"/>
  <c r="B378"/>
  <c r="C378" s="1"/>
  <c r="F378" s="1"/>
  <c r="B377"/>
  <c r="D377" s="1"/>
  <c r="B376"/>
  <c r="C376" s="1"/>
  <c r="F376" s="1"/>
  <c r="B375"/>
  <c r="D375" s="1"/>
  <c r="B374"/>
  <c r="C374" s="1"/>
  <c r="F374" s="1"/>
  <c r="B373"/>
  <c r="D373" s="1"/>
  <c r="B372"/>
  <c r="C372" s="1"/>
  <c r="F372" s="1"/>
  <c r="B371"/>
  <c r="D371" s="1"/>
  <c r="B370"/>
  <c r="D370" s="1"/>
  <c r="B369"/>
  <c r="D369" s="1"/>
  <c r="B368"/>
  <c r="D368" s="1"/>
  <c r="B367"/>
  <c r="D367" s="1"/>
  <c r="B366"/>
  <c r="C366" s="1"/>
  <c r="F366" s="1"/>
  <c r="B365"/>
  <c r="D365" s="1"/>
  <c r="B364"/>
  <c r="C364" s="1"/>
  <c r="F364" s="1"/>
  <c r="B363"/>
  <c r="D363" s="1"/>
  <c r="B362"/>
  <c r="D362" s="1"/>
  <c r="B361"/>
  <c r="D361" s="1"/>
  <c r="B360"/>
  <c r="D360" s="1"/>
  <c r="B359"/>
  <c r="D359" s="1"/>
  <c r="B358"/>
  <c r="D358" s="1"/>
  <c r="B357"/>
  <c r="D357" s="1"/>
  <c r="B356"/>
  <c r="D356" s="1"/>
  <c r="B355"/>
  <c r="D355" s="1"/>
  <c r="B354"/>
  <c r="C354" s="1"/>
  <c r="F354" s="1"/>
  <c r="B353"/>
  <c r="D353" s="1"/>
  <c r="B352"/>
  <c r="C352" s="1"/>
  <c r="F352" s="1"/>
  <c r="B351"/>
  <c r="D351" s="1"/>
  <c r="B350"/>
  <c r="D350" s="1"/>
  <c r="B349"/>
  <c r="D349" s="1"/>
  <c r="B348"/>
  <c r="D348" s="1"/>
  <c r="B347"/>
  <c r="D347" s="1"/>
  <c r="B346"/>
  <c r="C346" s="1"/>
  <c r="F346" s="1"/>
  <c r="B345"/>
  <c r="D345" s="1"/>
  <c r="B344"/>
  <c r="C344" s="1"/>
  <c r="F344" s="1"/>
  <c r="B343"/>
  <c r="D343" s="1"/>
  <c r="B342"/>
  <c r="D342" s="1"/>
  <c r="B341"/>
  <c r="D341" s="1"/>
  <c r="B340"/>
  <c r="D340" s="1"/>
  <c r="B339"/>
  <c r="D339" s="1"/>
  <c r="B338"/>
  <c r="C338" s="1"/>
  <c r="F338" s="1"/>
  <c r="B337"/>
  <c r="D337" s="1"/>
  <c r="B336"/>
  <c r="C336" s="1"/>
  <c r="F336" s="1"/>
  <c r="B335"/>
  <c r="D335" s="1"/>
  <c r="B334"/>
  <c r="D334" s="1"/>
  <c r="B333"/>
  <c r="D333" s="1"/>
  <c r="B332"/>
  <c r="D332" s="1"/>
  <c r="B331"/>
  <c r="D331" s="1"/>
  <c r="B330"/>
  <c r="D330" s="1"/>
  <c r="B329"/>
  <c r="D329" s="1"/>
  <c r="B328"/>
  <c r="D328" s="1"/>
  <c r="B327"/>
  <c r="D327" s="1"/>
  <c r="B326"/>
  <c r="C326" s="1"/>
  <c r="F326" s="1"/>
  <c r="B325"/>
  <c r="D325" s="1"/>
  <c r="B324"/>
  <c r="C324" s="1"/>
  <c r="F324" s="1"/>
  <c r="B323"/>
  <c r="D323" s="1"/>
  <c r="B322"/>
  <c r="C322" s="1"/>
  <c r="F322" s="1"/>
  <c r="B321"/>
  <c r="D321" s="1"/>
  <c r="B320"/>
  <c r="C320" s="1"/>
  <c r="F320" s="1"/>
  <c r="B319"/>
  <c r="D319" s="1"/>
  <c r="B318"/>
  <c r="C318" s="1"/>
  <c r="F318" s="1"/>
  <c r="B317"/>
  <c r="D317" s="1"/>
  <c r="B316"/>
  <c r="C316" s="1"/>
  <c r="F316" s="1"/>
  <c r="B315"/>
  <c r="D315" s="1"/>
  <c r="B314"/>
  <c r="C314" s="1"/>
  <c r="F314" s="1"/>
  <c r="B313"/>
  <c r="D313" s="1"/>
  <c r="B312"/>
  <c r="C312" s="1"/>
  <c r="F312" s="1"/>
  <c r="B311"/>
  <c r="D311" s="1"/>
  <c r="B310"/>
  <c r="D310" s="1"/>
  <c r="B309"/>
  <c r="D309" s="1"/>
  <c r="B308"/>
  <c r="D308" s="1"/>
  <c r="B307"/>
  <c r="D307" s="1"/>
  <c r="B306"/>
  <c r="C306" s="1"/>
  <c r="F306" s="1"/>
  <c r="B305"/>
  <c r="D305" s="1"/>
  <c r="B304"/>
  <c r="C304" s="1"/>
  <c r="F304" s="1"/>
  <c r="B303"/>
  <c r="D303" s="1"/>
  <c r="B302"/>
  <c r="D302" s="1"/>
  <c r="B301"/>
  <c r="D301" s="1"/>
  <c r="B300"/>
  <c r="D300" s="1"/>
  <c r="B299"/>
  <c r="D299" s="1"/>
  <c r="B298"/>
  <c r="C298" s="1"/>
  <c r="F298" s="1"/>
  <c r="B297"/>
  <c r="D297" s="1"/>
  <c r="B296"/>
  <c r="D296" s="1"/>
  <c r="B295"/>
  <c r="D295" s="1"/>
  <c r="B294"/>
  <c r="C294" s="1"/>
  <c r="F294" s="1"/>
  <c r="B293"/>
  <c r="D293" s="1"/>
  <c r="B292"/>
  <c r="D292" s="1"/>
  <c r="B291"/>
  <c r="D291" s="1"/>
  <c r="B290"/>
  <c r="D290" s="1"/>
  <c r="B289"/>
  <c r="D289" s="1"/>
  <c r="B288"/>
  <c r="C288" s="1"/>
  <c r="F288" s="1"/>
  <c r="B287"/>
  <c r="D287" s="1"/>
  <c r="B286"/>
  <c r="C286" s="1"/>
  <c r="F286" s="1"/>
  <c r="B285"/>
  <c r="D285" s="1"/>
  <c r="B284"/>
  <c r="C284" s="1"/>
  <c r="F284" s="1"/>
  <c r="B283"/>
  <c r="D283" s="1"/>
  <c r="B282"/>
  <c r="C282" s="1"/>
  <c r="F282" s="1"/>
  <c r="B281"/>
  <c r="D281" s="1"/>
  <c r="B280"/>
  <c r="C280" s="1"/>
  <c r="F280" s="1"/>
  <c r="B279"/>
  <c r="D279" s="1"/>
  <c r="B278"/>
  <c r="C278" s="1"/>
  <c r="F278" s="1"/>
  <c r="B277"/>
  <c r="D277" s="1"/>
  <c r="B276"/>
  <c r="C276" s="1"/>
  <c r="F276" s="1"/>
  <c r="B275"/>
  <c r="D275" s="1"/>
  <c r="B274"/>
  <c r="C274" s="1"/>
  <c r="F274" s="1"/>
  <c r="B273"/>
  <c r="D273" s="1"/>
  <c r="B272"/>
  <c r="C272" s="1"/>
  <c r="F272" s="1"/>
  <c r="B271"/>
  <c r="D271" s="1"/>
  <c r="B270"/>
  <c r="C270" s="1"/>
  <c r="F270" s="1"/>
  <c r="B269"/>
  <c r="D269" s="1"/>
  <c r="B268"/>
  <c r="C268" s="1"/>
  <c r="F268" s="1"/>
  <c r="B267"/>
  <c r="D267" s="1"/>
  <c r="B266"/>
  <c r="C266" s="1"/>
  <c r="F266" s="1"/>
  <c r="B265"/>
  <c r="D265" s="1"/>
  <c r="B264"/>
  <c r="C264" s="1"/>
  <c r="F264" s="1"/>
  <c r="B263"/>
  <c r="D263" s="1"/>
  <c r="B262"/>
  <c r="C262" s="1"/>
  <c r="F262" s="1"/>
  <c r="B261"/>
  <c r="D261" s="1"/>
  <c r="B260"/>
  <c r="C260" s="1"/>
  <c r="F260" s="1"/>
  <c r="B259"/>
  <c r="D259" s="1"/>
  <c r="B258"/>
  <c r="C258" s="1"/>
  <c r="F258" s="1"/>
  <c r="B257"/>
  <c r="D257" s="1"/>
  <c r="B256"/>
  <c r="C256" s="1"/>
  <c r="F256" s="1"/>
  <c r="B255"/>
  <c r="D255" s="1"/>
  <c r="B254"/>
  <c r="C254" s="1"/>
  <c r="F254" s="1"/>
  <c r="B253"/>
  <c r="D253" s="1"/>
  <c r="B252"/>
  <c r="C252" s="1"/>
  <c r="F252" s="1"/>
  <c r="B251"/>
  <c r="D251" s="1"/>
  <c r="B250"/>
  <c r="C250" s="1"/>
  <c r="F250" s="1"/>
  <c r="B249"/>
  <c r="D249" s="1"/>
  <c r="B248"/>
  <c r="C248" s="1"/>
  <c r="F248" s="1"/>
  <c r="B247"/>
  <c r="D247" s="1"/>
  <c r="B246"/>
  <c r="C246" s="1"/>
  <c r="F246" s="1"/>
  <c r="B245"/>
  <c r="D245" s="1"/>
  <c r="B244"/>
  <c r="C244" s="1"/>
  <c r="F244" s="1"/>
  <c r="B243"/>
  <c r="D243" s="1"/>
  <c r="B242"/>
  <c r="C242" s="1"/>
  <c r="F242" s="1"/>
  <c r="B241"/>
  <c r="D241" s="1"/>
  <c r="B240"/>
  <c r="C240" s="1"/>
  <c r="F240" s="1"/>
  <c r="B239"/>
  <c r="D239" s="1"/>
  <c r="B238"/>
  <c r="C238" s="1"/>
  <c r="F238" s="1"/>
  <c r="B237"/>
  <c r="D237" s="1"/>
  <c r="B236"/>
  <c r="C236" s="1"/>
  <c r="F236" s="1"/>
  <c r="B235"/>
  <c r="D235" s="1"/>
  <c r="B234"/>
  <c r="C234" s="1"/>
  <c r="F234" s="1"/>
  <c r="B233"/>
  <c r="D233" s="1"/>
  <c r="B232"/>
  <c r="C232" s="1"/>
  <c r="F232" s="1"/>
  <c r="B231"/>
  <c r="D231" s="1"/>
  <c r="B230"/>
  <c r="C230" s="1"/>
  <c r="F230" s="1"/>
  <c r="B229"/>
  <c r="D229" s="1"/>
  <c r="B228"/>
  <c r="C228" s="1"/>
  <c r="F228" s="1"/>
  <c r="B227"/>
  <c r="D227" s="1"/>
  <c r="B226"/>
  <c r="C226" s="1"/>
  <c r="F226" s="1"/>
  <c r="B225"/>
  <c r="D225" s="1"/>
  <c r="B224"/>
  <c r="C224" s="1"/>
  <c r="F224" s="1"/>
  <c r="B223"/>
  <c r="D223" s="1"/>
  <c r="B222"/>
  <c r="C222" s="1"/>
  <c r="F222" s="1"/>
  <c r="B221"/>
  <c r="D221" s="1"/>
  <c r="B220"/>
  <c r="C220" s="1"/>
  <c r="F220" s="1"/>
  <c r="B219"/>
  <c r="D219" s="1"/>
  <c r="B218"/>
  <c r="C218" s="1"/>
  <c r="F218" s="1"/>
  <c r="B217"/>
  <c r="D217" s="1"/>
  <c r="B216"/>
  <c r="C216" s="1"/>
  <c r="F216" s="1"/>
  <c r="B215"/>
  <c r="D215" s="1"/>
  <c r="B214"/>
  <c r="C214" s="1"/>
  <c r="F214" s="1"/>
  <c r="B213"/>
  <c r="D213" s="1"/>
  <c r="B212"/>
  <c r="C212" s="1"/>
  <c r="F212" s="1"/>
  <c r="B211"/>
  <c r="D211" s="1"/>
  <c r="B210"/>
  <c r="C210" s="1"/>
  <c r="F210" s="1"/>
  <c r="B209"/>
  <c r="D209" s="1"/>
  <c r="B208"/>
  <c r="C208" s="1"/>
  <c r="F208" s="1"/>
  <c r="B207"/>
  <c r="D207" s="1"/>
  <c r="B206"/>
  <c r="C206" s="1"/>
  <c r="F206" s="1"/>
  <c r="B205"/>
  <c r="D205" s="1"/>
  <c r="B204"/>
  <c r="C204" s="1"/>
  <c r="F204" s="1"/>
  <c r="B203"/>
  <c r="D203" s="1"/>
  <c r="B202"/>
  <c r="C202" s="1"/>
  <c r="F202" s="1"/>
  <c r="B201"/>
  <c r="D201" s="1"/>
  <c r="B200"/>
  <c r="C200" s="1"/>
  <c r="F200" s="1"/>
  <c r="C199"/>
  <c r="F199" s="1"/>
  <c r="B199"/>
  <c r="D199" s="1"/>
  <c r="B198"/>
  <c r="C198" s="1"/>
  <c r="F198" s="1"/>
  <c r="B197"/>
  <c r="D197" s="1"/>
  <c r="B196"/>
  <c r="C196" s="1"/>
  <c r="F196" s="1"/>
  <c r="B195"/>
  <c r="D195" s="1"/>
  <c r="B194"/>
  <c r="C194" s="1"/>
  <c r="F194" s="1"/>
  <c r="B193"/>
  <c r="D193" s="1"/>
  <c r="B192"/>
  <c r="C192" s="1"/>
  <c r="F192" s="1"/>
  <c r="B191"/>
  <c r="D191" s="1"/>
  <c r="B190"/>
  <c r="C190" s="1"/>
  <c r="F190" s="1"/>
  <c r="B189"/>
  <c r="D189" s="1"/>
  <c r="B188"/>
  <c r="C188" s="1"/>
  <c r="F188" s="1"/>
  <c r="B187"/>
  <c r="D187" s="1"/>
  <c r="B186"/>
  <c r="C186" s="1"/>
  <c r="F186" s="1"/>
  <c r="B185"/>
  <c r="D185" s="1"/>
  <c r="B184"/>
  <c r="C184" s="1"/>
  <c r="F184" s="1"/>
  <c r="B183"/>
  <c r="D183" s="1"/>
  <c r="B182"/>
  <c r="C182" s="1"/>
  <c r="F182" s="1"/>
  <c r="B181"/>
  <c r="D181" s="1"/>
  <c r="B180"/>
  <c r="C180" s="1"/>
  <c r="F180" s="1"/>
  <c r="B179"/>
  <c r="D179" s="1"/>
  <c r="B178"/>
  <c r="C178" s="1"/>
  <c r="F178" s="1"/>
  <c r="B177"/>
  <c r="D177" s="1"/>
  <c r="B176"/>
  <c r="C176" s="1"/>
  <c r="F176" s="1"/>
  <c r="B175"/>
  <c r="D175" s="1"/>
  <c r="B174"/>
  <c r="C174" s="1"/>
  <c r="F174" s="1"/>
  <c r="B173"/>
  <c r="D173" s="1"/>
  <c r="B172"/>
  <c r="C172" s="1"/>
  <c r="F172" s="1"/>
  <c r="B171"/>
  <c r="D171" s="1"/>
  <c r="B170"/>
  <c r="C170" s="1"/>
  <c r="F170" s="1"/>
  <c r="B169"/>
  <c r="D169" s="1"/>
  <c r="B168"/>
  <c r="C168" s="1"/>
  <c r="F168" s="1"/>
  <c r="B167"/>
  <c r="D167" s="1"/>
  <c r="B166"/>
  <c r="C166" s="1"/>
  <c r="F166" s="1"/>
  <c r="B165"/>
  <c r="D165" s="1"/>
  <c r="B164"/>
  <c r="C164" s="1"/>
  <c r="F164" s="1"/>
  <c r="B163"/>
  <c r="D163" s="1"/>
  <c r="B162"/>
  <c r="C162" s="1"/>
  <c r="F162" s="1"/>
  <c r="B161"/>
  <c r="D161" s="1"/>
  <c r="B160"/>
  <c r="C160" s="1"/>
  <c r="F160" s="1"/>
  <c r="B159"/>
  <c r="D159" s="1"/>
  <c r="B158"/>
  <c r="C158" s="1"/>
  <c r="F158" s="1"/>
  <c r="B157"/>
  <c r="D157" s="1"/>
  <c r="B156"/>
  <c r="C156" s="1"/>
  <c r="F156" s="1"/>
  <c r="B155"/>
  <c r="D155" s="1"/>
  <c r="B154"/>
  <c r="C154" s="1"/>
  <c r="F154" s="1"/>
  <c r="B153"/>
  <c r="D153" s="1"/>
  <c r="B152"/>
  <c r="C152" s="1"/>
  <c r="F152" s="1"/>
  <c r="B151"/>
  <c r="D151" s="1"/>
  <c r="B150"/>
  <c r="C150" s="1"/>
  <c r="F150" s="1"/>
  <c r="B149"/>
  <c r="D149" s="1"/>
  <c r="B148"/>
  <c r="C148" s="1"/>
  <c r="F148" s="1"/>
  <c r="B147"/>
  <c r="D147" s="1"/>
  <c r="B146"/>
  <c r="C146" s="1"/>
  <c r="F146" s="1"/>
  <c r="B145"/>
  <c r="D145" s="1"/>
  <c r="B144"/>
  <c r="C144" s="1"/>
  <c r="F144" s="1"/>
  <c r="B143"/>
  <c r="D143" s="1"/>
  <c r="B142"/>
  <c r="C142" s="1"/>
  <c r="F142" s="1"/>
  <c r="B141"/>
  <c r="D141" s="1"/>
  <c r="B140"/>
  <c r="C140" s="1"/>
  <c r="F140" s="1"/>
  <c r="B139"/>
  <c r="D139" s="1"/>
  <c r="B138"/>
  <c r="C138" s="1"/>
  <c r="F138" s="1"/>
  <c r="B137"/>
  <c r="D137" s="1"/>
  <c r="B136"/>
  <c r="C136" s="1"/>
  <c r="F136" s="1"/>
  <c r="B135"/>
  <c r="D135" s="1"/>
  <c r="B134"/>
  <c r="C134" s="1"/>
  <c r="F134" s="1"/>
  <c r="B133"/>
  <c r="D133" s="1"/>
  <c r="B132"/>
  <c r="C132" s="1"/>
  <c r="F132" s="1"/>
  <c r="B131"/>
  <c r="D131" s="1"/>
  <c r="B130"/>
  <c r="C130" s="1"/>
  <c r="F130" s="1"/>
  <c r="B129"/>
  <c r="D129" s="1"/>
  <c r="B128"/>
  <c r="C128" s="1"/>
  <c r="F128" s="1"/>
  <c r="B127"/>
  <c r="D127" s="1"/>
  <c r="B126"/>
  <c r="C126" s="1"/>
  <c r="F126" s="1"/>
  <c r="B125"/>
  <c r="D125" s="1"/>
  <c r="B124"/>
  <c r="C124" s="1"/>
  <c r="F124" s="1"/>
  <c r="B123"/>
  <c r="D123" s="1"/>
  <c r="B122"/>
  <c r="C122" s="1"/>
  <c r="F122" s="1"/>
  <c r="B121"/>
  <c r="D121" s="1"/>
  <c r="B120"/>
  <c r="C120" s="1"/>
  <c r="F120" s="1"/>
  <c r="B119"/>
  <c r="D119" s="1"/>
  <c r="B118"/>
  <c r="C118" s="1"/>
  <c r="F118" s="1"/>
  <c r="B117"/>
  <c r="D117" s="1"/>
  <c r="B116"/>
  <c r="C116" s="1"/>
  <c r="F116" s="1"/>
  <c r="B115"/>
  <c r="D115" s="1"/>
  <c r="B114"/>
  <c r="C114" s="1"/>
  <c r="F114" s="1"/>
  <c r="B113"/>
  <c r="D113" s="1"/>
  <c r="B112"/>
  <c r="C112" s="1"/>
  <c r="F112" s="1"/>
  <c r="B111"/>
  <c r="D111" s="1"/>
  <c r="B110"/>
  <c r="C110" s="1"/>
  <c r="F110" s="1"/>
  <c r="B109"/>
  <c r="D109" s="1"/>
  <c r="B108"/>
  <c r="C108" s="1"/>
  <c r="F108" s="1"/>
  <c r="B107"/>
  <c r="D107" s="1"/>
  <c r="B106"/>
  <c r="C106" s="1"/>
  <c r="F106" s="1"/>
  <c r="B105"/>
  <c r="D105" s="1"/>
  <c r="B104"/>
  <c r="C104" s="1"/>
  <c r="F104" s="1"/>
  <c r="B103"/>
  <c r="D103" s="1"/>
  <c r="B102"/>
  <c r="C102" s="1"/>
  <c r="F102" s="1"/>
  <c r="B101"/>
  <c r="D101" s="1"/>
  <c r="B100"/>
  <c r="C100" s="1"/>
  <c r="F100" s="1"/>
  <c r="B99"/>
  <c r="D99" s="1"/>
  <c r="B98"/>
  <c r="C98" s="1"/>
  <c r="F98" s="1"/>
  <c r="B97"/>
  <c r="D97" s="1"/>
  <c r="B96"/>
  <c r="C96" s="1"/>
  <c r="F96" s="1"/>
  <c r="B95"/>
  <c r="D95" s="1"/>
  <c r="B94"/>
  <c r="C94" s="1"/>
  <c r="F94" s="1"/>
  <c r="B93"/>
  <c r="D93" s="1"/>
  <c r="B92"/>
  <c r="C92" s="1"/>
  <c r="F92" s="1"/>
  <c r="B91"/>
  <c r="D91" s="1"/>
  <c r="B90"/>
  <c r="C90" s="1"/>
  <c r="F90" s="1"/>
  <c r="B89"/>
  <c r="D89" s="1"/>
  <c r="B88"/>
  <c r="C88" s="1"/>
  <c r="F88" s="1"/>
  <c r="B87"/>
  <c r="D87" s="1"/>
  <c r="B86"/>
  <c r="C86" s="1"/>
  <c r="F86" s="1"/>
  <c r="B85"/>
  <c r="D85" s="1"/>
  <c r="B84"/>
  <c r="C84" s="1"/>
  <c r="F84" s="1"/>
  <c r="B83"/>
  <c r="D83" s="1"/>
  <c r="B82"/>
  <c r="C82" s="1"/>
  <c r="F82" s="1"/>
  <c r="B81"/>
  <c r="D81" s="1"/>
  <c r="B80"/>
  <c r="C80" s="1"/>
  <c r="F80" s="1"/>
  <c r="B79"/>
  <c r="D79" s="1"/>
  <c r="B78"/>
  <c r="C78" s="1"/>
  <c r="F78" s="1"/>
  <c r="B77"/>
  <c r="D77" s="1"/>
  <c r="B76"/>
  <c r="C76" s="1"/>
  <c r="F76" s="1"/>
  <c r="B75"/>
  <c r="D75" s="1"/>
  <c r="B74"/>
  <c r="C74" s="1"/>
  <c r="F74" s="1"/>
  <c r="B73"/>
  <c r="D73" s="1"/>
  <c r="B72"/>
  <c r="C72" s="1"/>
  <c r="F72" s="1"/>
  <c r="B71"/>
  <c r="D71" s="1"/>
  <c r="B70"/>
  <c r="C70" s="1"/>
  <c r="F70" s="1"/>
  <c r="B69"/>
  <c r="D69" s="1"/>
  <c r="B68"/>
  <c r="C68" s="1"/>
  <c r="F68" s="1"/>
  <c r="B67"/>
  <c r="D67" s="1"/>
  <c r="B66"/>
  <c r="C66" s="1"/>
  <c r="F66" s="1"/>
  <c r="B65"/>
  <c r="D65" s="1"/>
  <c r="B64"/>
  <c r="C64" s="1"/>
  <c r="F64" s="1"/>
  <c r="B63"/>
  <c r="D63" s="1"/>
  <c r="B62"/>
  <c r="C62" s="1"/>
  <c r="F62" s="1"/>
  <c r="B61"/>
  <c r="D61" s="1"/>
  <c r="B60"/>
  <c r="C60" s="1"/>
  <c r="F60" s="1"/>
  <c r="B59"/>
  <c r="D59" s="1"/>
  <c r="B58"/>
  <c r="C58" s="1"/>
  <c r="F58" s="1"/>
  <c r="B57"/>
  <c r="D57" s="1"/>
  <c r="B56"/>
  <c r="C56" s="1"/>
  <c r="F56" s="1"/>
  <c r="B55"/>
  <c r="D55" s="1"/>
  <c r="B54"/>
  <c r="C54" s="1"/>
  <c r="F54" s="1"/>
  <c r="B53"/>
  <c r="D53" s="1"/>
  <c r="B52"/>
  <c r="C52" s="1"/>
  <c r="F52" s="1"/>
  <c r="B51"/>
  <c r="D51" s="1"/>
  <c r="B50"/>
  <c r="C50" s="1"/>
  <c r="F50" s="1"/>
  <c r="B49"/>
  <c r="D49" s="1"/>
  <c r="B48"/>
  <c r="C48" s="1"/>
  <c r="F48" s="1"/>
  <c r="B47"/>
  <c r="D47" s="1"/>
  <c r="B46"/>
  <c r="C46" s="1"/>
  <c r="F46" s="1"/>
  <c r="B45"/>
  <c r="D45" s="1"/>
  <c r="B44"/>
  <c r="C44" s="1"/>
  <c r="F44" s="1"/>
  <c r="B43"/>
  <c r="D43" s="1"/>
  <c r="B42"/>
  <c r="C42" s="1"/>
  <c r="F42" s="1"/>
  <c r="B41"/>
  <c r="D41" s="1"/>
  <c r="B40"/>
  <c r="C40" s="1"/>
  <c r="F40" s="1"/>
  <c r="B39"/>
  <c r="D39" s="1"/>
  <c r="B38"/>
  <c r="C38" s="1"/>
  <c r="F38" s="1"/>
  <c r="B37"/>
  <c r="D37" s="1"/>
  <c r="B36"/>
  <c r="C36" s="1"/>
  <c r="F36" s="1"/>
  <c r="B35"/>
  <c r="D35" s="1"/>
  <c r="B34"/>
  <c r="C34" s="1"/>
  <c r="F34" s="1"/>
  <c r="B33"/>
  <c r="D33" s="1"/>
  <c r="B32"/>
  <c r="C32" s="1"/>
  <c r="F32" s="1"/>
  <c r="B31"/>
  <c r="D31" s="1"/>
  <c r="B30"/>
  <c r="C30" s="1"/>
  <c r="F30" s="1"/>
  <c r="B29"/>
  <c r="D29" s="1"/>
  <c r="B28"/>
  <c r="C28" s="1"/>
  <c r="F28" s="1"/>
  <c r="B27"/>
  <c r="D27" s="1"/>
  <c r="B26"/>
  <c r="C26" s="1"/>
  <c r="F26" s="1"/>
  <c r="B25"/>
  <c r="D25" s="1"/>
  <c r="B24"/>
  <c r="C24" s="1"/>
  <c r="F24" s="1"/>
  <c r="B23"/>
  <c r="D23" s="1"/>
  <c r="B22"/>
  <c r="C22" s="1"/>
  <c r="F22" s="1"/>
  <c r="B21"/>
  <c r="D21" s="1"/>
  <c r="B20"/>
  <c r="C20" s="1"/>
  <c r="F20" s="1"/>
  <c r="B19"/>
  <c r="D19" s="1"/>
  <c r="B18"/>
  <c r="C18" s="1"/>
  <c r="F18" s="1"/>
  <c r="B17"/>
  <c r="D17" s="1"/>
  <c r="B16"/>
  <c r="C16" s="1"/>
  <c r="F16" s="1"/>
  <c r="B15"/>
  <c r="D15" s="1"/>
  <c r="B14"/>
  <c r="C14" s="1"/>
  <c r="F14" s="1"/>
  <c r="B13"/>
  <c r="D13" s="1"/>
  <c r="B12"/>
  <c r="C12" s="1"/>
  <c r="F12" s="1"/>
  <c r="B11"/>
  <c r="D11" s="1"/>
  <c r="B10"/>
  <c r="C10" s="1"/>
  <c r="F10" s="1"/>
  <c r="B9"/>
  <c r="D9" s="1"/>
  <c r="B8"/>
  <c r="C8" s="1"/>
  <c r="F8" s="1"/>
  <c r="B7"/>
  <c r="D7" s="1"/>
  <c r="B6"/>
  <c r="C6" s="1"/>
  <c r="F6" s="1"/>
  <c r="C5"/>
  <c r="F5" s="1"/>
  <c r="B5"/>
  <c r="D5" s="1"/>
  <c r="B4"/>
  <c r="C4" s="1"/>
  <c r="F4" s="1"/>
  <c r="B3"/>
  <c r="D3" s="1"/>
  <c r="H3" s="1"/>
  <c r="E1" i="4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3423"/>
  <c r="F3424"/>
  <c r="F3425"/>
  <c r="F3426"/>
  <c r="F3427"/>
  <c r="F3428"/>
  <c r="F3429"/>
  <c r="F3430"/>
  <c r="F3431"/>
  <c r="F3432"/>
  <c r="F3433"/>
  <c r="F3434"/>
  <c r="F3435"/>
  <c r="F3436"/>
  <c r="F3437"/>
  <c r="F3438"/>
  <c r="F3439"/>
  <c r="F3440"/>
  <c r="F3441"/>
  <c r="F3442"/>
  <c r="F3443"/>
  <c r="F3444"/>
  <c r="F3445"/>
  <c r="F3446"/>
  <c r="F3447"/>
  <c r="F3448"/>
  <c r="F3449"/>
  <c r="F3450"/>
  <c r="F3451"/>
  <c r="F3452"/>
  <c r="F3453"/>
  <c r="F3454"/>
  <c r="F3455"/>
  <c r="F3456"/>
  <c r="F3457"/>
  <c r="F3458"/>
  <c r="F3459"/>
  <c r="F3460"/>
  <c r="F3461"/>
  <c r="F3462"/>
  <c r="F3463"/>
  <c r="F3464"/>
  <c r="F3465"/>
  <c r="F3466"/>
  <c r="F3467"/>
  <c r="F3468"/>
  <c r="F3469"/>
  <c r="F3470"/>
  <c r="F3471"/>
  <c r="F3472"/>
  <c r="F3473"/>
  <c r="F3474"/>
  <c r="F3475"/>
  <c r="F3476"/>
  <c r="F3477"/>
  <c r="F3478"/>
  <c r="F3479"/>
  <c r="F3480"/>
  <c r="F3481"/>
  <c r="F3482"/>
  <c r="F3483"/>
  <c r="F3484"/>
  <c r="F3485"/>
  <c r="F3486"/>
  <c r="F3487"/>
  <c r="F3488"/>
  <c r="F3489"/>
  <c r="F3490"/>
  <c r="F3491"/>
  <c r="F3492"/>
  <c r="F3493"/>
  <c r="F3494"/>
  <c r="F3495"/>
  <c r="F3496"/>
  <c r="F3497"/>
  <c r="F3498"/>
  <c r="F3499"/>
  <c r="F3500"/>
  <c r="F3501"/>
  <c r="F3502"/>
  <c r="F3503"/>
  <c r="F3504"/>
  <c r="F3505"/>
  <c r="F3506"/>
  <c r="F3507"/>
  <c r="F3508"/>
  <c r="F3509"/>
  <c r="F3510"/>
  <c r="F3511"/>
  <c r="F3512"/>
  <c r="F3513"/>
  <c r="F3514"/>
  <c r="F3515"/>
  <c r="F3516"/>
  <c r="F3517"/>
  <c r="F3518"/>
  <c r="F3519"/>
  <c r="F3520"/>
  <c r="F3521"/>
  <c r="F3522"/>
  <c r="F3523"/>
  <c r="F3524"/>
  <c r="F3525"/>
  <c r="F3526"/>
  <c r="F3527"/>
  <c r="F3528"/>
  <c r="F3529"/>
  <c r="F3530"/>
  <c r="F3531"/>
  <c r="F3532"/>
  <c r="F3533"/>
  <c r="F3534"/>
  <c r="F3535"/>
  <c r="F3536"/>
  <c r="F3537"/>
  <c r="F3538"/>
  <c r="F3539"/>
  <c r="F3540"/>
  <c r="F3541"/>
  <c r="F3542"/>
  <c r="F3543"/>
  <c r="F3544"/>
  <c r="F3545"/>
  <c r="F3546"/>
  <c r="F3547"/>
  <c r="F3548"/>
  <c r="F3549"/>
  <c r="F3550"/>
  <c r="F3551"/>
  <c r="F3552"/>
  <c r="F3553"/>
  <c r="F3554"/>
  <c r="F3555"/>
  <c r="F3556"/>
  <c r="F3557"/>
  <c r="F3558"/>
  <c r="F3559"/>
  <c r="F3560"/>
  <c r="F3561"/>
  <c r="F3562"/>
  <c r="F3563"/>
  <c r="F3564"/>
  <c r="F3565"/>
  <c r="F3566"/>
  <c r="F3567"/>
  <c r="F3568"/>
  <c r="F3569"/>
  <c r="F3570"/>
  <c r="F3571"/>
  <c r="F3572"/>
  <c r="F3573"/>
  <c r="F3574"/>
  <c r="F3575"/>
  <c r="F3576"/>
  <c r="F3577"/>
  <c r="F3578"/>
  <c r="F3579"/>
  <c r="F3580"/>
  <c r="F3581"/>
  <c r="F3582"/>
  <c r="F3583"/>
  <c r="F3584"/>
  <c r="F3585"/>
  <c r="F3586"/>
  <c r="F3587"/>
  <c r="F3588"/>
  <c r="F3589"/>
  <c r="F3590"/>
  <c r="F3591"/>
  <c r="F3592"/>
  <c r="F3593"/>
  <c r="F3594"/>
  <c r="F3595"/>
  <c r="F3596"/>
  <c r="F3597"/>
  <c r="F3598"/>
  <c r="F3599"/>
  <c r="F3600"/>
  <c r="F3601"/>
  <c r="F3602"/>
  <c r="F3603"/>
  <c r="F3604"/>
  <c r="F3605"/>
  <c r="F3606"/>
  <c r="F3607"/>
  <c r="F3608"/>
  <c r="F3609"/>
  <c r="F3610"/>
  <c r="F3611"/>
  <c r="F3612"/>
  <c r="F3613"/>
  <c r="F3614"/>
  <c r="F3615"/>
  <c r="F3616"/>
  <c r="F3617"/>
  <c r="F3618"/>
  <c r="F3619"/>
  <c r="F3620"/>
  <c r="F3621"/>
  <c r="F3622"/>
  <c r="F3623"/>
  <c r="F3624"/>
  <c r="F3625"/>
  <c r="F3626"/>
  <c r="F3627"/>
  <c r="F3628"/>
  <c r="F3629"/>
  <c r="F3630"/>
  <c r="F3631"/>
  <c r="F3632"/>
  <c r="F3633"/>
  <c r="F3634"/>
  <c r="F3635"/>
  <c r="F3636"/>
  <c r="F3637"/>
  <c r="F3638"/>
  <c r="F3639"/>
  <c r="F3640"/>
  <c r="F3641"/>
  <c r="F3642"/>
  <c r="F3643"/>
  <c r="F3644"/>
  <c r="F3645"/>
  <c r="F3646"/>
  <c r="F3647"/>
  <c r="F3648"/>
  <c r="F3649"/>
  <c r="F3650"/>
  <c r="F3651"/>
  <c r="F3652"/>
  <c r="F3653"/>
  <c r="F3654"/>
  <c r="F3655"/>
  <c r="F3656"/>
  <c r="F3657"/>
  <c r="F3658"/>
  <c r="F3659"/>
  <c r="F3660"/>
  <c r="F3661"/>
  <c r="F3662"/>
  <c r="F3663"/>
  <c r="F3664"/>
  <c r="F3665"/>
  <c r="F3666"/>
  <c r="F3667"/>
  <c r="F3668"/>
  <c r="F3669"/>
  <c r="F3670"/>
  <c r="F3671"/>
  <c r="F3672"/>
  <c r="F3673"/>
  <c r="F3674"/>
  <c r="F3675"/>
  <c r="F3676"/>
  <c r="F3677"/>
  <c r="F3678"/>
  <c r="F3679"/>
  <c r="F3680"/>
  <c r="F3681"/>
  <c r="F3682"/>
  <c r="F3683"/>
  <c r="F3684"/>
  <c r="F3685"/>
  <c r="F3686"/>
  <c r="F3687"/>
  <c r="F3688"/>
  <c r="F3689"/>
  <c r="F3690"/>
  <c r="F3691"/>
  <c r="F3692"/>
  <c r="F3693"/>
  <c r="F3694"/>
  <c r="F3695"/>
  <c r="F3696"/>
  <c r="F3697"/>
  <c r="F3698"/>
  <c r="F3699"/>
  <c r="F3700"/>
  <c r="F3701"/>
  <c r="F3702"/>
  <c r="F3703"/>
  <c r="F3704"/>
  <c r="F3705"/>
  <c r="F3706"/>
  <c r="F3707"/>
  <c r="F3708"/>
  <c r="F3709"/>
  <c r="F3710"/>
  <c r="F3711"/>
  <c r="F3712"/>
  <c r="F3713"/>
  <c r="F3714"/>
  <c r="F3715"/>
  <c r="F3716"/>
  <c r="F3717"/>
  <c r="F3718"/>
  <c r="F3719"/>
  <c r="F3720"/>
  <c r="F3721"/>
  <c r="F3722"/>
  <c r="F3723"/>
  <c r="F3724"/>
  <c r="F3725"/>
  <c r="F3726"/>
  <c r="F3727"/>
  <c r="F3728"/>
  <c r="F3729"/>
  <c r="F3730"/>
  <c r="F3731"/>
  <c r="F3732"/>
  <c r="F3733"/>
  <c r="F3734"/>
  <c r="F3735"/>
  <c r="F3736"/>
  <c r="F3737"/>
  <c r="F3738"/>
  <c r="F3739"/>
  <c r="F3740"/>
  <c r="F3741"/>
  <c r="F3742"/>
  <c r="F3743"/>
  <c r="F3744"/>
  <c r="F3745"/>
  <c r="F3746"/>
  <c r="F3747"/>
  <c r="F3748"/>
  <c r="F3749"/>
  <c r="F3750"/>
  <c r="F3751"/>
  <c r="F3752"/>
  <c r="F3753"/>
  <c r="F3754"/>
  <c r="F3755"/>
  <c r="F3756"/>
  <c r="F3757"/>
  <c r="F3758"/>
  <c r="F3759"/>
  <c r="F3760"/>
  <c r="F3761"/>
  <c r="F3762"/>
  <c r="F3763"/>
  <c r="F3764"/>
  <c r="F3765"/>
  <c r="F3766"/>
  <c r="F3767"/>
  <c r="F3768"/>
  <c r="F3769"/>
  <c r="F3770"/>
  <c r="F3771"/>
  <c r="F3772"/>
  <c r="F3773"/>
  <c r="F3774"/>
  <c r="F3775"/>
  <c r="F3776"/>
  <c r="F3777"/>
  <c r="F3778"/>
  <c r="F3779"/>
  <c r="F3780"/>
  <c r="F3781"/>
  <c r="F3782"/>
  <c r="F3783"/>
  <c r="F3784"/>
  <c r="F3785"/>
  <c r="F3786"/>
  <c r="F3787"/>
  <c r="F3788"/>
  <c r="F3789"/>
  <c r="F3790"/>
  <c r="F3791"/>
  <c r="F3792"/>
  <c r="F3793"/>
  <c r="F3794"/>
  <c r="F3795"/>
  <c r="F3796"/>
  <c r="F3797"/>
  <c r="F3798"/>
  <c r="F3799"/>
  <c r="F3800"/>
  <c r="F3801"/>
  <c r="F3802"/>
  <c r="F3803"/>
  <c r="F3804"/>
  <c r="F3805"/>
  <c r="F3806"/>
  <c r="F3807"/>
  <c r="F3808"/>
  <c r="F3809"/>
  <c r="F3810"/>
  <c r="F3811"/>
  <c r="F3812"/>
  <c r="F3813"/>
  <c r="F3814"/>
  <c r="F3815"/>
  <c r="F3816"/>
  <c r="F3817"/>
  <c r="F3818"/>
  <c r="F3819"/>
  <c r="F3820"/>
  <c r="F3821"/>
  <c r="F3822"/>
  <c r="F3823"/>
  <c r="F3824"/>
  <c r="F3825"/>
  <c r="F3826"/>
  <c r="F3827"/>
  <c r="F3828"/>
  <c r="F3829"/>
  <c r="F3830"/>
  <c r="F3831"/>
  <c r="F3832"/>
  <c r="F3833"/>
  <c r="F3834"/>
  <c r="F3835"/>
  <c r="F3836"/>
  <c r="F3837"/>
  <c r="F3838"/>
  <c r="F3839"/>
  <c r="F3840"/>
  <c r="F3841"/>
  <c r="F3842"/>
  <c r="F3843"/>
  <c r="F3844"/>
  <c r="F3845"/>
  <c r="F3846"/>
  <c r="F3847"/>
  <c r="F3848"/>
  <c r="F3849"/>
  <c r="F3850"/>
  <c r="F3851"/>
  <c r="F3852"/>
  <c r="F3853"/>
  <c r="F3854"/>
  <c r="F3855"/>
  <c r="F3856"/>
  <c r="F3857"/>
  <c r="F3858"/>
  <c r="F3859"/>
  <c r="F3860"/>
  <c r="F3861"/>
  <c r="F3862"/>
  <c r="F3863"/>
  <c r="F3864"/>
  <c r="F3865"/>
  <c r="F3866"/>
  <c r="F3867"/>
  <c r="F3868"/>
  <c r="F3869"/>
  <c r="F3870"/>
  <c r="F3871"/>
  <c r="F3872"/>
  <c r="F3873"/>
  <c r="F3874"/>
  <c r="F3875"/>
  <c r="F3876"/>
  <c r="F3877"/>
  <c r="F3878"/>
  <c r="F3879"/>
  <c r="F3880"/>
  <c r="F3881"/>
  <c r="F3882"/>
  <c r="F3883"/>
  <c r="F3884"/>
  <c r="F3885"/>
  <c r="F3886"/>
  <c r="F3887"/>
  <c r="F3888"/>
  <c r="F3889"/>
  <c r="F3890"/>
  <c r="F3891"/>
  <c r="F3892"/>
  <c r="F3893"/>
  <c r="F3894"/>
  <c r="F3895"/>
  <c r="F3896"/>
  <c r="F3897"/>
  <c r="F3898"/>
  <c r="F3899"/>
  <c r="F3900"/>
  <c r="F3901"/>
  <c r="F3902"/>
  <c r="F3903"/>
  <c r="F3904"/>
  <c r="F3905"/>
  <c r="F3906"/>
  <c r="F3907"/>
  <c r="F3908"/>
  <c r="F3909"/>
  <c r="F3910"/>
  <c r="F3911"/>
  <c r="F3912"/>
  <c r="F3913"/>
  <c r="F3914"/>
  <c r="F3915"/>
  <c r="F3916"/>
  <c r="F3917"/>
  <c r="F3918"/>
  <c r="F3919"/>
  <c r="F3920"/>
  <c r="F3921"/>
  <c r="F3922"/>
  <c r="F3923"/>
  <c r="F3924"/>
  <c r="F3925"/>
  <c r="F3926"/>
  <c r="F3927"/>
  <c r="F3928"/>
  <c r="F3929"/>
  <c r="F3930"/>
  <c r="F3931"/>
  <c r="F3932"/>
  <c r="F3933"/>
  <c r="F3934"/>
  <c r="F3935"/>
  <c r="F3936"/>
  <c r="F3937"/>
  <c r="F3938"/>
  <c r="F3939"/>
  <c r="F3940"/>
  <c r="F3941"/>
  <c r="F3942"/>
  <c r="F3943"/>
  <c r="F3944"/>
  <c r="F3945"/>
  <c r="F3946"/>
  <c r="F3947"/>
  <c r="F3948"/>
  <c r="F3949"/>
  <c r="F3950"/>
  <c r="F3951"/>
  <c r="F3952"/>
  <c r="F3953"/>
  <c r="F3954"/>
  <c r="F3955"/>
  <c r="F3956"/>
  <c r="F3957"/>
  <c r="F3958"/>
  <c r="F3959"/>
  <c r="F3960"/>
  <c r="F3961"/>
  <c r="F3962"/>
  <c r="F3963"/>
  <c r="F3964"/>
  <c r="F3965"/>
  <c r="F3966"/>
  <c r="F3967"/>
  <c r="F3968"/>
  <c r="F3969"/>
  <c r="F3970"/>
  <c r="F3971"/>
  <c r="F3972"/>
  <c r="F3973"/>
  <c r="F3974"/>
  <c r="F3975"/>
  <c r="F3976"/>
  <c r="F3977"/>
  <c r="F3978"/>
  <c r="F3979"/>
  <c r="F3980"/>
  <c r="F3981"/>
  <c r="F3982"/>
  <c r="F3983"/>
  <c r="F3984"/>
  <c r="F3985"/>
  <c r="F3986"/>
  <c r="F3987"/>
  <c r="F3988"/>
  <c r="F3989"/>
  <c r="F3990"/>
  <c r="F3991"/>
  <c r="F3992"/>
  <c r="F3993"/>
  <c r="F3994"/>
  <c r="F3995"/>
  <c r="F3996"/>
  <c r="F3997"/>
  <c r="F3998"/>
  <c r="F3999"/>
  <c r="F4000"/>
  <c r="F4001"/>
  <c r="F4002"/>
  <c r="F4003"/>
  <c r="F4004"/>
  <c r="F4005"/>
  <c r="F4006"/>
  <c r="F4007"/>
  <c r="F4008"/>
  <c r="F4009"/>
  <c r="F4010"/>
  <c r="F4011"/>
  <c r="F4012"/>
  <c r="F4013"/>
  <c r="F4014"/>
  <c r="F4015"/>
  <c r="F4016"/>
  <c r="F4017"/>
  <c r="F4018"/>
  <c r="F4019"/>
  <c r="F4020"/>
  <c r="F4021"/>
  <c r="F4022"/>
  <c r="F4023"/>
  <c r="F4024"/>
  <c r="F4025"/>
  <c r="F4026"/>
  <c r="F4027"/>
  <c r="F4028"/>
  <c r="F4029"/>
  <c r="F4030"/>
  <c r="F4031"/>
  <c r="F4032"/>
  <c r="F4033"/>
  <c r="F4034"/>
  <c r="F4035"/>
  <c r="F4036"/>
  <c r="F4037"/>
  <c r="F4038"/>
  <c r="F4039"/>
  <c r="F4040"/>
  <c r="F4041"/>
  <c r="F4042"/>
  <c r="F4043"/>
  <c r="F4044"/>
  <c r="F4045"/>
  <c r="F4046"/>
  <c r="F4047"/>
  <c r="F4048"/>
  <c r="F4049"/>
  <c r="F4050"/>
  <c r="F4051"/>
  <c r="F4052"/>
  <c r="F4053"/>
  <c r="F4054"/>
  <c r="F4055"/>
  <c r="F4056"/>
  <c r="F4057"/>
  <c r="F4058"/>
  <c r="F4059"/>
  <c r="F4060"/>
  <c r="F4061"/>
  <c r="F4062"/>
  <c r="F4063"/>
  <c r="F4064"/>
  <c r="F4065"/>
  <c r="F4066"/>
  <c r="F4067"/>
  <c r="F4068"/>
  <c r="F4069"/>
  <c r="F4070"/>
  <c r="F4071"/>
  <c r="F4072"/>
  <c r="F4073"/>
  <c r="F4074"/>
  <c r="F4075"/>
  <c r="F4076"/>
  <c r="F4077"/>
  <c r="F4078"/>
  <c r="F4079"/>
  <c r="F4080"/>
  <c r="F4081"/>
  <c r="F4082"/>
  <c r="F4083"/>
  <c r="F4084"/>
  <c r="F4085"/>
  <c r="F4086"/>
  <c r="F4087"/>
  <c r="F4088"/>
  <c r="F4089"/>
  <c r="F4090"/>
  <c r="F4091"/>
  <c r="F4092"/>
  <c r="F4093"/>
  <c r="F4094"/>
  <c r="F4095"/>
  <c r="F4096"/>
  <c r="F4097"/>
  <c r="F4098"/>
  <c r="F4099"/>
  <c r="F4100"/>
  <c r="F4101"/>
  <c r="F4102"/>
  <c r="F4103"/>
  <c r="F4104"/>
  <c r="F4105"/>
  <c r="F4106"/>
  <c r="F4107"/>
  <c r="F4108"/>
  <c r="F4109"/>
  <c r="F4110"/>
  <c r="F4111"/>
  <c r="F4112"/>
  <c r="F4113"/>
  <c r="F4114"/>
  <c r="F4115"/>
  <c r="F4116"/>
  <c r="F4117"/>
  <c r="F4118"/>
  <c r="F4119"/>
  <c r="F4120"/>
  <c r="F4121"/>
  <c r="F4122"/>
  <c r="F4123"/>
  <c r="F4124"/>
  <c r="F4125"/>
  <c r="F4126"/>
  <c r="F4127"/>
  <c r="F4128"/>
  <c r="F4129"/>
  <c r="F4130"/>
  <c r="F4131"/>
  <c r="F4132"/>
  <c r="F4133"/>
  <c r="F4134"/>
  <c r="F4135"/>
  <c r="F4136"/>
  <c r="F4137"/>
  <c r="F4138"/>
  <c r="F4139"/>
  <c r="F4140"/>
  <c r="F4141"/>
  <c r="F4142"/>
  <c r="F4143"/>
  <c r="F4144"/>
  <c r="F4145"/>
  <c r="F4146"/>
  <c r="F4147"/>
  <c r="F4148"/>
  <c r="F4149"/>
  <c r="F4150"/>
  <c r="F4151"/>
  <c r="F4152"/>
  <c r="F4153"/>
  <c r="F4154"/>
  <c r="F4155"/>
  <c r="F4156"/>
  <c r="F4157"/>
  <c r="F4158"/>
  <c r="F4159"/>
  <c r="F4160"/>
  <c r="F4161"/>
  <c r="F4162"/>
  <c r="F4163"/>
  <c r="F4164"/>
  <c r="F4165"/>
  <c r="F4166"/>
  <c r="F4167"/>
  <c r="F4168"/>
  <c r="F4169"/>
  <c r="F4170"/>
  <c r="F4171"/>
  <c r="F4172"/>
  <c r="F4173"/>
  <c r="F4174"/>
  <c r="F4175"/>
  <c r="F4176"/>
  <c r="F4177"/>
  <c r="F4178"/>
  <c r="F4179"/>
  <c r="F4180"/>
  <c r="F4181"/>
  <c r="F4182"/>
  <c r="F4183"/>
  <c r="F4184"/>
  <c r="F4185"/>
  <c r="F4186"/>
  <c r="F4187"/>
  <c r="F4188"/>
  <c r="F4189"/>
  <c r="F4190"/>
  <c r="F4191"/>
  <c r="F4192"/>
  <c r="F4193"/>
  <c r="F4194"/>
  <c r="F4195"/>
  <c r="F4196"/>
  <c r="F4197"/>
  <c r="F4198"/>
  <c r="F4199"/>
  <c r="F4200"/>
  <c r="F4201"/>
  <c r="F4202"/>
  <c r="F4203"/>
  <c r="F4204"/>
  <c r="F4205"/>
  <c r="F4206"/>
  <c r="F4207"/>
  <c r="F4208"/>
  <c r="F4209"/>
  <c r="F4210"/>
  <c r="F4211"/>
  <c r="F4212"/>
  <c r="F4213"/>
  <c r="F4214"/>
  <c r="F4215"/>
  <c r="F4216"/>
  <c r="F4217"/>
  <c r="F4218"/>
  <c r="F4219"/>
  <c r="F4220"/>
  <c r="F4221"/>
  <c r="F4222"/>
  <c r="F4223"/>
  <c r="F4224"/>
  <c r="F4225"/>
  <c r="F4226"/>
  <c r="F4227"/>
  <c r="F4228"/>
  <c r="F4229"/>
  <c r="F4230"/>
  <c r="F4231"/>
  <c r="F4232"/>
  <c r="F4233"/>
  <c r="F4234"/>
  <c r="F4235"/>
  <c r="F4236"/>
  <c r="F4237"/>
  <c r="F4238"/>
  <c r="F4239"/>
  <c r="F4240"/>
  <c r="F4241"/>
  <c r="F4242"/>
  <c r="F4243"/>
  <c r="F4244"/>
  <c r="F4245"/>
  <c r="F4246"/>
  <c r="F4247"/>
  <c r="F4248"/>
  <c r="F4249"/>
  <c r="F4250"/>
  <c r="F4251"/>
  <c r="F4252"/>
  <c r="F4253"/>
  <c r="F4254"/>
  <c r="F4255"/>
  <c r="F4256"/>
  <c r="F4257"/>
  <c r="F4258"/>
  <c r="F4259"/>
  <c r="F4260"/>
  <c r="F4261"/>
  <c r="F4262"/>
  <c r="F4263"/>
  <c r="F4264"/>
  <c r="F4265"/>
  <c r="F4266"/>
  <c r="F4267"/>
  <c r="F4268"/>
  <c r="F4269"/>
  <c r="F4270"/>
  <c r="F4271"/>
  <c r="F4272"/>
  <c r="F4273"/>
  <c r="F4274"/>
  <c r="F4275"/>
  <c r="F4276"/>
  <c r="F4277"/>
  <c r="F4278"/>
  <c r="F4279"/>
  <c r="F4280"/>
  <c r="F4281"/>
  <c r="F4282"/>
  <c r="F4283"/>
  <c r="F4284"/>
  <c r="F4285"/>
  <c r="F4286"/>
  <c r="F4287"/>
  <c r="F4288"/>
  <c r="F4289"/>
  <c r="F4290"/>
  <c r="F4291"/>
  <c r="F4292"/>
  <c r="F4293"/>
  <c r="F4294"/>
  <c r="F4295"/>
  <c r="F4296"/>
  <c r="F4297"/>
  <c r="F4298"/>
  <c r="F4299"/>
  <c r="F4300"/>
  <c r="F4301"/>
  <c r="F4302"/>
  <c r="F4303"/>
  <c r="F4304"/>
  <c r="F4305"/>
  <c r="F4306"/>
  <c r="F4307"/>
  <c r="F4308"/>
  <c r="F4309"/>
  <c r="F4310"/>
  <c r="F4311"/>
  <c r="F4312"/>
  <c r="F4313"/>
  <c r="F4314"/>
  <c r="F4315"/>
  <c r="F4316"/>
  <c r="F4317"/>
  <c r="F4318"/>
  <c r="F4319"/>
  <c r="F4320"/>
  <c r="F4321"/>
  <c r="F4322"/>
  <c r="F4323"/>
  <c r="F4324"/>
  <c r="F4325"/>
  <c r="F4326"/>
  <c r="F4327"/>
  <c r="F4328"/>
  <c r="F4329"/>
  <c r="F4330"/>
  <c r="F4331"/>
  <c r="F4332"/>
  <c r="F4333"/>
  <c r="F4334"/>
  <c r="F4335"/>
  <c r="F4336"/>
  <c r="F4337"/>
  <c r="F4338"/>
  <c r="F4339"/>
  <c r="F4340"/>
  <c r="F4341"/>
  <c r="F4342"/>
  <c r="F4343"/>
  <c r="F4344"/>
  <c r="F4345"/>
  <c r="F4346"/>
  <c r="F4347"/>
  <c r="F4348"/>
  <c r="F4349"/>
  <c r="F4350"/>
  <c r="F4351"/>
  <c r="F4352"/>
  <c r="F4353"/>
  <c r="F4354"/>
  <c r="F4355"/>
  <c r="F4356"/>
  <c r="F4357"/>
  <c r="F4358"/>
  <c r="F4359"/>
  <c r="F4360"/>
  <c r="F4361"/>
  <c r="F4362"/>
  <c r="F4363"/>
  <c r="F4364"/>
  <c r="F4365"/>
  <c r="F4366"/>
  <c r="F4367"/>
  <c r="F4368"/>
  <c r="F4369"/>
  <c r="F4370"/>
  <c r="F4371"/>
  <c r="F4372"/>
  <c r="F4373"/>
  <c r="F4374"/>
  <c r="F4375"/>
  <c r="F4376"/>
  <c r="F4377"/>
  <c r="F4378"/>
  <c r="F4379"/>
  <c r="F4380"/>
  <c r="F4381"/>
  <c r="F4382"/>
  <c r="F4383"/>
  <c r="F4384"/>
  <c r="F4385"/>
  <c r="F4386"/>
  <c r="F4387"/>
  <c r="F4388"/>
  <c r="F4389"/>
  <c r="F4390"/>
  <c r="F4391"/>
  <c r="F4392"/>
  <c r="F4393"/>
  <c r="F4394"/>
  <c r="F4395"/>
  <c r="F4396"/>
  <c r="F4397"/>
  <c r="F4398"/>
  <c r="F4399"/>
  <c r="F4400"/>
  <c r="F4401"/>
  <c r="F4402"/>
  <c r="F4403"/>
  <c r="F4404"/>
  <c r="F4405"/>
  <c r="F4406"/>
  <c r="F4407"/>
  <c r="F4408"/>
  <c r="F4409"/>
  <c r="F4410"/>
  <c r="F4411"/>
  <c r="F4412"/>
  <c r="F4413"/>
  <c r="F4414"/>
  <c r="F4415"/>
  <c r="F4416"/>
  <c r="F4417"/>
  <c r="F4418"/>
  <c r="F4419"/>
  <c r="F4420"/>
  <c r="F4421"/>
  <c r="F4422"/>
  <c r="F4423"/>
  <c r="F4424"/>
  <c r="F4425"/>
  <c r="F4426"/>
  <c r="F4427"/>
  <c r="F4428"/>
  <c r="F4429"/>
  <c r="F4430"/>
  <c r="F4431"/>
  <c r="F4432"/>
  <c r="F4433"/>
  <c r="F4434"/>
  <c r="F4435"/>
  <c r="F4436"/>
  <c r="F4437"/>
  <c r="F4438"/>
  <c r="F4439"/>
  <c r="F4440"/>
  <c r="F4441"/>
  <c r="F4442"/>
  <c r="F4443"/>
  <c r="F4444"/>
  <c r="F4445"/>
  <c r="F4446"/>
  <c r="F4447"/>
  <c r="F4448"/>
  <c r="F4449"/>
  <c r="F4450"/>
  <c r="F4451"/>
  <c r="F4452"/>
  <c r="F4453"/>
  <c r="F4454"/>
  <c r="F4455"/>
  <c r="F4456"/>
  <c r="F4457"/>
  <c r="F4458"/>
  <c r="F4459"/>
  <c r="F4460"/>
  <c r="F4461"/>
  <c r="F4462"/>
  <c r="F4463"/>
  <c r="F4464"/>
  <c r="F4465"/>
  <c r="F4466"/>
  <c r="F4467"/>
  <c r="F4468"/>
  <c r="F4469"/>
  <c r="F4470"/>
  <c r="F4471"/>
  <c r="F4472"/>
  <c r="F4473"/>
  <c r="F4474"/>
  <c r="F4475"/>
  <c r="F4476"/>
  <c r="F4477"/>
  <c r="F4478"/>
  <c r="F4479"/>
  <c r="F4480"/>
  <c r="F4481"/>
  <c r="F4482"/>
  <c r="F4483"/>
  <c r="F4484"/>
  <c r="F4485"/>
  <c r="F4486"/>
  <c r="F4487"/>
  <c r="F4488"/>
  <c r="F4489"/>
  <c r="F4490"/>
  <c r="F4491"/>
  <c r="F4492"/>
  <c r="F4493"/>
  <c r="F4494"/>
  <c r="F4495"/>
  <c r="F4496"/>
  <c r="F4497"/>
  <c r="F4498"/>
  <c r="F4499"/>
  <c r="F4500"/>
  <c r="F4501"/>
  <c r="F4502"/>
  <c r="F4503"/>
  <c r="F4504"/>
  <c r="F4505"/>
  <c r="F4506"/>
  <c r="F4507"/>
  <c r="F4508"/>
  <c r="F4509"/>
  <c r="F4510"/>
  <c r="F4511"/>
  <c r="F4512"/>
  <c r="F4513"/>
  <c r="F4514"/>
  <c r="F4515"/>
  <c r="F4516"/>
  <c r="F4517"/>
  <c r="F4518"/>
  <c r="F4519"/>
  <c r="F4520"/>
  <c r="F4521"/>
  <c r="F4522"/>
  <c r="F4523"/>
  <c r="F4524"/>
  <c r="F4525"/>
  <c r="F4526"/>
  <c r="F4527"/>
  <c r="F4528"/>
  <c r="F4529"/>
  <c r="F4530"/>
  <c r="F4531"/>
  <c r="F4532"/>
  <c r="F4533"/>
  <c r="F4534"/>
  <c r="F4535"/>
  <c r="F4536"/>
  <c r="F4537"/>
  <c r="F4538"/>
  <c r="F4539"/>
  <c r="F4540"/>
  <c r="F4541"/>
  <c r="F4542"/>
  <c r="F4543"/>
  <c r="F4544"/>
  <c r="F4545"/>
  <c r="F4546"/>
  <c r="F4547"/>
  <c r="F4548"/>
  <c r="F4549"/>
  <c r="F4550"/>
  <c r="F4551"/>
  <c r="F4552"/>
  <c r="F4553"/>
  <c r="F4554"/>
  <c r="F4555"/>
  <c r="F4556"/>
  <c r="F4557"/>
  <c r="F4558"/>
  <c r="F4559"/>
  <c r="F4560"/>
  <c r="F4561"/>
  <c r="F4562"/>
  <c r="F4563"/>
  <c r="F4564"/>
  <c r="F4565"/>
  <c r="F4566"/>
  <c r="F4567"/>
  <c r="F4568"/>
  <c r="F4569"/>
  <c r="F4570"/>
  <c r="F4571"/>
  <c r="F4572"/>
  <c r="F4573"/>
  <c r="F4574"/>
  <c r="F4575"/>
  <c r="F4576"/>
  <c r="F4577"/>
  <c r="F4578"/>
  <c r="F4579"/>
  <c r="F4580"/>
  <c r="F4581"/>
  <c r="F4582"/>
  <c r="F4583"/>
  <c r="F4584"/>
  <c r="F4585"/>
  <c r="F4586"/>
  <c r="F4587"/>
  <c r="F4588"/>
  <c r="F4589"/>
  <c r="F4590"/>
  <c r="F4591"/>
  <c r="F4592"/>
  <c r="F4593"/>
  <c r="F4594"/>
  <c r="F4595"/>
  <c r="F4596"/>
  <c r="F4597"/>
  <c r="F4598"/>
  <c r="F4599"/>
  <c r="F4600"/>
  <c r="F4601"/>
  <c r="F4602"/>
  <c r="F4603"/>
  <c r="F4604"/>
  <c r="F4605"/>
  <c r="F4606"/>
  <c r="F4607"/>
  <c r="F4608"/>
  <c r="F4609"/>
  <c r="F4610"/>
  <c r="F4611"/>
  <c r="F4612"/>
  <c r="F4613"/>
  <c r="F4614"/>
  <c r="F4615"/>
  <c r="F4616"/>
  <c r="F4617"/>
  <c r="F4618"/>
  <c r="F4619"/>
  <c r="F4620"/>
  <c r="F4621"/>
  <c r="F4622"/>
  <c r="F4623"/>
  <c r="F4624"/>
  <c r="F4625"/>
  <c r="F4626"/>
  <c r="F4627"/>
  <c r="F4628"/>
  <c r="F4629"/>
  <c r="F4630"/>
  <c r="F4631"/>
  <c r="F4632"/>
  <c r="F4633"/>
  <c r="F4634"/>
  <c r="F4635"/>
  <c r="F4636"/>
  <c r="F4637"/>
  <c r="F4638"/>
  <c r="F4639"/>
  <c r="F4640"/>
  <c r="F4641"/>
  <c r="F4642"/>
  <c r="F4643"/>
  <c r="F4644"/>
  <c r="F4645"/>
  <c r="F4646"/>
  <c r="F4647"/>
  <c r="F4648"/>
  <c r="F4649"/>
  <c r="F4650"/>
  <c r="F4651"/>
  <c r="F4652"/>
  <c r="F4653"/>
  <c r="F4654"/>
  <c r="F4655"/>
  <c r="F4656"/>
  <c r="F4657"/>
  <c r="F4658"/>
  <c r="F4659"/>
  <c r="F4660"/>
  <c r="F4661"/>
  <c r="F4662"/>
  <c r="F4663"/>
  <c r="F4664"/>
  <c r="F4665"/>
  <c r="F4666"/>
  <c r="F4667"/>
  <c r="F4668"/>
  <c r="F4669"/>
  <c r="F4670"/>
  <c r="F4671"/>
  <c r="F4672"/>
  <c r="F4673"/>
  <c r="F4674"/>
  <c r="F4675"/>
  <c r="F4676"/>
  <c r="F4677"/>
  <c r="F4678"/>
  <c r="F4679"/>
  <c r="F4680"/>
  <c r="F4681"/>
  <c r="F4682"/>
  <c r="F4683"/>
  <c r="F4684"/>
  <c r="F4685"/>
  <c r="F4686"/>
  <c r="F4687"/>
  <c r="F4688"/>
  <c r="F4689"/>
  <c r="F4690"/>
  <c r="F4691"/>
  <c r="F4692"/>
  <c r="F4693"/>
  <c r="F4694"/>
  <c r="F4695"/>
  <c r="F4696"/>
  <c r="F4697"/>
  <c r="F4698"/>
  <c r="F4699"/>
  <c r="F4700"/>
  <c r="F4701"/>
  <c r="F4702"/>
  <c r="F4703"/>
  <c r="F4704"/>
  <c r="F4705"/>
  <c r="F4706"/>
  <c r="F4707"/>
  <c r="F4708"/>
  <c r="F4709"/>
  <c r="F4710"/>
  <c r="F4711"/>
  <c r="F4712"/>
  <c r="F4713"/>
  <c r="F4714"/>
  <c r="F4715"/>
  <c r="F4716"/>
  <c r="F4717"/>
  <c r="F4718"/>
  <c r="F4719"/>
  <c r="F4720"/>
  <c r="F4721"/>
  <c r="F4722"/>
  <c r="F4723"/>
  <c r="F4724"/>
  <c r="F4725"/>
  <c r="F4726"/>
  <c r="F4727"/>
  <c r="F4728"/>
  <c r="F4729"/>
  <c r="F4730"/>
  <c r="F4731"/>
  <c r="F4732"/>
  <c r="F4733"/>
  <c r="F4734"/>
  <c r="F4735"/>
  <c r="F4736"/>
  <c r="F4737"/>
  <c r="F4738"/>
  <c r="F4739"/>
  <c r="F4740"/>
  <c r="F4741"/>
  <c r="F4742"/>
  <c r="F4743"/>
  <c r="F4744"/>
  <c r="F4745"/>
  <c r="F4746"/>
  <c r="F4747"/>
  <c r="F4748"/>
  <c r="F4749"/>
  <c r="F4750"/>
  <c r="F4751"/>
  <c r="F4752"/>
  <c r="F4753"/>
  <c r="F4754"/>
  <c r="F4755"/>
  <c r="F4756"/>
  <c r="F4757"/>
  <c r="F4758"/>
  <c r="F4759"/>
  <c r="F4760"/>
  <c r="F4761"/>
  <c r="F4762"/>
  <c r="F4763"/>
  <c r="F4764"/>
  <c r="F4765"/>
  <c r="F4766"/>
  <c r="F4767"/>
  <c r="F4768"/>
  <c r="F4769"/>
  <c r="F4770"/>
  <c r="F4771"/>
  <c r="F4772"/>
  <c r="F4773"/>
  <c r="F4774"/>
  <c r="F4775"/>
  <c r="F4776"/>
  <c r="F4777"/>
  <c r="F4778"/>
  <c r="F4779"/>
  <c r="F4780"/>
  <c r="F4781"/>
  <c r="F4782"/>
  <c r="F4783"/>
  <c r="F4784"/>
  <c r="F4785"/>
  <c r="F4786"/>
  <c r="F4787"/>
  <c r="F4788"/>
  <c r="F4789"/>
  <c r="F4790"/>
  <c r="F4791"/>
  <c r="F4792"/>
  <c r="F4793"/>
  <c r="F4794"/>
  <c r="F4795"/>
  <c r="F4796"/>
  <c r="F4797"/>
  <c r="F4798"/>
  <c r="F4799"/>
  <c r="F4800"/>
  <c r="F4801"/>
  <c r="F4802"/>
  <c r="F4803"/>
  <c r="F4804"/>
  <c r="F4805"/>
  <c r="F4806"/>
  <c r="F4807"/>
  <c r="F4808"/>
  <c r="F4809"/>
  <c r="F4810"/>
  <c r="F4811"/>
  <c r="F4812"/>
  <c r="F4813"/>
  <c r="F4814"/>
  <c r="F4815"/>
  <c r="F4816"/>
  <c r="F4817"/>
  <c r="F4818"/>
  <c r="F4819"/>
  <c r="F4820"/>
  <c r="F4821"/>
  <c r="F4822"/>
  <c r="F4823"/>
  <c r="F4824"/>
  <c r="F4825"/>
  <c r="F4826"/>
  <c r="F4827"/>
  <c r="F4828"/>
  <c r="F4829"/>
  <c r="F4830"/>
  <c r="F4831"/>
  <c r="F4832"/>
  <c r="F4833"/>
  <c r="F4834"/>
  <c r="F4835"/>
  <c r="F4836"/>
  <c r="F4837"/>
  <c r="F4838"/>
  <c r="F4839"/>
  <c r="F4840"/>
  <c r="F4841"/>
  <c r="F4842"/>
  <c r="F4843"/>
  <c r="F4844"/>
  <c r="F4845"/>
  <c r="F4846"/>
  <c r="F4847"/>
  <c r="F4848"/>
  <c r="F4849"/>
  <c r="F4850"/>
  <c r="F4851"/>
  <c r="F4852"/>
  <c r="F4853"/>
  <c r="F4854"/>
  <c r="F4855"/>
  <c r="F4856"/>
  <c r="F4857"/>
  <c r="F4858"/>
  <c r="F4859"/>
  <c r="F4860"/>
  <c r="F4861"/>
  <c r="F4862"/>
  <c r="F4863"/>
  <c r="F4864"/>
  <c r="F4865"/>
  <c r="F4866"/>
  <c r="F4867"/>
  <c r="F4868"/>
  <c r="F4869"/>
  <c r="F4870"/>
  <c r="F4871"/>
  <c r="F4872"/>
  <c r="F4873"/>
  <c r="F4874"/>
  <c r="F4875"/>
  <c r="F4876"/>
  <c r="F4877"/>
  <c r="F4878"/>
  <c r="F4879"/>
  <c r="F4880"/>
  <c r="F4881"/>
  <c r="F4882"/>
  <c r="F4883"/>
  <c r="F4884"/>
  <c r="F4885"/>
  <c r="F4886"/>
  <c r="F4887"/>
  <c r="F4888"/>
  <c r="F4889"/>
  <c r="F4890"/>
  <c r="F4891"/>
  <c r="F4892"/>
  <c r="F4893"/>
  <c r="F4894"/>
  <c r="F4895"/>
  <c r="F4896"/>
  <c r="F4897"/>
  <c r="F4898"/>
  <c r="F4899"/>
  <c r="F4900"/>
  <c r="F4901"/>
  <c r="F4902"/>
  <c r="F4903"/>
  <c r="F4904"/>
  <c r="F4905"/>
  <c r="F4906"/>
  <c r="F4907"/>
  <c r="F4908"/>
  <c r="F4909"/>
  <c r="F4910"/>
  <c r="F4911"/>
  <c r="F4912"/>
  <c r="F4913"/>
  <c r="F4914"/>
  <c r="F4915"/>
  <c r="F4916"/>
  <c r="F4917"/>
  <c r="F4918"/>
  <c r="F4919"/>
  <c r="F4920"/>
  <c r="F4921"/>
  <c r="F4922"/>
  <c r="F4923"/>
  <c r="F4924"/>
  <c r="F4925"/>
  <c r="F4926"/>
  <c r="F4927"/>
  <c r="F4928"/>
  <c r="F4929"/>
  <c r="F4930"/>
  <c r="F4931"/>
  <c r="F4932"/>
  <c r="F4933"/>
  <c r="F4934"/>
  <c r="F4935"/>
  <c r="F4936"/>
  <c r="F4937"/>
  <c r="F4938"/>
  <c r="F4939"/>
  <c r="F4940"/>
  <c r="F4941"/>
  <c r="F4942"/>
  <c r="F4943"/>
  <c r="F4944"/>
  <c r="F4945"/>
  <c r="F4946"/>
  <c r="F4947"/>
  <c r="F4948"/>
  <c r="F4949"/>
  <c r="F4950"/>
  <c r="F4951"/>
  <c r="F4952"/>
  <c r="F4953"/>
  <c r="F4954"/>
  <c r="F4955"/>
  <c r="F4956"/>
  <c r="F4957"/>
  <c r="F4958"/>
  <c r="F4959"/>
  <c r="F4960"/>
  <c r="F4961"/>
  <c r="F4962"/>
  <c r="F4963"/>
  <c r="F4964"/>
  <c r="F4965"/>
  <c r="F4966"/>
  <c r="F4967"/>
  <c r="F4968"/>
  <c r="F4969"/>
  <c r="F4970"/>
  <c r="F4971"/>
  <c r="F4972"/>
  <c r="F4973"/>
  <c r="F4974"/>
  <c r="F4975"/>
  <c r="F4976"/>
  <c r="F4977"/>
  <c r="F4978"/>
  <c r="F4979"/>
  <c r="F4980"/>
  <c r="F4981"/>
  <c r="F4982"/>
  <c r="F4983"/>
  <c r="F4984"/>
  <c r="F4985"/>
  <c r="F4986"/>
  <c r="F4987"/>
  <c r="F4988"/>
  <c r="F4989"/>
  <c r="F4990"/>
  <c r="F4991"/>
  <c r="F4992"/>
  <c r="F4993"/>
  <c r="F4994"/>
  <c r="F4995"/>
  <c r="F4996"/>
  <c r="F4997"/>
  <c r="F4998"/>
  <c r="F4999"/>
  <c r="F5000"/>
  <c r="F5001"/>
  <c r="F5002"/>
  <c r="F5003"/>
  <c r="F5004"/>
  <c r="F5005"/>
  <c r="F5006"/>
  <c r="F5007"/>
  <c r="F5008"/>
  <c r="F5009"/>
  <c r="F5010"/>
  <c r="F5011"/>
  <c r="F5012"/>
  <c r="F5013"/>
  <c r="F5014"/>
  <c r="F5015"/>
  <c r="F5016"/>
  <c r="F5017"/>
  <c r="F5018"/>
  <c r="F5019"/>
  <c r="F5020"/>
  <c r="F5021"/>
  <c r="F5022"/>
  <c r="F5023"/>
  <c r="F5024"/>
  <c r="F5025"/>
  <c r="F5026"/>
  <c r="F5027"/>
  <c r="F5028"/>
  <c r="F5029"/>
  <c r="F5030"/>
  <c r="F5031"/>
  <c r="F5032"/>
  <c r="F5033"/>
  <c r="F5034"/>
  <c r="F5035"/>
  <c r="F5036"/>
  <c r="F5037"/>
  <c r="F5038"/>
  <c r="F5039"/>
  <c r="F5040"/>
  <c r="F5041"/>
  <c r="F5042"/>
  <c r="F5043"/>
  <c r="F5044"/>
  <c r="F5045"/>
  <c r="F5046"/>
  <c r="F5047"/>
  <c r="F5048"/>
  <c r="F5049"/>
  <c r="F5050"/>
  <c r="F5051"/>
  <c r="F5052"/>
  <c r="F5053"/>
  <c r="F5054"/>
  <c r="F5055"/>
  <c r="F5056"/>
  <c r="F5057"/>
  <c r="F5058"/>
  <c r="F5059"/>
  <c r="F5060"/>
  <c r="F5061"/>
  <c r="F5062"/>
  <c r="F5063"/>
  <c r="F5064"/>
  <c r="F5065"/>
  <c r="F5066"/>
  <c r="F5067"/>
  <c r="F5068"/>
  <c r="F5069"/>
  <c r="F5070"/>
  <c r="F5071"/>
  <c r="F5072"/>
  <c r="F5073"/>
  <c r="F5074"/>
  <c r="F5075"/>
  <c r="F5076"/>
  <c r="F5077"/>
  <c r="F5078"/>
  <c r="F5079"/>
  <c r="F5080"/>
  <c r="F5081"/>
  <c r="F5082"/>
  <c r="F5083"/>
  <c r="F5084"/>
  <c r="F5085"/>
  <c r="F5086"/>
  <c r="F5087"/>
  <c r="F5088"/>
  <c r="F5089"/>
  <c r="F5090"/>
  <c r="F5091"/>
  <c r="F5092"/>
  <c r="F5093"/>
  <c r="F5094"/>
  <c r="F5095"/>
  <c r="F5096"/>
  <c r="F5097"/>
  <c r="F5098"/>
  <c r="F5099"/>
  <c r="F5100"/>
  <c r="F5101"/>
  <c r="F5102"/>
  <c r="F5103"/>
  <c r="F5104"/>
  <c r="F5105"/>
  <c r="F5106"/>
  <c r="F5107"/>
  <c r="F5108"/>
  <c r="F5109"/>
  <c r="F5110"/>
  <c r="F5111"/>
  <c r="F5112"/>
  <c r="F5113"/>
  <c r="F5114"/>
  <c r="F5115"/>
  <c r="F5116"/>
  <c r="F5117"/>
  <c r="F5118"/>
  <c r="F5119"/>
  <c r="F5120"/>
  <c r="F5121"/>
  <c r="F5122"/>
  <c r="F5123"/>
  <c r="F5124"/>
  <c r="F5125"/>
  <c r="F5126"/>
  <c r="F5127"/>
  <c r="F5128"/>
  <c r="F5129"/>
  <c r="F5130"/>
  <c r="F5131"/>
  <c r="F5132"/>
  <c r="F5133"/>
  <c r="F5134"/>
  <c r="F5135"/>
  <c r="F5136"/>
  <c r="F5137"/>
  <c r="F5138"/>
  <c r="F5139"/>
  <c r="F5140"/>
  <c r="F5141"/>
  <c r="F5142"/>
  <c r="F5143"/>
  <c r="F5144"/>
  <c r="F5145"/>
  <c r="F5146"/>
  <c r="F5147"/>
  <c r="F5148"/>
  <c r="F5149"/>
  <c r="F5150"/>
  <c r="F5151"/>
  <c r="F5152"/>
  <c r="F5153"/>
  <c r="F5154"/>
  <c r="F5155"/>
  <c r="F5156"/>
  <c r="F5157"/>
  <c r="F5158"/>
  <c r="F5159"/>
  <c r="F5160"/>
  <c r="F5161"/>
  <c r="F5162"/>
  <c r="F5163"/>
  <c r="F5164"/>
  <c r="F5165"/>
  <c r="F5166"/>
  <c r="F5167"/>
  <c r="F5168"/>
  <c r="F5169"/>
  <c r="F5170"/>
  <c r="F5171"/>
  <c r="F5172"/>
  <c r="F5173"/>
  <c r="F5174"/>
  <c r="F5175"/>
  <c r="F5176"/>
  <c r="F5177"/>
  <c r="F5178"/>
  <c r="F5179"/>
  <c r="F5180"/>
  <c r="F5181"/>
  <c r="F5182"/>
  <c r="F5183"/>
  <c r="F5184"/>
  <c r="F5185"/>
  <c r="F5186"/>
  <c r="F5187"/>
  <c r="F5188"/>
  <c r="F5189"/>
  <c r="F5190"/>
  <c r="F5191"/>
  <c r="F5192"/>
  <c r="F5193"/>
  <c r="F5194"/>
  <c r="F5195"/>
  <c r="F5196"/>
  <c r="F5197"/>
  <c r="F5198"/>
  <c r="F5199"/>
  <c r="F5200"/>
  <c r="F5201"/>
  <c r="F5202"/>
  <c r="F5203"/>
  <c r="F5204"/>
  <c r="F5205"/>
  <c r="F5206"/>
  <c r="F5207"/>
  <c r="F5208"/>
  <c r="F5209"/>
  <c r="F5210"/>
  <c r="F5211"/>
  <c r="F5212"/>
  <c r="F5213"/>
  <c r="F5214"/>
  <c r="F5215"/>
  <c r="F5216"/>
  <c r="F5217"/>
  <c r="F5218"/>
  <c r="F5219"/>
  <c r="F5220"/>
  <c r="F5221"/>
  <c r="F5222"/>
  <c r="F5223"/>
  <c r="F5224"/>
  <c r="F5225"/>
  <c r="F5226"/>
  <c r="F5227"/>
  <c r="F5228"/>
  <c r="F5229"/>
  <c r="F5230"/>
  <c r="F5231"/>
  <c r="F5232"/>
  <c r="F5233"/>
  <c r="F5234"/>
  <c r="F5235"/>
  <c r="F5236"/>
  <c r="F5237"/>
  <c r="F5238"/>
  <c r="F5239"/>
  <c r="F5240"/>
  <c r="F5241"/>
  <c r="F5242"/>
  <c r="F5243"/>
  <c r="F5244"/>
  <c r="F5245"/>
  <c r="F5246"/>
  <c r="F5247"/>
  <c r="F5248"/>
  <c r="F5249"/>
  <c r="F5250"/>
  <c r="F5251"/>
  <c r="F5252"/>
  <c r="F5253"/>
  <c r="F5254"/>
  <c r="F5255"/>
  <c r="F5256"/>
  <c r="F5257"/>
  <c r="F5258"/>
  <c r="F5259"/>
  <c r="F5260"/>
  <c r="F5261"/>
  <c r="F5262"/>
  <c r="F5263"/>
  <c r="F5264"/>
  <c r="F5265"/>
  <c r="F5266"/>
  <c r="F5267"/>
  <c r="F5268"/>
  <c r="F5269"/>
  <c r="F5270"/>
  <c r="F5271"/>
  <c r="F5272"/>
  <c r="F5273"/>
  <c r="F5274"/>
  <c r="F5275"/>
  <c r="F5276"/>
  <c r="F5277"/>
  <c r="F5278"/>
  <c r="F5279"/>
  <c r="F5280"/>
  <c r="F5281"/>
  <c r="F5282"/>
  <c r="F5283"/>
  <c r="F5284"/>
  <c r="F5285"/>
  <c r="F5286"/>
  <c r="F5287"/>
  <c r="F5288"/>
  <c r="F5289"/>
  <c r="F5290"/>
  <c r="F5291"/>
  <c r="F5292"/>
  <c r="F5293"/>
  <c r="F5294"/>
  <c r="F5295"/>
  <c r="F5296"/>
  <c r="F5297"/>
  <c r="F5298"/>
  <c r="F5299"/>
  <c r="F5300"/>
  <c r="F5301"/>
  <c r="F5302"/>
  <c r="F5303"/>
  <c r="F5304"/>
  <c r="F5305"/>
  <c r="F5306"/>
  <c r="F5307"/>
  <c r="F5308"/>
  <c r="F5309"/>
  <c r="F5310"/>
  <c r="F5311"/>
  <c r="F5312"/>
  <c r="F5313"/>
  <c r="F5314"/>
  <c r="F5315"/>
  <c r="F5316"/>
  <c r="F5317"/>
  <c r="F5318"/>
  <c r="F5319"/>
  <c r="F5320"/>
  <c r="F5321"/>
  <c r="F5322"/>
  <c r="F5323"/>
  <c r="F5324"/>
  <c r="F5325"/>
  <c r="F5326"/>
  <c r="F5327"/>
  <c r="F5328"/>
  <c r="F5329"/>
  <c r="F5330"/>
  <c r="F5331"/>
  <c r="F5332"/>
  <c r="F5333"/>
  <c r="F5334"/>
  <c r="F5335"/>
  <c r="F5336"/>
  <c r="F5337"/>
  <c r="F5338"/>
  <c r="F5339"/>
  <c r="F5340"/>
  <c r="F5341"/>
  <c r="F5342"/>
  <c r="F5343"/>
  <c r="F5344"/>
  <c r="F5345"/>
  <c r="F5346"/>
  <c r="F5347"/>
  <c r="F5348"/>
  <c r="F5349"/>
  <c r="F5350"/>
  <c r="F5351"/>
  <c r="F5352"/>
  <c r="F5353"/>
  <c r="F5354"/>
  <c r="F5355"/>
  <c r="F5356"/>
  <c r="F5357"/>
  <c r="F5358"/>
  <c r="F5359"/>
  <c r="F5360"/>
  <c r="F5361"/>
  <c r="F5362"/>
  <c r="F5363"/>
  <c r="F5364"/>
  <c r="F5365"/>
  <c r="F5366"/>
  <c r="F5367"/>
  <c r="F5368"/>
  <c r="F5369"/>
  <c r="F5370"/>
  <c r="F5371"/>
  <c r="F5372"/>
  <c r="F5373"/>
  <c r="F5374"/>
  <c r="F5375"/>
  <c r="F5376"/>
  <c r="F5377"/>
  <c r="F5378"/>
  <c r="F5379"/>
  <c r="F5380"/>
  <c r="F5381"/>
  <c r="F5382"/>
  <c r="F5383"/>
  <c r="F5384"/>
  <c r="F5385"/>
  <c r="F5386"/>
  <c r="F5387"/>
  <c r="F5388"/>
  <c r="F5389"/>
  <c r="F5390"/>
  <c r="F5391"/>
  <c r="F5392"/>
  <c r="F5393"/>
  <c r="F5394"/>
  <c r="F5395"/>
  <c r="F5396"/>
  <c r="F5397"/>
  <c r="F5398"/>
  <c r="F5399"/>
  <c r="F5400"/>
  <c r="F5401"/>
  <c r="F5402"/>
  <c r="F5403"/>
  <c r="F5404"/>
  <c r="F5405"/>
  <c r="F5406"/>
  <c r="F5407"/>
  <c r="F5408"/>
  <c r="F5409"/>
  <c r="F5410"/>
  <c r="F5411"/>
  <c r="F5412"/>
  <c r="F5413"/>
  <c r="F5414"/>
  <c r="F5415"/>
  <c r="F5416"/>
  <c r="F5417"/>
  <c r="F5418"/>
  <c r="F5419"/>
  <c r="F5420"/>
  <c r="F5421"/>
  <c r="F5422"/>
  <c r="F5423"/>
  <c r="F5424"/>
  <c r="F5425"/>
  <c r="F5426"/>
  <c r="F5427"/>
  <c r="F5428"/>
  <c r="F5429"/>
  <c r="F5430"/>
  <c r="F5431"/>
  <c r="F5432"/>
  <c r="F5433"/>
  <c r="F5434"/>
  <c r="F5435"/>
  <c r="F5436"/>
  <c r="F5437"/>
  <c r="F5438"/>
  <c r="F5439"/>
  <c r="F5440"/>
  <c r="F5441"/>
  <c r="F5442"/>
  <c r="F5443"/>
  <c r="F5444"/>
  <c r="F5445"/>
  <c r="F5446"/>
  <c r="F5447"/>
  <c r="F5448"/>
  <c r="F5449"/>
  <c r="F5450"/>
  <c r="F5451"/>
  <c r="F5452"/>
  <c r="F5453"/>
  <c r="F5454"/>
  <c r="F5455"/>
  <c r="F5456"/>
  <c r="F5457"/>
  <c r="F5458"/>
  <c r="F5459"/>
  <c r="F5460"/>
  <c r="F5461"/>
  <c r="F5462"/>
  <c r="F5463"/>
  <c r="F5464"/>
  <c r="F5465"/>
  <c r="F5466"/>
  <c r="F5467"/>
  <c r="F5468"/>
  <c r="F5469"/>
  <c r="F5470"/>
  <c r="F5471"/>
  <c r="F5472"/>
  <c r="F5473"/>
  <c r="F5474"/>
  <c r="F5475"/>
  <c r="F5476"/>
  <c r="F5477"/>
  <c r="F5478"/>
  <c r="F5479"/>
  <c r="F5480"/>
  <c r="F5481"/>
  <c r="F5482"/>
  <c r="F5483"/>
  <c r="F5484"/>
  <c r="F5485"/>
  <c r="F5486"/>
  <c r="F5487"/>
  <c r="F5488"/>
  <c r="F5489"/>
  <c r="F5490"/>
  <c r="F5491"/>
  <c r="F5492"/>
  <c r="F5493"/>
  <c r="F5494"/>
  <c r="F5495"/>
  <c r="F5496"/>
  <c r="F5497"/>
  <c r="F5498"/>
  <c r="F5499"/>
  <c r="F5500"/>
  <c r="F5501"/>
  <c r="F5502"/>
  <c r="F5503"/>
  <c r="F5504"/>
  <c r="F5505"/>
  <c r="F5506"/>
  <c r="F5507"/>
  <c r="F5508"/>
  <c r="F5509"/>
  <c r="F5510"/>
  <c r="F5511"/>
  <c r="F5512"/>
  <c r="F5513"/>
  <c r="F5514"/>
  <c r="F5515"/>
  <c r="F5516"/>
  <c r="F5517"/>
  <c r="F5518"/>
  <c r="F5519"/>
  <c r="F5520"/>
  <c r="F5521"/>
  <c r="F5522"/>
  <c r="F5523"/>
  <c r="F5524"/>
  <c r="F5525"/>
  <c r="F5526"/>
  <c r="F5527"/>
  <c r="F5528"/>
  <c r="F5529"/>
  <c r="F5530"/>
  <c r="F5531"/>
  <c r="F5532"/>
  <c r="F5533"/>
  <c r="F5534"/>
  <c r="F5535"/>
  <c r="F5536"/>
  <c r="F5537"/>
  <c r="F5538"/>
  <c r="F5539"/>
  <c r="F5540"/>
  <c r="F5541"/>
  <c r="F5542"/>
  <c r="F5543"/>
  <c r="F5544"/>
  <c r="F5545"/>
  <c r="F5546"/>
  <c r="F5547"/>
  <c r="F5548"/>
  <c r="F5549"/>
  <c r="F5550"/>
  <c r="F5551"/>
  <c r="F5552"/>
  <c r="F5553"/>
  <c r="F5554"/>
  <c r="F5555"/>
  <c r="F5556"/>
  <c r="F5557"/>
  <c r="F5558"/>
  <c r="F5559"/>
  <c r="F5560"/>
  <c r="F5561"/>
  <c r="F5562"/>
  <c r="F5563"/>
  <c r="F5564"/>
  <c r="F5565"/>
  <c r="F5566"/>
  <c r="F5567"/>
  <c r="F5568"/>
  <c r="F5569"/>
  <c r="F5570"/>
  <c r="F5571"/>
  <c r="F5572"/>
  <c r="F5573"/>
  <c r="F5574"/>
  <c r="F5575"/>
  <c r="F5576"/>
  <c r="F5577"/>
  <c r="F5578"/>
  <c r="F5579"/>
  <c r="F5580"/>
  <c r="F5581"/>
  <c r="F5582"/>
  <c r="F5583"/>
  <c r="F5584"/>
  <c r="F5585"/>
  <c r="F5586"/>
  <c r="F5587"/>
  <c r="F5588"/>
  <c r="F5589"/>
  <c r="F5590"/>
  <c r="F5591"/>
  <c r="F5592"/>
  <c r="F5593"/>
  <c r="F5594"/>
  <c r="F5595"/>
  <c r="F5596"/>
  <c r="F5597"/>
  <c r="F5598"/>
  <c r="F5599"/>
  <c r="F5600"/>
  <c r="F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5"/>
  <c r="D3776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3877"/>
  <c r="D3878"/>
  <c r="D3879"/>
  <c r="D3880"/>
  <c r="D3881"/>
  <c r="D3882"/>
  <c r="D3883"/>
  <c r="D3884"/>
  <c r="D3885"/>
  <c r="D3886"/>
  <c r="D3887"/>
  <c r="D3888"/>
  <c r="D3889"/>
  <c r="D3890"/>
  <c r="D3891"/>
  <c r="D3892"/>
  <c r="D3893"/>
  <c r="D3894"/>
  <c r="D3895"/>
  <c r="D3896"/>
  <c r="D3897"/>
  <c r="D3898"/>
  <c r="D3899"/>
  <c r="D3900"/>
  <c r="D3901"/>
  <c r="D3902"/>
  <c r="D3903"/>
  <c r="D3904"/>
  <c r="D3905"/>
  <c r="D3906"/>
  <c r="D3907"/>
  <c r="D3908"/>
  <c r="D3909"/>
  <c r="D3910"/>
  <c r="D3911"/>
  <c r="D3912"/>
  <c r="D3913"/>
  <c r="D3914"/>
  <c r="D3915"/>
  <c r="D3916"/>
  <c r="D3917"/>
  <c r="D3918"/>
  <c r="D3919"/>
  <c r="D3920"/>
  <c r="D3921"/>
  <c r="D3922"/>
  <c r="D3923"/>
  <c r="D3924"/>
  <c r="D3925"/>
  <c r="D3926"/>
  <c r="D3927"/>
  <c r="D3928"/>
  <c r="D3929"/>
  <c r="D3930"/>
  <c r="D3931"/>
  <c r="D3932"/>
  <c r="D3933"/>
  <c r="D3934"/>
  <c r="D3935"/>
  <c r="D3936"/>
  <c r="D3937"/>
  <c r="D3938"/>
  <c r="D3939"/>
  <c r="D3940"/>
  <c r="D3941"/>
  <c r="D3942"/>
  <c r="D3943"/>
  <c r="D3944"/>
  <c r="D3945"/>
  <c r="D3946"/>
  <c r="D3947"/>
  <c r="D3948"/>
  <c r="D3949"/>
  <c r="D3950"/>
  <c r="D3951"/>
  <c r="D3952"/>
  <c r="D3953"/>
  <c r="D3954"/>
  <c r="D3955"/>
  <c r="D3956"/>
  <c r="D3957"/>
  <c r="D3958"/>
  <c r="D3959"/>
  <c r="D3960"/>
  <c r="D3961"/>
  <c r="D3962"/>
  <c r="D3963"/>
  <c r="D3964"/>
  <c r="D3965"/>
  <c r="D3966"/>
  <c r="D3967"/>
  <c r="D3968"/>
  <c r="D3969"/>
  <c r="D3970"/>
  <c r="D3971"/>
  <c r="D3972"/>
  <c r="D3973"/>
  <c r="D3974"/>
  <c r="D3975"/>
  <c r="D3976"/>
  <c r="D3977"/>
  <c r="D3978"/>
  <c r="D3979"/>
  <c r="D3980"/>
  <c r="D3981"/>
  <c r="D3982"/>
  <c r="D3983"/>
  <c r="D3984"/>
  <c r="D3985"/>
  <c r="D3986"/>
  <c r="D3987"/>
  <c r="D3988"/>
  <c r="D3989"/>
  <c r="D3990"/>
  <c r="D3991"/>
  <c r="D3992"/>
  <c r="D3993"/>
  <c r="D3994"/>
  <c r="D3995"/>
  <c r="D3996"/>
  <c r="D3997"/>
  <c r="D3998"/>
  <c r="D3999"/>
  <c r="D4000"/>
  <c r="D4001"/>
  <c r="D4002"/>
  <c r="D4003"/>
  <c r="D4004"/>
  <c r="D4005"/>
  <c r="D4006"/>
  <c r="D4007"/>
  <c r="D4008"/>
  <c r="D4009"/>
  <c r="D4010"/>
  <c r="D4011"/>
  <c r="D4012"/>
  <c r="D4013"/>
  <c r="D4014"/>
  <c r="D4015"/>
  <c r="D4016"/>
  <c r="D4017"/>
  <c r="D4018"/>
  <c r="D4019"/>
  <c r="D4020"/>
  <c r="D4021"/>
  <c r="D4022"/>
  <c r="D4023"/>
  <c r="D4024"/>
  <c r="D4025"/>
  <c r="D4026"/>
  <c r="D4027"/>
  <c r="D4028"/>
  <c r="D4029"/>
  <c r="D4030"/>
  <c r="D4031"/>
  <c r="D403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D4067"/>
  <c r="D4068"/>
  <c r="D4069"/>
  <c r="D4070"/>
  <c r="D4071"/>
  <c r="D4072"/>
  <c r="D4073"/>
  <c r="D4074"/>
  <c r="D4075"/>
  <c r="D4076"/>
  <c r="D4077"/>
  <c r="D4078"/>
  <c r="D4079"/>
  <c r="D4080"/>
  <c r="D4081"/>
  <c r="D4082"/>
  <c r="D4083"/>
  <c r="D4084"/>
  <c r="D4085"/>
  <c r="D4086"/>
  <c r="D4087"/>
  <c r="D4088"/>
  <c r="D4089"/>
  <c r="D4090"/>
  <c r="D4091"/>
  <c r="D4092"/>
  <c r="D4093"/>
  <c r="D4094"/>
  <c r="D4095"/>
  <c r="D4096"/>
  <c r="D4097"/>
  <c r="D4098"/>
  <c r="D4099"/>
  <c r="D4100"/>
  <c r="D4101"/>
  <c r="D4102"/>
  <c r="D4103"/>
  <c r="D4104"/>
  <c r="D4105"/>
  <c r="D4106"/>
  <c r="D4107"/>
  <c r="D4108"/>
  <c r="D4109"/>
  <c r="D4110"/>
  <c r="D4111"/>
  <c r="D4112"/>
  <c r="D4113"/>
  <c r="D4114"/>
  <c r="D4115"/>
  <c r="D4116"/>
  <c r="D4117"/>
  <c r="D4118"/>
  <c r="D4119"/>
  <c r="D4120"/>
  <c r="D4121"/>
  <c r="D4122"/>
  <c r="D4123"/>
  <c r="D4124"/>
  <c r="D4125"/>
  <c r="D4126"/>
  <c r="D4127"/>
  <c r="D4128"/>
  <c r="D4129"/>
  <c r="D4130"/>
  <c r="D4131"/>
  <c r="D4132"/>
  <c r="D4133"/>
  <c r="D4134"/>
  <c r="D4135"/>
  <c r="D4136"/>
  <c r="D4137"/>
  <c r="D4138"/>
  <c r="D4139"/>
  <c r="D4140"/>
  <c r="D4141"/>
  <c r="D4142"/>
  <c r="D4143"/>
  <c r="D4144"/>
  <c r="D4145"/>
  <c r="D4146"/>
  <c r="D4147"/>
  <c r="D4148"/>
  <c r="D4149"/>
  <c r="D4150"/>
  <c r="D4151"/>
  <c r="D4152"/>
  <c r="D4153"/>
  <c r="D4154"/>
  <c r="D4155"/>
  <c r="D4156"/>
  <c r="D4157"/>
  <c r="D4158"/>
  <c r="D4159"/>
  <c r="D4160"/>
  <c r="D4161"/>
  <c r="D4162"/>
  <c r="D4163"/>
  <c r="D4164"/>
  <c r="D4165"/>
  <c r="D4166"/>
  <c r="D4167"/>
  <c r="D4168"/>
  <c r="D4169"/>
  <c r="D4170"/>
  <c r="D4171"/>
  <c r="D4172"/>
  <c r="D4173"/>
  <c r="D4174"/>
  <c r="D4175"/>
  <c r="D4176"/>
  <c r="D4177"/>
  <c r="D4178"/>
  <c r="D4179"/>
  <c r="D4180"/>
  <c r="D4181"/>
  <c r="D4182"/>
  <c r="D4183"/>
  <c r="D4184"/>
  <c r="D4185"/>
  <c r="D4186"/>
  <c r="D4187"/>
  <c r="D4188"/>
  <c r="D4189"/>
  <c r="D4190"/>
  <c r="D4191"/>
  <c r="D4192"/>
  <c r="D4193"/>
  <c r="D4194"/>
  <c r="D4195"/>
  <c r="D4196"/>
  <c r="D4197"/>
  <c r="D4198"/>
  <c r="D4199"/>
  <c r="D4200"/>
  <c r="D4201"/>
  <c r="D4202"/>
  <c r="D4203"/>
  <c r="D4204"/>
  <c r="D4205"/>
  <c r="D4206"/>
  <c r="D4207"/>
  <c r="D4208"/>
  <c r="D4209"/>
  <c r="D4210"/>
  <c r="D4211"/>
  <c r="D4212"/>
  <c r="D4213"/>
  <c r="D4214"/>
  <c r="D4215"/>
  <c r="D4216"/>
  <c r="D4217"/>
  <c r="D4218"/>
  <c r="D4219"/>
  <c r="D4220"/>
  <c r="D4221"/>
  <c r="D4222"/>
  <c r="D4223"/>
  <c r="D4224"/>
  <c r="D4225"/>
  <c r="D4226"/>
  <c r="D4227"/>
  <c r="D4228"/>
  <c r="D4229"/>
  <c r="D4230"/>
  <c r="D4231"/>
  <c r="D4232"/>
  <c r="D4233"/>
  <c r="D4234"/>
  <c r="D4235"/>
  <c r="D4236"/>
  <c r="D4237"/>
  <c r="D4238"/>
  <c r="D4239"/>
  <c r="D4240"/>
  <c r="D4241"/>
  <c r="D4242"/>
  <c r="D4243"/>
  <c r="D4244"/>
  <c r="D4245"/>
  <c r="D4246"/>
  <c r="D4247"/>
  <c r="D4248"/>
  <c r="D4249"/>
  <c r="D4250"/>
  <c r="D4251"/>
  <c r="D4252"/>
  <c r="D4253"/>
  <c r="D4254"/>
  <c r="D4255"/>
  <c r="D4256"/>
  <c r="D4257"/>
  <c r="D4258"/>
  <c r="D4259"/>
  <c r="D4260"/>
  <c r="D4261"/>
  <c r="D4262"/>
  <c r="D4263"/>
  <c r="D4264"/>
  <c r="D4265"/>
  <c r="D4266"/>
  <c r="D4267"/>
  <c r="D4268"/>
  <c r="D4269"/>
  <c r="D4270"/>
  <c r="D4271"/>
  <c r="D4272"/>
  <c r="D4273"/>
  <c r="D4274"/>
  <c r="D4275"/>
  <c r="D4276"/>
  <c r="D4277"/>
  <c r="D4278"/>
  <c r="D4279"/>
  <c r="D4280"/>
  <c r="D4281"/>
  <c r="D4282"/>
  <c r="D4283"/>
  <c r="D4284"/>
  <c r="D4285"/>
  <c r="D4286"/>
  <c r="D4287"/>
  <c r="D4288"/>
  <c r="D4289"/>
  <c r="D4290"/>
  <c r="D4291"/>
  <c r="D4292"/>
  <c r="D4293"/>
  <c r="D4294"/>
  <c r="D4295"/>
  <c r="D4296"/>
  <c r="D4297"/>
  <c r="D4298"/>
  <c r="D4299"/>
  <c r="D4300"/>
  <c r="D4301"/>
  <c r="D4302"/>
  <c r="D4303"/>
  <c r="D4304"/>
  <c r="D4305"/>
  <c r="D4306"/>
  <c r="D4307"/>
  <c r="D4308"/>
  <c r="D4309"/>
  <c r="D4310"/>
  <c r="D4311"/>
  <c r="D4312"/>
  <c r="D4313"/>
  <c r="D4314"/>
  <c r="D4315"/>
  <c r="D4316"/>
  <c r="D4317"/>
  <c r="D4318"/>
  <c r="D4319"/>
  <c r="D4320"/>
  <c r="D4321"/>
  <c r="D4322"/>
  <c r="D4323"/>
  <c r="D4324"/>
  <c r="D4325"/>
  <c r="D4326"/>
  <c r="D4327"/>
  <c r="D4328"/>
  <c r="D4329"/>
  <c r="D4330"/>
  <c r="D4331"/>
  <c r="D4332"/>
  <c r="D4333"/>
  <c r="D4334"/>
  <c r="D4335"/>
  <c r="D4336"/>
  <c r="D4337"/>
  <c r="D4338"/>
  <c r="D4339"/>
  <c r="D4340"/>
  <c r="D4341"/>
  <c r="D4342"/>
  <c r="D4343"/>
  <c r="D4344"/>
  <c r="D4345"/>
  <c r="D4346"/>
  <c r="D4347"/>
  <c r="D4348"/>
  <c r="D4349"/>
  <c r="D4350"/>
  <c r="D4351"/>
  <c r="D4352"/>
  <c r="D4353"/>
  <c r="D4354"/>
  <c r="D4355"/>
  <c r="D4356"/>
  <c r="D4357"/>
  <c r="D4358"/>
  <c r="D4359"/>
  <c r="D4360"/>
  <c r="D4361"/>
  <c r="D4362"/>
  <c r="D4363"/>
  <c r="D4364"/>
  <c r="D4365"/>
  <c r="D4366"/>
  <c r="D4367"/>
  <c r="D4368"/>
  <c r="D4369"/>
  <c r="D4370"/>
  <c r="D4371"/>
  <c r="D4372"/>
  <c r="D4373"/>
  <c r="D4374"/>
  <c r="D4375"/>
  <c r="D4376"/>
  <c r="D4377"/>
  <c r="D4378"/>
  <c r="D4379"/>
  <c r="D4380"/>
  <c r="D4381"/>
  <c r="D4382"/>
  <c r="D4383"/>
  <c r="D4384"/>
  <c r="D4385"/>
  <c r="D4386"/>
  <c r="D4387"/>
  <c r="D4388"/>
  <c r="D4389"/>
  <c r="D4390"/>
  <c r="D4391"/>
  <c r="D4392"/>
  <c r="D4393"/>
  <c r="D4394"/>
  <c r="D4395"/>
  <c r="D4396"/>
  <c r="D4397"/>
  <c r="D4398"/>
  <c r="D4399"/>
  <c r="D4400"/>
  <c r="D4401"/>
  <c r="D4402"/>
  <c r="D4403"/>
  <c r="D4404"/>
  <c r="D4405"/>
  <c r="D4406"/>
  <c r="D4407"/>
  <c r="D4408"/>
  <c r="D4409"/>
  <c r="D4410"/>
  <c r="D4411"/>
  <c r="D4412"/>
  <c r="D4413"/>
  <c r="D4414"/>
  <c r="D4415"/>
  <c r="D4416"/>
  <c r="D4417"/>
  <c r="D4418"/>
  <c r="D4419"/>
  <c r="D4420"/>
  <c r="D4421"/>
  <c r="D4422"/>
  <c r="D4423"/>
  <c r="D4424"/>
  <c r="D4425"/>
  <c r="D4426"/>
  <c r="D4427"/>
  <c r="D4428"/>
  <c r="D4429"/>
  <c r="D4430"/>
  <c r="D4431"/>
  <c r="D4432"/>
  <c r="D4433"/>
  <c r="D4434"/>
  <c r="D4435"/>
  <c r="D4436"/>
  <c r="D4437"/>
  <c r="D4438"/>
  <c r="D4439"/>
  <c r="D4440"/>
  <c r="D4441"/>
  <c r="D4442"/>
  <c r="D4443"/>
  <c r="D4444"/>
  <c r="D4445"/>
  <c r="D4446"/>
  <c r="D4447"/>
  <c r="D4448"/>
  <c r="D4449"/>
  <c r="D4450"/>
  <c r="D4451"/>
  <c r="D4452"/>
  <c r="D4453"/>
  <c r="D4454"/>
  <c r="D4455"/>
  <c r="D4456"/>
  <c r="D4457"/>
  <c r="D4458"/>
  <c r="D4459"/>
  <c r="D4460"/>
  <c r="D4461"/>
  <c r="D4462"/>
  <c r="D4463"/>
  <c r="D4464"/>
  <c r="D4465"/>
  <c r="D4466"/>
  <c r="D4467"/>
  <c r="D4468"/>
  <c r="D4469"/>
  <c r="D4470"/>
  <c r="D4471"/>
  <c r="D4472"/>
  <c r="D4473"/>
  <c r="D4474"/>
  <c r="D4475"/>
  <c r="D4476"/>
  <c r="D4477"/>
  <c r="D4478"/>
  <c r="D4479"/>
  <c r="D4480"/>
  <c r="D4481"/>
  <c r="D4482"/>
  <c r="D4483"/>
  <c r="D4484"/>
  <c r="D4485"/>
  <c r="D4486"/>
  <c r="D4487"/>
  <c r="D4488"/>
  <c r="D4489"/>
  <c r="D4490"/>
  <c r="D4491"/>
  <c r="D4492"/>
  <c r="D4493"/>
  <c r="D4494"/>
  <c r="D4495"/>
  <c r="D4496"/>
  <c r="D4497"/>
  <c r="D4498"/>
  <c r="D4499"/>
  <c r="D4500"/>
  <c r="D4501"/>
  <c r="D4502"/>
  <c r="D4503"/>
  <c r="D4504"/>
  <c r="D4505"/>
  <c r="D4506"/>
  <c r="D4507"/>
  <c r="D4508"/>
  <c r="D4509"/>
  <c r="D4510"/>
  <c r="D4511"/>
  <c r="D4512"/>
  <c r="D4513"/>
  <c r="D4514"/>
  <c r="D4515"/>
  <c r="D4516"/>
  <c r="D4517"/>
  <c r="D4518"/>
  <c r="D4519"/>
  <c r="D4520"/>
  <c r="D4521"/>
  <c r="D4522"/>
  <c r="D4523"/>
  <c r="D4524"/>
  <c r="D4525"/>
  <c r="D4526"/>
  <c r="D4527"/>
  <c r="D4528"/>
  <c r="D4529"/>
  <c r="D4530"/>
  <c r="D4531"/>
  <c r="D4532"/>
  <c r="D4533"/>
  <c r="D4534"/>
  <c r="D4535"/>
  <c r="D4536"/>
  <c r="D4537"/>
  <c r="D4538"/>
  <c r="D4539"/>
  <c r="D4540"/>
  <c r="D4541"/>
  <c r="D4542"/>
  <c r="D4543"/>
  <c r="D4544"/>
  <c r="D4545"/>
  <c r="D4546"/>
  <c r="D4547"/>
  <c r="D4548"/>
  <c r="D4549"/>
  <c r="D4550"/>
  <c r="D4551"/>
  <c r="D4552"/>
  <c r="D4553"/>
  <c r="D4554"/>
  <c r="D4555"/>
  <c r="D4556"/>
  <c r="D4557"/>
  <c r="D4558"/>
  <c r="D4559"/>
  <c r="D4560"/>
  <c r="D4561"/>
  <c r="D4562"/>
  <c r="D4563"/>
  <c r="D4564"/>
  <c r="D4565"/>
  <c r="D4566"/>
  <c r="D4567"/>
  <c r="D4568"/>
  <c r="D4569"/>
  <c r="D4570"/>
  <c r="D4571"/>
  <c r="D4572"/>
  <c r="D4573"/>
  <c r="D4574"/>
  <c r="D4575"/>
  <c r="D4576"/>
  <c r="D4577"/>
  <c r="D4578"/>
  <c r="D4579"/>
  <c r="D4580"/>
  <c r="D4581"/>
  <c r="D4582"/>
  <c r="D4583"/>
  <c r="D4584"/>
  <c r="D4585"/>
  <c r="D4586"/>
  <c r="D4587"/>
  <c r="D4588"/>
  <c r="D4589"/>
  <c r="D4590"/>
  <c r="D4591"/>
  <c r="D4592"/>
  <c r="D4593"/>
  <c r="D4594"/>
  <c r="D4595"/>
  <c r="D4596"/>
  <c r="D4597"/>
  <c r="D4598"/>
  <c r="D4599"/>
  <c r="D4600"/>
  <c r="D4601"/>
  <c r="D4602"/>
  <c r="D4603"/>
  <c r="D4604"/>
  <c r="D4605"/>
  <c r="D4606"/>
  <c r="D4607"/>
  <c r="D4608"/>
  <c r="D4609"/>
  <c r="D4610"/>
  <c r="D4611"/>
  <c r="D4612"/>
  <c r="D4613"/>
  <c r="D4614"/>
  <c r="D4615"/>
  <c r="D4616"/>
  <c r="D4617"/>
  <c r="D4618"/>
  <c r="D4619"/>
  <c r="D4620"/>
  <c r="D4621"/>
  <c r="D4622"/>
  <c r="D4623"/>
  <c r="D4624"/>
  <c r="D4625"/>
  <c r="D4626"/>
  <c r="D4627"/>
  <c r="D4628"/>
  <c r="D4629"/>
  <c r="D4630"/>
  <c r="D4631"/>
  <c r="D4632"/>
  <c r="D4633"/>
  <c r="D4634"/>
  <c r="D4635"/>
  <c r="D4636"/>
  <c r="D4637"/>
  <c r="D4638"/>
  <c r="D4639"/>
  <c r="D4640"/>
  <c r="D4641"/>
  <c r="D4642"/>
  <c r="D4643"/>
  <c r="D4644"/>
  <c r="D4645"/>
  <c r="D4646"/>
  <c r="D4647"/>
  <c r="D4648"/>
  <c r="D4649"/>
  <c r="D4650"/>
  <c r="D4651"/>
  <c r="D4652"/>
  <c r="D4653"/>
  <c r="D4654"/>
  <c r="D4655"/>
  <c r="D4656"/>
  <c r="D4657"/>
  <c r="D4658"/>
  <c r="D4659"/>
  <c r="D4660"/>
  <c r="D4661"/>
  <c r="D4662"/>
  <c r="D4663"/>
  <c r="D4664"/>
  <c r="D4665"/>
  <c r="D4666"/>
  <c r="D4667"/>
  <c r="D4668"/>
  <c r="D4669"/>
  <c r="D4670"/>
  <c r="D4671"/>
  <c r="D4672"/>
  <c r="D4673"/>
  <c r="D4674"/>
  <c r="D4675"/>
  <c r="D4676"/>
  <c r="D4677"/>
  <c r="D4678"/>
  <c r="D4679"/>
  <c r="D4680"/>
  <c r="D4681"/>
  <c r="D4682"/>
  <c r="D4683"/>
  <c r="D4684"/>
  <c r="D4685"/>
  <c r="D4686"/>
  <c r="D4687"/>
  <c r="D4688"/>
  <c r="D4689"/>
  <c r="D4690"/>
  <c r="D4691"/>
  <c r="D4692"/>
  <c r="D4693"/>
  <c r="D4694"/>
  <c r="D4695"/>
  <c r="D4696"/>
  <c r="D4697"/>
  <c r="D4698"/>
  <c r="D4699"/>
  <c r="D4700"/>
  <c r="D4701"/>
  <c r="D4702"/>
  <c r="D4703"/>
  <c r="D4704"/>
  <c r="D4705"/>
  <c r="D4706"/>
  <c r="D4707"/>
  <c r="D4708"/>
  <c r="D4709"/>
  <c r="D4710"/>
  <c r="D4711"/>
  <c r="D4712"/>
  <c r="D4713"/>
  <c r="D4714"/>
  <c r="D4715"/>
  <c r="D4716"/>
  <c r="D4717"/>
  <c r="D4718"/>
  <c r="D4719"/>
  <c r="D4720"/>
  <c r="D4721"/>
  <c r="D4722"/>
  <c r="D4723"/>
  <c r="D4724"/>
  <c r="D4725"/>
  <c r="D4726"/>
  <c r="D4727"/>
  <c r="D4728"/>
  <c r="D4729"/>
  <c r="D4730"/>
  <c r="D4731"/>
  <c r="D4732"/>
  <c r="D4733"/>
  <c r="D4734"/>
  <c r="D4735"/>
  <c r="D4736"/>
  <c r="D4737"/>
  <c r="D4738"/>
  <c r="D4739"/>
  <c r="D4740"/>
  <c r="D4741"/>
  <c r="D4742"/>
  <c r="D4743"/>
  <c r="D4744"/>
  <c r="D4745"/>
  <c r="D4746"/>
  <c r="D4747"/>
  <c r="D4748"/>
  <c r="D4749"/>
  <c r="D4750"/>
  <c r="D4751"/>
  <c r="D4752"/>
  <c r="D4753"/>
  <c r="D4754"/>
  <c r="D4755"/>
  <c r="D4756"/>
  <c r="D4757"/>
  <c r="D4758"/>
  <c r="D4759"/>
  <c r="D4760"/>
  <c r="D4761"/>
  <c r="D4762"/>
  <c r="D4763"/>
  <c r="D4764"/>
  <c r="D4765"/>
  <c r="D4766"/>
  <c r="D4767"/>
  <c r="D4768"/>
  <c r="D4769"/>
  <c r="D4770"/>
  <c r="D4771"/>
  <c r="D4772"/>
  <c r="D4773"/>
  <c r="D4774"/>
  <c r="D4775"/>
  <c r="D4776"/>
  <c r="D4777"/>
  <c r="D4778"/>
  <c r="D4779"/>
  <c r="D4780"/>
  <c r="D4781"/>
  <c r="D4782"/>
  <c r="D4783"/>
  <c r="D4784"/>
  <c r="D4785"/>
  <c r="D4786"/>
  <c r="D4787"/>
  <c r="D4788"/>
  <c r="D4789"/>
  <c r="D4790"/>
  <c r="D4791"/>
  <c r="D4792"/>
  <c r="D4793"/>
  <c r="D4794"/>
  <c r="D4795"/>
  <c r="D4796"/>
  <c r="D4797"/>
  <c r="D4798"/>
  <c r="D4799"/>
  <c r="D4800"/>
  <c r="D4801"/>
  <c r="D4802"/>
  <c r="D4803"/>
  <c r="D4804"/>
  <c r="D4805"/>
  <c r="D4806"/>
  <c r="D4807"/>
  <c r="D4808"/>
  <c r="D4809"/>
  <c r="D4810"/>
  <c r="D4811"/>
  <c r="D4812"/>
  <c r="D4813"/>
  <c r="D4814"/>
  <c r="D4815"/>
  <c r="D4816"/>
  <c r="D4817"/>
  <c r="D4818"/>
  <c r="D4819"/>
  <c r="D4820"/>
  <c r="D4821"/>
  <c r="D4822"/>
  <c r="D4823"/>
  <c r="D4824"/>
  <c r="D4825"/>
  <c r="D4826"/>
  <c r="D4827"/>
  <c r="D4828"/>
  <c r="D4829"/>
  <c r="D4830"/>
  <c r="D4831"/>
  <c r="D4832"/>
  <c r="D4833"/>
  <c r="D4834"/>
  <c r="D4835"/>
  <c r="D4836"/>
  <c r="D4837"/>
  <c r="D4838"/>
  <c r="D4839"/>
  <c r="D4840"/>
  <c r="D4841"/>
  <c r="D4842"/>
  <c r="D4843"/>
  <c r="D4844"/>
  <c r="D4845"/>
  <c r="D4846"/>
  <c r="D4847"/>
  <c r="D4848"/>
  <c r="D4849"/>
  <c r="D4850"/>
  <c r="D4851"/>
  <c r="D4852"/>
  <c r="D4853"/>
  <c r="D4854"/>
  <c r="D4855"/>
  <c r="D4856"/>
  <c r="D4857"/>
  <c r="D4858"/>
  <c r="D4859"/>
  <c r="D4860"/>
  <c r="D4861"/>
  <c r="D4862"/>
  <c r="D4863"/>
  <c r="D4864"/>
  <c r="D4865"/>
  <c r="D4866"/>
  <c r="D4867"/>
  <c r="D4868"/>
  <c r="D4869"/>
  <c r="D4870"/>
  <c r="D4871"/>
  <c r="D4872"/>
  <c r="D4873"/>
  <c r="D4874"/>
  <c r="D4875"/>
  <c r="D4876"/>
  <c r="D4877"/>
  <c r="D4878"/>
  <c r="D4879"/>
  <c r="D4880"/>
  <c r="D4881"/>
  <c r="D4882"/>
  <c r="D4883"/>
  <c r="D4884"/>
  <c r="D4885"/>
  <c r="D4886"/>
  <c r="D4887"/>
  <c r="D4888"/>
  <c r="D4889"/>
  <c r="D4890"/>
  <c r="D4891"/>
  <c r="D4892"/>
  <c r="D4893"/>
  <c r="D4894"/>
  <c r="D4895"/>
  <c r="D4896"/>
  <c r="D4897"/>
  <c r="D4898"/>
  <c r="D4899"/>
  <c r="D4900"/>
  <c r="D4901"/>
  <c r="D4902"/>
  <c r="D4903"/>
  <c r="D4904"/>
  <c r="D4905"/>
  <c r="D4906"/>
  <c r="D4907"/>
  <c r="D4908"/>
  <c r="D4909"/>
  <c r="D4910"/>
  <c r="D4911"/>
  <c r="D4912"/>
  <c r="D4913"/>
  <c r="D4914"/>
  <c r="D4915"/>
  <c r="D4916"/>
  <c r="D4917"/>
  <c r="D4918"/>
  <c r="D4919"/>
  <c r="D4920"/>
  <c r="D4921"/>
  <c r="D4922"/>
  <c r="D4923"/>
  <c r="D4924"/>
  <c r="D4925"/>
  <c r="D4926"/>
  <c r="D4927"/>
  <c r="D4928"/>
  <c r="D4929"/>
  <c r="D4930"/>
  <c r="D4931"/>
  <c r="D4932"/>
  <c r="D4933"/>
  <c r="D4934"/>
  <c r="D4935"/>
  <c r="D4936"/>
  <c r="D4937"/>
  <c r="D4938"/>
  <c r="D4939"/>
  <c r="D4940"/>
  <c r="D4941"/>
  <c r="D4942"/>
  <c r="D4943"/>
  <c r="D4944"/>
  <c r="D4945"/>
  <c r="D4946"/>
  <c r="D4947"/>
  <c r="D4948"/>
  <c r="D4949"/>
  <c r="D4950"/>
  <c r="D4951"/>
  <c r="D4952"/>
  <c r="D4953"/>
  <c r="D4954"/>
  <c r="D4955"/>
  <c r="D4956"/>
  <c r="D4957"/>
  <c r="D4958"/>
  <c r="D4959"/>
  <c r="D4960"/>
  <c r="D4961"/>
  <c r="D4962"/>
  <c r="D4963"/>
  <c r="D4964"/>
  <c r="D4965"/>
  <c r="D4966"/>
  <c r="D4967"/>
  <c r="D4968"/>
  <c r="D4969"/>
  <c r="D4970"/>
  <c r="D4971"/>
  <c r="D4972"/>
  <c r="D4973"/>
  <c r="D4974"/>
  <c r="D4975"/>
  <c r="D4976"/>
  <c r="D4977"/>
  <c r="D4978"/>
  <c r="D4979"/>
  <c r="D4980"/>
  <c r="D4981"/>
  <c r="D4982"/>
  <c r="D4983"/>
  <c r="D4984"/>
  <c r="D4985"/>
  <c r="D4986"/>
  <c r="D4987"/>
  <c r="D4988"/>
  <c r="D4989"/>
  <c r="D4990"/>
  <c r="D4991"/>
  <c r="D4992"/>
  <c r="D4993"/>
  <c r="D4994"/>
  <c r="D4995"/>
  <c r="D4996"/>
  <c r="D4997"/>
  <c r="D4998"/>
  <c r="D4999"/>
  <c r="D5000"/>
  <c r="D5001"/>
  <c r="D5002"/>
  <c r="D5003"/>
  <c r="D5004"/>
  <c r="D5005"/>
  <c r="D5006"/>
  <c r="D5007"/>
  <c r="D5008"/>
  <c r="D5009"/>
  <c r="D5010"/>
  <c r="D5011"/>
  <c r="D5012"/>
  <c r="D5013"/>
  <c r="D5014"/>
  <c r="D5015"/>
  <c r="D5016"/>
  <c r="D5017"/>
  <c r="D5018"/>
  <c r="D5019"/>
  <c r="D5020"/>
  <c r="D5021"/>
  <c r="D5022"/>
  <c r="D5023"/>
  <c r="D5024"/>
  <c r="D5025"/>
  <c r="D5026"/>
  <c r="D5027"/>
  <c r="D5028"/>
  <c r="D5029"/>
  <c r="D5030"/>
  <c r="D5031"/>
  <c r="D5032"/>
  <c r="D5033"/>
  <c r="D5034"/>
  <c r="D5035"/>
  <c r="D5036"/>
  <c r="D5037"/>
  <c r="D5038"/>
  <c r="D5039"/>
  <c r="D5040"/>
  <c r="D5041"/>
  <c r="D5042"/>
  <c r="D5043"/>
  <c r="D5044"/>
  <c r="D5045"/>
  <c r="D5046"/>
  <c r="D5047"/>
  <c r="D5048"/>
  <c r="D5049"/>
  <c r="D5050"/>
  <c r="D5051"/>
  <c r="D5052"/>
  <c r="D5053"/>
  <c r="D5054"/>
  <c r="D5055"/>
  <c r="D5056"/>
  <c r="D5057"/>
  <c r="D5058"/>
  <c r="D5059"/>
  <c r="D5060"/>
  <c r="D5061"/>
  <c r="D5062"/>
  <c r="D5063"/>
  <c r="D5064"/>
  <c r="D5065"/>
  <c r="D5066"/>
  <c r="D5067"/>
  <c r="D5068"/>
  <c r="D5069"/>
  <c r="D5070"/>
  <c r="D5071"/>
  <c r="D5072"/>
  <c r="D5073"/>
  <c r="D5074"/>
  <c r="D5075"/>
  <c r="D5076"/>
  <c r="D5077"/>
  <c r="D5078"/>
  <c r="D5079"/>
  <c r="D5080"/>
  <c r="D5081"/>
  <c r="D5082"/>
  <c r="D5083"/>
  <c r="D5084"/>
  <c r="D5085"/>
  <c r="D5086"/>
  <c r="D5087"/>
  <c r="D5088"/>
  <c r="D5089"/>
  <c r="D5090"/>
  <c r="D5091"/>
  <c r="D5092"/>
  <c r="D5093"/>
  <c r="D5094"/>
  <c r="D5095"/>
  <c r="D5096"/>
  <c r="D5097"/>
  <c r="D5098"/>
  <c r="D5099"/>
  <c r="D5100"/>
  <c r="D5101"/>
  <c r="D5102"/>
  <c r="D5103"/>
  <c r="D5104"/>
  <c r="D5105"/>
  <c r="D5106"/>
  <c r="D5107"/>
  <c r="D5108"/>
  <c r="D5109"/>
  <c r="D5110"/>
  <c r="D5111"/>
  <c r="D5112"/>
  <c r="D5113"/>
  <c r="D5114"/>
  <c r="D5115"/>
  <c r="D5116"/>
  <c r="D5117"/>
  <c r="D5118"/>
  <c r="D5119"/>
  <c r="D5120"/>
  <c r="D5121"/>
  <c r="D5122"/>
  <c r="D5123"/>
  <c r="D5124"/>
  <c r="D5125"/>
  <c r="D5126"/>
  <c r="D5127"/>
  <c r="D5128"/>
  <c r="D5129"/>
  <c r="D5130"/>
  <c r="D5131"/>
  <c r="D5132"/>
  <c r="D5133"/>
  <c r="D5134"/>
  <c r="D5135"/>
  <c r="D5136"/>
  <c r="D5137"/>
  <c r="D5138"/>
  <c r="D5139"/>
  <c r="D5140"/>
  <c r="D5141"/>
  <c r="D5142"/>
  <c r="D5143"/>
  <c r="D5144"/>
  <c r="D5145"/>
  <c r="D5146"/>
  <c r="D5147"/>
  <c r="D5148"/>
  <c r="D5149"/>
  <c r="D5150"/>
  <c r="D5151"/>
  <c r="D5152"/>
  <c r="D5153"/>
  <c r="D5154"/>
  <c r="D5155"/>
  <c r="D5156"/>
  <c r="D5157"/>
  <c r="D5158"/>
  <c r="D5159"/>
  <c r="D5160"/>
  <c r="D5161"/>
  <c r="D5162"/>
  <c r="D5163"/>
  <c r="D5164"/>
  <c r="D5165"/>
  <c r="D5166"/>
  <c r="D5167"/>
  <c r="D5168"/>
  <c r="D5169"/>
  <c r="D5170"/>
  <c r="D5171"/>
  <c r="D5172"/>
  <c r="D5173"/>
  <c r="D5174"/>
  <c r="D5175"/>
  <c r="D5176"/>
  <c r="D5177"/>
  <c r="D5178"/>
  <c r="D5179"/>
  <c r="D5180"/>
  <c r="D5181"/>
  <c r="D5182"/>
  <c r="D5183"/>
  <c r="D5184"/>
  <c r="D5185"/>
  <c r="D5186"/>
  <c r="D5187"/>
  <c r="D5188"/>
  <c r="D5189"/>
  <c r="D5190"/>
  <c r="D5191"/>
  <c r="D5192"/>
  <c r="D5193"/>
  <c r="D5194"/>
  <c r="D5195"/>
  <c r="D5196"/>
  <c r="D5197"/>
  <c r="D5198"/>
  <c r="D5199"/>
  <c r="D5200"/>
  <c r="D5201"/>
  <c r="D5202"/>
  <c r="D5203"/>
  <c r="D5204"/>
  <c r="D5205"/>
  <c r="D5206"/>
  <c r="D5207"/>
  <c r="D5208"/>
  <c r="D5209"/>
  <c r="D5210"/>
  <c r="D5211"/>
  <c r="D5212"/>
  <c r="D5213"/>
  <c r="D5214"/>
  <c r="D5215"/>
  <c r="D5216"/>
  <c r="D5217"/>
  <c r="D5218"/>
  <c r="D5219"/>
  <c r="D5220"/>
  <c r="D5221"/>
  <c r="D5222"/>
  <c r="D5223"/>
  <c r="D5224"/>
  <c r="D5225"/>
  <c r="D5226"/>
  <c r="D5227"/>
  <c r="D5228"/>
  <c r="D5229"/>
  <c r="D5230"/>
  <c r="D5231"/>
  <c r="D5232"/>
  <c r="D5233"/>
  <c r="D5234"/>
  <c r="D5235"/>
  <c r="D5236"/>
  <c r="D5237"/>
  <c r="D5238"/>
  <c r="D5239"/>
  <c r="D5240"/>
  <c r="D5241"/>
  <c r="D5242"/>
  <c r="D5243"/>
  <c r="D5244"/>
  <c r="D5245"/>
  <c r="D5246"/>
  <c r="D5247"/>
  <c r="D5248"/>
  <c r="D5249"/>
  <c r="D5250"/>
  <c r="D5251"/>
  <c r="D5252"/>
  <c r="D5253"/>
  <c r="D5254"/>
  <c r="D5255"/>
  <c r="D5256"/>
  <c r="D5257"/>
  <c r="D5258"/>
  <c r="D5259"/>
  <c r="D5260"/>
  <c r="D5261"/>
  <c r="D5262"/>
  <c r="D5263"/>
  <c r="D5264"/>
  <c r="D5265"/>
  <c r="D5266"/>
  <c r="D5267"/>
  <c r="D5268"/>
  <c r="D5269"/>
  <c r="D5270"/>
  <c r="D5271"/>
  <c r="D5272"/>
  <c r="D5273"/>
  <c r="D5274"/>
  <c r="D5275"/>
  <c r="D5276"/>
  <c r="D5277"/>
  <c r="D5278"/>
  <c r="D5279"/>
  <c r="D5280"/>
  <c r="D5281"/>
  <c r="D5282"/>
  <c r="D5283"/>
  <c r="D5284"/>
  <c r="D5285"/>
  <c r="D5286"/>
  <c r="D5287"/>
  <c r="D5288"/>
  <c r="D5289"/>
  <c r="D5290"/>
  <c r="D5291"/>
  <c r="D5292"/>
  <c r="D5293"/>
  <c r="D5294"/>
  <c r="D5295"/>
  <c r="D5296"/>
  <c r="D5297"/>
  <c r="D5298"/>
  <c r="D5299"/>
  <c r="D5300"/>
  <c r="D5301"/>
  <c r="D5302"/>
  <c r="D5303"/>
  <c r="D5304"/>
  <c r="D5305"/>
  <c r="D5306"/>
  <c r="D5307"/>
  <c r="D5308"/>
  <c r="D5309"/>
  <c r="D5310"/>
  <c r="D5311"/>
  <c r="D5312"/>
  <c r="D5313"/>
  <c r="D5314"/>
  <c r="D5315"/>
  <c r="D5316"/>
  <c r="D5317"/>
  <c r="D5318"/>
  <c r="D5319"/>
  <c r="D5320"/>
  <c r="D5321"/>
  <c r="D5322"/>
  <c r="D5323"/>
  <c r="D5324"/>
  <c r="D5325"/>
  <c r="D5326"/>
  <c r="D5327"/>
  <c r="D5328"/>
  <c r="D5329"/>
  <c r="D5330"/>
  <c r="D5331"/>
  <c r="D5332"/>
  <c r="D5333"/>
  <c r="D5334"/>
  <c r="D5335"/>
  <c r="D5336"/>
  <c r="D5337"/>
  <c r="D5338"/>
  <c r="D5339"/>
  <c r="D5340"/>
  <c r="D5341"/>
  <c r="D5342"/>
  <c r="D5343"/>
  <c r="D5344"/>
  <c r="D5345"/>
  <c r="D5346"/>
  <c r="D5347"/>
  <c r="D5348"/>
  <c r="D5349"/>
  <c r="D5350"/>
  <c r="D5351"/>
  <c r="D5352"/>
  <c r="D5353"/>
  <c r="D5354"/>
  <c r="D5355"/>
  <c r="D5356"/>
  <c r="D5357"/>
  <c r="D5358"/>
  <c r="D5359"/>
  <c r="D5360"/>
  <c r="D5361"/>
  <c r="D5362"/>
  <c r="D5363"/>
  <c r="D5364"/>
  <c r="D5365"/>
  <c r="D5366"/>
  <c r="D5367"/>
  <c r="D5368"/>
  <c r="D5369"/>
  <c r="D5370"/>
  <c r="D5371"/>
  <c r="D5372"/>
  <c r="D5373"/>
  <c r="D5374"/>
  <c r="D5375"/>
  <c r="D5376"/>
  <c r="D5377"/>
  <c r="D5378"/>
  <c r="D5379"/>
  <c r="D5380"/>
  <c r="D5381"/>
  <c r="D5382"/>
  <c r="D5383"/>
  <c r="D5384"/>
  <c r="D5385"/>
  <c r="D5386"/>
  <c r="D5387"/>
  <c r="D5388"/>
  <c r="D5389"/>
  <c r="D5390"/>
  <c r="D5391"/>
  <c r="D5392"/>
  <c r="D5393"/>
  <c r="D5394"/>
  <c r="D5395"/>
  <c r="D5396"/>
  <c r="D5397"/>
  <c r="D5398"/>
  <c r="D5399"/>
  <c r="D5400"/>
  <c r="D5401"/>
  <c r="D5402"/>
  <c r="D5403"/>
  <c r="D5404"/>
  <c r="D5405"/>
  <c r="D5406"/>
  <c r="D5407"/>
  <c r="D5408"/>
  <c r="D5409"/>
  <c r="D5410"/>
  <c r="D5411"/>
  <c r="D5412"/>
  <c r="D5413"/>
  <c r="D5414"/>
  <c r="D5415"/>
  <c r="D5416"/>
  <c r="D5417"/>
  <c r="D5418"/>
  <c r="D5419"/>
  <c r="D5420"/>
  <c r="D5421"/>
  <c r="D5422"/>
  <c r="D5423"/>
  <c r="D5424"/>
  <c r="D5425"/>
  <c r="D5426"/>
  <c r="D5427"/>
  <c r="D5428"/>
  <c r="D5429"/>
  <c r="D5430"/>
  <c r="D5431"/>
  <c r="D5432"/>
  <c r="D5433"/>
  <c r="D5434"/>
  <c r="D5435"/>
  <c r="D5436"/>
  <c r="D5437"/>
  <c r="D5438"/>
  <c r="D5439"/>
  <c r="D5440"/>
  <c r="D5441"/>
  <c r="D5442"/>
  <c r="D5443"/>
  <c r="D5444"/>
  <c r="D5445"/>
  <c r="D5446"/>
  <c r="D5447"/>
  <c r="D5448"/>
  <c r="D5449"/>
  <c r="D5450"/>
  <c r="D5451"/>
  <c r="D5452"/>
  <c r="D5453"/>
  <c r="D5454"/>
  <c r="D5455"/>
  <c r="D5456"/>
  <c r="D5457"/>
  <c r="D5458"/>
  <c r="D5459"/>
  <c r="D5460"/>
  <c r="D5461"/>
  <c r="D5462"/>
  <c r="D5463"/>
  <c r="D5464"/>
  <c r="D5465"/>
  <c r="D5466"/>
  <c r="D5467"/>
  <c r="D5468"/>
  <c r="D5469"/>
  <c r="D5470"/>
  <c r="D5471"/>
  <c r="D5472"/>
  <c r="D5473"/>
  <c r="D5474"/>
  <c r="D5475"/>
  <c r="D5476"/>
  <c r="D5477"/>
  <c r="D5478"/>
  <c r="D5479"/>
  <c r="D5480"/>
  <c r="D5481"/>
  <c r="D5482"/>
  <c r="D5483"/>
  <c r="D5484"/>
  <c r="D5485"/>
  <c r="D5486"/>
  <c r="D5487"/>
  <c r="D5488"/>
  <c r="D5489"/>
  <c r="D5490"/>
  <c r="D5491"/>
  <c r="D5492"/>
  <c r="D5493"/>
  <c r="D5494"/>
  <c r="D5495"/>
  <c r="D5496"/>
  <c r="D5497"/>
  <c r="D5498"/>
  <c r="D5499"/>
  <c r="D5500"/>
  <c r="D5501"/>
  <c r="D5502"/>
  <c r="D5503"/>
  <c r="D5504"/>
  <c r="D5505"/>
  <c r="D5506"/>
  <c r="D5507"/>
  <c r="D5508"/>
  <c r="D5509"/>
  <c r="D5510"/>
  <c r="D5511"/>
  <c r="D5512"/>
  <c r="D5513"/>
  <c r="D5514"/>
  <c r="D5515"/>
  <c r="D5516"/>
  <c r="D5517"/>
  <c r="D5518"/>
  <c r="D5519"/>
  <c r="D5520"/>
  <c r="D5521"/>
  <c r="D5522"/>
  <c r="D5523"/>
  <c r="D5524"/>
  <c r="D5525"/>
  <c r="D5526"/>
  <c r="D5527"/>
  <c r="D5528"/>
  <c r="D5529"/>
  <c r="D5530"/>
  <c r="D5531"/>
  <c r="D5532"/>
  <c r="D5533"/>
  <c r="D5534"/>
  <c r="D5535"/>
  <c r="D5536"/>
  <c r="D5537"/>
  <c r="D5538"/>
  <c r="D5539"/>
  <c r="D5540"/>
  <c r="D5541"/>
  <c r="D5542"/>
  <c r="D5543"/>
  <c r="D5544"/>
  <c r="D5545"/>
  <c r="D5546"/>
  <c r="D5547"/>
  <c r="D5548"/>
  <c r="D5549"/>
  <c r="D5550"/>
  <c r="D5551"/>
  <c r="D5552"/>
  <c r="D5553"/>
  <c r="D5554"/>
  <c r="D5555"/>
  <c r="D5556"/>
  <c r="D5557"/>
  <c r="D5558"/>
  <c r="D5559"/>
  <c r="D5560"/>
  <c r="D5561"/>
  <c r="D5562"/>
  <c r="D5563"/>
  <c r="D5564"/>
  <c r="D5565"/>
  <c r="D5566"/>
  <c r="D5567"/>
  <c r="D5568"/>
  <c r="D5569"/>
  <c r="D5570"/>
  <c r="D5571"/>
  <c r="D5572"/>
  <c r="D5573"/>
  <c r="D5574"/>
  <c r="D5575"/>
  <c r="D5576"/>
  <c r="D5577"/>
  <c r="D5578"/>
  <c r="D5579"/>
  <c r="D5580"/>
  <c r="D5581"/>
  <c r="D5582"/>
  <c r="D5583"/>
  <c r="D5584"/>
  <c r="D5585"/>
  <c r="D5586"/>
  <c r="D5587"/>
  <c r="D5588"/>
  <c r="D5589"/>
  <c r="D5590"/>
  <c r="D5591"/>
  <c r="D5592"/>
  <c r="D5593"/>
  <c r="D5594"/>
  <c r="D5595"/>
  <c r="D5596"/>
  <c r="D5597"/>
  <c r="D5598"/>
  <c r="D5599"/>
  <c r="D5600"/>
  <c r="B4"/>
  <c r="C4" s="1"/>
  <c r="B5"/>
  <c r="C5" s="1"/>
  <c r="B6"/>
  <c r="C6" s="1"/>
  <c r="B7"/>
  <c r="C7" s="1"/>
  <c r="B8"/>
  <c r="C8" s="1"/>
  <c r="B9"/>
  <c r="C9" s="1"/>
  <c r="B10"/>
  <c r="C10" s="1"/>
  <c r="B11"/>
  <c r="C11" s="1"/>
  <c r="B12"/>
  <c r="C12" s="1"/>
  <c r="B13"/>
  <c r="C13" s="1"/>
  <c r="B14"/>
  <c r="C14" s="1"/>
  <c r="B15"/>
  <c r="C15" s="1"/>
  <c r="B16"/>
  <c r="C16" s="1"/>
  <c r="B17"/>
  <c r="C17" s="1"/>
  <c r="B18"/>
  <c r="C18" s="1"/>
  <c r="B19"/>
  <c r="C19" s="1"/>
  <c r="B20"/>
  <c r="C20" s="1"/>
  <c r="B21"/>
  <c r="C21" s="1"/>
  <c r="B22"/>
  <c r="C22" s="1"/>
  <c r="B23"/>
  <c r="C23" s="1"/>
  <c r="B24"/>
  <c r="C24" s="1"/>
  <c r="B25"/>
  <c r="C25" s="1"/>
  <c r="B26"/>
  <c r="C26" s="1"/>
  <c r="B27"/>
  <c r="C27" s="1"/>
  <c r="B28"/>
  <c r="C28" s="1"/>
  <c r="B29"/>
  <c r="C29" s="1"/>
  <c r="B30"/>
  <c r="C30" s="1"/>
  <c r="B31"/>
  <c r="C31" s="1"/>
  <c r="B32"/>
  <c r="C32" s="1"/>
  <c r="B33"/>
  <c r="C33" s="1"/>
  <c r="B34"/>
  <c r="C34" s="1"/>
  <c r="B35"/>
  <c r="C35" s="1"/>
  <c r="B36"/>
  <c r="C36" s="1"/>
  <c r="B37"/>
  <c r="C37" s="1"/>
  <c r="B38"/>
  <c r="C38" s="1"/>
  <c r="B39"/>
  <c r="C39" s="1"/>
  <c r="B40"/>
  <c r="C40" s="1"/>
  <c r="B41"/>
  <c r="C41" s="1"/>
  <c r="B42"/>
  <c r="C42" s="1"/>
  <c r="B43"/>
  <c r="C43" s="1"/>
  <c r="B44"/>
  <c r="C44" s="1"/>
  <c r="B45"/>
  <c r="C45" s="1"/>
  <c r="B46"/>
  <c r="C46" s="1"/>
  <c r="B47"/>
  <c r="C47" s="1"/>
  <c r="B48"/>
  <c r="C48" s="1"/>
  <c r="B49"/>
  <c r="C49" s="1"/>
  <c r="B50"/>
  <c r="C50" s="1"/>
  <c r="B51"/>
  <c r="C51" s="1"/>
  <c r="B52"/>
  <c r="C52" s="1"/>
  <c r="B53"/>
  <c r="C53" s="1"/>
  <c r="B54"/>
  <c r="C54" s="1"/>
  <c r="B55"/>
  <c r="C55" s="1"/>
  <c r="B56"/>
  <c r="C56" s="1"/>
  <c r="B57"/>
  <c r="C57" s="1"/>
  <c r="B58"/>
  <c r="C58" s="1"/>
  <c r="B59"/>
  <c r="C59" s="1"/>
  <c r="B60"/>
  <c r="C60" s="1"/>
  <c r="B61"/>
  <c r="C61" s="1"/>
  <c r="B62"/>
  <c r="C62" s="1"/>
  <c r="B63"/>
  <c r="C63" s="1"/>
  <c r="B64"/>
  <c r="C64" s="1"/>
  <c r="B65"/>
  <c r="C65" s="1"/>
  <c r="B66"/>
  <c r="C66" s="1"/>
  <c r="B67"/>
  <c r="C67" s="1"/>
  <c r="B68"/>
  <c r="C68" s="1"/>
  <c r="B69"/>
  <c r="C69" s="1"/>
  <c r="B70"/>
  <c r="C70" s="1"/>
  <c r="B71"/>
  <c r="C71" s="1"/>
  <c r="B72"/>
  <c r="C72" s="1"/>
  <c r="B73"/>
  <c r="C73" s="1"/>
  <c r="B74"/>
  <c r="C74" s="1"/>
  <c r="B75"/>
  <c r="C75" s="1"/>
  <c r="B76"/>
  <c r="C76" s="1"/>
  <c r="B77"/>
  <c r="C77" s="1"/>
  <c r="B78"/>
  <c r="C78" s="1"/>
  <c r="B79"/>
  <c r="C79" s="1"/>
  <c r="B80"/>
  <c r="C80" s="1"/>
  <c r="B81"/>
  <c r="C81" s="1"/>
  <c r="B82"/>
  <c r="C82" s="1"/>
  <c r="B83"/>
  <c r="C83" s="1"/>
  <c r="B84"/>
  <c r="C84" s="1"/>
  <c r="B85"/>
  <c r="C85" s="1"/>
  <c r="B86"/>
  <c r="C86" s="1"/>
  <c r="B87"/>
  <c r="C87" s="1"/>
  <c r="B88"/>
  <c r="C88" s="1"/>
  <c r="B89"/>
  <c r="C89" s="1"/>
  <c r="B90"/>
  <c r="C90" s="1"/>
  <c r="B91"/>
  <c r="C91" s="1"/>
  <c r="B92"/>
  <c r="C92" s="1"/>
  <c r="B93"/>
  <c r="C93" s="1"/>
  <c r="B94"/>
  <c r="C94" s="1"/>
  <c r="B95"/>
  <c r="C95" s="1"/>
  <c r="B96"/>
  <c r="C96" s="1"/>
  <c r="B97"/>
  <c r="C97" s="1"/>
  <c r="B98"/>
  <c r="C98" s="1"/>
  <c r="B99"/>
  <c r="C99" s="1"/>
  <c r="B100"/>
  <c r="C100" s="1"/>
  <c r="B101"/>
  <c r="C101" s="1"/>
  <c r="B102"/>
  <c r="C102" s="1"/>
  <c r="B103"/>
  <c r="C103" s="1"/>
  <c r="B104"/>
  <c r="C104" s="1"/>
  <c r="B105"/>
  <c r="C105" s="1"/>
  <c r="B106"/>
  <c r="C106" s="1"/>
  <c r="B107"/>
  <c r="C107" s="1"/>
  <c r="B108"/>
  <c r="C108" s="1"/>
  <c r="B109"/>
  <c r="C109" s="1"/>
  <c r="B110"/>
  <c r="C110" s="1"/>
  <c r="B111"/>
  <c r="C111" s="1"/>
  <c r="B112"/>
  <c r="C112" s="1"/>
  <c r="B113"/>
  <c r="C113" s="1"/>
  <c r="B114"/>
  <c r="C114" s="1"/>
  <c r="B115"/>
  <c r="C115" s="1"/>
  <c r="B116"/>
  <c r="C116" s="1"/>
  <c r="B117"/>
  <c r="C117" s="1"/>
  <c r="B118"/>
  <c r="C118" s="1"/>
  <c r="B119"/>
  <c r="C119" s="1"/>
  <c r="B120"/>
  <c r="C120" s="1"/>
  <c r="B121"/>
  <c r="C121" s="1"/>
  <c r="B122"/>
  <c r="C122" s="1"/>
  <c r="B123"/>
  <c r="C123" s="1"/>
  <c r="B124"/>
  <c r="C124" s="1"/>
  <c r="B125"/>
  <c r="C125" s="1"/>
  <c r="B126"/>
  <c r="C126" s="1"/>
  <c r="B127"/>
  <c r="C127" s="1"/>
  <c r="B128"/>
  <c r="C128" s="1"/>
  <c r="B129"/>
  <c r="C129" s="1"/>
  <c r="B130"/>
  <c r="C130" s="1"/>
  <c r="B131"/>
  <c r="C131" s="1"/>
  <c r="B132"/>
  <c r="C132" s="1"/>
  <c r="B133"/>
  <c r="C133" s="1"/>
  <c r="B134"/>
  <c r="C134" s="1"/>
  <c r="B135"/>
  <c r="C135" s="1"/>
  <c r="B136"/>
  <c r="C136" s="1"/>
  <c r="B137"/>
  <c r="C137" s="1"/>
  <c r="B138"/>
  <c r="C138" s="1"/>
  <c r="B139"/>
  <c r="C139" s="1"/>
  <c r="B140"/>
  <c r="C140" s="1"/>
  <c r="B141"/>
  <c r="C141" s="1"/>
  <c r="B142"/>
  <c r="C142" s="1"/>
  <c r="B143"/>
  <c r="C143" s="1"/>
  <c r="B144"/>
  <c r="C144" s="1"/>
  <c r="B145"/>
  <c r="C145" s="1"/>
  <c r="B146"/>
  <c r="C146" s="1"/>
  <c r="B147"/>
  <c r="C147" s="1"/>
  <c r="B148"/>
  <c r="C148" s="1"/>
  <c r="B149"/>
  <c r="C149" s="1"/>
  <c r="B150"/>
  <c r="C150" s="1"/>
  <c r="B151"/>
  <c r="C151" s="1"/>
  <c r="B152"/>
  <c r="C152" s="1"/>
  <c r="B153"/>
  <c r="C153" s="1"/>
  <c r="B154"/>
  <c r="C154" s="1"/>
  <c r="B155"/>
  <c r="C155" s="1"/>
  <c r="B156"/>
  <c r="C156" s="1"/>
  <c r="B157"/>
  <c r="C157" s="1"/>
  <c r="B158"/>
  <c r="C158" s="1"/>
  <c r="B159"/>
  <c r="C159" s="1"/>
  <c r="B160"/>
  <c r="C160" s="1"/>
  <c r="B161"/>
  <c r="C161" s="1"/>
  <c r="B162"/>
  <c r="C162" s="1"/>
  <c r="B163"/>
  <c r="C163" s="1"/>
  <c r="B164"/>
  <c r="C164" s="1"/>
  <c r="B165"/>
  <c r="C165" s="1"/>
  <c r="B166"/>
  <c r="C166" s="1"/>
  <c r="B167"/>
  <c r="C167" s="1"/>
  <c r="B168"/>
  <c r="C168" s="1"/>
  <c r="B169"/>
  <c r="C169" s="1"/>
  <c r="B170"/>
  <c r="C170" s="1"/>
  <c r="B171"/>
  <c r="C171" s="1"/>
  <c r="B172"/>
  <c r="C172" s="1"/>
  <c r="B173"/>
  <c r="C173" s="1"/>
  <c r="B174"/>
  <c r="C174" s="1"/>
  <c r="B175"/>
  <c r="C175" s="1"/>
  <c r="B176"/>
  <c r="C176" s="1"/>
  <c r="B177"/>
  <c r="C177" s="1"/>
  <c r="B178"/>
  <c r="C178" s="1"/>
  <c r="B179"/>
  <c r="C179" s="1"/>
  <c r="B180"/>
  <c r="C180" s="1"/>
  <c r="B181"/>
  <c r="C181" s="1"/>
  <c r="B182"/>
  <c r="C182" s="1"/>
  <c r="B183"/>
  <c r="C183" s="1"/>
  <c r="B184"/>
  <c r="C184" s="1"/>
  <c r="B185"/>
  <c r="C185" s="1"/>
  <c r="B186"/>
  <c r="C186" s="1"/>
  <c r="B187"/>
  <c r="C187" s="1"/>
  <c r="B188"/>
  <c r="C188" s="1"/>
  <c r="B189"/>
  <c r="C189" s="1"/>
  <c r="B190"/>
  <c r="C190" s="1"/>
  <c r="B191"/>
  <c r="C191" s="1"/>
  <c r="B192"/>
  <c r="C192" s="1"/>
  <c r="B193"/>
  <c r="C193" s="1"/>
  <c r="B194"/>
  <c r="C194" s="1"/>
  <c r="B195"/>
  <c r="C195" s="1"/>
  <c r="B196"/>
  <c r="C196" s="1"/>
  <c r="B197"/>
  <c r="C197" s="1"/>
  <c r="B198"/>
  <c r="C198" s="1"/>
  <c r="B199"/>
  <c r="C199" s="1"/>
  <c r="B200"/>
  <c r="C200" s="1"/>
  <c r="B201"/>
  <c r="C201" s="1"/>
  <c r="B202"/>
  <c r="C202" s="1"/>
  <c r="B203"/>
  <c r="C203" s="1"/>
  <c r="B204"/>
  <c r="C204" s="1"/>
  <c r="B205"/>
  <c r="C205" s="1"/>
  <c r="B206"/>
  <c r="C206" s="1"/>
  <c r="B207"/>
  <c r="C207" s="1"/>
  <c r="B208"/>
  <c r="C208" s="1"/>
  <c r="B209"/>
  <c r="C209" s="1"/>
  <c r="B210"/>
  <c r="C210" s="1"/>
  <c r="B211"/>
  <c r="C211" s="1"/>
  <c r="B212"/>
  <c r="C212" s="1"/>
  <c r="B213"/>
  <c r="C213" s="1"/>
  <c r="B214"/>
  <c r="C214" s="1"/>
  <c r="B215"/>
  <c r="C215" s="1"/>
  <c r="B216"/>
  <c r="C216" s="1"/>
  <c r="B217"/>
  <c r="C217" s="1"/>
  <c r="B218"/>
  <c r="C218" s="1"/>
  <c r="B219"/>
  <c r="C219" s="1"/>
  <c r="B220"/>
  <c r="C220" s="1"/>
  <c r="B221"/>
  <c r="C221" s="1"/>
  <c r="B222"/>
  <c r="C222" s="1"/>
  <c r="B223"/>
  <c r="C223" s="1"/>
  <c r="B224"/>
  <c r="C224" s="1"/>
  <c r="B225"/>
  <c r="C225" s="1"/>
  <c r="B226"/>
  <c r="C226" s="1"/>
  <c r="B227"/>
  <c r="C227" s="1"/>
  <c r="B228"/>
  <c r="C228" s="1"/>
  <c r="B229"/>
  <c r="C229" s="1"/>
  <c r="B230"/>
  <c r="C230" s="1"/>
  <c r="B231"/>
  <c r="C231" s="1"/>
  <c r="B232"/>
  <c r="C232" s="1"/>
  <c r="B233"/>
  <c r="C233" s="1"/>
  <c r="B234"/>
  <c r="C234" s="1"/>
  <c r="B235"/>
  <c r="C235" s="1"/>
  <c r="B236"/>
  <c r="C236" s="1"/>
  <c r="B237"/>
  <c r="C237" s="1"/>
  <c r="B238"/>
  <c r="C238" s="1"/>
  <c r="B239"/>
  <c r="C239" s="1"/>
  <c r="B240"/>
  <c r="C240" s="1"/>
  <c r="B241"/>
  <c r="C241" s="1"/>
  <c r="B242"/>
  <c r="C242" s="1"/>
  <c r="B243"/>
  <c r="C243" s="1"/>
  <c r="B244"/>
  <c r="C244" s="1"/>
  <c r="B245"/>
  <c r="C245" s="1"/>
  <c r="B246"/>
  <c r="C246" s="1"/>
  <c r="B247"/>
  <c r="C247" s="1"/>
  <c r="B248"/>
  <c r="C248" s="1"/>
  <c r="B249"/>
  <c r="C249" s="1"/>
  <c r="B250"/>
  <c r="C250" s="1"/>
  <c r="B251"/>
  <c r="C251" s="1"/>
  <c r="B252"/>
  <c r="C252" s="1"/>
  <c r="B253"/>
  <c r="C253" s="1"/>
  <c r="B254"/>
  <c r="C254" s="1"/>
  <c r="B255"/>
  <c r="C255" s="1"/>
  <c r="B256"/>
  <c r="C256" s="1"/>
  <c r="B257"/>
  <c r="C257" s="1"/>
  <c r="B258"/>
  <c r="C258" s="1"/>
  <c r="B259"/>
  <c r="C259" s="1"/>
  <c r="B260"/>
  <c r="C260"/>
  <c r="B261"/>
  <c r="C261"/>
  <c r="B262"/>
  <c r="C262"/>
  <c r="B263"/>
  <c r="C263" s="1"/>
  <c r="B264"/>
  <c r="C264" s="1"/>
  <c r="B265"/>
  <c r="C265" s="1"/>
  <c r="B266"/>
  <c r="C266" s="1"/>
  <c r="B267"/>
  <c r="C267" s="1"/>
  <c r="B268"/>
  <c r="C268" s="1"/>
  <c r="B269"/>
  <c r="C269" s="1"/>
  <c r="B270"/>
  <c r="C270" s="1"/>
  <c r="B271"/>
  <c r="C271" s="1"/>
  <c r="B272"/>
  <c r="C272" s="1"/>
  <c r="B273"/>
  <c r="C273" s="1"/>
  <c r="B274"/>
  <c r="C274" s="1"/>
  <c r="B275"/>
  <c r="C275" s="1"/>
  <c r="B276"/>
  <c r="C276" s="1"/>
  <c r="B277"/>
  <c r="C277" s="1"/>
  <c r="B278"/>
  <c r="C278" s="1"/>
  <c r="B279"/>
  <c r="C279" s="1"/>
  <c r="B280"/>
  <c r="C280" s="1"/>
  <c r="B281"/>
  <c r="C281" s="1"/>
  <c r="B282"/>
  <c r="C282" s="1"/>
  <c r="B283"/>
  <c r="C283" s="1"/>
  <c r="B284"/>
  <c r="C284" s="1"/>
  <c r="B285"/>
  <c r="C285" s="1"/>
  <c r="B286"/>
  <c r="C286" s="1"/>
  <c r="B287"/>
  <c r="C287" s="1"/>
  <c r="B288"/>
  <c r="C288" s="1"/>
  <c r="B289"/>
  <c r="C289" s="1"/>
  <c r="B290"/>
  <c r="C290" s="1"/>
  <c r="B291"/>
  <c r="C291" s="1"/>
  <c r="B292"/>
  <c r="C292" s="1"/>
  <c r="B293"/>
  <c r="C293" s="1"/>
  <c r="B294"/>
  <c r="C294" s="1"/>
  <c r="B295"/>
  <c r="C295" s="1"/>
  <c r="B296"/>
  <c r="C296" s="1"/>
  <c r="B297"/>
  <c r="C297" s="1"/>
  <c r="B298"/>
  <c r="C298" s="1"/>
  <c r="B299"/>
  <c r="C299" s="1"/>
  <c r="B300"/>
  <c r="C300" s="1"/>
  <c r="B301"/>
  <c r="C301" s="1"/>
  <c r="B302"/>
  <c r="C302" s="1"/>
  <c r="B303"/>
  <c r="C303" s="1"/>
  <c r="B304"/>
  <c r="C304" s="1"/>
  <c r="B305"/>
  <c r="C305" s="1"/>
  <c r="B306"/>
  <c r="C306" s="1"/>
  <c r="B307"/>
  <c r="C307" s="1"/>
  <c r="B308"/>
  <c r="C308" s="1"/>
  <c r="B309"/>
  <c r="C309" s="1"/>
  <c r="B310"/>
  <c r="C310" s="1"/>
  <c r="B311"/>
  <c r="C311" s="1"/>
  <c r="B312"/>
  <c r="C312" s="1"/>
  <c r="B313"/>
  <c r="C313" s="1"/>
  <c r="B314"/>
  <c r="C314" s="1"/>
  <c r="B315"/>
  <c r="C315" s="1"/>
  <c r="B316"/>
  <c r="C316" s="1"/>
  <c r="B317"/>
  <c r="C317" s="1"/>
  <c r="B318"/>
  <c r="C318" s="1"/>
  <c r="B319"/>
  <c r="C319" s="1"/>
  <c r="B320"/>
  <c r="C320" s="1"/>
  <c r="B321"/>
  <c r="C321" s="1"/>
  <c r="B322"/>
  <c r="C322" s="1"/>
  <c r="B323"/>
  <c r="C323" s="1"/>
  <c r="B324"/>
  <c r="C324" s="1"/>
  <c r="B325"/>
  <c r="C325" s="1"/>
  <c r="B326"/>
  <c r="C326" s="1"/>
  <c r="B327"/>
  <c r="C327" s="1"/>
  <c r="B328"/>
  <c r="C328" s="1"/>
  <c r="B329"/>
  <c r="C329" s="1"/>
  <c r="B330"/>
  <c r="C330" s="1"/>
  <c r="B331"/>
  <c r="C331" s="1"/>
  <c r="B332"/>
  <c r="C332" s="1"/>
  <c r="B333"/>
  <c r="C333" s="1"/>
  <c r="B334"/>
  <c r="C334" s="1"/>
  <c r="B335"/>
  <c r="C335" s="1"/>
  <c r="B336"/>
  <c r="C336" s="1"/>
  <c r="B337"/>
  <c r="C337" s="1"/>
  <c r="B338"/>
  <c r="C338" s="1"/>
  <c r="B339"/>
  <c r="C339" s="1"/>
  <c r="B340"/>
  <c r="C340" s="1"/>
  <c r="B341"/>
  <c r="C341" s="1"/>
  <c r="B342"/>
  <c r="C342" s="1"/>
  <c r="B343"/>
  <c r="C343" s="1"/>
  <c r="B344"/>
  <c r="C344" s="1"/>
  <c r="B345"/>
  <c r="C345" s="1"/>
  <c r="B346"/>
  <c r="C346" s="1"/>
  <c r="B347"/>
  <c r="C347" s="1"/>
  <c r="B348"/>
  <c r="C348" s="1"/>
  <c r="B349"/>
  <c r="C349" s="1"/>
  <c r="B350"/>
  <c r="C350" s="1"/>
  <c r="B351"/>
  <c r="C351" s="1"/>
  <c r="B352"/>
  <c r="C352" s="1"/>
  <c r="B353"/>
  <c r="C353" s="1"/>
  <c r="B354"/>
  <c r="C354" s="1"/>
  <c r="B355"/>
  <c r="C355" s="1"/>
  <c r="B356"/>
  <c r="C356" s="1"/>
  <c r="B357"/>
  <c r="C357" s="1"/>
  <c r="B358"/>
  <c r="C358" s="1"/>
  <c r="B359"/>
  <c r="C359" s="1"/>
  <c r="B360"/>
  <c r="C360" s="1"/>
  <c r="B361"/>
  <c r="C361" s="1"/>
  <c r="B362"/>
  <c r="C362" s="1"/>
  <c r="B363"/>
  <c r="C363" s="1"/>
  <c r="B364"/>
  <c r="C364" s="1"/>
  <c r="B365"/>
  <c r="C365" s="1"/>
  <c r="B366"/>
  <c r="C366" s="1"/>
  <c r="B367"/>
  <c r="C367" s="1"/>
  <c r="B368"/>
  <c r="C368" s="1"/>
  <c r="B369"/>
  <c r="C369" s="1"/>
  <c r="B370"/>
  <c r="C370" s="1"/>
  <c r="B371"/>
  <c r="C371" s="1"/>
  <c r="B372"/>
  <c r="C372" s="1"/>
  <c r="B373"/>
  <c r="C373" s="1"/>
  <c r="B374"/>
  <c r="C374" s="1"/>
  <c r="B375"/>
  <c r="C375" s="1"/>
  <c r="B376"/>
  <c r="C376" s="1"/>
  <c r="B377"/>
  <c r="C377" s="1"/>
  <c r="B378"/>
  <c r="C378" s="1"/>
  <c r="B379"/>
  <c r="C379" s="1"/>
  <c r="B380"/>
  <c r="C380" s="1"/>
  <c r="B381"/>
  <c r="C381" s="1"/>
  <c r="B382"/>
  <c r="C382" s="1"/>
  <c r="B383"/>
  <c r="C383" s="1"/>
  <c r="B384"/>
  <c r="C384" s="1"/>
  <c r="B385"/>
  <c r="C385" s="1"/>
  <c r="B386"/>
  <c r="C386" s="1"/>
  <c r="B387"/>
  <c r="C387" s="1"/>
  <c r="B388"/>
  <c r="C388" s="1"/>
  <c r="B389"/>
  <c r="C389" s="1"/>
  <c r="B390"/>
  <c r="C390" s="1"/>
  <c r="B391"/>
  <c r="C391" s="1"/>
  <c r="B392"/>
  <c r="C392" s="1"/>
  <c r="B393"/>
  <c r="C393" s="1"/>
  <c r="B394"/>
  <c r="C394" s="1"/>
  <c r="B395"/>
  <c r="C395" s="1"/>
  <c r="B396"/>
  <c r="C396" s="1"/>
  <c r="B397"/>
  <c r="C397" s="1"/>
  <c r="B398"/>
  <c r="C398" s="1"/>
  <c r="B399"/>
  <c r="C399" s="1"/>
  <c r="B400"/>
  <c r="C400" s="1"/>
  <c r="B401"/>
  <c r="C401" s="1"/>
  <c r="B402"/>
  <c r="C402" s="1"/>
  <c r="B403"/>
  <c r="C403" s="1"/>
  <c r="B404"/>
  <c r="C404" s="1"/>
  <c r="B405"/>
  <c r="C405" s="1"/>
  <c r="B406"/>
  <c r="C406" s="1"/>
  <c r="B407"/>
  <c r="C407" s="1"/>
  <c r="B408"/>
  <c r="C408" s="1"/>
  <c r="B409"/>
  <c r="C409" s="1"/>
  <c r="B410"/>
  <c r="C410" s="1"/>
  <c r="B411"/>
  <c r="C411" s="1"/>
  <c r="B412"/>
  <c r="C412" s="1"/>
  <c r="B413"/>
  <c r="C413" s="1"/>
  <c r="B414"/>
  <c r="C414" s="1"/>
  <c r="B415"/>
  <c r="C415" s="1"/>
  <c r="B416"/>
  <c r="C416" s="1"/>
  <c r="B417"/>
  <c r="C417" s="1"/>
  <c r="B418"/>
  <c r="C418" s="1"/>
  <c r="B419"/>
  <c r="C419" s="1"/>
  <c r="B420"/>
  <c r="C420" s="1"/>
  <c r="B421"/>
  <c r="C421" s="1"/>
  <c r="B422"/>
  <c r="C422" s="1"/>
  <c r="B423"/>
  <c r="C423" s="1"/>
  <c r="B424"/>
  <c r="C424" s="1"/>
  <c r="B425"/>
  <c r="C425" s="1"/>
  <c r="B426"/>
  <c r="C426" s="1"/>
  <c r="B427"/>
  <c r="C427" s="1"/>
  <c r="B428"/>
  <c r="C428" s="1"/>
  <c r="B429"/>
  <c r="C429" s="1"/>
  <c r="B430"/>
  <c r="C430" s="1"/>
  <c r="B431"/>
  <c r="C431" s="1"/>
  <c r="B432"/>
  <c r="C432" s="1"/>
  <c r="B433"/>
  <c r="C433" s="1"/>
  <c r="B434"/>
  <c r="C434" s="1"/>
  <c r="B435"/>
  <c r="C435" s="1"/>
  <c r="B436"/>
  <c r="C436" s="1"/>
  <c r="B437"/>
  <c r="C437" s="1"/>
  <c r="B438"/>
  <c r="C438" s="1"/>
  <c r="B439"/>
  <c r="C439" s="1"/>
  <c r="B440"/>
  <c r="C440" s="1"/>
  <c r="B441"/>
  <c r="C441" s="1"/>
  <c r="B442"/>
  <c r="C442" s="1"/>
  <c r="B443"/>
  <c r="C443" s="1"/>
  <c r="B444"/>
  <c r="C444" s="1"/>
  <c r="B445"/>
  <c r="C445" s="1"/>
  <c r="B446"/>
  <c r="C446" s="1"/>
  <c r="B447"/>
  <c r="C447" s="1"/>
  <c r="B448"/>
  <c r="C448" s="1"/>
  <c r="B449"/>
  <c r="C449" s="1"/>
  <c r="B450"/>
  <c r="C450" s="1"/>
  <c r="B451"/>
  <c r="C451" s="1"/>
  <c r="B452"/>
  <c r="C452" s="1"/>
  <c r="B453"/>
  <c r="C453" s="1"/>
  <c r="B454"/>
  <c r="C454" s="1"/>
  <c r="B455"/>
  <c r="C455" s="1"/>
  <c r="B456"/>
  <c r="C456" s="1"/>
  <c r="B457"/>
  <c r="C457" s="1"/>
  <c r="B458"/>
  <c r="C458" s="1"/>
  <c r="B459"/>
  <c r="C459" s="1"/>
  <c r="B460"/>
  <c r="C460" s="1"/>
  <c r="B461"/>
  <c r="C461" s="1"/>
  <c r="B462"/>
  <c r="C462" s="1"/>
  <c r="B463"/>
  <c r="C463" s="1"/>
  <c r="B464"/>
  <c r="C464" s="1"/>
  <c r="B465"/>
  <c r="C465" s="1"/>
  <c r="B466"/>
  <c r="C466" s="1"/>
  <c r="B467"/>
  <c r="C467" s="1"/>
  <c r="B468"/>
  <c r="C468" s="1"/>
  <c r="B469"/>
  <c r="C469" s="1"/>
  <c r="B470"/>
  <c r="C470" s="1"/>
  <c r="B471"/>
  <c r="C471" s="1"/>
  <c r="B472"/>
  <c r="C472" s="1"/>
  <c r="B473"/>
  <c r="C473" s="1"/>
  <c r="B474"/>
  <c r="C474" s="1"/>
  <c r="B475"/>
  <c r="C475" s="1"/>
  <c r="B476"/>
  <c r="C476" s="1"/>
  <c r="B477"/>
  <c r="C477" s="1"/>
  <c r="B478"/>
  <c r="C478" s="1"/>
  <c r="B479"/>
  <c r="C479" s="1"/>
  <c r="B480"/>
  <c r="C480" s="1"/>
  <c r="B481"/>
  <c r="C481" s="1"/>
  <c r="B482"/>
  <c r="C482" s="1"/>
  <c r="B483"/>
  <c r="C483" s="1"/>
  <c r="B484"/>
  <c r="C484" s="1"/>
  <c r="B485"/>
  <c r="C485" s="1"/>
  <c r="B486"/>
  <c r="C486" s="1"/>
  <c r="B487"/>
  <c r="C487" s="1"/>
  <c r="B488"/>
  <c r="C488" s="1"/>
  <c r="B489"/>
  <c r="C489" s="1"/>
  <c r="B490"/>
  <c r="C490" s="1"/>
  <c r="B491"/>
  <c r="C491" s="1"/>
  <c r="B492"/>
  <c r="C492" s="1"/>
  <c r="B493"/>
  <c r="C493" s="1"/>
  <c r="B494"/>
  <c r="C494" s="1"/>
  <c r="B495"/>
  <c r="C495" s="1"/>
  <c r="B496"/>
  <c r="C496" s="1"/>
  <c r="B497"/>
  <c r="C497" s="1"/>
  <c r="B498"/>
  <c r="C498" s="1"/>
  <c r="B499"/>
  <c r="C499" s="1"/>
  <c r="B500"/>
  <c r="C500" s="1"/>
  <c r="B501"/>
  <c r="C501" s="1"/>
  <c r="B502"/>
  <c r="C502" s="1"/>
  <c r="B503"/>
  <c r="C503" s="1"/>
  <c r="B504"/>
  <c r="C504" s="1"/>
  <c r="B505"/>
  <c r="C505" s="1"/>
  <c r="B506"/>
  <c r="C506" s="1"/>
  <c r="B507"/>
  <c r="C507" s="1"/>
  <c r="B508"/>
  <c r="C508" s="1"/>
  <c r="B509"/>
  <c r="C509" s="1"/>
  <c r="B510"/>
  <c r="C510" s="1"/>
  <c r="B511"/>
  <c r="C511" s="1"/>
  <c r="B512"/>
  <c r="C512" s="1"/>
  <c r="B513"/>
  <c r="C513" s="1"/>
  <c r="B514"/>
  <c r="C514" s="1"/>
  <c r="B515"/>
  <c r="C515" s="1"/>
  <c r="B516"/>
  <c r="C516" s="1"/>
  <c r="B517"/>
  <c r="C517" s="1"/>
  <c r="B518"/>
  <c r="C518" s="1"/>
  <c r="B519"/>
  <c r="C519" s="1"/>
  <c r="B520"/>
  <c r="C520" s="1"/>
  <c r="B521"/>
  <c r="C521" s="1"/>
  <c r="B522"/>
  <c r="C522" s="1"/>
  <c r="B523"/>
  <c r="C523" s="1"/>
  <c r="B524"/>
  <c r="C524" s="1"/>
  <c r="B525"/>
  <c r="C525" s="1"/>
  <c r="B526"/>
  <c r="C526" s="1"/>
  <c r="B527"/>
  <c r="C527" s="1"/>
  <c r="B528"/>
  <c r="C528" s="1"/>
  <c r="B529"/>
  <c r="C529" s="1"/>
  <c r="B530"/>
  <c r="C530" s="1"/>
  <c r="B531"/>
  <c r="C531" s="1"/>
  <c r="B532"/>
  <c r="C532" s="1"/>
  <c r="B533"/>
  <c r="C533" s="1"/>
  <c r="B534"/>
  <c r="C534" s="1"/>
  <c r="B535"/>
  <c r="C535" s="1"/>
  <c r="B536"/>
  <c r="C536" s="1"/>
  <c r="B537"/>
  <c r="C537" s="1"/>
  <c r="B538"/>
  <c r="C538" s="1"/>
  <c r="B539"/>
  <c r="C539" s="1"/>
  <c r="B540"/>
  <c r="C540" s="1"/>
  <c r="B541"/>
  <c r="C541" s="1"/>
  <c r="B542"/>
  <c r="C542" s="1"/>
  <c r="B543"/>
  <c r="C543" s="1"/>
  <c r="B544"/>
  <c r="C544" s="1"/>
  <c r="B545"/>
  <c r="C545" s="1"/>
  <c r="B546"/>
  <c r="C546" s="1"/>
  <c r="B547"/>
  <c r="C547" s="1"/>
  <c r="B548"/>
  <c r="C548" s="1"/>
  <c r="B549"/>
  <c r="C549" s="1"/>
  <c r="B550"/>
  <c r="C550" s="1"/>
  <c r="B551"/>
  <c r="C551" s="1"/>
  <c r="B552"/>
  <c r="C552" s="1"/>
  <c r="B553"/>
  <c r="C553" s="1"/>
  <c r="B554"/>
  <c r="C554" s="1"/>
  <c r="B555"/>
  <c r="C555" s="1"/>
  <c r="B556"/>
  <c r="C556" s="1"/>
  <c r="B557"/>
  <c r="C557" s="1"/>
  <c r="B558"/>
  <c r="C558" s="1"/>
  <c r="B559"/>
  <c r="C559" s="1"/>
  <c r="B560"/>
  <c r="C560" s="1"/>
  <c r="B561"/>
  <c r="C561" s="1"/>
  <c r="B562"/>
  <c r="C562" s="1"/>
  <c r="B563"/>
  <c r="C563" s="1"/>
  <c r="B564"/>
  <c r="C564" s="1"/>
  <c r="B565"/>
  <c r="C565" s="1"/>
  <c r="B566"/>
  <c r="C566" s="1"/>
  <c r="B567"/>
  <c r="C567" s="1"/>
  <c r="B568"/>
  <c r="C568" s="1"/>
  <c r="B569"/>
  <c r="C569" s="1"/>
  <c r="B570"/>
  <c r="C570" s="1"/>
  <c r="B571"/>
  <c r="C571" s="1"/>
  <c r="B572"/>
  <c r="C572" s="1"/>
  <c r="B573"/>
  <c r="C573" s="1"/>
  <c r="B574"/>
  <c r="C574" s="1"/>
  <c r="B575"/>
  <c r="C575" s="1"/>
  <c r="B576"/>
  <c r="C576" s="1"/>
  <c r="B577"/>
  <c r="C577" s="1"/>
  <c r="B578"/>
  <c r="C578" s="1"/>
  <c r="B579"/>
  <c r="C579" s="1"/>
  <c r="B580"/>
  <c r="C580" s="1"/>
  <c r="B581"/>
  <c r="C581" s="1"/>
  <c r="B582"/>
  <c r="C582" s="1"/>
  <c r="B583"/>
  <c r="C583" s="1"/>
  <c r="B584"/>
  <c r="C584" s="1"/>
  <c r="B585"/>
  <c r="C585" s="1"/>
  <c r="B586"/>
  <c r="C586" s="1"/>
  <c r="B587"/>
  <c r="C587" s="1"/>
  <c r="B588"/>
  <c r="C588" s="1"/>
  <c r="B589"/>
  <c r="C589" s="1"/>
  <c r="B590"/>
  <c r="C590" s="1"/>
  <c r="B591"/>
  <c r="C591" s="1"/>
  <c r="B592"/>
  <c r="C592" s="1"/>
  <c r="B593"/>
  <c r="C593" s="1"/>
  <c r="B594"/>
  <c r="C594" s="1"/>
  <c r="B595"/>
  <c r="C595" s="1"/>
  <c r="B596"/>
  <c r="C596" s="1"/>
  <c r="B597"/>
  <c r="C597" s="1"/>
  <c r="B598"/>
  <c r="C598" s="1"/>
  <c r="B599"/>
  <c r="C599" s="1"/>
  <c r="B600"/>
  <c r="C600" s="1"/>
  <c r="B601"/>
  <c r="C601" s="1"/>
  <c r="B602"/>
  <c r="C602" s="1"/>
  <c r="B603"/>
  <c r="C603" s="1"/>
  <c r="B604"/>
  <c r="C604" s="1"/>
  <c r="B605"/>
  <c r="C605" s="1"/>
  <c r="B606"/>
  <c r="C606" s="1"/>
  <c r="B607"/>
  <c r="C607" s="1"/>
  <c r="B608"/>
  <c r="C608" s="1"/>
  <c r="B609"/>
  <c r="C609" s="1"/>
  <c r="B610"/>
  <c r="C610" s="1"/>
  <c r="B611"/>
  <c r="C611" s="1"/>
  <c r="B612"/>
  <c r="C612" s="1"/>
  <c r="B613"/>
  <c r="C613" s="1"/>
  <c r="B614"/>
  <c r="C614" s="1"/>
  <c r="B615"/>
  <c r="C615" s="1"/>
  <c r="B616"/>
  <c r="C616" s="1"/>
  <c r="B617"/>
  <c r="C617" s="1"/>
  <c r="B618"/>
  <c r="C618" s="1"/>
  <c r="B619"/>
  <c r="C619" s="1"/>
  <c r="B620"/>
  <c r="C620" s="1"/>
  <c r="B621"/>
  <c r="C621" s="1"/>
  <c r="B622"/>
  <c r="C622" s="1"/>
  <c r="B623"/>
  <c r="C623" s="1"/>
  <c r="B624"/>
  <c r="C624" s="1"/>
  <c r="B625"/>
  <c r="C625" s="1"/>
  <c r="B626"/>
  <c r="C626" s="1"/>
  <c r="B627"/>
  <c r="C627" s="1"/>
  <c r="B628"/>
  <c r="C628" s="1"/>
  <c r="B629"/>
  <c r="C629" s="1"/>
  <c r="B630"/>
  <c r="C630" s="1"/>
  <c r="B631"/>
  <c r="C631" s="1"/>
  <c r="B632"/>
  <c r="C632" s="1"/>
  <c r="B633"/>
  <c r="C633" s="1"/>
  <c r="B634"/>
  <c r="C634" s="1"/>
  <c r="B635"/>
  <c r="C635" s="1"/>
  <c r="B636"/>
  <c r="C636" s="1"/>
  <c r="B637"/>
  <c r="C637" s="1"/>
  <c r="B638"/>
  <c r="C638" s="1"/>
  <c r="B639"/>
  <c r="C639" s="1"/>
  <c r="B640"/>
  <c r="C640" s="1"/>
  <c r="B641"/>
  <c r="C641" s="1"/>
  <c r="B642"/>
  <c r="C642" s="1"/>
  <c r="B643"/>
  <c r="C643" s="1"/>
  <c r="B644"/>
  <c r="C644" s="1"/>
  <c r="B645"/>
  <c r="C645" s="1"/>
  <c r="B646"/>
  <c r="C646" s="1"/>
  <c r="B647"/>
  <c r="C647" s="1"/>
  <c r="B648"/>
  <c r="C648" s="1"/>
  <c r="B649"/>
  <c r="C649" s="1"/>
  <c r="B650"/>
  <c r="C650" s="1"/>
  <c r="B651"/>
  <c r="C651" s="1"/>
  <c r="B652"/>
  <c r="C652" s="1"/>
  <c r="B653"/>
  <c r="C653" s="1"/>
  <c r="B654"/>
  <c r="C654" s="1"/>
  <c r="B655"/>
  <c r="C655" s="1"/>
  <c r="B656"/>
  <c r="C656" s="1"/>
  <c r="B657"/>
  <c r="C657" s="1"/>
  <c r="B658"/>
  <c r="C658" s="1"/>
  <c r="B659"/>
  <c r="C659" s="1"/>
  <c r="B660"/>
  <c r="C660" s="1"/>
  <c r="B661"/>
  <c r="C661" s="1"/>
  <c r="B662"/>
  <c r="C662" s="1"/>
  <c r="B663"/>
  <c r="C663" s="1"/>
  <c r="B664"/>
  <c r="C664" s="1"/>
  <c r="B665"/>
  <c r="C665" s="1"/>
  <c r="B666"/>
  <c r="C666" s="1"/>
  <c r="B667"/>
  <c r="C667" s="1"/>
  <c r="B668"/>
  <c r="C668" s="1"/>
  <c r="B669"/>
  <c r="C669" s="1"/>
  <c r="B670"/>
  <c r="C670" s="1"/>
  <c r="B671"/>
  <c r="C671" s="1"/>
  <c r="B672"/>
  <c r="C672" s="1"/>
  <c r="B673"/>
  <c r="C673" s="1"/>
  <c r="B674"/>
  <c r="C674" s="1"/>
  <c r="B675"/>
  <c r="C675" s="1"/>
  <c r="B676"/>
  <c r="C676" s="1"/>
  <c r="B677"/>
  <c r="C677" s="1"/>
  <c r="B678"/>
  <c r="C678" s="1"/>
  <c r="B679"/>
  <c r="C679" s="1"/>
  <c r="B680"/>
  <c r="C680" s="1"/>
  <c r="B681"/>
  <c r="C681" s="1"/>
  <c r="B682"/>
  <c r="C682" s="1"/>
  <c r="B683"/>
  <c r="C683" s="1"/>
  <c r="B684"/>
  <c r="C684" s="1"/>
  <c r="B685"/>
  <c r="C685" s="1"/>
  <c r="B686"/>
  <c r="C686" s="1"/>
  <c r="B687"/>
  <c r="C687" s="1"/>
  <c r="B688"/>
  <c r="C688" s="1"/>
  <c r="B689"/>
  <c r="C689" s="1"/>
  <c r="B690"/>
  <c r="C690" s="1"/>
  <c r="B691"/>
  <c r="C691" s="1"/>
  <c r="B692"/>
  <c r="C692" s="1"/>
  <c r="B693"/>
  <c r="C693" s="1"/>
  <c r="B694"/>
  <c r="C694" s="1"/>
  <c r="B695"/>
  <c r="C695" s="1"/>
  <c r="B696"/>
  <c r="C696" s="1"/>
  <c r="B697"/>
  <c r="C697" s="1"/>
  <c r="B698"/>
  <c r="C698" s="1"/>
  <c r="B699"/>
  <c r="C699" s="1"/>
  <c r="B700"/>
  <c r="C700" s="1"/>
  <c r="B701"/>
  <c r="C701" s="1"/>
  <c r="B702"/>
  <c r="C702" s="1"/>
  <c r="B703"/>
  <c r="C703" s="1"/>
  <c r="B704"/>
  <c r="C704" s="1"/>
  <c r="B705"/>
  <c r="C705" s="1"/>
  <c r="B706"/>
  <c r="C706" s="1"/>
  <c r="B707"/>
  <c r="C707" s="1"/>
  <c r="B708"/>
  <c r="C708" s="1"/>
  <c r="B709"/>
  <c r="C709" s="1"/>
  <c r="B710"/>
  <c r="C710" s="1"/>
  <c r="B711"/>
  <c r="C711" s="1"/>
  <c r="B712"/>
  <c r="C712" s="1"/>
  <c r="B713"/>
  <c r="C713" s="1"/>
  <c r="B714"/>
  <c r="C714" s="1"/>
  <c r="B715"/>
  <c r="C715" s="1"/>
  <c r="B716"/>
  <c r="C716" s="1"/>
  <c r="B717"/>
  <c r="C717" s="1"/>
  <c r="B718"/>
  <c r="C718" s="1"/>
  <c r="B719"/>
  <c r="C719" s="1"/>
  <c r="B720"/>
  <c r="C720" s="1"/>
  <c r="B721"/>
  <c r="C721" s="1"/>
  <c r="B722"/>
  <c r="C722" s="1"/>
  <c r="B723"/>
  <c r="C723" s="1"/>
  <c r="B724"/>
  <c r="C724" s="1"/>
  <c r="B725"/>
  <c r="C725" s="1"/>
  <c r="B726"/>
  <c r="C726" s="1"/>
  <c r="B727"/>
  <c r="C727" s="1"/>
  <c r="B728"/>
  <c r="C728" s="1"/>
  <c r="B729"/>
  <c r="C729" s="1"/>
  <c r="B730"/>
  <c r="C730" s="1"/>
  <c r="B731"/>
  <c r="C731" s="1"/>
  <c r="B732"/>
  <c r="C732" s="1"/>
  <c r="B733"/>
  <c r="C733" s="1"/>
  <c r="B734"/>
  <c r="C734" s="1"/>
  <c r="B735"/>
  <c r="C735" s="1"/>
  <c r="B736"/>
  <c r="C736" s="1"/>
  <c r="B737"/>
  <c r="C737" s="1"/>
  <c r="B738"/>
  <c r="C738" s="1"/>
  <c r="B739"/>
  <c r="C739" s="1"/>
  <c r="B740"/>
  <c r="C740" s="1"/>
  <c r="B741"/>
  <c r="C741" s="1"/>
  <c r="B742"/>
  <c r="C742" s="1"/>
  <c r="B743"/>
  <c r="C743" s="1"/>
  <c r="B744"/>
  <c r="C744" s="1"/>
  <c r="B745"/>
  <c r="C745" s="1"/>
  <c r="B746"/>
  <c r="C746" s="1"/>
  <c r="B747"/>
  <c r="C747" s="1"/>
  <c r="B748"/>
  <c r="C748" s="1"/>
  <c r="B749"/>
  <c r="C749" s="1"/>
  <c r="B750"/>
  <c r="C750" s="1"/>
  <c r="B751"/>
  <c r="C751" s="1"/>
  <c r="B752"/>
  <c r="C752" s="1"/>
  <c r="B753"/>
  <c r="C753" s="1"/>
  <c r="B754"/>
  <c r="C754" s="1"/>
  <c r="B755"/>
  <c r="C755" s="1"/>
  <c r="B756"/>
  <c r="C756" s="1"/>
  <c r="B757"/>
  <c r="C757" s="1"/>
  <c r="B758"/>
  <c r="C758" s="1"/>
  <c r="B759"/>
  <c r="C759" s="1"/>
  <c r="B760"/>
  <c r="C760" s="1"/>
  <c r="B761"/>
  <c r="C761" s="1"/>
  <c r="B762"/>
  <c r="C762" s="1"/>
  <c r="B763"/>
  <c r="C763" s="1"/>
  <c r="B764"/>
  <c r="C764" s="1"/>
  <c r="B765"/>
  <c r="C765" s="1"/>
  <c r="B766"/>
  <c r="C766" s="1"/>
  <c r="B767"/>
  <c r="C767" s="1"/>
  <c r="B768"/>
  <c r="C768" s="1"/>
  <c r="B769"/>
  <c r="C769" s="1"/>
  <c r="B770"/>
  <c r="C770" s="1"/>
  <c r="B771"/>
  <c r="C771" s="1"/>
  <c r="B772"/>
  <c r="C772" s="1"/>
  <c r="B773"/>
  <c r="C773" s="1"/>
  <c r="B774"/>
  <c r="C774" s="1"/>
  <c r="B775"/>
  <c r="C775"/>
  <c r="B776"/>
  <c r="C776"/>
  <c r="B777"/>
  <c r="C777"/>
  <c r="B778"/>
  <c r="C778"/>
  <c r="B779"/>
  <c r="C779" s="1"/>
  <c r="B780"/>
  <c r="C780" s="1"/>
  <c r="B781"/>
  <c r="C781" s="1"/>
  <c r="B782"/>
  <c r="C782" s="1"/>
  <c r="B783"/>
  <c r="C783" s="1"/>
  <c r="B784"/>
  <c r="C784" s="1"/>
  <c r="B785"/>
  <c r="C785" s="1"/>
  <c r="B786"/>
  <c r="C786" s="1"/>
  <c r="B787"/>
  <c r="C787" s="1"/>
  <c r="B788"/>
  <c r="C788" s="1"/>
  <c r="B789"/>
  <c r="C789" s="1"/>
  <c r="B790"/>
  <c r="C790" s="1"/>
  <c r="B791"/>
  <c r="C791" s="1"/>
  <c r="B792"/>
  <c r="C792" s="1"/>
  <c r="B793"/>
  <c r="C793" s="1"/>
  <c r="B794"/>
  <c r="C794" s="1"/>
  <c r="B795"/>
  <c r="C795" s="1"/>
  <c r="B796"/>
  <c r="C796" s="1"/>
  <c r="B797"/>
  <c r="C797" s="1"/>
  <c r="B798"/>
  <c r="C798" s="1"/>
  <c r="B799"/>
  <c r="C799" s="1"/>
  <c r="B800"/>
  <c r="C800" s="1"/>
  <c r="B801"/>
  <c r="C801" s="1"/>
  <c r="B802"/>
  <c r="C802" s="1"/>
  <c r="B803"/>
  <c r="C803" s="1"/>
  <c r="B804"/>
  <c r="C804" s="1"/>
  <c r="B805"/>
  <c r="C805" s="1"/>
  <c r="B806"/>
  <c r="C806" s="1"/>
  <c r="B807"/>
  <c r="C807" s="1"/>
  <c r="B808"/>
  <c r="C808" s="1"/>
  <c r="B809"/>
  <c r="C809" s="1"/>
  <c r="B810"/>
  <c r="C810" s="1"/>
  <c r="B811"/>
  <c r="C811" s="1"/>
  <c r="B812"/>
  <c r="C812" s="1"/>
  <c r="B813"/>
  <c r="C813" s="1"/>
  <c r="B814"/>
  <c r="C814" s="1"/>
  <c r="B815"/>
  <c r="C815" s="1"/>
  <c r="B816"/>
  <c r="C816" s="1"/>
  <c r="B817"/>
  <c r="C817" s="1"/>
  <c r="B818"/>
  <c r="C818" s="1"/>
  <c r="B819"/>
  <c r="C819" s="1"/>
  <c r="B820"/>
  <c r="C820" s="1"/>
  <c r="B821"/>
  <c r="C821" s="1"/>
  <c r="B822"/>
  <c r="C822" s="1"/>
  <c r="B823"/>
  <c r="C823" s="1"/>
  <c r="B824"/>
  <c r="C824" s="1"/>
  <c r="B825"/>
  <c r="C825" s="1"/>
  <c r="B826"/>
  <c r="C826" s="1"/>
  <c r="B827"/>
  <c r="C827" s="1"/>
  <c r="B828"/>
  <c r="C828" s="1"/>
  <c r="B829"/>
  <c r="C829" s="1"/>
  <c r="B830"/>
  <c r="C830" s="1"/>
  <c r="B831"/>
  <c r="C831" s="1"/>
  <c r="B832"/>
  <c r="C832" s="1"/>
  <c r="B833"/>
  <c r="C833" s="1"/>
  <c r="B834"/>
  <c r="C834" s="1"/>
  <c r="B835"/>
  <c r="C835" s="1"/>
  <c r="B836"/>
  <c r="C836" s="1"/>
  <c r="B837"/>
  <c r="C837" s="1"/>
  <c r="B838"/>
  <c r="C838" s="1"/>
  <c r="B839"/>
  <c r="C839" s="1"/>
  <c r="B840"/>
  <c r="C840" s="1"/>
  <c r="B841"/>
  <c r="C841" s="1"/>
  <c r="B842"/>
  <c r="C842" s="1"/>
  <c r="B843"/>
  <c r="C843" s="1"/>
  <c r="B844"/>
  <c r="C844" s="1"/>
  <c r="B845"/>
  <c r="C845" s="1"/>
  <c r="B846"/>
  <c r="C846" s="1"/>
  <c r="B847"/>
  <c r="C847" s="1"/>
  <c r="B848"/>
  <c r="C848" s="1"/>
  <c r="B849"/>
  <c r="C849" s="1"/>
  <c r="B850"/>
  <c r="C850" s="1"/>
  <c r="B851"/>
  <c r="C851" s="1"/>
  <c r="B852"/>
  <c r="C852" s="1"/>
  <c r="B853"/>
  <c r="C853" s="1"/>
  <c r="B854"/>
  <c r="C854" s="1"/>
  <c r="B855"/>
  <c r="C855" s="1"/>
  <c r="B856"/>
  <c r="C856" s="1"/>
  <c r="B857"/>
  <c r="C857" s="1"/>
  <c r="B858"/>
  <c r="C858" s="1"/>
  <c r="B859"/>
  <c r="C859" s="1"/>
  <c r="B860"/>
  <c r="C860" s="1"/>
  <c r="B861"/>
  <c r="C861" s="1"/>
  <c r="B862"/>
  <c r="C862" s="1"/>
  <c r="B863"/>
  <c r="C863" s="1"/>
  <c r="B864"/>
  <c r="C864" s="1"/>
  <c r="B865"/>
  <c r="C865" s="1"/>
  <c r="B866"/>
  <c r="C866" s="1"/>
  <c r="B867"/>
  <c r="C867" s="1"/>
  <c r="B868"/>
  <c r="C868" s="1"/>
  <c r="B869"/>
  <c r="C869" s="1"/>
  <c r="B870"/>
  <c r="C870" s="1"/>
  <c r="B871"/>
  <c r="C871" s="1"/>
  <c r="B872"/>
  <c r="C872" s="1"/>
  <c r="B873"/>
  <c r="C873" s="1"/>
  <c r="B874"/>
  <c r="C874" s="1"/>
  <c r="B875"/>
  <c r="C875" s="1"/>
  <c r="B876"/>
  <c r="C876" s="1"/>
  <c r="B877"/>
  <c r="C877" s="1"/>
  <c r="B878"/>
  <c r="C878" s="1"/>
  <c r="B879"/>
  <c r="C879" s="1"/>
  <c r="B880"/>
  <c r="C880" s="1"/>
  <c r="B881"/>
  <c r="C881" s="1"/>
  <c r="B882"/>
  <c r="C882" s="1"/>
  <c r="B883"/>
  <c r="C883" s="1"/>
  <c r="B884"/>
  <c r="C884" s="1"/>
  <c r="B885"/>
  <c r="C885" s="1"/>
  <c r="B886"/>
  <c r="C886" s="1"/>
  <c r="B887"/>
  <c r="C887" s="1"/>
  <c r="B888"/>
  <c r="C888" s="1"/>
  <c r="B889"/>
  <c r="C889" s="1"/>
  <c r="B890"/>
  <c r="C890" s="1"/>
  <c r="B891"/>
  <c r="C891" s="1"/>
  <c r="B892"/>
  <c r="C892" s="1"/>
  <c r="B893"/>
  <c r="C893" s="1"/>
  <c r="B894"/>
  <c r="C894" s="1"/>
  <c r="B895"/>
  <c r="C895" s="1"/>
  <c r="B896"/>
  <c r="C896" s="1"/>
  <c r="B897"/>
  <c r="C897" s="1"/>
  <c r="B898"/>
  <c r="C898" s="1"/>
  <c r="B899"/>
  <c r="C899" s="1"/>
  <c r="B900"/>
  <c r="C900" s="1"/>
  <c r="B901"/>
  <c r="C901" s="1"/>
  <c r="B902"/>
  <c r="C902" s="1"/>
  <c r="B903"/>
  <c r="C903" s="1"/>
  <c r="B904"/>
  <c r="C904" s="1"/>
  <c r="B905"/>
  <c r="C905" s="1"/>
  <c r="B906"/>
  <c r="C906" s="1"/>
  <c r="B907"/>
  <c r="C907" s="1"/>
  <c r="B908"/>
  <c r="C908" s="1"/>
  <c r="B909"/>
  <c r="C909" s="1"/>
  <c r="B910"/>
  <c r="C910" s="1"/>
  <c r="B911"/>
  <c r="C911" s="1"/>
  <c r="B912"/>
  <c r="C912" s="1"/>
  <c r="B913"/>
  <c r="C913" s="1"/>
  <c r="B914"/>
  <c r="C914" s="1"/>
  <c r="B915"/>
  <c r="C915" s="1"/>
  <c r="B916"/>
  <c r="C916" s="1"/>
  <c r="B917"/>
  <c r="C917" s="1"/>
  <c r="B918"/>
  <c r="C918" s="1"/>
  <c r="B919"/>
  <c r="C919" s="1"/>
  <c r="B920"/>
  <c r="C920" s="1"/>
  <c r="B921"/>
  <c r="C921" s="1"/>
  <c r="B922"/>
  <c r="C922" s="1"/>
  <c r="B923"/>
  <c r="C923" s="1"/>
  <c r="B924"/>
  <c r="C924" s="1"/>
  <c r="B925"/>
  <c r="C925" s="1"/>
  <c r="B926"/>
  <c r="C926" s="1"/>
  <c r="B927"/>
  <c r="C927" s="1"/>
  <c r="B928"/>
  <c r="C928" s="1"/>
  <c r="B929"/>
  <c r="C929" s="1"/>
  <c r="B930"/>
  <c r="C930" s="1"/>
  <c r="B931"/>
  <c r="C931" s="1"/>
  <c r="B932"/>
  <c r="C932" s="1"/>
  <c r="B933"/>
  <c r="C933" s="1"/>
  <c r="B934"/>
  <c r="C934" s="1"/>
  <c r="B935"/>
  <c r="C935" s="1"/>
  <c r="B936"/>
  <c r="C936" s="1"/>
  <c r="B937"/>
  <c r="C937" s="1"/>
  <c r="B938"/>
  <c r="C938" s="1"/>
  <c r="B939"/>
  <c r="C939" s="1"/>
  <c r="B940"/>
  <c r="C940" s="1"/>
  <c r="B941"/>
  <c r="C941" s="1"/>
  <c r="B942"/>
  <c r="C942" s="1"/>
  <c r="B943"/>
  <c r="C943" s="1"/>
  <c r="B944"/>
  <c r="C944" s="1"/>
  <c r="B945"/>
  <c r="C945" s="1"/>
  <c r="B946"/>
  <c r="C946" s="1"/>
  <c r="B947"/>
  <c r="C947" s="1"/>
  <c r="B948"/>
  <c r="C948" s="1"/>
  <c r="B949"/>
  <c r="C949" s="1"/>
  <c r="B950"/>
  <c r="C950" s="1"/>
  <c r="B951"/>
  <c r="C951" s="1"/>
  <c r="B952"/>
  <c r="C952" s="1"/>
  <c r="B953"/>
  <c r="C953" s="1"/>
  <c r="B954"/>
  <c r="C954" s="1"/>
  <c r="B955"/>
  <c r="C955" s="1"/>
  <c r="B956"/>
  <c r="C956" s="1"/>
  <c r="B957"/>
  <c r="C957" s="1"/>
  <c r="B958"/>
  <c r="C958" s="1"/>
  <c r="B959"/>
  <c r="C959" s="1"/>
  <c r="B960"/>
  <c r="C960" s="1"/>
  <c r="B961"/>
  <c r="C961" s="1"/>
  <c r="B962"/>
  <c r="C962" s="1"/>
  <c r="B963"/>
  <c r="C963" s="1"/>
  <c r="B964"/>
  <c r="C964" s="1"/>
  <c r="B965"/>
  <c r="C965" s="1"/>
  <c r="B966"/>
  <c r="C966" s="1"/>
  <c r="B967"/>
  <c r="C967" s="1"/>
  <c r="B968"/>
  <c r="C968" s="1"/>
  <c r="B969"/>
  <c r="C969" s="1"/>
  <c r="B970"/>
  <c r="C970" s="1"/>
  <c r="B971"/>
  <c r="C971" s="1"/>
  <c r="B972"/>
  <c r="C972" s="1"/>
  <c r="B973"/>
  <c r="C973" s="1"/>
  <c r="B974"/>
  <c r="C974" s="1"/>
  <c r="B975"/>
  <c r="C975" s="1"/>
  <c r="B976"/>
  <c r="C976" s="1"/>
  <c r="B977"/>
  <c r="C977" s="1"/>
  <c r="B978"/>
  <c r="C978" s="1"/>
  <c r="B979"/>
  <c r="C979" s="1"/>
  <c r="B980"/>
  <c r="C980" s="1"/>
  <c r="B981"/>
  <c r="C981" s="1"/>
  <c r="B982"/>
  <c r="C982" s="1"/>
  <c r="B983"/>
  <c r="C983" s="1"/>
  <c r="B984"/>
  <c r="C984" s="1"/>
  <c r="B985"/>
  <c r="C985" s="1"/>
  <c r="B986"/>
  <c r="C986" s="1"/>
  <c r="B987"/>
  <c r="C987" s="1"/>
  <c r="B988"/>
  <c r="C988" s="1"/>
  <c r="B989"/>
  <c r="C989" s="1"/>
  <c r="B990"/>
  <c r="C990" s="1"/>
  <c r="B991"/>
  <c r="C991" s="1"/>
  <c r="B992"/>
  <c r="C992" s="1"/>
  <c r="B993"/>
  <c r="C993" s="1"/>
  <c r="B994"/>
  <c r="C994" s="1"/>
  <c r="B995"/>
  <c r="C995" s="1"/>
  <c r="B996"/>
  <c r="C996" s="1"/>
  <c r="B997"/>
  <c r="C997" s="1"/>
  <c r="B998"/>
  <c r="C998" s="1"/>
  <c r="B999"/>
  <c r="C999" s="1"/>
  <c r="B1000"/>
  <c r="C1000" s="1"/>
  <c r="B1001"/>
  <c r="C1001" s="1"/>
  <c r="B1002"/>
  <c r="C1002" s="1"/>
  <c r="B1003"/>
  <c r="C1003" s="1"/>
  <c r="B1004"/>
  <c r="C1004" s="1"/>
  <c r="B1005"/>
  <c r="C1005" s="1"/>
  <c r="B1006"/>
  <c r="C1006" s="1"/>
  <c r="B1007"/>
  <c r="C1007" s="1"/>
  <c r="B1008"/>
  <c r="C1008" s="1"/>
  <c r="B1009"/>
  <c r="C1009" s="1"/>
  <c r="B1010"/>
  <c r="C1010" s="1"/>
  <c r="B1011"/>
  <c r="C1011" s="1"/>
  <c r="B1012"/>
  <c r="C1012" s="1"/>
  <c r="B1013"/>
  <c r="C1013" s="1"/>
  <c r="B1014"/>
  <c r="C1014" s="1"/>
  <c r="B1015"/>
  <c r="C1015" s="1"/>
  <c r="B1016"/>
  <c r="C1016" s="1"/>
  <c r="B1017"/>
  <c r="C1017" s="1"/>
  <c r="B1018"/>
  <c r="C1018" s="1"/>
  <c r="B1019"/>
  <c r="C1019" s="1"/>
  <c r="B1020"/>
  <c r="C1020" s="1"/>
  <c r="B1021"/>
  <c r="C1021" s="1"/>
  <c r="B1022"/>
  <c r="C1022" s="1"/>
  <c r="B1023"/>
  <c r="C1023" s="1"/>
  <c r="B1024"/>
  <c r="C1024" s="1"/>
  <c r="B1025"/>
  <c r="C1025" s="1"/>
  <c r="B1026"/>
  <c r="C1026" s="1"/>
  <c r="B1027"/>
  <c r="C1027" s="1"/>
  <c r="B1028"/>
  <c r="C1028" s="1"/>
  <c r="B1029"/>
  <c r="C1029" s="1"/>
  <c r="B1030"/>
  <c r="C1030" s="1"/>
  <c r="B1031"/>
  <c r="C1031" s="1"/>
  <c r="B1032"/>
  <c r="C1032" s="1"/>
  <c r="B1033"/>
  <c r="C1033" s="1"/>
  <c r="B1034"/>
  <c r="C1034" s="1"/>
  <c r="B1035"/>
  <c r="C1035" s="1"/>
  <c r="B1036"/>
  <c r="C1036" s="1"/>
  <c r="B1037"/>
  <c r="C1037" s="1"/>
  <c r="B1038"/>
  <c r="C1038" s="1"/>
  <c r="B1039"/>
  <c r="C1039" s="1"/>
  <c r="B1040"/>
  <c r="C1040" s="1"/>
  <c r="B1041"/>
  <c r="C1041" s="1"/>
  <c r="B1042"/>
  <c r="C1042" s="1"/>
  <c r="B1043"/>
  <c r="C1043" s="1"/>
  <c r="B1044"/>
  <c r="C1044" s="1"/>
  <c r="B1045"/>
  <c r="C1045" s="1"/>
  <c r="B1046"/>
  <c r="C1046" s="1"/>
  <c r="B1047"/>
  <c r="C1047" s="1"/>
  <c r="B1048"/>
  <c r="C1048" s="1"/>
  <c r="B1049"/>
  <c r="C1049" s="1"/>
  <c r="B1050"/>
  <c r="C1050" s="1"/>
  <c r="B1051"/>
  <c r="C1051" s="1"/>
  <c r="B1052"/>
  <c r="C1052" s="1"/>
  <c r="B1053"/>
  <c r="C1053" s="1"/>
  <c r="B1054"/>
  <c r="C1054" s="1"/>
  <c r="B1055"/>
  <c r="C1055" s="1"/>
  <c r="B1056"/>
  <c r="C1056" s="1"/>
  <c r="B1057"/>
  <c r="C1057" s="1"/>
  <c r="B1058"/>
  <c r="C1058" s="1"/>
  <c r="B1059"/>
  <c r="C1059" s="1"/>
  <c r="B1060"/>
  <c r="C1060" s="1"/>
  <c r="B1061"/>
  <c r="C1061" s="1"/>
  <c r="B1062"/>
  <c r="C1062" s="1"/>
  <c r="B1063"/>
  <c r="C1063" s="1"/>
  <c r="B1064"/>
  <c r="C1064" s="1"/>
  <c r="B1065"/>
  <c r="C1065" s="1"/>
  <c r="B1066"/>
  <c r="C1066" s="1"/>
  <c r="B1067"/>
  <c r="C1067" s="1"/>
  <c r="B1068"/>
  <c r="C1068" s="1"/>
  <c r="B1069"/>
  <c r="C1069" s="1"/>
  <c r="B1070"/>
  <c r="C1070" s="1"/>
  <c r="B1071"/>
  <c r="C1071" s="1"/>
  <c r="B1072"/>
  <c r="C1072" s="1"/>
  <c r="B1073"/>
  <c r="C1073" s="1"/>
  <c r="B1074"/>
  <c r="C1074" s="1"/>
  <c r="B1075"/>
  <c r="C1075" s="1"/>
  <c r="B1076"/>
  <c r="C1076" s="1"/>
  <c r="B1077"/>
  <c r="C1077" s="1"/>
  <c r="B1078"/>
  <c r="C1078" s="1"/>
  <c r="B1079"/>
  <c r="C1079" s="1"/>
  <c r="B1080"/>
  <c r="C1080" s="1"/>
  <c r="B1081"/>
  <c r="C1081" s="1"/>
  <c r="B1082"/>
  <c r="C1082" s="1"/>
  <c r="B1083"/>
  <c r="C1083" s="1"/>
  <c r="B1084"/>
  <c r="C1084" s="1"/>
  <c r="B1085"/>
  <c r="C1085" s="1"/>
  <c r="B1086"/>
  <c r="C1086" s="1"/>
  <c r="B1087"/>
  <c r="C1087" s="1"/>
  <c r="B1088"/>
  <c r="C1088" s="1"/>
  <c r="B1089"/>
  <c r="C1089" s="1"/>
  <c r="B1090"/>
  <c r="C1090" s="1"/>
  <c r="B1091"/>
  <c r="C1091" s="1"/>
  <c r="B1092"/>
  <c r="C1092" s="1"/>
  <c r="B1093"/>
  <c r="C1093" s="1"/>
  <c r="B1094"/>
  <c r="C1094" s="1"/>
  <c r="B1095"/>
  <c r="C1095" s="1"/>
  <c r="B1096"/>
  <c r="C1096" s="1"/>
  <c r="B1097"/>
  <c r="C1097" s="1"/>
  <c r="B1098"/>
  <c r="C1098" s="1"/>
  <c r="B1099"/>
  <c r="C1099" s="1"/>
  <c r="B1100"/>
  <c r="C1100" s="1"/>
  <c r="B1101"/>
  <c r="C1101" s="1"/>
  <c r="B1102"/>
  <c r="C1102" s="1"/>
  <c r="B1103"/>
  <c r="C1103" s="1"/>
  <c r="B1104"/>
  <c r="C1104" s="1"/>
  <c r="B1105"/>
  <c r="C1105" s="1"/>
  <c r="B1106"/>
  <c r="C1106" s="1"/>
  <c r="B1107"/>
  <c r="C1107" s="1"/>
  <c r="B1108"/>
  <c r="C1108" s="1"/>
  <c r="B1109"/>
  <c r="C1109" s="1"/>
  <c r="B1110"/>
  <c r="C1110" s="1"/>
  <c r="B1111"/>
  <c r="C1111" s="1"/>
  <c r="B1112"/>
  <c r="C1112" s="1"/>
  <c r="B1113"/>
  <c r="C1113" s="1"/>
  <c r="B1114"/>
  <c r="C1114" s="1"/>
  <c r="B1115"/>
  <c r="C1115" s="1"/>
  <c r="B1116"/>
  <c r="C1116" s="1"/>
  <c r="B1117"/>
  <c r="C1117" s="1"/>
  <c r="B1118"/>
  <c r="C1118" s="1"/>
  <c r="B1119"/>
  <c r="C1119" s="1"/>
  <c r="B1120"/>
  <c r="C1120" s="1"/>
  <c r="B1121"/>
  <c r="C1121" s="1"/>
  <c r="B1122"/>
  <c r="C1122" s="1"/>
  <c r="B1123"/>
  <c r="C1123" s="1"/>
  <c r="B1124"/>
  <c r="C1124" s="1"/>
  <c r="B1125"/>
  <c r="C1125" s="1"/>
  <c r="B1126"/>
  <c r="C1126" s="1"/>
  <c r="B1127"/>
  <c r="C1127" s="1"/>
  <c r="B1128"/>
  <c r="C1128" s="1"/>
  <c r="B1129"/>
  <c r="C1129" s="1"/>
  <c r="B1130"/>
  <c r="C1130" s="1"/>
  <c r="B1131"/>
  <c r="C1131" s="1"/>
  <c r="B1132"/>
  <c r="C1132" s="1"/>
  <c r="B1133"/>
  <c r="C1133" s="1"/>
  <c r="B1134"/>
  <c r="C1134" s="1"/>
  <c r="B1135"/>
  <c r="C1135" s="1"/>
  <c r="B1136"/>
  <c r="C1136" s="1"/>
  <c r="B1137"/>
  <c r="C1137" s="1"/>
  <c r="B1138"/>
  <c r="C1138" s="1"/>
  <c r="B1139"/>
  <c r="C1139" s="1"/>
  <c r="B1140"/>
  <c r="C1140" s="1"/>
  <c r="B1141"/>
  <c r="C1141" s="1"/>
  <c r="B1142"/>
  <c r="C1142" s="1"/>
  <c r="B1143"/>
  <c r="C1143" s="1"/>
  <c r="B1144"/>
  <c r="C1144" s="1"/>
  <c r="B1145"/>
  <c r="C1145" s="1"/>
  <c r="B1146"/>
  <c r="C1146" s="1"/>
  <c r="B1147"/>
  <c r="C1147" s="1"/>
  <c r="B1148"/>
  <c r="C1148" s="1"/>
  <c r="B1149"/>
  <c r="C1149" s="1"/>
  <c r="B1150"/>
  <c r="C1150" s="1"/>
  <c r="B1151"/>
  <c r="C1151" s="1"/>
  <c r="B1152"/>
  <c r="C1152" s="1"/>
  <c r="B1153"/>
  <c r="C1153" s="1"/>
  <c r="B1154"/>
  <c r="C1154" s="1"/>
  <c r="B1155"/>
  <c r="C1155" s="1"/>
  <c r="B1156"/>
  <c r="C1156" s="1"/>
  <c r="B1157"/>
  <c r="C1157" s="1"/>
  <c r="B1158"/>
  <c r="C1158" s="1"/>
  <c r="B1159"/>
  <c r="C1159" s="1"/>
  <c r="B1160"/>
  <c r="C1160" s="1"/>
  <c r="B1161"/>
  <c r="C1161" s="1"/>
  <c r="B1162"/>
  <c r="C1162" s="1"/>
  <c r="B1163"/>
  <c r="C1163" s="1"/>
  <c r="B1164"/>
  <c r="C1164" s="1"/>
  <c r="B1165"/>
  <c r="C1165" s="1"/>
  <c r="B1166"/>
  <c r="C1166" s="1"/>
  <c r="B1167"/>
  <c r="C1167" s="1"/>
  <c r="B1168"/>
  <c r="C1168" s="1"/>
  <c r="B1169"/>
  <c r="C1169" s="1"/>
  <c r="B1170"/>
  <c r="C1170" s="1"/>
  <c r="B1171"/>
  <c r="C1171" s="1"/>
  <c r="B1172"/>
  <c r="C1172" s="1"/>
  <c r="B1173"/>
  <c r="C1173" s="1"/>
  <c r="B1174"/>
  <c r="C1174" s="1"/>
  <c r="B1175"/>
  <c r="C1175" s="1"/>
  <c r="B1176"/>
  <c r="C1176" s="1"/>
  <c r="B1177"/>
  <c r="C1177" s="1"/>
  <c r="B1178"/>
  <c r="C1178" s="1"/>
  <c r="B1179"/>
  <c r="C1179" s="1"/>
  <c r="B1180"/>
  <c r="C1180" s="1"/>
  <c r="B1181"/>
  <c r="C1181" s="1"/>
  <c r="B1182"/>
  <c r="C1182" s="1"/>
  <c r="B1183"/>
  <c r="C1183" s="1"/>
  <c r="B1184"/>
  <c r="C1184" s="1"/>
  <c r="B1185"/>
  <c r="C1185" s="1"/>
  <c r="B1186"/>
  <c r="C1186" s="1"/>
  <c r="B1187"/>
  <c r="C1187" s="1"/>
  <c r="B1188"/>
  <c r="C1188" s="1"/>
  <c r="B1189"/>
  <c r="C1189" s="1"/>
  <c r="B1190"/>
  <c r="C1190" s="1"/>
  <c r="B1191"/>
  <c r="C1191" s="1"/>
  <c r="B1192"/>
  <c r="C1192" s="1"/>
  <c r="B1193"/>
  <c r="C1193" s="1"/>
  <c r="B1194"/>
  <c r="C1194" s="1"/>
  <c r="B1195"/>
  <c r="C1195" s="1"/>
  <c r="B1196"/>
  <c r="C1196" s="1"/>
  <c r="B1197"/>
  <c r="C1197" s="1"/>
  <c r="B1198"/>
  <c r="C1198" s="1"/>
  <c r="B1199"/>
  <c r="C1199" s="1"/>
  <c r="B1200"/>
  <c r="C1200" s="1"/>
  <c r="B1201"/>
  <c r="C1201" s="1"/>
  <c r="B1202"/>
  <c r="C1202" s="1"/>
  <c r="B1203"/>
  <c r="C1203" s="1"/>
  <c r="B1204"/>
  <c r="C1204" s="1"/>
  <c r="B1205"/>
  <c r="C1205" s="1"/>
  <c r="B1206"/>
  <c r="C1206" s="1"/>
  <c r="B1207"/>
  <c r="C1207" s="1"/>
  <c r="B1208"/>
  <c r="C1208" s="1"/>
  <c r="B1209"/>
  <c r="C1209" s="1"/>
  <c r="B1210"/>
  <c r="C1210" s="1"/>
  <c r="B1211"/>
  <c r="C1211" s="1"/>
  <c r="B1212"/>
  <c r="C1212" s="1"/>
  <c r="B1213"/>
  <c r="C1213" s="1"/>
  <c r="B1214"/>
  <c r="C1214" s="1"/>
  <c r="B1215"/>
  <c r="C1215" s="1"/>
  <c r="B1216"/>
  <c r="C1216" s="1"/>
  <c r="B1217"/>
  <c r="C1217" s="1"/>
  <c r="B1218"/>
  <c r="C1218" s="1"/>
  <c r="B1219"/>
  <c r="C1219" s="1"/>
  <c r="B1220"/>
  <c r="C1220" s="1"/>
  <c r="B1221"/>
  <c r="C1221" s="1"/>
  <c r="B1222"/>
  <c r="C1222" s="1"/>
  <c r="B1223"/>
  <c r="C1223" s="1"/>
  <c r="B1224"/>
  <c r="C1224" s="1"/>
  <c r="B1225"/>
  <c r="C1225" s="1"/>
  <c r="B1226"/>
  <c r="C1226" s="1"/>
  <c r="B1227"/>
  <c r="C1227" s="1"/>
  <c r="B1228"/>
  <c r="C1228" s="1"/>
  <c r="B1229"/>
  <c r="C1229" s="1"/>
  <c r="B1230"/>
  <c r="C1230" s="1"/>
  <c r="B1231"/>
  <c r="C1231" s="1"/>
  <c r="B1232"/>
  <c r="C1232" s="1"/>
  <c r="B1233"/>
  <c r="C1233" s="1"/>
  <c r="B1234"/>
  <c r="C1234" s="1"/>
  <c r="B1235"/>
  <c r="C1235" s="1"/>
  <c r="B1236"/>
  <c r="C1236" s="1"/>
  <c r="B1237"/>
  <c r="C1237" s="1"/>
  <c r="B1238"/>
  <c r="C1238" s="1"/>
  <c r="B1239"/>
  <c r="C1239" s="1"/>
  <c r="B1240"/>
  <c r="C1240" s="1"/>
  <c r="B1241"/>
  <c r="C1241" s="1"/>
  <c r="B1242"/>
  <c r="C1242" s="1"/>
  <c r="B1243"/>
  <c r="C1243" s="1"/>
  <c r="B1244"/>
  <c r="C1244" s="1"/>
  <c r="B1245"/>
  <c r="C1245" s="1"/>
  <c r="B1246"/>
  <c r="C1246" s="1"/>
  <c r="B1247"/>
  <c r="C1247" s="1"/>
  <c r="B1248"/>
  <c r="C1248" s="1"/>
  <c r="B1249"/>
  <c r="C1249" s="1"/>
  <c r="B1250"/>
  <c r="C1250" s="1"/>
  <c r="B1251"/>
  <c r="C1251" s="1"/>
  <c r="B1252"/>
  <c r="C1252" s="1"/>
  <c r="B1253"/>
  <c r="C1253" s="1"/>
  <c r="B1254"/>
  <c r="C1254" s="1"/>
  <c r="B1255"/>
  <c r="C1255" s="1"/>
  <c r="B1256"/>
  <c r="C1256" s="1"/>
  <c r="B1257"/>
  <c r="C1257" s="1"/>
  <c r="B1258"/>
  <c r="C1258" s="1"/>
  <c r="B1259"/>
  <c r="C1259" s="1"/>
  <c r="B1260"/>
  <c r="C1260" s="1"/>
  <c r="B1261"/>
  <c r="C1261" s="1"/>
  <c r="B1262"/>
  <c r="C1262" s="1"/>
  <c r="B1263"/>
  <c r="C1263" s="1"/>
  <c r="B1264"/>
  <c r="C1264" s="1"/>
  <c r="B1265"/>
  <c r="C1265" s="1"/>
  <c r="B1266"/>
  <c r="C1266" s="1"/>
  <c r="B1267"/>
  <c r="C1267" s="1"/>
  <c r="B1268"/>
  <c r="C1268" s="1"/>
  <c r="B1269"/>
  <c r="C1269" s="1"/>
  <c r="B1270"/>
  <c r="C1270" s="1"/>
  <c r="B1271"/>
  <c r="C1271" s="1"/>
  <c r="B1272"/>
  <c r="C1272" s="1"/>
  <c r="B1273"/>
  <c r="C1273" s="1"/>
  <c r="B1274"/>
  <c r="C1274" s="1"/>
  <c r="B1275"/>
  <c r="C1275" s="1"/>
  <c r="B1276"/>
  <c r="C1276" s="1"/>
  <c r="B1277"/>
  <c r="C1277" s="1"/>
  <c r="B1278"/>
  <c r="C1278" s="1"/>
  <c r="B1279"/>
  <c r="C1279" s="1"/>
  <c r="B1280"/>
  <c r="C1280" s="1"/>
  <c r="B1281"/>
  <c r="C1281" s="1"/>
  <c r="B1282"/>
  <c r="C1282" s="1"/>
  <c r="B1283"/>
  <c r="C1283" s="1"/>
  <c r="B1284"/>
  <c r="C1284" s="1"/>
  <c r="B1285"/>
  <c r="C1285" s="1"/>
  <c r="B1286"/>
  <c r="C1286" s="1"/>
  <c r="B1287"/>
  <c r="C1287" s="1"/>
  <c r="B1288"/>
  <c r="C1288" s="1"/>
  <c r="B1289"/>
  <c r="C1289" s="1"/>
  <c r="B1290"/>
  <c r="C1290" s="1"/>
  <c r="B1291"/>
  <c r="C1291" s="1"/>
  <c r="B1292"/>
  <c r="C1292" s="1"/>
  <c r="B1293"/>
  <c r="C1293" s="1"/>
  <c r="B1294"/>
  <c r="C1294" s="1"/>
  <c r="B1295"/>
  <c r="C1295" s="1"/>
  <c r="B1296"/>
  <c r="C1296" s="1"/>
  <c r="B1297"/>
  <c r="C1297" s="1"/>
  <c r="B1298"/>
  <c r="C1298" s="1"/>
  <c r="B1299"/>
  <c r="C1299" s="1"/>
  <c r="B1300"/>
  <c r="C1300" s="1"/>
  <c r="B1301"/>
  <c r="C1301" s="1"/>
  <c r="B1302"/>
  <c r="C1302" s="1"/>
  <c r="B1303"/>
  <c r="C1303" s="1"/>
  <c r="B1304"/>
  <c r="C1304" s="1"/>
  <c r="B1305"/>
  <c r="C1305" s="1"/>
  <c r="B1306"/>
  <c r="C1306" s="1"/>
  <c r="B1307"/>
  <c r="C1307" s="1"/>
  <c r="B1308"/>
  <c r="C1308" s="1"/>
  <c r="B1309"/>
  <c r="C1309" s="1"/>
  <c r="B1310"/>
  <c r="C1310" s="1"/>
  <c r="B1311"/>
  <c r="C1311" s="1"/>
  <c r="B1312"/>
  <c r="C1312" s="1"/>
  <c r="B1313"/>
  <c r="C1313" s="1"/>
  <c r="B1314"/>
  <c r="C1314" s="1"/>
  <c r="B1315"/>
  <c r="C1315" s="1"/>
  <c r="B1316"/>
  <c r="C1316" s="1"/>
  <c r="B1317"/>
  <c r="C1317" s="1"/>
  <c r="B1318"/>
  <c r="C1318" s="1"/>
  <c r="B1319"/>
  <c r="C1319" s="1"/>
  <c r="B1320"/>
  <c r="C1320" s="1"/>
  <c r="B1321"/>
  <c r="C1321" s="1"/>
  <c r="B1322"/>
  <c r="C1322" s="1"/>
  <c r="B1323"/>
  <c r="C1323" s="1"/>
  <c r="B1324"/>
  <c r="C1324" s="1"/>
  <c r="B1325"/>
  <c r="C1325" s="1"/>
  <c r="B1326"/>
  <c r="C1326" s="1"/>
  <c r="B1327"/>
  <c r="C1327" s="1"/>
  <c r="B1328"/>
  <c r="C1328" s="1"/>
  <c r="B1329"/>
  <c r="C1329" s="1"/>
  <c r="B1330"/>
  <c r="C1330" s="1"/>
  <c r="B1331"/>
  <c r="C1331" s="1"/>
  <c r="B1332"/>
  <c r="C1332" s="1"/>
  <c r="B1333"/>
  <c r="C1333" s="1"/>
  <c r="B1334"/>
  <c r="C1334" s="1"/>
  <c r="B1335"/>
  <c r="C1335" s="1"/>
  <c r="B1336"/>
  <c r="C1336" s="1"/>
  <c r="B1337"/>
  <c r="C1337" s="1"/>
  <c r="B1338"/>
  <c r="C1338" s="1"/>
  <c r="B1339"/>
  <c r="C1339" s="1"/>
  <c r="B1340"/>
  <c r="C1340" s="1"/>
  <c r="B1341"/>
  <c r="C1341" s="1"/>
  <c r="B1342"/>
  <c r="C1342" s="1"/>
  <c r="B1343"/>
  <c r="C1343" s="1"/>
  <c r="B1344"/>
  <c r="C1344" s="1"/>
  <c r="B1345"/>
  <c r="C1345" s="1"/>
  <c r="B1346"/>
  <c r="C1346" s="1"/>
  <c r="B1347"/>
  <c r="C1347" s="1"/>
  <c r="B1348"/>
  <c r="C1348" s="1"/>
  <c r="B1349"/>
  <c r="C1349" s="1"/>
  <c r="B1350"/>
  <c r="C1350" s="1"/>
  <c r="B1351"/>
  <c r="C1351" s="1"/>
  <c r="B1352"/>
  <c r="C1352" s="1"/>
  <c r="B1353"/>
  <c r="C1353" s="1"/>
  <c r="B1354"/>
  <c r="C1354" s="1"/>
  <c r="B1355"/>
  <c r="C1355" s="1"/>
  <c r="B1356"/>
  <c r="C1356" s="1"/>
  <c r="B1357"/>
  <c r="C1357" s="1"/>
  <c r="B1358"/>
  <c r="C1358" s="1"/>
  <c r="B1359"/>
  <c r="C1359" s="1"/>
  <c r="B1360"/>
  <c r="C1360" s="1"/>
  <c r="B1361"/>
  <c r="C1361" s="1"/>
  <c r="B1362"/>
  <c r="C1362" s="1"/>
  <c r="B1363"/>
  <c r="C1363" s="1"/>
  <c r="B1364"/>
  <c r="C1364" s="1"/>
  <c r="B1365"/>
  <c r="C1365" s="1"/>
  <c r="B1366"/>
  <c r="C1366" s="1"/>
  <c r="B1367"/>
  <c r="C1367" s="1"/>
  <c r="B1368"/>
  <c r="C1368" s="1"/>
  <c r="B1369"/>
  <c r="C1369" s="1"/>
  <c r="B1370"/>
  <c r="C1370" s="1"/>
  <c r="B1371"/>
  <c r="C1371" s="1"/>
  <c r="B1372"/>
  <c r="C1372" s="1"/>
  <c r="B1373"/>
  <c r="C1373" s="1"/>
  <c r="B1374"/>
  <c r="C1374" s="1"/>
  <c r="B1375"/>
  <c r="C1375" s="1"/>
  <c r="B1376"/>
  <c r="C1376" s="1"/>
  <c r="B1377"/>
  <c r="C1377" s="1"/>
  <c r="B1378"/>
  <c r="C1378" s="1"/>
  <c r="B1379"/>
  <c r="C1379" s="1"/>
  <c r="B1380"/>
  <c r="C1380" s="1"/>
  <c r="B1381"/>
  <c r="C1381" s="1"/>
  <c r="B1382"/>
  <c r="C1382" s="1"/>
  <c r="B1383"/>
  <c r="C1383" s="1"/>
  <c r="B1384"/>
  <c r="C1384" s="1"/>
  <c r="B1385"/>
  <c r="C1385" s="1"/>
  <c r="B1386"/>
  <c r="C1386" s="1"/>
  <c r="B1387"/>
  <c r="C1387" s="1"/>
  <c r="B1388"/>
  <c r="C1388" s="1"/>
  <c r="B1389"/>
  <c r="C1389" s="1"/>
  <c r="B1390"/>
  <c r="C1390" s="1"/>
  <c r="B1391"/>
  <c r="C1391" s="1"/>
  <c r="B1392"/>
  <c r="C1392" s="1"/>
  <c r="B1393"/>
  <c r="C1393" s="1"/>
  <c r="B1394"/>
  <c r="C1394" s="1"/>
  <c r="B1395"/>
  <c r="C1395" s="1"/>
  <c r="B1396"/>
  <c r="C1396" s="1"/>
  <c r="B1397"/>
  <c r="C1397" s="1"/>
  <c r="B1398"/>
  <c r="C1398" s="1"/>
  <c r="B1399"/>
  <c r="C1399" s="1"/>
  <c r="B1400"/>
  <c r="C1400" s="1"/>
  <c r="B1401"/>
  <c r="C1401" s="1"/>
  <c r="B1402"/>
  <c r="C1402" s="1"/>
  <c r="B1403"/>
  <c r="C1403" s="1"/>
  <c r="B1404"/>
  <c r="C1404" s="1"/>
  <c r="B1405"/>
  <c r="C1405" s="1"/>
  <c r="B1406"/>
  <c r="C1406" s="1"/>
  <c r="B1407"/>
  <c r="C1407" s="1"/>
  <c r="B1408"/>
  <c r="C1408" s="1"/>
  <c r="B1409"/>
  <c r="C1409" s="1"/>
  <c r="B1410"/>
  <c r="C1410" s="1"/>
  <c r="B1411"/>
  <c r="C1411" s="1"/>
  <c r="B1412"/>
  <c r="C1412" s="1"/>
  <c r="B1413"/>
  <c r="C1413" s="1"/>
  <c r="B1414"/>
  <c r="C1414" s="1"/>
  <c r="B1415"/>
  <c r="C1415" s="1"/>
  <c r="B1416"/>
  <c r="C1416" s="1"/>
  <c r="B1417"/>
  <c r="C1417" s="1"/>
  <c r="B1418"/>
  <c r="C1418" s="1"/>
  <c r="B1419"/>
  <c r="C1419" s="1"/>
  <c r="B1420"/>
  <c r="C1420" s="1"/>
  <c r="B1421"/>
  <c r="C1421" s="1"/>
  <c r="B1422"/>
  <c r="C1422" s="1"/>
  <c r="B1423"/>
  <c r="C1423" s="1"/>
  <c r="B1424"/>
  <c r="C1424" s="1"/>
  <c r="B1425"/>
  <c r="C1425" s="1"/>
  <c r="B1426"/>
  <c r="C1426" s="1"/>
  <c r="B1427"/>
  <c r="C1427" s="1"/>
  <c r="B1428"/>
  <c r="C1428" s="1"/>
  <c r="B1429"/>
  <c r="C1429" s="1"/>
  <c r="B1430"/>
  <c r="C1430" s="1"/>
  <c r="B1431"/>
  <c r="C1431" s="1"/>
  <c r="B1432"/>
  <c r="C1432" s="1"/>
  <c r="B1433"/>
  <c r="C1433" s="1"/>
  <c r="B1434"/>
  <c r="C1434" s="1"/>
  <c r="B1435"/>
  <c r="C1435" s="1"/>
  <c r="B1436"/>
  <c r="C1436" s="1"/>
  <c r="B1437"/>
  <c r="C1437" s="1"/>
  <c r="B1438"/>
  <c r="C1438" s="1"/>
  <c r="B1439"/>
  <c r="C1439" s="1"/>
  <c r="B1440"/>
  <c r="C1440" s="1"/>
  <c r="B1441"/>
  <c r="C1441" s="1"/>
  <c r="B1442"/>
  <c r="C1442" s="1"/>
  <c r="B1443"/>
  <c r="C1443" s="1"/>
  <c r="B1444"/>
  <c r="C1444" s="1"/>
  <c r="B1445"/>
  <c r="C1445" s="1"/>
  <c r="B1446"/>
  <c r="C1446" s="1"/>
  <c r="B1447"/>
  <c r="C1447" s="1"/>
  <c r="B1448"/>
  <c r="C1448" s="1"/>
  <c r="B1449"/>
  <c r="C1449" s="1"/>
  <c r="B1450"/>
  <c r="C1450" s="1"/>
  <c r="B1451"/>
  <c r="C1451" s="1"/>
  <c r="B1452"/>
  <c r="C1452" s="1"/>
  <c r="B1453"/>
  <c r="C1453" s="1"/>
  <c r="B1454"/>
  <c r="C1454" s="1"/>
  <c r="B1455"/>
  <c r="C1455" s="1"/>
  <c r="B1456"/>
  <c r="C1456" s="1"/>
  <c r="B1457"/>
  <c r="C1457" s="1"/>
  <c r="B1458"/>
  <c r="C1458" s="1"/>
  <c r="B1459"/>
  <c r="C1459" s="1"/>
  <c r="B1460"/>
  <c r="C1460" s="1"/>
  <c r="B1461"/>
  <c r="C1461" s="1"/>
  <c r="B1462"/>
  <c r="C1462" s="1"/>
  <c r="B1463"/>
  <c r="C1463" s="1"/>
  <c r="B1464"/>
  <c r="C1464" s="1"/>
  <c r="B1465"/>
  <c r="C1465" s="1"/>
  <c r="B1466"/>
  <c r="C1466" s="1"/>
  <c r="B1467"/>
  <c r="C1467" s="1"/>
  <c r="B1468"/>
  <c r="C1468" s="1"/>
  <c r="B1469"/>
  <c r="C1469" s="1"/>
  <c r="B1470"/>
  <c r="C1470" s="1"/>
  <c r="B1471"/>
  <c r="C1471" s="1"/>
  <c r="B1472"/>
  <c r="C1472" s="1"/>
  <c r="B1473"/>
  <c r="C1473" s="1"/>
  <c r="B1474"/>
  <c r="C1474" s="1"/>
  <c r="B1475"/>
  <c r="C1475" s="1"/>
  <c r="B1476"/>
  <c r="C1476" s="1"/>
  <c r="B1477"/>
  <c r="C1477" s="1"/>
  <c r="B1478"/>
  <c r="C1478" s="1"/>
  <c r="B1479"/>
  <c r="C1479" s="1"/>
  <c r="B1480"/>
  <c r="C1480" s="1"/>
  <c r="B1481"/>
  <c r="C1481" s="1"/>
  <c r="B1482"/>
  <c r="C1482" s="1"/>
  <c r="B1483"/>
  <c r="C1483" s="1"/>
  <c r="B1484"/>
  <c r="C1484" s="1"/>
  <c r="B1485"/>
  <c r="C1485" s="1"/>
  <c r="B1486"/>
  <c r="C1486" s="1"/>
  <c r="B1487"/>
  <c r="C1487" s="1"/>
  <c r="B1488"/>
  <c r="C1488" s="1"/>
  <c r="B1489"/>
  <c r="C1489" s="1"/>
  <c r="B1490"/>
  <c r="C1490" s="1"/>
  <c r="B1491"/>
  <c r="C1491" s="1"/>
  <c r="B1492"/>
  <c r="C1492" s="1"/>
  <c r="B1493"/>
  <c r="C1493" s="1"/>
  <c r="B1494"/>
  <c r="C1494" s="1"/>
  <c r="B1495"/>
  <c r="C1495" s="1"/>
  <c r="B1496"/>
  <c r="C1496" s="1"/>
  <c r="B1497"/>
  <c r="C1497" s="1"/>
  <c r="B1498"/>
  <c r="C1498" s="1"/>
  <c r="B1499"/>
  <c r="C1499" s="1"/>
  <c r="B1500"/>
  <c r="C1500" s="1"/>
  <c r="B1501"/>
  <c r="C1501" s="1"/>
  <c r="B1502"/>
  <c r="C1502" s="1"/>
  <c r="B1503"/>
  <c r="C1503" s="1"/>
  <c r="B1504"/>
  <c r="C1504" s="1"/>
  <c r="B1505"/>
  <c r="C1505" s="1"/>
  <c r="B1506"/>
  <c r="C1506" s="1"/>
  <c r="B1507"/>
  <c r="C1507" s="1"/>
  <c r="B1508"/>
  <c r="C1508" s="1"/>
  <c r="B1509"/>
  <c r="C1509" s="1"/>
  <c r="B1510"/>
  <c r="C1510" s="1"/>
  <c r="B1511"/>
  <c r="C1511" s="1"/>
  <c r="B1512"/>
  <c r="C1512" s="1"/>
  <c r="B1513"/>
  <c r="C1513" s="1"/>
  <c r="B1514"/>
  <c r="C1514" s="1"/>
  <c r="B1515"/>
  <c r="C1515" s="1"/>
  <c r="B1516"/>
  <c r="C1516" s="1"/>
  <c r="B1517"/>
  <c r="C1517" s="1"/>
  <c r="B1518"/>
  <c r="C1518" s="1"/>
  <c r="B1519"/>
  <c r="C1519" s="1"/>
  <c r="B1520"/>
  <c r="C1520" s="1"/>
  <c r="B1521"/>
  <c r="C1521" s="1"/>
  <c r="B1522"/>
  <c r="C1522" s="1"/>
  <c r="B1523"/>
  <c r="C1523" s="1"/>
  <c r="B1524"/>
  <c r="C1524" s="1"/>
  <c r="B1525"/>
  <c r="C1525" s="1"/>
  <c r="B1526"/>
  <c r="C1526" s="1"/>
  <c r="B1527"/>
  <c r="C1527" s="1"/>
  <c r="B1528"/>
  <c r="C1528" s="1"/>
  <c r="B1529"/>
  <c r="C1529" s="1"/>
  <c r="B1530"/>
  <c r="C1530" s="1"/>
  <c r="B1531"/>
  <c r="C1531" s="1"/>
  <c r="B1532"/>
  <c r="C1532" s="1"/>
  <c r="B1533"/>
  <c r="C1533" s="1"/>
  <c r="B1534"/>
  <c r="C1534" s="1"/>
  <c r="B1535"/>
  <c r="C1535" s="1"/>
  <c r="B1536"/>
  <c r="C1536" s="1"/>
  <c r="B1537"/>
  <c r="C1537" s="1"/>
  <c r="B1538"/>
  <c r="C1538" s="1"/>
  <c r="B1539"/>
  <c r="C1539" s="1"/>
  <c r="B1540"/>
  <c r="C1540" s="1"/>
  <c r="B1541"/>
  <c r="C1541" s="1"/>
  <c r="B1542"/>
  <c r="C1542" s="1"/>
  <c r="B1543"/>
  <c r="C1543" s="1"/>
  <c r="B1544"/>
  <c r="C1544" s="1"/>
  <c r="B1545"/>
  <c r="C1545" s="1"/>
  <c r="B1546"/>
  <c r="C1546" s="1"/>
  <c r="B1547"/>
  <c r="C1547" s="1"/>
  <c r="B1548"/>
  <c r="C1548" s="1"/>
  <c r="B1549"/>
  <c r="C1549" s="1"/>
  <c r="B1550"/>
  <c r="C1550" s="1"/>
  <c r="B1551"/>
  <c r="C1551" s="1"/>
  <c r="B1552"/>
  <c r="C1552" s="1"/>
  <c r="B1553"/>
  <c r="C1553" s="1"/>
  <c r="B1554"/>
  <c r="C1554" s="1"/>
  <c r="B1555"/>
  <c r="C1555" s="1"/>
  <c r="B1556"/>
  <c r="C1556" s="1"/>
  <c r="B1557"/>
  <c r="C1557" s="1"/>
  <c r="B1558"/>
  <c r="C1558" s="1"/>
  <c r="B1559"/>
  <c r="C1559" s="1"/>
  <c r="B1560"/>
  <c r="C1560" s="1"/>
  <c r="B1561"/>
  <c r="C1561" s="1"/>
  <c r="B1562"/>
  <c r="C1562" s="1"/>
  <c r="B1563"/>
  <c r="C1563" s="1"/>
  <c r="B1564"/>
  <c r="C1564" s="1"/>
  <c r="B1565"/>
  <c r="C1565" s="1"/>
  <c r="B1566"/>
  <c r="C1566" s="1"/>
  <c r="B1567"/>
  <c r="C1567" s="1"/>
  <c r="B1568"/>
  <c r="C1568" s="1"/>
  <c r="B1569"/>
  <c r="C1569" s="1"/>
  <c r="B1570"/>
  <c r="C1570" s="1"/>
  <c r="B1571"/>
  <c r="C1571" s="1"/>
  <c r="B1572"/>
  <c r="C1572" s="1"/>
  <c r="B1573"/>
  <c r="C1573" s="1"/>
  <c r="B1574"/>
  <c r="C1574" s="1"/>
  <c r="B1575"/>
  <c r="C1575" s="1"/>
  <c r="B1576"/>
  <c r="C1576" s="1"/>
  <c r="B1577"/>
  <c r="C1577" s="1"/>
  <c r="B1578"/>
  <c r="C1578" s="1"/>
  <c r="B1579"/>
  <c r="C1579" s="1"/>
  <c r="B1580"/>
  <c r="C1580" s="1"/>
  <c r="B1581"/>
  <c r="C1581" s="1"/>
  <c r="B1582"/>
  <c r="C1582" s="1"/>
  <c r="B1583"/>
  <c r="C1583" s="1"/>
  <c r="B1584"/>
  <c r="C1584" s="1"/>
  <c r="B1585"/>
  <c r="C1585" s="1"/>
  <c r="B1586"/>
  <c r="C1586" s="1"/>
  <c r="B1587"/>
  <c r="C1587" s="1"/>
  <c r="B1588"/>
  <c r="C1588" s="1"/>
  <c r="B1589"/>
  <c r="C1589" s="1"/>
  <c r="B1590"/>
  <c r="C1590" s="1"/>
  <c r="B1591"/>
  <c r="C1591" s="1"/>
  <c r="B1592"/>
  <c r="C1592" s="1"/>
  <c r="B1593"/>
  <c r="C1593" s="1"/>
  <c r="B1594"/>
  <c r="C1594" s="1"/>
  <c r="B1595"/>
  <c r="C1595" s="1"/>
  <c r="B1596"/>
  <c r="C1596" s="1"/>
  <c r="B1597"/>
  <c r="C1597" s="1"/>
  <c r="B1598"/>
  <c r="C1598" s="1"/>
  <c r="B1599"/>
  <c r="C1599" s="1"/>
  <c r="B1600"/>
  <c r="C1600" s="1"/>
  <c r="B1601"/>
  <c r="C1601" s="1"/>
  <c r="B1602"/>
  <c r="C1602" s="1"/>
  <c r="B1603"/>
  <c r="C1603" s="1"/>
  <c r="B1604"/>
  <c r="C1604" s="1"/>
  <c r="B1605"/>
  <c r="C1605" s="1"/>
  <c r="B1606"/>
  <c r="C1606" s="1"/>
  <c r="B1607"/>
  <c r="C1607" s="1"/>
  <c r="B1608"/>
  <c r="C1608" s="1"/>
  <c r="B1609"/>
  <c r="C1609" s="1"/>
  <c r="B1610"/>
  <c r="C1610" s="1"/>
  <c r="B1611"/>
  <c r="C1611" s="1"/>
  <c r="B1612"/>
  <c r="C1612" s="1"/>
  <c r="B1613"/>
  <c r="C1613" s="1"/>
  <c r="B1614"/>
  <c r="C1614" s="1"/>
  <c r="B1615"/>
  <c r="C1615" s="1"/>
  <c r="B1616"/>
  <c r="C1616" s="1"/>
  <c r="B1617"/>
  <c r="C1617" s="1"/>
  <c r="B1618"/>
  <c r="C1618" s="1"/>
  <c r="B1619"/>
  <c r="C1619" s="1"/>
  <c r="B1620"/>
  <c r="C1620" s="1"/>
  <c r="B1621"/>
  <c r="C1621" s="1"/>
  <c r="B1622"/>
  <c r="C1622" s="1"/>
  <c r="B1623"/>
  <c r="C1623" s="1"/>
  <c r="B1624"/>
  <c r="C1624" s="1"/>
  <c r="B1625"/>
  <c r="C1625" s="1"/>
  <c r="B1626"/>
  <c r="C1626" s="1"/>
  <c r="B1627"/>
  <c r="C1627" s="1"/>
  <c r="B1628"/>
  <c r="C1628" s="1"/>
  <c r="B1629"/>
  <c r="C1629" s="1"/>
  <c r="B1630"/>
  <c r="C1630" s="1"/>
  <c r="B1631"/>
  <c r="C1631" s="1"/>
  <c r="B1632"/>
  <c r="C1632" s="1"/>
  <c r="B1633"/>
  <c r="C1633" s="1"/>
  <c r="B1634"/>
  <c r="C1634" s="1"/>
  <c r="B1635"/>
  <c r="C1635" s="1"/>
  <c r="B1636"/>
  <c r="C1636" s="1"/>
  <c r="B1637"/>
  <c r="C1637" s="1"/>
  <c r="B1638"/>
  <c r="C1638" s="1"/>
  <c r="B1639"/>
  <c r="C1639" s="1"/>
  <c r="B1640"/>
  <c r="C1640" s="1"/>
  <c r="B1641"/>
  <c r="C1641" s="1"/>
  <c r="B1642"/>
  <c r="C1642" s="1"/>
  <c r="B1643"/>
  <c r="C1643" s="1"/>
  <c r="B1644"/>
  <c r="C1644" s="1"/>
  <c r="B1645"/>
  <c r="C1645" s="1"/>
  <c r="B1646"/>
  <c r="C1646" s="1"/>
  <c r="B1647"/>
  <c r="C1647" s="1"/>
  <c r="B1648"/>
  <c r="C1648" s="1"/>
  <c r="B1649"/>
  <c r="C1649" s="1"/>
  <c r="B1650"/>
  <c r="C1650" s="1"/>
  <c r="B1651"/>
  <c r="C1651" s="1"/>
  <c r="B1652"/>
  <c r="C1652" s="1"/>
  <c r="B1653"/>
  <c r="C1653" s="1"/>
  <c r="B1654"/>
  <c r="C1654" s="1"/>
  <c r="B1655"/>
  <c r="C1655" s="1"/>
  <c r="B1656"/>
  <c r="C1656" s="1"/>
  <c r="B1657"/>
  <c r="C1657" s="1"/>
  <c r="B1658"/>
  <c r="C1658" s="1"/>
  <c r="B1659"/>
  <c r="C1659" s="1"/>
  <c r="B1660"/>
  <c r="C1660" s="1"/>
  <c r="B1661"/>
  <c r="C1661" s="1"/>
  <c r="B1662"/>
  <c r="C1662" s="1"/>
  <c r="B1663"/>
  <c r="C1663" s="1"/>
  <c r="B1664"/>
  <c r="C1664" s="1"/>
  <c r="B1665"/>
  <c r="C1665" s="1"/>
  <c r="B1666"/>
  <c r="C1666" s="1"/>
  <c r="B1667"/>
  <c r="C1667" s="1"/>
  <c r="B1668"/>
  <c r="C1668" s="1"/>
  <c r="B1669"/>
  <c r="C1669" s="1"/>
  <c r="B1670"/>
  <c r="C1670" s="1"/>
  <c r="B1671"/>
  <c r="C1671" s="1"/>
  <c r="B1672"/>
  <c r="C1672" s="1"/>
  <c r="B1673"/>
  <c r="C1673" s="1"/>
  <c r="B1674"/>
  <c r="C1674" s="1"/>
  <c r="B1675"/>
  <c r="C1675" s="1"/>
  <c r="B1676"/>
  <c r="C1676" s="1"/>
  <c r="B1677"/>
  <c r="C1677" s="1"/>
  <c r="B1678"/>
  <c r="C1678" s="1"/>
  <c r="B1679"/>
  <c r="C1679" s="1"/>
  <c r="B1680"/>
  <c r="C1680" s="1"/>
  <c r="B1681"/>
  <c r="C1681" s="1"/>
  <c r="B1682"/>
  <c r="C1682" s="1"/>
  <c r="B1683"/>
  <c r="C1683" s="1"/>
  <c r="B1684"/>
  <c r="C1684" s="1"/>
  <c r="B1685"/>
  <c r="C1685" s="1"/>
  <c r="B1686"/>
  <c r="C1686" s="1"/>
  <c r="B1687"/>
  <c r="C1687" s="1"/>
  <c r="B1688"/>
  <c r="C1688" s="1"/>
  <c r="B1689"/>
  <c r="C1689" s="1"/>
  <c r="B1690"/>
  <c r="C1690" s="1"/>
  <c r="B1691"/>
  <c r="C1691" s="1"/>
  <c r="B1692"/>
  <c r="C1692" s="1"/>
  <c r="B1693"/>
  <c r="C1693" s="1"/>
  <c r="B1694"/>
  <c r="C1694" s="1"/>
  <c r="B1695"/>
  <c r="C1695" s="1"/>
  <c r="B1696"/>
  <c r="C1696" s="1"/>
  <c r="B1697"/>
  <c r="C1697" s="1"/>
  <c r="B1698"/>
  <c r="C1698" s="1"/>
  <c r="B1699"/>
  <c r="C1699" s="1"/>
  <c r="B1700"/>
  <c r="C1700" s="1"/>
  <c r="B1701"/>
  <c r="C1701" s="1"/>
  <c r="B1702"/>
  <c r="C1702" s="1"/>
  <c r="B1703"/>
  <c r="C1703" s="1"/>
  <c r="B1704"/>
  <c r="C1704" s="1"/>
  <c r="B1705"/>
  <c r="C1705" s="1"/>
  <c r="B1706"/>
  <c r="C1706" s="1"/>
  <c r="B1707"/>
  <c r="C1707" s="1"/>
  <c r="B1708"/>
  <c r="C1708" s="1"/>
  <c r="B1709"/>
  <c r="C1709" s="1"/>
  <c r="B1710"/>
  <c r="C1710" s="1"/>
  <c r="B1711"/>
  <c r="C1711" s="1"/>
  <c r="B1712"/>
  <c r="C1712" s="1"/>
  <c r="B1713"/>
  <c r="C1713" s="1"/>
  <c r="B1714"/>
  <c r="C1714" s="1"/>
  <c r="B1715"/>
  <c r="C1715" s="1"/>
  <c r="B1716"/>
  <c r="C1716" s="1"/>
  <c r="B1717"/>
  <c r="C1717" s="1"/>
  <c r="B1718"/>
  <c r="C1718" s="1"/>
  <c r="B1719"/>
  <c r="C1719" s="1"/>
  <c r="B1720"/>
  <c r="C1720" s="1"/>
  <c r="B1721"/>
  <c r="C1721" s="1"/>
  <c r="B1722"/>
  <c r="C1722" s="1"/>
  <c r="B1723"/>
  <c r="C1723" s="1"/>
  <c r="B1724"/>
  <c r="C1724" s="1"/>
  <c r="B1725"/>
  <c r="C1725" s="1"/>
  <c r="B1726"/>
  <c r="C1726" s="1"/>
  <c r="B1727"/>
  <c r="C1727" s="1"/>
  <c r="B1728"/>
  <c r="C1728" s="1"/>
  <c r="B1729"/>
  <c r="C1729" s="1"/>
  <c r="B1730"/>
  <c r="C1730" s="1"/>
  <c r="B1731"/>
  <c r="C1731" s="1"/>
  <c r="B1732"/>
  <c r="C1732" s="1"/>
  <c r="B1733"/>
  <c r="C1733" s="1"/>
  <c r="B1734"/>
  <c r="C1734" s="1"/>
  <c r="B1735"/>
  <c r="C1735" s="1"/>
  <c r="B1736"/>
  <c r="C1736" s="1"/>
  <c r="B1737"/>
  <c r="C1737" s="1"/>
  <c r="B1738"/>
  <c r="C1738" s="1"/>
  <c r="B1739"/>
  <c r="C1739" s="1"/>
  <c r="B1740"/>
  <c r="C1740" s="1"/>
  <c r="B1741"/>
  <c r="C1741" s="1"/>
  <c r="B1742"/>
  <c r="C1742" s="1"/>
  <c r="B1743"/>
  <c r="C1743" s="1"/>
  <c r="B1744"/>
  <c r="C1744" s="1"/>
  <c r="B1745"/>
  <c r="C1745" s="1"/>
  <c r="B1746"/>
  <c r="C1746" s="1"/>
  <c r="B1747"/>
  <c r="C1747" s="1"/>
  <c r="B1748"/>
  <c r="C1748" s="1"/>
  <c r="B1749"/>
  <c r="C1749" s="1"/>
  <c r="B1750"/>
  <c r="C1750" s="1"/>
  <c r="B1751"/>
  <c r="C1751" s="1"/>
  <c r="B1752"/>
  <c r="C1752" s="1"/>
  <c r="B1753"/>
  <c r="C1753" s="1"/>
  <c r="B1754"/>
  <c r="C1754" s="1"/>
  <c r="B1755"/>
  <c r="C1755" s="1"/>
  <c r="B1756"/>
  <c r="C1756" s="1"/>
  <c r="B1757"/>
  <c r="C1757" s="1"/>
  <c r="B1758"/>
  <c r="C1758" s="1"/>
  <c r="B1759"/>
  <c r="C1759" s="1"/>
  <c r="B1760"/>
  <c r="C1760" s="1"/>
  <c r="B1761"/>
  <c r="C1761" s="1"/>
  <c r="B1762"/>
  <c r="C1762" s="1"/>
  <c r="B1763"/>
  <c r="C1763" s="1"/>
  <c r="B1764"/>
  <c r="C1764" s="1"/>
  <c r="B1765"/>
  <c r="C1765" s="1"/>
  <c r="B1766"/>
  <c r="C1766" s="1"/>
  <c r="B1767"/>
  <c r="C1767" s="1"/>
  <c r="B1768"/>
  <c r="C1768" s="1"/>
  <c r="B1769"/>
  <c r="C1769" s="1"/>
  <c r="B1770"/>
  <c r="C1770" s="1"/>
  <c r="B1771"/>
  <c r="C1771" s="1"/>
  <c r="B1772"/>
  <c r="C1772" s="1"/>
  <c r="B1773"/>
  <c r="C1773" s="1"/>
  <c r="B1774"/>
  <c r="C1774" s="1"/>
  <c r="B1775"/>
  <c r="C1775" s="1"/>
  <c r="B1776"/>
  <c r="C1776" s="1"/>
  <c r="B1777"/>
  <c r="C1777" s="1"/>
  <c r="B1778"/>
  <c r="C1778" s="1"/>
  <c r="B1779"/>
  <c r="C1779" s="1"/>
  <c r="B1780"/>
  <c r="C1780" s="1"/>
  <c r="B1781"/>
  <c r="C1781" s="1"/>
  <c r="B1782"/>
  <c r="C1782" s="1"/>
  <c r="B1783"/>
  <c r="C1783" s="1"/>
  <c r="B1784"/>
  <c r="C1784" s="1"/>
  <c r="B1785"/>
  <c r="C1785" s="1"/>
  <c r="B1786"/>
  <c r="C1786" s="1"/>
  <c r="B1787"/>
  <c r="C1787" s="1"/>
  <c r="B1788"/>
  <c r="C1788" s="1"/>
  <c r="B1789"/>
  <c r="C1789" s="1"/>
  <c r="B1790"/>
  <c r="C1790" s="1"/>
  <c r="B1791"/>
  <c r="C1791" s="1"/>
  <c r="B1792"/>
  <c r="C1792" s="1"/>
  <c r="B1793"/>
  <c r="C1793" s="1"/>
  <c r="B1794"/>
  <c r="C1794" s="1"/>
  <c r="B1795"/>
  <c r="C1795" s="1"/>
  <c r="B1796"/>
  <c r="C1796" s="1"/>
  <c r="B1797"/>
  <c r="C1797" s="1"/>
  <c r="B1798"/>
  <c r="C1798" s="1"/>
  <c r="B1799"/>
  <c r="C1799" s="1"/>
  <c r="B1800"/>
  <c r="C1800" s="1"/>
  <c r="B1801"/>
  <c r="C1801" s="1"/>
  <c r="B1802"/>
  <c r="C1802" s="1"/>
  <c r="B1803"/>
  <c r="C1803"/>
  <c r="B1804"/>
  <c r="C1804"/>
  <c r="B1805"/>
  <c r="C1805"/>
  <c r="B1806"/>
  <c r="C1806"/>
  <c r="B1807"/>
  <c r="C1807"/>
  <c r="B1808"/>
  <c r="C1808"/>
  <c r="B1809"/>
  <c r="C1809"/>
  <c r="B1810"/>
  <c r="C1810"/>
  <c r="B1811"/>
  <c r="C1811"/>
  <c r="B1812"/>
  <c r="C1812"/>
  <c r="B1813"/>
  <c r="C1813"/>
  <c r="B1814"/>
  <c r="C1814"/>
  <c r="B1815"/>
  <c r="C1815"/>
  <c r="B1816"/>
  <c r="C1816"/>
  <c r="B1817"/>
  <c r="C1817"/>
  <c r="B1818"/>
  <c r="C1818"/>
  <c r="B1819"/>
  <c r="C1819"/>
  <c r="B1820"/>
  <c r="C1820"/>
  <c r="B1821"/>
  <c r="C1821"/>
  <c r="B1822"/>
  <c r="C1822"/>
  <c r="B1823"/>
  <c r="C1823"/>
  <c r="B1824"/>
  <c r="C1824"/>
  <c r="B1825"/>
  <c r="C1825"/>
  <c r="B1826"/>
  <c r="C1826"/>
  <c r="B1827"/>
  <c r="C1827"/>
  <c r="B1828"/>
  <c r="C1828"/>
  <c r="B1829"/>
  <c r="C1829"/>
  <c r="B1830"/>
  <c r="C1830"/>
  <c r="B1831"/>
  <c r="C1831"/>
  <c r="B1832"/>
  <c r="C1832" s="1"/>
  <c r="B1833"/>
  <c r="C1833" s="1"/>
  <c r="B1834"/>
  <c r="C1834" s="1"/>
  <c r="B1835"/>
  <c r="C1835" s="1"/>
  <c r="B1836"/>
  <c r="C1836" s="1"/>
  <c r="B1837"/>
  <c r="C1837" s="1"/>
  <c r="B1838"/>
  <c r="C1838" s="1"/>
  <c r="B1839"/>
  <c r="C1839" s="1"/>
  <c r="B1840"/>
  <c r="C1840" s="1"/>
  <c r="B1841"/>
  <c r="C1841" s="1"/>
  <c r="B1842"/>
  <c r="C1842" s="1"/>
  <c r="B1843"/>
  <c r="C1843" s="1"/>
  <c r="B1844"/>
  <c r="C1844" s="1"/>
  <c r="B1845"/>
  <c r="C1845" s="1"/>
  <c r="B1846"/>
  <c r="C1846" s="1"/>
  <c r="B1847"/>
  <c r="C1847" s="1"/>
  <c r="B1848"/>
  <c r="C1848" s="1"/>
  <c r="B1849"/>
  <c r="C1849" s="1"/>
  <c r="B1850"/>
  <c r="C1850" s="1"/>
  <c r="B1851"/>
  <c r="C1851" s="1"/>
  <c r="B1852"/>
  <c r="C1852" s="1"/>
  <c r="B1853"/>
  <c r="C1853" s="1"/>
  <c r="B1854"/>
  <c r="C1854" s="1"/>
  <c r="B1855"/>
  <c r="C1855" s="1"/>
  <c r="B1856"/>
  <c r="C1856" s="1"/>
  <c r="B1857"/>
  <c r="C1857" s="1"/>
  <c r="B1858"/>
  <c r="C1858" s="1"/>
  <c r="B1859"/>
  <c r="C1859" s="1"/>
  <c r="B1860"/>
  <c r="C1860" s="1"/>
  <c r="B1861"/>
  <c r="C1861" s="1"/>
  <c r="B1862"/>
  <c r="C1862" s="1"/>
  <c r="B1863"/>
  <c r="C1863" s="1"/>
  <c r="B1864"/>
  <c r="C1864" s="1"/>
  <c r="B1865"/>
  <c r="C1865" s="1"/>
  <c r="B1866"/>
  <c r="C1866" s="1"/>
  <c r="B1867"/>
  <c r="C1867" s="1"/>
  <c r="B1868"/>
  <c r="C1868" s="1"/>
  <c r="B1869"/>
  <c r="C1869" s="1"/>
  <c r="B1870"/>
  <c r="C1870" s="1"/>
  <c r="B1871"/>
  <c r="C1871" s="1"/>
  <c r="B1872"/>
  <c r="C1872" s="1"/>
  <c r="B1873"/>
  <c r="C1873" s="1"/>
  <c r="B1874"/>
  <c r="C1874" s="1"/>
  <c r="B1875"/>
  <c r="C1875" s="1"/>
  <c r="B1876"/>
  <c r="C1876" s="1"/>
  <c r="B1877"/>
  <c r="C1877" s="1"/>
  <c r="B1878"/>
  <c r="C1878" s="1"/>
  <c r="B1879"/>
  <c r="C1879" s="1"/>
  <c r="B1880"/>
  <c r="C1880" s="1"/>
  <c r="B1881"/>
  <c r="C1881" s="1"/>
  <c r="B1882"/>
  <c r="C1882" s="1"/>
  <c r="B1883"/>
  <c r="C1883" s="1"/>
  <c r="B1884"/>
  <c r="C1884" s="1"/>
  <c r="B1885"/>
  <c r="C1885" s="1"/>
  <c r="B1886"/>
  <c r="C1886" s="1"/>
  <c r="B1887"/>
  <c r="C1887" s="1"/>
  <c r="B1888"/>
  <c r="C1888" s="1"/>
  <c r="B1889"/>
  <c r="C1889" s="1"/>
  <c r="B1890"/>
  <c r="C1890" s="1"/>
  <c r="B1891"/>
  <c r="C1891" s="1"/>
  <c r="B1892"/>
  <c r="C1892" s="1"/>
  <c r="B1893"/>
  <c r="C1893" s="1"/>
  <c r="B1894"/>
  <c r="C1894" s="1"/>
  <c r="B1895"/>
  <c r="C1895" s="1"/>
  <c r="B1896"/>
  <c r="C1896" s="1"/>
  <c r="B1897"/>
  <c r="C1897" s="1"/>
  <c r="B1898"/>
  <c r="C1898" s="1"/>
  <c r="B1899"/>
  <c r="C1899" s="1"/>
  <c r="B1900"/>
  <c r="C1900" s="1"/>
  <c r="B1901"/>
  <c r="C1901" s="1"/>
  <c r="B1902"/>
  <c r="C1902" s="1"/>
  <c r="B1903"/>
  <c r="C1903" s="1"/>
  <c r="B1904"/>
  <c r="C1904" s="1"/>
  <c r="B1905"/>
  <c r="C1905" s="1"/>
  <c r="B1906"/>
  <c r="C1906" s="1"/>
  <c r="B1907"/>
  <c r="C1907" s="1"/>
  <c r="B1908"/>
  <c r="C1908" s="1"/>
  <c r="B1909"/>
  <c r="C1909" s="1"/>
  <c r="B1910"/>
  <c r="C1910" s="1"/>
  <c r="B1911"/>
  <c r="C1911" s="1"/>
  <c r="B1912"/>
  <c r="C1912" s="1"/>
  <c r="B1913"/>
  <c r="C1913" s="1"/>
  <c r="B1914"/>
  <c r="C1914" s="1"/>
  <c r="B1915"/>
  <c r="C1915" s="1"/>
  <c r="B1916"/>
  <c r="C1916" s="1"/>
  <c r="B1917"/>
  <c r="C1917" s="1"/>
  <c r="B1918"/>
  <c r="C1918" s="1"/>
  <c r="B1919"/>
  <c r="C1919" s="1"/>
  <c r="B1920"/>
  <c r="C1920" s="1"/>
  <c r="B1921"/>
  <c r="C1921" s="1"/>
  <c r="B1922"/>
  <c r="C1922" s="1"/>
  <c r="B1923"/>
  <c r="C1923" s="1"/>
  <c r="B1924"/>
  <c r="C1924" s="1"/>
  <c r="B1925"/>
  <c r="C1925" s="1"/>
  <c r="B1926"/>
  <c r="C1926" s="1"/>
  <c r="B1927"/>
  <c r="C1927" s="1"/>
  <c r="B1928"/>
  <c r="C1928" s="1"/>
  <c r="B1929"/>
  <c r="C1929" s="1"/>
  <c r="B1930"/>
  <c r="C1930" s="1"/>
  <c r="B1931"/>
  <c r="C1931" s="1"/>
  <c r="B1932"/>
  <c r="C1932" s="1"/>
  <c r="B1933"/>
  <c r="C1933" s="1"/>
  <c r="B1934"/>
  <c r="C1934" s="1"/>
  <c r="B1935"/>
  <c r="C1935" s="1"/>
  <c r="B1936"/>
  <c r="C1936" s="1"/>
  <c r="B1937"/>
  <c r="C1937" s="1"/>
  <c r="B1938"/>
  <c r="C1938" s="1"/>
  <c r="B1939"/>
  <c r="C1939" s="1"/>
  <c r="B1940"/>
  <c r="C1940" s="1"/>
  <c r="B1941"/>
  <c r="C1941" s="1"/>
  <c r="B1942"/>
  <c r="C1942" s="1"/>
  <c r="B1943"/>
  <c r="C1943" s="1"/>
  <c r="B1944"/>
  <c r="C1944" s="1"/>
  <c r="B1945"/>
  <c r="C1945" s="1"/>
  <c r="B1946"/>
  <c r="C1946" s="1"/>
  <c r="B1947"/>
  <c r="C1947" s="1"/>
  <c r="B1948"/>
  <c r="C1948" s="1"/>
  <c r="B1949"/>
  <c r="C1949" s="1"/>
  <c r="B1950"/>
  <c r="C1950" s="1"/>
  <c r="B1951"/>
  <c r="C1951" s="1"/>
  <c r="B1952"/>
  <c r="C1952" s="1"/>
  <c r="B1953"/>
  <c r="C1953" s="1"/>
  <c r="B1954"/>
  <c r="C1954" s="1"/>
  <c r="B1955"/>
  <c r="C1955" s="1"/>
  <c r="B1956"/>
  <c r="C1956" s="1"/>
  <c r="B1957"/>
  <c r="C1957" s="1"/>
  <c r="B1958"/>
  <c r="C1958" s="1"/>
  <c r="B1959"/>
  <c r="C1959" s="1"/>
  <c r="B1960"/>
  <c r="C1960" s="1"/>
  <c r="B1961"/>
  <c r="C1961" s="1"/>
  <c r="B1962"/>
  <c r="C1962" s="1"/>
  <c r="B1963"/>
  <c r="C1963" s="1"/>
  <c r="B1964"/>
  <c r="C1964" s="1"/>
  <c r="B1965"/>
  <c r="C1965" s="1"/>
  <c r="B1966"/>
  <c r="C1966" s="1"/>
  <c r="B1967"/>
  <c r="C1967" s="1"/>
  <c r="B1968"/>
  <c r="C1968" s="1"/>
  <c r="B1969"/>
  <c r="C1969" s="1"/>
  <c r="B1970"/>
  <c r="C1970" s="1"/>
  <c r="B1971"/>
  <c r="C1971" s="1"/>
  <c r="B1972"/>
  <c r="C1972" s="1"/>
  <c r="B1973"/>
  <c r="C1973" s="1"/>
  <c r="B1974"/>
  <c r="C1974" s="1"/>
  <c r="B1975"/>
  <c r="C1975" s="1"/>
  <c r="B1976"/>
  <c r="C1976" s="1"/>
  <c r="B1977"/>
  <c r="C1977" s="1"/>
  <c r="B1978"/>
  <c r="C1978" s="1"/>
  <c r="B1979"/>
  <c r="C1979" s="1"/>
  <c r="B1980"/>
  <c r="C1980" s="1"/>
  <c r="B1981"/>
  <c r="C1981" s="1"/>
  <c r="B1982"/>
  <c r="C1982" s="1"/>
  <c r="B1983"/>
  <c r="C1983" s="1"/>
  <c r="B1984"/>
  <c r="C1984" s="1"/>
  <c r="B1985"/>
  <c r="C1985" s="1"/>
  <c r="B1986"/>
  <c r="C1986" s="1"/>
  <c r="B1987"/>
  <c r="C1987" s="1"/>
  <c r="B1988"/>
  <c r="C1988" s="1"/>
  <c r="B1989"/>
  <c r="C1989" s="1"/>
  <c r="B1990"/>
  <c r="C1990" s="1"/>
  <c r="B1991"/>
  <c r="C1991" s="1"/>
  <c r="B1992"/>
  <c r="C1992" s="1"/>
  <c r="B1993"/>
  <c r="C1993" s="1"/>
  <c r="B1994"/>
  <c r="C1994" s="1"/>
  <c r="B1995"/>
  <c r="C1995" s="1"/>
  <c r="B1996"/>
  <c r="C1996" s="1"/>
  <c r="B1997"/>
  <c r="C1997" s="1"/>
  <c r="B1998"/>
  <c r="C1998" s="1"/>
  <c r="B1999"/>
  <c r="C1999" s="1"/>
  <c r="B2000"/>
  <c r="C2000" s="1"/>
  <c r="B2001"/>
  <c r="C2001" s="1"/>
  <c r="B2002"/>
  <c r="C2002" s="1"/>
  <c r="B2003"/>
  <c r="C2003" s="1"/>
  <c r="B2004"/>
  <c r="C2004" s="1"/>
  <c r="B2005"/>
  <c r="C2005" s="1"/>
  <c r="B2006"/>
  <c r="C2006" s="1"/>
  <c r="B2007"/>
  <c r="C2007" s="1"/>
  <c r="B2008"/>
  <c r="C2008" s="1"/>
  <c r="B2009"/>
  <c r="C2009" s="1"/>
  <c r="B2010"/>
  <c r="C2010" s="1"/>
  <c r="B2011"/>
  <c r="C2011" s="1"/>
  <c r="B2012"/>
  <c r="C2012" s="1"/>
  <c r="B2013"/>
  <c r="C2013" s="1"/>
  <c r="B2014"/>
  <c r="C2014" s="1"/>
  <c r="B2015"/>
  <c r="C2015" s="1"/>
  <c r="B2016"/>
  <c r="C2016" s="1"/>
  <c r="B2017"/>
  <c r="C2017" s="1"/>
  <c r="B2018"/>
  <c r="C2018" s="1"/>
  <c r="B2019"/>
  <c r="C2019" s="1"/>
  <c r="B2020"/>
  <c r="C2020" s="1"/>
  <c r="B2021"/>
  <c r="C2021" s="1"/>
  <c r="B2022"/>
  <c r="C2022" s="1"/>
  <c r="B2023"/>
  <c r="C2023" s="1"/>
  <c r="B2024"/>
  <c r="C2024" s="1"/>
  <c r="B2025"/>
  <c r="C2025" s="1"/>
  <c r="B2026"/>
  <c r="C2026" s="1"/>
  <c r="B2027"/>
  <c r="C2027" s="1"/>
  <c r="B2028"/>
  <c r="C2028" s="1"/>
  <c r="B2029"/>
  <c r="C2029" s="1"/>
  <c r="B2030"/>
  <c r="C2030" s="1"/>
  <c r="B2031"/>
  <c r="C2031" s="1"/>
  <c r="B2032"/>
  <c r="C2032" s="1"/>
  <c r="B2033"/>
  <c r="C2033" s="1"/>
  <c r="B2034"/>
  <c r="C2034" s="1"/>
  <c r="B2035"/>
  <c r="C2035" s="1"/>
  <c r="B2036"/>
  <c r="C2036" s="1"/>
  <c r="B2037"/>
  <c r="C2037" s="1"/>
  <c r="B2038"/>
  <c r="C2038" s="1"/>
  <c r="B2039"/>
  <c r="C2039" s="1"/>
  <c r="B2040"/>
  <c r="C2040" s="1"/>
  <c r="B2041"/>
  <c r="C2041" s="1"/>
  <c r="B2042"/>
  <c r="C2042" s="1"/>
  <c r="B2043"/>
  <c r="C2043" s="1"/>
  <c r="B2044"/>
  <c r="C2044" s="1"/>
  <c r="B2045"/>
  <c r="C2045" s="1"/>
  <c r="B2046"/>
  <c r="C2046" s="1"/>
  <c r="B2047"/>
  <c r="C2047" s="1"/>
  <c r="B2048"/>
  <c r="C2048" s="1"/>
  <c r="B2049"/>
  <c r="C2049" s="1"/>
  <c r="B2050"/>
  <c r="C2050" s="1"/>
  <c r="B2051"/>
  <c r="C2051" s="1"/>
  <c r="B2052"/>
  <c r="C2052" s="1"/>
  <c r="B2053"/>
  <c r="C2053" s="1"/>
  <c r="B2054"/>
  <c r="C2054" s="1"/>
  <c r="B2055"/>
  <c r="C2055" s="1"/>
  <c r="B2056"/>
  <c r="C2056" s="1"/>
  <c r="B2057"/>
  <c r="C2057" s="1"/>
  <c r="B2058"/>
  <c r="C2058" s="1"/>
  <c r="B2059"/>
  <c r="C2059" s="1"/>
  <c r="B2060"/>
  <c r="C2060" s="1"/>
  <c r="B2061"/>
  <c r="C2061" s="1"/>
  <c r="B2062"/>
  <c r="C2062" s="1"/>
  <c r="B2063"/>
  <c r="C2063" s="1"/>
  <c r="B2064"/>
  <c r="C2064" s="1"/>
  <c r="B2065"/>
  <c r="C2065" s="1"/>
  <c r="B2066"/>
  <c r="C2066" s="1"/>
  <c r="B2067"/>
  <c r="C2067" s="1"/>
  <c r="B2068"/>
  <c r="C2068" s="1"/>
  <c r="B2069"/>
  <c r="C2069" s="1"/>
  <c r="B2070"/>
  <c r="C2070" s="1"/>
  <c r="B2071"/>
  <c r="C2071" s="1"/>
  <c r="B2072"/>
  <c r="C2072" s="1"/>
  <c r="B2073"/>
  <c r="C2073" s="1"/>
  <c r="B2074"/>
  <c r="C2074" s="1"/>
  <c r="B2075"/>
  <c r="C2075" s="1"/>
  <c r="B2076"/>
  <c r="C2076" s="1"/>
  <c r="B2077"/>
  <c r="C2077" s="1"/>
  <c r="B2078"/>
  <c r="C2078" s="1"/>
  <c r="B2079"/>
  <c r="C2079" s="1"/>
  <c r="B2080"/>
  <c r="C2080" s="1"/>
  <c r="B2081"/>
  <c r="C2081" s="1"/>
  <c r="B2082"/>
  <c r="C2082" s="1"/>
  <c r="B2083"/>
  <c r="C2083" s="1"/>
  <c r="B2084"/>
  <c r="C2084" s="1"/>
  <c r="B2085"/>
  <c r="C2085" s="1"/>
  <c r="B2086"/>
  <c r="C2086" s="1"/>
  <c r="B2087"/>
  <c r="C2087" s="1"/>
  <c r="B2088"/>
  <c r="C2088" s="1"/>
  <c r="B2089"/>
  <c r="C2089" s="1"/>
  <c r="B2090"/>
  <c r="C2090" s="1"/>
  <c r="B2091"/>
  <c r="C2091" s="1"/>
  <c r="B2092"/>
  <c r="C2092" s="1"/>
  <c r="B2093"/>
  <c r="C2093" s="1"/>
  <c r="B2094"/>
  <c r="C2094" s="1"/>
  <c r="B2095"/>
  <c r="C2095" s="1"/>
  <c r="B2096"/>
  <c r="C2096" s="1"/>
  <c r="B2097"/>
  <c r="C2097" s="1"/>
  <c r="B2098"/>
  <c r="C2098" s="1"/>
  <c r="B2099"/>
  <c r="C2099" s="1"/>
  <c r="B2100"/>
  <c r="C2100" s="1"/>
  <c r="B2101"/>
  <c r="C2101" s="1"/>
  <c r="B2102"/>
  <c r="C2102" s="1"/>
  <c r="B2103"/>
  <c r="C2103" s="1"/>
  <c r="B2104"/>
  <c r="C2104" s="1"/>
  <c r="B2105"/>
  <c r="C2105" s="1"/>
  <c r="B2106"/>
  <c r="C2106" s="1"/>
  <c r="B2107"/>
  <c r="C2107" s="1"/>
  <c r="B2108"/>
  <c r="C2108" s="1"/>
  <c r="B2109"/>
  <c r="C2109" s="1"/>
  <c r="B2110"/>
  <c r="C2110" s="1"/>
  <c r="B2111"/>
  <c r="C2111" s="1"/>
  <c r="B2112"/>
  <c r="C2112" s="1"/>
  <c r="B2113"/>
  <c r="C2113" s="1"/>
  <c r="B2114"/>
  <c r="C2114" s="1"/>
  <c r="B2115"/>
  <c r="C2115" s="1"/>
  <c r="B2116"/>
  <c r="C2116" s="1"/>
  <c r="B2117"/>
  <c r="C2117" s="1"/>
  <c r="B2118"/>
  <c r="C2118" s="1"/>
  <c r="B2119"/>
  <c r="C2119" s="1"/>
  <c r="B2120"/>
  <c r="C2120" s="1"/>
  <c r="B2121"/>
  <c r="C2121" s="1"/>
  <c r="B2122"/>
  <c r="C2122" s="1"/>
  <c r="B2123"/>
  <c r="C2123" s="1"/>
  <c r="B2124"/>
  <c r="C2124" s="1"/>
  <c r="B2125"/>
  <c r="C2125" s="1"/>
  <c r="B2126"/>
  <c r="C2126" s="1"/>
  <c r="B2127"/>
  <c r="C2127" s="1"/>
  <c r="B2128"/>
  <c r="C2128" s="1"/>
  <c r="B2129"/>
  <c r="C2129" s="1"/>
  <c r="B2130"/>
  <c r="C2130" s="1"/>
  <c r="B2131"/>
  <c r="C2131" s="1"/>
  <c r="B2132"/>
  <c r="C2132" s="1"/>
  <c r="B2133"/>
  <c r="C2133" s="1"/>
  <c r="B2134"/>
  <c r="C2134" s="1"/>
  <c r="B2135"/>
  <c r="C2135" s="1"/>
  <c r="B2136"/>
  <c r="C2136" s="1"/>
  <c r="B2137"/>
  <c r="C2137" s="1"/>
  <c r="B2138"/>
  <c r="C2138" s="1"/>
  <c r="B2139"/>
  <c r="C2139" s="1"/>
  <c r="B2140"/>
  <c r="C2140" s="1"/>
  <c r="B2141"/>
  <c r="C2141" s="1"/>
  <c r="B2142"/>
  <c r="C2142" s="1"/>
  <c r="B2143"/>
  <c r="C2143" s="1"/>
  <c r="B2144"/>
  <c r="C2144" s="1"/>
  <c r="B2145"/>
  <c r="C2145" s="1"/>
  <c r="B2146"/>
  <c r="C2146" s="1"/>
  <c r="B2147"/>
  <c r="C2147" s="1"/>
  <c r="B2148"/>
  <c r="C2148" s="1"/>
  <c r="B2149"/>
  <c r="C2149" s="1"/>
  <c r="B2150"/>
  <c r="C2150" s="1"/>
  <c r="B2151"/>
  <c r="C2151" s="1"/>
  <c r="B2152"/>
  <c r="C2152" s="1"/>
  <c r="B2153"/>
  <c r="C2153" s="1"/>
  <c r="B2154"/>
  <c r="C2154" s="1"/>
  <c r="B2155"/>
  <c r="C2155" s="1"/>
  <c r="B2156"/>
  <c r="C2156" s="1"/>
  <c r="B2157"/>
  <c r="C2157" s="1"/>
  <c r="B2158"/>
  <c r="C2158" s="1"/>
  <c r="B2159"/>
  <c r="C2159" s="1"/>
  <c r="B2160"/>
  <c r="C2160" s="1"/>
  <c r="B2161"/>
  <c r="C2161" s="1"/>
  <c r="B2162"/>
  <c r="C2162" s="1"/>
  <c r="B2163"/>
  <c r="C2163" s="1"/>
  <c r="B2164"/>
  <c r="C2164" s="1"/>
  <c r="B2165"/>
  <c r="C2165" s="1"/>
  <c r="B2166"/>
  <c r="C2166" s="1"/>
  <c r="B2167"/>
  <c r="C2167" s="1"/>
  <c r="B2168"/>
  <c r="C2168" s="1"/>
  <c r="B2169"/>
  <c r="C2169" s="1"/>
  <c r="B2170"/>
  <c r="C2170" s="1"/>
  <c r="B2171"/>
  <c r="C2171" s="1"/>
  <c r="B2172"/>
  <c r="C2172" s="1"/>
  <c r="B2173"/>
  <c r="C2173" s="1"/>
  <c r="B2174"/>
  <c r="C2174" s="1"/>
  <c r="B2175"/>
  <c r="C2175" s="1"/>
  <c r="B2176"/>
  <c r="C2176" s="1"/>
  <c r="B2177"/>
  <c r="C2177" s="1"/>
  <c r="B2178"/>
  <c r="C2178" s="1"/>
  <c r="B2179"/>
  <c r="C2179" s="1"/>
  <c r="B2180"/>
  <c r="C2180" s="1"/>
  <c r="B2181"/>
  <c r="C2181" s="1"/>
  <c r="B2182"/>
  <c r="C2182" s="1"/>
  <c r="B2183"/>
  <c r="C2183" s="1"/>
  <c r="B2184"/>
  <c r="C2184" s="1"/>
  <c r="B2185"/>
  <c r="C2185" s="1"/>
  <c r="B2186"/>
  <c r="C2186" s="1"/>
  <c r="B2187"/>
  <c r="C2187" s="1"/>
  <c r="B2188"/>
  <c r="C2188" s="1"/>
  <c r="B2189"/>
  <c r="C2189" s="1"/>
  <c r="B2190"/>
  <c r="C2190" s="1"/>
  <c r="B2191"/>
  <c r="C2191" s="1"/>
  <c r="B2192"/>
  <c r="C2192" s="1"/>
  <c r="B2193"/>
  <c r="C2193" s="1"/>
  <c r="B2194"/>
  <c r="C2194" s="1"/>
  <c r="B2195"/>
  <c r="C2195" s="1"/>
  <c r="B2196"/>
  <c r="C2196" s="1"/>
  <c r="B2197"/>
  <c r="C2197" s="1"/>
  <c r="B2198"/>
  <c r="C2198" s="1"/>
  <c r="B2199"/>
  <c r="C2199" s="1"/>
  <c r="B2200"/>
  <c r="C2200" s="1"/>
  <c r="B2201"/>
  <c r="C2201" s="1"/>
  <c r="B2202"/>
  <c r="C2202" s="1"/>
  <c r="B2203"/>
  <c r="C2203" s="1"/>
  <c r="B2204"/>
  <c r="C2204" s="1"/>
  <c r="B2205"/>
  <c r="C2205" s="1"/>
  <c r="B2206"/>
  <c r="C2206" s="1"/>
  <c r="B2207"/>
  <c r="C2207" s="1"/>
  <c r="B2208"/>
  <c r="C2208" s="1"/>
  <c r="B2209"/>
  <c r="C2209" s="1"/>
  <c r="B2210"/>
  <c r="C2210" s="1"/>
  <c r="B2211"/>
  <c r="C2211" s="1"/>
  <c r="B2212"/>
  <c r="C2212" s="1"/>
  <c r="B2213"/>
  <c r="C2213" s="1"/>
  <c r="B2214"/>
  <c r="C2214" s="1"/>
  <c r="B2215"/>
  <c r="C2215" s="1"/>
  <c r="B2216"/>
  <c r="C2216" s="1"/>
  <c r="B2217"/>
  <c r="C2217" s="1"/>
  <c r="B2218"/>
  <c r="C2218" s="1"/>
  <c r="B2219"/>
  <c r="C2219" s="1"/>
  <c r="B2220"/>
  <c r="C2220" s="1"/>
  <c r="B2221"/>
  <c r="C2221" s="1"/>
  <c r="B2222"/>
  <c r="C2222" s="1"/>
  <c r="B2223"/>
  <c r="C2223" s="1"/>
  <c r="B2224"/>
  <c r="C2224" s="1"/>
  <c r="B2225"/>
  <c r="C2225" s="1"/>
  <c r="B2226"/>
  <c r="C2226" s="1"/>
  <c r="B2227"/>
  <c r="C2227" s="1"/>
  <c r="B2228"/>
  <c r="C2228" s="1"/>
  <c r="B2229"/>
  <c r="C2229" s="1"/>
  <c r="B2230"/>
  <c r="C2230" s="1"/>
  <c r="B2231"/>
  <c r="C2231" s="1"/>
  <c r="B2232"/>
  <c r="C2232" s="1"/>
  <c r="B2233"/>
  <c r="C2233" s="1"/>
  <c r="B2234"/>
  <c r="C2234" s="1"/>
  <c r="B2235"/>
  <c r="C2235" s="1"/>
  <c r="B2236"/>
  <c r="C2236" s="1"/>
  <c r="B2237"/>
  <c r="C2237" s="1"/>
  <c r="B2238"/>
  <c r="C2238" s="1"/>
  <c r="B2239"/>
  <c r="C2239" s="1"/>
  <c r="B2240"/>
  <c r="C2240" s="1"/>
  <c r="B2241"/>
  <c r="C2241" s="1"/>
  <c r="B2242"/>
  <c r="C2242" s="1"/>
  <c r="B2243"/>
  <c r="C2243" s="1"/>
  <c r="B2244"/>
  <c r="C2244" s="1"/>
  <c r="B2245"/>
  <c r="C2245" s="1"/>
  <c r="B2246"/>
  <c r="C2246" s="1"/>
  <c r="B2247"/>
  <c r="C2247" s="1"/>
  <c r="B2248"/>
  <c r="C2248" s="1"/>
  <c r="B2249"/>
  <c r="C2249" s="1"/>
  <c r="B2250"/>
  <c r="C2250" s="1"/>
  <c r="B2251"/>
  <c r="C2251" s="1"/>
  <c r="B2252"/>
  <c r="C2252" s="1"/>
  <c r="B2253"/>
  <c r="C2253" s="1"/>
  <c r="B2254"/>
  <c r="C2254" s="1"/>
  <c r="B2255"/>
  <c r="C2255" s="1"/>
  <c r="B2256"/>
  <c r="C2256" s="1"/>
  <c r="B2257"/>
  <c r="C2257" s="1"/>
  <c r="B2258"/>
  <c r="C2258" s="1"/>
  <c r="B2259"/>
  <c r="C2259" s="1"/>
  <c r="B2260"/>
  <c r="C2260" s="1"/>
  <c r="B2261"/>
  <c r="C2261" s="1"/>
  <c r="B2262"/>
  <c r="C2262" s="1"/>
  <c r="B2263"/>
  <c r="C2263" s="1"/>
  <c r="B2264"/>
  <c r="C2264" s="1"/>
  <c r="B2265"/>
  <c r="C2265" s="1"/>
  <c r="B2266"/>
  <c r="C2266" s="1"/>
  <c r="B2267"/>
  <c r="C2267" s="1"/>
  <c r="B2268"/>
  <c r="C2268" s="1"/>
  <c r="B2269"/>
  <c r="C2269" s="1"/>
  <c r="B2270"/>
  <c r="C2270" s="1"/>
  <c r="B2271"/>
  <c r="C2271" s="1"/>
  <c r="B2272"/>
  <c r="C2272" s="1"/>
  <c r="B2273"/>
  <c r="C2273" s="1"/>
  <c r="B2274"/>
  <c r="C2274" s="1"/>
  <c r="B2275"/>
  <c r="C2275" s="1"/>
  <c r="B2276"/>
  <c r="C2276" s="1"/>
  <c r="B2277"/>
  <c r="C2277" s="1"/>
  <c r="B2278"/>
  <c r="C2278" s="1"/>
  <c r="B2279"/>
  <c r="C2279" s="1"/>
  <c r="B2280"/>
  <c r="C2280" s="1"/>
  <c r="B2281"/>
  <c r="C2281" s="1"/>
  <c r="B2282"/>
  <c r="C2282" s="1"/>
  <c r="B2283"/>
  <c r="C2283" s="1"/>
  <c r="B2284"/>
  <c r="C2284" s="1"/>
  <c r="B2285"/>
  <c r="C2285" s="1"/>
  <c r="B2286"/>
  <c r="C2286" s="1"/>
  <c r="B2287"/>
  <c r="C2287" s="1"/>
  <c r="B2288"/>
  <c r="C2288" s="1"/>
  <c r="B2289"/>
  <c r="C2289" s="1"/>
  <c r="B2290"/>
  <c r="C2290" s="1"/>
  <c r="B2291"/>
  <c r="C2291" s="1"/>
  <c r="B2292"/>
  <c r="C2292" s="1"/>
  <c r="B2293"/>
  <c r="C2293" s="1"/>
  <c r="B2294"/>
  <c r="C2294" s="1"/>
  <c r="B2295"/>
  <c r="C2295" s="1"/>
  <c r="B2296"/>
  <c r="C2296" s="1"/>
  <c r="B2297"/>
  <c r="C2297" s="1"/>
  <c r="B2298"/>
  <c r="C2298" s="1"/>
  <c r="B2299"/>
  <c r="C2299" s="1"/>
  <c r="B2300"/>
  <c r="C2300" s="1"/>
  <c r="B2301"/>
  <c r="C2301" s="1"/>
  <c r="B2302"/>
  <c r="C2302" s="1"/>
  <c r="B2303"/>
  <c r="C2303" s="1"/>
  <c r="B2304"/>
  <c r="C2304" s="1"/>
  <c r="B2305"/>
  <c r="C2305" s="1"/>
  <c r="B2306"/>
  <c r="C2306" s="1"/>
  <c r="B2307"/>
  <c r="C2307" s="1"/>
  <c r="B2308"/>
  <c r="C2308" s="1"/>
  <c r="B2309"/>
  <c r="C2309" s="1"/>
  <c r="B2310"/>
  <c r="C2310" s="1"/>
  <c r="B2311"/>
  <c r="C2311" s="1"/>
  <c r="B2312"/>
  <c r="C2312" s="1"/>
  <c r="B2313"/>
  <c r="C2313" s="1"/>
  <c r="B2314"/>
  <c r="C2314" s="1"/>
  <c r="B2315"/>
  <c r="C2315" s="1"/>
  <c r="B2316"/>
  <c r="C2316" s="1"/>
  <c r="B2317"/>
  <c r="C2317" s="1"/>
  <c r="B2318"/>
  <c r="C2318" s="1"/>
  <c r="B2319"/>
  <c r="C2319" s="1"/>
  <c r="B2320"/>
  <c r="C2320" s="1"/>
  <c r="B2321"/>
  <c r="C2321" s="1"/>
  <c r="B2322"/>
  <c r="C2322" s="1"/>
  <c r="B2323"/>
  <c r="C2323" s="1"/>
  <c r="B2324"/>
  <c r="C2324" s="1"/>
  <c r="B2325"/>
  <c r="C2325" s="1"/>
  <c r="B2326"/>
  <c r="C2326" s="1"/>
  <c r="B2327"/>
  <c r="C2327" s="1"/>
  <c r="B2328"/>
  <c r="C2328" s="1"/>
  <c r="B2329"/>
  <c r="C2329" s="1"/>
  <c r="B2330"/>
  <c r="C2330" s="1"/>
  <c r="B2331"/>
  <c r="C2331" s="1"/>
  <c r="B2332"/>
  <c r="C2332" s="1"/>
  <c r="B2333"/>
  <c r="C2333" s="1"/>
  <c r="B2334"/>
  <c r="C2334" s="1"/>
  <c r="B2335"/>
  <c r="C2335" s="1"/>
  <c r="B2336"/>
  <c r="C2336" s="1"/>
  <c r="B2337"/>
  <c r="C2337" s="1"/>
  <c r="B2338"/>
  <c r="C2338" s="1"/>
  <c r="B2339"/>
  <c r="C2339" s="1"/>
  <c r="B2340"/>
  <c r="C2340" s="1"/>
  <c r="B2341"/>
  <c r="C2341" s="1"/>
  <c r="B2342"/>
  <c r="C2342" s="1"/>
  <c r="B2343"/>
  <c r="C2343" s="1"/>
  <c r="B2344"/>
  <c r="C2344" s="1"/>
  <c r="B2345"/>
  <c r="C2345" s="1"/>
  <c r="B2346"/>
  <c r="C2346" s="1"/>
  <c r="B2347"/>
  <c r="C2347" s="1"/>
  <c r="B2348"/>
  <c r="C2348" s="1"/>
  <c r="B2349"/>
  <c r="C2349" s="1"/>
  <c r="B2350"/>
  <c r="C2350" s="1"/>
  <c r="B2351"/>
  <c r="C2351" s="1"/>
  <c r="B2352"/>
  <c r="C2352" s="1"/>
  <c r="B2353"/>
  <c r="C2353" s="1"/>
  <c r="B2354"/>
  <c r="C2354" s="1"/>
  <c r="B2355"/>
  <c r="C2355" s="1"/>
  <c r="B2356"/>
  <c r="C2356" s="1"/>
  <c r="B2357"/>
  <c r="C2357" s="1"/>
  <c r="B2358"/>
  <c r="C2358" s="1"/>
  <c r="B2359"/>
  <c r="C2359" s="1"/>
  <c r="B2360"/>
  <c r="C2360" s="1"/>
  <c r="B2361"/>
  <c r="C2361" s="1"/>
  <c r="B2362"/>
  <c r="C2362" s="1"/>
  <c r="B2363"/>
  <c r="C2363" s="1"/>
  <c r="B2364"/>
  <c r="C2364" s="1"/>
  <c r="B2365"/>
  <c r="C2365" s="1"/>
  <c r="B2366"/>
  <c r="C2366" s="1"/>
  <c r="B2367"/>
  <c r="C2367" s="1"/>
  <c r="B2368"/>
  <c r="C2368" s="1"/>
  <c r="B2369"/>
  <c r="C2369" s="1"/>
  <c r="B2370"/>
  <c r="C2370" s="1"/>
  <c r="B2371"/>
  <c r="C2371" s="1"/>
  <c r="B2372"/>
  <c r="C2372" s="1"/>
  <c r="B2373"/>
  <c r="C2373" s="1"/>
  <c r="B2374"/>
  <c r="C2374" s="1"/>
  <c r="B2375"/>
  <c r="C2375" s="1"/>
  <c r="B2376"/>
  <c r="C2376" s="1"/>
  <c r="B2377"/>
  <c r="C2377" s="1"/>
  <c r="B2378"/>
  <c r="C2378" s="1"/>
  <c r="B2379"/>
  <c r="C2379" s="1"/>
  <c r="B2380"/>
  <c r="C2380" s="1"/>
  <c r="B2381"/>
  <c r="C2381" s="1"/>
  <c r="B2382"/>
  <c r="C2382" s="1"/>
  <c r="B2383"/>
  <c r="C2383" s="1"/>
  <c r="B2384"/>
  <c r="C2384" s="1"/>
  <c r="B2385"/>
  <c r="C2385" s="1"/>
  <c r="B2386"/>
  <c r="C2386" s="1"/>
  <c r="B2387"/>
  <c r="C2387" s="1"/>
  <c r="B2388"/>
  <c r="C2388" s="1"/>
  <c r="B2389"/>
  <c r="C2389" s="1"/>
  <c r="B2390"/>
  <c r="C2390" s="1"/>
  <c r="B2391"/>
  <c r="C2391" s="1"/>
  <c r="B2392"/>
  <c r="C2392" s="1"/>
  <c r="B2393"/>
  <c r="C2393" s="1"/>
  <c r="B2394"/>
  <c r="C2394" s="1"/>
  <c r="B2395"/>
  <c r="C2395" s="1"/>
  <c r="B2396"/>
  <c r="C2396" s="1"/>
  <c r="B2397"/>
  <c r="C2397" s="1"/>
  <c r="B2398"/>
  <c r="C2398" s="1"/>
  <c r="B2399"/>
  <c r="C2399" s="1"/>
  <c r="B2400"/>
  <c r="C2400" s="1"/>
  <c r="B2401"/>
  <c r="C2401" s="1"/>
  <c r="B2402"/>
  <c r="C2402" s="1"/>
  <c r="B2403"/>
  <c r="C2403" s="1"/>
  <c r="B2404"/>
  <c r="C2404" s="1"/>
  <c r="B2405"/>
  <c r="C2405" s="1"/>
  <c r="B2406"/>
  <c r="C2406" s="1"/>
  <c r="B2407"/>
  <c r="C2407" s="1"/>
  <c r="B2408"/>
  <c r="C2408" s="1"/>
  <c r="B2409"/>
  <c r="C2409" s="1"/>
  <c r="B2410"/>
  <c r="C2410" s="1"/>
  <c r="B2411"/>
  <c r="C2411" s="1"/>
  <c r="B2412"/>
  <c r="C2412" s="1"/>
  <c r="B2413"/>
  <c r="C2413" s="1"/>
  <c r="B2414"/>
  <c r="C2414" s="1"/>
  <c r="B2415"/>
  <c r="C2415" s="1"/>
  <c r="B2416"/>
  <c r="C2416" s="1"/>
  <c r="B2417"/>
  <c r="C2417" s="1"/>
  <c r="B2418"/>
  <c r="C2418" s="1"/>
  <c r="B2419"/>
  <c r="C2419" s="1"/>
  <c r="B2420"/>
  <c r="C2420" s="1"/>
  <c r="B2421"/>
  <c r="C2421" s="1"/>
  <c r="B2422"/>
  <c r="C2422" s="1"/>
  <c r="B2423"/>
  <c r="C2423" s="1"/>
  <c r="B2424"/>
  <c r="C2424" s="1"/>
  <c r="B2425"/>
  <c r="C2425" s="1"/>
  <c r="B2426"/>
  <c r="C2426" s="1"/>
  <c r="B2427"/>
  <c r="C2427" s="1"/>
  <c r="B2428"/>
  <c r="C2428" s="1"/>
  <c r="B2429"/>
  <c r="C2429" s="1"/>
  <c r="B2430"/>
  <c r="C2430" s="1"/>
  <c r="B2431"/>
  <c r="C2431" s="1"/>
  <c r="B2432"/>
  <c r="C2432" s="1"/>
  <c r="B2433"/>
  <c r="C2433" s="1"/>
  <c r="B2434"/>
  <c r="C2434" s="1"/>
  <c r="B2435"/>
  <c r="C2435" s="1"/>
  <c r="B2436"/>
  <c r="C2436" s="1"/>
  <c r="B2437"/>
  <c r="C2437" s="1"/>
  <c r="B2438"/>
  <c r="C2438" s="1"/>
  <c r="B2439"/>
  <c r="C2439" s="1"/>
  <c r="B2440"/>
  <c r="C2440" s="1"/>
  <c r="B2441"/>
  <c r="C2441" s="1"/>
  <c r="B2442"/>
  <c r="C2442" s="1"/>
  <c r="B2443"/>
  <c r="C2443" s="1"/>
  <c r="B2444"/>
  <c r="C2444" s="1"/>
  <c r="B2445"/>
  <c r="C2445" s="1"/>
  <c r="B2446"/>
  <c r="C2446" s="1"/>
  <c r="B2447"/>
  <c r="C2447" s="1"/>
  <c r="B2448"/>
  <c r="C2448" s="1"/>
  <c r="B2449"/>
  <c r="C2449" s="1"/>
  <c r="B2450"/>
  <c r="C2450" s="1"/>
  <c r="B2451"/>
  <c r="C2451" s="1"/>
  <c r="B2452"/>
  <c r="C2452" s="1"/>
  <c r="B2453"/>
  <c r="C2453" s="1"/>
  <c r="B2454"/>
  <c r="C2454" s="1"/>
  <c r="B2455"/>
  <c r="C2455" s="1"/>
  <c r="B2456"/>
  <c r="C2456" s="1"/>
  <c r="B2457"/>
  <c r="C2457" s="1"/>
  <c r="B2458"/>
  <c r="C2458" s="1"/>
  <c r="B2459"/>
  <c r="C2459" s="1"/>
  <c r="B2460"/>
  <c r="C2460" s="1"/>
  <c r="B2461"/>
  <c r="C2461" s="1"/>
  <c r="B2462"/>
  <c r="C2462" s="1"/>
  <c r="B2463"/>
  <c r="C2463" s="1"/>
  <c r="B2464"/>
  <c r="C2464" s="1"/>
  <c r="B2465"/>
  <c r="C2465" s="1"/>
  <c r="B2466"/>
  <c r="C2466" s="1"/>
  <c r="B2467"/>
  <c r="C2467" s="1"/>
  <c r="B2468"/>
  <c r="C2468" s="1"/>
  <c r="B2469"/>
  <c r="C2469" s="1"/>
  <c r="B2470"/>
  <c r="C2470" s="1"/>
  <c r="B2471"/>
  <c r="C2471" s="1"/>
  <c r="B2472"/>
  <c r="C2472" s="1"/>
  <c r="B2473"/>
  <c r="C2473" s="1"/>
  <c r="B2474"/>
  <c r="C2474" s="1"/>
  <c r="B2475"/>
  <c r="C2475" s="1"/>
  <c r="B2476"/>
  <c r="C2476" s="1"/>
  <c r="B2477"/>
  <c r="C2477" s="1"/>
  <c r="B2478"/>
  <c r="C2478" s="1"/>
  <c r="B2479"/>
  <c r="C2479" s="1"/>
  <c r="B2480"/>
  <c r="C2480" s="1"/>
  <c r="B2481"/>
  <c r="C2481" s="1"/>
  <c r="B2482"/>
  <c r="C2482" s="1"/>
  <c r="B2483"/>
  <c r="C2483" s="1"/>
  <c r="B2484"/>
  <c r="C2484" s="1"/>
  <c r="B2485"/>
  <c r="C2485" s="1"/>
  <c r="B2486"/>
  <c r="C2486" s="1"/>
  <c r="B2487"/>
  <c r="C2487" s="1"/>
  <c r="B2488"/>
  <c r="C2488" s="1"/>
  <c r="B2489"/>
  <c r="C2489" s="1"/>
  <c r="B2490"/>
  <c r="C2490" s="1"/>
  <c r="B2491"/>
  <c r="C2491" s="1"/>
  <c r="B2492"/>
  <c r="C2492" s="1"/>
  <c r="B2493"/>
  <c r="C2493" s="1"/>
  <c r="B2494"/>
  <c r="C2494" s="1"/>
  <c r="B2495"/>
  <c r="C2495" s="1"/>
  <c r="B2496"/>
  <c r="C2496" s="1"/>
  <c r="B2497"/>
  <c r="C2497" s="1"/>
  <c r="B2498"/>
  <c r="C2498" s="1"/>
  <c r="B2499"/>
  <c r="C2499" s="1"/>
  <c r="B2500"/>
  <c r="C2500" s="1"/>
  <c r="B2501"/>
  <c r="C2501" s="1"/>
  <c r="B2502"/>
  <c r="C2502" s="1"/>
  <c r="B2503"/>
  <c r="C2503" s="1"/>
  <c r="B2504"/>
  <c r="C2504" s="1"/>
  <c r="B2505"/>
  <c r="C2505" s="1"/>
  <c r="B2506"/>
  <c r="C2506" s="1"/>
  <c r="B2507"/>
  <c r="C2507" s="1"/>
  <c r="B2508"/>
  <c r="C2508" s="1"/>
  <c r="B2509"/>
  <c r="C2509" s="1"/>
  <c r="B2510"/>
  <c r="C2510" s="1"/>
  <c r="B2511"/>
  <c r="C2511" s="1"/>
  <c r="B2512"/>
  <c r="C2512" s="1"/>
  <c r="B2513"/>
  <c r="C2513" s="1"/>
  <c r="B2514"/>
  <c r="C2514" s="1"/>
  <c r="B2515"/>
  <c r="C2515" s="1"/>
  <c r="B2516"/>
  <c r="C2516" s="1"/>
  <c r="B2517"/>
  <c r="C2517" s="1"/>
  <c r="B2518"/>
  <c r="C2518" s="1"/>
  <c r="B2519"/>
  <c r="C2519" s="1"/>
  <c r="B2520"/>
  <c r="C2520" s="1"/>
  <c r="B2521"/>
  <c r="C2521" s="1"/>
  <c r="B2522"/>
  <c r="C2522" s="1"/>
  <c r="B2523"/>
  <c r="C2523" s="1"/>
  <c r="B2524"/>
  <c r="C2524" s="1"/>
  <c r="B2525"/>
  <c r="C2525" s="1"/>
  <c r="B2526"/>
  <c r="C2526" s="1"/>
  <c r="B2527"/>
  <c r="C2527" s="1"/>
  <c r="B2528"/>
  <c r="C2528" s="1"/>
  <c r="B2529"/>
  <c r="C2529" s="1"/>
  <c r="B2530"/>
  <c r="C2530" s="1"/>
  <c r="B2531"/>
  <c r="C2531" s="1"/>
  <c r="B2532"/>
  <c r="C2532" s="1"/>
  <c r="B2533"/>
  <c r="C2533" s="1"/>
  <c r="B2534"/>
  <c r="C2534" s="1"/>
  <c r="B2535"/>
  <c r="C2535" s="1"/>
  <c r="B2536"/>
  <c r="C2536" s="1"/>
  <c r="B2537"/>
  <c r="C2537" s="1"/>
  <c r="B2538"/>
  <c r="C2538" s="1"/>
  <c r="B2539"/>
  <c r="C2539" s="1"/>
  <c r="B2540"/>
  <c r="C2540" s="1"/>
  <c r="B2541"/>
  <c r="C2541" s="1"/>
  <c r="B2542"/>
  <c r="C2542" s="1"/>
  <c r="B2543"/>
  <c r="C2543" s="1"/>
  <c r="B2544"/>
  <c r="C2544" s="1"/>
  <c r="B2545"/>
  <c r="C2545" s="1"/>
  <c r="B2546"/>
  <c r="C2546" s="1"/>
  <c r="B2547"/>
  <c r="C2547" s="1"/>
  <c r="B2548"/>
  <c r="C2548" s="1"/>
  <c r="B2549"/>
  <c r="C2549" s="1"/>
  <c r="B2550"/>
  <c r="C2550" s="1"/>
  <c r="B2551"/>
  <c r="C2551" s="1"/>
  <c r="B2552"/>
  <c r="C2552" s="1"/>
  <c r="B2553"/>
  <c r="C2553" s="1"/>
  <c r="B2554"/>
  <c r="C2554" s="1"/>
  <c r="B2555"/>
  <c r="C2555" s="1"/>
  <c r="B2556"/>
  <c r="C2556" s="1"/>
  <c r="B2557"/>
  <c r="C2557" s="1"/>
  <c r="B2558"/>
  <c r="C2558" s="1"/>
  <c r="B2559"/>
  <c r="C2559" s="1"/>
  <c r="B2560"/>
  <c r="C2560" s="1"/>
  <c r="B2561"/>
  <c r="C2561" s="1"/>
  <c r="B2562"/>
  <c r="C2562" s="1"/>
  <c r="B2563"/>
  <c r="C2563" s="1"/>
  <c r="B2564"/>
  <c r="C2564" s="1"/>
  <c r="B2565"/>
  <c r="C2565" s="1"/>
  <c r="B2566"/>
  <c r="C2566" s="1"/>
  <c r="B2567"/>
  <c r="C2567" s="1"/>
  <c r="B2568"/>
  <c r="C2568" s="1"/>
  <c r="B2569"/>
  <c r="C2569" s="1"/>
  <c r="B2570"/>
  <c r="C2570" s="1"/>
  <c r="B2571"/>
  <c r="C2571" s="1"/>
  <c r="B2572"/>
  <c r="C2572" s="1"/>
  <c r="B2573"/>
  <c r="C2573" s="1"/>
  <c r="B2574"/>
  <c r="C2574" s="1"/>
  <c r="B2575"/>
  <c r="C2575" s="1"/>
  <c r="B2576"/>
  <c r="C2576" s="1"/>
  <c r="B2577"/>
  <c r="C2577" s="1"/>
  <c r="B2578"/>
  <c r="C2578" s="1"/>
  <c r="B2579"/>
  <c r="C2579" s="1"/>
  <c r="B2580"/>
  <c r="C2580" s="1"/>
  <c r="B2581"/>
  <c r="C2581" s="1"/>
  <c r="B2582"/>
  <c r="C2582" s="1"/>
  <c r="B2583"/>
  <c r="C2583" s="1"/>
  <c r="B2584"/>
  <c r="C2584" s="1"/>
  <c r="B2585"/>
  <c r="C2585" s="1"/>
  <c r="B2586"/>
  <c r="C2586" s="1"/>
  <c r="B2587"/>
  <c r="C2587" s="1"/>
  <c r="B2588"/>
  <c r="C2588" s="1"/>
  <c r="B2589"/>
  <c r="C2589" s="1"/>
  <c r="B2590"/>
  <c r="C2590" s="1"/>
  <c r="B2591"/>
  <c r="C2591" s="1"/>
  <c r="B2592"/>
  <c r="C2592" s="1"/>
  <c r="B2593"/>
  <c r="C2593" s="1"/>
  <c r="B2594"/>
  <c r="C2594" s="1"/>
  <c r="B2595"/>
  <c r="C2595" s="1"/>
  <c r="B2596"/>
  <c r="C2596" s="1"/>
  <c r="B2597"/>
  <c r="C2597" s="1"/>
  <c r="B2598"/>
  <c r="C2598" s="1"/>
  <c r="B2599"/>
  <c r="C2599" s="1"/>
  <c r="B2600"/>
  <c r="C2600" s="1"/>
  <c r="B2601"/>
  <c r="C2601" s="1"/>
  <c r="B2602"/>
  <c r="C2602" s="1"/>
  <c r="B2603"/>
  <c r="C2603" s="1"/>
  <c r="B2604"/>
  <c r="C2604" s="1"/>
  <c r="B2605"/>
  <c r="C2605" s="1"/>
  <c r="B2606"/>
  <c r="C2606" s="1"/>
  <c r="B2607"/>
  <c r="C2607" s="1"/>
  <c r="B2608"/>
  <c r="C2608" s="1"/>
  <c r="B2609"/>
  <c r="C2609" s="1"/>
  <c r="B2610"/>
  <c r="C2610" s="1"/>
  <c r="B2611"/>
  <c r="C2611" s="1"/>
  <c r="B2612"/>
  <c r="C2612" s="1"/>
  <c r="B2613"/>
  <c r="C2613" s="1"/>
  <c r="B2614"/>
  <c r="C2614" s="1"/>
  <c r="B2615"/>
  <c r="C2615" s="1"/>
  <c r="B2616"/>
  <c r="C2616" s="1"/>
  <c r="B2617"/>
  <c r="C2617" s="1"/>
  <c r="B2618"/>
  <c r="C2618" s="1"/>
  <c r="B2619"/>
  <c r="C2619" s="1"/>
  <c r="B2620"/>
  <c r="C2620" s="1"/>
  <c r="B2621"/>
  <c r="C2621" s="1"/>
  <c r="B2622"/>
  <c r="C2622" s="1"/>
  <c r="B2623"/>
  <c r="C2623" s="1"/>
  <c r="B2624"/>
  <c r="C2624" s="1"/>
  <c r="B2625"/>
  <c r="C2625" s="1"/>
  <c r="B2626"/>
  <c r="C2626" s="1"/>
  <c r="B2627"/>
  <c r="C2627" s="1"/>
  <c r="B2628"/>
  <c r="C2628" s="1"/>
  <c r="B2629"/>
  <c r="C2629" s="1"/>
  <c r="B2630"/>
  <c r="C2630" s="1"/>
  <c r="B2631"/>
  <c r="C2631" s="1"/>
  <c r="B2632"/>
  <c r="C2632" s="1"/>
  <c r="B2633"/>
  <c r="C2633" s="1"/>
  <c r="B2634"/>
  <c r="C2634" s="1"/>
  <c r="B2635"/>
  <c r="C2635" s="1"/>
  <c r="B2636"/>
  <c r="C2636" s="1"/>
  <c r="B2637"/>
  <c r="C2637" s="1"/>
  <c r="B2638"/>
  <c r="C2638" s="1"/>
  <c r="B2639"/>
  <c r="C2639" s="1"/>
  <c r="B2640"/>
  <c r="C2640" s="1"/>
  <c r="B2641"/>
  <c r="C2641" s="1"/>
  <c r="B2642"/>
  <c r="C2642" s="1"/>
  <c r="B2643"/>
  <c r="C2643" s="1"/>
  <c r="B2644"/>
  <c r="C2644" s="1"/>
  <c r="B2645"/>
  <c r="C2645" s="1"/>
  <c r="B2646"/>
  <c r="C2646" s="1"/>
  <c r="B2647"/>
  <c r="C2647" s="1"/>
  <c r="B2648"/>
  <c r="C2648" s="1"/>
  <c r="B2649"/>
  <c r="C2649" s="1"/>
  <c r="B2650"/>
  <c r="C2650" s="1"/>
  <c r="B2651"/>
  <c r="C2651" s="1"/>
  <c r="B2652"/>
  <c r="C2652" s="1"/>
  <c r="B2653"/>
  <c r="C2653" s="1"/>
  <c r="B2654"/>
  <c r="C2654" s="1"/>
  <c r="B2655"/>
  <c r="C2655" s="1"/>
  <c r="B2656"/>
  <c r="C2656" s="1"/>
  <c r="B2657"/>
  <c r="C2657" s="1"/>
  <c r="B2658"/>
  <c r="C2658" s="1"/>
  <c r="B2659"/>
  <c r="C2659" s="1"/>
  <c r="B2660"/>
  <c r="C2660" s="1"/>
  <c r="B2661"/>
  <c r="C2661" s="1"/>
  <c r="B2662"/>
  <c r="C2662" s="1"/>
  <c r="B2663"/>
  <c r="C2663" s="1"/>
  <c r="B2664"/>
  <c r="C2664" s="1"/>
  <c r="B2665"/>
  <c r="C2665" s="1"/>
  <c r="B2666"/>
  <c r="C2666" s="1"/>
  <c r="B2667"/>
  <c r="C2667" s="1"/>
  <c r="B2668"/>
  <c r="C2668" s="1"/>
  <c r="B2669"/>
  <c r="C2669" s="1"/>
  <c r="B2670"/>
  <c r="C2670" s="1"/>
  <c r="B2671"/>
  <c r="C2671" s="1"/>
  <c r="B2672"/>
  <c r="C2672" s="1"/>
  <c r="B2673"/>
  <c r="C2673" s="1"/>
  <c r="B2674"/>
  <c r="C2674" s="1"/>
  <c r="B2675"/>
  <c r="C2675" s="1"/>
  <c r="B2676"/>
  <c r="C2676" s="1"/>
  <c r="B2677"/>
  <c r="C2677" s="1"/>
  <c r="B2678"/>
  <c r="C2678" s="1"/>
  <c r="B2679"/>
  <c r="C2679" s="1"/>
  <c r="B2680"/>
  <c r="C2680" s="1"/>
  <c r="B2681"/>
  <c r="C2681" s="1"/>
  <c r="B2682"/>
  <c r="C2682" s="1"/>
  <c r="B2683"/>
  <c r="C2683" s="1"/>
  <c r="B2684"/>
  <c r="C2684" s="1"/>
  <c r="B2685"/>
  <c r="C2685" s="1"/>
  <c r="B2686"/>
  <c r="C2686" s="1"/>
  <c r="B2687"/>
  <c r="C2687" s="1"/>
  <c r="B2688"/>
  <c r="C2688" s="1"/>
  <c r="B2689"/>
  <c r="C2689" s="1"/>
  <c r="B2690"/>
  <c r="C2690" s="1"/>
  <c r="B2691"/>
  <c r="C2691" s="1"/>
  <c r="B2692"/>
  <c r="C2692" s="1"/>
  <c r="B2693"/>
  <c r="C2693" s="1"/>
  <c r="B2694"/>
  <c r="C2694" s="1"/>
  <c r="B2695"/>
  <c r="C2695" s="1"/>
  <c r="B2696"/>
  <c r="C2696" s="1"/>
  <c r="B2697"/>
  <c r="C2697" s="1"/>
  <c r="B2698"/>
  <c r="C2698" s="1"/>
  <c r="B2699"/>
  <c r="C2699" s="1"/>
  <c r="B2700"/>
  <c r="C2700" s="1"/>
  <c r="B2701"/>
  <c r="C2701" s="1"/>
  <c r="B2702"/>
  <c r="C2702" s="1"/>
  <c r="B2703"/>
  <c r="C2703" s="1"/>
  <c r="B2704"/>
  <c r="C2704" s="1"/>
  <c r="B2705"/>
  <c r="C2705" s="1"/>
  <c r="B2706"/>
  <c r="C2706" s="1"/>
  <c r="B2707"/>
  <c r="C2707" s="1"/>
  <c r="B2708"/>
  <c r="C2708" s="1"/>
  <c r="B2709"/>
  <c r="C2709" s="1"/>
  <c r="B2710"/>
  <c r="C2710" s="1"/>
  <c r="B2711"/>
  <c r="C2711" s="1"/>
  <c r="B2712"/>
  <c r="C2712" s="1"/>
  <c r="B2713"/>
  <c r="C2713" s="1"/>
  <c r="B2714"/>
  <c r="C2714" s="1"/>
  <c r="B2715"/>
  <c r="C2715" s="1"/>
  <c r="B2716"/>
  <c r="C2716" s="1"/>
  <c r="B2717"/>
  <c r="C2717" s="1"/>
  <c r="B2718"/>
  <c r="C2718" s="1"/>
  <c r="B2719"/>
  <c r="C2719" s="1"/>
  <c r="B2720"/>
  <c r="C2720" s="1"/>
  <c r="B2721"/>
  <c r="C2721" s="1"/>
  <c r="B2722"/>
  <c r="C2722" s="1"/>
  <c r="B2723"/>
  <c r="C2723" s="1"/>
  <c r="B2724"/>
  <c r="C2724" s="1"/>
  <c r="B2725"/>
  <c r="C2725" s="1"/>
  <c r="B2726"/>
  <c r="C2726" s="1"/>
  <c r="B2727"/>
  <c r="C2727" s="1"/>
  <c r="B2728"/>
  <c r="C2728" s="1"/>
  <c r="B2729"/>
  <c r="C2729" s="1"/>
  <c r="B2730"/>
  <c r="C2730" s="1"/>
  <c r="B2731"/>
  <c r="C2731" s="1"/>
  <c r="B2732"/>
  <c r="C2732" s="1"/>
  <c r="B2733"/>
  <c r="C2733" s="1"/>
  <c r="B2734"/>
  <c r="C2734" s="1"/>
  <c r="B2735"/>
  <c r="C2735" s="1"/>
  <c r="B2736"/>
  <c r="C2736" s="1"/>
  <c r="B2737"/>
  <c r="C2737" s="1"/>
  <c r="B2738"/>
  <c r="C2738" s="1"/>
  <c r="B2739"/>
  <c r="C2739" s="1"/>
  <c r="B2740"/>
  <c r="C2740" s="1"/>
  <c r="B2741"/>
  <c r="C2741" s="1"/>
  <c r="B2742"/>
  <c r="C2742" s="1"/>
  <c r="B2743"/>
  <c r="C2743" s="1"/>
  <c r="B2744"/>
  <c r="C2744" s="1"/>
  <c r="B2745"/>
  <c r="C2745" s="1"/>
  <c r="B2746"/>
  <c r="C2746" s="1"/>
  <c r="B2747"/>
  <c r="C2747" s="1"/>
  <c r="B2748"/>
  <c r="C2748" s="1"/>
  <c r="B2749"/>
  <c r="C2749" s="1"/>
  <c r="B2750"/>
  <c r="C2750" s="1"/>
  <c r="B2751"/>
  <c r="C2751" s="1"/>
  <c r="B2752"/>
  <c r="C2752" s="1"/>
  <c r="B2753"/>
  <c r="C2753" s="1"/>
  <c r="B2754"/>
  <c r="C2754" s="1"/>
  <c r="B2755"/>
  <c r="C2755" s="1"/>
  <c r="B2756"/>
  <c r="C2756" s="1"/>
  <c r="B2757"/>
  <c r="C2757" s="1"/>
  <c r="B2758"/>
  <c r="C2758" s="1"/>
  <c r="B2759"/>
  <c r="C2759" s="1"/>
  <c r="B2760"/>
  <c r="C2760" s="1"/>
  <c r="B2761"/>
  <c r="C2761" s="1"/>
  <c r="B2762"/>
  <c r="C2762" s="1"/>
  <c r="B2763"/>
  <c r="C2763" s="1"/>
  <c r="B2764"/>
  <c r="C2764" s="1"/>
  <c r="B2765"/>
  <c r="C2765" s="1"/>
  <c r="B2766"/>
  <c r="C2766" s="1"/>
  <c r="B2767"/>
  <c r="C2767" s="1"/>
  <c r="B2768"/>
  <c r="C2768" s="1"/>
  <c r="B2769"/>
  <c r="C2769" s="1"/>
  <c r="B2770"/>
  <c r="C2770" s="1"/>
  <c r="B2771"/>
  <c r="C2771" s="1"/>
  <c r="B2772"/>
  <c r="C2772" s="1"/>
  <c r="B2773"/>
  <c r="C2773" s="1"/>
  <c r="B2774"/>
  <c r="C2774" s="1"/>
  <c r="B2775"/>
  <c r="C2775" s="1"/>
  <c r="B2776"/>
  <c r="C2776" s="1"/>
  <c r="B2777"/>
  <c r="C2777" s="1"/>
  <c r="B2778"/>
  <c r="C2778" s="1"/>
  <c r="B2779"/>
  <c r="C2779" s="1"/>
  <c r="B2780"/>
  <c r="C2780" s="1"/>
  <c r="B2781"/>
  <c r="C2781" s="1"/>
  <c r="B2782"/>
  <c r="C2782" s="1"/>
  <c r="B2783"/>
  <c r="C2783" s="1"/>
  <c r="B2784"/>
  <c r="C2784" s="1"/>
  <c r="B2785"/>
  <c r="C2785" s="1"/>
  <c r="B2786"/>
  <c r="C2786" s="1"/>
  <c r="B2787"/>
  <c r="C2787" s="1"/>
  <c r="B2788"/>
  <c r="C2788" s="1"/>
  <c r="B2789"/>
  <c r="C2789" s="1"/>
  <c r="B2790"/>
  <c r="C2790" s="1"/>
  <c r="B2791"/>
  <c r="C2791" s="1"/>
  <c r="B2792"/>
  <c r="C2792" s="1"/>
  <c r="B2793"/>
  <c r="C2793" s="1"/>
  <c r="B2794"/>
  <c r="C2794" s="1"/>
  <c r="B2795"/>
  <c r="C2795" s="1"/>
  <c r="B2796"/>
  <c r="C2796" s="1"/>
  <c r="B2797"/>
  <c r="C2797" s="1"/>
  <c r="B2798"/>
  <c r="C2798" s="1"/>
  <c r="B2799"/>
  <c r="C2799" s="1"/>
  <c r="B2800"/>
  <c r="C2800" s="1"/>
  <c r="B2801"/>
  <c r="C2801" s="1"/>
  <c r="B2802"/>
  <c r="C2802" s="1"/>
  <c r="B2803"/>
  <c r="C2803" s="1"/>
  <c r="B2804"/>
  <c r="C2804" s="1"/>
  <c r="B2805"/>
  <c r="C2805" s="1"/>
  <c r="B2806"/>
  <c r="C2806" s="1"/>
  <c r="B2807"/>
  <c r="C2807" s="1"/>
  <c r="B2808"/>
  <c r="C2808" s="1"/>
  <c r="B2809"/>
  <c r="C2809" s="1"/>
  <c r="B2810"/>
  <c r="C2810" s="1"/>
  <c r="B2811"/>
  <c r="C2811" s="1"/>
  <c r="B2812"/>
  <c r="C2812" s="1"/>
  <c r="B2813"/>
  <c r="C2813" s="1"/>
  <c r="B2814"/>
  <c r="C2814" s="1"/>
  <c r="B2815"/>
  <c r="C2815" s="1"/>
  <c r="B2816"/>
  <c r="C2816" s="1"/>
  <c r="B2817"/>
  <c r="C2817" s="1"/>
  <c r="B2818"/>
  <c r="C2818" s="1"/>
  <c r="B2819"/>
  <c r="C2819" s="1"/>
  <c r="B2820"/>
  <c r="C2820" s="1"/>
  <c r="B2821"/>
  <c r="C2821" s="1"/>
  <c r="B2822"/>
  <c r="C2822" s="1"/>
  <c r="B2823"/>
  <c r="C2823" s="1"/>
  <c r="B2824"/>
  <c r="C2824" s="1"/>
  <c r="B2825"/>
  <c r="C2825" s="1"/>
  <c r="B2826"/>
  <c r="C2826" s="1"/>
  <c r="B2827"/>
  <c r="C2827" s="1"/>
  <c r="B2828"/>
  <c r="C2828" s="1"/>
  <c r="B2829"/>
  <c r="C2829" s="1"/>
  <c r="B2830"/>
  <c r="C2830" s="1"/>
  <c r="B2831"/>
  <c r="C2831" s="1"/>
  <c r="B2832"/>
  <c r="C2832" s="1"/>
  <c r="B2833"/>
  <c r="C2833" s="1"/>
  <c r="B2834"/>
  <c r="C2834" s="1"/>
  <c r="B2835"/>
  <c r="C2835" s="1"/>
  <c r="B2836"/>
  <c r="C2836" s="1"/>
  <c r="B2837"/>
  <c r="C2837" s="1"/>
  <c r="B2838"/>
  <c r="C2838" s="1"/>
  <c r="B2839"/>
  <c r="C2839" s="1"/>
  <c r="B2840"/>
  <c r="C2840" s="1"/>
  <c r="B2841"/>
  <c r="C2841" s="1"/>
  <c r="B2842"/>
  <c r="C2842" s="1"/>
  <c r="B2843"/>
  <c r="C2843" s="1"/>
  <c r="B2844"/>
  <c r="C2844" s="1"/>
  <c r="B2845"/>
  <c r="C2845" s="1"/>
  <c r="B2846"/>
  <c r="C2846" s="1"/>
  <c r="B2847"/>
  <c r="C2847" s="1"/>
  <c r="B2848"/>
  <c r="C2848" s="1"/>
  <c r="B2849"/>
  <c r="C2849" s="1"/>
  <c r="B2850"/>
  <c r="C2850" s="1"/>
  <c r="B2851"/>
  <c r="C2851" s="1"/>
  <c r="B2852"/>
  <c r="C2852" s="1"/>
  <c r="B2853"/>
  <c r="C2853" s="1"/>
  <c r="B2854"/>
  <c r="C2854" s="1"/>
  <c r="B2855"/>
  <c r="C2855" s="1"/>
  <c r="B2856"/>
  <c r="C2856" s="1"/>
  <c r="B2857"/>
  <c r="C2857" s="1"/>
  <c r="B2858"/>
  <c r="C2858" s="1"/>
  <c r="B2859"/>
  <c r="C2859" s="1"/>
  <c r="B2860"/>
  <c r="C2860" s="1"/>
  <c r="B2861"/>
  <c r="C2861" s="1"/>
  <c r="B2862"/>
  <c r="C2862" s="1"/>
  <c r="B2863"/>
  <c r="C2863" s="1"/>
  <c r="B2864"/>
  <c r="C2864" s="1"/>
  <c r="B2865"/>
  <c r="C2865" s="1"/>
  <c r="B2866"/>
  <c r="C2866" s="1"/>
  <c r="B2867"/>
  <c r="C2867" s="1"/>
  <c r="B2868"/>
  <c r="C2868" s="1"/>
  <c r="B2869"/>
  <c r="C2869" s="1"/>
  <c r="B2870"/>
  <c r="C2870" s="1"/>
  <c r="B2871"/>
  <c r="C2871" s="1"/>
  <c r="B2872"/>
  <c r="C2872" s="1"/>
  <c r="B2873"/>
  <c r="C2873" s="1"/>
  <c r="B2874"/>
  <c r="C2874" s="1"/>
  <c r="B2875"/>
  <c r="C2875" s="1"/>
  <c r="B2876"/>
  <c r="C2876" s="1"/>
  <c r="B2877"/>
  <c r="C2877" s="1"/>
  <c r="B2878"/>
  <c r="C2878" s="1"/>
  <c r="B2879"/>
  <c r="C2879" s="1"/>
  <c r="B2880"/>
  <c r="C2880" s="1"/>
  <c r="B2881"/>
  <c r="C2881" s="1"/>
  <c r="B2882"/>
  <c r="C2882" s="1"/>
  <c r="B2883"/>
  <c r="C2883" s="1"/>
  <c r="B2884"/>
  <c r="C2884" s="1"/>
  <c r="B2885"/>
  <c r="C2885" s="1"/>
  <c r="B2886"/>
  <c r="C2886" s="1"/>
  <c r="B2887"/>
  <c r="C2887" s="1"/>
  <c r="B2888"/>
  <c r="C2888" s="1"/>
  <c r="B2889"/>
  <c r="C2889" s="1"/>
  <c r="B2890"/>
  <c r="C2890" s="1"/>
  <c r="B2891"/>
  <c r="C2891" s="1"/>
  <c r="B2892"/>
  <c r="C2892" s="1"/>
  <c r="B2893"/>
  <c r="C2893" s="1"/>
  <c r="B2894"/>
  <c r="C2894" s="1"/>
  <c r="B2895"/>
  <c r="C2895" s="1"/>
  <c r="B2896"/>
  <c r="C2896" s="1"/>
  <c r="B2897"/>
  <c r="C2897" s="1"/>
  <c r="B2898"/>
  <c r="C2898" s="1"/>
  <c r="B2899"/>
  <c r="C2899" s="1"/>
  <c r="B2900"/>
  <c r="C2900" s="1"/>
  <c r="B2901"/>
  <c r="C2901" s="1"/>
  <c r="B2902"/>
  <c r="C2902" s="1"/>
  <c r="B2903"/>
  <c r="C2903" s="1"/>
  <c r="B2904"/>
  <c r="C2904" s="1"/>
  <c r="B2905"/>
  <c r="C2905" s="1"/>
  <c r="B2906"/>
  <c r="C2906" s="1"/>
  <c r="B2907"/>
  <c r="C2907" s="1"/>
  <c r="B2908"/>
  <c r="C2908" s="1"/>
  <c r="B2909"/>
  <c r="C2909" s="1"/>
  <c r="B2910"/>
  <c r="C2910" s="1"/>
  <c r="B2911"/>
  <c r="C2911" s="1"/>
  <c r="B2912"/>
  <c r="C2912" s="1"/>
  <c r="B2913"/>
  <c r="C2913" s="1"/>
  <c r="B2914"/>
  <c r="C2914" s="1"/>
  <c r="B2915"/>
  <c r="C2915" s="1"/>
  <c r="B2916"/>
  <c r="C2916" s="1"/>
  <c r="B2917"/>
  <c r="C2917" s="1"/>
  <c r="B2918"/>
  <c r="C2918" s="1"/>
  <c r="B2919"/>
  <c r="C2919" s="1"/>
  <c r="B2920"/>
  <c r="C2920" s="1"/>
  <c r="B2921"/>
  <c r="C2921" s="1"/>
  <c r="B2922"/>
  <c r="C2922" s="1"/>
  <c r="B2923"/>
  <c r="C2923" s="1"/>
  <c r="B2924"/>
  <c r="C2924" s="1"/>
  <c r="B2925"/>
  <c r="C2925" s="1"/>
  <c r="B2926"/>
  <c r="C2926" s="1"/>
  <c r="B2927"/>
  <c r="C2927" s="1"/>
  <c r="B2928"/>
  <c r="C2928" s="1"/>
  <c r="B2929"/>
  <c r="C2929" s="1"/>
  <c r="B2930"/>
  <c r="C2930" s="1"/>
  <c r="B2931"/>
  <c r="C2931" s="1"/>
  <c r="B2932"/>
  <c r="C2932" s="1"/>
  <c r="B2933"/>
  <c r="C2933" s="1"/>
  <c r="B2934"/>
  <c r="C2934" s="1"/>
  <c r="B2935"/>
  <c r="C2935" s="1"/>
  <c r="B2936"/>
  <c r="C2936" s="1"/>
  <c r="B2937"/>
  <c r="C2937" s="1"/>
  <c r="B2938"/>
  <c r="C2938" s="1"/>
  <c r="B2939"/>
  <c r="C2939" s="1"/>
  <c r="B2940"/>
  <c r="C2940" s="1"/>
  <c r="B2941"/>
  <c r="C2941" s="1"/>
  <c r="B2942"/>
  <c r="C2942" s="1"/>
  <c r="B2943"/>
  <c r="C2943" s="1"/>
  <c r="B2944"/>
  <c r="C2944" s="1"/>
  <c r="B2945"/>
  <c r="C2945" s="1"/>
  <c r="B2946"/>
  <c r="C2946" s="1"/>
  <c r="B2947"/>
  <c r="C2947" s="1"/>
  <c r="B2948"/>
  <c r="C2948" s="1"/>
  <c r="B2949"/>
  <c r="C2949" s="1"/>
  <c r="B2950"/>
  <c r="C2950" s="1"/>
  <c r="B2951"/>
  <c r="C2951" s="1"/>
  <c r="B2952"/>
  <c r="C2952" s="1"/>
  <c r="B2953"/>
  <c r="C2953" s="1"/>
  <c r="B2954"/>
  <c r="C2954" s="1"/>
  <c r="B2955"/>
  <c r="C2955" s="1"/>
  <c r="B2956"/>
  <c r="C2956" s="1"/>
  <c r="B2957"/>
  <c r="C2957" s="1"/>
  <c r="B2958"/>
  <c r="C2958" s="1"/>
  <c r="B2959"/>
  <c r="C2959" s="1"/>
  <c r="B2960"/>
  <c r="C2960" s="1"/>
  <c r="B2961"/>
  <c r="C2961" s="1"/>
  <c r="B2962"/>
  <c r="C2962" s="1"/>
  <c r="B2963"/>
  <c r="C2963" s="1"/>
  <c r="B2964"/>
  <c r="C2964" s="1"/>
  <c r="B2965"/>
  <c r="C2965" s="1"/>
  <c r="B2966"/>
  <c r="C2966" s="1"/>
  <c r="B2967"/>
  <c r="C2967" s="1"/>
  <c r="B2968"/>
  <c r="C2968" s="1"/>
  <c r="B2969"/>
  <c r="C2969" s="1"/>
  <c r="B2970"/>
  <c r="C2970" s="1"/>
  <c r="B2971"/>
  <c r="C2971" s="1"/>
  <c r="B2972"/>
  <c r="C2972" s="1"/>
  <c r="B2973"/>
  <c r="C2973" s="1"/>
  <c r="B2974"/>
  <c r="C2974" s="1"/>
  <c r="B2975"/>
  <c r="C2975" s="1"/>
  <c r="B2976"/>
  <c r="C2976" s="1"/>
  <c r="B2977"/>
  <c r="C2977" s="1"/>
  <c r="B2978"/>
  <c r="C2978" s="1"/>
  <c r="B2979"/>
  <c r="C2979" s="1"/>
  <c r="B2980"/>
  <c r="C2980" s="1"/>
  <c r="B2981"/>
  <c r="C2981" s="1"/>
  <c r="B2982"/>
  <c r="C2982" s="1"/>
  <c r="B2983"/>
  <c r="C2983" s="1"/>
  <c r="B2984"/>
  <c r="C2984" s="1"/>
  <c r="B2985"/>
  <c r="C2985" s="1"/>
  <c r="B2986"/>
  <c r="C2986" s="1"/>
  <c r="B2987"/>
  <c r="C2987" s="1"/>
  <c r="B2988"/>
  <c r="C2988" s="1"/>
  <c r="B2989"/>
  <c r="C2989" s="1"/>
  <c r="B2990"/>
  <c r="C2990" s="1"/>
  <c r="B2991"/>
  <c r="C2991" s="1"/>
  <c r="B2992"/>
  <c r="C2992" s="1"/>
  <c r="B2993"/>
  <c r="C2993" s="1"/>
  <c r="B2994"/>
  <c r="C2994" s="1"/>
  <c r="B2995"/>
  <c r="C2995" s="1"/>
  <c r="B2996"/>
  <c r="C2996" s="1"/>
  <c r="B2997"/>
  <c r="C2997" s="1"/>
  <c r="B2998"/>
  <c r="C2998" s="1"/>
  <c r="B2999"/>
  <c r="C2999" s="1"/>
  <c r="B3000"/>
  <c r="C3000" s="1"/>
  <c r="B3001"/>
  <c r="C3001" s="1"/>
  <c r="B3002"/>
  <c r="C3002" s="1"/>
  <c r="B3003"/>
  <c r="C3003" s="1"/>
  <c r="B3004"/>
  <c r="C3004" s="1"/>
  <c r="B3005"/>
  <c r="C3005" s="1"/>
  <c r="B3006"/>
  <c r="C3006" s="1"/>
  <c r="B3007"/>
  <c r="C3007" s="1"/>
  <c r="B3008"/>
  <c r="C3008" s="1"/>
  <c r="B3009"/>
  <c r="C3009" s="1"/>
  <c r="B3010"/>
  <c r="C3010" s="1"/>
  <c r="B3011"/>
  <c r="C3011" s="1"/>
  <c r="B3012"/>
  <c r="C3012" s="1"/>
  <c r="B3013"/>
  <c r="C3013" s="1"/>
  <c r="B3014"/>
  <c r="C3014" s="1"/>
  <c r="B3015"/>
  <c r="C3015" s="1"/>
  <c r="B3016"/>
  <c r="C3016" s="1"/>
  <c r="B3017"/>
  <c r="C3017" s="1"/>
  <c r="B3018"/>
  <c r="C3018" s="1"/>
  <c r="B3019"/>
  <c r="C3019" s="1"/>
  <c r="B3020"/>
  <c r="C3020" s="1"/>
  <c r="B3021"/>
  <c r="C3021" s="1"/>
  <c r="B3022"/>
  <c r="C3022" s="1"/>
  <c r="B3023"/>
  <c r="C3023" s="1"/>
  <c r="B3024"/>
  <c r="C3024" s="1"/>
  <c r="B3025"/>
  <c r="C3025" s="1"/>
  <c r="B3026"/>
  <c r="C3026" s="1"/>
  <c r="B3027"/>
  <c r="C3027" s="1"/>
  <c r="B3028"/>
  <c r="C3028" s="1"/>
  <c r="B3029"/>
  <c r="C3029" s="1"/>
  <c r="B3030"/>
  <c r="C3030" s="1"/>
  <c r="B3031"/>
  <c r="C3031" s="1"/>
  <c r="B3032"/>
  <c r="C3032" s="1"/>
  <c r="B3033"/>
  <c r="C3033" s="1"/>
  <c r="B3034"/>
  <c r="C3034" s="1"/>
  <c r="B3035"/>
  <c r="C3035" s="1"/>
  <c r="B3036"/>
  <c r="C3036" s="1"/>
  <c r="B3037"/>
  <c r="C3037" s="1"/>
  <c r="B3038"/>
  <c r="C3038" s="1"/>
  <c r="B3039"/>
  <c r="C3039" s="1"/>
  <c r="B3040"/>
  <c r="C3040" s="1"/>
  <c r="B3041"/>
  <c r="C3041" s="1"/>
  <c r="B3042"/>
  <c r="C3042" s="1"/>
  <c r="B3043"/>
  <c r="C3043" s="1"/>
  <c r="B3044"/>
  <c r="C3044" s="1"/>
  <c r="B3045"/>
  <c r="C3045" s="1"/>
  <c r="B3046"/>
  <c r="C3046" s="1"/>
  <c r="B3047"/>
  <c r="C3047" s="1"/>
  <c r="B3048"/>
  <c r="C3048" s="1"/>
  <c r="B3049"/>
  <c r="C3049" s="1"/>
  <c r="B3050"/>
  <c r="C3050" s="1"/>
  <c r="B3051"/>
  <c r="C3051" s="1"/>
  <c r="B3052"/>
  <c r="C3052" s="1"/>
  <c r="B3053"/>
  <c r="C3053" s="1"/>
  <c r="B3054"/>
  <c r="C3054" s="1"/>
  <c r="B3055"/>
  <c r="C3055" s="1"/>
  <c r="B3056"/>
  <c r="C3056" s="1"/>
  <c r="B3057"/>
  <c r="C3057" s="1"/>
  <c r="B3058"/>
  <c r="C3058" s="1"/>
  <c r="B3059"/>
  <c r="C3059" s="1"/>
  <c r="B3060"/>
  <c r="C3060" s="1"/>
  <c r="B3061"/>
  <c r="C3061" s="1"/>
  <c r="B3062"/>
  <c r="C3062" s="1"/>
  <c r="B3063"/>
  <c r="C3063" s="1"/>
  <c r="B3064"/>
  <c r="C3064" s="1"/>
  <c r="B3065"/>
  <c r="C3065" s="1"/>
  <c r="B3066"/>
  <c r="C3066" s="1"/>
  <c r="B3067"/>
  <c r="C3067" s="1"/>
  <c r="B3068"/>
  <c r="C3068" s="1"/>
  <c r="B3069"/>
  <c r="C3069" s="1"/>
  <c r="B3070"/>
  <c r="C3070" s="1"/>
  <c r="B3071"/>
  <c r="C3071" s="1"/>
  <c r="B3072"/>
  <c r="C3072" s="1"/>
  <c r="B3073"/>
  <c r="C3073" s="1"/>
  <c r="B3074"/>
  <c r="C3074" s="1"/>
  <c r="B3075"/>
  <c r="C3075" s="1"/>
  <c r="B3076"/>
  <c r="C3076" s="1"/>
  <c r="B3077"/>
  <c r="C3077" s="1"/>
  <c r="B3078"/>
  <c r="C3078" s="1"/>
  <c r="B3079"/>
  <c r="C3079" s="1"/>
  <c r="B3080"/>
  <c r="C3080" s="1"/>
  <c r="B3081"/>
  <c r="C3081" s="1"/>
  <c r="B3082"/>
  <c r="C3082" s="1"/>
  <c r="B3083"/>
  <c r="C3083" s="1"/>
  <c r="B3084"/>
  <c r="C3084" s="1"/>
  <c r="B3085"/>
  <c r="C3085" s="1"/>
  <c r="B3086"/>
  <c r="C3086" s="1"/>
  <c r="B3087"/>
  <c r="C3087" s="1"/>
  <c r="B3088"/>
  <c r="C3088" s="1"/>
  <c r="B3089"/>
  <c r="C3089" s="1"/>
  <c r="B3090"/>
  <c r="C3090" s="1"/>
  <c r="B3091"/>
  <c r="C3091" s="1"/>
  <c r="B3092"/>
  <c r="C3092" s="1"/>
  <c r="B3093"/>
  <c r="C3093" s="1"/>
  <c r="B3094"/>
  <c r="C3094" s="1"/>
  <c r="B3095"/>
  <c r="C3095" s="1"/>
  <c r="B3096"/>
  <c r="C3096" s="1"/>
  <c r="B3097"/>
  <c r="C3097" s="1"/>
  <c r="B3098"/>
  <c r="C3098" s="1"/>
  <c r="B3099"/>
  <c r="C3099" s="1"/>
  <c r="B3100"/>
  <c r="C3100" s="1"/>
  <c r="B3101"/>
  <c r="C3101" s="1"/>
  <c r="B3102"/>
  <c r="C3102" s="1"/>
  <c r="B3103"/>
  <c r="C3103" s="1"/>
  <c r="B3104"/>
  <c r="C3104" s="1"/>
  <c r="B3105"/>
  <c r="C3105" s="1"/>
  <c r="B3106"/>
  <c r="C3106" s="1"/>
  <c r="B3107"/>
  <c r="C3107" s="1"/>
  <c r="B3108"/>
  <c r="C3108" s="1"/>
  <c r="B3109"/>
  <c r="C3109" s="1"/>
  <c r="B3110"/>
  <c r="C3110" s="1"/>
  <c r="B3111"/>
  <c r="C3111" s="1"/>
  <c r="B3112"/>
  <c r="C3112" s="1"/>
  <c r="B3113"/>
  <c r="C3113" s="1"/>
  <c r="B3114"/>
  <c r="C3114" s="1"/>
  <c r="B3115"/>
  <c r="C3115" s="1"/>
  <c r="B3116"/>
  <c r="C3116" s="1"/>
  <c r="B3117"/>
  <c r="C3117" s="1"/>
  <c r="B3118"/>
  <c r="C3118" s="1"/>
  <c r="B3119"/>
  <c r="C3119" s="1"/>
  <c r="B3120"/>
  <c r="C3120" s="1"/>
  <c r="B3121"/>
  <c r="C3121" s="1"/>
  <c r="B3122"/>
  <c r="C3122" s="1"/>
  <c r="B3123"/>
  <c r="C3123" s="1"/>
  <c r="B3124"/>
  <c r="C3124" s="1"/>
  <c r="B3125"/>
  <c r="C3125" s="1"/>
  <c r="B3126"/>
  <c r="C3126" s="1"/>
  <c r="B3127"/>
  <c r="C3127" s="1"/>
  <c r="B3128"/>
  <c r="C3128" s="1"/>
  <c r="B3129"/>
  <c r="C3129" s="1"/>
  <c r="B3130"/>
  <c r="C3130" s="1"/>
  <c r="B3131"/>
  <c r="C3131" s="1"/>
  <c r="B3132"/>
  <c r="C3132" s="1"/>
  <c r="B3133"/>
  <c r="C3133" s="1"/>
  <c r="B3134"/>
  <c r="C3134" s="1"/>
  <c r="B3135"/>
  <c r="C3135" s="1"/>
  <c r="B3136"/>
  <c r="C3136" s="1"/>
  <c r="B3137"/>
  <c r="C3137" s="1"/>
  <c r="B3138"/>
  <c r="C3138" s="1"/>
  <c r="B3139"/>
  <c r="C3139" s="1"/>
  <c r="B3140"/>
  <c r="C3140" s="1"/>
  <c r="B3141"/>
  <c r="C3141" s="1"/>
  <c r="B3142"/>
  <c r="C3142" s="1"/>
  <c r="B3143"/>
  <c r="C3143" s="1"/>
  <c r="B3144"/>
  <c r="C3144" s="1"/>
  <c r="B3145"/>
  <c r="C3145" s="1"/>
  <c r="B3146"/>
  <c r="C3146" s="1"/>
  <c r="B3147"/>
  <c r="C3147" s="1"/>
  <c r="B3148"/>
  <c r="C3148" s="1"/>
  <c r="B3149"/>
  <c r="C3149" s="1"/>
  <c r="B3150"/>
  <c r="C3150" s="1"/>
  <c r="B3151"/>
  <c r="C3151" s="1"/>
  <c r="B3152"/>
  <c r="C3152" s="1"/>
  <c r="B3153"/>
  <c r="C3153" s="1"/>
  <c r="B3154"/>
  <c r="C3154" s="1"/>
  <c r="B3155"/>
  <c r="C3155" s="1"/>
  <c r="B3156"/>
  <c r="C3156" s="1"/>
  <c r="B3157"/>
  <c r="C3157" s="1"/>
  <c r="B3158"/>
  <c r="C3158" s="1"/>
  <c r="B3159"/>
  <c r="C3159" s="1"/>
  <c r="B3160"/>
  <c r="C3160" s="1"/>
  <c r="B3161"/>
  <c r="C3161" s="1"/>
  <c r="B3162"/>
  <c r="C3162" s="1"/>
  <c r="B3163"/>
  <c r="C3163" s="1"/>
  <c r="B3164"/>
  <c r="C3164" s="1"/>
  <c r="B3165"/>
  <c r="C3165" s="1"/>
  <c r="B3166"/>
  <c r="C3166" s="1"/>
  <c r="B3167"/>
  <c r="C3167" s="1"/>
  <c r="B3168"/>
  <c r="C3168" s="1"/>
  <c r="B3169"/>
  <c r="C3169" s="1"/>
  <c r="B3170"/>
  <c r="C3170" s="1"/>
  <c r="B3171"/>
  <c r="C3171" s="1"/>
  <c r="B3172"/>
  <c r="C3172" s="1"/>
  <c r="B3173"/>
  <c r="C3173" s="1"/>
  <c r="B3174"/>
  <c r="C3174" s="1"/>
  <c r="B3175"/>
  <c r="C3175" s="1"/>
  <c r="B3176"/>
  <c r="C3176" s="1"/>
  <c r="B3177"/>
  <c r="C3177" s="1"/>
  <c r="B3178"/>
  <c r="C3178" s="1"/>
  <c r="B3179"/>
  <c r="C3179" s="1"/>
  <c r="B3180"/>
  <c r="C3180" s="1"/>
  <c r="B3181"/>
  <c r="C3181" s="1"/>
  <c r="B3182"/>
  <c r="C3182" s="1"/>
  <c r="B3183"/>
  <c r="C3183" s="1"/>
  <c r="B3184"/>
  <c r="C3184" s="1"/>
  <c r="B3185"/>
  <c r="C3185" s="1"/>
  <c r="B3186"/>
  <c r="C3186" s="1"/>
  <c r="B3187"/>
  <c r="C3187" s="1"/>
  <c r="B3188"/>
  <c r="C3188" s="1"/>
  <c r="B3189"/>
  <c r="C3189" s="1"/>
  <c r="B3190"/>
  <c r="C3190" s="1"/>
  <c r="B3191"/>
  <c r="C3191" s="1"/>
  <c r="B3192"/>
  <c r="C3192" s="1"/>
  <c r="B3193"/>
  <c r="C3193" s="1"/>
  <c r="B3194"/>
  <c r="C3194" s="1"/>
  <c r="B3195"/>
  <c r="C3195" s="1"/>
  <c r="B3196"/>
  <c r="C3196" s="1"/>
  <c r="B3197"/>
  <c r="C3197" s="1"/>
  <c r="B3198"/>
  <c r="C3198" s="1"/>
  <c r="B3199"/>
  <c r="C3199" s="1"/>
  <c r="B3200"/>
  <c r="C3200" s="1"/>
  <c r="B3201"/>
  <c r="C3201" s="1"/>
  <c r="B3202"/>
  <c r="C3202" s="1"/>
  <c r="B3203"/>
  <c r="C3203" s="1"/>
  <c r="B3204"/>
  <c r="C3204" s="1"/>
  <c r="B3205"/>
  <c r="C3205" s="1"/>
  <c r="B3206"/>
  <c r="C3206" s="1"/>
  <c r="B3207"/>
  <c r="C3207" s="1"/>
  <c r="B3208"/>
  <c r="C3208" s="1"/>
  <c r="B3209"/>
  <c r="C3209" s="1"/>
  <c r="B3210"/>
  <c r="C3210" s="1"/>
  <c r="B3211"/>
  <c r="C3211" s="1"/>
  <c r="B3212"/>
  <c r="C3212" s="1"/>
  <c r="B3213"/>
  <c r="C3213" s="1"/>
  <c r="B3214"/>
  <c r="C3214" s="1"/>
  <c r="B3215"/>
  <c r="C3215" s="1"/>
  <c r="B3216"/>
  <c r="C3216" s="1"/>
  <c r="B3217"/>
  <c r="C3217" s="1"/>
  <c r="B3218"/>
  <c r="C3218" s="1"/>
  <c r="B3219"/>
  <c r="C3219" s="1"/>
  <c r="B3220"/>
  <c r="C3220" s="1"/>
  <c r="B3221"/>
  <c r="C3221" s="1"/>
  <c r="B3222"/>
  <c r="C3222" s="1"/>
  <c r="B3223"/>
  <c r="C3223" s="1"/>
  <c r="B3224"/>
  <c r="C3224" s="1"/>
  <c r="B3225"/>
  <c r="C3225" s="1"/>
  <c r="B3226"/>
  <c r="C3226" s="1"/>
  <c r="B3227"/>
  <c r="C3227" s="1"/>
  <c r="B3228"/>
  <c r="C3228" s="1"/>
  <c r="B3229"/>
  <c r="C3229" s="1"/>
  <c r="B3230"/>
  <c r="C3230" s="1"/>
  <c r="B3231"/>
  <c r="C3231" s="1"/>
  <c r="B3232"/>
  <c r="C3232" s="1"/>
  <c r="B3233"/>
  <c r="C3233" s="1"/>
  <c r="B3234"/>
  <c r="C3234" s="1"/>
  <c r="B3235"/>
  <c r="C3235" s="1"/>
  <c r="B3236"/>
  <c r="C3236" s="1"/>
  <c r="B3237"/>
  <c r="C3237" s="1"/>
  <c r="B3238"/>
  <c r="C3238" s="1"/>
  <c r="B3239"/>
  <c r="C3239" s="1"/>
  <c r="B3240"/>
  <c r="C3240" s="1"/>
  <c r="B3241"/>
  <c r="C3241" s="1"/>
  <c r="B3242"/>
  <c r="C3242" s="1"/>
  <c r="B3243"/>
  <c r="C3243" s="1"/>
  <c r="B3244"/>
  <c r="C3244" s="1"/>
  <c r="B3245"/>
  <c r="C3245" s="1"/>
  <c r="B3246"/>
  <c r="C3246" s="1"/>
  <c r="B3247"/>
  <c r="C3247" s="1"/>
  <c r="B3248"/>
  <c r="C3248" s="1"/>
  <c r="B3249"/>
  <c r="C3249" s="1"/>
  <c r="B3250"/>
  <c r="C3250" s="1"/>
  <c r="B3251"/>
  <c r="C3251" s="1"/>
  <c r="B3252"/>
  <c r="C3252" s="1"/>
  <c r="B3253"/>
  <c r="C3253" s="1"/>
  <c r="B3254"/>
  <c r="C3254" s="1"/>
  <c r="B3255"/>
  <c r="C3255" s="1"/>
  <c r="B3256"/>
  <c r="C3256" s="1"/>
  <c r="B3257"/>
  <c r="C3257" s="1"/>
  <c r="B3258"/>
  <c r="C3258" s="1"/>
  <c r="B3259"/>
  <c r="C3259" s="1"/>
  <c r="B3260"/>
  <c r="C3260" s="1"/>
  <c r="B3261"/>
  <c r="C3261" s="1"/>
  <c r="B3262"/>
  <c r="C3262" s="1"/>
  <c r="B3263"/>
  <c r="C3263" s="1"/>
  <c r="B3264"/>
  <c r="C3264" s="1"/>
  <c r="B3265"/>
  <c r="C3265" s="1"/>
  <c r="B3266"/>
  <c r="C3266" s="1"/>
  <c r="B3267"/>
  <c r="C3267" s="1"/>
  <c r="B3268"/>
  <c r="C3268" s="1"/>
  <c r="B3269"/>
  <c r="C3269" s="1"/>
  <c r="B3270"/>
  <c r="C3270" s="1"/>
  <c r="B3271"/>
  <c r="C3271" s="1"/>
  <c r="B3272"/>
  <c r="C3272" s="1"/>
  <c r="B3273"/>
  <c r="C3273" s="1"/>
  <c r="B3274"/>
  <c r="C3274" s="1"/>
  <c r="B3275"/>
  <c r="C3275" s="1"/>
  <c r="B3276"/>
  <c r="C3276" s="1"/>
  <c r="B3277"/>
  <c r="C3277" s="1"/>
  <c r="B3278"/>
  <c r="C3278" s="1"/>
  <c r="B3279"/>
  <c r="C3279" s="1"/>
  <c r="B3280"/>
  <c r="C3280" s="1"/>
  <c r="B3281"/>
  <c r="C3281" s="1"/>
  <c r="B3282"/>
  <c r="C3282" s="1"/>
  <c r="B3283"/>
  <c r="C3283" s="1"/>
  <c r="B3284"/>
  <c r="C3284" s="1"/>
  <c r="B3285"/>
  <c r="C3285" s="1"/>
  <c r="B3286"/>
  <c r="C3286" s="1"/>
  <c r="B3287"/>
  <c r="C3287" s="1"/>
  <c r="B3288"/>
  <c r="C3288" s="1"/>
  <c r="B3289"/>
  <c r="C3289" s="1"/>
  <c r="B3290"/>
  <c r="C3290" s="1"/>
  <c r="B3291"/>
  <c r="C3291" s="1"/>
  <c r="B3292"/>
  <c r="C3292" s="1"/>
  <c r="B3293"/>
  <c r="C3293" s="1"/>
  <c r="B3294"/>
  <c r="C3294" s="1"/>
  <c r="B3295"/>
  <c r="C3295" s="1"/>
  <c r="B3296"/>
  <c r="C3296" s="1"/>
  <c r="B3297"/>
  <c r="C3297" s="1"/>
  <c r="B3298"/>
  <c r="C3298" s="1"/>
  <c r="B3299"/>
  <c r="C3299" s="1"/>
  <c r="B3300"/>
  <c r="C3300" s="1"/>
  <c r="B3301"/>
  <c r="C3301" s="1"/>
  <c r="B3302"/>
  <c r="C3302" s="1"/>
  <c r="B3303"/>
  <c r="C3303" s="1"/>
  <c r="B3304"/>
  <c r="C3304" s="1"/>
  <c r="B3305"/>
  <c r="C3305" s="1"/>
  <c r="B3306"/>
  <c r="C3306" s="1"/>
  <c r="B3307"/>
  <c r="C3307" s="1"/>
  <c r="B3308"/>
  <c r="C3308" s="1"/>
  <c r="B3309"/>
  <c r="C3309" s="1"/>
  <c r="B3310"/>
  <c r="C3310" s="1"/>
  <c r="B3311"/>
  <c r="C3311" s="1"/>
  <c r="B3312"/>
  <c r="C3312" s="1"/>
  <c r="B3313"/>
  <c r="C3313" s="1"/>
  <c r="B3314"/>
  <c r="C3314" s="1"/>
  <c r="B3315"/>
  <c r="C3315" s="1"/>
  <c r="B3316"/>
  <c r="C3316" s="1"/>
  <c r="B3317"/>
  <c r="C3317" s="1"/>
  <c r="B3318"/>
  <c r="C3318" s="1"/>
  <c r="B3319"/>
  <c r="C3319" s="1"/>
  <c r="B3320"/>
  <c r="C3320" s="1"/>
  <c r="B3321"/>
  <c r="C3321" s="1"/>
  <c r="B3322"/>
  <c r="C3322" s="1"/>
  <c r="B3323"/>
  <c r="C3323" s="1"/>
  <c r="B3324"/>
  <c r="C3324" s="1"/>
  <c r="B3325"/>
  <c r="C3325" s="1"/>
  <c r="B3326"/>
  <c r="C3326" s="1"/>
  <c r="B3327"/>
  <c r="C3327" s="1"/>
  <c r="B3328"/>
  <c r="C3328" s="1"/>
  <c r="B3329"/>
  <c r="C3329" s="1"/>
  <c r="B3330"/>
  <c r="C3330" s="1"/>
  <c r="B3331"/>
  <c r="C3331" s="1"/>
  <c r="B3332"/>
  <c r="C3332" s="1"/>
  <c r="B3333"/>
  <c r="C3333" s="1"/>
  <c r="B3334"/>
  <c r="C3334" s="1"/>
  <c r="B3335"/>
  <c r="C3335" s="1"/>
  <c r="B3336"/>
  <c r="C3336" s="1"/>
  <c r="B3337"/>
  <c r="C3337" s="1"/>
  <c r="B3338"/>
  <c r="C3338" s="1"/>
  <c r="B3339"/>
  <c r="C3339" s="1"/>
  <c r="B3340"/>
  <c r="C3340" s="1"/>
  <c r="B3341"/>
  <c r="C3341" s="1"/>
  <c r="B3342"/>
  <c r="C3342" s="1"/>
  <c r="B3343"/>
  <c r="C3343" s="1"/>
  <c r="B3344"/>
  <c r="C3344" s="1"/>
  <c r="B3345"/>
  <c r="C3345" s="1"/>
  <c r="B3346"/>
  <c r="C3346" s="1"/>
  <c r="B3347"/>
  <c r="C3347" s="1"/>
  <c r="B3348"/>
  <c r="C3348" s="1"/>
  <c r="B3349"/>
  <c r="C3349" s="1"/>
  <c r="B3350"/>
  <c r="C3350" s="1"/>
  <c r="B3351"/>
  <c r="C3351" s="1"/>
  <c r="B3352"/>
  <c r="C3352" s="1"/>
  <c r="B3353"/>
  <c r="C3353" s="1"/>
  <c r="B3354"/>
  <c r="C3354" s="1"/>
  <c r="B3355"/>
  <c r="C3355" s="1"/>
  <c r="B3356"/>
  <c r="C3356" s="1"/>
  <c r="B3357"/>
  <c r="C3357" s="1"/>
  <c r="B3358"/>
  <c r="C3358" s="1"/>
  <c r="B3359"/>
  <c r="C3359" s="1"/>
  <c r="B3360"/>
  <c r="C3360" s="1"/>
  <c r="B3361"/>
  <c r="C3361" s="1"/>
  <c r="B3362"/>
  <c r="C3362" s="1"/>
  <c r="B3363"/>
  <c r="C3363" s="1"/>
  <c r="B3364"/>
  <c r="C3364" s="1"/>
  <c r="B3365"/>
  <c r="C3365" s="1"/>
  <c r="B3366"/>
  <c r="C3366" s="1"/>
  <c r="B3367"/>
  <c r="C3367" s="1"/>
  <c r="B3368"/>
  <c r="C3368" s="1"/>
  <c r="B3369"/>
  <c r="C3369" s="1"/>
  <c r="B3370"/>
  <c r="C3370" s="1"/>
  <c r="B3371"/>
  <c r="C3371" s="1"/>
  <c r="B3372"/>
  <c r="C3372" s="1"/>
  <c r="B3373"/>
  <c r="C3373" s="1"/>
  <c r="B3374"/>
  <c r="C3374" s="1"/>
  <c r="B3375"/>
  <c r="C3375" s="1"/>
  <c r="B3376"/>
  <c r="C3376" s="1"/>
  <c r="B3377"/>
  <c r="C3377" s="1"/>
  <c r="B3378"/>
  <c r="C3378" s="1"/>
  <c r="B3379"/>
  <c r="C3379" s="1"/>
  <c r="B3380"/>
  <c r="C3380" s="1"/>
  <c r="B3381"/>
  <c r="C3381" s="1"/>
  <c r="B3382"/>
  <c r="C3382" s="1"/>
  <c r="B3383"/>
  <c r="C3383" s="1"/>
  <c r="B3384"/>
  <c r="C3384" s="1"/>
  <c r="B3385"/>
  <c r="C3385" s="1"/>
  <c r="B3386"/>
  <c r="C3386" s="1"/>
  <c r="B3387"/>
  <c r="C3387" s="1"/>
  <c r="B3388"/>
  <c r="C3388" s="1"/>
  <c r="B3389"/>
  <c r="C3389" s="1"/>
  <c r="B3390"/>
  <c r="C3390" s="1"/>
  <c r="B3391"/>
  <c r="C3391" s="1"/>
  <c r="B3392"/>
  <c r="C3392" s="1"/>
  <c r="B3393"/>
  <c r="C3393" s="1"/>
  <c r="B3394"/>
  <c r="C3394" s="1"/>
  <c r="B3395"/>
  <c r="C3395" s="1"/>
  <c r="B3396"/>
  <c r="C3396" s="1"/>
  <c r="B3397"/>
  <c r="C3397" s="1"/>
  <c r="B3398"/>
  <c r="C3398" s="1"/>
  <c r="B3399"/>
  <c r="C3399" s="1"/>
  <c r="B3400"/>
  <c r="C3400" s="1"/>
  <c r="B3401"/>
  <c r="C3401" s="1"/>
  <c r="B3402"/>
  <c r="C3402" s="1"/>
  <c r="B3403"/>
  <c r="C3403" s="1"/>
  <c r="B3404"/>
  <c r="C3404" s="1"/>
  <c r="B3405"/>
  <c r="C3405" s="1"/>
  <c r="B3406"/>
  <c r="C3406" s="1"/>
  <c r="B3407"/>
  <c r="C3407" s="1"/>
  <c r="B3408"/>
  <c r="C3408" s="1"/>
  <c r="B3409"/>
  <c r="C3409" s="1"/>
  <c r="B3410"/>
  <c r="C3410" s="1"/>
  <c r="B3411"/>
  <c r="C3411" s="1"/>
  <c r="B3412"/>
  <c r="C3412" s="1"/>
  <c r="B3413"/>
  <c r="C3413" s="1"/>
  <c r="B3414"/>
  <c r="C3414" s="1"/>
  <c r="B3415"/>
  <c r="C3415" s="1"/>
  <c r="B3416"/>
  <c r="C3416" s="1"/>
  <c r="B3417"/>
  <c r="C3417" s="1"/>
  <c r="B3418"/>
  <c r="C3418" s="1"/>
  <c r="B3419"/>
  <c r="C3419" s="1"/>
  <c r="B3420"/>
  <c r="C3420" s="1"/>
  <c r="B3421"/>
  <c r="C3421" s="1"/>
  <c r="B3422"/>
  <c r="C3422" s="1"/>
  <c r="B3423"/>
  <c r="C3423" s="1"/>
  <c r="B3424"/>
  <c r="C3424" s="1"/>
  <c r="B3425"/>
  <c r="C3425" s="1"/>
  <c r="B3426"/>
  <c r="C3426" s="1"/>
  <c r="B3427"/>
  <c r="C3427" s="1"/>
  <c r="B3428"/>
  <c r="C3428" s="1"/>
  <c r="B3429"/>
  <c r="C3429" s="1"/>
  <c r="B3430"/>
  <c r="C3430" s="1"/>
  <c r="B3431"/>
  <c r="C3431" s="1"/>
  <c r="B3432"/>
  <c r="C3432" s="1"/>
  <c r="B3433"/>
  <c r="C3433" s="1"/>
  <c r="B3434"/>
  <c r="C3434" s="1"/>
  <c r="B3435"/>
  <c r="C3435" s="1"/>
  <c r="B3436"/>
  <c r="C3436" s="1"/>
  <c r="B3437"/>
  <c r="C3437" s="1"/>
  <c r="B3438"/>
  <c r="C3438" s="1"/>
  <c r="B3439"/>
  <c r="C3439" s="1"/>
  <c r="B3440"/>
  <c r="C3440" s="1"/>
  <c r="B3441"/>
  <c r="C3441" s="1"/>
  <c r="B3442"/>
  <c r="C3442" s="1"/>
  <c r="B3443"/>
  <c r="C3443" s="1"/>
  <c r="B3444"/>
  <c r="C3444" s="1"/>
  <c r="B3445"/>
  <c r="C3445" s="1"/>
  <c r="B3446"/>
  <c r="C3446" s="1"/>
  <c r="B3447"/>
  <c r="C3447" s="1"/>
  <c r="B3448"/>
  <c r="C3448" s="1"/>
  <c r="B3449"/>
  <c r="C3449" s="1"/>
  <c r="B3450"/>
  <c r="C3450" s="1"/>
  <c r="B3451"/>
  <c r="C3451" s="1"/>
  <c r="B3452"/>
  <c r="C3452" s="1"/>
  <c r="B3453"/>
  <c r="C3453" s="1"/>
  <c r="B3454"/>
  <c r="C3454" s="1"/>
  <c r="B3455"/>
  <c r="C3455" s="1"/>
  <c r="B3456"/>
  <c r="C3456" s="1"/>
  <c r="B3457"/>
  <c r="C3457" s="1"/>
  <c r="B3458"/>
  <c r="C3458" s="1"/>
  <c r="B3459"/>
  <c r="C3459" s="1"/>
  <c r="B3460"/>
  <c r="C3460" s="1"/>
  <c r="B3461"/>
  <c r="C3461" s="1"/>
  <c r="B3462"/>
  <c r="C3462" s="1"/>
  <c r="B3463"/>
  <c r="C3463" s="1"/>
  <c r="B3464"/>
  <c r="C3464" s="1"/>
  <c r="B3465"/>
  <c r="C3465" s="1"/>
  <c r="B3466"/>
  <c r="C3466" s="1"/>
  <c r="B3467"/>
  <c r="C3467" s="1"/>
  <c r="B3468"/>
  <c r="C3468" s="1"/>
  <c r="B3469"/>
  <c r="C3469" s="1"/>
  <c r="B3470"/>
  <c r="C3470" s="1"/>
  <c r="B3471"/>
  <c r="C3471" s="1"/>
  <c r="B3472"/>
  <c r="C3472" s="1"/>
  <c r="B3473"/>
  <c r="C3473" s="1"/>
  <c r="B3474"/>
  <c r="C3474" s="1"/>
  <c r="B3475"/>
  <c r="C3475" s="1"/>
  <c r="B3476"/>
  <c r="C3476" s="1"/>
  <c r="B3477"/>
  <c r="C3477" s="1"/>
  <c r="B3478"/>
  <c r="C3478" s="1"/>
  <c r="B3479"/>
  <c r="C3479" s="1"/>
  <c r="B3480"/>
  <c r="C3480" s="1"/>
  <c r="B3481"/>
  <c r="C3481" s="1"/>
  <c r="B3482"/>
  <c r="C3482" s="1"/>
  <c r="B3483"/>
  <c r="C3483" s="1"/>
  <c r="B3484"/>
  <c r="C3484" s="1"/>
  <c r="B3485"/>
  <c r="C3485" s="1"/>
  <c r="B3486"/>
  <c r="C3486" s="1"/>
  <c r="B3487"/>
  <c r="C3487" s="1"/>
  <c r="B3488"/>
  <c r="C3488" s="1"/>
  <c r="B3489"/>
  <c r="C3489" s="1"/>
  <c r="B3490"/>
  <c r="C3490" s="1"/>
  <c r="B3491"/>
  <c r="C3491" s="1"/>
  <c r="B3492"/>
  <c r="C3492" s="1"/>
  <c r="B3493"/>
  <c r="C3493" s="1"/>
  <c r="B3494"/>
  <c r="C3494" s="1"/>
  <c r="B3495"/>
  <c r="C3495" s="1"/>
  <c r="B3496"/>
  <c r="C3496" s="1"/>
  <c r="B3497"/>
  <c r="C3497" s="1"/>
  <c r="B3498"/>
  <c r="C3498" s="1"/>
  <c r="B3499"/>
  <c r="C3499" s="1"/>
  <c r="B3500"/>
  <c r="C3500" s="1"/>
  <c r="B3501"/>
  <c r="C3501" s="1"/>
  <c r="B3502"/>
  <c r="C3502" s="1"/>
  <c r="B3503"/>
  <c r="C3503" s="1"/>
  <c r="B3504"/>
  <c r="C3504" s="1"/>
  <c r="B3505"/>
  <c r="C3505" s="1"/>
  <c r="B3506"/>
  <c r="C3506" s="1"/>
  <c r="B3507"/>
  <c r="C3507" s="1"/>
  <c r="B3508"/>
  <c r="C3508" s="1"/>
  <c r="B3509"/>
  <c r="C3509" s="1"/>
  <c r="B3510"/>
  <c r="C3510" s="1"/>
  <c r="B3511"/>
  <c r="C3511" s="1"/>
  <c r="B3512"/>
  <c r="C3512" s="1"/>
  <c r="B3513"/>
  <c r="C3513" s="1"/>
  <c r="B3514"/>
  <c r="C3514" s="1"/>
  <c r="B3515"/>
  <c r="C3515" s="1"/>
  <c r="B3516"/>
  <c r="C3516" s="1"/>
  <c r="B3517"/>
  <c r="C3517" s="1"/>
  <c r="B3518"/>
  <c r="C3518" s="1"/>
  <c r="B3519"/>
  <c r="C3519" s="1"/>
  <c r="B3520"/>
  <c r="C3520" s="1"/>
  <c r="B3521"/>
  <c r="C3521" s="1"/>
  <c r="B3522"/>
  <c r="C3522" s="1"/>
  <c r="B3523"/>
  <c r="C3523" s="1"/>
  <c r="B3524"/>
  <c r="C3524" s="1"/>
  <c r="B3525"/>
  <c r="C3525" s="1"/>
  <c r="B3526"/>
  <c r="C3526" s="1"/>
  <c r="B3527"/>
  <c r="C3527" s="1"/>
  <c r="B3528"/>
  <c r="C3528" s="1"/>
  <c r="B3529"/>
  <c r="C3529" s="1"/>
  <c r="B3530"/>
  <c r="C3530" s="1"/>
  <c r="B3531"/>
  <c r="C3531" s="1"/>
  <c r="B3532"/>
  <c r="C3532" s="1"/>
  <c r="B3533"/>
  <c r="C3533" s="1"/>
  <c r="B3534"/>
  <c r="C3534" s="1"/>
  <c r="B3535"/>
  <c r="C3535" s="1"/>
  <c r="B3536"/>
  <c r="C3536" s="1"/>
  <c r="B3537"/>
  <c r="C3537" s="1"/>
  <c r="B3538"/>
  <c r="C3538" s="1"/>
  <c r="B3539"/>
  <c r="C3539" s="1"/>
  <c r="B3540"/>
  <c r="C3540" s="1"/>
  <c r="B3541"/>
  <c r="C3541" s="1"/>
  <c r="B3542"/>
  <c r="C3542" s="1"/>
  <c r="B3543"/>
  <c r="C3543" s="1"/>
  <c r="B3544"/>
  <c r="C3544" s="1"/>
  <c r="B3545"/>
  <c r="C3545" s="1"/>
  <c r="B3546"/>
  <c r="C3546" s="1"/>
  <c r="B3547"/>
  <c r="C3547" s="1"/>
  <c r="B3548"/>
  <c r="C3548" s="1"/>
  <c r="B3549"/>
  <c r="C3549" s="1"/>
  <c r="B3550"/>
  <c r="C3550" s="1"/>
  <c r="B3551"/>
  <c r="C3551" s="1"/>
  <c r="B3552"/>
  <c r="C3552" s="1"/>
  <c r="B3553"/>
  <c r="C3553" s="1"/>
  <c r="B3554"/>
  <c r="C3554" s="1"/>
  <c r="B3555"/>
  <c r="C3555" s="1"/>
  <c r="B3556"/>
  <c r="C3556" s="1"/>
  <c r="B3557"/>
  <c r="C3557" s="1"/>
  <c r="B3558"/>
  <c r="C3558" s="1"/>
  <c r="B3559"/>
  <c r="C3559" s="1"/>
  <c r="B3560"/>
  <c r="C3560" s="1"/>
  <c r="B3561"/>
  <c r="C3561" s="1"/>
  <c r="B3562"/>
  <c r="C3562" s="1"/>
  <c r="B3563"/>
  <c r="C3563" s="1"/>
  <c r="B3564"/>
  <c r="C3564" s="1"/>
  <c r="B3565"/>
  <c r="C3565" s="1"/>
  <c r="B3566"/>
  <c r="C3566" s="1"/>
  <c r="B3567"/>
  <c r="C3567" s="1"/>
  <c r="B3568"/>
  <c r="C3568" s="1"/>
  <c r="B3569"/>
  <c r="C3569" s="1"/>
  <c r="B3570"/>
  <c r="C3570" s="1"/>
  <c r="B3571"/>
  <c r="C3571" s="1"/>
  <c r="B3572"/>
  <c r="C3572" s="1"/>
  <c r="B3573"/>
  <c r="C3573" s="1"/>
  <c r="B3574"/>
  <c r="C3574" s="1"/>
  <c r="B3575"/>
  <c r="C3575" s="1"/>
  <c r="B3576"/>
  <c r="C3576" s="1"/>
  <c r="B3577"/>
  <c r="C3577" s="1"/>
  <c r="B3578"/>
  <c r="C3578" s="1"/>
  <c r="B3579"/>
  <c r="C3579" s="1"/>
  <c r="B3580"/>
  <c r="C3580" s="1"/>
  <c r="B3581"/>
  <c r="C3581" s="1"/>
  <c r="B3582"/>
  <c r="C3582" s="1"/>
  <c r="B3583"/>
  <c r="C3583" s="1"/>
  <c r="B3584"/>
  <c r="C3584" s="1"/>
  <c r="B3585"/>
  <c r="C3585" s="1"/>
  <c r="B3586"/>
  <c r="C3586" s="1"/>
  <c r="B3587"/>
  <c r="C3587" s="1"/>
  <c r="B3588"/>
  <c r="C3588" s="1"/>
  <c r="B3589"/>
  <c r="C3589" s="1"/>
  <c r="B3590"/>
  <c r="C3590" s="1"/>
  <c r="B3591"/>
  <c r="C3591" s="1"/>
  <c r="B3592"/>
  <c r="C3592" s="1"/>
  <c r="B3593"/>
  <c r="C3593" s="1"/>
  <c r="B3594"/>
  <c r="C3594" s="1"/>
  <c r="B3595"/>
  <c r="C3595" s="1"/>
  <c r="B3596"/>
  <c r="C3596" s="1"/>
  <c r="B3597"/>
  <c r="C3597" s="1"/>
  <c r="B3598"/>
  <c r="C3598" s="1"/>
  <c r="B3599"/>
  <c r="C3599" s="1"/>
  <c r="B3600"/>
  <c r="C3600" s="1"/>
  <c r="B3601"/>
  <c r="C3601" s="1"/>
  <c r="B3602"/>
  <c r="C3602" s="1"/>
  <c r="B3603"/>
  <c r="C3603" s="1"/>
  <c r="B3604"/>
  <c r="C3604" s="1"/>
  <c r="B3605"/>
  <c r="C3605" s="1"/>
  <c r="B3606"/>
  <c r="C3606" s="1"/>
  <c r="B3607"/>
  <c r="C3607" s="1"/>
  <c r="B3608"/>
  <c r="C3608" s="1"/>
  <c r="B3609"/>
  <c r="C3609" s="1"/>
  <c r="B3610"/>
  <c r="C3610" s="1"/>
  <c r="B3611"/>
  <c r="C3611" s="1"/>
  <c r="B3612"/>
  <c r="C3612" s="1"/>
  <c r="B3613"/>
  <c r="C3613" s="1"/>
  <c r="B3614"/>
  <c r="C3614" s="1"/>
  <c r="B3615"/>
  <c r="C3615" s="1"/>
  <c r="B3616"/>
  <c r="C3616" s="1"/>
  <c r="B3617"/>
  <c r="C3617" s="1"/>
  <c r="B3618"/>
  <c r="C3618" s="1"/>
  <c r="B3619"/>
  <c r="C3619" s="1"/>
  <c r="B3620"/>
  <c r="C3620" s="1"/>
  <c r="B3621"/>
  <c r="C3621" s="1"/>
  <c r="B3622"/>
  <c r="C3622" s="1"/>
  <c r="B3623"/>
  <c r="C3623" s="1"/>
  <c r="B3624"/>
  <c r="C3624" s="1"/>
  <c r="B3625"/>
  <c r="C3625" s="1"/>
  <c r="B3626"/>
  <c r="C3626" s="1"/>
  <c r="B3627"/>
  <c r="C3627" s="1"/>
  <c r="B3628"/>
  <c r="C3628" s="1"/>
  <c r="B3629"/>
  <c r="C3629" s="1"/>
  <c r="B3630"/>
  <c r="C3630" s="1"/>
  <c r="B3631"/>
  <c r="C3631" s="1"/>
  <c r="B3632"/>
  <c r="C3632" s="1"/>
  <c r="B3633"/>
  <c r="C3633" s="1"/>
  <c r="B3634"/>
  <c r="C3634" s="1"/>
  <c r="B3635"/>
  <c r="C3635" s="1"/>
  <c r="B3636"/>
  <c r="C3636" s="1"/>
  <c r="B3637"/>
  <c r="C3637" s="1"/>
  <c r="B3638"/>
  <c r="C3638" s="1"/>
  <c r="B3639"/>
  <c r="C3639" s="1"/>
  <c r="B3640"/>
  <c r="C3640" s="1"/>
  <c r="B3641"/>
  <c r="C3641" s="1"/>
  <c r="B3642"/>
  <c r="C3642" s="1"/>
  <c r="B3643"/>
  <c r="C3643" s="1"/>
  <c r="B3644"/>
  <c r="C3644" s="1"/>
  <c r="B3645"/>
  <c r="C3645" s="1"/>
  <c r="B3646"/>
  <c r="C3646" s="1"/>
  <c r="B3647"/>
  <c r="C3647" s="1"/>
  <c r="B3648"/>
  <c r="C3648" s="1"/>
  <c r="B3649"/>
  <c r="C3649" s="1"/>
  <c r="B3650"/>
  <c r="C3650" s="1"/>
  <c r="B3651"/>
  <c r="C3651" s="1"/>
  <c r="B3652"/>
  <c r="C3652" s="1"/>
  <c r="B3653"/>
  <c r="C3653" s="1"/>
  <c r="B3654"/>
  <c r="C3654" s="1"/>
  <c r="B3655"/>
  <c r="C3655" s="1"/>
  <c r="B3656"/>
  <c r="C3656" s="1"/>
  <c r="B3657"/>
  <c r="C3657" s="1"/>
  <c r="B3658"/>
  <c r="C3658" s="1"/>
  <c r="B3659"/>
  <c r="C3659" s="1"/>
  <c r="B3660"/>
  <c r="C3660" s="1"/>
  <c r="B3661"/>
  <c r="C3661" s="1"/>
  <c r="B3662"/>
  <c r="C3662" s="1"/>
  <c r="B3663"/>
  <c r="C3663" s="1"/>
  <c r="B3664"/>
  <c r="C3664" s="1"/>
  <c r="B3665"/>
  <c r="C3665" s="1"/>
  <c r="B3666"/>
  <c r="C3666" s="1"/>
  <c r="B3667"/>
  <c r="C3667" s="1"/>
  <c r="B3668"/>
  <c r="C3668" s="1"/>
  <c r="B3669"/>
  <c r="C3669" s="1"/>
  <c r="B3670"/>
  <c r="C3670" s="1"/>
  <c r="B3671"/>
  <c r="C3671" s="1"/>
  <c r="B3672"/>
  <c r="C3672" s="1"/>
  <c r="B3673"/>
  <c r="C3673" s="1"/>
  <c r="B3674"/>
  <c r="C3674" s="1"/>
  <c r="B3675"/>
  <c r="C3675" s="1"/>
  <c r="B3676"/>
  <c r="C3676" s="1"/>
  <c r="B3677"/>
  <c r="C3677" s="1"/>
  <c r="B3678"/>
  <c r="C3678" s="1"/>
  <c r="B3679"/>
  <c r="C3679" s="1"/>
  <c r="B3680"/>
  <c r="C3680" s="1"/>
  <c r="B3681"/>
  <c r="C3681" s="1"/>
  <c r="B3682"/>
  <c r="C3682" s="1"/>
  <c r="B3683"/>
  <c r="C3683" s="1"/>
  <c r="B3684"/>
  <c r="C3684" s="1"/>
  <c r="B3685"/>
  <c r="C3685" s="1"/>
  <c r="B3686"/>
  <c r="C3686" s="1"/>
  <c r="B3687"/>
  <c r="C3687" s="1"/>
  <c r="B3688"/>
  <c r="C3688" s="1"/>
  <c r="B3689"/>
  <c r="C3689" s="1"/>
  <c r="B3690"/>
  <c r="C3690" s="1"/>
  <c r="B3691"/>
  <c r="C3691" s="1"/>
  <c r="B3692"/>
  <c r="C3692" s="1"/>
  <c r="B3693"/>
  <c r="C3693" s="1"/>
  <c r="B3694"/>
  <c r="C3694" s="1"/>
  <c r="B3695"/>
  <c r="C3695" s="1"/>
  <c r="B3696"/>
  <c r="C3696" s="1"/>
  <c r="B3697"/>
  <c r="C3697" s="1"/>
  <c r="B3698"/>
  <c r="C3698" s="1"/>
  <c r="B3699"/>
  <c r="C3699" s="1"/>
  <c r="B3700"/>
  <c r="C3700" s="1"/>
  <c r="B3701"/>
  <c r="C3701" s="1"/>
  <c r="B3702"/>
  <c r="C3702" s="1"/>
  <c r="B3703"/>
  <c r="C3703" s="1"/>
  <c r="B3704"/>
  <c r="C3704" s="1"/>
  <c r="B3705"/>
  <c r="C3705" s="1"/>
  <c r="B3706"/>
  <c r="C3706" s="1"/>
  <c r="B3707"/>
  <c r="C3707" s="1"/>
  <c r="B3708"/>
  <c r="C3708" s="1"/>
  <c r="B3709"/>
  <c r="C3709" s="1"/>
  <c r="B3710"/>
  <c r="C3710" s="1"/>
  <c r="B3711"/>
  <c r="C3711" s="1"/>
  <c r="B3712"/>
  <c r="C3712" s="1"/>
  <c r="B3713"/>
  <c r="C3713" s="1"/>
  <c r="B3714"/>
  <c r="C3714" s="1"/>
  <c r="B3715"/>
  <c r="C3715" s="1"/>
  <c r="B3716"/>
  <c r="C3716" s="1"/>
  <c r="B3717"/>
  <c r="C3717" s="1"/>
  <c r="B3718"/>
  <c r="C3718" s="1"/>
  <c r="B3719"/>
  <c r="C3719" s="1"/>
  <c r="B3720"/>
  <c r="C3720" s="1"/>
  <c r="B3721"/>
  <c r="C3721" s="1"/>
  <c r="B3722"/>
  <c r="C3722" s="1"/>
  <c r="B3723"/>
  <c r="C3723" s="1"/>
  <c r="B3724"/>
  <c r="C3724" s="1"/>
  <c r="B3725"/>
  <c r="C3725" s="1"/>
  <c r="B3726"/>
  <c r="C3726" s="1"/>
  <c r="B3727"/>
  <c r="C3727" s="1"/>
  <c r="B3728"/>
  <c r="C3728" s="1"/>
  <c r="B3729"/>
  <c r="C3729" s="1"/>
  <c r="B3730"/>
  <c r="C3730" s="1"/>
  <c r="B3731"/>
  <c r="C3731" s="1"/>
  <c r="B3732"/>
  <c r="C3732" s="1"/>
  <c r="B3733"/>
  <c r="C3733" s="1"/>
  <c r="B3734"/>
  <c r="C3734" s="1"/>
  <c r="B3735"/>
  <c r="C3735" s="1"/>
  <c r="B3736"/>
  <c r="C3736" s="1"/>
  <c r="B3737"/>
  <c r="C3737" s="1"/>
  <c r="B3738"/>
  <c r="C3738" s="1"/>
  <c r="B3739"/>
  <c r="C3739" s="1"/>
  <c r="B3740"/>
  <c r="C3740" s="1"/>
  <c r="B3741"/>
  <c r="C3741" s="1"/>
  <c r="B3742"/>
  <c r="C3742" s="1"/>
  <c r="B3743"/>
  <c r="C3743" s="1"/>
  <c r="B3744"/>
  <c r="C3744" s="1"/>
  <c r="B3745"/>
  <c r="C3745" s="1"/>
  <c r="B3746"/>
  <c r="C3746" s="1"/>
  <c r="B3747"/>
  <c r="C3747" s="1"/>
  <c r="B3748"/>
  <c r="C3748" s="1"/>
  <c r="B3749"/>
  <c r="C3749" s="1"/>
  <c r="B3750"/>
  <c r="C3750" s="1"/>
  <c r="B3751"/>
  <c r="C3751" s="1"/>
  <c r="B3752"/>
  <c r="C3752" s="1"/>
  <c r="B3753"/>
  <c r="C3753" s="1"/>
  <c r="B3754"/>
  <c r="C3754" s="1"/>
  <c r="B3755"/>
  <c r="C3755" s="1"/>
  <c r="B3756"/>
  <c r="C3756" s="1"/>
  <c r="B3757"/>
  <c r="C3757" s="1"/>
  <c r="B3758"/>
  <c r="C3758" s="1"/>
  <c r="B3759"/>
  <c r="C3759" s="1"/>
  <c r="B3760"/>
  <c r="C3760" s="1"/>
  <c r="B3761"/>
  <c r="C3761" s="1"/>
  <c r="B3762"/>
  <c r="C3762" s="1"/>
  <c r="B3763"/>
  <c r="C3763" s="1"/>
  <c r="B3764"/>
  <c r="C3764" s="1"/>
  <c r="B3765"/>
  <c r="C3765" s="1"/>
  <c r="B3766"/>
  <c r="C3766" s="1"/>
  <c r="B3767"/>
  <c r="C3767" s="1"/>
  <c r="B3768"/>
  <c r="C3768" s="1"/>
  <c r="B3769"/>
  <c r="C3769" s="1"/>
  <c r="B3770"/>
  <c r="C3770" s="1"/>
  <c r="B3771"/>
  <c r="C3771" s="1"/>
  <c r="B3772"/>
  <c r="C3772" s="1"/>
  <c r="B3773"/>
  <c r="C3773" s="1"/>
  <c r="B3774"/>
  <c r="C3774" s="1"/>
  <c r="B3775"/>
  <c r="C3775" s="1"/>
  <c r="B3776"/>
  <c r="C3776" s="1"/>
  <c r="B3777"/>
  <c r="C3777" s="1"/>
  <c r="B3778"/>
  <c r="C3778" s="1"/>
  <c r="B3779"/>
  <c r="C3779" s="1"/>
  <c r="B3780"/>
  <c r="C3780" s="1"/>
  <c r="B3781"/>
  <c r="C3781" s="1"/>
  <c r="B3782"/>
  <c r="C3782" s="1"/>
  <c r="B3783"/>
  <c r="C3783" s="1"/>
  <c r="B3784"/>
  <c r="C3784" s="1"/>
  <c r="B3785"/>
  <c r="C3785" s="1"/>
  <c r="B3786"/>
  <c r="C3786" s="1"/>
  <c r="B3787"/>
  <c r="C3787" s="1"/>
  <c r="B3788"/>
  <c r="C3788" s="1"/>
  <c r="B3789"/>
  <c r="C3789" s="1"/>
  <c r="B3790"/>
  <c r="C3790" s="1"/>
  <c r="B3791"/>
  <c r="C3791" s="1"/>
  <c r="B3792"/>
  <c r="C3792" s="1"/>
  <c r="B3793"/>
  <c r="C3793" s="1"/>
  <c r="B3794"/>
  <c r="C3794" s="1"/>
  <c r="B3795"/>
  <c r="C3795" s="1"/>
  <c r="B3796"/>
  <c r="C3796" s="1"/>
  <c r="B3797"/>
  <c r="C3797" s="1"/>
  <c r="B3798"/>
  <c r="C3798" s="1"/>
  <c r="B3799"/>
  <c r="C3799" s="1"/>
  <c r="B3800"/>
  <c r="C3800" s="1"/>
  <c r="B3801"/>
  <c r="C3801" s="1"/>
  <c r="B3802"/>
  <c r="C3802" s="1"/>
  <c r="B3803"/>
  <c r="C3803" s="1"/>
  <c r="B3804"/>
  <c r="C3804" s="1"/>
  <c r="B3805"/>
  <c r="C3805" s="1"/>
  <c r="B3806"/>
  <c r="C3806" s="1"/>
  <c r="B3807"/>
  <c r="C3807" s="1"/>
  <c r="B3808"/>
  <c r="C3808" s="1"/>
  <c r="B3809"/>
  <c r="C3809" s="1"/>
  <c r="B3810"/>
  <c r="C3810" s="1"/>
  <c r="B3811"/>
  <c r="C3811" s="1"/>
  <c r="B3812"/>
  <c r="C3812" s="1"/>
  <c r="B3813"/>
  <c r="C3813" s="1"/>
  <c r="B3814"/>
  <c r="C3814" s="1"/>
  <c r="B3815"/>
  <c r="C3815" s="1"/>
  <c r="B3816"/>
  <c r="C3816" s="1"/>
  <c r="B3817"/>
  <c r="C3817" s="1"/>
  <c r="B3818"/>
  <c r="C3818" s="1"/>
  <c r="B3819"/>
  <c r="C3819" s="1"/>
  <c r="B3820"/>
  <c r="C3820" s="1"/>
  <c r="B3821"/>
  <c r="C3821" s="1"/>
  <c r="B3822"/>
  <c r="C3822" s="1"/>
  <c r="B3823"/>
  <c r="C3823" s="1"/>
  <c r="B3824"/>
  <c r="C3824" s="1"/>
  <c r="B3825"/>
  <c r="C3825" s="1"/>
  <c r="B3826"/>
  <c r="C3826" s="1"/>
  <c r="B3827"/>
  <c r="C3827" s="1"/>
  <c r="B3828"/>
  <c r="C3828" s="1"/>
  <c r="B3829"/>
  <c r="C3829" s="1"/>
  <c r="B3830"/>
  <c r="C3830" s="1"/>
  <c r="B3831"/>
  <c r="C3831" s="1"/>
  <c r="B3832"/>
  <c r="C3832" s="1"/>
  <c r="B3833"/>
  <c r="C3833" s="1"/>
  <c r="B3834"/>
  <c r="C3834" s="1"/>
  <c r="B3835"/>
  <c r="C3835" s="1"/>
  <c r="B3836"/>
  <c r="C3836" s="1"/>
  <c r="B3837"/>
  <c r="C3837" s="1"/>
  <c r="B3838"/>
  <c r="C3838" s="1"/>
  <c r="B3839"/>
  <c r="C3839" s="1"/>
  <c r="B3840"/>
  <c r="C3840" s="1"/>
  <c r="B3841"/>
  <c r="C3841" s="1"/>
  <c r="B3842"/>
  <c r="C3842" s="1"/>
  <c r="B3843"/>
  <c r="C3843" s="1"/>
  <c r="B3844"/>
  <c r="C3844" s="1"/>
  <c r="B3845"/>
  <c r="C3845" s="1"/>
  <c r="B3846"/>
  <c r="C3846" s="1"/>
  <c r="B3847"/>
  <c r="C3847" s="1"/>
  <c r="B3848"/>
  <c r="C3848" s="1"/>
  <c r="B3849"/>
  <c r="C3849" s="1"/>
  <c r="B3850"/>
  <c r="C3850" s="1"/>
  <c r="B3851"/>
  <c r="C3851" s="1"/>
  <c r="B3852"/>
  <c r="C3852" s="1"/>
  <c r="B3853"/>
  <c r="C3853" s="1"/>
  <c r="B3854"/>
  <c r="C3854" s="1"/>
  <c r="B3855"/>
  <c r="C3855" s="1"/>
  <c r="B3856"/>
  <c r="C3856" s="1"/>
  <c r="B3857"/>
  <c r="C3857" s="1"/>
  <c r="B3858"/>
  <c r="C3858" s="1"/>
  <c r="B3859"/>
  <c r="C3859" s="1"/>
  <c r="B3860"/>
  <c r="C3860" s="1"/>
  <c r="B3861"/>
  <c r="C3861" s="1"/>
  <c r="B3862"/>
  <c r="C3862" s="1"/>
  <c r="B3863"/>
  <c r="C3863" s="1"/>
  <c r="B3864"/>
  <c r="C3864" s="1"/>
  <c r="B3865"/>
  <c r="C3865" s="1"/>
  <c r="B3866"/>
  <c r="C3866" s="1"/>
  <c r="B3867"/>
  <c r="C3867" s="1"/>
  <c r="B3868"/>
  <c r="C3868" s="1"/>
  <c r="B3869"/>
  <c r="C3869" s="1"/>
  <c r="B3870"/>
  <c r="C3870" s="1"/>
  <c r="B3871"/>
  <c r="C3871" s="1"/>
  <c r="B3872"/>
  <c r="C3872" s="1"/>
  <c r="B3873"/>
  <c r="C3873" s="1"/>
  <c r="B3874"/>
  <c r="C3874" s="1"/>
  <c r="B3875"/>
  <c r="C3875" s="1"/>
  <c r="B3876"/>
  <c r="C3876" s="1"/>
  <c r="B3877"/>
  <c r="C3877" s="1"/>
  <c r="B3878"/>
  <c r="C3878" s="1"/>
  <c r="B3879"/>
  <c r="C3879" s="1"/>
  <c r="B3880"/>
  <c r="C3880"/>
  <c r="B3881"/>
  <c r="C3881"/>
  <c r="B3882"/>
  <c r="C3882"/>
  <c r="B3883"/>
  <c r="C3883"/>
  <c r="B3884"/>
  <c r="C3884"/>
  <c r="B3885"/>
  <c r="C3885"/>
  <c r="B3886"/>
  <c r="C3886"/>
  <c r="B3887"/>
  <c r="C3887"/>
  <c r="B3888"/>
  <c r="C3888"/>
  <c r="B3889"/>
  <c r="C3889"/>
  <c r="B3890"/>
  <c r="C3890"/>
  <c r="B3891"/>
  <c r="C3891"/>
  <c r="B3892"/>
  <c r="C3892"/>
  <c r="B3893"/>
  <c r="C3893"/>
  <c r="B3894"/>
  <c r="C3894"/>
  <c r="B3895"/>
  <c r="C3895"/>
  <c r="B3896"/>
  <c r="C3896" s="1"/>
  <c r="B3897"/>
  <c r="C3897" s="1"/>
  <c r="B3898"/>
  <c r="C3898" s="1"/>
  <c r="B3899"/>
  <c r="C3899" s="1"/>
  <c r="B3900"/>
  <c r="C3900" s="1"/>
  <c r="B3901"/>
  <c r="C3901" s="1"/>
  <c r="B3902"/>
  <c r="C3902" s="1"/>
  <c r="B3903"/>
  <c r="C3903" s="1"/>
  <c r="B3904"/>
  <c r="C3904" s="1"/>
  <c r="B3905"/>
  <c r="C3905" s="1"/>
  <c r="B3906"/>
  <c r="C3906" s="1"/>
  <c r="B3907"/>
  <c r="C3907" s="1"/>
  <c r="B3908"/>
  <c r="C3908" s="1"/>
  <c r="B3909"/>
  <c r="C3909" s="1"/>
  <c r="B3910"/>
  <c r="C3910" s="1"/>
  <c r="B3911"/>
  <c r="C3911" s="1"/>
  <c r="B3912"/>
  <c r="C3912" s="1"/>
  <c r="B3913"/>
  <c r="C3913" s="1"/>
  <c r="B3914"/>
  <c r="C3914" s="1"/>
  <c r="B3915"/>
  <c r="C3915" s="1"/>
  <c r="B3916"/>
  <c r="C3916" s="1"/>
  <c r="B3917"/>
  <c r="C3917" s="1"/>
  <c r="B3918"/>
  <c r="C3918" s="1"/>
  <c r="B3919"/>
  <c r="C3919" s="1"/>
  <c r="B3920"/>
  <c r="C3920" s="1"/>
  <c r="B3921"/>
  <c r="C3921" s="1"/>
  <c r="B3922"/>
  <c r="C3922" s="1"/>
  <c r="B3923"/>
  <c r="C3923" s="1"/>
  <c r="B3924"/>
  <c r="C3924" s="1"/>
  <c r="B3925"/>
  <c r="C3925" s="1"/>
  <c r="B3926"/>
  <c r="C3926" s="1"/>
  <c r="B3927"/>
  <c r="C3927" s="1"/>
  <c r="B3928"/>
  <c r="C3928" s="1"/>
  <c r="B3929"/>
  <c r="C3929" s="1"/>
  <c r="B3930"/>
  <c r="C3930" s="1"/>
  <c r="B3931"/>
  <c r="C3931" s="1"/>
  <c r="B3932"/>
  <c r="C3932" s="1"/>
  <c r="B3933"/>
  <c r="C3933" s="1"/>
  <c r="B3934"/>
  <c r="C3934" s="1"/>
  <c r="B3935"/>
  <c r="C3935" s="1"/>
  <c r="B3936"/>
  <c r="C3936" s="1"/>
  <c r="B3937"/>
  <c r="C3937" s="1"/>
  <c r="B3938"/>
  <c r="C3938" s="1"/>
  <c r="B3939"/>
  <c r="C3939" s="1"/>
  <c r="B3940"/>
  <c r="C3940" s="1"/>
  <c r="B3941"/>
  <c r="C3941" s="1"/>
  <c r="B3942"/>
  <c r="C3942" s="1"/>
  <c r="B3943"/>
  <c r="C3943" s="1"/>
  <c r="B3944"/>
  <c r="C3944" s="1"/>
  <c r="B3945"/>
  <c r="C3945" s="1"/>
  <c r="B3946"/>
  <c r="C3946" s="1"/>
  <c r="B3947"/>
  <c r="C3947" s="1"/>
  <c r="B3948"/>
  <c r="C3948" s="1"/>
  <c r="B3949"/>
  <c r="C3949" s="1"/>
  <c r="B3950"/>
  <c r="C3950" s="1"/>
  <c r="B3951"/>
  <c r="C3951" s="1"/>
  <c r="B3952"/>
  <c r="C3952" s="1"/>
  <c r="B3953"/>
  <c r="C3953" s="1"/>
  <c r="B3954"/>
  <c r="C3954" s="1"/>
  <c r="B3955"/>
  <c r="C3955" s="1"/>
  <c r="B3956"/>
  <c r="C3956" s="1"/>
  <c r="B3957"/>
  <c r="C3957" s="1"/>
  <c r="B3958"/>
  <c r="C3958" s="1"/>
  <c r="B3959"/>
  <c r="C3959" s="1"/>
  <c r="B3960"/>
  <c r="C3960" s="1"/>
  <c r="B3961"/>
  <c r="C3961" s="1"/>
  <c r="B3962"/>
  <c r="C3962" s="1"/>
  <c r="B3963"/>
  <c r="C3963" s="1"/>
  <c r="B3964"/>
  <c r="C3964" s="1"/>
  <c r="B3965"/>
  <c r="C3965" s="1"/>
  <c r="B3966"/>
  <c r="C3966" s="1"/>
  <c r="B3967"/>
  <c r="C3967" s="1"/>
  <c r="B3968"/>
  <c r="C3968" s="1"/>
  <c r="B3969"/>
  <c r="C3969" s="1"/>
  <c r="B3970"/>
  <c r="C3970" s="1"/>
  <c r="B3971"/>
  <c r="C3971" s="1"/>
  <c r="B3972"/>
  <c r="C3972" s="1"/>
  <c r="B3973"/>
  <c r="C3973" s="1"/>
  <c r="B3974"/>
  <c r="C3974" s="1"/>
  <c r="B3975"/>
  <c r="C3975" s="1"/>
  <c r="B3976"/>
  <c r="C3976" s="1"/>
  <c r="B3977"/>
  <c r="C3977" s="1"/>
  <c r="B3978"/>
  <c r="C3978" s="1"/>
  <c r="B3979"/>
  <c r="C3979" s="1"/>
  <c r="B3980"/>
  <c r="C3980" s="1"/>
  <c r="B3981"/>
  <c r="C3981" s="1"/>
  <c r="B3982"/>
  <c r="C3982" s="1"/>
  <c r="B3983"/>
  <c r="C3983" s="1"/>
  <c r="B3984"/>
  <c r="C3984" s="1"/>
  <c r="B3985"/>
  <c r="C3985" s="1"/>
  <c r="B3986"/>
  <c r="C3986" s="1"/>
  <c r="B3987"/>
  <c r="C3987" s="1"/>
  <c r="B3988"/>
  <c r="C3988" s="1"/>
  <c r="B3989"/>
  <c r="C3989" s="1"/>
  <c r="B3990"/>
  <c r="C3990" s="1"/>
  <c r="B3991"/>
  <c r="C3991" s="1"/>
  <c r="B3992"/>
  <c r="C3992" s="1"/>
  <c r="B3993"/>
  <c r="C3993" s="1"/>
  <c r="B3994"/>
  <c r="C3994" s="1"/>
  <c r="B3995"/>
  <c r="C3995" s="1"/>
  <c r="B3996"/>
  <c r="C3996" s="1"/>
  <c r="B3997"/>
  <c r="C3997" s="1"/>
  <c r="B3998"/>
  <c r="C3998" s="1"/>
  <c r="B3999"/>
  <c r="C3999" s="1"/>
  <c r="B4000"/>
  <c r="C4000" s="1"/>
  <c r="B4001"/>
  <c r="C4001" s="1"/>
  <c r="B4002"/>
  <c r="C4002" s="1"/>
  <c r="B4003"/>
  <c r="C4003" s="1"/>
  <c r="B4004"/>
  <c r="C4004" s="1"/>
  <c r="B4005"/>
  <c r="C4005" s="1"/>
  <c r="B4006"/>
  <c r="C4006" s="1"/>
  <c r="B4007"/>
  <c r="C4007" s="1"/>
  <c r="B4008"/>
  <c r="C4008" s="1"/>
  <c r="B4009"/>
  <c r="C4009" s="1"/>
  <c r="B4010"/>
  <c r="C4010" s="1"/>
  <c r="B4011"/>
  <c r="C4011" s="1"/>
  <c r="B4012"/>
  <c r="C4012" s="1"/>
  <c r="B4013"/>
  <c r="C4013" s="1"/>
  <c r="B4014"/>
  <c r="C4014" s="1"/>
  <c r="B4015"/>
  <c r="C4015" s="1"/>
  <c r="B4016"/>
  <c r="C4016" s="1"/>
  <c r="B4017"/>
  <c r="C4017" s="1"/>
  <c r="B4018"/>
  <c r="C4018" s="1"/>
  <c r="B4019"/>
  <c r="C4019" s="1"/>
  <c r="B4020"/>
  <c r="C4020" s="1"/>
  <c r="B4021"/>
  <c r="C4021" s="1"/>
  <c r="B4022"/>
  <c r="C4022" s="1"/>
  <c r="B4023"/>
  <c r="C4023" s="1"/>
  <c r="B4024"/>
  <c r="C4024" s="1"/>
  <c r="B4025"/>
  <c r="C4025" s="1"/>
  <c r="B4026"/>
  <c r="C4026" s="1"/>
  <c r="B4027"/>
  <c r="C4027" s="1"/>
  <c r="B4028"/>
  <c r="C4028" s="1"/>
  <c r="B4029"/>
  <c r="C4029" s="1"/>
  <c r="B4030"/>
  <c r="C4030" s="1"/>
  <c r="B4031"/>
  <c r="C4031" s="1"/>
  <c r="B4032"/>
  <c r="C4032" s="1"/>
  <c r="B4033"/>
  <c r="C4033" s="1"/>
  <c r="B4034"/>
  <c r="C4034" s="1"/>
  <c r="B4035"/>
  <c r="C4035" s="1"/>
  <c r="B4036"/>
  <c r="C4036" s="1"/>
  <c r="B4037"/>
  <c r="C4037" s="1"/>
  <c r="B4038"/>
  <c r="C4038" s="1"/>
  <c r="B4039"/>
  <c r="C4039" s="1"/>
  <c r="B4040"/>
  <c r="C4040" s="1"/>
  <c r="B4041"/>
  <c r="C4041" s="1"/>
  <c r="B4042"/>
  <c r="C4042" s="1"/>
  <c r="B4043"/>
  <c r="C4043" s="1"/>
  <c r="B4044"/>
  <c r="C4044" s="1"/>
  <c r="B4045"/>
  <c r="C4045" s="1"/>
  <c r="B4046"/>
  <c r="C4046" s="1"/>
  <c r="B4047"/>
  <c r="C4047" s="1"/>
  <c r="B4048"/>
  <c r="C4048" s="1"/>
  <c r="B4049"/>
  <c r="C4049" s="1"/>
  <c r="B4050"/>
  <c r="C4050" s="1"/>
  <c r="B4051"/>
  <c r="C4051" s="1"/>
  <c r="B4052"/>
  <c r="C4052" s="1"/>
  <c r="B4053"/>
  <c r="C4053" s="1"/>
  <c r="B4054"/>
  <c r="C4054" s="1"/>
  <c r="B4055"/>
  <c r="C4055" s="1"/>
  <c r="B4056"/>
  <c r="C4056" s="1"/>
  <c r="B4057"/>
  <c r="C4057" s="1"/>
  <c r="B4058"/>
  <c r="C4058" s="1"/>
  <c r="B4059"/>
  <c r="C4059" s="1"/>
  <c r="B4060"/>
  <c r="C4060" s="1"/>
  <c r="B4061"/>
  <c r="C4061" s="1"/>
  <c r="B4062"/>
  <c r="C4062" s="1"/>
  <c r="B4063"/>
  <c r="C4063" s="1"/>
  <c r="B4064"/>
  <c r="C4064" s="1"/>
  <c r="B4065"/>
  <c r="C4065" s="1"/>
  <c r="B4066"/>
  <c r="C4066" s="1"/>
  <c r="B4067"/>
  <c r="C4067" s="1"/>
  <c r="B4068"/>
  <c r="C4068" s="1"/>
  <c r="B4069"/>
  <c r="C4069" s="1"/>
  <c r="B4070"/>
  <c r="C4070" s="1"/>
  <c r="B4071"/>
  <c r="C4071" s="1"/>
  <c r="B4072"/>
  <c r="C4072" s="1"/>
  <c r="B4073"/>
  <c r="C4073" s="1"/>
  <c r="B4074"/>
  <c r="C4074" s="1"/>
  <c r="B4075"/>
  <c r="C4075" s="1"/>
  <c r="B4076"/>
  <c r="C4076" s="1"/>
  <c r="B4077"/>
  <c r="C4077" s="1"/>
  <c r="B4078"/>
  <c r="C4078" s="1"/>
  <c r="B4079"/>
  <c r="C4079" s="1"/>
  <c r="B4080"/>
  <c r="C4080" s="1"/>
  <c r="B4081"/>
  <c r="C4081" s="1"/>
  <c r="B4082"/>
  <c r="C4082" s="1"/>
  <c r="B4083"/>
  <c r="C4083" s="1"/>
  <c r="B4084"/>
  <c r="C4084" s="1"/>
  <c r="B4085"/>
  <c r="C4085" s="1"/>
  <c r="B4086"/>
  <c r="C4086" s="1"/>
  <c r="B4087"/>
  <c r="C4087" s="1"/>
  <c r="B4088"/>
  <c r="C4088" s="1"/>
  <c r="B4089"/>
  <c r="C4089" s="1"/>
  <c r="B4090"/>
  <c r="C4090" s="1"/>
  <c r="B4091"/>
  <c r="C4091" s="1"/>
  <c r="B4092"/>
  <c r="C4092" s="1"/>
  <c r="B4093"/>
  <c r="C4093" s="1"/>
  <c r="B4094"/>
  <c r="C4094" s="1"/>
  <c r="B4095"/>
  <c r="C4095" s="1"/>
  <c r="B4096"/>
  <c r="C4096" s="1"/>
  <c r="B4097"/>
  <c r="C4097" s="1"/>
  <c r="B4098"/>
  <c r="C4098" s="1"/>
  <c r="B4099"/>
  <c r="C4099" s="1"/>
  <c r="B4100"/>
  <c r="C4100" s="1"/>
  <c r="B4101"/>
  <c r="C4101" s="1"/>
  <c r="B4102"/>
  <c r="C4102" s="1"/>
  <c r="B4103"/>
  <c r="C4103" s="1"/>
  <c r="B4104"/>
  <c r="C4104" s="1"/>
  <c r="B4105"/>
  <c r="C4105" s="1"/>
  <c r="B4106"/>
  <c r="C4106" s="1"/>
  <c r="B4107"/>
  <c r="C4107" s="1"/>
  <c r="B4108"/>
  <c r="C4108" s="1"/>
  <c r="B4109"/>
  <c r="C4109" s="1"/>
  <c r="B4110"/>
  <c r="C4110" s="1"/>
  <c r="B4111"/>
  <c r="C4111" s="1"/>
  <c r="B4112"/>
  <c r="C4112" s="1"/>
  <c r="B4113"/>
  <c r="C4113" s="1"/>
  <c r="B4114"/>
  <c r="C4114" s="1"/>
  <c r="B4115"/>
  <c r="C4115" s="1"/>
  <c r="B4116"/>
  <c r="C4116" s="1"/>
  <c r="B4117"/>
  <c r="C4117" s="1"/>
  <c r="B4118"/>
  <c r="C4118" s="1"/>
  <c r="B4119"/>
  <c r="C4119" s="1"/>
  <c r="B4120"/>
  <c r="C4120" s="1"/>
  <c r="B4121"/>
  <c r="C4121" s="1"/>
  <c r="B4122"/>
  <c r="C4122" s="1"/>
  <c r="B4123"/>
  <c r="C4123" s="1"/>
  <c r="B4124"/>
  <c r="C4124" s="1"/>
  <c r="B4125"/>
  <c r="C4125" s="1"/>
  <c r="B4126"/>
  <c r="C4126" s="1"/>
  <c r="B4127"/>
  <c r="C4127" s="1"/>
  <c r="B4128"/>
  <c r="C4128" s="1"/>
  <c r="B4129"/>
  <c r="C4129" s="1"/>
  <c r="B4130"/>
  <c r="C4130" s="1"/>
  <c r="B4131"/>
  <c r="C4131" s="1"/>
  <c r="B4132"/>
  <c r="C4132" s="1"/>
  <c r="B4133"/>
  <c r="C4133" s="1"/>
  <c r="B4134"/>
  <c r="C4134" s="1"/>
  <c r="B4135"/>
  <c r="C4135" s="1"/>
  <c r="B4136"/>
  <c r="C4136" s="1"/>
  <c r="B4137"/>
  <c r="C4137" s="1"/>
  <c r="B4138"/>
  <c r="C4138" s="1"/>
  <c r="B4139"/>
  <c r="C4139" s="1"/>
  <c r="B4140"/>
  <c r="C4140" s="1"/>
  <c r="B4141"/>
  <c r="C4141" s="1"/>
  <c r="B4142"/>
  <c r="C4142" s="1"/>
  <c r="B4143"/>
  <c r="C4143" s="1"/>
  <c r="B4144"/>
  <c r="C4144" s="1"/>
  <c r="B4145"/>
  <c r="C4145" s="1"/>
  <c r="B4146"/>
  <c r="C4146" s="1"/>
  <c r="B4147"/>
  <c r="C4147" s="1"/>
  <c r="B4148"/>
  <c r="C4148" s="1"/>
  <c r="B4149"/>
  <c r="C4149" s="1"/>
  <c r="B4150"/>
  <c r="C4150" s="1"/>
  <c r="B4151"/>
  <c r="C4151" s="1"/>
  <c r="B4152"/>
  <c r="C4152" s="1"/>
  <c r="B4153"/>
  <c r="C4153" s="1"/>
  <c r="B4154"/>
  <c r="C4154" s="1"/>
  <c r="B4155"/>
  <c r="C4155" s="1"/>
  <c r="B4156"/>
  <c r="C4156" s="1"/>
  <c r="B4157"/>
  <c r="C4157" s="1"/>
  <c r="B4158"/>
  <c r="C4158" s="1"/>
  <c r="B4159"/>
  <c r="C4159" s="1"/>
  <c r="B4160"/>
  <c r="C4160" s="1"/>
  <c r="B4161"/>
  <c r="C4161" s="1"/>
  <c r="B4162"/>
  <c r="C4162" s="1"/>
  <c r="B4163"/>
  <c r="C4163" s="1"/>
  <c r="B4164"/>
  <c r="C4164" s="1"/>
  <c r="B4165"/>
  <c r="C4165" s="1"/>
  <c r="B4166"/>
  <c r="C4166" s="1"/>
  <c r="B4167"/>
  <c r="C4167" s="1"/>
  <c r="B4168"/>
  <c r="C4168" s="1"/>
  <c r="B4169"/>
  <c r="C4169" s="1"/>
  <c r="B4170"/>
  <c r="C4170" s="1"/>
  <c r="B4171"/>
  <c r="C4171" s="1"/>
  <c r="B4172"/>
  <c r="C4172" s="1"/>
  <c r="B4173"/>
  <c r="C4173" s="1"/>
  <c r="B4174"/>
  <c r="C4174" s="1"/>
  <c r="B4175"/>
  <c r="C4175" s="1"/>
  <c r="B4176"/>
  <c r="C4176" s="1"/>
  <c r="B4177"/>
  <c r="C4177" s="1"/>
  <c r="B4178"/>
  <c r="C4178" s="1"/>
  <c r="B4179"/>
  <c r="C4179" s="1"/>
  <c r="B4180"/>
  <c r="C4180" s="1"/>
  <c r="B4181"/>
  <c r="C4181" s="1"/>
  <c r="B4182"/>
  <c r="C4182" s="1"/>
  <c r="B4183"/>
  <c r="C4183" s="1"/>
  <c r="B4184"/>
  <c r="C4184" s="1"/>
  <c r="B4185"/>
  <c r="C4185" s="1"/>
  <c r="B4186"/>
  <c r="C4186" s="1"/>
  <c r="B4187"/>
  <c r="C4187" s="1"/>
  <c r="B4188"/>
  <c r="C4188" s="1"/>
  <c r="B4189"/>
  <c r="C4189" s="1"/>
  <c r="B4190"/>
  <c r="C4190" s="1"/>
  <c r="B4191"/>
  <c r="C4191" s="1"/>
  <c r="B4192"/>
  <c r="C4192" s="1"/>
  <c r="B4193"/>
  <c r="C4193" s="1"/>
  <c r="B4194"/>
  <c r="C4194" s="1"/>
  <c r="B4195"/>
  <c r="C4195" s="1"/>
  <c r="B4196"/>
  <c r="C4196" s="1"/>
  <c r="B4197"/>
  <c r="C4197" s="1"/>
  <c r="B4198"/>
  <c r="C4198" s="1"/>
  <c r="B4199"/>
  <c r="C4199" s="1"/>
  <c r="B4200"/>
  <c r="C4200" s="1"/>
  <c r="B4201"/>
  <c r="C4201" s="1"/>
  <c r="B4202"/>
  <c r="C4202" s="1"/>
  <c r="B4203"/>
  <c r="C4203" s="1"/>
  <c r="B4204"/>
  <c r="C4204" s="1"/>
  <c r="B4205"/>
  <c r="C4205" s="1"/>
  <c r="B4206"/>
  <c r="C4206" s="1"/>
  <c r="B4207"/>
  <c r="C4207" s="1"/>
  <c r="B4208"/>
  <c r="C4208" s="1"/>
  <c r="B4209"/>
  <c r="C4209" s="1"/>
  <c r="B4210"/>
  <c r="C4210" s="1"/>
  <c r="B4211"/>
  <c r="C4211" s="1"/>
  <c r="B4212"/>
  <c r="C4212" s="1"/>
  <c r="B4213"/>
  <c r="C4213" s="1"/>
  <c r="B4214"/>
  <c r="C4214" s="1"/>
  <c r="B4215"/>
  <c r="C4215" s="1"/>
  <c r="B4216"/>
  <c r="C4216" s="1"/>
  <c r="B4217"/>
  <c r="C4217" s="1"/>
  <c r="B4218"/>
  <c r="C4218" s="1"/>
  <c r="B4219"/>
  <c r="C4219" s="1"/>
  <c r="B4220"/>
  <c r="C4220" s="1"/>
  <c r="B4221"/>
  <c r="C4221" s="1"/>
  <c r="B4222"/>
  <c r="C4222" s="1"/>
  <c r="B4223"/>
  <c r="C4223" s="1"/>
  <c r="B4224"/>
  <c r="C4224" s="1"/>
  <c r="B4225"/>
  <c r="C4225" s="1"/>
  <c r="B4226"/>
  <c r="C4226" s="1"/>
  <c r="B4227"/>
  <c r="C4227" s="1"/>
  <c r="B4228"/>
  <c r="C4228" s="1"/>
  <c r="B4229"/>
  <c r="C4229" s="1"/>
  <c r="B4230"/>
  <c r="C4230" s="1"/>
  <c r="B4231"/>
  <c r="C4231" s="1"/>
  <c r="B4232"/>
  <c r="C4232" s="1"/>
  <c r="B4233"/>
  <c r="C4233" s="1"/>
  <c r="B4234"/>
  <c r="C4234" s="1"/>
  <c r="B4235"/>
  <c r="C4235" s="1"/>
  <c r="B4236"/>
  <c r="C4236" s="1"/>
  <c r="B4237"/>
  <c r="C4237" s="1"/>
  <c r="B4238"/>
  <c r="C4238" s="1"/>
  <c r="B4239"/>
  <c r="C4239" s="1"/>
  <c r="B4240"/>
  <c r="C4240" s="1"/>
  <c r="B4241"/>
  <c r="C4241" s="1"/>
  <c r="B4242"/>
  <c r="C4242" s="1"/>
  <c r="B4243"/>
  <c r="C4243" s="1"/>
  <c r="B4244"/>
  <c r="C4244" s="1"/>
  <c r="B4245"/>
  <c r="C4245" s="1"/>
  <c r="B4246"/>
  <c r="C4246" s="1"/>
  <c r="B4247"/>
  <c r="C4247" s="1"/>
  <c r="B4248"/>
  <c r="C4248" s="1"/>
  <c r="B4249"/>
  <c r="C4249" s="1"/>
  <c r="B4250"/>
  <c r="C4250" s="1"/>
  <c r="B4251"/>
  <c r="C4251" s="1"/>
  <c r="B4252"/>
  <c r="C4252" s="1"/>
  <c r="B4253"/>
  <c r="C4253" s="1"/>
  <c r="B4254"/>
  <c r="C4254" s="1"/>
  <c r="B4255"/>
  <c r="C4255" s="1"/>
  <c r="B4256"/>
  <c r="C4256" s="1"/>
  <c r="B4257"/>
  <c r="C4257" s="1"/>
  <c r="B4258"/>
  <c r="C4258" s="1"/>
  <c r="B4259"/>
  <c r="C4259" s="1"/>
  <c r="B4260"/>
  <c r="C4260" s="1"/>
  <c r="B4261"/>
  <c r="C4261" s="1"/>
  <c r="B4262"/>
  <c r="C4262" s="1"/>
  <c r="B4263"/>
  <c r="C4263" s="1"/>
  <c r="B4264"/>
  <c r="C4264" s="1"/>
  <c r="B4265"/>
  <c r="C4265" s="1"/>
  <c r="B4266"/>
  <c r="C4266" s="1"/>
  <c r="B4267"/>
  <c r="C4267" s="1"/>
  <c r="B4268"/>
  <c r="C4268" s="1"/>
  <c r="B4269"/>
  <c r="C4269" s="1"/>
  <c r="B4270"/>
  <c r="C4270" s="1"/>
  <c r="B4271"/>
  <c r="C4271" s="1"/>
  <c r="B4272"/>
  <c r="C4272" s="1"/>
  <c r="B4273"/>
  <c r="C4273" s="1"/>
  <c r="B4274"/>
  <c r="C4274" s="1"/>
  <c r="B4275"/>
  <c r="C4275" s="1"/>
  <c r="B4276"/>
  <c r="C4276" s="1"/>
  <c r="B4277"/>
  <c r="C4277" s="1"/>
  <c r="B4278"/>
  <c r="C4278" s="1"/>
  <c r="B4279"/>
  <c r="C4279" s="1"/>
  <c r="B4280"/>
  <c r="C4280" s="1"/>
  <c r="B4281"/>
  <c r="C4281" s="1"/>
  <c r="B4282"/>
  <c r="C4282" s="1"/>
  <c r="B4283"/>
  <c r="C4283" s="1"/>
  <c r="B4284"/>
  <c r="C4284" s="1"/>
  <c r="B4285"/>
  <c r="C4285" s="1"/>
  <c r="B4286"/>
  <c r="C4286" s="1"/>
  <c r="B4287"/>
  <c r="C4287" s="1"/>
  <c r="B4288"/>
  <c r="C4288" s="1"/>
  <c r="B4289"/>
  <c r="C4289" s="1"/>
  <c r="B4290"/>
  <c r="C4290" s="1"/>
  <c r="B4291"/>
  <c r="C4291" s="1"/>
  <c r="B4292"/>
  <c r="C4292" s="1"/>
  <c r="B4293"/>
  <c r="C4293" s="1"/>
  <c r="B4294"/>
  <c r="C4294" s="1"/>
  <c r="B4295"/>
  <c r="C4295" s="1"/>
  <c r="B4296"/>
  <c r="C4296" s="1"/>
  <c r="B4297"/>
  <c r="C4297" s="1"/>
  <c r="B4298"/>
  <c r="C4298" s="1"/>
  <c r="B4299"/>
  <c r="C4299" s="1"/>
  <c r="B4300"/>
  <c r="C4300" s="1"/>
  <c r="B4301"/>
  <c r="C4301" s="1"/>
  <c r="B4302"/>
  <c r="C4302" s="1"/>
  <c r="B4303"/>
  <c r="C4303" s="1"/>
  <c r="B4304"/>
  <c r="C4304" s="1"/>
  <c r="B4305"/>
  <c r="C4305" s="1"/>
  <c r="B4306"/>
  <c r="C4306" s="1"/>
  <c r="B4307"/>
  <c r="C4307" s="1"/>
  <c r="B4308"/>
  <c r="C4308" s="1"/>
  <c r="B4309"/>
  <c r="C4309" s="1"/>
  <c r="B4310"/>
  <c r="C4310" s="1"/>
  <c r="B4311"/>
  <c r="C4311" s="1"/>
  <c r="B4312"/>
  <c r="C4312" s="1"/>
  <c r="B4313"/>
  <c r="C4313" s="1"/>
  <c r="B4314"/>
  <c r="C4314" s="1"/>
  <c r="B4315"/>
  <c r="C4315" s="1"/>
  <c r="B4316"/>
  <c r="C4316" s="1"/>
  <c r="B4317"/>
  <c r="C4317" s="1"/>
  <c r="B4318"/>
  <c r="C4318" s="1"/>
  <c r="B4319"/>
  <c r="C4319" s="1"/>
  <c r="B4320"/>
  <c r="C4320" s="1"/>
  <c r="B4321"/>
  <c r="C4321" s="1"/>
  <c r="B4322"/>
  <c r="C4322" s="1"/>
  <c r="B4323"/>
  <c r="C4323" s="1"/>
  <c r="B4324"/>
  <c r="C4324" s="1"/>
  <c r="B4325"/>
  <c r="C4325" s="1"/>
  <c r="B4326"/>
  <c r="C4326" s="1"/>
  <c r="B4327"/>
  <c r="C4327" s="1"/>
  <c r="B4328"/>
  <c r="C4328" s="1"/>
  <c r="B4329"/>
  <c r="C4329" s="1"/>
  <c r="B4330"/>
  <c r="C4330" s="1"/>
  <c r="B4331"/>
  <c r="C4331" s="1"/>
  <c r="B4332"/>
  <c r="C4332" s="1"/>
  <c r="B4333"/>
  <c r="C4333" s="1"/>
  <c r="B4334"/>
  <c r="C4334" s="1"/>
  <c r="B4335"/>
  <c r="C4335" s="1"/>
  <c r="B4336"/>
  <c r="C4336" s="1"/>
  <c r="B4337"/>
  <c r="C4337" s="1"/>
  <c r="B4338"/>
  <c r="C4338" s="1"/>
  <c r="B4339"/>
  <c r="C4339" s="1"/>
  <c r="B4340"/>
  <c r="C4340" s="1"/>
  <c r="B4341"/>
  <c r="C4341" s="1"/>
  <c r="B4342"/>
  <c r="C4342" s="1"/>
  <c r="B4343"/>
  <c r="C4343" s="1"/>
  <c r="B4344"/>
  <c r="C4344" s="1"/>
  <c r="B4345"/>
  <c r="C4345" s="1"/>
  <c r="B4346"/>
  <c r="C4346" s="1"/>
  <c r="B4347"/>
  <c r="C4347" s="1"/>
  <c r="B4348"/>
  <c r="C4348" s="1"/>
  <c r="B4349"/>
  <c r="C4349" s="1"/>
  <c r="B4350"/>
  <c r="C4350" s="1"/>
  <c r="B4351"/>
  <c r="C4351" s="1"/>
  <c r="B4352"/>
  <c r="C4352" s="1"/>
  <c r="B4353"/>
  <c r="C4353" s="1"/>
  <c r="B4354"/>
  <c r="C4354" s="1"/>
  <c r="B4355"/>
  <c r="C4355" s="1"/>
  <c r="B4356"/>
  <c r="C4356" s="1"/>
  <c r="B4357"/>
  <c r="C4357" s="1"/>
  <c r="B4358"/>
  <c r="C4358" s="1"/>
  <c r="B4359"/>
  <c r="C4359" s="1"/>
  <c r="B4360"/>
  <c r="C4360" s="1"/>
  <c r="B4361"/>
  <c r="C4361" s="1"/>
  <c r="B4362"/>
  <c r="C4362" s="1"/>
  <c r="B4363"/>
  <c r="C4363" s="1"/>
  <c r="B4364"/>
  <c r="C4364" s="1"/>
  <c r="B4365"/>
  <c r="C4365" s="1"/>
  <c r="B4366"/>
  <c r="C4366" s="1"/>
  <c r="B4367"/>
  <c r="C4367" s="1"/>
  <c r="B4368"/>
  <c r="C4368" s="1"/>
  <c r="B4369"/>
  <c r="C4369" s="1"/>
  <c r="B4370"/>
  <c r="C4370" s="1"/>
  <c r="B4371"/>
  <c r="C4371" s="1"/>
  <c r="B4372"/>
  <c r="C4372" s="1"/>
  <c r="B4373"/>
  <c r="C4373" s="1"/>
  <c r="B4374"/>
  <c r="C4374" s="1"/>
  <c r="B4375"/>
  <c r="C4375" s="1"/>
  <c r="B4376"/>
  <c r="C4376" s="1"/>
  <c r="B4377"/>
  <c r="C4377" s="1"/>
  <c r="B4378"/>
  <c r="C4378" s="1"/>
  <c r="B4379"/>
  <c r="C4379" s="1"/>
  <c r="B4380"/>
  <c r="C4380" s="1"/>
  <c r="B4381"/>
  <c r="C4381" s="1"/>
  <c r="B4382"/>
  <c r="C4382" s="1"/>
  <c r="B4383"/>
  <c r="C4383" s="1"/>
  <c r="B4384"/>
  <c r="C4384" s="1"/>
  <c r="B4385"/>
  <c r="C4385" s="1"/>
  <c r="B4386"/>
  <c r="C4386" s="1"/>
  <c r="B4387"/>
  <c r="C4387" s="1"/>
  <c r="B4388"/>
  <c r="C4388" s="1"/>
  <c r="B4389"/>
  <c r="C4389" s="1"/>
  <c r="B4390"/>
  <c r="C4390" s="1"/>
  <c r="B4391"/>
  <c r="C4391" s="1"/>
  <c r="B4392"/>
  <c r="C4392" s="1"/>
  <c r="B4393"/>
  <c r="C4393" s="1"/>
  <c r="B4394"/>
  <c r="C4394" s="1"/>
  <c r="B4395"/>
  <c r="C4395" s="1"/>
  <c r="B4396"/>
  <c r="C4396" s="1"/>
  <c r="B4397"/>
  <c r="C4397" s="1"/>
  <c r="B4398"/>
  <c r="C4398" s="1"/>
  <c r="B4399"/>
  <c r="C4399" s="1"/>
  <c r="B4400"/>
  <c r="C4400" s="1"/>
  <c r="B4401"/>
  <c r="C4401" s="1"/>
  <c r="B4402"/>
  <c r="C4402" s="1"/>
  <c r="B4403"/>
  <c r="C4403" s="1"/>
  <c r="B4404"/>
  <c r="C4404" s="1"/>
  <c r="B4405"/>
  <c r="C4405" s="1"/>
  <c r="B4406"/>
  <c r="C4406" s="1"/>
  <c r="B4407"/>
  <c r="C4407" s="1"/>
  <c r="B4408"/>
  <c r="C4408" s="1"/>
  <c r="B4409"/>
  <c r="C4409" s="1"/>
  <c r="B4410"/>
  <c r="C4410" s="1"/>
  <c r="B4411"/>
  <c r="C4411" s="1"/>
  <c r="B4412"/>
  <c r="C4412" s="1"/>
  <c r="B4413"/>
  <c r="C4413" s="1"/>
  <c r="B4414"/>
  <c r="C4414" s="1"/>
  <c r="B4415"/>
  <c r="C4415" s="1"/>
  <c r="B4416"/>
  <c r="C4416" s="1"/>
  <c r="B4417"/>
  <c r="C4417" s="1"/>
  <c r="B4418"/>
  <c r="C4418" s="1"/>
  <c r="B4419"/>
  <c r="C4419" s="1"/>
  <c r="B4420"/>
  <c r="C4420" s="1"/>
  <c r="B4421"/>
  <c r="C4421" s="1"/>
  <c r="B4422"/>
  <c r="C4422" s="1"/>
  <c r="B4423"/>
  <c r="C4423" s="1"/>
  <c r="B4424"/>
  <c r="C4424" s="1"/>
  <c r="B4425"/>
  <c r="C4425" s="1"/>
  <c r="B4426"/>
  <c r="C4426" s="1"/>
  <c r="B4427"/>
  <c r="C4427" s="1"/>
  <c r="B4428"/>
  <c r="C4428" s="1"/>
  <c r="B4429"/>
  <c r="C4429" s="1"/>
  <c r="B4430"/>
  <c r="C4430" s="1"/>
  <c r="B4431"/>
  <c r="C4431" s="1"/>
  <c r="B4432"/>
  <c r="C4432" s="1"/>
  <c r="B4433"/>
  <c r="C4433" s="1"/>
  <c r="B4434"/>
  <c r="C4434" s="1"/>
  <c r="B4435"/>
  <c r="C4435" s="1"/>
  <c r="B4436"/>
  <c r="C4436" s="1"/>
  <c r="B4437"/>
  <c r="C4437" s="1"/>
  <c r="B4438"/>
  <c r="C4438" s="1"/>
  <c r="B4439"/>
  <c r="C4439" s="1"/>
  <c r="B4440"/>
  <c r="C4440" s="1"/>
  <c r="B4441"/>
  <c r="C4441" s="1"/>
  <c r="B4442"/>
  <c r="C4442" s="1"/>
  <c r="B4443"/>
  <c r="C4443" s="1"/>
  <c r="B4444"/>
  <c r="C4444" s="1"/>
  <c r="B4445"/>
  <c r="C4445" s="1"/>
  <c r="B4446"/>
  <c r="C4446" s="1"/>
  <c r="B4447"/>
  <c r="C4447" s="1"/>
  <c r="B4448"/>
  <c r="C4448" s="1"/>
  <c r="B4449"/>
  <c r="C4449" s="1"/>
  <c r="B4450"/>
  <c r="C4450" s="1"/>
  <c r="B4451"/>
  <c r="C4451" s="1"/>
  <c r="B4452"/>
  <c r="C4452" s="1"/>
  <c r="B4453"/>
  <c r="C4453" s="1"/>
  <c r="B4454"/>
  <c r="C4454" s="1"/>
  <c r="B4455"/>
  <c r="C4455" s="1"/>
  <c r="B4456"/>
  <c r="C4456" s="1"/>
  <c r="B4457"/>
  <c r="C4457" s="1"/>
  <c r="B4458"/>
  <c r="C4458" s="1"/>
  <c r="B4459"/>
  <c r="C4459" s="1"/>
  <c r="B4460"/>
  <c r="C4460" s="1"/>
  <c r="B4461"/>
  <c r="C4461" s="1"/>
  <c r="B4462"/>
  <c r="C4462" s="1"/>
  <c r="B4463"/>
  <c r="C4463" s="1"/>
  <c r="B4464"/>
  <c r="C4464" s="1"/>
  <c r="B4465"/>
  <c r="C4465" s="1"/>
  <c r="B4466"/>
  <c r="C4466" s="1"/>
  <c r="B4467"/>
  <c r="C4467" s="1"/>
  <c r="B4468"/>
  <c r="C4468" s="1"/>
  <c r="B4469"/>
  <c r="C4469" s="1"/>
  <c r="B4470"/>
  <c r="C4470" s="1"/>
  <c r="B4471"/>
  <c r="C4471" s="1"/>
  <c r="B4472"/>
  <c r="C4472" s="1"/>
  <c r="B4473"/>
  <c r="C4473" s="1"/>
  <c r="B4474"/>
  <c r="C4474" s="1"/>
  <c r="B4475"/>
  <c r="C4475" s="1"/>
  <c r="B4476"/>
  <c r="C4476" s="1"/>
  <c r="B4477"/>
  <c r="C4477" s="1"/>
  <c r="B4478"/>
  <c r="C4478" s="1"/>
  <c r="B4479"/>
  <c r="C4479" s="1"/>
  <c r="B4480"/>
  <c r="C4480" s="1"/>
  <c r="B4481"/>
  <c r="C4481" s="1"/>
  <c r="B4482"/>
  <c r="C4482" s="1"/>
  <c r="B4483"/>
  <c r="C4483" s="1"/>
  <c r="B4484"/>
  <c r="C4484" s="1"/>
  <c r="B4485"/>
  <c r="C4485" s="1"/>
  <c r="B4486"/>
  <c r="C4486" s="1"/>
  <c r="B4487"/>
  <c r="C4487" s="1"/>
  <c r="B4488"/>
  <c r="C4488" s="1"/>
  <c r="B4489"/>
  <c r="C4489" s="1"/>
  <c r="B4490"/>
  <c r="C4490" s="1"/>
  <c r="B4491"/>
  <c r="C4491" s="1"/>
  <c r="B4492"/>
  <c r="C4492" s="1"/>
  <c r="B4493"/>
  <c r="C4493" s="1"/>
  <c r="B4494"/>
  <c r="C4494" s="1"/>
  <c r="B4495"/>
  <c r="C4495" s="1"/>
  <c r="B4496"/>
  <c r="C4496" s="1"/>
  <c r="B4497"/>
  <c r="C4497" s="1"/>
  <c r="B4498"/>
  <c r="C4498" s="1"/>
  <c r="B4499"/>
  <c r="C4499" s="1"/>
  <c r="B4500"/>
  <c r="C4500" s="1"/>
  <c r="B4501"/>
  <c r="C4501" s="1"/>
  <c r="B4502"/>
  <c r="C4502" s="1"/>
  <c r="B4503"/>
  <c r="C4503" s="1"/>
  <c r="B4504"/>
  <c r="C4504" s="1"/>
  <c r="B4505"/>
  <c r="C4505" s="1"/>
  <c r="B4506"/>
  <c r="C4506" s="1"/>
  <c r="B4507"/>
  <c r="C4507" s="1"/>
  <c r="B4508"/>
  <c r="C4508" s="1"/>
  <c r="B4509"/>
  <c r="C4509" s="1"/>
  <c r="B4510"/>
  <c r="C4510" s="1"/>
  <c r="B4511"/>
  <c r="C4511" s="1"/>
  <c r="B4512"/>
  <c r="C4512" s="1"/>
  <c r="B4513"/>
  <c r="C4513" s="1"/>
  <c r="B4514"/>
  <c r="C4514" s="1"/>
  <c r="B4515"/>
  <c r="C4515" s="1"/>
  <c r="B4516"/>
  <c r="C4516" s="1"/>
  <c r="B4517"/>
  <c r="C4517" s="1"/>
  <c r="B4518"/>
  <c r="C4518" s="1"/>
  <c r="B4519"/>
  <c r="C4519" s="1"/>
  <c r="B4520"/>
  <c r="C4520" s="1"/>
  <c r="B4521"/>
  <c r="C4521" s="1"/>
  <c r="B4522"/>
  <c r="C4522" s="1"/>
  <c r="B4523"/>
  <c r="C4523" s="1"/>
  <c r="B4524"/>
  <c r="C4524" s="1"/>
  <c r="B4525"/>
  <c r="C4525" s="1"/>
  <c r="B4526"/>
  <c r="C4526" s="1"/>
  <c r="B4527"/>
  <c r="C4527" s="1"/>
  <c r="B4528"/>
  <c r="C4528" s="1"/>
  <c r="B4529"/>
  <c r="C4529" s="1"/>
  <c r="B4530"/>
  <c r="C4530" s="1"/>
  <c r="B4531"/>
  <c r="C4531" s="1"/>
  <c r="B4532"/>
  <c r="C4532" s="1"/>
  <c r="B4533"/>
  <c r="C4533" s="1"/>
  <c r="B4534"/>
  <c r="C4534" s="1"/>
  <c r="B4535"/>
  <c r="C4535" s="1"/>
  <c r="B4536"/>
  <c r="C4536" s="1"/>
  <c r="B4537"/>
  <c r="C4537" s="1"/>
  <c r="B4538"/>
  <c r="C4538" s="1"/>
  <c r="B4539"/>
  <c r="C4539" s="1"/>
  <c r="B4540"/>
  <c r="C4540" s="1"/>
  <c r="B4541"/>
  <c r="C4541" s="1"/>
  <c r="B4542"/>
  <c r="C4542" s="1"/>
  <c r="B4543"/>
  <c r="C4543" s="1"/>
  <c r="B4544"/>
  <c r="C4544" s="1"/>
  <c r="B4545"/>
  <c r="C4545" s="1"/>
  <c r="B4546"/>
  <c r="C4546" s="1"/>
  <c r="B4547"/>
  <c r="C4547" s="1"/>
  <c r="B4548"/>
  <c r="C4548" s="1"/>
  <c r="B4549"/>
  <c r="C4549" s="1"/>
  <c r="B4550"/>
  <c r="C4550" s="1"/>
  <c r="B4551"/>
  <c r="C4551" s="1"/>
  <c r="B4552"/>
  <c r="C4552" s="1"/>
  <c r="B4553"/>
  <c r="C4553" s="1"/>
  <c r="B4554"/>
  <c r="C4554" s="1"/>
  <c r="B4555"/>
  <c r="C4555" s="1"/>
  <c r="B4556"/>
  <c r="C4556" s="1"/>
  <c r="B4557"/>
  <c r="C4557" s="1"/>
  <c r="B4558"/>
  <c r="C4558" s="1"/>
  <c r="B4559"/>
  <c r="C4559" s="1"/>
  <c r="B4560"/>
  <c r="C4560" s="1"/>
  <c r="B4561"/>
  <c r="C4561" s="1"/>
  <c r="B4562"/>
  <c r="C4562" s="1"/>
  <c r="B4563"/>
  <c r="C4563" s="1"/>
  <c r="B4564"/>
  <c r="C4564" s="1"/>
  <c r="B4565"/>
  <c r="C4565" s="1"/>
  <c r="B4566"/>
  <c r="C4566" s="1"/>
  <c r="B4567"/>
  <c r="C4567" s="1"/>
  <c r="B4568"/>
  <c r="C4568" s="1"/>
  <c r="B4569"/>
  <c r="C4569" s="1"/>
  <c r="B4570"/>
  <c r="C4570" s="1"/>
  <c r="B4571"/>
  <c r="C4571" s="1"/>
  <c r="B4572"/>
  <c r="C4572" s="1"/>
  <c r="B4573"/>
  <c r="C4573" s="1"/>
  <c r="B4574"/>
  <c r="C4574" s="1"/>
  <c r="B4575"/>
  <c r="C4575" s="1"/>
  <c r="B4576"/>
  <c r="C4576" s="1"/>
  <c r="B4577"/>
  <c r="C4577" s="1"/>
  <c r="B4578"/>
  <c r="C4578" s="1"/>
  <c r="B4579"/>
  <c r="C4579" s="1"/>
  <c r="B4580"/>
  <c r="C4580" s="1"/>
  <c r="B4581"/>
  <c r="C4581" s="1"/>
  <c r="B4582"/>
  <c r="C4582" s="1"/>
  <c r="B4583"/>
  <c r="C4583" s="1"/>
  <c r="B4584"/>
  <c r="C4584" s="1"/>
  <c r="B4585"/>
  <c r="C4585" s="1"/>
  <c r="B4586"/>
  <c r="C4586" s="1"/>
  <c r="B4587"/>
  <c r="C4587" s="1"/>
  <c r="B4588"/>
  <c r="C4588" s="1"/>
  <c r="B4589"/>
  <c r="C4589" s="1"/>
  <c r="B4590"/>
  <c r="C4590" s="1"/>
  <c r="B4591"/>
  <c r="C4591" s="1"/>
  <c r="B4592"/>
  <c r="C4592" s="1"/>
  <c r="B4593"/>
  <c r="C4593" s="1"/>
  <c r="B4594"/>
  <c r="C4594" s="1"/>
  <c r="B4595"/>
  <c r="C4595" s="1"/>
  <c r="B4596"/>
  <c r="C4596" s="1"/>
  <c r="B4597"/>
  <c r="C4597" s="1"/>
  <c r="B4598"/>
  <c r="C4598" s="1"/>
  <c r="B4599"/>
  <c r="C4599" s="1"/>
  <c r="B4600"/>
  <c r="C4600" s="1"/>
  <c r="B4601"/>
  <c r="C4601" s="1"/>
  <c r="B4602"/>
  <c r="C4602" s="1"/>
  <c r="B4603"/>
  <c r="C4603" s="1"/>
  <c r="B4604"/>
  <c r="C4604" s="1"/>
  <c r="B4605"/>
  <c r="C4605" s="1"/>
  <c r="B4606"/>
  <c r="C4606" s="1"/>
  <c r="B4607"/>
  <c r="C4607" s="1"/>
  <c r="B4608"/>
  <c r="C4608" s="1"/>
  <c r="B4609"/>
  <c r="C4609" s="1"/>
  <c r="B4610"/>
  <c r="C4610" s="1"/>
  <c r="B4611"/>
  <c r="C4611" s="1"/>
  <c r="B4612"/>
  <c r="C4612" s="1"/>
  <c r="B4613"/>
  <c r="C4613" s="1"/>
  <c r="B4614"/>
  <c r="C4614" s="1"/>
  <c r="B4615"/>
  <c r="C4615" s="1"/>
  <c r="B4616"/>
  <c r="C4616" s="1"/>
  <c r="B4617"/>
  <c r="C4617" s="1"/>
  <c r="B4618"/>
  <c r="C4618" s="1"/>
  <c r="B4619"/>
  <c r="C4619" s="1"/>
  <c r="B4620"/>
  <c r="C4620" s="1"/>
  <c r="B4621"/>
  <c r="C4621" s="1"/>
  <c r="B4622"/>
  <c r="C4622" s="1"/>
  <c r="B4623"/>
  <c r="C4623" s="1"/>
  <c r="B4624"/>
  <c r="C4624" s="1"/>
  <c r="B4625"/>
  <c r="C4625" s="1"/>
  <c r="B4626"/>
  <c r="C4626" s="1"/>
  <c r="B4627"/>
  <c r="C4627" s="1"/>
  <c r="B4628"/>
  <c r="C4628" s="1"/>
  <c r="B4629"/>
  <c r="C4629" s="1"/>
  <c r="B4630"/>
  <c r="C4630" s="1"/>
  <c r="B4631"/>
  <c r="C4631" s="1"/>
  <c r="B4632"/>
  <c r="C4632" s="1"/>
  <c r="B4633"/>
  <c r="C4633" s="1"/>
  <c r="B4634"/>
  <c r="C4634" s="1"/>
  <c r="B4635"/>
  <c r="C4635" s="1"/>
  <c r="B4636"/>
  <c r="C4636" s="1"/>
  <c r="B4637"/>
  <c r="C4637" s="1"/>
  <c r="B4638"/>
  <c r="C4638" s="1"/>
  <c r="B4639"/>
  <c r="C4639" s="1"/>
  <c r="B4640"/>
  <c r="C4640" s="1"/>
  <c r="B4641"/>
  <c r="C4641" s="1"/>
  <c r="B4642"/>
  <c r="C4642" s="1"/>
  <c r="B4643"/>
  <c r="C4643" s="1"/>
  <c r="B4644"/>
  <c r="C4644" s="1"/>
  <c r="B4645"/>
  <c r="C4645" s="1"/>
  <c r="B4646"/>
  <c r="C4646" s="1"/>
  <c r="B4647"/>
  <c r="C4647" s="1"/>
  <c r="B4648"/>
  <c r="C4648" s="1"/>
  <c r="B4649"/>
  <c r="C4649" s="1"/>
  <c r="B4650"/>
  <c r="C4650" s="1"/>
  <c r="B4651"/>
  <c r="C4651" s="1"/>
  <c r="B4652"/>
  <c r="C4652" s="1"/>
  <c r="B4653"/>
  <c r="C4653" s="1"/>
  <c r="B4654"/>
  <c r="C4654" s="1"/>
  <c r="B4655"/>
  <c r="C4655" s="1"/>
  <c r="B4656"/>
  <c r="C4656" s="1"/>
  <c r="B4657"/>
  <c r="C4657" s="1"/>
  <c r="B4658"/>
  <c r="C4658" s="1"/>
  <c r="B4659"/>
  <c r="C4659" s="1"/>
  <c r="B4660"/>
  <c r="C4660" s="1"/>
  <c r="B4661"/>
  <c r="C4661" s="1"/>
  <c r="B4662"/>
  <c r="C4662" s="1"/>
  <c r="B4663"/>
  <c r="C4663" s="1"/>
  <c r="B4664"/>
  <c r="C4664" s="1"/>
  <c r="B4665"/>
  <c r="C4665" s="1"/>
  <c r="B4666"/>
  <c r="C4666" s="1"/>
  <c r="B4667"/>
  <c r="C4667" s="1"/>
  <c r="B4668"/>
  <c r="C4668" s="1"/>
  <c r="B4669"/>
  <c r="C4669" s="1"/>
  <c r="B4670"/>
  <c r="C4670" s="1"/>
  <c r="B4671"/>
  <c r="C4671" s="1"/>
  <c r="B4672"/>
  <c r="C4672" s="1"/>
  <c r="B4673"/>
  <c r="C4673" s="1"/>
  <c r="B4674"/>
  <c r="C4674" s="1"/>
  <c r="B4675"/>
  <c r="C4675" s="1"/>
  <c r="B4676"/>
  <c r="C4676" s="1"/>
  <c r="B4677"/>
  <c r="C4677" s="1"/>
  <c r="B4678"/>
  <c r="C4678" s="1"/>
  <c r="B4679"/>
  <c r="C4679" s="1"/>
  <c r="B4680"/>
  <c r="C4680" s="1"/>
  <c r="B4681"/>
  <c r="C4681" s="1"/>
  <c r="B4682"/>
  <c r="C4682" s="1"/>
  <c r="B4683"/>
  <c r="C4683" s="1"/>
  <c r="B4684"/>
  <c r="C4684" s="1"/>
  <c r="B4685"/>
  <c r="C4685" s="1"/>
  <c r="B4686"/>
  <c r="C4686" s="1"/>
  <c r="B4687"/>
  <c r="C4687" s="1"/>
  <c r="B4688"/>
  <c r="C4688" s="1"/>
  <c r="B4689"/>
  <c r="C4689" s="1"/>
  <c r="B4690"/>
  <c r="C4690" s="1"/>
  <c r="B4691"/>
  <c r="C4691" s="1"/>
  <c r="B4692"/>
  <c r="C4692" s="1"/>
  <c r="B4693"/>
  <c r="C4693" s="1"/>
  <c r="B4694"/>
  <c r="C4694" s="1"/>
  <c r="B4695"/>
  <c r="C4695" s="1"/>
  <c r="B4696"/>
  <c r="C4696" s="1"/>
  <c r="B4697"/>
  <c r="C4697" s="1"/>
  <c r="B4698"/>
  <c r="C4698" s="1"/>
  <c r="B4699"/>
  <c r="C4699" s="1"/>
  <c r="B4700"/>
  <c r="C4700" s="1"/>
  <c r="B4701"/>
  <c r="C4701" s="1"/>
  <c r="B4702"/>
  <c r="C4702" s="1"/>
  <c r="B4703"/>
  <c r="C4703" s="1"/>
  <c r="B4704"/>
  <c r="C4704" s="1"/>
  <c r="B4705"/>
  <c r="C4705" s="1"/>
  <c r="B4706"/>
  <c r="C4706" s="1"/>
  <c r="B4707"/>
  <c r="C4707" s="1"/>
  <c r="B4708"/>
  <c r="C4708" s="1"/>
  <c r="B4709"/>
  <c r="C4709" s="1"/>
  <c r="B4710"/>
  <c r="C4710" s="1"/>
  <c r="B4711"/>
  <c r="C4711" s="1"/>
  <c r="B4712"/>
  <c r="C4712" s="1"/>
  <c r="B4713"/>
  <c r="C4713" s="1"/>
  <c r="B4714"/>
  <c r="C4714" s="1"/>
  <c r="B4715"/>
  <c r="C4715" s="1"/>
  <c r="B4716"/>
  <c r="C4716" s="1"/>
  <c r="B4717"/>
  <c r="C4717" s="1"/>
  <c r="B4718"/>
  <c r="C4718" s="1"/>
  <c r="B4719"/>
  <c r="C4719" s="1"/>
  <c r="B4720"/>
  <c r="C4720" s="1"/>
  <c r="B4721"/>
  <c r="C4721" s="1"/>
  <c r="B4722"/>
  <c r="C4722" s="1"/>
  <c r="B4723"/>
  <c r="C4723" s="1"/>
  <c r="B4724"/>
  <c r="C4724" s="1"/>
  <c r="B4725"/>
  <c r="C4725" s="1"/>
  <c r="B4726"/>
  <c r="C4726" s="1"/>
  <c r="B4727"/>
  <c r="C4727" s="1"/>
  <c r="B4728"/>
  <c r="C4728" s="1"/>
  <c r="B4729"/>
  <c r="C4729" s="1"/>
  <c r="B4730"/>
  <c r="C4730" s="1"/>
  <c r="B4731"/>
  <c r="C4731" s="1"/>
  <c r="B4732"/>
  <c r="C4732" s="1"/>
  <c r="B4733"/>
  <c r="C4733" s="1"/>
  <c r="B4734"/>
  <c r="C4734" s="1"/>
  <c r="B4735"/>
  <c r="C4735" s="1"/>
  <c r="B4736"/>
  <c r="C4736" s="1"/>
  <c r="B4737"/>
  <c r="C4737" s="1"/>
  <c r="B4738"/>
  <c r="C4738" s="1"/>
  <c r="B4739"/>
  <c r="C4739" s="1"/>
  <c r="B4740"/>
  <c r="C4740" s="1"/>
  <c r="B4741"/>
  <c r="C4741" s="1"/>
  <c r="B4742"/>
  <c r="C4742" s="1"/>
  <c r="B4743"/>
  <c r="C4743" s="1"/>
  <c r="B4744"/>
  <c r="C4744" s="1"/>
  <c r="B4745"/>
  <c r="C4745" s="1"/>
  <c r="B4746"/>
  <c r="C4746" s="1"/>
  <c r="B4747"/>
  <c r="C4747" s="1"/>
  <c r="B4748"/>
  <c r="C4748" s="1"/>
  <c r="B4749"/>
  <c r="C4749" s="1"/>
  <c r="B4750"/>
  <c r="C4750" s="1"/>
  <c r="B4751"/>
  <c r="C4751" s="1"/>
  <c r="B4752"/>
  <c r="C4752" s="1"/>
  <c r="B4753"/>
  <c r="C4753" s="1"/>
  <c r="B4754"/>
  <c r="C4754" s="1"/>
  <c r="B4755"/>
  <c r="C4755" s="1"/>
  <c r="B4756"/>
  <c r="C4756" s="1"/>
  <c r="B4757"/>
  <c r="C4757" s="1"/>
  <c r="B4758"/>
  <c r="C4758" s="1"/>
  <c r="B4759"/>
  <c r="C4759" s="1"/>
  <c r="B4760"/>
  <c r="C4760" s="1"/>
  <c r="B4761"/>
  <c r="C4761" s="1"/>
  <c r="B4762"/>
  <c r="C4762" s="1"/>
  <c r="B4763"/>
  <c r="C4763" s="1"/>
  <c r="B4764"/>
  <c r="C4764" s="1"/>
  <c r="B4765"/>
  <c r="C4765" s="1"/>
  <c r="B4766"/>
  <c r="C4766" s="1"/>
  <c r="B4767"/>
  <c r="C4767" s="1"/>
  <c r="B4768"/>
  <c r="C4768" s="1"/>
  <c r="B4769"/>
  <c r="C4769" s="1"/>
  <c r="B4770"/>
  <c r="C4770" s="1"/>
  <c r="B4771"/>
  <c r="C4771" s="1"/>
  <c r="B4772"/>
  <c r="C4772" s="1"/>
  <c r="B4773"/>
  <c r="C4773" s="1"/>
  <c r="B4774"/>
  <c r="C4774" s="1"/>
  <c r="B4775"/>
  <c r="C4775" s="1"/>
  <c r="B4776"/>
  <c r="C4776" s="1"/>
  <c r="B4777"/>
  <c r="C4777" s="1"/>
  <c r="B4778"/>
  <c r="C4778" s="1"/>
  <c r="B4779"/>
  <c r="C4779" s="1"/>
  <c r="B4780"/>
  <c r="C4780" s="1"/>
  <c r="B4781"/>
  <c r="C4781" s="1"/>
  <c r="B4782"/>
  <c r="C4782" s="1"/>
  <c r="B4783"/>
  <c r="C4783" s="1"/>
  <c r="B4784"/>
  <c r="C4784" s="1"/>
  <c r="B4785"/>
  <c r="C4785" s="1"/>
  <c r="B4786"/>
  <c r="C4786" s="1"/>
  <c r="B4787"/>
  <c r="C4787" s="1"/>
  <c r="B4788"/>
  <c r="C4788" s="1"/>
  <c r="B4789"/>
  <c r="C4789" s="1"/>
  <c r="B4790"/>
  <c r="C4790" s="1"/>
  <c r="B4791"/>
  <c r="C4791" s="1"/>
  <c r="B4792"/>
  <c r="C4792" s="1"/>
  <c r="B4793"/>
  <c r="C4793" s="1"/>
  <c r="B4794"/>
  <c r="C4794" s="1"/>
  <c r="B4795"/>
  <c r="C4795" s="1"/>
  <c r="B4796"/>
  <c r="C4796" s="1"/>
  <c r="B4797"/>
  <c r="C4797" s="1"/>
  <c r="B4798"/>
  <c r="C4798" s="1"/>
  <c r="B4799"/>
  <c r="C4799" s="1"/>
  <c r="B4800"/>
  <c r="C4800" s="1"/>
  <c r="B4801"/>
  <c r="C4801" s="1"/>
  <c r="B4802"/>
  <c r="C4802" s="1"/>
  <c r="B4803"/>
  <c r="C4803" s="1"/>
  <c r="B4804"/>
  <c r="C4804" s="1"/>
  <c r="B4805"/>
  <c r="C4805" s="1"/>
  <c r="B4806"/>
  <c r="C4806" s="1"/>
  <c r="B4807"/>
  <c r="C4807" s="1"/>
  <c r="B4808"/>
  <c r="C4808" s="1"/>
  <c r="B4809"/>
  <c r="C4809" s="1"/>
  <c r="B4810"/>
  <c r="C4810" s="1"/>
  <c r="B4811"/>
  <c r="C4811" s="1"/>
  <c r="B4812"/>
  <c r="C4812" s="1"/>
  <c r="B4813"/>
  <c r="C4813" s="1"/>
  <c r="B4814"/>
  <c r="C4814" s="1"/>
  <c r="B4815"/>
  <c r="C4815" s="1"/>
  <c r="B4816"/>
  <c r="C4816" s="1"/>
  <c r="B4817"/>
  <c r="C4817" s="1"/>
  <c r="B4818"/>
  <c r="C4818" s="1"/>
  <c r="B4819"/>
  <c r="C4819" s="1"/>
  <c r="B4820"/>
  <c r="C4820" s="1"/>
  <c r="B4821"/>
  <c r="C4821" s="1"/>
  <c r="B4822"/>
  <c r="C4822" s="1"/>
  <c r="B4823"/>
  <c r="C4823" s="1"/>
  <c r="B4824"/>
  <c r="C4824" s="1"/>
  <c r="B4825"/>
  <c r="C4825" s="1"/>
  <c r="B4826"/>
  <c r="C4826" s="1"/>
  <c r="B4827"/>
  <c r="C4827" s="1"/>
  <c r="B4828"/>
  <c r="C4828" s="1"/>
  <c r="B4829"/>
  <c r="C4829" s="1"/>
  <c r="B4830"/>
  <c r="C4830" s="1"/>
  <c r="B4831"/>
  <c r="C4831" s="1"/>
  <c r="B4832"/>
  <c r="C4832" s="1"/>
  <c r="B4833"/>
  <c r="C4833" s="1"/>
  <c r="B4834"/>
  <c r="C4834" s="1"/>
  <c r="B4835"/>
  <c r="C4835" s="1"/>
  <c r="B4836"/>
  <c r="C4836" s="1"/>
  <c r="B4837"/>
  <c r="C4837" s="1"/>
  <c r="B4838"/>
  <c r="C4838" s="1"/>
  <c r="B4839"/>
  <c r="C4839" s="1"/>
  <c r="B4840"/>
  <c r="C4840" s="1"/>
  <c r="B4841"/>
  <c r="C4841" s="1"/>
  <c r="B4842"/>
  <c r="C4842" s="1"/>
  <c r="B4843"/>
  <c r="C4843" s="1"/>
  <c r="B4844"/>
  <c r="C4844" s="1"/>
  <c r="B4845"/>
  <c r="C4845" s="1"/>
  <c r="B4846"/>
  <c r="C4846" s="1"/>
  <c r="B4847"/>
  <c r="C4847" s="1"/>
  <c r="B4848"/>
  <c r="C4848" s="1"/>
  <c r="B4849"/>
  <c r="C4849" s="1"/>
  <c r="B4850"/>
  <c r="C4850" s="1"/>
  <c r="B4851"/>
  <c r="C4851" s="1"/>
  <c r="B4852"/>
  <c r="C4852" s="1"/>
  <c r="B4853"/>
  <c r="C4853" s="1"/>
  <c r="B4854"/>
  <c r="C4854" s="1"/>
  <c r="B4855"/>
  <c r="C4855" s="1"/>
  <c r="B4856"/>
  <c r="C4856" s="1"/>
  <c r="B4857"/>
  <c r="C4857" s="1"/>
  <c r="B4858"/>
  <c r="C4858" s="1"/>
  <c r="B4859"/>
  <c r="C4859" s="1"/>
  <c r="B4860"/>
  <c r="C4860" s="1"/>
  <c r="B4861"/>
  <c r="C4861" s="1"/>
  <c r="B4862"/>
  <c r="C4862" s="1"/>
  <c r="B4863"/>
  <c r="C4863" s="1"/>
  <c r="B4864"/>
  <c r="C4864" s="1"/>
  <c r="B4865"/>
  <c r="C4865" s="1"/>
  <c r="B4866"/>
  <c r="C4866" s="1"/>
  <c r="B4867"/>
  <c r="C4867" s="1"/>
  <c r="B4868"/>
  <c r="C4868" s="1"/>
  <c r="B4869"/>
  <c r="C4869" s="1"/>
  <c r="B4870"/>
  <c r="C4870" s="1"/>
  <c r="B4871"/>
  <c r="C4871" s="1"/>
  <c r="B4872"/>
  <c r="C4872" s="1"/>
  <c r="B4873"/>
  <c r="C4873" s="1"/>
  <c r="B4874"/>
  <c r="C4874" s="1"/>
  <c r="B4875"/>
  <c r="C4875" s="1"/>
  <c r="B4876"/>
  <c r="C4876" s="1"/>
  <c r="B4877"/>
  <c r="C4877" s="1"/>
  <c r="B4878"/>
  <c r="C4878" s="1"/>
  <c r="B4879"/>
  <c r="C4879" s="1"/>
  <c r="B4880"/>
  <c r="C4880" s="1"/>
  <c r="B4881"/>
  <c r="C4881" s="1"/>
  <c r="B4882"/>
  <c r="C4882" s="1"/>
  <c r="B4883"/>
  <c r="C4883" s="1"/>
  <c r="B4884"/>
  <c r="C4884" s="1"/>
  <c r="B4885"/>
  <c r="C4885" s="1"/>
  <c r="B4886"/>
  <c r="C4886" s="1"/>
  <c r="B4887"/>
  <c r="C4887" s="1"/>
  <c r="B4888"/>
  <c r="C4888" s="1"/>
  <c r="B4889"/>
  <c r="C4889" s="1"/>
  <c r="B4890"/>
  <c r="C4890" s="1"/>
  <c r="B4891"/>
  <c r="C4891" s="1"/>
  <c r="B4892"/>
  <c r="C4892" s="1"/>
  <c r="B4893"/>
  <c r="C4893" s="1"/>
  <c r="B4894"/>
  <c r="C4894" s="1"/>
  <c r="B4895"/>
  <c r="C4895" s="1"/>
  <c r="B4896"/>
  <c r="C4896" s="1"/>
  <c r="B4897"/>
  <c r="C4897" s="1"/>
  <c r="B4898"/>
  <c r="C4898" s="1"/>
  <c r="B4899"/>
  <c r="C4899" s="1"/>
  <c r="B4900"/>
  <c r="C4900" s="1"/>
  <c r="B4901"/>
  <c r="C4901" s="1"/>
  <c r="B4902"/>
  <c r="C4902" s="1"/>
  <c r="B4903"/>
  <c r="C4903" s="1"/>
  <c r="B4904"/>
  <c r="C4904" s="1"/>
  <c r="B4905"/>
  <c r="C4905" s="1"/>
  <c r="B4906"/>
  <c r="C4906" s="1"/>
  <c r="B4907"/>
  <c r="C4907" s="1"/>
  <c r="B4908"/>
  <c r="C4908" s="1"/>
  <c r="B4909"/>
  <c r="C4909" s="1"/>
  <c r="B4910"/>
  <c r="C4910" s="1"/>
  <c r="B4911"/>
  <c r="C4911" s="1"/>
  <c r="B4912"/>
  <c r="C4912" s="1"/>
  <c r="B4913"/>
  <c r="C4913" s="1"/>
  <c r="B4914"/>
  <c r="C4914" s="1"/>
  <c r="B4915"/>
  <c r="C4915" s="1"/>
  <c r="B4916"/>
  <c r="C4916" s="1"/>
  <c r="B4917"/>
  <c r="C4917" s="1"/>
  <c r="B4918"/>
  <c r="C4918" s="1"/>
  <c r="B4919"/>
  <c r="C4919" s="1"/>
  <c r="B4920"/>
  <c r="C4920" s="1"/>
  <c r="B4921"/>
  <c r="C4921" s="1"/>
  <c r="B4922"/>
  <c r="C4922" s="1"/>
  <c r="B4923"/>
  <c r="C4923" s="1"/>
  <c r="B4924"/>
  <c r="C4924" s="1"/>
  <c r="B4925"/>
  <c r="C4925" s="1"/>
  <c r="B4926"/>
  <c r="C4926" s="1"/>
  <c r="B4927"/>
  <c r="C4927" s="1"/>
  <c r="B4928"/>
  <c r="C4928" s="1"/>
  <c r="B4929"/>
  <c r="C4929" s="1"/>
  <c r="B4930"/>
  <c r="C4930" s="1"/>
  <c r="B4931"/>
  <c r="C4931" s="1"/>
  <c r="B4932"/>
  <c r="C4932" s="1"/>
  <c r="B4933"/>
  <c r="C4933" s="1"/>
  <c r="B4934"/>
  <c r="C4934" s="1"/>
  <c r="B4935"/>
  <c r="C4935" s="1"/>
  <c r="B4936"/>
  <c r="C4936" s="1"/>
  <c r="B4937"/>
  <c r="C4937" s="1"/>
  <c r="B4938"/>
  <c r="C4938" s="1"/>
  <c r="B4939"/>
  <c r="C4939" s="1"/>
  <c r="B4940"/>
  <c r="C4940" s="1"/>
  <c r="B4941"/>
  <c r="C4941" s="1"/>
  <c r="B4942"/>
  <c r="C4942" s="1"/>
  <c r="B4943"/>
  <c r="C4943" s="1"/>
  <c r="B4944"/>
  <c r="C4944" s="1"/>
  <c r="B4945"/>
  <c r="C4945" s="1"/>
  <c r="B4946"/>
  <c r="C4946" s="1"/>
  <c r="B4947"/>
  <c r="C4947" s="1"/>
  <c r="B4948"/>
  <c r="C4948" s="1"/>
  <c r="B4949"/>
  <c r="C4949" s="1"/>
  <c r="B4950"/>
  <c r="C4950" s="1"/>
  <c r="B4951"/>
  <c r="C4951" s="1"/>
  <c r="B4952"/>
  <c r="C4952" s="1"/>
  <c r="B4953"/>
  <c r="C4953" s="1"/>
  <c r="B4954"/>
  <c r="C4954" s="1"/>
  <c r="B4955"/>
  <c r="C4955" s="1"/>
  <c r="B4956"/>
  <c r="C4956" s="1"/>
  <c r="B4957"/>
  <c r="C4957" s="1"/>
  <c r="B4958"/>
  <c r="C4958" s="1"/>
  <c r="B4959"/>
  <c r="C4959" s="1"/>
  <c r="B4960"/>
  <c r="C4960" s="1"/>
  <c r="B4961"/>
  <c r="C4961" s="1"/>
  <c r="B4962"/>
  <c r="C4962" s="1"/>
  <c r="B4963"/>
  <c r="C4963" s="1"/>
  <c r="B4964"/>
  <c r="C4964" s="1"/>
  <c r="B4965"/>
  <c r="C4965" s="1"/>
  <c r="B4966"/>
  <c r="C4966" s="1"/>
  <c r="B4967"/>
  <c r="C4967" s="1"/>
  <c r="B4968"/>
  <c r="C4968" s="1"/>
  <c r="B4969"/>
  <c r="C4969" s="1"/>
  <c r="B4970"/>
  <c r="C4970" s="1"/>
  <c r="B4971"/>
  <c r="C4971" s="1"/>
  <c r="B4972"/>
  <c r="C4972" s="1"/>
  <c r="B4973"/>
  <c r="C4973" s="1"/>
  <c r="B4974"/>
  <c r="C4974" s="1"/>
  <c r="B4975"/>
  <c r="C4975" s="1"/>
  <c r="B4976"/>
  <c r="C4976" s="1"/>
  <c r="B4977"/>
  <c r="C4977" s="1"/>
  <c r="B4978"/>
  <c r="C4978" s="1"/>
  <c r="B4979"/>
  <c r="C4979" s="1"/>
  <c r="B4980"/>
  <c r="C4980" s="1"/>
  <c r="B4981"/>
  <c r="C4981" s="1"/>
  <c r="B4982"/>
  <c r="C4982" s="1"/>
  <c r="B4983"/>
  <c r="C4983" s="1"/>
  <c r="B4984"/>
  <c r="C4984" s="1"/>
  <c r="B4985"/>
  <c r="C4985" s="1"/>
  <c r="B4986"/>
  <c r="C4986" s="1"/>
  <c r="B4987"/>
  <c r="C4987" s="1"/>
  <c r="B4988"/>
  <c r="C4988" s="1"/>
  <c r="B4989"/>
  <c r="C4989" s="1"/>
  <c r="B4990"/>
  <c r="C4990" s="1"/>
  <c r="B4991"/>
  <c r="C4991" s="1"/>
  <c r="B4992"/>
  <c r="C4992" s="1"/>
  <c r="B4993"/>
  <c r="C4993" s="1"/>
  <c r="B4994"/>
  <c r="C4994" s="1"/>
  <c r="B4995"/>
  <c r="C4995" s="1"/>
  <c r="B4996"/>
  <c r="C4996" s="1"/>
  <c r="B4997"/>
  <c r="C4997" s="1"/>
  <c r="B4998"/>
  <c r="C4998" s="1"/>
  <c r="B4999"/>
  <c r="C4999" s="1"/>
  <c r="B5000"/>
  <c r="C5000" s="1"/>
  <c r="B5001"/>
  <c r="C5001" s="1"/>
  <c r="B5002"/>
  <c r="C5002" s="1"/>
  <c r="B5003"/>
  <c r="C5003" s="1"/>
  <c r="B5004"/>
  <c r="C5004" s="1"/>
  <c r="B5005"/>
  <c r="C5005" s="1"/>
  <c r="B5006"/>
  <c r="C5006" s="1"/>
  <c r="B5007"/>
  <c r="C5007" s="1"/>
  <c r="B5008"/>
  <c r="C5008" s="1"/>
  <c r="B5009"/>
  <c r="C5009" s="1"/>
  <c r="B5010"/>
  <c r="C5010" s="1"/>
  <c r="B5011"/>
  <c r="C5011" s="1"/>
  <c r="B5012"/>
  <c r="C5012" s="1"/>
  <c r="B5013"/>
  <c r="C5013" s="1"/>
  <c r="B5014"/>
  <c r="C5014" s="1"/>
  <c r="B5015"/>
  <c r="C5015" s="1"/>
  <c r="B5016"/>
  <c r="C5016" s="1"/>
  <c r="B5017"/>
  <c r="C5017" s="1"/>
  <c r="B5018"/>
  <c r="C5018" s="1"/>
  <c r="B5019"/>
  <c r="C5019" s="1"/>
  <c r="B5020"/>
  <c r="C5020" s="1"/>
  <c r="B5021"/>
  <c r="C5021" s="1"/>
  <c r="B5022"/>
  <c r="C5022" s="1"/>
  <c r="B5023"/>
  <c r="C5023" s="1"/>
  <c r="B5024"/>
  <c r="C5024" s="1"/>
  <c r="B5025"/>
  <c r="C5025" s="1"/>
  <c r="B5026"/>
  <c r="C5026" s="1"/>
  <c r="B5027"/>
  <c r="C5027" s="1"/>
  <c r="B5028"/>
  <c r="C5028" s="1"/>
  <c r="B5029"/>
  <c r="C5029" s="1"/>
  <c r="B5030"/>
  <c r="C5030" s="1"/>
  <c r="B5031"/>
  <c r="C5031" s="1"/>
  <c r="B5032"/>
  <c r="C5032" s="1"/>
  <c r="B5033"/>
  <c r="C5033" s="1"/>
  <c r="B5034"/>
  <c r="C5034" s="1"/>
  <c r="B5035"/>
  <c r="C5035" s="1"/>
  <c r="B5036"/>
  <c r="C5036" s="1"/>
  <c r="B5037"/>
  <c r="C5037" s="1"/>
  <c r="B5038"/>
  <c r="C5038" s="1"/>
  <c r="B5039"/>
  <c r="C5039" s="1"/>
  <c r="B5040"/>
  <c r="C5040" s="1"/>
  <c r="B5041"/>
  <c r="C5041" s="1"/>
  <c r="B5042"/>
  <c r="C5042" s="1"/>
  <c r="B5043"/>
  <c r="C5043" s="1"/>
  <c r="B5044"/>
  <c r="C5044" s="1"/>
  <c r="B5045"/>
  <c r="C5045" s="1"/>
  <c r="B5046"/>
  <c r="C5046" s="1"/>
  <c r="B5047"/>
  <c r="C5047" s="1"/>
  <c r="B5048"/>
  <c r="C5048" s="1"/>
  <c r="B5049"/>
  <c r="C5049" s="1"/>
  <c r="B5050"/>
  <c r="C5050" s="1"/>
  <c r="B5051"/>
  <c r="C5051" s="1"/>
  <c r="B5052"/>
  <c r="C5052" s="1"/>
  <c r="B5053"/>
  <c r="C5053" s="1"/>
  <c r="B5054"/>
  <c r="C5054" s="1"/>
  <c r="B5055"/>
  <c r="C5055" s="1"/>
  <c r="B5056"/>
  <c r="C5056" s="1"/>
  <c r="B5057"/>
  <c r="C5057" s="1"/>
  <c r="B5058"/>
  <c r="C5058" s="1"/>
  <c r="B5059"/>
  <c r="C5059" s="1"/>
  <c r="B5060"/>
  <c r="C5060" s="1"/>
  <c r="B5061"/>
  <c r="C5061" s="1"/>
  <c r="B5062"/>
  <c r="C5062" s="1"/>
  <c r="B5063"/>
  <c r="C5063" s="1"/>
  <c r="B5064"/>
  <c r="C5064" s="1"/>
  <c r="B5065"/>
  <c r="C5065" s="1"/>
  <c r="B5066"/>
  <c r="C5066" s="1"/>
  <c r="B5067"/>
  <c r="C5067" s="1"/>
  <c r="B5068"/>
  <c r="C5068" s="1"/>
  <c r="B5069"/>
  <c r="C5069" s="1"/>
  <c r="H5069" s="1"/>
  <c r="B5070"/>
  <c r="C5070" s="1"/>
  <c r="B5071"/>
  <c r="C5071" s="1"/>
  <c r="B5072"/>
  <c r="C5072" s="1"/>
  <c r="B5073"/>
  <c r="C5073" s="1"/>
  <c r="H5073" s="1"/>
  <c r="B5074"/>
  <c r="C5074" s="1"/>
  <c r="B5075"/>
  <c r="C5075" s="1"/>
  <c r="B5076"/>
  <c r="C5076" s="1"/>
  <c r="B5077"/>
  <c r="C5077" s="1"/>
  <c r="H5077" s="1"/>
  <c r="B5078"/>
  <c r="C5078" s="1"/>
  <c r="B5079"/>
  <c r="C5079" s="1"/>
  <c r="B5080"/>
  <c r="C5080" s="1"/>
  <c r="B5081"/>
  <c r="C5081" s="1"/>
  <c r="H5081" s="1"/>
  <c r="B5082"/>
  <c r="C5082" s="1"/>
  <c r="B5083"/>
  <c r="C5083" s="1"/>
  <c r="B5084"/>
  <c r="C5084" s="1"/>
  <c r="B5085"/>
  <c r="C5085" s="1"/>
  <c r="H5085" s="1"/>
  <c r="B5086"/>
  <c r="C5086" s="1"/>
  <c r="B5087"/>
  <c r="C5087" s="1"/>
  <c r="B5088"/>
  <c r="C5088" s="1"/>
  <c r="B5089"/>
  <c r="C5089" s="1"/>
  <c r="H5089" s="1"/>
  <c r="B5090"/>
  <c r="C5090" s="1"/>
  <c r="B5091"/>
  <c r="C5091" s="1"/>
  <c r="B5092"/>
  <c r="C5092" s="1"/>
  <c r="B5093"/>
  <c r="C5093" s="1"/>
  <c r="H5093" s="1"/>
  <c r="B5094"/>
  <c r="C5094" s="1"/>
  <c r="B5095"/>
  <c r="C5095" s="1"/>
  <c r="B5096"/>
  <c r="C5096" s="1"/>
  <c r="B5097"/>
  <c r="C5097" s="1"/>
  <c r="H5097" s="1"/>
  <c r="B5098"/>
  <c r="C5098" s="1"/>
  <c r="B5099"/>
  <c r="C5099" s="1"/>
  <c r="B5100"/>
  <c r="C5100" s="1"/>
  <c r="B5101"/>
  <c r="C5101" s="1"/>
  <c r="H5101" s="1"/>
  <c r="B5102"/>
  <c r="C5102" s="1"/>
  <c r="B5103"/>
  <c r="C5103" s="1"/>
  <c r="B5104"/>
  <c r="C5104" s="1"/>
  <c r="B5105"/>
  <c r="C5105" s="1"/>
  <c r="H5105" s="1"/>
  <c r="B5106"/>
  <c r="C5106" s="1"/>
  <c r="B5107"/>
  <c r="C5107" s="1"/>
  <c r="B5108"/>
  <c r="C5108" s="1"/>
  <c r="B5109"/>
  <c r="C5109" s="1"/>
  <c r="H5109" s="1"/>
  <c r="B5110"/>
  <c r="C5110" s="1"/>
  <c r="B5111"/>
  <c r="C5111" s="1"/>
  <c r="B5112"/>
  <c r="C5112" s="1"/>
  <c r="B5113"/>
  <c r="C5113" s="1"/>
  <c r="H5113" s="1"/>
  <c r="B5114"/>
  <c r="C5114" s="1"/>
  <c r="B5115"/>
  <c r="C5115" s="1"/>
  <c r="B5116"/>
  <c r="C5116" s="1"/>
  <c r="B5117"/>
  <c r="C5117" s="1"/>
  <c r="H5117" s="1"/>
  <c r="B5118"/>
  <c r="C5118" s="1"/>
  <c r="B5119"/>
  <c r="C5119" s="1"/>
  <c r="B5120"/>
  <c r="C5120" s="1"/>
  <c r="B5121"/>
  <c r="C5121" s="1"/>
  <c r="H5121" s="1"/>
  <c r="B5122"/>
  <c r="C5122" s="1"/>
  <c r="B5123"/>
  <c r="C5123" s="1"/>
  <c r="B5124"/>
  <c r="C5124" s="1"/>
  <c r="B5125"/>
  <c r="C5125" s="1"/>
  <c r="H5125" s="1"/>
  <c r="B5126"/>
  <c r="C5126" s="1"/>
  <c r="B5127"/>
  <c r="C5127" s="1"/>
  <c r="B5128"/>
  <c r="C5128" s="1"/>
  <c r="B5129"/>
  <c r="C5129" s="1"/>
  <c r="H5129" s="1"/>
  <c r="B5130"/>
  <c r="C5130" s="1"/>
  <c r="B5131"/>
  <c r="C5131" s="1"/>
  <c r="B5132"/>
  <c r="C5132" s="1"/>
  <c r="B5133"/>
  <c r="C5133" s="1"/>
  <c r="H5133" s="1"/>
  <c r="B5134"/>
  <c r="C5134" s="1"/>
  <c r="B5135"/>
  <c r="C5135" s="1"/>
  <c r="B5136"/>
  <c r="C5136" s="1"/>
  <c r="B5137"/>
  <c r="C5137" s="1"/>
  <c r="H5137" s="1"/>
  <c r="B5138"/>
  <c r="C5138" s="1"/>
  <c r="B5139"/>
  <c r="C5139" s="1"/>
  <c r="B5140"/>
  <c r="C5140" s="1"/>
  <c r="B5141"/>
  <c r="C5141" s="1"/>
  <c r="H5141" s="1"/>
  <c r="B5142"/>
  <c r="C5142" s="1"/>
  <c r="B5143"/>
  <c r="C5143" s="1"/>
  <c r="B5144"/>
  <c r="C5144" s="1"/>
  <c r="B5145"/>
  <c r="C5145" s="1"/>
  <c r="H5145" s="1"/>
  <c r="B5146"/>
  <c r="C5146" s="1"/>
  <c r="B5147"/>
  <c r="C5147" s="1"/>
  <c r="B5148"/>
  <c r="C5148" s="1"/>
  <c r="B5149"/>
  <c r="C5149" s="1"/>
  <c r="H5149" s="1"/>
  <c r="B5150"/>
  <c r="C5150" s="1"/>
  <c r="B5151"/>
  <c r="C5151" s="1"/>
  <c r="B5152"/>
  <c r="C5152" s="1"/>
  <c r="B5153"/>
  <c r="C5153" s="1"/>
  <c r="H5153" s="1"/>
  <c r="B5154"/>
  <c r="C5154" s="1"/>
  <c r="B5155"/>
  <c r="C5155" s="1"/>
  <c r="B5156"/>
  <c r="C5156" s="1"/>
  <c r="B5157"/>
  <c r="C5157" s="1"/>
  <c r="H5157" s="1"/>
  <c r="B5158"/>
  <c r="C5158" s="1"/>
  <c r="B5159"/>
  <c r="C5159" s="1"/>
  <c r="B5160"/>
  <c r="C5160" s="1"/>
  <c r="B5161"/>
  <c r="C5161" s="1"/>
  <c r="H5161" s="1"/>
  <c r="B5162"/>
  <c r="C5162" s="1"/>
  <c r="B5163"/>
  <c r="C5163" s="1"/>
  <c r="B5164"/>
  <c r="C5164" s="1"/>
  <c r="B5165"/>
  <c r="C5165" s="1"/>
  <c r="B5166"/>
  <c r="C5166" s="1"/>
  <c r="B5167"/>
  <c r="C5167" s="1"/>
  <c r="B5168"/>
  <c r="C5168" s="1"/>
  <c r="B5169"/>
  <c r="C5169" s="1"/>
  <c r="B5170"/>
  <c r="C5170" s="1"/>
  <c r="B5171"/>
  <c r="C5171" s="1"/>
  <c r="B5172"/>
  <c r="C5172" s="1"/>
  <c r="B5173"/>
  <c r="C5173" s="1"/>
  <c r="B5174"/>
  <c r="C5174" s="1"/>
  <c r="B5175"/>
  <c r="C5175" s="1"/>
  <c r="B5176"/>
  <c r="C5176" s="1"/>
  <c r="B5177"/>
  <c r="C5177" s="1"/>
  <c r="B5178"/>
  <c r="C5178" s="1"/>
  <c r="B5179"/>
  <c r="C5179" s="1"/>
  <c r="B5180"/>
  <c r="C5180" s="1"/>
  <c r="B5181"/>
  <c r="C5181" s="1"/>
  <c r="B5182"/>
  <c r="C5182" s="1"/>
  <c r="B5183"/>
  <c r="C5183" s="1"/>
  <c r="B5184"/>
  <c r="C5184" s="1"/>
  <c r="B5185"/>
  <c r="C5185" s="1"/>
  <c r="B5186"/>
  <c r="C5186" s="1"/>
  <c r="B5187"/>
  <c r="C5187" s="1"/>
  <c r="B5188"/>
  <c r="C5188" s="1"/>
  <c r="B5189"/>
  <c r="C5189" s="1"/>
  <c r="B5190"/>
  <c r="C5190" s="1"/>
  <c r="B5191"/>
  <c r="C5191" s="1"/>
  <c r="B5192"/>
  <c r="C5192" s="1"/>
  <c r="B5193"/>
  <c r="C5193" s="1"/>
  <c r="B5194"/>
  <c r="C5194" s="1"/>
  <c r="B5195"/>
  <c r="C5195" s="1"/>
  <c r="B5196"/>
  <c r="C5196" s="1"/>
  <c r="B5197"/>
  <c r="C5197" s="1"/>
  <c r="B5198"/>
  <c r="C5198" s="1"/>
  <c r="B5199"/>
  <c r="C5199" s="1"/>
  <c r="B5200"/>
  <c r="C5200" s="1"/>
  <c r="B5201"/>
  <c r="C5201" s="1"/>
  <c r="B5202"/>
  <c r="C5202" s="1"/>
  <c r="B5203"/>
  <c r="C5203" s="1"/>
  <c r="B5204"/>
  <c r="C5204" s="1"/>
  <c r="B5205"/>
  <c r="C5205" s="1"/>
  <c r="B5206"/>
  <c r="C5206" s="1"/>
  <c r="B5207"/>
  <c r="C5207" s="1"/>
  <c r="B5208"/>
  <c r="C5208" s="1"/>
  <c r="B5209"/>
  <c r="C5209" s="1"/>
  <c r="B5210"/>
  <c r="C5210" s="1"/>
  <c r="B5211"/>
  <c r="C5211" s="1"/>
  <c r="B5212"/>
  <c r="C5212" s="1"/>
  <c r="B5213"/>
  <c r="C5213" s="1"/>
  <c r="B5214"/>
  <c r="C5214" s="1"/>
  <c r="B5215"/>
  <c r="C5215" s="1"/>
  <c r="B5216"/>
  <c r="C5216" s="1"/>
  <c r="B5217"/>
  <c r="C5217" s="1"/>
  <c r="B5218"/>
  <c r="C5218" s="1"/>
  <c r="B5219"/>
  <c r="C5219" s="1"/>
  <c r="B5220"/>
  <c r="C5220" s="1"/>
  <c r="B5221"/>
  <c r="C5221" s="1"/>
  <c r="B5222"/>
  <c r="C5222" s="1"/>
  <c r="B5223"/>
  <c r="C5223" s="1"/>
  <c r="B5224"/>
  <c r="C5224" s="1"/>
  <c r="B5225"/>
  <c r="C5225" s="1"/>
  <c r="B5226"/>
  <c r="C5226" s="1"/>
  <c r="B5227"/>
  <c r="C5227" s="1"/>
  <c r="B5228"/>
  <c r="C5228" s="1"/>
  <c r="B5229"/>
  <c r="C5229" s="1"/>
  <c r="B5230"/>
  <c r="C5230" s="1"/>
  <c r="B5231"/>
  <c r="C5231" s="1"/>
  <c r="B5232"/>
  <c r="C5232" s="1"/>
  <c r="B5233"/>
  <c r="C5233" s="1"/>
  <c r="B5234"/>
  <c r="C5234" s="1"/>
  <c r="B5235"/>
  <c r="C5235" s="1"/>
  <c r="B5236"/>
  <c r="C5236" s="1"/>
  <c r="B5237"/>
  <c r="C5237" s="1"/>
  <c r="B5238"/>
  <c r="C5238" s="1"/>
  <c r="B5239"/>
  <c r="C5239" s="1"/>
  <c r="B5240"/>
  <c r="C5240" s="1"/>
  <c r="B5241"/>
  <c r="C5241" s="1"/>
  <c r="B5242"/>
  <c r="C5242" s="1"/>
  <c r="B5243"/>
  <c r="C5243" s="1"/>
  <c r="B5244"/>
  <c r="C5244" s="1"/>
  <c r="B5245"/>
  <c r="C5245" s="1"/>
  <c r="B5246"/>
  <c r="C5246" s="1"/>
  <c r="B5247"/>
  <c r="C5247" s="1"/>
  <c r="B5248"/>
  <c r="C5248" s="1"/>
  <c r="B5249"/>
  <c r="C5249" s="1"/>
  <c r="B5250"/>
  <c r="C5250" s="1"/>
  <c r="B5251"/>
  <c r="C5251" s="1"/>
  <c r="B5252"/>
  <c r="C5252" s="1"/>
  <c r="B5253"/>
  <c r="C5253" s="1"/>
  <c r="B5254"/>
  <c r="C5254" s="1"/>
  <c r="B5255"/>
  <c r="C5255" s="1"/>
  <c r="B5256"/>
  <c r="C5256" s="1"/>
  <c r="B5257"/>
  <c r="C5257" s="1"/>
  <c r="B5258"/>
  <c r="C5258" s="1"/>
  <c r="B5259"/>
  <c r="C5259" s="1"/>
  <c r="B5260"/>
  <c r="C5260" s="1"/>
  <c r="B5261"/>
  <c r="C5261" s="1"/>
  <c r="B5262"/>
  <c r="C5262" s="1"/>
  <c r="B5263"/>
  <c r="C5263" s="1"/>
  <c r="B5264"/>
  <c r="C5264" s="1"/>
  <c r="B5265"/>
  <c r="C5265" s="1"/>
  <c r="B5266"/>
  <c r="C5266" s="1"/>
  <c r="B5267"/>
  <c r="C5267" s="1"/>
  <c r="B5268"/>
  <c r="C5268" s="1"/>
  <c r="B5269"/>
  <c r="C5269" s="1"/>
  <c r="B5270"/>
  <c r="C5270" s="1"/>
  <c r="B5271"/>
  <c r="C5271" s="1"/>
  <c r="B5272"/>
  <c r="C5272" s="1"/>
  <c r="B5273"/>
  <c r="C5273" s="1"/>
  <c r="B5274"/>
  <c r="C5274" s="1"/>
  <c r="B5275"/>
  <c r="C5275" s="1"/>
  <c r="B5276"/>
  <c r="C5276" s="1"/>
  <c r="B5277"/>
  <c r="C5277" s="1"/>
  <c r="B5278"/>
  <c r="C5278" s="1"/>
  <c r="B5279"/>
  <c r="C5279" s="1"/>
  <c r="B5280"/>
  <c r="C5280" s="1"/>
  <c r="B5281"/>
  <c r="C5281" s="1"/>
  <c r="B5282"/>
  <c r="C5282" s="1"/>
  <c r="B5283"/>
  <c r="C5283" s="1"/>
  <c r="B5284"/>
  <c r="C5284" s="1"/>
  <c r="B5285"/>
  <c r="C5285" s="1"/>
  <c r="B5286"/>
  <c r="C5286" s="1"/>
  <c r="B5287"/>
  <c r="C5287" s="1"/>
  <c r="B5288"/>
  <c r="C5288" s="1"/>
  <c r="B5289"/>
  <c r="C5289" s="1"/>
  <c r="B5290"/>
  <c r="C5290" s="1"/>
  <c r="B5291"/>
  <c r="C5291" s="1"/>
  <c r="B5292"/>
  <c r="C5292" s="1"/>
  <c r="B5293"/>
  <c r="C5293" s="1"/>
  <c r="B5294"/>
  <c r="C5294" s="1"/>
  <c r="B5295"/>
  <c r="C5295" s="1"/>
  <c r="B5296"/>
  <c r="C5296" s="1"/>
  <c r="B5297"/>
  <c r="C5297" s="1"/>
  <c r="B5298"/>
  <c r="C5298" s="1"/>
  <c r="B5299"/>
  <c r="C5299" s="1"/>
  <c r="B5300"/>
  <c r="C5300" s="1"/>
  <c r="B5301"/>
  <c r="C5301" s="1"/>
  <c r="B5302"/>
  <c r="C5302" s="1"/>
  <c r="B5303"/>
  <c r="C5303" s="1"/>
  <c r="B5304"/>
  <c r="C5304" s="1"/>
  <c r="B5305"/>
  <c r="C5305" s="1"/>
  <c r="B5306"/>
  <c r="C5306" s="1"/>
  <c r="B5307"/>
  <c r="C5307" s="1"/>
  <c r="B5308"/>
  <c r="C5308" s="1"/>
  <c r="B5309"/>
  <c r="C5309" s="1"/>
  <c r="B5310"/>
  <c r="C5310" s="1"/>
  <c r="B5311"/>
  <c r="C5311" s="1"/>
  <c r="B5312"/>
  <c r="C5312" s="1"/>
  <c r="B5313"/>
  <c r="C5313" s="1"/>
  <c r="B5314"/>
  <c r="C5314" s="1"/>
  <c r="B5315"/>
  <c r="C5315" s="1"/>
  <c r="B5316"/>
  <c r="C5316" s="1"/>
  <c r="B5317"/>
  <c r="C5317" s="1"/>
  <c r="B5318"/>
  <c r="C5318" s="1"/>
  <c r="B5319"/>
  <c r="C5319" s="1"/>
  <c r="B5320"/>
  <c r="C5320" s="1"/>
  <c r="B5321"/>
  <c r="C5321" s="1"/>
  <c r="B5322"/>
  <c r="C5322" s="1"/>
  <c r="B5323"/>
  <c r="C5323" s="1"/>
  <c r="B5324"/>
  <c r="C5324" s="1"/>
  <c r="B5325"/>
  <c r="C5325" s="1"/>
  <c r="B5326"/>
  <c r="C5326" s="1"/>
  <c r="B5327"/>
  <c r="C5327" s="1"/>
  <c r="B5328"/>
  <c r="C5328" s="1"/>
  <c r="B5329"/>
  <c r="C5329" s="1"/>
  <c r="B5330"/>
  <c r="C5330" s="1"/>
  <c r="B5331"/>
  <c r="C5331" s="1"/>
  <c r="B5332"/>
  <c r="C5332" s="1"/>
  <c r="B5333"/>
  <c r="C5333" s="1"/>
  <c r="B5334"/>
  <c r="C5334" s="1"/>
  <c r="B5335"/>
  <c r="C5335" s="1"/>
  <c r="B5336"/>
  <c r="C5336" s="1"/>
  <c r="B5337"/>
  <c r="C5337" s="1"/>
  <c r="B5338"/>
  <c r="C5338" s="1"/>
  <c r="B5339"/>
  <c r="C5339" s="1"/>
  <c r="B5340"/>
  <c r="C5340" s="1"/>
  <c r="B5341"/>
  <c r="C5341" s="1"/>
  <c r="B5342"/>
  <c r="C5342" s="1"/>
  <c r="B5343"/>
  <c r="C5343" s="1"/>
  <c r="B5344"/>
  <c r="C5344" s="1"/>
  <c r="B5345"/>
  <c r="C5345" s="1"/>
  <c r="B5346"/>
  <c r="C5346" s="1"/>
  <c r="B5347"/>
  <c r="C5347" s="1"/>
  <c r="B5348"/>
  <c r="C5348" s="1"/>
  <c r="B5349"/>
  <c r="C5349" s="1"/>
  <c r="B5350"/>
  <c r="C5350" s="1"/>
  <c r="B5351"/>
  <c r="C5351" s="1"/>
  <c r="B5352"/>
  <c r="C5352" s="1"/>
  <c r="B5353"/>
  <c r="C5353" s="1"/>
  <c r="B5354"/>
  <c r="C5354" s="1"/>
  <c r="B5355"/>
  <c r="C5355" s="1"/>
  <c r="B5356"/>
  <c r="C5356" s="1"/>
  <c r="B5357"/>
  <c r="C5357" s="1"/>
  <c r="B5358"/>
  <c r="C5358" s="1"/>
  <c r="B5359"/>
  <c r="C5359" s="1"/>
  <c r="B5360"/>
  <c r="C5360" s="1"/>
  <c r="B5361"/>
  <c r="C5361" s="1"/>
  <c r="B5362"/>
  <c r="C5362" s="1"/>
  <c r="B5363"/>
  <c r="C5363" s="1"/>
  <c r="B5364"/>
  <c r="C5364" s="1"/>
  <c r="B5365"/>
  <c r="C5365" s="1"/>
  <c r="B5366"/>
  <c r="C5366" s="1"/>
  <c r="B5367"/>
  <c r="C5367" s="1"/>
  <c r="B5368"/>
  <c r="C5368" s="1"/>
  <c r="B5369"/>
  <c r="C5369" s="1"/>
  <c r="B5370"/>
  <c r="C5370" s="1"/>
  <c r="B5371"/>
  <c r="C5371" s="1"/>
  <c r="B5372"/>
  <c r="C5372" s="1"/>
  <c r="B5373"/>
  <c r="C5373" s="1"/>
  <c r="B5374"/>
  <c r="C5374" s="1"/>
  <c r="B5375"/>
  <c r="C5375" s="1"/>
  <c r="B5376"/>
  <c r="C5376" s="1"/>
  <c r="B5377"/>
  <c r="C5377" s="1"/>
  <c r="B5378"/>
  <c r="C5378" s="1"/>
  <c r="B5379"/>
  <c r="C5379" s="1"/>
  <c r="B5380"/>
  <c r="C5380" s="1"/>
  <c r="B5381"/>
  <c r="C5381" s="1"/>
  <c r="B5382"/>
  <c r="C5382" s="1"/>
  <c r="B5383"/>
  <c r="C5383" s="1"/>
  <c r="B5384"/>
  <c r="C5384" s="1"/>
  <c r="B5385"/>
  <c r="C5385" s="1"/>
  <c r="B5386"/>
  <c r="C5386" s="1"/>
  <c r="B5387"/>
  <c r="C5387" s="1"/>
  <c r="B5388"/>
  <c r="C5388" s="1"/>
  <c r="B5389"/>
  <c r="C5389" s="1"/>
  <c r="B5390"/>
  <c r="C5390" s="1"/>
  <c r="B5391"/>
  <c r="C5391" s="1"/>
  <c r="B5392"/>
  <c r="C5392" s="1"/>
  <c r="B5393"/>
  <c r="C5393" s="1"/>
  <c r="B5394"/>
  <c r="C5394" s="1"/>
  <c r="B5395"/>
  <c r="C5395" s="1"/>
  <c r="B5396"/>
  <c r="C5396" s="1"/>
  <c r="B5397"/>
  <c r="C5397" s="1"/>
  <c r="B5398"/>
  <c r="C5398" s="1"/>
  <c r="B5399"/>
  <c r="C5399" s="1"/>
  <c r="B5400"/>
  <c r="C5400" s="1"/>
  <c r="B5401"/>
  <c r="C5401" s="1"/>
  <c r="B5402"/>
  <c r="C5402" s="1"/>
  <c r="B5403"/>
  <c r="C5403" s="1"/>
  <c r="B5404"/>
  <c r="C5404" s="1"/>
  <c r="B5405"/>
  <c r="C5405" s="1"/>
  <c r="B5406"/>
  <c r="C5406" s="1"/>
  <c r="B5407"/>
  <c r="C5407" s="1"/>
  <c r="B5408"/>
  <c r="C5408" s="1"/>
  <c r="B5409"/>
  <c r="C5409" s="1"/>
  <c r="B5410"/>
  <c r="C5410" s="1"/>
  <c r="B5411"/>
  <c r="C5411" s="1"/>
  <c r="B5412"/>
  <c r="C5412" s="1"/>
  <c r="B5413"/>
  <c r="C5413" s="1"/>
  <c r="B5414"/>
  <c r="C5414" s="1"/>
  <c r="B5415"/>
  <c r="C5415" s="1"/>
  <c r="B5416"/>
  <c r="C5416" s="1"/>
  <c r="B5417"/>
  <c r="C5417" s="1"/>
  <c r="B5418"/>
  <c r="C5418" s="1"/>
  <c r="B5419"/>
  <c r="C5419" s="1"/>
  <c r="B5420"/>
  <c r="C5420" s="1"/>
  <c r="B5421"/>
  <c r="C5421" s="1"/>
  <c r="B5422"/>
  <c r="C5422" s="1"/>
  <c r="B5423"/>
  <c r="C5423" s="1"/>
  <c r="B5424"/>
  <c r="C5424" s="1"/>
  <c r="B5425"/>
  <c r="C5425" s="1"/>
  <c r="B5426"/>
  <c r="C5426" s="1"/>
  <c r="B5427"/>
  <c r="C5427" s="1"/>
  <c r="B5428"/>
  <c r="C5428" s="1"/>
  <c r="B5429"/>
  <c r="C5429" s="1"/>
  <c r="B5430"/>
  <c r="C5430" s="1"/>
  <c r="B5431"/>
  <c r="C5431" s="1"/>
  <c r="B5432"/>
  <c r="C5432" s="1"/>
  <c r="B5433"/>
  <c r="C5433" s="1"/>
  <c r="B5434"/>
  <c r="C5434" s="1"/>
  <c r="B5435"/>
  <c r="C5435" s="1"/>
  <c r="B5436"/>
  <c r="C5436" s="1"/>
  <c r="B5437"/>
  <c r="C5437" s="1"/>
  <c r="B5438"/>
  <c r="C5438" s="1"/>
  <c r="B5439"/>
  <c r="C5439" s="1"/>
  <c r="B5440"/>
  <c r="C5440" s="1"/>
  <c r="B5441"/>
  <c r="C5441" s="1"/>
  <c r="B5442"/>
  <c r="C5442" s="1"/>
  <c r="B5443"/>
  <c r="C5443" s="1"/>
  <c r="B5444"/>
  <c r="C5444" s="1"/>
  <c r="B5445"/>
  <c r="C5445" s="1"/>
  <c r="B5446"/>
  <c r="C5446" s="1"/>
  <c r="B5447"/>
  <c r="C5447" s="1"/>
  <c r="B5448"/>
  <c r="C5448" s="1"/>
  <c r="B5449"/>
  <c r="C5449" s="1"/>
  <c r="B5450"/>
  <c r="C5450" s="1"/>
  <c r="B5451"/>
  <c r="C5451" s="1"/>
  <c r="B5452"/>
  <c r="C5452" s="1"/>
  <c r="B5453"/>
  <c r="C5453" s="1"/>
  <c r="B5454"/>
  <c r="C5454" s="1"/>
  <c r="B5455"/>
  <c r="C5455" s="1"/>
  <c r="B5456"/>
  <c r="C5456" s="1"/>
  <c r="B5457"/>
  <c r="C5457" s="1"/>
  <c r="B5458"/>
  <c r="C5458" s="1"/>
  <c r="B5459"/>
  <c r="C5459" s="1"/>
  <c r="B5460"/>
  <c r="C5460" s="1"/>
  <c r="B5461"/>
  <c r="C5461" s="1"/>
  <c r="B5462"/>
  <c r="C5462" s="1"/>
  <c r="B5463"/>
  <c r="C5463" s="1"/>
  <c r="B5464"/>
  <c r="C5464" s="1"/>
  <c r="B5465"/>
  <c r="C5465" s="1"/>
  <c r="B5466"/>
  <c r="C5466" s="1"/>
  <c r="B5467"/>
  <c r="C5467" s="1"/>
  <c r="B5468"/>
  <c r="C5468" s="1"/>
  <c r="B5469"/>
  <c r="C5469" s="1"/>
  <c r="B5470"/>
  <c r="C5470" s="1"/>
  <c r="B5471"/>
  <c r="C5471" s="1"/>
  <c r="B5472"/>
  <c r="C5472" s="1"/>
  <c r="B5473"/>
  <c r="C5473" s="1"/>
  <c r="B5474"/>
  <c r="C5474" s="1"/>
  <c r="B5475"/>
  <c r="C5475" s="1"/>
  <c r="B5476"/>
  <c r="C5476" s="1"/>
  <c r="B5477"/>
  <c r="C5477" s="1"/>
  <c r="B5478"/>
  <c r="C5478" s="1"/>
  <c r="B5479"/>
  <c r="C5479" s="1"/>
  <c r="B5480"/>
  <c r="C5480" s="1"/>
  <c r="B5481"/>
  <c r="C5481" s="1"/>
  <c r="B5482"/>
  <c r="C5482" s="1"/>
  <c r="B5483"/>
  <c r="C5483" s="1"/>
  <c r="B5484"/>
  <c r="C5484" s="1"/>
  <c r="B5485"/>
  <c r="C5485" s="1"/>
  <c r="B5486"/>
  <c r="C5486" s="1"/>
  <c r="B5487"/>
  <c r="C5487" s="1"/>
  <c r="B5488"/>
  <c r="C5488" s="1"/>
  <c r="B5489"/>
  <c r="C5489" s="1"/>
  <c r="B5490"/>
  <c r="C5490" s="1"/>
  <c r="B5491"/>
  <c r="C5491" s="1"/>
  <c r="B5492"/>
  <c r="C5492" s="1"/>
  <c r="B5493"/>
  <c r="C5493" s="1"/>
  <c r="B5494"/>
  <c r="C5494" s="1"/>
  <c r="B5495"/>
  <c r="C5495" s="1"/>
  <c r="B5496"/>
  <c r="C5496" s="1"/>
  <c r="B5497"/>
  <c r="C5497" s="1"/>
  <c r="B5498"/>
  <c r="C5498" s="1"/>
  <c r="B5499"/>
  <c r="C5499" s="1"/>
  <c r="B5500"/>
  <c r="C5500" s="1"/>
  <c r="B5501"/>
  <c r="C5501" s="1"/>
  <c r="B5502"/>
  <c r="C5502" s="1"/>
  <c r="B5503"/>
  <c r="C5503" s="1"/>
  <c r="B5504"/>
  <c r="C5504" s="1"/>
  <c r="B5505"/>
  <c r="C5505" s="1"/>
  <c r="B5506"/>
  <c r="C5506" s="1"/>
  <c r="B5507"/>
  <c r="C5507" s="1"/>
  <c r="B5508"/>
  <c r="C5508" s="1"/>
  <c r="B5509"/>
  <c r="C5509" s="1"/>
  <c r="B5510"/>
  <c r="C5510" s="1"/>
  <c r="B5511"/>
  <c r="C5511" s="1"/>
  <c r="B5512"/>
  <c r="C5512" s="1"/>
  <c r="B5513"/>
  <c r="C5513" s="1"/>
  <c r="B5514"/>
  <c r="C5514" s="1"/>
  <c r="B5515"/>
  <c r="C5515" s="1"/>
  <c r="B5516"/>
  <c r="C5516" s="1"/>
  <c r="B5517"/>
  <c r="C5517" s="1"/>
  <c r="B5518"/>
  <c r="C5518" s="1"/>
  <c r="B5519"/>
  <c r="C5519" s="1"/>
  <c r="B5520"/>
  <c r="C5520" s="1"/>
  <c r="B5521"/>
  <c r="C5521" s="1"/>
  <c r="B5522"/>
  <c r="C5522" s="1"/>
  <c r="B5523"/>
  <c r="C5523" s="1"/>
  <c r="B5524"/>
  <c r="C5524" s="1"/>
  <c r="B5525"/>
  <c r="C5525" s="1"/>
  <c r="B5526"/>
  <c r="C5526" s="1"/>
  <c r="B5527"/>
  <c r="C5527" s="1"/>
  <c r="B5528"/>
  <c r="C5528" s="1"/>
  <c r="B5529"/>
  <c r="C5529" s="1"/>
  <c r="B5530"/>
  <c r="C5530" s="1"/>
  <c r="B5531"/>
  <c r="C5531" s="1"/>
  <c r="B5532"/>
  <c r="C5532" s="1"/>
  <c r="B5533"/>
  <c r="C5533" s="1"/>
  <c r="B5534"/>
  <c r="C5534" s="1"/>
  <c r="B5535"/>
  <c r="C5535" s="1"/>
  <c r="B5536"/>
  <c r="C5536" s="1"/>
  <c r="B5537"/>
  <c r="C5537" s="1"/>
  <c r="B5538"/>
  <c r="C5538" s="1"/>
  <c r="B5539"/>
  <c r="C5539" s="1"/>
  <c r="B5540"/>
  <c r="C5540" s="1"/>
  <c r="B5541"/>
  <c r="C5541" s="1"/>
  <c r="B5542"/>
  <c r="C5542" s="1"/>
  <c r="B5543"/>
  <c r="C5543" s="1"/>
  <c r="B5544"/>
  <c r="C5544" s="1"/>
  <c r="B5545"/>
  <c r="C5545" s="1"/>
  <c r="B5546"/>
  <c r="C5546" s="1"/>
  <c r="B5547"/>
  <c r="C5547" s="1"/>
  <c r="B5548"/>
  <c r="C5548" s="1"/>
  <c r="B5549"/>
  <c r="C5549" s="1"/>
  <c r="B5550"/>
  <c r="C5550" s="1"/>
  <c r="B5551"/>
  <c r="C5551" s="1"/>
  <c r="B5552"/>
  <c r="C5552" s="1"/>
  <c r="B5553"/>
  <c r="C5553" s="1"/>
  <c r="B5554"/>
  <c r="C5554" s="1"/>
  <c r="B5555"/>
  <c r="C5555" s="1"/>
  <c r="B5556"/>
  <c r="C5556" s="1"/>
  <c r="B5557"/>
  <c r="C5557" s="1"/>
  <c r="B5558"/>
  <c r="C5558" s="1"/>
  <c r="B5559"/>
  <c r="C5559" s="1"/>
  <c r="B5560"/>
  <c r="C5560" s="1"/>
  <c r="B5561"/>
  <c r="C5561" s="1"/>
  <c r="B5562"/>
  <c r="C5562" s="1"/>
  <c r="B5563"/>
  <c r="C5563" s="1"/>
  <c r="B5564"/>
  <c r="C5564" s="1"/>
  <c r="B5565"/>
  <c r="C5565" s="1"/>
  <c r="B5566"/>
  <c r="C5566" s="1"/>
  <c r="B5567"/>
  <c r="C5567" s="1"/>
  <c r="B5568"/>
  <c r="C5568" s="1"/>
  <c r="B5569"/>
  <c r="C5569" s="1"/>
  <c r="B5570"/>
  <c r="C5570" s="1"/>
  <c r="B5571"/>
  <c r="C5571" s="1"/>
  <c r="B5572"/>
  <c r="C5572" s="1"/>
  <c r="B5573"/>
  <c r="C5573" s="1"/>
  <c r="B5574"/>
  <c r="C5574" s="1"/>
  <c r="B5575"/>
  <c r="C5575" s="1"/>
  <c r="B5576"/>
  <c r="C5576" s="1"/>
  <c r="B5577"/>
  <c r="C5577" s="1"/>
  <c r="B5578"/>
  <c r="C5578" s="1"/>
  <c r="B5579"/>
  <c r="C5579" s="1"/>
  <c r="B5580"/>
  <c r="C5580" s="1"/>
  <c r="B5581"/>
  <c r="C5581" s="1"/>
  <c r="B5582"/>
  <c r="C5582" s="1"/>
  <c r="B5583"/>
  <c r="C5583" s="1"/>
  <c r="B5584"/>
  <c r="C5584" s="1"/>
  <c r="B5585"/>
  <c r="C5585" s="1"/>
  <c r="B5586"/>
  <c r="C5586" s="1"/>
  <c r="B5587"/>
  <c r="C5587" s="1"/>
  <c r="B5588"/>
  <c r="C5588" s="1"/>
  <c r="B5589"/>
  <c r="C5589" s="1"/>
  <c r="B5590"/>
  <c r="C5590" s="1"/>
  <c r="B5591"/>
  <c r="C5591" s="1"/>
  <c r="B5592"/>
  <c r="C5592" s="1"/>
  <c r="B5593"/>
  <c r="C5593" s="1"/>
  <c r="B5594"/>
  <c r="C5594" s="1"/>
  <c r="B5595"/>
  <c r="C5595" s="1"/>
  <c r="B5596"/>
  <c r="C5596" s="1"/>
  <c r="B5597"/>
  <c r="C5597" s="1"/>
  <c r="B5598"/>
  <c r="C5598" s="1"/>
  <c r="B5599"/>
  <c r="C5599" s="1"/>
  <c r="B5600"/>
  <c r="C5600" s="1"/>
  <c r="D3"/>
  <c r="C3"/>
  <c r="B3"/>
  <c r="H5544"/>
  <c r="H5545"/>
  <c r="H5546"/>
  <c r="H5165"/>
  <c r="H5167"/>
  <c r="H5169"/>
  <c r="H5171"/>
  <c r="H5173"/>
  <c r="H5175"/>
  <c r="H5177"/>
  <c r="H5179"/>
  <c r="H5181"/>
  <c r="H5183"/>
  <c r="H5185"/>
  <c r="H5187"/>
  <c r="H5189"/>
  <c r="H5191"/>
  <c r="H5193"/>
  <c r="H5195"/>
  <c r="H5197"/>
  <c r="H5199"/>
  <c r="H5201"/>
  <c r="H5203"/>
  <c r="H5205"/>
  <c r="H5207"/>
  <c r="H5209"/>
  <c r="H5211"/>
  <c r="H5213"/>
  <c r="H5215"/>
  <c r="H5217"/>
  <c r="H5219"/>
  <c r="H5221"/>
  <c r="H5223"/>
  <c r="H5225"/>
  <c r="H5227"/>
  <c r="H5229"/>
  <c r="H5231"/>
  <c r="H5233"/>
  <c r="H5235"/>
  <c r="H5237"/>
  <c r="H5239"/>
  <c r="H5241"/>
  <c r="H5243"/>
  <c r="H5245"/>
  <c r="H5247"/>
  <c r="H5249"/>
  <c r="H5251"/>
  <c r="H5253"/>
  <c r="H5255"/>
  <c r="H5257"/>
  <c r="H5259"/>
  <c r="H5261"/>
  <c r="H5263"/>
  <c r="H5265"/>
  <c r="H5267"/>
  <c r="H5269"/>
  <c r="H5271"/>
  <c r="H5273"/>
  <c r="H5275"/>
  <c r="H5277"/>
  <c r="H5279"/>
  <c r="H5281"/>
  <c r="H5283"/>
  <c r="H5285"/>
  <c r="H5287"/>
  <c r="H5289"/>
  <c r="H5291"/>
  <c r="H5293"/>
  <c r="H5295"/>
  <c r="H5297"/>
  <c r="H5299"/>
  <c r="H5301"/>
  <c r="H5303"/>
  <c r="H5305"/>
  <c r="H5307"/>
  <c r="H5309"/>
  <c r="H5311"/>
  <c r="H5313"/>
  <c r="H5315"/>
  <c r="H5317"/>
  <c r="H5319"/>
  <c r="H5321"/>
  <c r="H5323"/>
  <c r="H5325"/>
  <c r="H5327"/>
  <c r="H5329"/>
  <c r="H5331"/>
  <c r="H5333"/>
  <c r="H5335"/>
  <c r="H5337"/>
  <c r="H5339"/>
  <c r="H5341"/>
  <c r="H5343"/>
  <c r="H5345"/>
  <c r="H5347"/>
  <c r="H5351"/>
  <c r="H5355"/>
  <c r="H5359"/>
  <c r="H5363"/>
  <c r="H5367"/>
  <c r="H5371"/>
  <c r="H5375"/>
  <c r="H5379"/>
  <c r="H5383"/>
  <c r="H5387"/>
  <c r="H5391"/>
  <c r="H5395"/>
  <c r="H5402"/>
  <c r="H5403"/>
  <c r="H5404"/>
  <c r="H5410"/>
  <c r="H5411"/>
  <c r="H5412"/>
  <c r="H5418"/>
  <c r="H5419"/>
  <c r="H5420"/>
  <c r="H5459"/>
  <c r="H5493"/>
  <c r="H5499"/>
  <c r="H5505"/>
  <c r="H5507"/>
  <c r="H5513"/>
  <c r="H5521"/>
  <c r="H5525"/>
  <c r="H5527"/>
  <c r="H5530"/>
  <c r="H5533"/>
  <c r="H5535"/>
  <c r="H5543"/>
  <c r="E66" i="5"/>
  <c r="A104" s="1"/>
  <c r="D66"/>
  <c r="A92" s="1"/>
  <c r="A66"/>
  <c r="A80" s="1"/>
  <c r="A102"/>
  <c r="E76"/>
  <c r="A114" s="1"/>
  <c r="D76"/>
  <c r="A76"/>
  <c r="A90" s="1"/>
  <c r="C4191" i="2" l="1"/>
  <c r="F4191" s="1"/>
  <c r="C4820"/>
  <c r="F4820" s="1"/>
  <c r="C183"/>
  <c r="F183" s="1"/>
  <c r="C1429"/>
  <c r="F1429" s="1"/>
  <c r="C1461"/>
  <c r="F1461" s="1"/>
  <c r="C1589"/>
  <c r="F1589" s="1"/>
  <c r="C1621"/>
  <c r="F1621" s="1"/>
  <c r="C1653"/>
  <c r="F1653" s="1"/>
  <c r="C1685"/>
  <c r="F1685" s="1"/>
  <c r="C1717"/>
  <c r="F1717" s="1"/>
  <c r="C1749"/>
  <c r="F1749" s="1"/>
  <c r="C2187"/>
  <c r="F2187" s="1"/>
  <c r="C2283"/>
  <c r="F2283" s="1"/>
  <c r="C2315"/>
  <c r="F2315" s="1"/>
  <c r="C2347"/>
  <c r="F2347" s="1"/>
  <c r="C2379"/>
  <c r="F2379" s="1"/>
  <c r="C2411"/>
  <c r="F2411" s="1"/>
  <c r="C2443"/>
  <c r="F2443" s="1"/>
  <c r="C2475"/>
  <c r="F2475" s="1"/>
  <c r="C2507"/>
  <c r="F2507" s="1"/>
  <c r="C2539"/>
  <c r="F2539" s="1"/>
  <c r="C2571"/>
  <c r="F2571" s="1"/>
  <c r="C2603"/>
  <c r="F2603" s="1"/>
  <c r="C2630"/>
  <c r="F2630" s="1"/>
  <c r="C2662"/>
  <c r="F2662" s="1"/>
  <c r="C2694"/>
  <c r="F2694" s="1"/>
  <c r="C2726"/>
  <c r="F2726" s="1"/>
  <c r="C2758"/>
  <c r="F2758" s="1"/>
  <c r="C2790"/>
  <c r="F2790" s="1"/>
  <c r="C2822"/>
  <c r="F2822" s="1"/>
  <c r="C2854"/>
  <c r="F2854" s="1"/>
  <c r="C2886"/>
  <c r="F2886" s="1"/>
  <c r="C2918"/>
  <c r="F2918" s="1"/>
  <c r="C2946"/>
  <c r="F2946" s="1"/>
  <c r="C2978"/>
  <c r="F2978" s="1"/>
  <c r="C3010"/>
  <c r="F3010" s="1"/>
  <c r="C3042"/>
  <c r="F3042" s="1"/>
  <c r="C3074"/>
  <c r="F3074" s="1"/>
  <c r="C3106"/>
  <c r="F3106" s="1"/>
  <c r="C3138"/>
  <c r="F3138" s="1"/>
  <c r="C3170"/>
  <c r="F3170" s="1"/>
  <c r="C3206"/>
  <c r="F3206" s="1"/>
  <c r="C3238"/>
  <c r="F3238" s="1"/>
  <c r="C3270"/>
  <c r="F3270" s="1"/>
  <c r="C3302"/>
  <c r="F3302" s="1"/>
  <c r="C3480"/>
  <c r="F3480" s="1"/>
  <c r="C4836"/>
  <c r="F4836" s="1"/>
  <c r="C4878"/>
  <c r="F4878" s="1"/>
  <c r="C4928"/>
  <c r="F4928" s="1"/>
  <c r="C5451"/>
  <c r="F5451" s="1"/>
  <c r="D257" i="3"/>
  <c r="C257"/>
  <c r="F257" s="1"/>
  <c r="D273"/>
  <c r="C273"/>
  <c r="F273" s="1"/>
  <c r="D289"/>
  <c r="C289"/>
  <c r="F289" s="1"/>
  <c r="D305"/>
  <c r="C305"/>
  <c r="F305" s="1"/>
  <c r="D321"/>
  <c r="C321"/>
  <c r="F321" s="1"/>
  <c r="D337"/>
  <c r="C337"/>
  <c r="F337" s="1"/>
  <c r="D353"/>
  <c r="C353"/>
  <c r="F353" s="1"/>
  <c r="D369"/>
  <c r="C369"/>
  <c r="F369" s="1"/>
  <c r="D385"/>
  <c r="C385"/>
  <c r="F385" s="1"/>
  <c r="D401"/>
  <c r="C401"/>
  <c r="F401" s="1"/>
  <c r="D249"/>
  <c r="C249"/>
  <c r="F249" s="1"/>
  <c r="D265"/>
  <c r="C265"/>
  <c r="F265" s="1"/>
  <c r="D281"/>
  <c r="C281"/>
  <c r="F281" s="1"/>
  <c r="D297"/>
  <c r="C297"/>
  <c r="F297" s="1"/>
  <c r="D313"/>
  <c r="C313"/>
  <c r="F313" s="1"/>
  <c r="D329"/>
  <c r="C329"/>
  <c r="F329" s="1"/>
  <c r="D345"/>
  <c r="C345"/>
  <c r="F345" s="1"/>
  <c r="D361"/>
  <c r="C361"/>
  <c r="F361" s="1"/>
  <c r="D377"/>
  <c r="C377"/>
  <c r="F377" s="1"/>
  <c r="D393"/>
  <c r="C393"/>
  <c r="F393" s="1"/>
  <c r="D409"/>
  <c r="C409"/>
  <c r="F409" s="1"/>
  <c r="C5"/>
  <c r="F5" s="1"/>
  <c r="H5" s="1"/>
  <c r="H9"/>
  <c r="C13"/>
  <c r="F13" s="1"/>
  <c r="H13" s="1"/>
  <c r="H17"/>
  <c r="C21"/>
  <c r="F21" s="1"/>
  <c r="H21" s="1"/>
  <c r="H25"/>
  <c r="C29"/>
  <c r="F29" s="1"/>
  <c r="H29" s="1"/>
  <c r="H33"/>
  <c r="C37"/>
  <c r="F37" s="1"/>
  <c r="H37" s="1"/>
  <c r="H41"/>
  <c r="C45"/>
  <c r="F45" s="1"/>
  <c r="H45" s="1"/>
  <c r="H49"/>
  <c r="C53"/>
  <c r="F53" s="1"/>
  <c r="H53" s="1"/>
  <c r="H57"/>
  <c r="C61"/>
  <c r="F61" s="1"/>
  <c r="H61" s="1"/>
  <c r="H65"/>
  <c r="C69"/>
  <c r="F69" s="1"/>
  <c r="H69" s="1"/>
  <c r="H73"/>
  <c r="C77"/>
  <c r="F77" s="1"/>
  <c r="H77" s="1"/>
  <c r="H81"/>
  <c r="C85"/>
  <c r="F85" s="1"/>
  <c r="H85" s="1"/>
  <c r="H89"/>
  <c r="C93"/>
  <c r="F93" s="1"/>
  <c r="H93" s="1"/>
  <c r="H97"/>
  <c r="C101"/>
  <c r="F101" s="1"/>
  <c r="H101" s="1"/>
  <c r="H105"/>
  <c r="C109"/>
  <c r="F109" s="1"/>
  <c r="H109" s="1"/>
  <c r="H113"/>
  <c r="C117"/>
  <c r="F117" s="1"/>
  <c r="H117" s="1"/>
  <c r="H121"/>
  <c r="C125"/>
  <c r="F125" s="1"/>
  <c r="H125" s="1"/>
  <c r="H129"/>
  <c r="C133"/>
  <c r="F133" s="1"/>
  <c r="H133" s="1"/>
  <c r="H137"/>
  <c r="C141"/>
  <c r="F141" s="1"/>
  <c r="H141" s="1"/>
  <c r="H145"/>
  <c r="C149"/>
  <c r="F149" s="1"/>
  <c r="H149" s="1"/>
  <c r="H153"/>
  <c r="C157"/>
  <c r="F157" s="1"/>
  <c r="H157" s="1"/>
  <c r="H161"/>
  <c r="C165"/>
  <c r="F165" s="1"/>
  <c r="H165" s="1"/>
  <c r="H169"/>
  <c r="C173"/>
  <c r="F173" s="1"/>
  <c r="H173" s="1"/>
  <c r="H177"/>
  <c r="C181"/>
  <c r="F181" s="1"/>
  <c r="H181" s="1"/>
  <c r="H185"/>
  <c r="C189"/>
  <c r="F189" s="1"/>
  <c r="H189" s="1"/>
  <c r="H193"/>
  <c r="C197"/>
  <c r="F197" s="1"/>
  <c r="H197" s="1"/>
  <c r="H201"/>
  <c r="C205"/>
  <c r="F205" s="1"/>
  <c r="H205" s="1"/>
  <c r="H209"/>
  <c r="C213"/>
  <c r="F213" s="1"/>
  <c r="H213" s="1"/>
  <c r="H217"/>
  <c r="C221"/>
  <c r="F221" s="1"/>
  <c r="H221" s="1"/>
  <c r="H225"/>
  <c r="C229"/>
  <c r="F229" s="1"/>
  <c r="H229" s="1"/>
  <c r="H233"/>
  <c r="C237"/>
  <c r="F237" s="1"/>
  <c r="H237" s="1"/>
  <c r="H241"/>
  <c r="C245"/>
  <c r="F245" s="1"/>
  <c r="H245" s="1"/>
  <c r="D2861"/>
  <c r="C2861"/>
  <c r="F2861" s="1"/>
  <c r="D2877"/>
  <c r="C2877"/>
  <c r="F2877" s="1"/>
  <c r="D2893"/>
  <c r="C2893"/>
  <c r="F2893" s="1"/>
  <c r="D2909"/>
  <c r="C2909"/>
  <c r="F2909" s="1"/>
  <c r="D2925"/>
  <c r="C2925"/>
  <c r="F2925" s="1"/>
  <c r="D2941"/>
  <c r="C2941"/>
  <c r="F2941" s="1"/>
  <c r="D2957"/>
  <c r="C2957"/>
  <c r="F2957" s="1"/>
  <c r="D2973"/>
  <c r="C2973"/>
  <c r="F2973" s="1"/>
  <c r="D2989"/>
  <c r="C2989"/>
  <c r="F2989" s="1"/>
  <c r="D3031"/>
  <c r="C3031"/>
  <c r="F3031" s="1"/>
  <c r="D3047"/>
  <c r="C3047"/>
  <c r="F3047" s="1"/>
  <c r="D3063"/>
  <c r="C3063"/>
  <c r="F3063" s="1"/>
  <c r="D3079"/>
  <c r="C3079"/>
  <c r="F3079" s="1"/>
  <c r="H253"/>
  <c r="H261"/>
  <c r="H269"/>
  <c r="H277"/>
  <c r="H285"/>
  <c r="H293"/>
  <c r="H301"/>
  <c r="H309"/>
  <c r="H317"/>
  <c r="H325"/>
  <c r="H333"/>
  <c r="H341"/>
  <c r="H349"/>
  <c r="H357"/>
  <c r="H365"/>
  <c r="H373"/>
  <c r="H381"/>
  <c r="H389"/>
  <c r="H397"/>
  <c r="H405"/>
  <c r="H413"/>
  <c r="C417"/>
  <c r="F417" s="1"/>
  <c r="H421"/>
  <c r="C425"/>
  <c r="F425" s="1"/>
  <c r="H429"/>
  <c r="C433"/>
  <c r="F433" s="1"/>
  <c r="H437"/>
  <c r="C441"/>
  <c r="F441" s="1"/>
  <c r="H445"/>
  <c r="C449"/>
  <c r="F449" s="1"/>
  <c r="H453"/>
  <c r="C457"/>
  <c r="F457" s="1"/>
  <c r="H461"/>
  <c r="C465"/>
  <c r="F465" s="1"/>
  <c r="H469"/>
  <c r="C473"/>
  <c r="F473" s="1"/>
  <c r="H475"/>
  <c r="C479"/>
  <c r="F479" s="1"/>
  <c r="H483"/>
  <c r="C487"/>
  <c r="F487" s="1"/>
  <c r="H491"/>
  <c r="C495"/>
  <c r="F495" s="1"/>
  <c r="H499"/>
  <c r="C503"/>
  <c r="F503" s="1"/>
  <c r="H507"/>
  <c r="C511"/>
  <c r="F511" s="1"/>
  <c r="H515"/>
  <c r="C519"/>
  <c r="F519" s="1"/>
  <c r="H523"/>
  <c r="C527"/>
  <c r="F527" s="1"/>
  <c r="H531"/>
  <c r="C535"/>
  <c r="F535" s="1"/>
  <c r="H539"/>
  <c r="C543"/>
  <c r="F543" s="1"/>
  <c r="H547"/>
  <c r="C551"/>
  <c r="F551" s="1"/>
  <c r="H555"/>
  <c r="C559"/>
  <c r="F559" s="1"/>
  <c r="H563"/>
  <c r="C567"/>
  <c r="F567" s="1"/>
  <c r="H571"/>
  <c r="C575"/>
  <c r="F575" s="1"/>
  <c r="H579"/>
  <c r="C583"/>
  <c r="F583" s="1"/>
  <c r="H587"/>
  <c r="C591"/>
  <c r="F591" s="1"/>
  <c r="H595"/>
  <c r="C599"/>
  <c r="F599" s="1"/>
  <c r="H603"/>
  <c r="C607"/>
  <c r="F607" s="1"/>
  <c r="H611"/>
  <c r="C615"/>
  <c r="F615" s="1"/>
  <c r="H619"/>
  <c r="C623"/>
  <c r="F623" s="1"/>
  <c r="H627"/>
  <c r="C631"/>
  <c r="F631" s="1"/>
  <c r="H635"/>
  <c r="C639"/>
  <c r="F639" s="1"/>
  <c r="H643"/>
  <c r="C647"/>
  <c r="F647" s="1"/>
  <c r="H651"/>
  <c r="C655"/>
  <c r="F655" s="1"/>
  <c r="H659"/>
  <c r="C663"/>
  <c r="F663" s="1"/>
  <c r="H667"/>
  <c r="C671"/>
  <c r="F671" s="1"/>
  <c r="H675"/>
  <c r="C679"/>
  <c r="F679" s="1"/>
  <c r="H683"/>
  <c r="C687"/>
  <c r="F687" s="1"/>
  <c r="H691"/>
  <c r="C695"/>
  <c r="F695" s="1"/>
  <c r="H699"/>
  <c r="C703"/>
  <c r="F703" s="1"/>
  <c r="H707"/>
  <c r="C711"/>
  <c r="F711" s="1"/>
  <c r="H715"/>
  <c r="C719"/>
  <c r="F719" s="1"/>
  <c r="H723"/>
  <c r="C727"/>
  <c r="F727" s="1"/>
  <c r="H731"/>
  <c r="C735"/>
  <c r="F735" s="1"/>
  <c r="H739"/>
  <c r="C743"/>
  <c r="F743" s="1"/>
  <c r="H747"/>
  <c r="C751"/>
  <c r="F751" s="1"/>
  <c r="H755"/>
  <c r="C759"/>
  <c r="F759" s="1"/>
  <c r="H763"/>
  <c r="C767"/>
  <c r="F767" s="1"/>
  <c r="H771"/>
  <c r="C775"/>
  <c r="F775" s="1"/>
  <c r="H779"/>
  <c r="C783"/>
  <c r="F783" s="1"/>
  <c r="H787"/>
  <c r="C791"/>
  <c r="F791" s="1"/>
  <c r="H795"/>
  <c r="C799"/>
  <c r="F799" s="1"/>
  <c r="H803"/>
  <c r="C807"/>
  <c r="F807" s="1"/>
  <c r="H811"/>
  <c r="C815"/>
  <c r="F815" s="1"/>
  <c r="H819"/>
  <c r="C823"/>
  <c r="F823" s="1"/>
  <c r="H827"/>
  <c r="C831"/>
  <c r="F831" s="1"/>
  <c r="H835"/>
  <c r="C839"/>
  <c r="F839" s="1"/>
  <c r="H843"/>
  <c r="C847"/>
  <c r="F847" s="1"/>
  <c r="H851"/>
  <c r="C855"/>
  <c r="F855" s="1"/>
  <c r="H859"/>
  <c r="C865"/>
  <c r="F865" s="1"/>
  <c r="C873"/>
  <c r="F873" s="1"/>
  <c r="C881"/>
  <c r="F881" s="1"/>
  <c r="C889"/>
  <c r="F889" s="1"/>
  <c r="C897"/>
  <c r="F897" s="1"/>
  <c r="C905"/>
  <c r="F905" s="1"/>
  <c r="C913"/>
  <c r="F913" s="1"/>
  <c r="C921"/>
  <c r="F921" s="1"/>
  <c r="C929"/>
  <c r="F929" s="1"/>
  <c r="C937"/>
  <c r="F937" s="1"/>
  <c r="C945"/>
  <c r="F945" s="1"/>
  <c r="C981"/>
  <c r="F981" s="1"/>
  <c r="C989"/>
  <c r="F989" s="1"/>
  <c r="C997"/>
  <c r="F997" s="1"/>
  <c r="C1005"/>
  <c r="F1005" s="1"/>
  <c r="C1013"/>
  <c r="F1013" s="1"/>
  <c r="C1021"/>
  <c r="F1021" s="1"/>
  <c r="C1029"/>
  <c r="F1029" s="1"/>
  <c r="C1037"/>
  <c r="F1037" s="1"/>
  <c r="C1045"/>
  <c r="F1045" s="1"/>
  <c r="C1053"/>
  <c r="F1053" s="1"/>
  <c r="C1061"/>
  <c r="F1061" s="1"/>
  <c r="C1069"/>
  <c r="F1069" s="1"/>
  <c r="C1077"/>
  <c r="F1077" s="1"/>
  <c r="C1085"/>
  <c r="F1085" s="1"/>
  <c r="C1093"/>
  <c r="F1093" s="1"/>
  <c r="C1101"/>
  <c r="F1101" s="1"/>
  <c r="C1109"/>
  <c r="F1109" s="1"/>
  <c r="C1117"/>
  <c r="F1117" s="1"/>
  <c r="C1125"/>
  <c r="F1125" s="1"/>
  <c r="C1133"/>
  <c r="F1133" s="1"/>
  <c r="H1137"/>
  <c r="C1141"/>
  <c r="F1141" s="1"/>
  <c r="H1145"/>
  <c r="C1154"/>
  <c r="F1154" s="1"/>
  <c r="C1162"/>
  <c r="F1162" s="1"/>
  <c r="C1170"/>
  <c r="F1170" s="1"/>
  <c r="C1178"/>
  <c r="F1178" s="1"/>
  <c r="C1186"/>
  <c r="F1186" s="1"/>
  <c r="C1194"/>
  <c r="F1194" s="1"/>
  <c r="C1202"/>
  <c r="F1202" s="1"/>
  <c r="C1210"/>
  <c r="F1210" s="1"/>
  <c r="C1218"/>
  <c r="F1218" s="1"/>
  <c r="C1226"/>
  <c r="F1226" s="1"/>
  <c r="C1234"/>
  <c r="F1234" s="1"/>
  <c r="C1242"/>
  <c r="F1242" s="1"/>
  <c r="C1250"/>
  <c r="F1250" s="1"/>
  <c r="C1258"/>
  <c r="F1258" s="1"/>
  <c r="C1266"/>
  <c r="F1266" s="1"/>
  <c r="C1274"/>
  <c r="F1274" s="1"/>
  <c r="C1282"/>
  <c r="F1282" s="1"/>
  <c r="C1290"/>
  <c r="F1290" s="1"/>
  <c r="C1298"/>
  <c r="F1298" s="1"/>
  <c r="C1306"/>
  <c r="F1306" s="1"/>
  <c r="C1314"/>
  <c r="F1314" s="1"/>
  <c r="C1322"/>
  <c r="F1322" s="1"/>
  <c r="C1330"/>
  <c r="F1330" s="1"/>
  <c r="C1338"/>
  <c r="F1338" s="1"/>
  <c r="C1346"/>
  <c r="F1346" s="1"/>
  <c r="C1354"/>
  <c r="F1354" s="1"/>
  <c r="C1362"/>
  <c r="F1362" s="1"/>
  <c r="C1370"/>
  <c r="F1370" s="1"/>
  <c r="C1378"/>
  <c r="F1378" s="1"/>
  <c r="C1386"/>
  <c r="F1386" s="1"/>
  <c r="C1394"/>
  <c r="F1394" s="1"/>
  <c r="C1402"/>
  <c r="F1402" s="1"/>
  <c r="C1410"/>
  <c r="F1410" s="1"/>
  <c r="C1418"/>
  <c r="F1418" s="1"/>
  <c r="C1426"/>
  <c r="F1426" s="1"/>
  <c r="C1434"/>
  <c r="F1434" s="1"/>
  <c r="C1442"/>
  <c r="F1442" s="1"/>
  <c r="C1450"/>
  <c r="F1450" s="1"/>
  <c r="C1458"/>
  <c r="F1458" s="1"/>
  <c r="C1466"/>
  <c r="F1466" s="1"/>
  <c r="C1474"/>
  <c r="F1474" s="1"/>
  <c r="C1482"/>
  <c r="F1482" s="1"/>
  <c r="C1490"/>
  <c r="F1490" s="1"/>
  <c r="C1498"/>
  <c r="F1498" s="1"/>
  <c r="C1506"/>
  <c r="F1506" s="1"/>
  <c r="C1514"/>
  <c r="F1514" s="1"/>
  <c r="C1529"/>
  <c r="F1529" s="1"/>
  <c r="C1537"/>
  <c r="F1537" s="1"/>
  <c r="C1545"/>
  <c r="F1545" s="1"/>
  <c r="C1553"/>
  <c r="F1553" s="1"/>
  <c r="C1561"/>
  <c r="F1561" s="1"/>
  <c r="C1569"/>
  <c r="F1569" s="1"/>
  <c r="C1577"/>
  <c r="F1577" s="1"/>
  <c r="C1585"/>
  <c r="F1585" s="1"/>
  <c r="C1593"/>
  <c r="F1593" s="1"/>
  <c r="C1601"/>
  <c r="F1601" s="1"/>
  <c r="C1609"/>
  <c r="F1609" s="1"/>
  <c r="C1617"/>
  <c r="F1617" s="1"/>
  <c r="C1625"/>
  <c r="F1625" s="1"/>
  <c r="C1633"/>
  <c r="F1633" s="1"/>
  <c r="C1641"/>
  <c r="F1641" s="1"/>
  <c r="C1649"/>
  <c r="F1649" s="1"/>
  <c r="C1657"/>
  <c r="F1657" s="1"/>
  <c r="C1665"/>
  <c r="F1665" s="1"/>
  <c r="C1673"/>
  <c r="F1673" s="1"/>
  <c r="C1681"/>
  <c r="F1681" s="1"/>
  <c r="C1689"/>
  <c r="F1689" s="1"/>
  <c r="C1697"/>
  <c r="F1697" s="1"/>
  <c r="C1705"/>
  <c r="F1705" s="1"/>
  <c r="C1713"/>
  <c r="F1713" s="1"/>
  <c r="C1721"/>
  <c r="F1721" s="1"/>
  <c r="C1729"/>
  <c r="F1729" s="1"/>
  <c r="C1737"/>
  <c r="F1737" s="1"/>
  <c r="C1745"/>
  <c r="F1745" s="1"/>
  <c r="C1753"/>
  <c r="F1753" s="1"/>
  <c r="C1761"/>
  <c r="F1761" s="1"/>
  <c r="C1769"/>
  <c r="F1769" s="1"/>
  <c r="C1777"/>
  <c r="F1777" s="1"/>
  <c r="C1785"/>
  <c r="F1785" s="1"/>
  <c r="C1793"/>
  <c r="F1793" s="1"/>
  <c r="C1801"/>
  <c r="F1801" s="1"/>
  <c r="C1809"/>
  <c r="F1809" s="1"/>
  <c r="C1817"/>
  <c r="F1817" s="1"/>
  <c r="C1825"/>
  <c r="F1825" s="1"/>
  <c r="C1833"/>
  <c r="F1833" s="1"/>
  <c r="C1841"/>
  <c r="F1841" s="1"/>
  <c r="C1849"/>
  <c r="F1849" s="1"/>
  <c r="C1857"/>
  <c r="F1857" s="1"/>
  <c r="C1865"/>
  <c r="F1865" s="1"/>
  <c r="C1873"/>
  <c r="F1873" s="1"/>
  <c r="C1881"/>
  <c r="F1881" s="1"/>
  <c r="C1889"/>
  <c r="F1889" s="1"/>
  <c r="C1897"/>
  <c r="F1897" s="1"/>
  <c r="C1905"/>
  <c r="F1905" s="1"/>
  <c r="C1913"/>
  <c r="F1913" s="1"/>
  <c r="C1921"/>
  <c r="F1921" s="1"/>
  <c r="C1929"/>
  <c r="F1929" s="1"/>
  <c r="C1937"/>
  <c r="F1937" s="1"/>
  <c r="C1945"/>
  <c r="F1945" s="1"/>
  <c r="C1953"/>
  <c r="F1953" s="1"/>
  <c r="C1961"/>
  <c r="F1961" s="1"/>
  <c r="C1969"/>
  <c r="F1969" s="1"/>
  <c r="C1977"/>
  <c r="F1977" s="1"/>
  <c r="C1985"/>
  <c r="F1985" s="1"/>
  <c r="C1993"/>
  <c r="F1993" s="1"/>
  <c r="C2001"/>
  <c r="F2001" s="1"/>
  <c r="C2009"/>
  <c r="F2009" s="1"/>
  <c r="C2017"/>
  <c r="F2017" s="1"/>
  <c r="C2025"/>
  <c r="F2025" s="1"/>
  <c r="C2033"/>
  <c r="F2033" s="1"/>
  <c r="C2041"/>
  <c r="F2041" s="1"/>
  <c r="C2049"/>
  <c r="F2049" s="1"/>
  <c r="C2057"/>
  <c r="F2057" s="1"/>
  <c r="C2065"/>
  <c r="F2065" s="1"/>
  <c r="C2073"/>
  <c r="F2073" s="1"/>
  <c r="C2081"/>
  <c r="F2081" s="1"/>
  <c r="C2089"/>
  <c r="F2089" s="1"/>
  <c r="C2097"/>
  <c r="F2097" s="1"/>
  <c r="C2105"/>
  <c r="F2105" s="1"/>
  <c r="C2113"/>
  <c r="F2113" s="1"/>
  <c r="C2121"/>
  <c r="F2121" s="1"/>
  <c r="C2129"/>
  <c r="F2129" s="1"/>
  <c r="C2137"/>
  <c r="F2137" s="1"/>
  <c r="C2145"/>
  <c r="F2145" s="1"/>
  <c r="C2153"/>
  <c r="F2153" s="1"/>
  <c r="C2161"/>
  <c r="F2161" s="1"/>
  <c r="C2169"/>
  <c r="F2169" s="1"/>
  <c r="C2177"/>
  <c r="F2177" s="1"/>
  <c r="C2185"/>
  <c r="F2185" s="1"/>
  <c r="C2193"/>
  <c r="F2193" s="1"/>
  <c r="C2201"/>
  <c r="F2201" s="1"/>
  <c r="C2209"/>
  <c r="F2209" s="1"/>
  <c r="C2217"/>
  <c r="F2217" s="1"/>
  <c r="C2225"/>
  <c r="F2225" s="1"/>
  <c r="C2233"/>
  <c r="F2233" s="1"/>
  <c r="C2241"/>
  <c r="F2241" s="1"/>
  <c r="C2249"/>
  <c r="F2249" s="1"/>
  <c r="C2257"/>
  <c r="F2257" s="1"/>
  <c r="C2265"/>
  <c r="F2265" s="1"/>
  <c r="C2273"/>
  <c r="F2273" s="1"/>
  <c r="C2281"/>
  <c r="F2281" s="1"/>
  <c r="C2289"/>
  <c r="F2289" s="1"/>
  <c r="C2297"/>
  <c r="F2297" s="1"/>
  <c r="C2305"/>
  <c r="F2305" s="1"/>
  <c r="C2313"/>
  <c r="F2313" s="1"/>
  <c r="C2321"/>
  <c r="F2321" s="1"/>
  <c r="C2329"/>
  <c r="F2329" s="1"/>
  <c r="C2337"/>
  <c r="F2337" s="1"/>
  <c r="C2345"/>
  <c r="F2345" s="1"/>
  <c r="C2353"/>
  <c r="F2353" s="1"/>
  <c r="C2361"/>
  <c r="F2361" s="1"/>
  <c r="C2369"/>
  <c r="F2369" s="1"/>
  <c r="C2377"/>
  <c r="F2377" s="1"/>
  <c r="C2385"/>
  <c r="F2385" s="1"/>
  <c r="C2393"/>
  <c r="F2393" s="1"/>
  <c r="C2401"/>
  <c r="F2401" s="1"/>
  <c r="C2409"/>
  <c r="F2409" s="1"/>
  <c r="C2417"/>
  <c r="F2417" s="1"/>
  <c r="C2425"/>
  <c r="F2425" s="1"/>
  <c r="C2433"/>
  <c r="F2433" s="1"/>
  <c r="C2441"/>
  <c r="F2441" s="1"/>
  <c r="C2449"/>
  <c r="F2449" s="1"/>
  <c r="C2457"/>
  <c r="F2457" s="1"/>
  <c r="C2465"/>
  <c r="F2465" s="1"/>
  <c r="C2473"/>
  <c r="F2473" s="1"/>
  <c r="C2481"/>
  <c r="F2481" s="1"/>
  <c r="C2489"/>
  <c r="F2489" s="1"/>
  <c r="C2497"/>
  <c r="F2497" s="1"/>
  <c r="C2505"/>
  <c r="F2505" s="1"/>
  <c r="C2513"/>
  <c r="F2513" s="1"/>
  <c r="C2521"/>
  <c r="F2521" s="1"/>
  <c r="C2529"/>
  <c r="F2529" s="1"/>
  <c r="C2537"/>
  <c r="F2537" s="1"/>
  <c r="C2545"/>
  <c r="F2545" s="1"/>
  <c r="C2553"/>
  <c r="F2553" s="1"/>
  <c r="C2561"/>
  <c r="F2561" s="1"/>
  <c r="C2569"/>
  <c r="F2569" s="1"/>
  <c r="C2577"/>
  <c r="F2577" s="1"/>
  <c r="C2585"/>
  <c r="F2585" s="1"/>
  <c r="C2593"/>
  <c r="F2593" s="1"/>
  <c r="C2601"/>
  <c r="F2601" s="1"/>
  <c r="C2609"/>
  <c r="F2609" s="1"/>
  <c r="C2617"/>
  <c r="F2617" s="1"/>
  <c r="C2625"/>
  <c r="F2625" s="1"/>
  <c r="C2633"/>
  <c r="F2633" s="1"/>
  <c r="C2641"/>
  <c r="F2641" s="1"/>
  <c r="C2649"/>
  <c r="F2649" s="1"/>
  <c r="C2657"/>
  <c r="F2657" s="1"/>
  <c r="C2665"/>
  <c r="F2665" s="1"/>
  <c r="C2673"/>
  <c r="F2673" s="1"/>
  <c r="C2681"/>
  <c r="F2681" s="1"/>
  <c r="C2689"/>
  <c r="F2689" s="1"/>
  <c r="C2697"/>
  <c r="F2697" s="1"/>
  <c r="C2705"/>
  <c r="F2705" s="1"/>
  <c r="C2713"/>
  <c r="F2713" s="1"/>
  <c r="C2721"/>
  <c r="F2721" s="1"/>
  <c r="C2729"/>
  <c r="F2729" s="1"/>
  <c r="C2737"/>
  <c r="F2737" s="1"/>
  <c r="C2745"/>
  <c r="F2745" s="1"/>
  <c r="C2753"/>
  <c r="F2753" s="1"/>
  <c r="C2761"/>
  <c r="F2761" s="1"/>
  <c r="C2769"/>
  <c r="F2769" s="1"/>
  <c r="C2777"/>
  <c r="F2777" s="1"/>
  <c r="C2785"/>
  <c r="F2785" s="1"/>
  <c r="C2793"/>
  <c r="F2793" s="1"/>
  <c r="C2801"/>
  <c r="F2801" s="1"/>
  <c r="C2809"/>
  <c r="F2809" s="1"/>
  <c r="C2817"/>
  <c r="F2817" s="1"/>
  <c r="C2825"/>
  <c r="F2825" s="1"/>
  <c r="C2833"/>
  <c r="F2833" s="1"/>
  <c r="C2841"/>
  <c r="F2841" s="1"/>
  <c r="C2849"/>
  <c r="F2849" s="1"/>
  <c r="C2857"/>
  <c r="F2857" s="1"/>
  <c r="D2869"/>
  <c r="C2869"/>
  <c r="F2869" s="1"/>
  <c r="D2885"/>
  <c r="C2885"/>
  <c r="F2885" s="1"/>
  <c r="D2901"/>
  <c r="C2901"/>
  <c r="F2901" s="1"/>
  <c r="D2917"/>
  <c r="C2917"/>
  <c r="F2917" s="1"/>
  <c r="D2933"/>
  <c r="C2933"/>
  <c r="F2933" s="1"/>
  <c r="D2949"/>
  <c r="C2949"/>
  <c r="F2949" s="1"/>
  <c r="D2965"/>
  <c r="C2965"/>
  <c r="F2965" s="1"/>
  <c r="D2981"/>
  <c r="C2981"/>
  <c r="F2981" s="1"/>
  <c r="D3023"/>
  <c r="H3023" s="1"/>
  <c r="C3023"/>
  <c r="F3023" s="1"/>
  <c r="D3039"/>
  <c r="H3039" s="1"/>
  <c r="C3039"/>
  <c r="F3039" s="1"/>
  <c r="D3055"/>
  <c r="H3055" s="1"/>
  <c r="C3055"/>
  <c r="F3055" s="1"/>
  <c r="D3071"/>
  <c r="H3071" s="1"/>
  <c r="C3071"/>
  <c r="F3071" s="1"/>
  <c r="H417"/>
  <c r="H425"/>
  <c r="H433"/>
  <c r="H441"/>
  <c r="H449"/>
  <c r="H457"/>
  <c r="H465"/>
  <c r="H473"/>
  <c r="H479"/>
  <c r="H487"/>
  <c r="H495"/>
  <c r="H503"/>
  <c r="H511"/>
  <c r="H519"/>
  <c r="H527"/>
  <c r="H535"/>
  <c r="H543"/>
  <c r="H551"/>
  <c r="H559"/>
  <c r="H567"/>
  <c r="H575"/>
  <c r="H583"/>
  <c r="H591"/>
  <c r="H599"/>
  <c r="H607"/>
  <c r="H615"/>
  <c r="H623"/>
  <c r="H631"/>
  <c r="H639"/>
  <c r="H647"/>
  <c r="H655"/>
  <c r="H663"/>
  <c r="H671"/>
  <c r="H679"/>
  <c r="H687"/>
  <c r="H695"/>
  <c r="H703"/>
  <c r="H711"/>
  <c r="H719"/>
  <c r="H727"/>
  <c r="H735"/>
  <c r="H743"/>
  <c r="H751"/>
  <c r="H759"/>
  <c r="H767"/>
  <c r="H775"/>
  <c r="H783"/>
  <c r="H791"/>
  <c r="H799"/>
  <c r="H807"/>
  <c r="H815"/>
  <c r="H823"/>
  <c r="H831"/>
  <c r="H839"/>
  <c r="H847"/>
  <c r="H855"/>
  <c r="H1141"/>
  <c r="H3095"/>
  <c r="H3111"/>
  <c r="H3127"/>
  <c r="H3143"/>
  <c r="H3159"/>
  <c r="H3175"/>
  <c r="H3191"/>
  <c r="H3207"/>
  <c r="H3223"/>
  <c r="H3638"/>
  <c r="H3646"/>
  <c r="H4078"/>
  <c r="H4094"/>
  <c r="H4110"/>
  <c r="H4126"/>
  <c r="H4142"/>
  <c r="H3027"/>
  <c r="H3035"/>
  <c r="H3043"/>
  <c r="H3051"/>
  <c r="H3059"/>
  <c r="H3067"/>
  <c r="H3075"/>
  <c r="H3083"/>
  <c r="C3087"/>
  <c r="F3087" s="1"/>
  <c r="H3087" s="1"/>
  <c r="H3091"/>
  <c r="C3095"/>
  <c r="F3095" s="1"/>
  <c r="H3099"/>
  <c r="C3103"/>
  <c r="F3103" s="1"/>
  <c r="H3103" s="1"/>
  <c r="H3107"/>
  <c r="C3111"/>
  <c r="F3111" s="1"/>
  <c r="H3115"/>
  <c r="C3119"/>
  <c r="F3119" s="1"/>
  <c r="H3119" s="1"/>
  <c r="H3123"/>
  <c r="C3127"/>
  <c r="F3127" s="1"/>
  <c r="H3131"/>
  <c r="C3135"/>
  <c r="F3135" s="1"/>
  <c r="H3135" s="1"/>
  <c r="H3139"/>
  <c r="C3143"/>
  <c r="F3143" s="1"/>
  <c r="H3147"/>
  <c r="C3151"/>
  <c r="F3151" s="1"/>
  <c r="H3151" s="1"/>
  <c r="H3155"/>
  <c r="C3159"/>
  <c r="F3159" s="1"/>
  <c r="H3163"/>
  <c r="C3167"/>
  <c r="F3167" s="1"/>
  <c r="H3167" s="1"/>
  <c r="H3171"/>
  <c r="C3175"/>
  <c r="F3175" s="1"/>
  <c r="H3179"/>
  <c r="C3183"/>
  <c r="F3183" s="1"/>
  <c r="H3183" s="1"/>
  <c r="H3187"/>
  <c r="C3191"/>
  <c r="F3191" s="1"/>
  <c r="H3195"/>
  <c r="C3199"/>
  <c r="F3199" s="1"/>
  <c r="H3199" s="1"/>
  <c r="H3203"/>
  <c r="C3207"/>
  <c r="F3207" s="1"/>
  <c r="H3211"/>
  <c r="C3215"/>
  <c r="F3215" s="1"/>
  <c r="H3215" s="1"/>
  <c r="H3219"/>
  <c r="C3223"/>
  <c r="F3223" s="1"/>
  <c r="H3227"/>
  <c r="C3231"/>
  <c r="F3231" s="1"/>
  <c r="H3231" s="1"/>
  <c r="C3241"/>
  <c r="F3241" s="1"/>
  <c r="C3249"/>
  <c r="F3249" s="1"/>
  <c r="C3257"/>
  <c r="F3257" s="1"/>
  <c r="C3265"/>
  <c r="F3265" s="1"/>
  <c r="C3273"/>
  <c r="F3273" s="1"/>
  <c r="C3281"/>
  <c r="F3281" s="1"/>
  <c r="C3289"/>
  <c r="F3289" s="1"/>
  <c r="C3297"/>
  <c r="F3297" s="1"/>
  <c r="C3305"/>
  <c r="F3305" s="1"/>
  <c r="C3313"/>
  <c r="F3313" s="1"/>
  <c r="C3321"/>
  <c r="F3321" s="1"/>
  <c r="C3329"/>
  <c r="F3329" s="1"/>
  <c r="C3337"/>
  <c r="F3337" s="1"/>
  <c r="C3345"/>
  <c r="F3345" s="1"/>
  <c r="C3353"/>
  <c r="F3353" s="1"/>
  <c r="C3361"/>
  <c r="F3361" s="1"/>
  <c r="C3369"/>
  <c r="F3369" s="1"/>
  <c r="C3377"/>
  <c r="F3377" s="1"/>
  <c r="C3385"/>
  <c r="F3385" s="1"/>
  <c r="C3392"/>
  <c r="F3392" s="1"/>
  <c r="C3400"/>
  <c r="F3400" s="1"/>
  <c r="C3408"/>
  <c r="F3408" s="1"/>
  <c r="C3416"/>
  <c r="F3416" s="1"/>
  <c r="C3424"/>
  <c r="F3424" s="1"/>
  <c r="C3432"/>
  <c r="F3432" s="1"/>
  <c r="C3440"/>
  <c r="F3440" s="1"/>
  <c r="C3448"/>
  <c r="F3448" s="1"/>
  <c r="C3456"/>
  <c r="F3456" s="1"/>
  <c r="C3464"/>
  <c r="F3464" s="1"/>
  <c r="C3472"/>
  <c r="F3472" s="1"/>
  <c r="C3480"/>
  <c r="F3480" s="1"/>
  <c r="C3488"/>
  <c r="F3488" s="1"/>
  <c r="C3496"/>
  <c r="F3496" s="1"/>
  <c r="C3504"/>
  <c r="F3504" s="1"/>
  <c r="C3512"/>
  <c r="F3512" s="1"/>
  <c r="C3520"/>
  <c r="F3520" s="1"/>
  <c r="C3528"/>
  <c r="F3528" s="1"/>
  <c r="C3536"/>
  <c r="F3536" s="1"/>
  <c r="C3544"/>
  <c r="F3544" s="1"/>
  <c r="C3552"/>
  <c r="F3552" s="1"/>
  <c r="C3560"/>
  <c r="F3560" s="1"/>
  <c r="C3568"/>
  <c r="F3568" s="1"/>
  <c r="C3576"/>
  <c r="F3576" s="1"/>
  <c r="C3584"/>
  <c r="F3584" s="1"/>
  <c r="C3592"/>
  <c r="F3592" s="1"/>
  <c r="C3600"/>
  <c r="F3600" s="1"/>
  <c r="C3608"/>
  <c r="F3608" s="1"/>
  <c r="C3616"/>
  <c r="F3616" s="1"/>
  <c r="C3624"/>
  <c r="F3624" s="1"/>
  <c r="H3632"/>
  <c r="C3634"/>
  <c r="F3634" s="1"/>
  <c r="H3634" s="1"/>
  <c r="D3637"/>
  <c r="H3637" s="1"/>
  <c r="C3638"/>
  <c r="F3638" s="1"/>
  <c r="D3641"/>
  <c r="H3641" s="1"/>
  <c r="C3642"/>
  <c r="F3642" s="1"/>
  <c r="H3642" s="1"/>
  <c r="D3645"/>
  <c r="H3645" s="1"/>
  <c r="C3646"/>
  <c r="F3646" s="1"/>
  <c r="D3647"/>
  <c r="H3647" s="1"/>
  <c r="C3648"/>
  <c r="F3648" s="1"/>
  <c r="C3656"/>
  <c r="F3656" s="1"/>
  <c r="C3664"/>
  <c r="F3664" s="1"/>
  <c r="C3672"/>
  <c r="F3672" s="1"/>
  <c r="C3680"/>
  <c r="F3680" s="1"/>
  <c r="C3688"/>
  <c r="F3688" s="1"/>
  <c r="C3696"/>
  <c r="F3696" s="1"/>
  <c r="C3704"/>
  <c r="F3704" s="1"/>
  <c r="C3712"/>
  <c r="F3712" s="1"/>
  <c r="C3720"/>
  <c r="F3720" s="1"/>
  <c r="C3728"/>
  <c r="F3728" s="1"/>
  <c r="C3736"/>
  <c r="F3736" s="1"/>
  <c r="C3744"/>
  <c r="F3744" s="1"/>
  <c r="C3752"/>
  <c r="F3752" s="1"/>
  <c r="C3760"/>
  <c r="F3760" s="1"/>
  <c r="C3768"/>
  <c r="F3768" s="1"/>
  <c r="C3776"/>
  <c r="F3776" s="1"/>
  <c r="C3784"/>
  <c r="F3784" s="1"/>
  <c r="C3792"/>
  <c r="F3792" s="1"/>
  <c r="C3800"/>
  <c r="F3800" s="1"/>
  <c r="C3808"/>
  <c r="F3808" s="1"/>
  <c r="C3816"/>
  <c r="F3816" s="1"/>
  <c r="C3824"/>
  <c r="F3824" s="1"/>
  <c r="C3832"/>
  <c r="F3832" s="1"/>
  <c r="C3840"/>
  <c r="F3840" s="1"/>
  <c r="C3848"/>
  <c r="F3848" s="1"/>
  <c r="C3856"/>
  <c r="F3856" s="1"/>
  <c r="C3864"/>
  <c r="F3864" s="1"/>
  <c r="C3872"/>
  <c r="F3872" s="1"/>
  <c r="C3880"/>
  <c r="F3880" s="1"/>
  <c r="C3888"/>
  <c r="F3888" s="1"/>
  <c r="C3896"/>
  <c r="F3896" s="1"/>
  <c r="C3904"/>
  <c r="F3904" s="1"/>
  <c r="C3912"/>
  <c r="F3912" s="1"/>
  <c r="C3920"/>
  <c r="F3920" s="1"/>
  <c r="C3928"/>
  <c r="F3928" s="1"/>
  <c r="C3936"/>
  <c r="F3936" s="1"/>
  <c r="C3944"/>
  <c r="F3944" s="1"/>
  <c r="C3952"/>
  <c r="F3952" s="1"/>
  <c r="C3960"/>
  <c r="F3960" s="1"/>
  <c r="C3968"/>
  <c r="F3968" s="1"/>
  <c r="C3976"/>
  <c r="F3976" s="1"/>
  <c r="C3984"/>
  <c r="F3984" s="1"/>
  <c r="C3992"/>
  <c r="F3992" s="1"/>
  <c r="C4000"/>
  <c r="F4000" s="1"/>
  <c r="C4008"/>
  <c r="F4008" s="1"/>
  <c r="C4016"/>
  <c r="F4016" s="1"/>
  <c r="C4024"/>
  <c r="F4024" s="1"/>
  <c r="C4032"/>
  <c r="F4032" s="1"/>
  <c r="H4066"/>
  <c r="C4070"/>
  <c r="F4070" s="1"/>
  <c r="H4070" s="1"/>
  <c r="H4074"/>
  <c r="C4078"/>
  <c r="F4078" s="1"/>
  <c r="H4082"/>
  <c r="C4086"/>
  <c r="F4086" s="1"/>
  <c r="H4086" s="1"/>
  <c r="H4090"/>
  <c r="C4094"/>
  <c r="F4094" s="1"/>
  <c r="H4098"/>
  <c r="C4102"/>
  <c r="F4102" s="1"/>
  <c r="H4102" s="1"/>
  <c r="H4106"/>
  <c r="C4110"/>
  <c r="F4110" s="1"/>
  <c r="H4114"/>
  <c r="C4118"/>
  <c r="F4118" s="1"/>
  <c r="H4118" s="1"/>
  <c r="H4122"/>
  <c r="C4126"/>
  <c r="F4126" s="1"/>
  <c r="H4130"/>
  <c r="C4134"/>
  <c r="F4134" s="1"/>
  <c r="H4134" s="1"/>
  <c r="H4138"/>
  <c r="C4142"/>
  <c r="F4142" s="1"/>
  <c r="H4146"/>
  <c r="C4150"/>
  <c r="F4150" s="1"/>
  <c r="H4150" s="1"/>
  <c r="H4154"/>
  <c r="C4158"/>
  <c r="F4158" s="1"/>
  <c r="H4158" s="1"/>
  <c r="H4352"/>
  <c r="C4356"/>
  <c r="F4356" s="1"/>
  <c r="H4360"/>
  <c r="C4364"/>
  <c r="F4364" s="1"/>
  <c r="H4368"/>
  <c r="C4372"/>
  <c r="F4372" s="1"/>
  <c r="H4376"/>
  <c r="C4380"/>
  <c r="F4380" s="1"/>
  <c r="H4384"/>
  <c r="C4388"/>
  <c r="F4388" s="1"/>
  <c r="H4392"/>
  <c r="C4396"/>
  <c r="F4396" s="1"/>
  <c r="H4400"/>
  <c r="C4404"/>
  <c r="F4404" s="1"/>
  <c r="H4408"/>
  <c r="C4412"/>
  <c r="F4412" s="1"/>
  <c r="H4416"/>
  <c r="C4420"/>
  <c r="F4420" s="1"/>
  <c r="H4424"/>
  <c r="C4428"/>
  <c r="F4428" s="1"/>
  <c r="H4432"/>
  <c r="C4436"/>
  <c r="F4436" s="1"/>
  <c r="H4440"/>
  <c r="C4444"/>
  <c r="F4444" s="1"/>
  <c r="H4448"/>
  <c r="C4452"/>
  <c r="F4452" s="1"/>
  <c r="H4456"/>
  <c r="C4460"/>
  <c r="F4460" s="1"/>
  <c r="H4464"/>
  <c r="C4468"/>
  <c r="F4468" s="1"/>
  <c r="H4472"/>
  <c r="C4476"/>
  <c r="F4476" s="1"/>
  <c r="H4480"/>
  <c r="C4484"/>
  <c r="F4484" s="1"/>
  <c r="H4488"/>
  <c r="C4492"/>
  <c r="F4492" s="1"/>
  <c r="H4496"/>
  <c r="C4500"/>
  <c r="F4500" s="1"/>
  <c r="H4504"/>
  <c r="C4508"/>
  <c r="F4508" s="1"/>
  <c r="H4512"/>
  <c r="C4516"/>
  <c r="F4516" s="1"/>
  <c r="H4520"/>
  <c r="C4524"/>
  <c r="F4524" s="1"/>
  <c r="H4528"/>
  <c r="C4532"/>
  <c r="F4532" s="1"/>
  <c r="H4536"/>
  <c r="C4540"/>
  <c r="F4540" s="1"/>
  <c r="H4544"/>
  <c r="C4548"/>
  <c r="F4548" s="1"/>
  <c r="H4552"/>
  <c r="C4556"/>
  <c r="F4556" s="1"/>
  <c r="H4560"/>
  <c r="C4564"/>
  <c r="F4564" s="1"/>
  <c r="H4568"/>
  <c r="C4572"/>
  <c r="F4572" s="1"/>
  <c r="H4576"/>
  <c r="C4580"/>
  <c r="F4580" s="1"/>
  <c r="C4588"/>
  <c r="F4588" s="1"/>
  <c r="C4596"/>
  <c r="F4596" s="1"/>
  <c r="C4604"/>
  <c r="F4604" s="1"/>
  <c r="C4612"/>
  <c r="F4612" s="1"/>
  <c r="C4620"/>
  <c r="F4620" s="1"/>
  <c r="C4628"/>
  <c r="F4628" s="1"/>
  <c r="C4636"/>
  <c r="F4636" s="1"/>
  <c r="C4644"/>
  <c r="F4644" s="1"/>
  <c r="C4652"/>
  <c r="F4652" s="1"/>
  <c r="C4660"/>
  <c r="F4660" s="1"/>
  <c r="C4675"/>
  <c r="F4675" s="1"/>
  <c r="C4683"/>
  <c r="F4683" s="1"/>
  <c r="C4691"/>
  <c r="F4691" s="1"/>
  <c r="C4699"/>
  <c r="F4699" s="1"/>
  <c r="C4707"/>
  <c r="F4707" s="1"/>
  <c r="C4715"/>
  <c r="F4715" s="1"/>
  <c r="C4723"/>
  <c r="F4723" s="1"/>
  <c r="C4731"/>
  <c r="F4731" s="1"/>
  <c r="C4739"/>
  <c r="F4739" s="1"/>
  <c r="C4747"/>
  <c r="F4747" s="1"/>
  <c r="C4755"/>
  <c r="F4755" s="1"/>
  <c r="C4763"/>
  <c r="F4763" s="1"/>
  <c r="C4771"/>
  <c r="F4771" s="1"/>
  <c r="C4779"/>
  <c r="F4779" s="1"/>
  <c r="C4787"/>
  <c r="F4787" s="1"/>
  <c r="C4795"/>
  <c r="F4795" s="1"/>
  <c r="C4803"/>
  <c r="F4803" s="1"/>
  <c r="C4811"/>
  <c r="F4811" s="1"/>
  <c r="C4819"/>
  <c r="F4819" s="1"/>
  <c r="C4827"/>
  <c r="F4827" s="1"/>
  <c r="C4835"/>
  <c r="F4835" s="1"/>
  <c r="C4843"/>
  <c r="F4843" s="1"/>
  <c r="C4851"/>
  <c r="F4851" s="1"/>
  <c r="C4859"/>
  <c r="F4859" s="1"/>
  <c r="C4867"/>
  <c r="F4867" s="1"/>
  <c r="C4875"/>
  <c r="F4875" s="1"/>
  <c r="C4883"/>
  <c r="F4883" s="1"/>
  <c r="C4891"/>
  <c r="F4891" s="1"/>
  <c r="C4899"/>
  <c r="F4899" s="1"/>
  <c r="C4907"/>
  <c r="F4907" s="1"/>
  <c r="C4915"/>
  <c r="F4915" s="1"/>
  <c r="C4923"/>
  <c r="F4923" s="1"/>
  <c r="C4931"/>
  <c r="F4931" s="1"/>
  <c r="C4939"/>
  <c r="F4939" s="1"/>
  <c r="C4947"/>
  <c r="F4947" s="1"/>
  <c r="C4955"/>
  <c r="F4955" s="1"/>
  <c r="C4963"/>
  <c r="F4963" s="1"/>
  <c r="C4971"/>
  <c r="F4971" s="1"/>
  <c r="C4979"/>
  <c r="F4979" s="1"/>
  <c r="C4987"/>
  <c r="F4987" s="1"/>
  <c r="C4995"/>
  <c r="F4995" s="1"/>
  <c r="C5003"/>
  <c r="F5003" s="1"/>
  <c r="C5011"/>
  <c r="F5011" s="1"/>
  <c r="C5019"/>
  <c r="F5019" s="1"/>
  <c r="C5027"/>
  <c r="F5027" s="1"/>
  <c r="C5035"/>
  <c r="F5035" s="1"/>
  <c r="C5043"/>
  <c r="F5043" s="1"/>
  <c r="C5051"/>
  <c r="F5051" s="1"/>
  <c r="C5059"/>
  <c r="F5059" s="1"/>
  <c r="C5067"/>
  <c r="F5067" s="1"/>
  <c r="C5075"/>
  <c r="F5075" s="1"/>
  <c r="C5083"/>
  <c r="F5083" s="1"/>
  <c r="C5091"/>
  <c r="F5091" s="1"/>
  <c r="C5099"/>
  <c r="F5099" s="1"/>
  <c r="C5107"/>
  <c r="F5107" s="1"/>
  <c r="C5115"/>
  <c r="F5115" s="1"/>
  <c r="C5123"/>
  <c r="F5123" s="1"/>
  <c r="C5131"/>
  <c r="F5131" s="1"/>
  <c r="C5139"/>
  <c r="F5139" s="1"/>
  <c r="C5147"/>
  <c r="F5147" s="1"/>
  <c r="C5155"/>
  <c r="F5155" s="1"/>
  <c r="C5163"/>
  <c r="F5163" s="1"/>
  <c r="C5171"/>
  <c r="F5171" s="1"/>
  <c r="C5179"/>
  <c r="F5179" s="1"/>
  <c r="C5187"/>
  <c r="F5187" s="1"/>
  <c r="C5195"/>
  <c r="F5195" s="1"/>
  <c r="C5203"/>
  <c r="F5203" s="1"/>
  <c r="C5211"/>
  <c r="F5211" s="1"/>
  <c r="C5225"/>
  <c r="F5225" s="1"/>
  <c r="C5233"/>
  <c r="F5233" s="1"/>
  <c r="C5241"/>
  <c r="F5241" s="1"/>
  <c r="C5249"/>
  <c r="F5249" s="1"/>
  <c r="C5257"/>
  <c r="F5257" s="1"/>
  <c r="C5265"/>
  <c r="F5265" s="1"/>
  <c r="C5273"/>
  <c r="F5273" s="1"/>
  <c r="C5281"/>
  <c r="F5281" s="1"/>
  <c r="C5289"/>
  <c r="F5289" s="1"/>
  <c r="C5297"/>
  <c r="F5297" s="1"/>
  <c r="C5305"/>
  <c r="F5305" s="1"/>
  <c r="C5313"/>
  <c r="F5313" s="1"/>
  <c r="C5321"/>
  <c r="F5321" s="1"/>
  <c r="C5329"/>
  <c r="F5329" s="1"/>
  <c r="C5337"/>
  <c r="F5337" s="1"/>
  <c r="C5345"/>
  <c r="F5345" s="1"/>
  <c r="C5353"/>
  <c r="F5353" s="1"/>
  <c r="C5363"/>
  <c r="F5363" s="1"/>
  <c r="C5371"/>
  <c r="F5371" s="1"/>
  <c r="C5379"/>
  <c r="F5379" s="1"/>
  <c r="C5387"/>
  <c r="F5387" s="1"/>
  <c r="C5395"/>
  <c r="F5395" s="1"/>
  <c r="C5403"/>
  <c r="F5403" s="1"/>
  <c r="C5411"/>
  <c r="F5411" s="1"/>
  <c r="C5419"/>
  <c r="F5419" s="1"/>
  <c r="C5427"/>
  <c r="F5427" s="1"/>
  <c r="C5435"/>
  <c r="F5435" s="1"/>
  <c r="C5443"/>
  <c r="F5443" s="1"/>
  <c r="C5451"/>
  <c r="F5451" s="1"/>
  <c r="C5459"/>
  <c r="F5459" s="1"/>
  <c r="C5470"/>
  <c r="F5470" s="1"/>
  <c r="C5478"/>
  <c r="F5478" s="1"/>
  <c r="C5486"/>
  <c r="F5486" s="1"/>
  <c r="C5494"/>
  <c r="F5494" s="1"/>
  <c r="C5502"/>
  <c r="F5502" s="1"/>
  <c r="C5510"/>
  <c r="F5510" s="1"/>
  <c r="C5518"/>
  <c r="F5518" s="1"/>
  <c r="C5526"/>
  <c r="F5526" s="1"/>
  <c r="C5534"/>
  <c r="F5534" s="1"/>
  <c r="C5542"/>
  <c r="F5542" s="1"/>
  <c r="C5569"/>
  <c r="F5569" s="1"/>
  <c r="H4356"/>
  <c r="H4364"/>
  <c r="H4372"/>
  <c r="H4380"/>
  <c r="H4388"/>
  <c r="H4396"/>
  <c r="H4404"/>
  <c r="H4412"/>
  <c r="H4420"/>
  <c r="H4428"/>
  <c r="H4436"/>
  <c r="H4444"/>
  <c r="H4452"/>
  <c r="H4460"/>
  <c r="H4468"/>
  <c r="H4476"/>
  <c r="H4484"/>
  <c r="H4492"/>
  <c r="H4500"/>
  <c r="H4508"/>
  <c r="H4516"/>
  <c r="H4524"/>
  <c r="H4532"/>
  <c r="H4540"/>
  <c r="H4548"/>
  <c r="H4556"/>
  <c r="H4564"/>
  <c r="H4572"/>
  <c r="H4580"/>
  <c r="D979"/>
  <c r="H979" s="1"/>
  <c r="C979"/>
  <c r="F979" s="1"/>
  <c r="D987"/>
  <c r="H987" s="1"/>
  <c r="C987"/>
  <c r="F987" s="1"/>
  <c r="D995"/>
  <c r="H995" s="1"/>
  <c r="C995"/>
  <c r="F995" s="1"/>
  <c r="D1003"/>
  <c r="H1003" s="1"/>
  <c r="C1003"/>
  <c r="F1003" s="1"/>
  <c r="D1011"/>
  <c r="H1011" s="1"/>
  <c r="C1011"/>
  <c r="F1011" s="1"/>
  <c r="D1019"/>
  <c r="H1019" s="1"/>
  <c r="C1019"/>
  <c r="F1019" s="1"/>
  <c r="D1027"/>
  <c r="H1027" s="1"/>
  <c r="C1027"/>
  <c r="F1027" s="1"/>
  <c r="D1035"/>
  <c r="H1035" s="1"/>
  <c r="C1035"/>
  <c r="F1035" s="1"/>
  <c r="D1043"/>
  <c r="H1043" s="1"/>
  <c r="C1043"/>
  <c r="F1043" s="1"/>
  <c r="D1051"/>
  <c r="H1051" s="1"/>
  <c r="C1051"/>
  <c r="F1051" s="1"/>
  <c r="D1059"/>
  <c r="H1059" s="1"/>
  <c r="C1059"/>
  <c r="F1059" s="1"/>
  <c r="D1067"/>
  <c r="H1067" s="1"/>
  <c r="C1067"/>
  <c r="F1067" s="1"/>
  <c r="D1075"/>
  <c r="H1075" s="1"/>
  <c r="C1075"/>
  <c r="F1075" s="1"/>
  <c r="C3"/>
  <c r="F3" s="1"/>
  <c r="C7"/>
  <c r="F7" s="1"/>
  <c r="C11"/>
  <c r="F11" s="1"/>
  <c r="C15"/>
  <c r="F15" s="1"/>
  <c r="C19"/>
  <c r="F19" s="1"/>
  <c r="C23"/>
  <c r="F23" s="1"/>
  <c r="C27"/>
  <c r="F27" s="1"/>
  <c r="C31"/>
  <c r="F31" s="1"/>
  <c r="C35"/>
  <c r="F35" s="1"/>
  <c r="C39"/>
  <c r="F39" s="1"/>
  <c r="C43"/>
  <c r="F43" s="1"/>
  <c r="C47"/>
  <c r="F47" s="1"/>
  <c r="C51"/>
  <c r="F51" s="1"/>
  <c r="C55"/>
  <c r="F55" s="1"/>
  <c r="C59"/>
  <c r="F59" s="1"/>
  <c r="C63"/>
  <c r="F63" s="1"/>
  <c r="C67"/>
  <c r="F67" s="1"/>
  <c r="C71"/>
  <c r="F71" s="1"/>
  <c r="C75"/>
  <c r="F75" s="1"/>
  <c r="C79"/>
  <c r="F79" s="1"/>
  <c r="C83"/>
  <c r="F83" s="1"/>
  <c r="C87"/>
  <c r="F87" s="1"/>
  <c r="C91"/>
  <c r="F91" s="1"/>
  <c r="C95"/>
  <c r="F95" s="1"/>
  <c r="C99"/>
  <c r="F99" s="1"/>
  <c r="C103"/>
  <c r="F103" s="1"/>
  <c r="C107"/>
  <c r="F107" s="1"/>
  <c r="C111"/>
  <c r="F111" s="1"/>
  <c r="C115"/>
  <c r="F115" s="1"/>
  <c r="C119"/>
  <c r="F119" s="1"/>
  <c r="C123"/>
  <c r="F123" s="1"/>
  <c r="C127"/>
  <c r="F127" s="1"/>
  <c r="C131"/>
  <c r="F131" s="1"/>
  <c r="C135"/>
  <c r="F135" s="1"/>
  <c r="C139"/>
  <c r="F139" s="1"/>
  <c r="C143"/>
  <c r="F143" s="1"/>
  <c r="C147"/>
  <c r="F147" s="1"/>
  <c r="C151"/>
  <c r="F151" s="1"/>
  <c r="C155"/>
  <c r="F155" s="1"/>
  <c r="C159"/>
  <c r="F159" s="1"/>
  <c r="C163"/>
  <c r="F163" s="1"/>
  <c r="C167"/>
  <c r="F167" s="1"/>
  <c r="C171"/>
  <c r="F171" s="1"/>
  <c r="C175"/>
  <c r="F175" s="1"/>
  <c r="C179"/>
  <c r="F179" s="1"/>
  <c r="C183"/>
  <c r="F183" s="1"/>
  <c r="C187"/>
  <c r="F187" s="1"/>
  <c r="C191"/>
  <c r="F191" s="1"/>
  <c r="C195"/>
  <c r="F195" s="1"/>
  <c r="C199"/>
  <c r="F199" s="1"/>
  <c r="C203"/>
  <c r="F203" s="1"/>
  <c r="C207"/>
  <c r="F207" s="1"/>
  <c r="C211"/>
  <c r="F211" s="1"/>
  <c r="C215"/>
  <c r="F215" s="1"/>
  <c r="C219"/>
  <c r="F219" s="1"/>
  <c r="C223"/>
  <c r="F223" s="1"/>
  <c r="C227"/>
  <c r="F227" s="1"/>
  <c r="C231"/>
  <c r="F231" s="1"/>
  <c r="C235"/>
  <c r="F235" s="1"/>
  <c r="C239"/>
  <c r="F239" s="1"/>
  <c r="C243"/>
  <c r="F243" s="1"/>
  <c r="C247"/>
  <c r="F247" s="1"/>
  <c r="C251"/>
  <c r="F251" s="1"/>
  <c r="C255"/>
  <c r="F255" s="1"/>
  <c r="C259"/>
  <c r="F259" s="1"/>
  <c r="C263"/>
  <c r="F263" s="1"/>
  <c r="C267"/>
  <c r="F267" s="1"/>
  <c r="C271"/>
  <c r="F271" s="1"/>
  <c r="C275"/>
  <c r="F275" s="1"/>
  <c r="C279"/>
  <c r="F279" s="1"/>
  <c r="C283"/>
  <c r="F283" s="1"/>
  <c r="C287"/>
  <c r="F287" s="1"/>
  <c r="C291"/>
  <c r="F291" s="1"/>
  <c r="C295"/>
  <c r="F295" s="1"/>
  <c r="C299"/>
  <c r="F299" s="1"/>
  <c r="C303"/>
  <c r="F303" s="1"/>
  <c r="C307"/>
  <c r="F307" s="1"/>
  <c r="C311"/>
  <c r="F311" s="1"/>
  <c r="C315"/>
  <c r="F315" s="1"/>
  <c r="C319"/>
  <c r="F319" s="1"/>
  <c r="C323"/>
  <c r="F323" s="1"/>
  <c r="C327"/>
  <c r="F327" s="1"/>
  <c r="C331"/>
  <c r="F331" s="1"/>
  <c r="C335"/>
  <c r="F335" s="1"/>
  <c r="C339"/>
  <c r="F339" s="1"/>
  <c r="C343"/>
  <c r="F343" s="1"/>
  <c r="C347"/>
  <c r="F347" s="1"/>
  <c r="C351"/>
  <c r="F351" s="1"/>
  <c r="C355"/>
  <c r="F355" s="1"/>
  <c r="C359"/>
  <c r="F359" s="1"/>
  <c r="C363"/>
  <c r="F363" s="1"/>
  <c r="C367"/>
  <c r="F367" s="1"/>
  <c r="C371"/>
  <c r="F371" s="1"/>
  <c r="C375"/>
  <c r="F375" s="1"/>
  <c r="C379"/>
  <c r="F379" s="1"/>
  <c r="C383"/>
  <c r="F383" s="1"/>
  <c r="C387"/>
  <c r="F387" s="1"/>
  <c r="C391"/>
  <c r="F391" s="1"/>
  <c r="C395"/>
  <c r="F395" s="1"/>
  <c r="C399"/>
  <c r="F399" s="1"/>
  <c r="C403"/>
  <c r="F403" s="1"/>
  <c r="C407"/>
  <c r="F407" s="1"/>
  <c r="C411"/>
  <c r="F411" s="1"/>
  <c r="C415"/>
  <c r="F415" s="1"/>
  <c r="C419"/>
  <c r="F419" s="1"/>
  <c r="C423"/>
  <c r="F423" s="1"/>
  <c r="C427"/>
  <c r="F427" s="1"/>
  <c r="C431"/>
  <c r="F431" s="1"/>
  <c r="C435"/>
  <c r="F435" s="1"/>
  <c r="C439"/>
  <c r="F439" s="1"/>
  <c r="C443"/>
  <c r="F443" s="1"/>
  <c r="C447"/>
  <c r="F447" s="1"/>
  <c r="C451"/>
  <c r="F451" s="1"/>
  <c r="C455"/>
  <c r="F455" s="1"/>
  <c r="C459"/>
  <c r="F459" s="1"/>
  <c r="C463"/>
  <c r="F463" s="1"/>
  <c r="C467"/>
  <c r="F467" s="1"/>
  <c r="C471"/>
  <c r="F471" s="1"/>
  <c r="C477"/>
  <c r="F477" s="1"/>
  <c r="C481"/>
  <c r="F481" s="1"/>
  <c r="C485"/>
  <c r="F485" s="1"/>
  <c r="C489"/>
  <c r="F489" s="1"/>
  <c r="C493"/>
  <c r="F493" s="1"/>
  <c r="C497"/>
  <c r="F497" s="1"/>
  <c r="C501"/>
  <c r="F501" s="1"/>
  <c r="C505"/>
  <c r="F505" s="1"/>
  <c r="C509"/>
  <c r="F509" s="1"/>
  <c r="C513"/>
  <c r="F513" s="1"/>
  <c r="C517"/>
  <c r="F517" s="1"/>
  <c r="C521"/>
  <c r="F521" s="1"/>
  <c r="C525"/>
  <c r="F525" s="1"/>
  <c r="C529"/>
  <c r="F529" s="1"/>
  <c r="C533"/>
  <c r="F533" s="1"/>
  <c r="C537"/>
  <c r="F537" s="1"/>
  <c r="C541"/>
  <c r="F541" s="1"/>
  <c r="C545"/>
  <c r="F545" s="1"/>
  <c r="C549"/>
  <c r="F549" s="1"/>
  <c r="C553"/>
  <c r="F553" s="1"/>
  <c r="C557"/>
  <c r="F557" s="1"/>
  <c r="C561"/>
  <c r="F561" s="1"/>
  <c r="C565"/>
  <c r="F565" s="1"/>
  <c r="C569"/>
  <c r="F569" s="1"/>
  <c r="C573"/>
  <c r="F573" s="1"/>
  <c r="C577"/>
  <c r="F577" s="1"/>
  <c r="C581"/>
  <c r="F581" s="1"/>
  <c r="C585"/>
  <c r="F585" s="1"/>
  <c r="C589"/>
  <c r="F589" s="1"/>
  <c r="C593"/>
  <c r="F593" s="1"/>
  <c r="C597"/>
  <c r="F597" s="1"/>
  <c r="C601"/>
  <c r="F601" s="1"/>
  <c r="C605"/>
  <c r="F605" s="1"/>
  <c r="C609"/>
  <c r="F609" s="1"/>
  <c r="C613"/>
  <c r="F613" s="1"/>
  <c r="C617"/>
  <c r="F617" s="1"/>
  <c r="C621"/>
  <c r="F621" s="1"/>
  <c r="C625"/>
  <c r="F625" s="1"/>
  <c r="C629"/>
  <c r="F629" s="1"/>
  <c r="C633"/>
  <c r="F633" s="1"/>
  <c r="C637"/>
  <c r="F637" s="1"/>
  <c r="C641"/>
  <c r="F641" s="1"/>
  <c r="C645"/>
  <c r="F645" s="1"/>
  <c r="C649"/>
  <c r="F649" s="1"/>
  <c r="C653"/>
  <c r="F653" s="1"/>
  <c r="C657"/>
  <c r="F657" s="1"/>
  <c r="C661"/>
  <c r="F661" s="1"/>
  <c r="C665"/>
  <c r="F665" s="1"/>
  <c r="C669"/>
  <c r="F669" s="1"/>
  <c r="C673"/>
  <c r="F673" s="1"/>
  <c r="C677"/>
  <c r="F677" s="1"/>
  <c r="C681"/>
  <c r="F681" s="1"/>
  <c r="C685"/>
  <c r="F685" s="1"/>
  <c r="C689"/>
  <c r="F689" s="1"/>
  <c r="C693"/>
  <c r="F693" s="1"/>
  <c r="C697"/>
  <c r="F697" s="1"/>
  <c r="C701"/>
  <c r="F701" s="1"/>
  <c r="C705"/>
  <c r="F705" s="1"/>
  <c r="C709"/>
  <c r="F709" s="1"/>
  <c r="C713"/>
  <c r="F713" s="1"/>
  <c r="C717"/>
  <c r="F717" s="1"/>
  <c r="C721"/>
  <c r="F721" s="1"/>
  <c r="C725"/>
  <c r="F725" s="1"/>
  <c r="C729"/>
  <c r="F729" s="1"/>
  <c r="C733"/>
  <c r="F733" s="1"/>
  <c r="C737"/>
  <c r="F737" s="1"/>
  <c r="C741"/>
  <c r="F741" s="1"/>
  <c r="C745"/>
  <c r="F745" s="1"/>
  <c r="C749"/>
  <c r="F749" s="1"/>
  <c r="C753"/>
  <c r="F753" s="1"/>
  <c r="C757"/>
  <c r="F757" s="1"/>
  <c r="C761"/>
  <c r="F761" s="1"/>
  <c r="C765"/>
  <c r="F765" s="1"/>
  <c r="C769"/>
  <c r="F769" s="1"/>
  <c r="C773"/>
  <c r="F773" s="1"/>
  <c r="C777"/>
  <c r="F777" s="1"/>
  <c r="C781"/>
  <c r="F781" s="1"/>
  <c r="C785"/>
  <c r="F785" s="1"/>
  <c r="C789"/>
  <c r="F789" s="1"/>
  <c r="C793"/>
  <c r="F793" s="1"/>
  <c r="C797"/>
  <c r="F797" s="1"/>
  <c r="C801"/>
  <c r="F801" s="1"/>
  <c r="C805"/>
  <c r="F805" s="1"/>
  <c r="C809"/>
  <c r="F809" s="1"/>
  <c r="C813"/>
  <c r="F813" s="1"/>
  <c r="C817"/>
  <c r="F817" s="1"/>
  <c r="C821"/>
  <c r="F821" s="1"/>
  <c r="C825"/>
  <c r="F825" s="1"/>
  <c r="C829"/>
  <c r="F829" s="1"/>
  <c r="C833"/>
  <c r="F833" s="1"/>
  <c r="C837"/>
  <c r="F837" s="1"/>
  <c r="C841"/>
  <c r="F841" s="1"/>
  <c r="C845"/>
  <c r="F845" s="1"/>
  <c r="C849"/>
  <c r="F849" s="1"/>
  <c r="C853"/>
  <c r="F853" s="1"/>
  <c r="C857"/>
  <c r="F857" s="1"/>
  <c r="C861"/>
  <c r="F861" s="1"/>
  <c r="C953"/>
  <c r="F953" s="1"/>
  <c r="C957"/>
  <c r="F957" s="1"/>
  <c r="C961"/>
  <c r="F961" s="1"/>
  <c r="C965"/>
  <c r="F965" s="1"/>
  <c r="C969"/>
  <c r="F969" s="1"/>
  <c r="C973"/>
  <c r="F973" s="1"/>
  <c r="C977"/>
  <c r="F977" s="1"/>
  <c r="D983"/>
  <c r="H983" s="1"/>
  <c r="C983"/>
  <c r="F983" s="1"/>
  <c r="D991"/>
  <c r="H991" s="1"/>
  <c r="C991"/>
  <c r="F991" s="1"/>
  <c r="D999"/>
  <c r="H999" s="1"/>
  <c r="C999"/>
  <c r="F999" s="1"/>
  <c r="D1007"/>
  <c r="H1007" s="1"/>
  <c r="C1007"/>
  <c r="F1007" s="1"/>
  <c r="D1015"/>
  <c r="H1015" s="1"/>
  <c r="C1015"/>
  <c r="F1015" s="1"/>
  <c r="D1023"/>
  <c r="H1023" s="1"/>
  <c r="C1023"/>
  <c r="F1023" s="1"/>
  <c r="D1031"/>
  <c r="H1031" s="1"/>
  <c r="C1031"/>
  <c r="F1031" s="1"/>
  <c r="D1039"/>
  <c r="H1039" s="1"/>
  <c r="C1039"/>
  <c r="F1039" s="1"/>
  <c r="D1047"/>
  <c r="H1047" s="1"/>
  <c r="C1047"/>
  <c r="F1047" s="1"/>
  <c r="D1055"/>
  <c r="H1055" s="1"/>
  <c r="C1055"/>
  <c r="F1055" s="1"/>
  <c r="D1063"/>
  <c r="H1063" s="1"/>
  <c r="C1063"/>
  <c r="F1063" s="1"/>
  <c r="D1071"/>
  <c r="H1071" s="1"/>
  <c r="C1071"/>
  <c r="F1071" s="1"/>
  <c r="D1079"/>
  <c r="H1079" s="1"/>
  <c r="C1079"/>
  <c r="F1079" s="1"/>
  <c r="C863"/>
  <c r="F863" s="1"/>
  <c r="H863" s="1"/>
  <c r="C867"/>
  <c r="F867" s="1"/>
  <c r="H867" s="1"/>
  <c r="C871"/>
  <c r="F871" s="1"/>
  <c r="H871" s="1"/>
  <c r="C875"/>
  <c r="F875" s="1"/>
  <c r="H875" s="1"/>
  <c r="C879"/>
  <c r="F879" s="1"/>
  <c r="H879" s="1"/>
  <c r="C883"/>
  <c r="F883" s="1"/>
  <c r="H883" s="1"/>
  <c r="C887"/>
  <c r="F887" s="1"/>
  <c r="H887" s="1"/>
  <c r="C891"/>
  <c r="F891" s="1"/>
  <c r="H891" s="1"/>
  <c r="C895"/>
  <c r="F895" s="1"/>
  <c r="H895" s="1"/>
  <c r="C899"/>
  <c r="F899" s="1"/>
  <c r="H899" s="1"/>
  <c r="C903"/>
  <c r="F903" s="1"/>
  <c r="H903" s="1"/>
  <c r="C907"/>
  <c r="F907" s="1"/>
  <c r="H907" s="1"/>
  <c r="C911"/>
  <c r="F911" s="1"/>
  <c r="H911" s="1"/>
  <c r="C915"/>
  <c r="F915" s="1"/>
  <c r="H915" s="1"/>
  <c r="C919"/>
  <c r="F919" s="1"/>
  <c r="H919" s="1"/>
  <c r="C923"/>
  <c r="F923" s="1"/>
  <c r="H923" s="1"/>
  <c r="C927"/>
  <c r="F927" s="1"/>
  <c r="H927" s="1"/>
  <c r="C931"/>
  <c r="F931" s="1"/>
  <c r="H931" s="1"/>
  <c r="C935"/>
  <c r="F935" s="1"/>
  <c r="H935" s="1"/>
  <c r="C939"/>
  <c r="F939" s="1"/>
  <c r="H939" s="1"/>
  <c r="C943"/>
  <c r="F943" s="1"/>
  <c r="H943" s="1"/>
  <c r="C947"/>
  <c r="F947" s="1"/>
  <c r="H947" s="1"/>
  <c r="C951"/>
  <c r="F951" s="1"/>
  <c r="H951" s="1"/>
  <c r="C955"/>
  <c r="F955" s="1"/>
  <c r="H955" s="1"/>
  <c r="C959"/>
  <c r="F959" s="1"/>
  <c r="H959" s="1"/>
  <c r="C963"/>
  <c r="F963" s="1"/>
  <c r="H963" s="1"/>
  <c r="C967"/>
  <c r="F967" s="1"/>
  <c r="H967" s="1"/>
  <c r="C971"/>
  <c r="F971" s="1"/>
  <c r="H971" s="1"/>
  <c r="C975"/>
  <c r="F975" s="1"/>
  <c r="H975" s="1"/>
  <c r="D3235"/>
  <c r="C3235"/>
  <c r="F3235" s="1"/>
  <c r="D3243"/>
  <c r="C3243"/>
  <c r="F3243" s="1"/>
  <c r="D3251"/>
  <c r="C3251"/>
  <c r="F3251" s="1"/>
  <c r="D3259"/>
  <c r="C3259"/>
  <c r="F3259" s="1"/>
  <c r="D3267"/>
  <c r="C3267"/>
  <c r="F3267" s="1"/>
  <c r="D3275"/>
  <c r="C3275"/>
  <c r="F3275" s="1"/>
  <c r="D3283"/>
  <c r="C3283"/>
  <c r="F3283" s="1"/>
  <c r="D3291"/>
  <c r="C3291"/>
  <c r="F3291" s="1"/>
  <c r="D3299"/>
  <c r="C3299"/>
  <c r="F3299" s="1"/>
  <c r="D3307"/>
  <c r="C3307"/>
  <c r="F3307" s="1"/>
  <c r="D3315"/>
  <c r="C3315"/>
  <c r="F3315" s="1"/>
  <c r="D3323"/>
  <c r="C3323"/>
  <c r="F3323" s="1"/>
  <c r="D3331"/>
  <c r="C3331"/>
  <c r="F3331" s="1"/>
  <c r="D3339"/>
  <c r="C3339"/>
  <c r="F3339" s="1"/>
  <c r="D3347"/>
  <c r="C3347"/>
  <c r="F3347" s="1"/>
  <c r="D3355"/>
  <c r="C3355"/>
  <c r="F3355" s="1"/>
  <c r="D3363"/>
  <c r="C3363"/>
  <c r="F3363" s="1"/>
  <c r="D3371"/>
  <c r="C3371"/>
  <c r="F3371" s="1"/>
  <c r="D3379"/>
  <c r="C3379"/>
  <c r="F3379" s="1"/>
  <c r="D3387"/>
  <c r="C3387"/>
  <c r="F3387" s="1"/>
  <c r="D3394"/>
  <c r="C3394"/>
  <c r="F3394" s="1"/>
  <c r="D3402"/>
  <c r="C3402"/>
  <c r="F3402" s="1"/>
  <c r="D3410"/>
  <c r="C3410"/>
  <c r="F3410" s="1"/>
  <c r="D3418"/>
  <c r="C3418"/>
  <c r="F3418" s="1"/>
  <c r="C2997"/>
  <c r="F2997" s="1"/>
  <c r="C3001"/>
  <c r="F3001" s="1"/>
  <c r="C3005"/>
  <c r="F3005" s="1"/>
  <c r="C3009"/>
  <c r="F3009" s="1"/>
  <c r="C3013"/>
  <c r="F3013" s="1"/>
  <c r="C3017"/>
  <c r="F3017" s="1"/>
  <c r="C3021"/>
  <c r="F3021" s="1"/>
  <c r="C3025"/>
  <c r="F3025" s="1"/>
  <c r="C3029"/>
  <c r="F3029" s="1"/>
  <c r="C3033"/>
  <c r="F3033" s="1"/>
  <c r="C3037"/>
  <c r="F3037" s="1"/>
  <c r="C3041"/>
  <c r="F3041" s="1"/>
  <c r="C3045"/>
  <c r="F3045" s="1"/>
  <c r="C3049"/>
  <c r="F3049" s="1"/>
  <c r="C3053"/>
  <c r="F3053" s="1"/>
  <c r="C3057"/>
  <c r="F3057" s="1"/>
  <c r="C3061"/>
  <c r="F3061" s="1"/>
  <c r="C3065"/>
  <c r="F3065" s="1"/>
  <c r="C3069"/>
  <c r="F3069" s="1"/>
  <c r="C3073"/>
  <c r="F3073" s="1"/>
  <c r="C3077"/>
  <c r="F3077" s="1"/>
  <c r="C3081"/>
  <c r="F3081" s="1"/>
  <c r="C3085"/>
  <c r="F3085" s="1"/>
  <c r="C3089"/>
  <c r="F3089" s="1"/>
  <c r="C3093"/>
  <c r="F3093" s="1"/>
  <c r="C3097"/>
  <c r="F3097" s="1"/>
  <c r="C3101"/>
  <c r="F3101" s="1"/>
  <c r="C3105"/>
  <c r="F3105" s="1"/>
  <c r="C3109"/>
  <c r="F3109" s="1"/>
  <c r="C3113"/>
  <c r="F3113" s="1"/>
  <c r="C3117"/>
  <c r="F3117" s="1"/>
  <c r="C3121"/>
  <c r="F3121" s="1"/>
  <c r="C3125"/>
  <c r="F3125" s="1"/>
  <c r="C3129"/>
  <c r="F3129" s="1"/>
  <c r="C3133"/>
  <c r="F3133" s="1"/>
  <c r="C3137"/>
  <c r="F3137" s="1"/>
  <c r="C3141"/>
  <c r="F3141" s="1"/>
  <c r="C3145"/>
  <c r="F3145" s="1"/>
  <c r="C3149"/>
  <c r="F3149" s="1"/>
  <c r="C3153"/>
  <c r="F3153" s="1"/>
  <c r="C3157"/>
  <c r="F3157" s="1"/>
  <c r="C3161"/>
  <c r="F3161" s="1"/>
  <c r="C3165"/>
  <c r="F3165" s="1"/>
  <c r="C3169"/>
  <c r="F3169" s="1"/>
  <c r="C3173"/>
  <c r="F3173" s="1"/>
  <c r="C3177"/>
  <c r="F3177" s="1"/>
  <c r="C3181"/>
  <c r="F3181" s="1"/>
  <c r="C3185"/>
  <c r="F3185" s="1"/>
  <c r="C3189"/>
  <c r="F3189" s="1"/>
  <c r="C3193"/>
  <c r="F3193" s="1"/>
  <c r="C3197"/>
  <c r="F3197" s="1"/>
  <c r="C3201"/>
  <c r="F3201" s="1"/>
  <c r="C3205"/>
  <c r="F3205" s="1"/>
  <c r="C3209"/>
  <c r="F3209" s="1"/>
  <c r="C3213"/>
  <c r="F3213" s="1"/>
  <c r="C3217"/>
  <c r="F3217" s="1"/>
  <c r="C3221"/>
  <c r="F3221" s="1"/>
  <c r="C3225"/>
  <c r="F3225" s="1"/>
  <c r="C3229"/>
  <c r="F3229" s="1"/>
  <c r="C3233"/>
  <c r="F3233" s="1"/>
  <c r="D3239"/>
  <c r="C3239"/>
  <c r="F3239" s="1"/>
  <c r="D3247"/>
  <c r="C3247"/>
  <c r="F3247" s="1"/>
  <c r="D3255"/>
  <c r="C3255"/>
  <c r="F3255" s="1"/>
  <c r="D3263"/>
  <c r="C3263"/>
  <c r="F3263" s="1"/>
  <c r="D3271"/>
  <c r="C3271"/>
  <c r="F3271" s="1"/>
  <c r="D3279"/>
  <c r="C3279"/>
  <c r="F3279" s="1"/>
  <c r="D3287"/>
  <c r="C3287"/>
  <c r="F3287" s="1"/>
  <c r="D3295"/>
  <c r="C3295"/>
  <c r="F3295" s="1"/>
  <c r="D3303"/>
  <c r="C3303"/>
  <c r="F3303" s="1"/>
  <c r="D3311"/>
  <c r="C3311"/>
  <c r="F3311" s="1"/>
  <c r="D3319"/>
  <c r="C3319"/>
  <c r="F3319" s="1"/>
  <c r="D3327"/>
  <c r="C3327"/>
  <c r="F3327" s="1"/>
  <c r="D3335"/>
  <c r="C3335"/>
  <c r="F3335" s="1"/>
  <c r="D3343"/>
  <c r="C3343"/>
  <c r="F3343" s="1"/>
  <c r="D3351"/>
  <c r="C3351"/>
  <c r="F3351" s="1"/>
  <c r="D3359"/>
  <c r="C3359"/>
  <c r="F3359" s="1"/>
  <c r="D3367"/>
  <c r="C3367"/>
  <c r="F3367" s="1"/>
  <c r="D3375"/>
  <c r="C3375"/>
  <c r="F3375" s="1"/>
  <c r="D3383"/>
  <c r="C3383"/>
  <c r="F3383" s="1"/>
  <c r="D3390"/>
  <c r="C3390"/>
  <c r="F3390" s="1"/>
  <c r="D3398"/>
  <c r="C3398"/>
  <c r="F3398" s="1"/>
  <c r="D3406"/>
  <c r="C3406"/>
  <c r="F3406" s="1"/>
  <c r="D3414"/>
  <c r="C3414"/>
  <c r="F3414" s="1"/>
  <c r="D3422"/>
  <c r="C3422"/>
  <c r="F3422" s="1"/>
  <c r="C1083"/>
  <c r="F1083" s="1"/>
  <c r="H1083" s="1"/>
  <c r="C1087"/>
  <c r="F1087" s="1"/>
  <c r="H1087" s="1"/>
  <c r="C1091"/>
  <c r="F1091" s="1"/>
  <c r="H1091" s="1"/>
  <c r="C1095"/>
  <c r="F1095" s="1"/>
  <c r="H1095" s="1"/>
  <c r="C1099"/>
  <c r="F1099" s="1"/>
  <c r="H1099" s="1"/>
  <c r="C1103"/>
  <c r="F1103" s="1"/>
  <c r="H1103" s="1"/>
  <c r="C1107"/>
  <c r="F1107" s="1"/>
  <c r="H1107" s="1"/>
  <c r="C1111"/>
  <c r="F1111" s="1"/>
  <c r="H1111" s="1"/>
  <c r="C1115"/>
  <c r="F1115" s="1"/>
  <c r="H1115" s="1"/>
  <c r="C1119"/>
  <c r="F1119" s="1"/>
  <c r="H1119" s="1"/>
  <c r="C1123"/>
  <c r="F1123" s="1"/>
  <c r="H1123" s="1"/>
  <c r="C1127"/>
  <c r="F1127" s="1"/>
  <c r="H1127" s="1"/>
  <c r="C1131"/>
  <c r="F1131" s="1"/>
  <c r="H1131" s="1"/>
  <c r="C1135"/>
  <c r="F1135" s="1"/>
  <c r="H1135" s="1"/>
  <c r="C1139"/>
  <c r="F1139" s="1"/>
  <c r="H1139" s="1"/>
  <c r="C1143"/>
  <c r="F1143" s="1"/>
  <c r="H1143" s="1"/>
  <c r="C1147"/>
  <c r="F1147" s="1"/>
  <c r="H1147" s="1"/>
  <c r="C1148"/>
  <c r="F1148" s="1"/>
  <c r="C1152"/>
  <c r="F1152" s="1"/>
  <c r="C1156"/>
  <c r="F1156" s="1"/>
  <c r="C1160"/>
  <c r="F1160" s="1"/>
  <c r="C1164"/>
  <c r="F1164" s="1"/>
  <c r="C1168"/>
  <c r="F1168" s="1"/>
  <c r="C1172"/>
  <c r="F1172" s="1"/>
  <c r="C1176"/>
  <c r="F1176" s="1"/>
  <c r="C1180"/>
  <c r="F1180" s="1"/>
  <c r="C1184"/>
  <c r="F1184" s="1"/>
  <c r="C1188"/>
  <c r="F1188" s="1"/>
  <c r="C1192"/>
  <c r="F1192" s="1"/>
  <c r="C1196"/>
  <c r="F1196" s="1"/>
  <c r="C1200"/>
  <c r="F1200" s="1"/>
  <c r="C1204"/>
  <c r="F1204" s="1"/>
  <c r="C1208"/>
  <c r="F1208" s="1"/>
  <c r="C1212"/>
  <c r="F1212" s="1"/>
  <c r="C1216"/>
  <c r="F1216" s="1"/>
  <c r="C1220"/>
  <c r="F1220" s="1"/>
  <c r="C1224"/>
  <c r="F1224" s="1"/>
  <c r="C1228"/>
  <c r="F1228" s="1"/>
  <c r="C1232"/>
  <c r="F1232" s="1"/>
  <c r="C1236"/>
  <c r="F1236" s="1"/>
  <c r="C1240"/>
  <c r="F1240" s="1"/>
  <c r="C1244"/>
  <c r="F1244" s="1"/>
  <c r="C1248"/>
  <c r="F1248" s="1"/>
  <c r="C1252"/>
  <c r="F1252" s="1"/>
  <c r="C1256"/>
  <c r="F1256" s="1"/>
  <c r="C1260"/>
  <c r="F1260" s="1"/>
  <c r="C1264"/>
  <c r="F1264" s="1"/>
  <c r="C1268"/>
  <c r="F1268" s="1"/>
  <c r="C1272"/>
  <c r="F1272" s="1"/>
  <c r="C1276"/>
  <c r="F1276" s="1"/>
  <c r="C1280"/>
  <c r="F1280" s="1"/>
  <c r="C1284"/>
  <c r="F1284" s="1"/>
  <c r="C1288"/>
  <c r="F1288" s="1"/>
  <c r="C1292"/>
  <c r="F1292" s="1"/>
  <c r="C1296"/>
  <c r="F1296" s="1"/>
  <c r="C1300"/>
  <c r="F1300" s="1"/>
  <c r="C1304"/>
  <c r="F1304" s="1"/>
  <c r="C1308"/>
  <c r="F1308" s="1"/>
  <c r="C1312"/>
  <c r="F1312" s="1"/>
  <c r="C1316"/>
  <c r="F1316" s="1"/>
  <c r="C1320"/>
  <c r="F1320" s="1"/>
  <c r="C1324"/>
  <c r="F1324" s="1"/>
  <c r="C1328"/>
  <c r="F1328" s="1"/>
  <c r="C1332"/>
  <c r="F1332" s="1"/>
  <c r="C1336"/>
  <c r="F1336" s="1"/>
  <c r="C1340"/>
  <c r="F1340" s="1"/>
  <c r="C1344"/>
  <c r="F1344" s="1"/>
  <c r="C1348"/>
  <c r="F1348" s="1"/>
  <c r="C1352"/>
  <c r="F1352" s="1"/>
  <c r="C1356"/>
  <c r="F1356" s="1"/>
  <c r="C1360"/>
  <c r="F1360" s="1"/>
  <c r="C1364"/>
  <c r="F1364" s="1"/>
  <c r="C1368"/>
  <c r="F1368" s="1"/>
  <c r="C1372"/>
  <c r="F1372" s="1"/>
  <c r="C1376"/>
  <c r="F1376" s="1"/>
  <c r="C1380"/>
  <c r="F1380" s="1"/>
  <c r="C1384"/>
  <c r="F1384" s="1"/>
  <c r="C1388"/>
  <c r="F1388" s="1"/>
  <c r="C1392"/>
  <c r="F1392" s="1"/>
  <c r="C1396"/>
  <c r="F1396" s="1"/>
  <c r="C1400"/>
  <c r="F1400" s="1"/>
  <c r="C1404"/>
  <c r="F1404" s="1"/>
  <c r="C1408"/>
  <c r="F1408" s="1"/>
  <c r="C1412"/>
  <c r="F1412" s="1"/>
  <c r="C1416"/>
  <c r="F1416" s="1"/>
  <c r="C1420"/>
  <c r="F1420" s="1"/>
  <c r="C1424"/>
  <c r="F1424" s="1"/>
  <c r="C1428"/>
  <c r="F1428" s="1"/>
  <c r="C1432"/>
  <c r="F1432" s="1"/>
  <c r="C1436"/>
  <c r="F1436" s="1"/>
  <c r="C1440"/>
  <c r="F1440" s="1"/>
  <c r="C1444"/>
  <c r="F1444" s="1"/>
  <c r="C1448"/>
  <c r="F1448" s="1"/>
  <c r="C1452"/>
  <c r="F1452" s="1"/>
  <c r="C1456"/>
  <c r="F1456" s="1"/>
  <c r="C1460"/>
  <c r="F1460" s="1"/>
  <c r="C1464"/>
  <c r="F1464" s="1"/>
  <c r="C1468"/>
  <c r="F1468" s="1"/>
  <c r="C1472"/>
  <c r="F1472" s="1"/>
  <c r="C1476"/>
  <c r="F1476" s="1"/>
  <c r="C1480"/>
  <c r="F1480" s="1"/>
  <c r="C1484"/>
  <c r="F1484" s="1"/>
  <c r="C1488"/>
  <c r="F1488" s="1"/>
  <c r="C1492"/>
  <c r="F1492" s="1"/>
  <c r="C1496"/>
  <c r="F1496" s="1"/>
  <c r="C1500"/>
  <c r="F1500" s="1"/>
  <c r="C1504"/>
  <c r="F1504" s="1"/>
  <c r="C1508"/>
  <c r="F1508" s="1"/>
  <c r="C1512"/>
  <c r="F1512" s="1"/>
  <c r="C1516"/>
  <c r="F1516" s="1"/>
  <c r="C1520"/>
  <c r="F1520" s="1"/>
  <c r="C1523"/>
  <c r="F1523" s="1"/>
  <c r="C1527"/>
  <c r="F1527" s="1"/>
  <c r="C1531"/>
  <c r="F1531" s="1"/>
  <c r="C1535"/>
  <c r="F1535" s="1"/>
  <c r="C1539"/>
  <c r="F1539" s="1"/>
  <c r="C1543"/>
  <c r="F1543" s="1"/>
  <c r="C1547"/>
  <c r="F1547" s="1"/>
  <c r="C1551"/>
  <c r="F1551" s="1"/>
  <c r="C1555"/>
  <c r="F1555" s="1"/>
  <c r="C1559"/>
  <c r="F1559" s="1"/>
  <c r="C1563"/>
  <c r="F1563" s="1"/>
  <c r="C1567"/>
  <c r="F1567" s="1"/>
  <c r="C1571"/>
  <c r="F1571" s="1"/>
  <c r="C1575"/>
  <c r="F1575" s="1"/>
  <c r="C1579"/>
  <c r="F1579" s="1"/>
  <c r="C1583"/>
  <c r="F1583" s="1"/>
  <c r="C1587"/>
  <c r="F1587" s="1"/>
  <c r="C1591"/>
  <c r="F1591" s="1"/>
  <c r="C1595"/>
  <c r="F1595" s="1"/>
  <c r="C1599"/>
  <c r="F1599" s="1"/>
  <c r="C1603"/>
  <c r="F1603" s="1"/>
  <c r="C1607"/>
  <c r="F1607" s="1"/>
  <c r="C1611"/>
  <c r="F1611" s="1"/>
  <c r="C1615"/>
  <c r="F1615" s="1"/>
  <c r="C1619"/>
  <c r="F1619" s="1"/>
  <c r="C1623"/>
  <c r="F1623" s="1"/>
  <c r="C1627"/>
  <c r="F1627" s="1"/>
  <c r="C1631"/>
  <c r="F1631" s="1"/>
  <c r="C1635"/>
  <c r="F1635" s="1"/>
  <c r="C1639"/>
  <c r="F1639" s="1"/>
  <c r="C1643"/>
  <c r="F1643" s="1"/>
  <c r="C1647"/>
  <c r="F1647" s="1"/>
  <c r="C1651"/>
  <c r="F1651" s="1"/>
  <c r="C1655"/>
  <c r="F1655" s="1"/>
  <c r="C1659"/>
  <c r="F1659" s="1"/>
  <c r="C1663"/>
  <c r="F1663" s="1"/>
  <c r="C1667"/>
  <c r="F1667" s="1"/>
  <c r="C1671"/>
  <c r="F1671" s="1"/>
  <c r="C1675"/>
  <c r="F1675" s="1"/>
  <c r="C1679"/>
  <c r="F1679" s="1"/>
  <c r="C1683"/>
  <c r="F1683" s="1"/>
  <c r="C1687"/>
  <c r="F1687" s="1"/>
  <c r="C1691"/>
  <c r="F1691" s="1"/>
  <c r="C1695"/>
  <c r="F1695" s="1"/>
  <c r="C1699"/>
  <c r="F1699" s="1"/>
  <c r="C1703"/>
  <c r="F1703" s="1"/>
  <c r="C1707"/>
  <c r="F1707" s="1"/>
  <c r="C1711"/>
  <c r="F1711" s="1"/>
  <c r="C1715"/>
  <c r="F1715" s="1"/>
  <c r="C1719"/>
  <c r="F1719" s="1"/>
  <c r="C1723"/>
  <c r="F1723" s="1"/>
  <c r="C1727"/>
  <c r="F1727" s="1"/>
  <c r="C1731"/>
  <c r="F1731" s="1"/>
  <c r="C1735"/>
  <c r="F1735" s="1"/>
  <c r="C1739"/>
  <c r="F1739" s="1"/>
  <c r="C1743"/>
  <c r="F1743" s="1"/>
  <c r="C1747"/>
  <c r="F1747" s="1"/>
  <c r="C1751"/>
  <c r="F1751" s="1"/>
  <c r="C1755"/>
  <c r="F1755" s="1"/>
  <c r="C1759"/>
  <c r="F1759" s="1"/>
  <c r="C1763"/>
  <c r="F1763" s="1"/>
  <c r="C1767"/>
  <c r="F1767" s="1"/>
  <c r="C1771"/>
  <c r="F1771" s="1"/>
  <c r="C1775"/>
  <c r="F1775" s="1"/>
  <c r="C1779"/>
  <c r="F1779" s="1"/>
  <c r="C1783"/>
  <c r="F1783" s="1"/>
  <c r="C1787"/>
  <c r="F1787" s="1"/>
  <c r="C1791"/>
  <c r="F1791" s="1"/>
  <c r="C1795"/>
  <c r="F1795" s="1"/>
  <c r="C1799"/>
  <c r="F1799" s="1"/>
  <c r="C1803"/>
  <c r="F1803" s="1"/>
  <c r="C1807"/>
  <c r="F1807" s="1"/>
  <c r="C1811"/>
  <c r="F1811" s="1"/>
  <c r="C1815"/>
  <c r="F1815" s="1"/>
  <c r="C1819"/>
  <c r="F1819" s="1"/>
  <c r="C1823"/>
  <c r="F1823" s="1"/>
  <c r="C1827"/>
  <c r="F1827" s="1"/>
  <c r="C1831"/>
  <c r="F1831" s="1"/>
  <c r="C1835"/>
  <c r="F1835" s="1"/>
  <c r="C1839"/>
  <c r="F1839" s="1"/>
  <c r="C1843"/>
  <c r="F1843" s="1"/>
  <c r="C1847"/>
  <c r="F1847" s="1"/>
  <c r="C1851"/>
  <c r="F1851" s="1"/>
  <c r="C1855"/>
  <c r="F1855" s="1"/>
  <c r="C1859"/>
  <c r="F1859" s="1"/>
  <c r="C1863"/>
  <c r="F1863" s="1"/>
  <c r="C1867"/>
  <c r="F1867" s="1"/>
  <c r="C1871"/>
  <c r="F1871" s="1"/>
  <c r="C1875"/>
  <c r="F1875" s="1"/>
  <c r="C1879"/>
  <c r="F1879" s="1"/>
  <c r="C1883"/>
  <c r="F1883" s="1"/>
  <c r="C1887"/>
  <c r="F1887" s="1"/>
  <c r="C1891"/>
  <c r="F1891" s="1"/>
  <c r="C1895"/>
  <c r="F1895" s="1"/>
  <c r="C1899"/>
  <c r="F1899" s="1"/>
  <c r="C1903"/>
  <c r="F1903" s="1"/>
  <c r="C1907"/>
  <c r="F1907" s="1"/>
  <c r="C1911"/>
  <c r="F1911" s="1"/>
  <c r="C1915"/>
  <c r="F1915" s="1"/>
  <c r="C1919"/>
  <c r="F1919" s="1"/>
  <c r="C1923"/>
  <c r="F1923" s="1"/>
  <c r="C1927"/>
  <c r="F1927" s="1"/>
  <c r="C1931"/>
  <c r="F1931" s="1"/>
  <c r="C1935"/>
  <c r="F1935" s="1"/>
  <c r="C1939"/>
  <c r="F1939" s="1"/>
  <c r="C1943"/>
  <c r="F1943" s="1"/>
  <c r="C1947"/>
  <c r="F1947" s="1"/>
  <c r="C1951"/>
  <c r="F1951" s="1"/>
  <c r="C1955"/>
  <c r="F1955" s="1"/>
  <c r="C1959"/>
  <c r="F1959" s="1"/>
  <c r="C1963"/>
  <c r="F1963" s="1"/>
  <c r="C1967"/>
  <c r="F1967" s="1"/>
  <c r="C1971"/>
  <c r="F1971" s="1"/>
  <c r="C1975"/>
  <c r="F1975" s="1"/>
  <c r="C1979"/>
  <c r="F1979" s="1"/>
  <c r="C1983"/>
  <c r="F1983" s="1"/>
  <c r="C1987"/>
  <c r="F1987" s="1"/>
  <c r="C1991"/>
  <c r="F1991" s="1"/>
  <c r="C1995"/>
  <c r="F1995" s="1"/>
  <c r="C1999"/>
  <c r="F1999" s="1"/>
  <c r="C2003"/>
  <c r="F2003" s="1"/>
  <c r="C2007"/>
  <c r="F2007" s="1"/>
  <c r="C2011"/>
  <c r="F2011" s="1"/>
  <c r="C2015"/>
  <c r="F2015" s="1"/>
  <c r="C2019"/>
  <c r="F2019" s="1"/>
  <c r="C2023"/>
  <c r="F2023" s="1"/>
  <c r="C2027"/>
  <c r="F2027" s="1"/>
  <c r="C2031"/>
  <c r="F2031" s="1"/>
  <c r="C2035"/>
  <c r="F2035" s="1"/>
  <c r="C2039"/>
  <c r="F2039" s="1"/>
  <c r="C2043"/>
  <c r="F2043" s="1"/>
  <c r="C2047"/>
  <c r="F2047" s="1"/>
  <c r="C2051"/>
  <c r="F2051" s="1"/>
  <c r="C2055"/>
  <c r="F2055" s="1"/>
  <c r="C2059"/>
  <c r="F2059" s="1"/>
  <c r="C2063"/>
  <c r="F2063" s="1"/>
  <c r="C2067"/>
  <c r="F2067" s="1"/>
  <c r="C2071"/>
  <c r="F2071" s="1"/>
  <c r="C2075"/>
  <c r="F2075" s="1"/>
  <c r="C2079"/>
  <c r="F2079" s="1"/>
  <c r="C2083"/>
  <c r="F2083" s="1"/>
  <c r="C2087"/>
  <c r="F2087" s="1"/>
  <c r="C2091"/>
  <c r="F2091" s="1"/>
  <c r="C2095"/>
  <c r="F2095" s="1"/>
  <c r="C2099"/>
  <c r="F2099" s="1"/>
  <c r="C2103"/>
  <c r="F2103" s="1"/>
  <c r="C2107"/>
  <c r="F2107" s="1"/>
  <c r="C2111"/>
  <c r="F2111" s="1"/>
  <c r="C2115"/>
  <c r="F2115" s="1"/>
  <c r="C2119"/>
  <c r="F2119" s="1"/>
  <c r="C2123"/>
  <c r="F2123" s="1"/>
  <c r="C2127"/>
  <c r="F2127" s="1"/>
  <c r="C2131"/>
  <c r="F2131" s="1"/>
  <c r="C2135"/>
  <c r="F2135" s="1"/>
  <c r="C2139"/>
  <c r="F2139" s="1"/>
  <c r="C2143"/>
  <c r="F2143" s="1"/>
  <c r="C2147"/>
  <c r="F2147" s="1"/>
  <c r="C2151"/>
  <c r="F2151" s="1"/>
  <c r="C2155"/>
  <c r="F2155" s="1"/>
  <c r="C2159"/>
  <c r="F2159" s="1"/>
  <c r="C2163"/>
  <c r="F2163" s="1"/>
  <c r="C2167"/>
  <c r="F2167" s="1"/>
  <c r="C2171"/>
  <c r="F2171" s="1"/>
  <c r="C2175"/>
  <c r="F2175" s="1"/>
  <c r="C2179"/>
  <c r="F2179" s="1"/>
  <c r="C2183"/>
  <c r="F2183" s="1"/>
  <c r="C2187"/>
  <c r="F2187" s="1"/>
  <c r="C2191"/>
  <c r="F2191" s="1"/>
  <c r="H2191" s="1"/>
  <c r="C2195"/>
  <c r="F2195" s="1"/>
  <c r="H2195" s="1"/>
  <c r="C2199"/>
  <c r="F2199" s="1"/>
  <c r="H2199" s="1"/>
  <c r="C2203"/>
  <c r="F2203" s="1"/>
  <c r="H2203" s="1"/>
  <c r="C2207"/>
  <c r="F2207" s="1"/>
  <c r="H2207" s="1"/>
  <c r="C2211"/>
  <c r="F2211" s="1"/>
  <c r="H2211" s="1"/>
  <c r="C2215"/>
  <c r="F2215" s="1"/>
  <c r="H2215" s="1"/>
  <c r="C2219"/>
  <c r="F2219" s="1"/>
  <c r="H2219" s="1"/>
  <c r="C2223"/>
  <c r="F2223" s="1"/>
  <c r="H2223" s="1"/>
  <c r="C2227"/>
  <c r="F2227" s="1"/>
  <c r="H2227" s="1"/>
  <c r="C2231"/>
  <c r="F2231" s="1"/>
  <c r="H2231" s="1"/>
  <c r="C2235"/>
  <c r="F2235" s="1"/>
  <c r="H2235" s="1"/>
  <c r="C2239"/>
  <c r="F2239" s="1"/>
  <c r="H2239" s="1"/>
  <c r="C2243"/>
  <c r="F2243" s="1"/>
  <c r="H2243" s="1"/>
  <c r="C2247"/>
  <c r="F2247" s="1"/>
  <c r="H2247" s="1"/>
  <c r="C2251"/>
  <c r="F2251" s="1"/>
  <c r="H2251" s="1"/>
  <c r="C2255"/>
  <c r="F2255" s="1"/>
  <c r="H2255" s="1"/>
  <c r="C2259"/>
  <c r="F2259" s="1"/>
  <c r="H2259" s="1"/>
  <c r="C2263"/>
  <c r="F2263" s="1"/>
  <c r="H2263" s="1"/>
  <c r="C2267"/>
  <c r="F2267" s="1"/>
  <c r="H2267" s="1"/>
  <c r="C2271"/>
  <c r="F2271" s="1"/>
  <c r="H2271" s="1"/>
  <c r="C2275"/>
  <c r="F2275" s="1"/>
  <c r="H2275" s="1"/>
  <c r="C2279"/>
  <c r="F2279" s="1"/>
  <c r="H2279" s="1"/>
  <c r="C2283"/>
  <c r="F2283" s="1"/>
  <c r="H2283" s="1"/>
  <c r="C2287"/>
  <c r="F2287" s="1"/>
  <c r="H2287" s="1"/>
  <c r="C2291"/>
  <c r="F2291" s="1"/>
  <c r="H2291" s="1"/>
  <c r="C2295"/>
  <c r="F2295" s="1"/>
  <c r="H2295" s="1"/>
  <c r="C2299"/>
  <c r="F2299" s="1"/>
  <c r="H2299" s="1"/>
  <c r="C2303"/>
  <c r="F2303" s="1"/>
  <c r="H2303" s="1"/>
  <c r="C2307"/>
  <c r="F2307" s="1"/>
  <c r="H2307" s="1"/>
  <c r="C2311"/>
  <c r="F2311" s="1"/>
  <c r="H2311" s="1"/>
  <c r="C2315"/>
  <c r="F2315" s="1"/>
  <c r="H2315" s="1"/>
  <c r="C2319"/>
  <c r="F2319" s="1"/>
  <c r="H2319" s="1"/>
  <c r="C2323"/>
  <c r="F2323" s="1"/>
  <c r="H2323" s="1"/>
  <c r="C2327"/>
  <c r="F2327" s="1"/>
  <c r="H2327" s="1"/>
  <c r="C2331"/>
  <c r="F2331" s="1"/>
  <c r="H2331" s="1"/>
  <c r="C2335"/>
  <c r="F2335" s="1"/>
  <c r="H2335" s="1"/>
  <c r="C2339"/>
  <c r="F2339" s="1"/>
  <c r="H2339" s="1"/>
  <c r="C2343"/>
  <c r="F2343" s="1"/>
  <c r="H2343" s="1"/>
  <c r="C2347"/>
  <c r="F2347" s="1"/>
  <c r="H2347" s="1"/>
  <c r="C2351"/>
  <c r="F2351" s="1"/>
  <c r="H2351" s="1"/>
  <c r="C2355"/>
  <c r="F2355" s="1"/>
  <c r="H2355" s="1"/>
  <c r="C2359"/>
  <c r="F2359" s="1"/>
  <c r="H2359" s="1"/>
  <c r="C2363"/>
  <c r="F2363" s="1"/>
  <c r="H2363" s="1"/>
  <c r="C2367"/>
  <c r="F2367" s="1"/>
  <c r="H2367" s="1"/>
  <c r="C2371"/>
  <c r="F2371" s="1"/>
  <c r="H2371" s="1"/>
  <c r="C2375"/>
  <c r="F2375" s="1"/>
  <c r="H2375" s="1"/>
  <c r="C2379"/>
  <c r="F2379" s="1"/>
  <c r="H2379" s="1"/>
  <c r="C2383"/>
  <c r="F2383" s="1"/>
  <c r="H2383" s="1"/>
  <c r="C2387"/>
  <c r="F2387" s="1"/>
  <c r="H2387" s="1"/>
  <c r="C2391"/>
  <c r="F2391" s="1"/>
  <c r="H2391" s="1"/>
  <c r="C2395"/>
  <c r="F2395" s="1"/>
  <c r="H2395" s="1"/>
  <c r="C2399"/>
  <c r="F2399" s="1"/>
  <c r="H2399" s="1"/>
  <c r="C2403"/>
  <c r="F2403" s="1"/>
  <c r="H2403" s="1"/>
  <c r="C2407"/>
  <c r="F2407" s="1"/>
  <c r="H2407" s="1"/>
  <c r="C2411"/>
  <c r="F2411" s="1"/>
  <c r="H2411" s="1"/>
  <c r="C2415"/>
  <c r="F2415" s="1"/>
  <c r="H2415" s="1"/>
  <c r="C2419"/>
  <c r="F2419" s="1"/>
  <c r="H2419" s="1"/>
  <c r="C2423"/>
  <c r="F2423" s="1"/>
  <c r="H2423" s="1"/>
  <c r="C2427"/>
  <c r="F2427" s="1"/>
  <c r="H2427" s="1"/>
  <c r="C2431"/>
  <c r="F2431" s="1"/>
  <c r="H2431" s="1"/>
  <c r="C2435"/>
  <c r="F2435" s="1"/>
  <c r="H2435" s="1"/>
  <c r="C2439"/>
  <c r="F2439" s="1"/>
  <c r="H2439" s="1"/>
  <c r="C2443"/>
  <c r="F2443" s="1"/>
  <c r="H2443" s="1"/>
  <c r="C2447"/>
  <c r="F2447" s="1"/>
  <c r="H2447" s="1"/>
  <c r="C2451"/>
  <c r="F2451" s="1"/>
  <c r="H2451" s="1"/>
  <c r="C2455"/>
  <c r="F2455" s="1"/>
  <c r="H2455" s="1"/>
  <c r="C2459"/>
  <c r="F2459" s="1"/>
  <c r="H2459" s="1"/>
  <c r="C2463"/>
  <c r="F2463" s="1"/>
  <c r="H2463" s="1"/>
  <c r="C2467"/>
  <c r="F2467" s="1"/>
  <c r="H2467" s="1"/>
  <c r="C2471"/>
  <c r="F2471" s="1"/>
  <c r="H2471" s="1"/>
  <c r="C2475"/>
  <c r="F2475" s="1"/>
  <c r="H2475" s="1"/>
  <c r="C2479"/>
  <c r="F2479" s="1"/>
  <c r="H2479" s="1"/>
  <c r="C2483"/>
  <c r="F2483" s="1"/>
  <c r="H2483" s="1"/>
  <c r="C2487"/>
  <c r="F2487" s="1"/>
  <c r="H2487" s="1"/>
  <c r="C2491"/>
  <c r="F2491" s="1"/>
  <c r="H2491" s="1"/>
  <c r="C2495"/>
  <c r="F2495" s="1"/>
  <c r="H2495" s="1"/>
  <c r="C2499"/>
  <c r="F2499" s="1"/>
  <c r="H2499" s="1"/>
  <c r="C2503"/>
  <c r="F2503" s="1"/>
  <c r="H2503" s="1"/>
  <c r="C2507"/>
  <c r="F2507" s="1"/>
  <c r="H2507" s="1"/>
  <c r="C2511"/>
  <c r="F2511" s="1"/>
  <c r="H2511" s="1"/>
  <c r="C2515"/>
  <c r="F2515" s="1"/>
  <c r="H2515" s="1"/>
  <c r="C2519"/>
  <c r="F2519" s="1"/>
  <c r="H2519" s="1"/>
  <c r="C2523"/>
  <c r="F2523" s="1"/>
  <c r="H2523" s="1"/>
  <c r="C2527"/>
  <c r="F2527" s="1"/>
  <c r="H2527" s="1"/>
  <c r="C2531"/>
  <c r="F2531" s="1"/>
  <c r="H2531" s="1"/>
  <c r="C2535"/>
  <c r="F2535" s="1"/>
  <c r="H2535" s="1"/>
  <c r="C2539"/>
  <c r="F2539" s="1"/>
  <c r="H2539" s="1"/>
  <c r="C2543"/>
  <c r="F2543" s="1"/>
  <c r="H2543" s="1"/>
  <c r="C2547"/>
  <c r="F2547" s="1"/>
  <c r="H2547" s="1"/>
  <c r="C2551"/>
  <c r="F2551" s="1"/>
  <c r="H2551" s="1"/>
  <c r="C2555"/>
  <c r="F2555" s="1"/>
  <c r="H2555" s="1"/>
  <c r="C2559"/>
  <c r="F2559" s="1"/>
  <c r="H2559" s="1"/>
  <c r="C2563"/>
  <c r="F2563" s="1"/>
  <c r="H2563" s="1"/>
  <c r="C2567"/>
  <c r="F2567" s="1"/>
  <c r="H2567" s="1"/>
  <c r="C2571"/>
  <c r="F2571" s="1"/>
  <c r="H2571" s="1"/>
  <c r="C2575"/>
  <c r="F2575" s="1"/>
  <c r="H2575" s="1"/>
  <c r="C2579"/>
  <c r="F2579" s="1"/>
  <c r="H2579" s="1"/>
  <c r="C2583"/>
  <c r="F2583" s="1"/>
  <c r="H2583" s="1"/>
  <c r="C2587"/>
  <c r="F2587" s="1"/>
  <c r="H2587" s="1"/>
  <c r="C2591"/>
  <c r="F2591" s="1"/>
  <c r="H2591" s="1"/>
  <c r="C2595"/>
  <c r="F2595" s="1"/>
  <c r="H2595" s="1"/>
  <c r="C2599"/>
  <c r="F2599" s="1"/>
  <c r="H2599" s="1"/>
  <c r="C2603"/>
  <c r="F2603" s="1"/>
  <c r="H2603" s="1"/>
  <c r="C2607"/>
  <c r="F2607" s="1"/>
  <c r="H2607" s="1"/>
  <c r="C2611"/>
  <c r="F2611" s="1"/>
  <c r="H2611" s="1"/>
  <c r="C2615"/>
  <c r="F2615" s="1"/>
  <c r="H2615" s="1"/>
  <c r="C2619"/>
  <c r="F2619" s="1"/>
  <c r="H2619" s="1"/>
  <c r="C2623"/>
  <c r="F2623" s="1"/>
  <c r="H2623" s="1"/>
  <c r="C2627"/>
  <c r="F2627" s="1"/>
  <c r="H2627" s="1"/>
  <c r="C2631"/>
  <c r="F2631" s="1"/>
  <c r="H2631" s="1"/>
  <c r="C2635"/>
  <c r="F2635" s="1"/>
  <c r="H2635" s="1"/>
  <c r="C2639"/>
  <c r="F2639" s="1"/>
  <c r="H2639" s="1"/>
  <c r="C2643"/>
  <c r="F2643" s="1"/>
  <c r="H2643" s="1"/>
  <c r="C2647"/>
  <c r="F2647" s="1"/>
  <c r="H2647" s="1"/>
  <c r="C2651"/>
  <c r="F2651" s="1"/>
  <c r="H2651" s="1"/>
  <c r="C2655"/>
  <c r="F2655" s="1"/>
  <c r="H2655" s="1"/>
  <c r="C2659"/>
  <c r="F2659" s="1"/>
  <c r="H2659" s="1"/>
  <c r="C2663"/>
  <c r="F2663" s="1"/>
  <c r="H2663" s="1"/>
  <c r="C2667"/>
  <c r="F2667" s="1"/>
  <c r="H2667" s="1"/>
  <c r="C2671"/>
  <c r="F2671" s="1"/>
  <c r="H2671" s="1"/>
  <c r="C2675"/>
  <c r="F2675" s="1"/>
  <c r="H2675" s="1"/>
  <c r="C2679"/>
  <c r="F2679" s="1"/>
  <c r="H2679" s="1"/>
  <c r="C2683"/>
  <c r="F2683" s="1"/>
  <c r="H2683" s="1"/>
  <c r="C2687"/>
  <c r="F2687" s="1"/>
  <c r="H2687" s="1"/>
  <c r="C2691"/>
  <c r="F2691" s="1"/>
  <c r="H2691" s="1"/>
  <c r="C2695"/>
  <c r="F2695" s="1"/>
  <c r="H2695" s="1"/>
  <c r="C2699"/>
  <c r="F2699" s="1"/>
  <c r="H2699" s="1"/>
  <c r="C2703"/>
  <c r="F2703" s="1"/>
  <c r="H2703" s="1"/>
  <c r="C2707"/>
  <c r="F2707" s="1"/>
  <c r="H2707" s="1"/>
  <c r="C2711"/>
  <c r="F2711" s="1"/>
  <c r="H2711" s="1"/>
  <c r="C2715"/>
  <c r="F2715" s="1"/>
  <c r="H2715" s="1"/>
  <c r="C2719"/>
  <c r="F2719" s="1"/>
  <c r="H2719" s="1"/>
  <c r="C2723"/>
  <c r="F2723" s="1"/>
  <c r="H2723" s="1"/>
  <c r="C2727"/>
  <c r="F2727" s="1"/>
  <c r="H2727" s="1"/>
  <c r="C2731"/>
  <c r="F2731" s="1"/>
  <c r="H2731" s="1"/>
  <c r="C2735"/>
  <c r="F2735" s="1"/>
  <c r="H2735" s="1"/>
  <c r="C2739"/>
  <c r="F2739" s="1"/>
  <c r="H2739" s="1"/>
  <c r="C2743"/>
  <c r="F2743" s="1"/>
  <c r="H2743" s="1"/>
  <c r="C2747"/>
  <c r="F2747" s="1"/>
  <c r="H2747" s="1"/>
  <c r="C2751"/>
  <c r="F2751" s="1"/>
  <c r="H2751" s="1"/>
  <c r="C2755"/>
  <c r="F2755" s="1"/>
  <c r="H2755" s="1"/>
  <c r="C2759"/>
  <c r="F2759" s="1"/>
  <c r="H2759" s="1"/>
  <c r="C2763"/>
  <c r="F2763" s="1"/>
  <c r="H2763" s="1"/>
  <c r="C2767"/>
  <c r="F2767" s="1"/>
  <c r="H2767" s="1"/>
  <c r="C2771"/>
  <c r="F2771" s="1"/>
  <c r="H2771" s="1"/>
  <c r="C2775"/>
  <c r="F2775" s="1"/>
  <c r="H2775" s="1"/>
  <c r="C2779"/>
  <c r="F2779" s="1"/>
  <c r="H2779" s="1"/>
  <c r="C2783"/>
  <c r="F2783" s="1"/>
  <c r="H2783" s="1"/>
  <c r="C2787"/>
  <c r="F2787" s="1"/>
  <c r="H2787" s="1"/>
  <c r="C2791"/>
  <c r="F2791" s="1"/>
  <c r="H2791" s="1"/>
  <c r="C2795"/>
  <c r="F2795" s="1"/>
  <c r="H2795" s="1"/>
  <c r="C2799"/>
  <c r="F2799" s="1"/>
  <c r="H2799" s="1"/>
  <c r="C2803"/>
  <c r="F2803" s="1"/>
  <c r="H2803" s="1"/>
  <c r="C2807"/>
  <c r="F2807" s="1"/>
  <c r="H2807" s="1"/>
  <c r="C2811"/>
  <c r="F2811" s="1"/>
  <c r="H2811" s="1"/>
  <c r="C2815"/>
  <c r="F2815" s="1"/>
  <c r="H2815" s="1"/>
  <c r="C2819"/>
  <c r="F2819" s="1"/>
  <c r="H2819" s="1"/>
  <c r="C2823"/>
  <c r="F2823" s="1"/>
  <c r="H2823" s="1"/>
  <c r="C2827"/>
  <c r="F2827" s="1"/>
  <c r="H2827" s="1"/>
  <c r="C2831"/>
  <c r="F2831" s="1"/>
  <c r="H2831" s="1"/>
  <c r="C2835"/>
  <c r="F2835" s="1"/>
  <c r="H2835" s="1"/>
  <c r="C2839"/>
  <c r="F2839" s="1"/>
  <c r="H2839" s="1"/>
  <c r="C2843"/>
  <c r="F2843" s="1"/>
  <c r="H2843" s="1"/>
  <c r="C2847"/>
  <c r="F2847" s="1"/>
  <c r="H2847" s="1"/>
  <c r="C2851"/>
  <c r="F2851" s="1"/>
  <c r="H2851" s="1"/>
  <c r="C2855"/>
  <c r="F2855" s="1"/>
  <c r="H2855" s="1"/>
  <c r="C2859"/>
  <c r="F2859" s="1"/>
  <c r="H2859" s="1"/>
  <c r="C2863"/>
  <c r="F2863" s="1"/>
  <c r="H2863" s="1"/>
  <c r="C2867"/>
  <c r="F2867" s="1"/>
  <c r="H2867" s="1"/>
  <c r="C2871"/>
  <c r="F2871" s="1"/>
  <c r="H2871" s="1"/>
  <c r="C2875"/>
  <c r="F2875" s="1"/>
  <c r="H2875" s="1"/>
  <c r="C2879"/>
  <c r="F2879" s="1"/>
  <c r="H2879" s="1"/>
  <c r="C2883"/>
  <c r="F2883" s="1"/>
  <c r="H2883" s="1"/>
  <c r="C2887"/>
  <c r="F2887" s="1"/>
  <c r="H2887" s="1"/>
  <c r="C2891"/>
  <c r="F2891" s="1"/>
  <c r="H2891" s="1"/>
  <c r="C2895"/>
  <c r="F2895" s="1"/>
  <c r="H2895" s="1"/>
  <c r="C2899"/>
  <c r="F2899" s="1"/>
  <c r="H2899" s="1"/>
  <c r="C2903"/>
  <c r="F2903" s="1"/>
  <c r="H2903" s="1"/>
  <c r="C2907"/>
  <c r="F2907" s="1"/>
  <c r="H2907" s="1"/>
  <c r="C2911"/>
  <c r="F2911" s="1"/>
  <c r="H2911" s="1"/>
  <c r="C2915"/>
  <c r="F2915" s="1"/>
  <c r="H2915" s="1"/>
  <c r="C2919"/>
  <c r="F2919" s="1"/>
  <c r="H2919" s="1"/>
  <c r="C2923"/>
  <c r="F2923" s="1"/>
  <c r="H2923" s="1"/>
  <c r="C2927"/>
  <c r="F2927" s="1"/>
  <c r="H2927" s="1"/>
  <c r="C2931"/>
  <c r="F2931" s="1"/>
  <c r="H2931" s="1"/>
  <c r="C2935"/>
  <c r="F2935" s="1"/>
  <c r="H2935" s="1"/>
  <c r="C2939"/>
  <c r="F2939" s="1"/>
  <c r="H2939" s="1"/>
  <c r="C2943"/>
  <c r="F2943" s="1"/>
  <c r="H2943" s="1"/>
  <c r="C2947"/>
  <c r="F2947" s="1"/>
  <c r="H2947" s="1"/>
  <c r="C2951"/>
  <c r="F2951" s="1"/>
  <c r="H2951" s="1"/>
  <c r="C2955"/>
  <c r="F2955" s="1"/>
  <c r="H2955" s="1"/>
  <c r="C2959"/>
  <c r="F2959" s="1"/>
  <c r="H2959" s="1"/>
  <c r="C2963"/>
  <c r="F2963" s="1"/>
  <c r="H2963" s="1"/>
  <c r="C2967"/>
  <c r="F2967" s="1"/>
  <c r="H2967" s="1"/>
  <c r="C2971"/>
  <c r="F2971" s="1"/>
  <c r="H2971" s="1"/>
  <c r="C2975"/>
  <c r="F2975" s="1"/>
  <c r="H2975" s="1"/>
  <c r="C2979"/>
  <c r="F2979" s="1"/>
  <c r="H2979" s="1"/>
  <c r="C2983"/>
  <c r="F2983" s="1"/>
  <c r="H2983" s="1"/>
  <c r="C2987"/>
  <c r="F2987" s="1"/>
  <c r="H2987" s="1"/>
  <c r="C2991"/>
  <c r="F2991" s="1"/>
  <c r="H2991" s="1"/>
  <c r="C2995"/>
  <c r="F2995" s="1"/>
  <c r="H2995" s="1"/>
  <c r="C2999"/>
  <c r="F2999" s="1"/>
  <c r="H2999" s="1"/>
  <c r="C3003"/>
  <c r="F3003" s="1"/>
  <c r="H3003" s="1"/>
  <c r="C3007"/>
  <c r="F3007" s="1"/>
  <c r="H3007" s="1"/>
  <c r="C3011"/>
  <c r="F3011" s="1"/>
  <c r="H3011" s="1"/>
  <c r="C3015"/>
  <c r="F3015" s="1"/>
  <c r="H3015" s="1"/>
  <c r="C3019"/>
  <c r="F3019" s="1"/>
  <c r="H3019" s="1"/>
  <c r="D4350"/>
  <c r="C4350"/>
  <c r="F4350" s="1"/>
  <c r="D4358"/>
  <c r="C4358"/>
  <c r="F4358" s="1"/>
  <c r="D4366"/>
  <c r="C4366"/>
  <c r="F4366" s="1"/>
  <c r="D4374"/>
  <c r="C4374"/>
  <c r="F4374" s="1"/>
  <c r="D4382"/>
  <c r="C4382"/>
  <c r="F4382" s="1"/>
  <c r="D4390"/>
  <c r="C4390"/>
  <c r="F4390" s="1"/>
  <c r="D4398"/>
  <c r="C4398"/>
  <c r="F4398" s="1"/>
  <c r="D3635"/>
  <c r="H3635" s="1"/>
  <c r="C3636"/>
  <c r="F3636" s="1"/>
  <c r="H3636" s="1"/>
  <c r="D3639"/>
  <c r="H3639" s="1"/>
  <c r="C3640"/>
  <c r="F3640" s="1"/>
  <c r="H3640" s="1"/>
  <c r="D3643"/>
  <c r="H3643" s="1"/>
  <c r="C3644"/>
  <c r="F3644" s="1"/>
  <c r="H3644" s="1"/>
  <c r="C4036"/>
  <c r="F4036" s="1"/>
  <c r="C4040"/>
  <c r="F4040" s="1"/>
  <c r="C4044"/>
  <c r="F4044" s="1"/>
  <c r="C4048"/>
  <c r="F4048" s="1"/>
  <c r="C4052"/>
  <c r="F4052" s="1"/>
  <c r="C4056"/>
  <c r="F4056" s="1"/>
  <c r="C4060"/>
  <c r="F4060" s="1"/>
  <c r="C4064"/>
  <c r="F4064" s="1"/>
  <c r="C4068"/>
  <c r="F4068" s="1"/>
  <c r="C4072"/>
  <c r="F4072" s="1"/>
  <c r="C4076"/>
  <c r="F4076" s="1"/>
  <c r="C4080"/>
  <c r="F4080" s="1"/>
  <c r="C4084"/>
  <c r="F4084" s="1"/>
  <c r="C4088"/>
  <c r="F4088" s="1"/>
  <c r="C4092"/>
  <c r="F4092" s="1"/>
  <c r="C4096"/>
  <c r="F4096" s="1"/>
  <c r="C4100"/>
  <c r="F4100" s="1"/>
  <c r="C4104"/>
  <c r="F4104" s="1"/>
  <c r="C4108"/>
  <c r="F4108" s="1"/>
  <c r="C4112"/>
  <c r="F4112" s="1"/>
  <c r="C4116"/>
  <c r="F4116" s="1"/>
  <c r="C4120"/>
  <c r="F4120" s="1"/>
  <c r="C4124"/>
  <c r="F4124" s="1"/>
  <c r="C4128"/>
  <c r="F4128" s="1"/>
  <c r="C4132"/>
  <c r="F4132" s="1"/>
  <c r="C4136"/>
  <c r="F4136" s="1"/>
  <c r="C4140"/>
  <c r="F4140" s="1"/>
  <c r="C4144"/>
  <c r="F4144" s="1"/>
  <c r="C4148"/>
  <c r="F4148" s="1"/>
  <c r="C4152"/>
  <c r="F4152" s="1"/>
  <c r="H4152" s="1"/>
  <c r="C4156"/>
  <c r="F4156" s="1"/>
  <c r="H4156" s="1"/>
  <c r="C4160"/>
  <c r="F4160" s="1"/>
  <c r="H4160" s="1"/>
  <c r="C4164"/>
  <c r="F4164" s="1"/>
  <c r="H4164" s="1"/>
  <c r="C4168"/>
  <c r="F4168" s="1"/>
  <c r="H4168" s="1"/>
  <c r="C4172"/>
  <c r="F4172" s="1"/>
  <c r="H4172" s="1"/>
  <c r="C4176"/>
  <c r="F4176" s="1"/>
  <c r="H4176" s="1"/>
  <c r="C4180"/>
  <c r="F4180" s="1"/>
  <c r="H4180" s="1"/>
  <c r="C4184"/>
  <c r="F4184" s="1"/>
  <c r="H4184" s="1"/>
  <c r="C4188"/>
  <c r="F4188" s="1"/>
  <c r="H4188" s="1"/>
  <c r="C4192"/>
  <c r="F4192" s="1"/>
  <c r="H4192" s="1"/>
  <c r="C4196"/>
  <c r="F4196" s="1"/>
  <c r="H4196" s="1"/>
  <c r="C4200"/>
  <c r="F4200" s="1"/>
  <c r="H4200" s="1"/>
  <c r="C4204"/>
  <c r="F4204" s="1"/>
  <c r="H4204" s="1"/>
  <c r="C4208"/>
  <c r="F4208" s="1"/>
  <c r="H4208" s="1"/>
  <c r="C4212"/>
  <c r="F4212" s="1"/>
  <c r="H4212" s="1"/>
  <c r="C4216"/>
  <c r="F4216" s="1"/>
  <c r="H4216" s="1"/>
  <c r="C4220"/>
  <c r="F4220" s="1"/>
  <c r="H4220" s="1"/>
  <c r="C4224"/>
  <c r="F4224" s="1"/>
  <c r="H4224" s="1"/>
  <c r="C4228"/>
  <c r="F4228" s="1"/>
  <c r="H4228" s="1"/>
  <c r="C4232"/>
  <c r="F4232" s="1"/>
  <c r="H4232" s="1"/>
  <c r="C4236"/>
  <c r="F4236" s="1"/>
  <c r="H4236" s="1"/>
  <c r="C4240"/>
  <c r="F4240" s="1"/>
  <c r="H4240" s="1"/>
  <c r="C4244"/>
  <c r="F4244" s="1"/>
  <c r="H4244" s="1"/>
  <c r="C4248"/>
  <c r="F4248" s="1"/>
  <c r="H4248" s="1"/>
  <c r="C4252"/>
  <c r="F4252" s="1"/>
  <c r="H4252" s="1"/>
  <c r="C4256"/>
  <c r="F4256" s="1"/>
  <c r="H4256" s="1"/>
  <c r="C4260"/>
  <c r="F4260" s="1"/>
  <c r="H4260" s="1"/>
  <c r="C4264"/>
  <c r="F4264" s="1"/>
  <c r="H4264" s="1"/>
  <c r="C4268"/>
  <c r="F4268" s="1"/>
  <c r="H4268" s="1"/>
  <c r="C4272"/>
  <c r="F4272" s="1"/>
  <c r="H4272" s="1"/>
  <c r="C4276"/>
  <c r="F4276" s="1"/>
  <c r="H4276" s="1"/>
  <c r="C4280"/>
  <c r="F4280" s="1"/>
  <c r="H4280" s="1"/>
  <c r="C4284"/>
  <c r="F4284" s="1"/>
  <c r="H4284" s="1"/>
  <c r="C4288"/>
  <c r="F4288" s="1"/>
  <c r="H4288" s="1"/>
  <c r="C4292"/>
  <c r="F4292" s="1"/>
  <c r="H4292" s="1"/>
  <c r="C4296"/>
  <c r="F4296" s="1"/>
  <c r="H4296" s="1"/>
  <c r="C4300"/>
  <c r="F4300" s="1"/>
  <c r="H4300" s="1"/>
  <c r="C4304"/>
  <c r="F4304" s="1"/>
  <c r="H4304" s="1"/>
  <c r="C4308"/>
  <c r="F4308" s="1"/>
  <c r="H4308" s="1"/>
  <c r="C4312"/>
  <c r="F4312" s="1"/>
  <c r="H4312" s="1"/>
  <c r="C4316"/>
  <c r="F4316" s="1"/>
  <c r="H4316" s="1"/>
  <c r="C4320"/>
  <c r="F4320" s="1"/>
  <c r="H4320" s="1"/>
  <c r="C4324"/>
  <c r="F4324" s="1"/>
  <c r="H4324" s="1"/>
  <c r="C4328"/>
  <c r="F4328" s="1"/>
  <c r="H4328" s="1"/>
  <c r="C4332"/>
  <c r="F4332" s="1"/>
  <c r="H4332" s="1"/>
  <c r="C4336"/>
  <c r="F4336" s="1"/>
  <c r="H4336" s="1"/>
  <c r="C4340"/>
  <c r="F4340" s="1"/>
  <c r="H4340" s="1"/>
  <c r="C4344"/>
  <c r="F4344" s="1"/>
  <c r="H4344" s="1"/>
  <c r="C4348"/>
  <c r="F4348" s="1"/>
  <c r="H4348" s="1"/>
  <c r="D4354"/>
  <c r="H4354" s="1"/>
  <c r="C4354"/>
  <c r="F4354" s="1"/>
  <c r="D4362"/>
  <c r="H4362" s="1"/>
  <c r="C4362"/>
  <c r="F4362" s="1"/>
  <c r="D4370"/>
  <c r="H4370" s="1"/>
  <c r="C4370"/>
  <c r="F4370" s="1"/>
  <c r="D4378"/>
  <c r="H4378" s="1"/>
  <c r="C4378"/>
  <c r="F4378" s="1"/>
  <c r="D4386"/>
  <c r="C4386"/>
  <c r="F4386" s="1"/>
  <c r="D4394"/>
  <c r="C4394"/>
  <c r="F4394" s="1"/>
  <c r="D4402"/>
  <c r="C4402"/>
  <c r="F4402" s="1"/>
  <c r="C3426"/>
  <c r="F3426" s="1"/>
  <c r="C3430"/>
  <c r="F3430" s="1"/>
  <c r="C3434"/>
  <c r="F3434" s="1"/>
  <c r="C3438"/>
  <c r="F3438" s="1"/>
  <c r="C3442"/>
  <c r="F3442" s="1"/>
  <c r="C3446"/>
  <c r="F3446" s="1"/>
  <c r="C3450"/>
  <c r="F3450" s="1"/>
  <c r="C3454"/>
  <c r="F3454" s="1"/>
  <c r="C3458"/>
  <c r="F3458" s="1"/>
  <c r="C3462"/>
  <c r="F3462" s="1"/>
  <c r="C3466"/>
  <c r="F3466" s="1"/>
  <c r="C3470"/>
  <c r="F3470" s="1"/>
  <c r="C3474"/>
  <c r="F3474" s="1"/>
  <c r="C3478"/>
  <c r="F3478" s="1"/>
  <c r="C3482"/>
  <c r="F3482" s="1"/>
  <c r="C3486"/>
  <c r="F3486" s="1"/>
  <c r="C3490"/>
  <c r="F3490" s="1"/>
  <c r="C3494"/>
  <c r="F3494" s="1"/>
  <c r="C3498"/>
  <c r="F3498" s="1"/>
  <c r="C3502"/>
  <c r="F3502" s="1"/>
  <c r="C3506"/>
  <c r="F3506" s="1"/>
  <c r="C3510"/>
  <c r="F3510" s="1"/>
  <c r="C3514"/>
  <c r="F3514" s="1"/>
  <c r="C3518"/>
  <c r="F3518" s="1"/>
  <c r="C3522"/>
  <c r="F3522" s="1"/>
  <c r="C3526"/>
  <c r="F3526" s="1"/>
  <c r="C3530"/>
  <c r="F3530" s="1"/>
  <c r="C3534"/>
  <c r="F3534" s="1"/>
  <c r="C3538"/>
  <c r="F3538" s="1"/>
  <c r="C3542"/>
  <c r="F3542" s="1"/>
  <c r="C3546"/>
  <c r="F3546" s="1"/>
  <c r="C3550"/>
  <c r="F3550" s="1"/>
  <c r="C3554"/>
  <c r="F3554" s="1"/>
  <c r="C3558"/>
  <c r="F3558" s="1"/>
  <c r="C3562"/>
  <c r="F3562" s="1"/>
  <c r="C3566"/>
  <c r="F3566" s="1"/>
  <c r="C3570"/>
  <c r="F3570" s="1"/>
  <c r="C3574"/>
  <c r="F3574" s="1"/>
  <c r="C3578"/>
  <c r="F3578" s="1"/>
  <c r="C3582"/>
  <c r="F3582" s="1"/>
  <c r="C3586"/>
  <c r="F3586" s="1"/>
  <c r="C3590"/>
  <c r="F3590" s="1"/>
  <c r="C3594"/>
  <c r="F3594" s="1"/>
  <c r="C3598"/>
  <c r="F3598" s="1"/>
  <c r="C3602"/>
  <c r="F3602" s="1"/>
  <c r="C3606"/>
  <c r="F3606" s="1"/>
  <c r="C3610"/>
  <c r="F3610" s="1"/>
  <c r="C3614"/>
  <c r="F3614" s="1"/>
  <c r="C3618"/>
  <c r="F3618" s="1"/>
  <c r="C3622"/>
  <c r="F3622" s="1"/>
  <c r="C3626"/>
  <c r="F3626" s="1"/>
  <c r="C3630"/>
  <c r="F3630" s="1"/>
  <c r="H3630" s="1"/>
  <c r="D3633"/>
  <c r="H3633" s="1"/>
  <c r="C3650"/>
  <c r="F3650" s="1"/>
  <c r="C3654"/>
  <c r="F3654" s="1"/>
  <c r="C3658"/>
  <c r="F3658" s="1"/>
  <c r="C3662"/>
  <c r="F3662" s="1"/>
  <c r="C3666"/>
  <c r="F3666" s="1"/>
  <c r="C3670"/>
  <c r="F3670" s="1"/>
  <c r="C3674"/>
  <c r="F3674" s="1"/>
  <c r="C3678"/>
  <c r="F3678" s="1"/>
  <c r="C3682"/>
  <c r="F3682" s="1"/>
  <c r="C3686"/>
  <c r="F3686" s="1"/>
  <c r="C3690"/>
  <c r="F3690" s="1"/>
  <c r="C3694"/>
  <c r="F3694" s="1"/>
  <c r="C3698"/>
  <c r="F3698" s="1"/>
  <c r="C3702"/>
  <c r="F3702" s="1"/>
  <c r="C3706"/>
  <c r="F3706" s="1"/>
  <c r="C3710"/>
  <c r="F3710" s="1"/>
  <c r="C3714"/>
  <c r="F3714" s="1"/>
  <c r="C3718"/>
  <c r="F3718" s="1"/>
  <c r="C3722"/>
  <c r="F3722" s="1"/>
  <c r="C3726"/>
  <c r="F3726" s="1"/>
  <c r="C3730"/>
  <c r="F3730" s="1"/>
  <c r="C3734"/>
  <c r="F3734" s="1"/>
  <c r="C3738"/>
  <c r="F3738" s="1"/>
  <c r="C3742"/>
  <c r="F3742" s="1"/>
  <c r="C3746"/>
  <c r="F3746" s="1"/>
  <c r="C3750"/>
  <c r="F3750" s="1"/>
  <c r="C3754"/>
  <c r="F3754" s="1"/>
  <c r="C3758"/>
  <c r="F3758" s="1"/>
  <c r="C3762"/>
  <c r="F3762" s="1"/>
  <c r="C3766"/>
  <c r="F3766" s="1"/>
  <c r="C3770"/>
  <c r="F3770" s="1"/>
  <c r="C3774"/>
  <c r="F3774" s="1"/>
  <c r="C3778"/>
  <c r="F3778" s="1"/>
  <c r="C3782"/>
  <c r="F3782" s="1"/>
  <c r="C3786"/>
  <c r="F3786" s="1"/>
  <c r="C3790"/>
  <c r="F3790" s="1"/>
  <c r="C3794"/>
  <c r="F3794" s="1"/>
  <c r="C3798"/>
  <c r="F3798" s="1"/>
  <c r="C3802"/>
  <c r="F3802" s="1"/>
  <c r="C3806"/>
  <c r="F3806" s="1"/>
  <c r="C3810"/>
  <c r="F3810" s="1"/>
  <c r="C3814"/>
  <c r="F3814" s="1"/>
  <c r="C3818"/>
  <c r="F3818" s="1"/>
  <c r="C3822"/>
  <c r="F3822" s="1"/>
  <c r="C3826"/>
  <c r="F3826" s="1"/>
  <c r="C3830"/>
  <c r="F3830" s="1"/>
  <c r="C3834"/>
  <c r="F3834" s="1"/>
  <c r="C3838"/>
  <c r="F3838" s="1"/>
  <c r="C3842"/>
  <c r="F3842" s="1"/>
  <c r="C3846"/>
  <c r="F3846" s="1"/>
  <c r="C3850"/>
  <c r="F3850" s="1"/>
  <c r="C3854"/>
  <c r="F3854" s="1"/>
  <c r="C3858"/>
  <c r="F3858" s="1"/>
  <c r="C3862"/>
  <c r="F3862" s="1"/>
  <c r="C3866"/>
  <c r="F3866" s="1"/>
  <c r="C3870"/>
  <c r="F3870" s="1"/>
  <c r="C3874"/>
  <c r="F3874" s="1"/>
  <c r="C3878"/>
  <c r="F3878" s="1"/>
  <c r="C3882"/>
  <c r="F3882" s="1"/>
  <c r="C3886"/>
  <c r="F3886" s="1"/>
  <c r="C3890"/>
  <c r="F3890" s="1"/>
  <c r="C3894"/>
  <c r="F3894" s="1"/>
  <c r="C3898"/>
  <c r="F3898" s="1"/>
  <c r="C3902"/>
  <c r="F3902" s="1"/>
  <c r="C3906"/>
  <c r="F3906" s="1"/>
  <c r="C3910"/>
  <c r="F3910" s="1"/>
  <c r="C3914"/>
  <c r="F3914" s="1"/>
  <c r="C3918"/>
  <c r="F3918" s="1"/>
  <c r="C3922"/>
  <c r="F3922" s="1"/>
  <c r="C3926"/>
  <c r="F3926" s="1"/>
  <c r="C3930"/>
  <c r="F3930" s="1"/>
  <c r="C3934"/>
  <c r="F3934" s="1"/>
  <c r="C3938"/>
  <c r="F3938" s="1"/>
  <c r="C3942"/>
  <c r="F3942" s="1"/>
  <c r="C3946"/>
  <c r="F3946" s="1"/>
  <c r="C3950"/>
  <c r="F3950" s="1"/>
  <c r="C3954"/>
  <c r="F3954" s="1"/>
  <c r="H3954" s="1"/>
  <c r="C3958"/>
  <c r="F3958" s="1"/>
  <c r="H3958" s="1"/>
  <c r="C3962"/>
  <c r="F3962" s="1"/>
  <c r="H3962" s="1"/>
  <c r="C3966"/>
  <c r="F3966" s="1"/>
  <c r="H3966" s="1"/>
  <c r="C3970"/>
  <c r="F3970" s="1"/>
  <c r="H3970" s="1"/>
  <c r="C3974"/>
  <c r="F3974" s="1"/>
  <c r="H3974" s="1"/>
  <c r="C3978"/>
  <c r="F3978" s="1"/>
  <c r="H3978" s="1"/>
  <c r="C3982"/>
  <c r="F3982" s="1"/>
  <c r="H3982" s="1"/>
  <c r="C3986"/>
  <c r="F3986" s="1"/>
  <c r="H3986" s="1"/>
  <c r="C3990"/>
  <c r="F3990" s="1"/>
  <c r="H3990" s="1"/>
  <c r="C3994"/>
  <c r="F3994" s="1"/>
  <c r="H3994" s="1"/>
  <c r="C3998"/>
  <c r="F3998" s="1"/>
  <c r="H3998" s="1"/>
  <c r="C4002"/>
  <c r="F4002" s="1"/>
  <c r="H4002" s="1"/>
  <c r="C4006"/>
  <c r="F4006" s="1"/>
  <c r="H4006" s="1"/>
  <c r="C4010"/>
  <c r="F4010" s="1"/>
  <c r="H4010" s="1"/>
  <c r="C4014"/>
  <c r="F4014" s="1"/>
  <c r="H4014" s="1"/>
  <c r="C4018"/>
  <c r="F4018" s="1"/>
  <c r="H4018" s="1"/>
  <c r="C4022"/>
  <c r="F4022" s="1"/>
  <c r="H4022" s="1"/>
  <c r="C4026"/>
  <c r="F4026" s="1"/>
  <c r="H4026" s="1"/>
  <c r="C4030"/>
  <c r="F4030" s="1"/>
  <c r="H4030" s="1"/>
  <c r="C4034"/>
  <c r="F4034" s="1"/>
  <c r="H4034" s="1"/>
  <c r="C4038"/>
  <c r="F4038" s="1"/>
  <c r="H4038" s="1"/>
  <c r="C4042"/>
  <c r="F4042" s="1"/>
  <c r="H4042" s="1"/>
  <c r="C4046"/>
  <c r="F4046" s="1"/>
  <c r="H4046" s="1"/>
  <c r="C4050"/>
  <c r="F4050" s="1"/>
  <c r="H4050" s="1"/>
  <c r="C4054"/>
  <c r="F4054" s="1"/>
  <c r="H4054" s="1"/>
  <c r="C4058"/>
  <c r="F4058" s="1"/>
  <c r="H4058" s="1"/>
  <c r="C4062"/>
  <c r="F4062" s="1"/>
  <c r="H4062" s="1"/>
  <c r="C4162"/>
  <c r="F4162" s="1"/>
  <c r="H4162" s="1"/>
  <c r="C4166"/>
  <c r="F4166" s="1"/>
  <c r="H4166" s="1"/>
  <c r="C4170"/>
  <c r="F4170" s="1"/>
  <c r="H4170" s="1"/>
  <c r="C4174"/>
  <c r="F4174" s="1"/>
  <c r="H4174" s="1"/>
  <c r="C4178"/>
  <c r="F4178" s="1"/>
  <c r="H4178" s="1"/>
  <c r="C4182"/>
  <c r="F4182" s="1"/>
  <c r="H4182" s="1"/>
  <c r="C4186"/>
  <c r="F4186" s="1"/>
  <c r="H4186" s="1"/>
  <c r="C4190"/>
  <c r="F4190" s="1"/>
  <c r="H4190" s="1"/>
  <c r="C4194"/>
  <c r="F4194" s="1"/>
  <c r="H4194" s="1"/>
  <c r="C4198"/>
  <c r="F4198" s="1"/>
  <c r="H4198" s="1"/>
  <c r="C4202"/>
  <c r="F4202" s="1"/>
  <c r="H4202" s="1"/>
  <c r="C4206"/>
  <c r="F4206" s="1"/>
  <c r="H4206" s="1"/>
  <c r="C4210"/>
  <c r="F4210" s="1"/>
  <c r="H4210" s="1"/>
  <c r="C4214"/>
  <c r="F4214" s="1"/>
  <c r="H4214" s="1"/>
  <c r="C4218"/>
  <c r="F4218" s="1"/>
  <c r="H4218" s="1"/>
  <c r="C4222"/>
  <c r="F4222" s="1"/>
  <c r="H4222" s="1"/>
  <c r="C4226"/>
  <c r="F4226" s="1"/>
  <c r="H4226" s="1"/>
  <c r="C4230"/>
  <c r="F4230" s="1"/>
  <c r="H4230" s="1"/>
  <c r="C4234"/>
  <c r="F4234" s="1"/>
  <c r="H4234" s="1"/>
  <c r="C4238"/>
  <c r="F4238" s="1"/>
  <c r="H4238" s="1"/>
  <c r="C4242"/>
  <c r="F4242" s="1"/>
  <c r="H4242" s="1"/>
  <c r="C4246"/>
  <c r="F4246" s="1"/>
  <c r="H4246" s="1"/>
  <c r="C4250"/>
  <c r="F4250" s="1"/>
  <c r="H4250" s="1"/>
  <c r="C4254"/>
  <c r="F4254" s="1"/>
  <c r="H4254" s="1"/>
  <c r="C4258"/>
  <c r="F4258" s="1"/>
  <c r="H4258" s="1"/>
  <c r="C4262"/>
  <c r="F4262" s="1"/>
  <c r="H4262" s="1"/>
  <c r="C4266"/>
  <c r="F4266" s="1"/>
  <c r="H4266" s="1"/>
  <c r="C4270"/>
  <c r="F4270" s="1"/>
  <c r="H4270" s="1"/>
  <c r="C4274"/>
  <c r="F4274" s="1"/>
  <c r="H4274" s="1"/>
  <c r="C4278"/>
  <c r="F4278" s="1"/>
  <c r="H4278" s="1"/>
  <c r="C4282"/>
  <c r="F4282" s="1"/>
  <c r="H4282" s="1"/>
  <c r="C4286"/>
  <c r="F4286" s="1"/>
  <c r="H4286" s="1"/>
  <c r="C4290"/>
  <c r="F4290" s="1"/>
  <c r="H4290" s="1"/>
  <c r="C4294"/>
  <c r="F4294" s="1"/>
  <c r="H4294" s="1"/>
  <c r="C4298"/>
  <c r="F4298" s="1"/>
  <c r="H4298" s="1"/>
  <c r="C4302"/>
  <c r="F4302" s="1"/>
  <c r="H4302" s="1"/>
  <c r="C4306"/>
  <c r="F4306" s="1"/>
  <c r="H4306" s="1"/>
  <c r="C4310"/>
  <c r="F4310" s="1"/>
  <c r="H4310" s="1"/>
  <c r="C4314"/>
  <c r="F4314" s="1"/>
  <c r="H4314" s="1"/>
  <c r="C4318"/>
  <c r="F4318" s="1"/>
  <c r="H4318" s="1"/>
  <c r="C4322"/>
  <c r="F4322" s="1"/>
  <c r="H4322" s="1"/>
  <c r="C4326"/>
  <c r="F4326" s="1"/>
  <c r="H4326" s="1"/>
  <c r="C4330"/>
  <c r="F4330" s="1"/>
  <c r="H4330" s="1"/>
  <c r="C4334"/>
  <c r="F4334" s="1"/>
  <c r="H4334" s="1"/>
  <c r="C4338"/>
  <c r="F4338" s="1"/>
  <c r="H4338" s="1"/>
  <c r="C4342"/>
  <c r="F4342" s="1"/>
  <c r="H4342" s="1"/>
  <c r="C4346"/>
  <c r="F4346" s="1"/>
  <c r="H4346" s="1"/>
  <c r="C4406"/>
  <c r="F4406" s="1"/>
  <c r="C4410"/>
  <c r="F4410" s="1"/>
  <c r="C4414"/>
  <c r="F4414" s="1"/>
  <c r="C4418"/>
  <c r="F4418" s="1"/>
  <c r="C4422"/>
  <c r="F4422" s="1"/>
  <c r="C4426"/>
  <c r="F4426" s="1"/>
  <c r="C4430"/>
  <c r="F4430" s="1"/>
  <c r="C4434"/>
  <c r="F4434" s="1"/>
  <c r="C4438"/>
  <c r="F4438" s="1"/>
  <c r="C4442"/>
  <c r="F4442" s="1"/>
  <c r="C4446"/>
  <c r="F4446" s="1"/>
  <c r="C4450"/>
  <c r="F4450" s="1"/>
  <c r="C4454"/>
  <c r="F4454" s="1"/>
  <c r="C4458"/>
  <c r="F4458" s="1"/>
  <c r="C4462"/>
  <c r="F4462" s="1"/>
  <c r="C4466"/>
  <c r="F4466" s="1"/>
  <c r="C4470"/>
  <c r="F4470" s="1"/>
  <c r="C4474"/>
  <c r="F4474" s="1"/>
  <c r="C4478"/>
  <c r="F4478" s="1"/>
  <c r="C4482"/>
  <c r="F4482" s="1"/>
  <c r="C4486"/>
  <c r="F4486" s="1"/>
  <c r="C4490"/>
  <c r="F4490" s="1"/>
  <c r="C4494"/>
  <c r="F4494" s="1"/>
  <c r="C4498"/>
  <c r="F4498" s="1"/>
  <c r="C4502"/>
  <c r="F4502" s="1"/>
  <c r="C4506"/>
  <c r="F4506" s="1"/>
  <c r="C4510"/>
  <c r="F4510" s="1"/>
  <c r="C4514"/>
  <c r="F4514" s="1"/>
  <c r="C4518"/>
  <c r="F4518" s="1"/>
  <c r="C4522"/>
  <c r="F4522" s="1"/>
  <c r="C4526"/>
  <c r="F4526" s="1"/>
  <c r="C4530"/>
  <c r="F4530" s="1"/>
  <c r="C4534"/>
  <c r="F4534" s="1"/>
  <c r="C4538"/>
  <c r="F4538" s="1"/>
  <c r="C4542"/>
  <c r="F4542" s="1"/>
  <c r="C4546"/>
  <c r="F4546" s="1"/>
  <c r="C4550"/>
  <c r="F4550" s="1"/>
  <c r="C4554"/>
  <c r="F4554" s="1"/>
  <c r="C4558"/>
  <c r="F4558" s="1"/>
  <c r="C4562"/>
  <c r="F4562" s="1"/>
  <c r="C4566"/>
  <c r="F4566" s="1"/>
  <c r="C4570"/>
  <c r="F4570" s="1"/>
  <c r="C4574"/>
  <c r="F4574" s="1"/>
  <c r="C4578"/>
  <c r="F4578" s="1"/>
  <c r="C4582"/>
  <c r="F4582" s="1"/>
  <c r="C4586"/>
  <c r="F4586" s="1"/>
  <c r="C4590"/>
  <c r="F4590" s="1"/>
  <c r="C4594"/>
  <c r="F4594" s="1"/>
  <c r="C4598"/>
  <c r="F4598" s="1"/>
  <c r="C4602"/>
  <c r="F4602" s="1"/>
  <c r="C4606"/>
  <c r="F4606" s="1"/>
  <c r="C4610"/>
  <c r="F4610" s="1"/>
  <c r="C4614"/>
  <c r="F4614" s="1"/>
  <c r="C4618"/>
  <c r="F4618" s="1"/>
  <c r="C4622"/>
  <c r="F4622" s="1"/>
  <c r="C4626"/>
  <c r="F4626" s="1"/>
  <c r="C4630"/>
  <c r="F4630" s="1"/>
  <c r="C4634"/>
  <c r="F4634" s="1"/>
  <c r="C4638"/>
  <c r="F4638" s="1"/>
  <c r="C4642"/>
  <c r="F4642" s="1"/>
  <c r="C4646"/>
  <c r="F4646" s="1"/>
  <c r="C4650"/>
  <c r="F4650" s="1"/>
  <c r="C4654"/>
  <c r="F4654" s="1"/>
  <c r="C4658"/>
  <c r="F4658" s="1"/>
  <c r="C4662"/>
  <c r="F4662" s="1"/>
  <c r="C4666"/>
  <c r="F4666" s="1"/>
  <c r="C4669"/>
  <c r="F4669" s="1"/>
  <c r="C4673"/>
  <c r="F4673" s="1"/>
  <c r="C4677"/>
  <c r="F4677" s="1"/>
  <c r="C4681"/>
  <c r="F4681" s="1"/>
  <c r="C4685"/>
  <c r="F4685" s="1"/>
  <c r="C4689"/>
  <c r="F4689" s="1"/>
  <c r="C4693"/>
  <c r="F4693" s="1"/>
  <c r="C4697"/>
  <c r="F4697" s="1"/>
  <c r="C4701"/>
  <c r="F4701" s="1"/>
  <c r="C4705"/>
  <c r="F4705" s="1"/>
  <c r="C4709"/>
  <c r="F4709" s="1"/>
  <c r="C4713"/>
  <c r="F4713" s="1"/>
  <c r="C4717"/>
  <c r="F4717" s="1"/>
  <c r="C4721"/>
  <c r="F4721" s="1"/>
  <c r="C4725"/>
  <c r="F4725" s="1"/>
  <c r="C4729"/>
  <c r="F4729" s="1"/>
  <c r="C4733"/>
  <c r="F4733" s="1"/>
  <c r="C4737"/>
  <c r="F4737" s="1"/>
  <c r="C4741"/>
  <c r="F4741" s="1"/>
  <c r="C4745"/>
  <c r="F4745" s="1"/>
  <c r="C4749"/>
  <c r="F4749" s="1"/>
  <c r="C4753"/>
  <c r="F4753" s="1"/>
  <c r="C4757"/>
  <c r="F4757" s="1"/>
  <c r="C4761"/>
  <c r="F4761" s="1"/>
  <c r="C4765"/>
  <c r="F4765" s="1"/>
  <c r="C4769"/>
  <c r="F4769" s="1"/>
  <c r="C4773"/>
  <c r="F4773" s="1"/>
  <c r="C4777"/>
  <c r="F4777" s="1"/>
  <c r="C4781"/>
  <c r="F4781" s="1"/>
  <c r="C4785"/>
  <c r="F4785" s="1"/>
  <c r="C4789"/>
  <c r="F4789" s="1"/>
  <c r="C4793"/>
  <c r="F4793" s="1"/>
  <c r="C4797"/>
  <c r="F4797" s="1"/>
  <c r="C4801"/>
  <c r="F4801" s="1"/>
  <c r="C4805"/>
  <c r="F4805" s="1"/>
  <c r="C4809"/>
  <c r="F4809" s="1"/>
  <c r="C4813"/>
  <c r="F4813" s="1"/>
  <c r="C4817"/>
  <c r="F4817" s="1"/>
  <c r="C4821"/>
  <c r="F4821" s="1"/>
  <c r="C4825"/>
  <c r="F4825" s="1"/>
  <c r="C4829"/>
  <c r="F4829" s="1"/>
  <c r="C4833"/>
  <c r="F4833" s="1"/>
  <c r="C4837"/>
  <c r="F4837" s="1"/>
  <c r="C4841"/>
  <c r="F4841" s="1"/>
  <c r="C4845"/>
  <c r="F4845" s="1"/>
  <c r="C4849"/>
  <c r="F4849" s="1"/>
  <c r="C4853"/>
  <c r="F4853" s="1"/>
  <c r="C4857"/>
  <c r="F4857" s="1"/>
  <c r="C4861"/>
  <c r="F4861" s="1"/>
  <c r="C4865"/>
  <c r="F4865" s="1"/>
  <c r="C4869"/>
  <c r="F4869" s="1"/>
  <c r="C4873"/>
  <c r="F4873" s="1"/>
  <c r="C4877"/>
  <c r="F4877" s="1"/>
  <c r="C4881"/>
  <c r="F4881" s="1"/>
  <c r="C4885"/>
  <c r="F4885" s="1"/>
  <c r="C4889"/>
  <c r="F4889" s="1"/>
  <c r="C4893"/>
  <c r="F4893" s="1"/>
  <c r="C4897"/>
  <c r="F4897" s="1"/>
  <c r="C4901"/>
  <c r="F4901" s="1"/>
  <c r="C4905"/>
  <c r="F4905" s="1"/>
  <c r="C4909"/>
  <c r="F4909" s="1"/>
  <c r="C4913"/>
  <c r="F4913" s="1"/>
  <c r="C4917"/>
  <c r="F4917" s="1"/>
  <c r="C4921"/>
  <c r="F4921" s="1"/>
  <c r="C4925"/>
  <c r="F4925" s="1"/>
  <c r="C4929"/>
  <c r="F4929" s="1"/>
  <c r="C4933"/>
  <c r="F4933" s="1"/>
  <c r="C4937"/>
  <c r="F4937" s="1"/>
  <c r="C4941"/>
  <c r="F4941" s="1"/>
  <c r="C4945"/>
  <c r="F4945" s="1"/>
  <c r="C4949"/>
  <c r="F4949" s="1"/>
  <c r="C4953"/>
  <c r="F4953" s="1"/>
  <c r="C4957"/>
  <c r="F4957" s="1"/>
  <c r="C4961"/>
  <c r="F4961" s="1"/>
  <c r="C4965"/>
  <c r="F4965" s="1"/>
  <c r="C4969"/>
  <c r="F4969" s="1"/>
  <c r="C4973"/>
  <c r="F4973" s="1"/>
  <c r="C4977"/>
  <c r="F4977" s="1"/>
  <c r="C4981"/>
  <c r="F4981" s="1"/>
  <c r="C4985"/>
  <c r="F4985" s="1"/>
  <c r="C4989"/>
  <c r="F4989" s="1"/>
  <c r="C4993"/>
  <c r="F4993" s="1"/>
  <c r="C4997"/>
  <c r="F4997" s="1"/>
  <c r="C5001"/>
  <c r="F5001" s="1"/>
  <c r="C5005"/>
  <c r="F5005" s="1"/>
  <c r="C5009"/>
  <c r="F5009" s="1"/>
  <c r="C5013"/>
  <c r="F5013" s="1"/>
  <c r="C5017"/>
  <c r="F5017" s="1"/>
  <c r="C5021"/>
  <c r="F5021" s="1"/>
  <c r="C5025"/>
  <c r="F5025" s="1"/>
  <c r="C5029"/>
  <c r="F5029" s="1"/>
  <c r="C5033"/>
  <c r="F5033" s="1"/>
  <c r="C5037"/>
  <c r="F5037" s="1"/>
  <c r="C5041"/>
  <c r="F5041" s="1"/>
  <c r="C5045"/>
  <c r="F5045" s="1"/>
  <c r="C5049"/>
  <c r="F5049" s="1"/>
  <c r="C5053"/>
  <c r="F5053" s="1"/>
  <c r="C5057"/>
  <c r="F5057" s="1"/>
  <c r="C5061"/>
  <c r="F5061" s="1"/>
  <c r="C5065"/>
  <c r="F5065" s="1"/>
  <c r="C5069"/>
  <c r="F5069" s="1"/>
  <c r="C5073"/>
  <c r="F5073" s="1"/>
  <c r="C5077"/>
  <c r="F5077" s="1"/>
  <c r="C5081"/>
  <c r="F5081" s="1"/>
  <c r="C5085"/>
  <c r="F5085" s="1"/>
  <c r="C5089"/>
  <c r="F5089" s="1"/>
  <c r="C5093"/>
  <c r="F5093" s="1"/>
  <c r="C5097"/>
  <c r="F5097" s="1"/>
  <c r="C5101"/>
  <c r="F5101" s="1"/>
  <c r="C5105"/>
  <c r="F5105" s="1"/>
  <c r="C5109"/>
  <c r="F5109" s="1"/>
  <c r="C5113"/>
  <c r="F5113" s="1"/>
  <c r="C5117"/>
  <c r="F5117" s="1"/>
  <c r="C5121"/>
  <c r="F5121" s="1"/>
  <c r="C5125"/>
  <c r="F5125" s="1"/>
  <c r="C5129"/>
  <c r="F5129" s="1"/>
  <c r="C5133"/>
  <c r="F5133" s="1"/>
  <c r="C5137"/>
  <c r="F5137" s="1"/>
  <c r="C5141"/>
  <c r="F5141" s="1"/>
  <c r="C5145"/>
  <c r="F5145" s="1"/>
  <c r="C5149"/>
  <c r="F5149" s="1"/>
  <c r="C5153"/>
  <c r="F5153" s="1"/>
  <c r="C5157"/>
  <c r="F5157" s="1"/>
  <c r="C5161"/>
  <c r="F5161" s="1"/>
  <c r="C5165"/>
  <c r="F5165" s="1"/>
  <c r="C5169"/>
  <c r="F5169" s="1"/>
  <c r="C5173"/>
  <c r="F5173" s="1"/>
  <c r="C5177"/>
  <c r="F5177" s="1"/>
  <c r="C5181"/>
  <c r="F5181" s="1"/>
  <c r="C5185"/>
  <c r="F5185" s="1"/>
  <c r="C5189"/>
  <c r="F5189" s="1"/>
  <c r="C5193"/>
  <c r="F5193" s="1"/>
  <c r="C5197"/>
  <c r="F5197" s="1"/>
  <c r="C5201"/>
  <c r="F5201" s="1"/>
  <c r="C5205"/>
  <c r="F5205" s="1"/>
  <c r="C5209"/>
  <c r="F5209" s="1"/>
  <c r="C5213"/>
  <c r="F5213" s="1"/>
  <c r="C5217"/>
  <c r="F5217" s="1"/>
  <c r="D5218"/>
  <c r="H5218" s="1"/>
  <c r="C5219"/>
  <c r="F5219" s="1"/>
  <c r="D5222"/>
  <c r="H5222" s="1"/>
  <c r="C5223"/>
  <c r="F5223" s="1"/>
  <c r="C5227"/>
  <c r="F5227" s="1"/>
  <c r="C5231"/>
  <c r="F5231" s="1"/>
  <c r="C5235"/>
  <c r="F5235" s="1"/>
  <c r="C5239"/>
  <c r="F5239" s="1"/>
  <c r="C5243"/>
  <c r="F5243" s="1"/>
  <c r="C5247"/>
  <c r="F5247" s="1"/>
  <c r="C5251"/>
  <c r="F5251" s="1"/>
  <c r="C5255"/>
  <c r="F5255" s="1"/>
  <c r="C5259"/>
  <c r="F5259" s="1"/>
  <c r="C5263"/>
  <c r="F5263" s="1"/>
  <c r="C5267"/>
  <c r="F5267" s="1"/>
  <c r="C5271"/>
  <c r="F5271" s="1"/>
  <c r="C5275"/>
  <c r="F5275" s="1"/>
  <c r="C5279"/>
  <c r="F5279" s="1"/>
  <c r="C5283"/>
  <c r="F5283" s="1"/>
  <c r="C5287"/>
  <c r="F5287" s="1"/>
  <c r="C5291"/>
  <c r="F5291" s="1"/>
  <c r="C5295"/>
  <c r="F5295" s="1"/>
  <c r="C5299"/>
  <c r="F5299" s="1"/>
  <c r="C5303"/>
  <c r="F5303" s="1"/>
  <c r="C5307"/>
  <c r="F5307" s="1"/>
  <c r="C5311"/>
  <c r="F5311" s="1"/>
  <c r="C5315"/>
  <c r="F5315" s="1"/>
  <c r="C5319"/>
  <c r="F5319" s="1"/>
  <c r="C5323"/>
  <c r="F5323" s="1"/>
  <c r="C5327"/>
  <c r="F5327" s="1"/>
  <c r="C5331"/>
  <c r="F5331" s="1"/>
  <c r="C5335"/>
  <c r="F5335" s="1"/>
  <c r="C5339"/>
  <c r="F5339" s="1"/>
  <c r="C5343"/>
  <c r="F5343" s="1"/>
  <c r="C5347"/>
  <c r="F5347" s="1"/>
  <c r="C5351"/>
  <c r="F5351" s="1"/>
  <c r="C5355"/>
  <c r="F5355" s="1"/>
  <c r="C5357"/>
  <c r="F5357" s="1"/>
  <c r="C5361"/>
  <c r="F5361" s="1"/>
  <c r="C5365"/>
  <c r="F5365" s="1"/>
  <c r="C5369"/>
  <c r="F5369" s="1"/>
  <c r="C5373"/>
  <c r="F5373" s="1"/>
  <c r="C5377"/>
  <c r="F5377" s="1"/>
  <c r="C5381"/>
  <c r="F5381" s="1"/>
  <c r="C5385"/>
  <c r="F5385" s="1"/>
  <c r="C5389"/>
  <c r="F5389" s="1"/>
  <c r="C5393"/>
  <c r="F5393" s="1"/>
  <c r="C5397"/>
  <c r="F5397" s="1"/>
  <c r="C5401"/>
  <c r="F5401" s="1"/>
  <c r="C5405"/>
  <c r="F5405" s="1"/>
  <c r="C5409"/>
  <c r="F5409" s="1"/>
  <c r="C5413"/>
  <c r="F5413" s="1"/>
  <c r="C5417"/>
  <c r="F5417" s="1"/>
  <c r="C5421"/>
  <c r="F5421" s="1"/>
  <c r="C5425"/>
  <c r="F5425" s="1"/>
  <c r="C5429"/>
  <c r="F5429" s="1"/>
  <c r="C5433"/>
  <c r="F5433" s="1"/>
  <c r="C5437"/>
  <c r="F5437" s="1"/>
  <c r="C5441"/>
  <c r="F5441" s="1"/>
  <c r="C5445"/>
  <c r="F5445" s="1"/>
  <c r="C5449"/>
  <c r="F5449" s="1"/>
  <c r="C5453"/>
  <c r="F5453" s="1"/>
  <c r="C5457"/>
  <c r="F5457" s="1"/>
  <c r="C5461"/>
  <c r="F5461" s="1"/>
  <c r="C5468"/>
  <c r="F5468" s="1"/>
  <c r="C5472"/>
  <c r="F5472" s="1"/>
  <c r="C5476"/>
  <c r="F5476" s="1"/>
  <c r="C5480"/>
  <c r="F5480" s="1"/>
  <c r="C5484"/>
  <c r="F5484" s="1"/>
  <c r="C5488"/>
  <c r="F5488" s="1"/>
  <c r="C5492"/>
  <c r="F5492" s="1"/>
  <c r="C5496"/>
  <c r="F5496" s="1"/>
  <c r="C5500"/>
  <c r="F5500" s="1"/>
  <c r="C5504"/>
  <c r="F5504" s="1"/>
  <c r="C5508"/>
  <c r="F5508" s="1"/>
  <c r="C5512"/>
  <c r="F5512" s="1"/>
  <c r="C5516"/>
  <c r="F5516" s="1"/>
  <c r="C5520"/>
  <c r="F5520" s="1"/>
  <c r="C5524"/>
  <c r="F5524" s="1"/>
  <c r="C5528"/>
  <c r="F5528" s="1"/>
  <c r="C5532"/>
  <c r="F5532" s="1"/>
  <c r="C5536"/>
  <c r="F5536" s="1"/>
  <c r="C5540"/>
  <c r="F5540" s="1"/>
  <c r="C5544"/>
  <c r="F5544" s="1"/>
  <c r="C5567"/>
  <c r="F5567" s="1"/>
  <c r="C5571"/>
  <c r="F5571" s="1"/>
  <c r="C5575"/>
  <c r="F5575" s="1"/>
  <c r="C5579"/>
  <c r="F5579" s="1"/>
  <c r="C5583"/>
  <c r="F5583" s="1"/>
  <c r="C5587"/>
  <c r="F5587" s="1"/>
  <c r="C5591"/>
  <c r="F5591" s="1"/>
  <c r="C5595"/>
  <c r="F5595" s="1"/>
  <c r="C5599"/>
  <c r="F5599" s="1"/>
  <c r="H7"/>
  <c r="H11"/>
  <c r="H15"/>
  <c r="H19"/>
  <c r="H23"/>
  <c r="H27"/>
  <c r="H31"/>
  <c r="H35"/>
  <c r="H39"/>
  <c r="H43"/>
  <c r="H47"/>
  <c r="H51"/>
  <c r="H55"/>
  <c r="H59"/>
  <c r="H63"/>
  <c r="H67"/>
  <c r="H71"/>
  <c r="H75"/>
  <c r="H79"/>
  <c r="H83"/>
  <c r="H87"/>
  <c r="H91"/>
  <c r="H95"/>
  <c r="H99"/>
  <c r="H103"/>
  <c r="H107"/>
  <c r="H111"/>
  <c r="H115"/>
  <c r="H119"/>
  <c r="H123"/>
  <c r="H127"/>
  <c r="H131"/>
  <c r="H135"/>
  <c r="H139"/>
  <c r="H143"/>
  <c r="H147"/>
  <c r="H151"/>
  <c r="H155"/>
  <c r="H159"/>
  <c r="H163"/>
  <c r="H167"/>
  <c r="H171"/>
  <c r="H175"/>
  <c r="H179"/>
  <c r="H183"/>
  <c r="H187"/>
  <c r="H191"/>
  <c r="H195"/>
  <c r="H199"/>
  <c r="H203"/>
  <c r="H207"/>
  <c r="H211"/>
  <c r="H215"/>
  <c r="H219"/>
  <c r="H223"/>
  <c r="H227"/>
  <c r="H231"/>
  <c r="H235"/>
  <c r="H239"/>
  <c r="H243"/>
  <c r="H247"/>
  <c r="H251"/>
  <c r="H255"/>
  <c r="H259"/>
  <c r="H263"/>
  <c r="H267"/>
  <c r="H271"/>
  <c r="H275"/>
  <c r="H279"/>
  <c r="H283"/>
  <c r="H287"/>
  <c r="H291"/>
  <c r="H295"/>
  <c r="H299"/>
  <c r="H303"/>
  <c r="H307"/>
  <c r="H311"/>
  <c r="H315"/>
  <c r="H319"/>
  <c r="H323"/>
  <c r="H327"/>
  <c r="H331"/>
  <c r="H335"/>
  <c r="H339"/>
  <c r="H343"/>
  <c r="H347"/>
  <c r="H351"/>
  <c r="H355"/>
  <c r="H359"/>
  <c r="H363"/>
  <c r="H367"/>
  <c r="H371"/>
  <c r="H375"/>
  <c r="H379"/>
  <c r="H383"/>
  <c r="H387"/>
  <c r="H391"/>
  <c r="H395"/>
  <c r="H399"/>
  <c r="H403"/>
  <c r="H407"/>
  <c r="H411"/>
  <c r="H415"/>
  <c r="H419"/>
  <c r="H423"/>
  <c r="H427"/>
  <c r="H431"/>
  <c r="H435"/>
  <c r="H439"/>
  <c r="H443"/>
  <c r="H447"/>
  <c r="H451"/>
  <c r="H455"/>
  <c r="H459"/>
  <c r="H463"/>
  <c r="H467"/>
  <c r="H471"/>
  <c r="H477"/>
  <c r="H481"/>
  <c r="H485"/>
  <c r="H489"/>
  <c r="H493"/>
  <c r="H497"/>
  <c r="H501"/>
  <c r="H505"/>
  <c r="H509"/>
  <c r="H513"/>
  <c r="H517"/>
  <c r="H521"/>
  <c r="H525"/>
  <c r="H529"/>
  <c r="H533"/>
  <c r="H537"/>
  <c r="H541"/>
  <c r="H545"/>
  <c r="H549"/>
  <c r="H553"/>
  <c r="H557"/>
  <c r="H561"/>
  <c r="H565"/>
  <c r="H569"/>
  <c r="H573"/>
  <c r="H577"/>
  <c r="H581"/>
  <c r="H585"/>
  <c r="H589"/>
  <c r="H593"/>
  <c r="H597"/>
  <c r="H601"/>
  <c r="H605"/>
  <c r="H609"/>
  <c r="H613"/>
  <c r="H617"/>
  <c r="H621"/>
  <c r="H625"/>
  <c r="H629"/>
  <c r="H633"/>
  <c r="H637"/>
  <c r="H641"/>
  <c r="H645"/>
  <c r="H649"/>
  <c r="H653"/>
  <c r="H657"/>
  <c r="H661"/>
  <c r="H665"/>
  <c r="H669"/>
  <c r="H673"/>
  <c r="H677"/>
  <c r="H681"/>
  <c r="H685"/>
  <c r="H689"/>
  <c r="H693"/>
  <c r="H697"/>
  <c r="H701"/>
  <c r="H705"/>
  <c r="H709"/>
  <c r="H713"/>
  <c r="H717"/>
  <c r="H721"/>
  <c r="H725"/>
  <c r="H729"/>
  <c r="H733"/>
  <c r="H737"/>
  <c r="H741"/>
  <c r="H745"/>
  <c r="H749"/>
  <c r="H753"/>
  <c r="H757"/>
  <c r="H761"/>
  <c r="H765"/>
  <c r="H769"/>
  <c r="H773"/>
  <c r="H777"/>
  <c r="H781"/>
  <c r="H785"/>
  <c r="H789"/>
  <c r="H793"/>
  <c r="H797"/>
  <c r="H801"/>
  <c r="H805"/>
  <c r="H809"/>
  <c r="H813"/>
  <c r="H817"/>
  <c r="H821"/>
  <c r="H825"/>
  <c r="H829"/>
  <c r="H833"/>
  <c r="H837"/>
  <c r="H841"/>
  <c r="H845"/>
  <c r="H849"/>
  <c r="H853"/>
  <c r="H857"/>
  <c r="H861"/>
  <c r="H865"/>
  <c r="H869"/>
  <c r="H873"/>
  <c r="H877"/>
  <c r="H881"/>
  <c r="H885"/>
  <c r="H889"/>
  <c r="H893"/>
  <c r="H897"/>
  <c r="H901"/>
  <c r="H905"/>
  <c r="H909"/>
  <c r="H913"/>
  <c r="H917"/>
  <c r="H921"/>
  <c r="H925"/>
  <c r="H929"/>
  <c r="H933"/>
  <c r="H937"/>
  <c r="H941"/>
  <c r="H945"/>
  <c r="H949"/>
  <c r="H953"/>
  <c r="H957"/>
  <c r="H961"/>
  <c r="H965"/>
  <c r="H969"/>
  <c r="H973"/>
  <c r="H977"/>
  <c r="H981"/>
  <c r="H985"/>
  <c r="H989"/>
  <c r="H993"/>
  <c r="H997"/>
  <c r="H1001"/>
  <c r="H1005"/>
  <c r="H1009"/>
  <c r="H1013"/>
  <c r="H1017"/>
  <c r="H1021"/>
  <c r="H1025"/>
  <c r="H1029"/>
  <c r="H1033"/>
  <c r="H1037"/>
  <c r="H1041"/>
  <c r="H1045"/>
  <c r="H1049"/>
  <c r="H1053"/>
  <c r="H1057"/>
  <c r="H1061"/>
  <c r="H1065"/>
  <c r="H1069"/>
  <c r="H1073"/>
  <c r="H1077"/>
  <c r="H1081"/>
  <c r="H1085"/>
  <c r="H1089"/>
  <c r="H1093"/>
  <c r="H1097"/>
  <c r="H1101"/>
  <c r="H1105"/>
  <c r="H1109"/>
  <c r="H1113"/>
  <c r="H1117"/>
  <c r="H1121"/>
  <c r="H1125"/>
  <c r="H1129"/>
  <c r="H1133"/>
  <c r="D4"/>
  <c r="H4" s="1"/>
  <c r="D6"/>
  <c r="H6" s="1"/>
  <c r="D8"/>
  <c r="H8" s="1"/>
  <c r="D10"/>
  <c r="H10" s="1"/>
  <c r="D12"/>
  <c r="H12" s="1"/>
  <c r="D14"/>
  <c r="H14" s="1"/>
  <c r="D16"/>
  <c r="H16" s="1"/>
  <c r="D18"/>
  <c r="H18" s="1"/>
  <c r="D20"/>
  <c r="H20" s="1"/>
  <c r="D22"/>
  <c r="H22" s="1"/>
  <c r="D24"/>
  <c r="H24" s="1"/>
  <c r="D26"/>
  <c r="H26" s="1"/>
  <c r="D28"/>
  <c r="H28" s="1"/>
  <c r="D30"/>
  <c r="H30" s="1"/>
  <c r="D32"/>
  <c r="H32" s="1"/>
  <c r="D34"/>
  <c r="H34" s="1"/>
  <c r="D36"/>
  <c r="H36" s="1"/>
  <c r="D38"/>
  <c r="H38" s="1"/>
  <c r="D44"/>
  <c r="H44" s="1"/>
  <c r="D46"/>
  <c r="H46" s="1"/>
  <c r="D48"/>
  <c r="H48" s="1"/>
  <c r="D50"/>
  <c r="H50" s="1"/>
  <c r="D56"/>
  <c r="H56" s="1"/>
  <c r="D58"/>
  <c r="H58" s="1"/>
  <c r="D72"/>
  <c r="H72" s="1"/>
  <c r="D74"/>
  <c r="H74" s="1"/>
  <c r="D88"/>
  <c r="H88" s="1"/>
  <c r="D90"/>
  <c r="H90" s="1"/>
  <c r="D92"/>
  <c r="H92" s="1"/>
  <c r="D94"/>
  <c r="H94" s="1"/>
  <c r="D100"/>
  <c r="H100" s="1"/>
  <c r="D102"/>
  <c r="H102" s="1"/>
  <c r="D110"/>
  <c r="H110" s="1"/>
  <c r="D112"/>
  <c r="H112" s="1"/>
  <c r="D118"/>
  <c r="H118" s="1"/>
  <c r="D122"/>
  <c r="H122" s="1"/>
  <c r="D124"/>
  <c r="H124" s="1"/>
  <c r="D134"/>
  <c r="H134" s="1"/>
  <c r="D136"/>
  <c r="H136" s="1"/>
  <c r="D142"/>
  <c r="H142" s="1"/>
  <c r="D144"/>
  <c r="H144" s="1"/>
  <c r="D158"/>
  <c r="H158" s="1"/>
  <c r="D160"/>
  <c r="H160" s="1"/>
  <c r="D162"/>
  <c r="H162" s="1"/>
  <c r="D164"/>
  <c r="H164" s="1"/>
  <c r="D190"/>
  <c r="H190" s="1"/>
  <c r="D192"/>
  <c r="H192" s="1"/>
  <c r="D194"/>
  <c r="H194" s="1"/>
  <c r="D196"/>
  <c r="H196" s="1"/>
  <c r="D206"/>
  <c r="H206" s="1"/>
  <c r="D208"/>
  <c r="H208" s="1"/>
  <c r="D210"/>
  <c r="H210" s="1"/>
  <c r="D212"/>
  <c r="H212" s="1"/>
  <c r="D218"/>
  <c r="H218" s="1"/>
  <c r="D220"/>
  <c r="H220" s="1"/>
  <c r="D234"/>
  <c r="H234" s="1"/>
  <c r="D236"/>
  <c r="H236" s="1"/>
  <c r="D242"/>
  <c r="H242" s="1"/>
  <c r="D244"/>
  <c r="H244" s="1"/>
  <c r="D254"/>
  <c r="H254" s="1"/>
  <c r="D256"/>
  <c r="H256" s="1"/>
  <c r="D258"/>
  <c r="H258" s="1"/>
  <c r="D260"/>
  <c r="H260" s="1"/>
  <c r="D264"/>
  <c r="H264" s="1"/>
  <c r="D266"/>
  <c r="H266" s="1"/>
  <c r="D272"/>
  <c r="H272" s="1"/>
  <c r="D274"/>
  <c r="H274" s="1"/>
  <c r="D280"/>
  <c r="H280" s="1"/>
  <c r="D282"/>
  <c r="H282" s="1"/>
  <c r="D288"/>
  <c r="H288" s="1"/>
  <c r="D290"/>
  <c r="H290" s="1"/>
  <c r="D296"/>
  <c r="H296" s="1"/>
  <c r="D298"/>
  <c r="H298" s="1"/>
  <c r="D304"/>
  <c r="H304" s="1"/>
  <c r="D308"/>
  <c r="H308" s="1"/>
  <c r="D310"/>
  <c r="H310" s="1"/>
  <c r="D316"/>
  <c r="H316" s="1"/>
  <c r="D318"/>
  <c r="H318" s="1"/>
  <c r="D328"/>
  <c r="H328" s="1"/>
  <c r="D330"/>
  <c r="H330" s="1"/>
  <c r="D332"/>
  <c r="H332" s="1"/>
  <c r="D334"/>
  <c r="H334" s="1"/>
  <c r="D340"/>
  <c r="H340" s="1"/>
  <c r="D342"/>
  <c r="H342" s="1"/>
  <c r="D352"/>
  <c r="H352" s="1"/>
  <c r="D354"/>
  <c r="H354" s="1"/>
  <c r="D360"/>
  <c r="H360" s="1"/>
  <c r="D362"/>
  <c r="H362" s="1"/>
  <c r="D372"/>
  <c r="H372" s="1"/>
  <c r="D374"/>
  <c r="H374" s="1"/>
  <c r="D376"/>
  <c r="H376" s="1"/>
  <c r="D378"/>
  <c r="H378" s="1"/>
  <c r="D388"/>
  <c r="H388" s="1"/>
  <c r="C40"/>
  <c r="F40" s="1"/>
  <c r="H40" s="1"/>
  <c r="C42"/>
  <c r="F42" s="1"/>
  <c r="H42" s="1"/>
  <c r="C52"/>
  <c r="F52" s="1"/>
  <c r="H52" s="1"/>
  <c r="C54"/>
  <c r="F54" s="1"/>
  <c r="H54" s="1"/>
  <c r="C60"/>
  <c r="F60" s="1"/>
  <c r="H60" s="1"/>
  <c r="C62"/>
  <c r="F62" s="1"/>
  <c r="H62" s="1"/>
  <c r="C64"/>
  <c r="F64" s="1"/>
  <c r="H64" s="1"/>
  <c r="C66"/>
  <c r="F66" s="1"/>
  <c r="H66" s="1"/>
  <c r="C68"/>
  <c r="F68" s="1"/>
  <c r="H68" s="1"/>
  <c r="C70"/>
  <c r="F70" s="1"/>
  <c r="H70" s="1"/>
  <c r="C76"/>
  <c r="F76" s="1"/>
  <c r="H76" s="1"/>
  <c r="C78"/>
  <c r="F78" s="1"/>
  <c r="H78" s="1"/>
  <c r="C80"/>
  <c r="F80" s="1"/>
  <c r="H80" s="1"/>
  <c r="C82"/>
  <c r="F82" s="1"/>
  <c r="H82" s="1"/>
  <c r="C84"/>
  <c r="F84" s="1"/>
  <c r="H84" s="1"/>
  <c r="C86"/>
  <c r="F86" s="1"/>
  <c r="H86" s="1"/>
  <c r="C96"/>
  <c r="F96" s="1"/>
  <c r="H96" s="1"/>
  <c r="C98"/>
  <c r="F98" s="1"/>
  <c r="H98" s="1"/>
  <c r="C104"/>
  <c r="F104" s="1"/>
  <c r="H104" s="1"/>
  <c r="C106"/>
  <c r="F106" s="1"/>
  <c r="H106" s="1"/>
  <c r="C108"/>
  <c r="F108" s="1"/>
  <c r="H108" s="1"/>
  <c r="C114"/>
  <c r="F114" s="1"/>
  <c r="H114" s="1"/>
  <c r="C116"/>
  <c r="F116" s="1"/>
  <c r="H116" s="1"/>
  <c r="C120"/>
  <c r="F120" s="1"/>
  <c r="H120" s="1"/>
  <c r="C126"/>
  <c r="F126" s="1"/>
  <c r="H126" s="1"/>
  <c r="C128"/>
  <c r="F128" s="1"/>
  <c r="H128" s="1"/>
  <c r="C130"/>
  <c r="F130" s="1"/>
  <c r="H130" s="1"/>
  <c r="C132"/>
  <c r="F132" s="1"/>
  <c r="H132" s="1"/>
  <c r="C138"/>
  <c r="F138" s="1"/>
  <c r="H138" s="1"/>
  <c r="C140"/>
  <c r="F140" s="1"/>
  <c r="H140" s="1"/>
  <c r="C146"/>
  <c r="F146" s="1"/>
  <c r="H146" s="1"/>
  <c r="C148"/>
  <c r="F148" s="1"/>
  <c r="H148" s="1"/>
  <c r="C150"/>
  <c r="F150" s="1"/>
  <c r="H150" s="1"/>
  <c r="C152"/>
  <c r="F152" s="1"/>
  <c r="H152" s="1"/>
  <c r="C154"/>
  <c r="F154" s="1"/>
  <c r="H154" s="1"/>
  <c r="C156"/>
  <c r="F156" s="1"/>
  <c r="H156" s="1"/>
  <c r="C166"/>
  <c r="F166" s="1"/>
  <c r="H166" s="1"/>
  <c r="C168"/>
  <c r="F168" s="1"/>
  <c r="H168" s="1"/>
  <c r="C170"/>
  <c r="F170" s="1"/>
  <c r="H170" s="1"/>
  <c r="C172"/>
  <c r="F172" s="1"/>
  <c r="H172" s="1"/>
  <c r="C174"/>
  <c r="F174" s="1"/>
  <c r="H174" s="1"/>
  <c r="C176"/>
  <c r="F176" s="1"/>
  <c r="H176" s="1"/>
  <c r="C178"/>
  <c r="F178" s="1"/>
  <c r="H178" s="1"/>
  <c r="C180"/>
  <c r="F180" s="1"/>
  <c r="H180" s="1"/>
  <c r="C182"/>
  <c r="F182" s="1"/>
  <c r="H182" s="1"/>
  <c r="C184"/>
  <c r="F184" s="1"/>
  <c r="H184" s="1"/>
  <c r="C186"/>
  <c r="F186" s="1"/>
  <c r="H186" s="1"/>
  <c r="C188"/>
  <c r="F188" s="1"/>
  <c r="H188" s="1"/>
  <c r="C198"/>
  <c r="F198" s="1"/>
  <c r="H198" s="1"/>
  <c r="C200"/>
  <c r="F200" s="1"/>
  <c r="H200" s="1"/>
  <c r="C202"/>
  <c r="F202" s="1"/>
  <c r="H202" s="1"/>
  <c r="C204"/>
  <c r="F204" s="1"/>
  <c r="H204" s="1"/>
  <c r="C214"/>
  <c r="F214" s="1"/>
  <c r="H214" s="1"/>
  <c r="C216"/>
  <c r="F216" s="1"/>
  <c r="H216" s="1"/>
  <c r="C222"/>
  <c r="F222" s="1"/>
  <c r="H222" s="1"/>
  <c r="C224"/>
  <c r="F224" s="1"/>
  <c r="H224" s="1"/>
  <c r="C226"/>
  <c r="F226" s="1"/>
  <c r="H226" s="1"/>
  <c r="C228"/>
  <c r="F228" s="1"/>
  <c r="H228" s="1"/>
  <c r="C230"/>
  <c r="F230" s="1"/>
  <c r="H230" s="1"/>
  <c r="C232"/>
  <c r="F232" s="1"/>
  <c r="H232" s="1"/>
  <c r="C238"/>
  <c r="F238" s="1"/>
  <c r="H238" s="1"/>
  <c r="C240"/>
  <c r="F240" s="1"/>
  <c r="H240" s="1"/>
  <c r="C246"/>
  <c r="F246" s="1"/>
  <c r="H246" s="1"/>
  <c r="C248"/>
  <c r="F248" s="1"/>
  <c r="H248" s="1"/>
  <c r="C250"/>
  <c r="F250" s="1"/>
  <c r="H250" s="1"/>
  <c r="C252"/>
  <c r="F252" s="1"/>
  <c r="H252" s="1"/>
  <c r="C262"/>
  <c r="F262" s="1"/>
  <c r="H262" s="1"/>
  <c r="C268"/>
  <c r="F268" s="1"/>
  <c r="H268" s="1"/>
  <c r="C270"/>
  <c r="F270" s="1"/>
  <c r="H270" s="1"/>
  <c r="C276"/>
  <c r="F276" s="1"/>
  <c r="H276" s="1"/>
  <c r="C278"/>
  <c r="F278" s="1"/>
  <c r="H278" s="1"/>
  <c r="C284"/>
  <c r="F284" s="1"/>
  <c r="H284" s="1"/>
  <c r="C286"/>
  <c r="F286" s="1"/>
  <c r="H286" s="1"/>
  <c r="C292"/>
  <c r="F292" s="1"/>
  <c r="H292" s="1"/>
  <c r="C294"/>
  <c r="F294" s="1"/>
  <c r="H294" s="1"/>
  <c r="C300"/>
  <c r="F300" s="1"/>
  <c r="H300" s="1"/>
  <c r="C302"/>
  <c r="F302" s="1"/>
  <c r="H302" s="1"/>
  <c r="C306"/>
  <c r="F306" s="1"/>
  <c r="H306" s="1"/>
  <c r="C312"/>
  <c r="F312" s="1"/>
  <c r="H312" s="1"/>
  <c r="C314"/>
  <c r="F314" s="1"/>
  <c r="H314" s="1"/>
  <c r="C320"/>
  <c r="F320" s="1"/>
  <c r="H320" s="1"/>
  <c r="C322"/>
  <c r="F322" s="1"/>
  <c r="H322" s="1"/>
  <c r="C324"/>
  <c r="F324" s="1"/>
  <c r="H324" s="1"/>
  <c r="C326"/>
  <c r="F326" s="1"/>
  <c r="H326" s="1"/>
  <c r="C336"/>
  <c r="F336" s="1"/>
  <c r="H336" s="1"/>
  <c r="C338"/>
  <c r="F338" s="1"/>
  <c r="H338" s="1"/>
  <c r="C344"/>
  <c r="F344" s="1"/>
  <c r="H344" s="1"/>
  <c r="C346"/>
  <c r="F346" s="1"/>
  <c r="H346" s="1"/>
  <c r="C348"/>
  <c r="F348" s="1"/>
  <c r="H348" s="1"/>
  <c r="C350"/>
  <c r="F350" s="1"/>
  <c r="H350" s="1"/>
  <c r="C356"/>
  <c r="F356" s="1"/>
  <c r="H356" s="1"/>
  <c r="C358"/>
  <c r="F358" s="1"/>
  <c r="H358" s="1"/>
  <c r="C364"/>
  <c r="F364" s="1"/>
  <c r="H364" s="1"/>
  <c r="C366"/>
  <c r="F366" s="1"/>
  <c r="H366" s="1"/>
  <c r="C368"/>
  <c r="F368" s="1"/>
  <c r="H368" s="1"/>
  <c r="C370"/>
  <c r="F370" s="1"/>
  <c r="H370" s="1"/>
  <c r="C380"/>
  <c r="F380" s="1"/>
  <c r="H380" s="1"/>
  <c r="C382"/>
  <c r="F382" s="1"/>
  <c r="H382" s="1"/>
  <c r="C384"/>
  <c r="F384" s="1"/>
  <c r="H384" s="1"/>
  <c r="C386"/>
  <c r="F386" s="1"/>
  <c r="H386" s="1"/>
  <c r="C390"/>
  <c r="F390" s="1"/>
  <c r="H390" s="1"/>
  <c r="C392"/>
  <c r="F392" s="1"/>
  <c r="H392" s="1"/>
  <c r="C394"/>
  <c r="F394" s="1"/>
  <c r="H394" s="1"/>
  <c r="C396"/>
  <c r="F396" s="1"/>
  <c r="H396" s="1"/>
  <c r="C398"/>
  <c r="F398" s="1"/>
  <c r="H398" s="1"/>
  <c r="C400"/>
  <c r="F400" s="1"/>
  <c r="H400" s="1"/>
  <c r="C402"/>
  <c r="F402" s="1"/>
  <c r="H402" s="1"/>
  <c r="C404"/>
  <c r="F404" s="1"/>
  <c r="H404" s="1"/>
  <c r="C406"/>
  <c r="F406" s="1"/>
  <c r="H406" s="1"/>
  <c r="C408"/>
  <c r="F408" s="1"/>
  <c r="H408" s="1"/>
  <c r="C410"/>
  <c r="F410" s="1"/>
  <c r="H410" s="1"/>
  <c r="C412"/>
  <c r="F412" s="1"/>
  <c r="H412" s="1"/>
  <c r="C414"/>
  <c r="F414" s="1"/>
  <c r="H414" s="1"/>
  <c r="C416"/>
  <c r="F416" s="1"/>
  <c r="H416" s="1"/>
  <c r="C418"/>
  <c r="F418" s="1"/>
  <c r="H418" s="1"/>
  <c r="C420"/>
  <c r="F420" s="1"/>
  <c r="H420" s="1"/>
  <c r="C422"/>
  <c r="F422" s="1"/>
  <c r="H422" s="1"/>
  <c r="C424"/>
  <c r="F424" s="1"/>
  <c r="H424" s="1"/>
  <c r="C426"/>
  <c r="F426" s="1"/>
  <c r="H426" s="1"/>
  <c r="C428"/>
  <c r="F428" s="1"/>
  <c r="H428" s="1"/>
  <c r="C430"/>
  <c r="F430" s="1"/>
  <c r="H430" s="1"/>
  <c r="C432"/>
  <c r="F432" s="1"/>
  <c r="H432" s="1"/>
  <c r="C434"/>
  <c r="F434" s="1"/>
  <c r="H434" s="1"/>
  <c r="C436"/>
  <c r="F436" s="1"/>
  <c r="H436" s="1"/>
  <c r="C438"/>
  <c r="F438" s="1"/>
  <c r="H438" s="1"/>
  <c r="C440"/>
  <c r="F440" s="1"/>
  <c r="H440" s="1"/>
  <c r="C442"/>
  <c r="F442" s="1"/>
  <c r="H442" s="1"/>
  <c r="C444"/>
  <c r="F444" s="1"/>
  <c r="H444" s="1"/>
  <c r="C446"/>
  <c r="F446" s="1"/>
  <c r="H446" s="1"/>
  <c r="C448"/>
  <c r="F448" s="1"/>
  <c r="H448" s="1"/>
  <c r="C450"/>
  <c r="F450" s="1"/>
  <c r="H450" s="1"/>
  <c r="C452"/>
  <c r="F452" s="1"/>
  <c r="H452" s="1"/>
  <c r="C454"/>
  <c r="F454" s="1"/>
  <c r="H454" s="1"/>
  <c r="C456"/>
  <c r="F456" s="1"/>
  <c r="H456" s="1"/>
  <c r="C458"/>
  <c r="F458" s="1"/>
  <c r="H458" s="1"/>
  <c r="C460"/>
  <c r="F460" s="1"/>
  <c r="H460" s="1"/>
  <c r="C462"/>
  <c r="F462" s="1"/>
  <c r="H462" s="1"/>
  <c r="C464"/>
  <c r="F464" s="1"/>
  <c r="H464" s="1"/>
  <c r="C466"/>
  <c r="F466" s="1"/>
  <c r="H466" s="1"/>
  <c r="C468"/>
  <c r="F468" s="1"/>
  <c r="H468" s="1"/>
  <c r="C470"/>
  <c r="F470" s="1"/>
  <c r="H470" s="1"/>
  <c r="C472"/>
  <c r="F472" s="1"/>
  <c r="H472" s="1"/>
  <c r="C474"/>
  <c r="F474" s="1"/>
  <c r="H474" s="1"/>
  <c r="C476"/>
  <c r="F476" s="1"/>
  <c r="H476" s="1"/>
  <c r="C478"/>
  <c r="F478" s="1"/>
  <c r="H478" s="1"/>
  <c r="C480"/>
  <c r="F480" s="1"/>
  <c r="H480" s="1"/>
  <c r="C482"/>
  <c r="F482" s="1"/>
  <c r="H482" s="1"/>
  <c r="C484"/>
  <c r="F484" s="1"/>
  <c r="H484" s="1"/>
  <c r="C486"/>
  <c r="F486" s="1"/>
  <c r="H486" s="1"/>
  <c r="C488"/>
  <c r="F488" s="1"/>
  <c r="H488" s="1"/>
  <c r="C490"/>
  <c r="F490" s="1"/>
  <c r="H490" s="1"/>
  <c r="C492"/>
  <c r="F492" s="1"/>
  <c r="H492" s="1"/>
  <c r="C494"/>
  <c r="F494" s="1"/>
  <c r="H494" s="1"/>
  <c r="C496"/>
  <c r="F496" s="1"/>
  <c r="H496" s="1"/>
  <c r="C498"/>
  <c r="F498" s="1"/>
  <c r="H498" s="1"/>
  <c r="C500"/>
  <c r="F500" s="1"/>
  <c r="H500" s="1"/>
  <c r="C502"/>
  <c r="F502" s="1"/>
  <c r="H502" s="1"/>
  <c r="C504"/>
  <c r="F504" s="1"/>
  <c r="H504" s="1"/>
  <c r="C506"/>
  <c r="F506" s="1"/>
  <c r="H506" s="1"/>
  <c r="C508"/>
  <c r="F508" s="1"/>
  <c r="H508" s="1"/>
  <c r="C510"/>
  <c r="F510" s="1"/>
  <c r="H510" s="1"/>
  <c r="C512"/>
  <c r="F512" s="1"/>
  <c r="H512" s="1"/>
  <c r="C514"/>
  <c r="F514" s="1"/>
  <c r="H514" s="1"/>
  <c r="C516"/>
  <c r="F516" s="1"/>
  <c r="H516" s="1"/>
  <c r="C518"/>
  <c r="F518" s="1"/>
  <c r="H518" s="1"/>
  <c r="C520"/>
  <c r="F520" s="1"/>
  <c r="H520" s="1"/>
  <c r="C522"/>
  <c r="F522" s="1"/>
  <c r="H522" s="1"/>
  <c r="C524"/>
  <c r="F524" s="1"/>
  <c r="H524" s="1"/>
  <c r="C526"/>
  <c r="F526" s="1"/>
  <c r="H526" s="1"/>
  <c r="C528"/>
  <c r="F528" s="1"/>
  <c r="H528" s="1"/>
  <c r="C530"/>
  <c r="F530" s="1"/>
  <c r="H530" s="1"/>
  <c r="C532"/>
  <c r="F532" s="1"/>
  <c r="H532" s="1"/>
  <c r="C534"/>
  <c r="F534" s="1"/>
  <c r="H534" s="1"/>
  <c r="C536"/>
  <c r="F536" s="1"/>
  <c r="H536" s="1"/>
  <c r="C538"/>
  <c r="F538" s="1"/>
  <c r="H538" s="1"/>
  <c r="C540"/>
  <c r="F540" s="1"/>
  <c r="H540" s="1"/>
  <c r="C542"/>
  <c r="F542" s="1"/>
  <c r="H542" s="1"/>
  <c r="C544"/>
  <c r="F544" s="1"/>
  <c r="H544" s="1"/>
  <c r="C546"/>
  <c r="F546" s="1"/>
  <c r="H546" s="1"/>
  <c r="C548"/>
  <c r="F548" s="1"/>
  <c r="H548" s="1"/>
  <c r="C550"/>
  <c r="F550" s="1"/>
  <c r="H550" s="1"/>
  <c r="C552"/>
  <c r="F552" s="1"/>
  <c r="H552" s="1"/>
  <c r="C554"/>
  <c r="F554" s="1"/>
  <c r="H554" s="1"/>
  <c r="C556"/>
  <c r="F556" s="1"/>
  <c r="H556" s="1"/>
  <c r="C558"/>
  <c r="F558" s="1"/>
  <c r="H558" s="1"/>
  <c r="C560"/>
  <c r="F560" s="1"/>
  <c r="H560" s="1"/>
  <c r="C562"/>
  <c r="F562" s="1"/>
  <c r="H562" s="1"/>
  <c r="C564"/>
  <c r="F564" s="1"/>
  <c r="H564" s="1"/>
  <c r="C566"/>
  <c r="F566" s="1"/>
  <c r="H566" s="1"/>
  <c r="C568"/>
  <c r="F568" s="1"/>
  <c r="H568" s="1"/>
  <c r="C570"/>
  <c r="F570" s="1"/>
  <c r="H570" s="1"/>
  <c r="C572"/>
  <c r="F572" s="1"/>
  <c r="H572" s="1"/>
  <c r="C574"/>
  <c r="F574" s="1"/>
  <c r="H574" s="1"/>
  <c r="C576"/>
  <c r="F576" s="1"/>
  <c r="H576" s="1"/>
  <c r="C578"/>
  <c r="F578" s="1"/>
  <c r="H578" s="1"/>
  <c r="C580"/>
  <c r="F580" s="1"/>
  <c r="H580" s="1"/>
  <c r="C582"/>
  <c r="F582" s="1"/>
  <c r="H582" s="1"/>
  <c r="C584"/>
  <c r="F584" s="1"/>
  <c r="H584" s="1"/>
  <c r="C586"/>
  <c r="F586" s="1"/>
  <c r="H586" s="1"/>
  <c r="C588"/>
  <c r="F588" s="1"/>
  <c r="H588" s="1"/>
  <c r="C590"/>
  <c r="F590" s="1"/>
  <c r="H590" s="1"/>
  <c r="C592"/>
  <c r="F592" s="1"/>
  <c r="H592" s="1"/>
  <c r="C594"/>
  <c r="F594" s="1"/>
  <c r="H594" s="1"/>
  <c r="C596"/>
  <c r="F596" s="1"/>
  <c r="H596" s="1"/>
  <c r="C598"/>
  <c r="F598" s="1"/>
  <c r="H598" s="1"/>
  <c r="C600"/>
  <c r="F600" s="1"/>
  <c r="H600" s="1"/>
  <c r="C602"/>
  <c r="F602" s="1"/>
  <c r="H602" s="1"/>
  <c r="C604"/>
  <c r="F604" s="1"/>
  <c r="H604" s="1"/>
  <c r="C606"/>
  <c r="F606" s="1"/>
  <c r="H606" s="1"/>
  <c r="C608"/>
  <c r="F608" s="1"/>
  <c r="H608" s="1"/>
  <c r="C610"/>
  <c r="F610" s="1"/>
  <c r="H610" s="1"/>
  <c r="C612"/>
  <c r="F612" s="1"/>
  <c r="H612" s="1"/>
  <c r="C614"/>
  <c r="F614" s="1"/>
  <c r="H614" s="1"/>
  <c r="C616"/>
  <c r="F616" s="1"/>
  <c r="H616" s="1"/>
  <c r="C618"/>
  <c r="F618" s="1"/>
  <c r="H618" s="1"/>
  <c r="C620"/>
  <c r="F620" s="1"/>
  <c r="H620" s="1"/>
  <c r="C622"/>
  <c r="F622" s="1"/>
  <c r="H622" s="1"/>
  <c r="C624"/>
  <c r="F624" s="1"/>
  <c r="H624" s="1"/>
  <c r="C626"/>
  <c r="F626" s="1"/>
  <c r="H626" s="1"/>
  <c r="C628"/>
  <c r="F628" s="1"/>
  <c r="H628" s="1"/>
  <c r="C630"/>
  <c r="F630" s="1"/>
  <c r="H630" s="1"/>
  <c r="C632"/>
  <c r="F632" s="1"/>
  <c r="H632" s="1"/>
  <c r="C634"/>
  <c r="F634" s="1"/>
  <c r="H634" s="1"/>
  <c r="C636"/>
  <c r="F636" s="1"/>
  <c r="H636" s="1"/>
  <c r="C638"/>
  <c r="F638" s="1"/>
  <c r="H638" s="1"/>
  <c r="C640"/>
  <c r="F640" s="1"/>
  <c r="H640" s="1"/>
  <c r="C642"/>
  <c r="F642" s="1"/>
  <c r="H642" s="1"/>
  <c r="C644"/>
  <c r="F644" s="1"/>
  <c r="H644" s="1"/>
  <c r="C646"/>
  <c r="F646" s="1"/>
  <c r="H646" s="1"/>
  <c r="C648"/>
  <c r="F648" s="1"/>
  <c r="H648" s="1"/>
  <c r="C650"/>
  <c r="F650" s="1"/>
  <c r="H650" s="1"/>
  <c r="C652"/>
  <c r="F652" s="1"/>
  <c r="H652" s="1"/>
  <c r="C654"/>
  <c r="F654" s="1"/>
  <c r="H654" s="1"/>
  <c r="C656"/>
  <c r="F656" s="1"/>
  <c r="H656" s="1"/>
  <c r="C658"/>
  <c r="F658" s="1"/>
  <c r="H658" s="1"/>
  <c r="C660"/>
  <c r="F660" s="1"/>
  <c r="H660" s="1"/>
  <c r="C662"/>
  <c r="F662" s="1"/>
  <c r="H662" s="1"/>
  <c r="C664"/>
  <c r="F664" s="1"/>
  <c r="H664" s="1"/>
  <c r="C666"/>
  <c r="F666" s="1"/>
  <c r="H666" s="1"/>
  <c r="C668"/>
  <c r="F668" s="1"/>
  <c r="H668" s="1"/>
  <c r="C670"/>
  <c r="F670" s="1"/>
  <c r="H670" s="1"/>
  <c r="C672"/>
  <c r="F672" s="1"/>
  <c r="H672" s="1"/>
  <c r="C674"/>
  <c r="F674" s="1"/>
  <c r="H674" s="1"/>
  <c r="C676"/>
  <c r="F676" s="1"/>
  <c r="H676" s="1"/>
  <c r="C678"/>
  <c r="F678" s="1"/>
  <c r="H678" s="1"/>
  <c r="C680"/>
  <c r="F680" s="1"/>
  <c r="H680" s="1"/>
  <c r="C682"/>
  <c r="F682" s="1"/>
  <c r="H682" s="1"/>
  <c r="C684"/>
  <c r="F684" s="1"/>
  <c r="H684" s="1"/>
  <c r="C686"/>
  <c r="F686" s="1"/>
  <c r="H686" s="1"/>
  <c r="C688"/>
  <c r="F688" s="1"/>
  <c r="H688" s="1"/>
  <c r="C690"/>
  <c r="F690" s="1"/>
  <c r="H690" s="1"/>
  <c r="C692"/>
  <c r="F692" s="1"/>
  <c r="H692" s="1"/>
  <c r="C694"/>
  <c r="F694" s="1"/>
  <c r="H694" s="1"/>
  <c r="C696"/>
  <c r="F696" s="1"/>
  <c r="H696" s="1"/>
  <c r="C698"/>
  <c r="F698" s="1"/>
  <c r="H698" s="1"/>
  <c r="C700"/>
  <c r="F700" s="1"/>
  <c r="H700" s="1"/>
  <c r="C702"/>
  <c r="F702" s="1"/>
  <c r="H702" s="1"/>
  <c r="C704"/>
  <c r="F704" s="1"/>
  <c r="H704" s="1"/>
  <c r="C706"/>
  <c r="F706" s="1"/>
  <c r="H706" s="1"/>
  <c r="C708"/>
  <c r="F708" s="1"/>
  <c r="H708" s="1"/>
  <c r="C710"/>
  <c r="F710" s="1"/>
  <c r="H710" s="1"/>
  <c r="C712"/>
  <c r="F712" s="1"/>
  <c r="H712" s="1"/>
  <c r="C714"/>
  <c r="F714" s="1"/>
  <c r="H714" s="1"/>
  <c r="C716"/>
  <c r="F716" s="1"/>
  <c r="H716" s="1"/>
  <c r="C718"/>
  <c r="F718" s="1"/>
  <c r="H718" s="1"/>
  <c r="C720"/>
  <c r="F720" s="1"/>
  <c r="H720" s="1"/>
  <c r="C722"/>
  <c r="F722" s="1"/>
  <c r="H722" s="1"/>
  <c r="C724"/>
  <c r="F724" s="1"/>
  <c r="H724" s="1"/>
  <c r="C726"/>
  <c r="F726" s="1"/>
  <c r="H726" s="1"/>
  <c r="C728"/>
  <c r="F728" s="1"/>
  <c r="H728" s="1"/>
  <c r="C730"/>
  <c r="F730" s="1"/>
  <c r="H730" s="1"/>
  <c r="C732"/>
  <c r="F732" s="1"/>
  <c r="H732" s="1"/>
  <c r="C734"/>
  <c r="F734" s="1"/>
  <c r="H734" s="1"/>
  <c r="C736"/>
  <c r="F736" s="1"/>
  <c r="H736" s="1"/>
  <c r="C738"/>
  <c r="F738" s="1"/>
  <c r="H738" s="1"/>
  <c r="C740"/>
  <c r="F740" s="1"/>
  <c r="H740" s="1"/>
  <c r="C742"/>
  <c r="F742" s="1"/>
  <c r="H742" s="1"/>
  <c r="C744"/>
  <c r="F744" s="1"/>
  <c r="H744" s="1"/>
  <c r="C746"/>
  <c r="F746" s="1"/>
  <c r="H746" s="1"/>
  <c r="C748"/>
  <c r="F748" s="1"/>
  <c r="H748" s="1"/>
  <c r="C750"/>
  <c r="F750" s="1"/>
  <c r="H750" s="1"/>
  <c r="C752"/>
  <c r="F752" s="1"/>
  <c r="H752" s="1"/>
  <c r="C754"/>
  <c r="F754" s="1"/>
  <c r="H754" s="1"/>
  <c r="C756"/>
  <c r="F756" s="1"/>
  <c r="H756" s="1"/>
  <c r="C758"/>
  <c r="F758" s="1"/>
  <c r="H758" s="1"/>
  <c r="C760"/>
  <c r="F760" s="1"/>
  <c r="H760" s="1"/>
  <c r="C762"/>
  <c r="F762" s="1"/>
  <c r="H762" s="1"/>
  <c r="C764"/>
  <c r="F764" s="1"/>
  <c r="H764" s="1"/>
  <c r="C766"/>
  <c r="F766" s="1"/>
  <c r="H766" s="1"/>
  <c r="C768"/>
  <c r="F768" s="1"/>
  <c r="H768" s="1"/>
  <c r="C770"/>
  <c r="F770" s="1"/>
  <c r="H770" s="1"/>
  <c r="C772"/>
  <c r="F772" s="1"/>
  <c r="H772" s="1"/>
  <c r="C774"/>
  <c r="F774" s="1"/>
  <c r="H774" s="1"/>
  <c r="C776"/>
  <c r="F776" s="1"/>
  <c r="H776" s="1"/>
  <c r="C778"/>
  <c r="F778" s="1"/>
  <c r="H778" s="1"/>
  <c r="C780"/>
  <c r="F780" s="1"/>
  <c r="H780" s="1"/>
  <c r="C782"/>
  <c r="F782" s="1"/>
  <c r="H782" s="1"/>
  <c r="C784"/>
  <c r="F784" s="1"/>
  <c r="H784" s="1"/>
  <c r="C786"/>
  <c r="F786" s="1"/>
  <c r="H786" s="1"/>
  <c r="C788"/>
  <c r="F788" s="1"/>
  <c r="H788" s="1"/>
  <c r="C790"/>
  <c r="F790" s="1"/>
  <c r="H790" s="1"/>
  <c r="C792"/>
  <c r="F792" s="1"/>
  <c r="H792" s="1"/>
  <c r="C794"/>
  <c r="F794" s="1"/>
  <c r="H794" s="1"/>
  <c r="C796"/>
  <c r="F796" s="1"/>
  <c r="H796" s="1"/>
  <c r="C798"/>
  <c r="F798" s="1"/>
  <c r="H798" s="1"/>
  <c r="C800"/>
  <c r="F800" s="1"/>
  <c r="H800" s="1"/>
  <c r="C802"/>
  <c r="F802" s="1"/>
  <c r="H802" s="1"/>
  <c r="C804"/>
  <c r="F804" s="1"/>
  <c r="H804" s="1"/>
  <c r="C806"/>
  <c r="F806" s="1"/>
  <c r="H806" s="1"/>
  <c r="C808"/>
  <c r="F808" s="1"/>
  <c r="H808" s="1"/>
  <c r="C810"/>
  <c r="F810" s="1"/>
  <c r="H810" s="1"/>
  <c r="C812"/>
  <c r="F812" s="1"/>
  <c r="H812" s="1"/>
  <c r="C814"/>
  <c r="F814" s="1"/>
  <c r="H814" s="1"/>
  <c r="C816"/>
  <c r="F816" s="1"/>
  <c r="H816" s="1"/>
  <c r="C818"/>
  <c r="F818" s="1"/>
  <c r="H818" s="1"/>
  <c r="C820"/>
  <c r="F820" s="1"/>
  <c r="H820" s="1"/>
  <c r="C822"/>
  <c r="F822" s="1"/>
  <c r="H822" s="1"/>
  <c r="C824"/>
  <c r="F824" s="1"/>
  <c r="H824" s="1"/>
  <c r="C826"/>
  <c r="F826" s="1"/>
  <c r="H826" s="1"/>
  <c r="C828"/>
  <c r="F828" s="1"/>
  <c r="H828" s="1"/>
  <c r="C830"/>
  <c r="F830" s="1"/>
  <c r="H830" s="1"/>
  <c r="C832"/>
  <c r="F832" s="1"/>
  <c r="H832" s="1"/>
  <c r="C834"/>
  <c r="F834" s="1"/>
  <c r="H834" s="1"/>
  <c r="C836"/>
  <c r="F836" s="1"/>
  <c r="H836" s="1"/>
  <c r="C838"/>
  <c r="F838" s="1"/>
  <c r="H838" s="1"/>
  <c r="C840"/>
  <c r="F840" s="1"/>
  <c r="H840" s="1"/>
  <c r="C842"/>
  <c r="F842" s="1"/>
  <c r="H842" s="1"/>
  <c r="C844"/>
  <c r="F844" s="1"/>
  <c r="H844" s="1"/>
  <c r="C846"/>
  <c r="F846" s="1"/>
  <c r="H846" s="1"/>
  <c r="C848"/>
  <c r="F848" s="1"/>
  <c r="H848" s="1"/>
  <c r="C850"/>
  <c r="F850" s="1"/>
  <c r="H850" s="1"/>
  <c r="C852"/>
  <c r="F852" s="1"/>
  <c r="H852" s="1"/>
  <c r="C854"/>
  <c r="F854" s="1"/>
  <c r="H854" s="1"/>
  <c r="C856"/>
  <c r="F856" s="1"/>
  <c r="H856" s="1"/>
  <c r="C858"/>
  <c r="F858" s="1"/>
  <c r="H858" s="1"/>
  <c r="C860"/>
  <c r="F860" s="1"/>
  <c r="H860" s="1"/>
  <c r="C862"/>
  <c r="F862" s="1"/>
  <c r="H862" s="1"/>
  <c r="C864"/>
  <c r="F864" s="1"/>
  <c r="H864" s="1"/>
  <c r="C866"/>
  <c r="F866" s="1"/>
  <c r="H866" s="1"/>
  <c r="C868"/>
  <c r="F868" s="1"/>
  <c r="H868" s="1"/>
  <c r="C870"/>
  <c r="F870" s="1"/>
  <c r="H870" s="1"/>
  <c r="C872"/>
  <c r="F872" s="1"/>
  <c r="H872" s="1"/>
  <c r="C874"/>
  <c r="F874" s="1"/>
  <c r="H874" s="1"/>
  <c r="C876"/>
  <c r="F876" s="1"/>
  <c r="H876" s="1"/>
  <c r="C878"/>
  <c r="F878" s="1"/>
  <c r="H878" s="1"/>
  <c r="C880"/>
  <c r="F880" s="1"/>
  <c r="H880" s="1"/>
  <c r="C882"/>
  <c r="F882" s="1"/>
  <c r="H882" s="1"/>
  <c r="C884"/>
  <c r="F884" s="1"/>
  <c r="H884" s="1"/>
  <c r="C886"/>
  <c r="F886" s="1"/>
  <c r="H886" s="1"/>
  <c r="C888"/>
  <c r="F888" s="1"/>
  <c r="H888" s="1"/>
  <c r="C890"/>
  <c r="F890" s="1"/>
  <c r="H890" s="1"/>
  <c r="C892"/>
  <c r="F892" s="1"/>
  <c r="H892" s="1"/>
  <c r="C894"/>
  <c r="F894" s="1"/>
  <c r="H894" s="1"/>
  <c r="C896"/>
  <c r="F896" s="1"/>
  <c r="H896" s="1"/>
  <c r="C898"/>
  <c r="F898" s="1"/>
  <c r="H898" s="1"/>
  <c r="C900"/>
  <c r="F900" s="1"/>
  <c r="H900" s="1"/>
  <c r="C902"/>
  <c r="F902" s="1"/>
  <c r="H902" s="1"/>
  <c r="C904"/>
  <c r="F904" s="1"/>
  <c r="H904" s="1"/>
  <c r="C906"/>
  <c r="F906" s="1"/>
  <c r="H906" s="1"/>
  <c r="C908"/>
  <c r="F908" s="1"/>
  <c r="H908" s="1"/>
  <c r="C910"/>
  <c r="F910" s="1"/>
  <c r="H910" s="1"/>
  <c r="C912"/>
  <c r="F912" s="1"/>
  <c r="H912" s="1"/>
  <c r="C914"/>
  <c r="F914" s="1"/>
  <c r="H914" s="1"/>
  <c r="C916"/>
  <c r="F916" s="1"/>
  <c r="H916" s="1"/>
  <c r="C918"/>
  <c r="F918" s="1"/>
  <c r="H918" s="1"/>
  <c r="C920"/>
  <c r="F920" s="1"/>
  <c r="H920" s="1"/>
  <c r="C922"/>
  <c r="F922" s="1"/>
  <c r="H922" s="1"/>
  <c r="C924"/>
  <c r="F924" s="1"/>
  <c r="H924" s="1"/>
  <c r="C926"/>
  <c r="F926" s="1"/>
  <c r="H926" s="1"/>
  <c r="C928"/>
  <c r="F928" s="1"/>
  <c r="H928" s="1"/>
  <c r="C930"/>
  <c r="F930" s="1"/>
  <c r="H930" s="1"/>
  <c r="C932"/>
  <c r="F932" s="1"/>
  <c r="H932" s="1"/>
  <c r="C934"/>
  <c r="F934" s="1"/>
  <c r="H934" s="1"/>
  <c r="C936"/>
  <c r="F936" s="1"/>
  <c r="H936" s="1"/>
  <c r="C938"/>
  <c r="F938" s="1"/>
  <c r="H938" s="1"/>
  <c r="C940"/>
  <c r="F940" s="1"/>
  <c r="H940" s="1"/>
  <c r="C942"/>
  <c r="F942" s="1"/>
  <c r="H942" s="1"/>
  <c r="C944"/>
  <c r="F944" s="1"/>
  <c r="H944" s="1"/>
  <c r="C946"/>
  <c r="F946" s="1"/>
  <c r="H946" s="1"/>
  <c r="C948"/>
  <c r="F948" s="1"/>
  <c r="H948" s="1"/>
  <c r="C950"/>
  <c r="F950" s="1"/>
  <c r="H950" s="1"/>
  <c r="C952"/>
  <c r="F952" s="1"/>
  <c r="H952" s="1"/>
  <c r="C954"/>
  <c r="F954" s="1"/>
  <c r="H954" s="1"/>
  <c r="C956"/>
  <c r="F956" s="1"/>
  <c r="H956" s="1"/>
  <c r="C958"/>
  <c r="F958" s="1"/>
  <c r="H958" s="1"/>
  <c r="C960"/>
  <c r="F960" s="1"/>
  <c r="H960" s="1"/>
  <c r="C962"/>
  <c r="F962" s="1"/>
  <c r="H962" s="1"/>
  <c r="C964"/>
  <c r="F964" s="1"/>
  <c r="H964" s="1"/>
  <c r="C966"/>
  <c r="F966" s="1"/>
  <c r="H966" s="1"/>
  <c r="C968"/>
  <c r="F968" s="1"/>
  <c r="H968" s="1"/>
  <c r="C970"/>
  <c r="F970" s="1"/>
  <c r="H970" s="1"/>
  <c r="C972"/>
  <c r="F972" s="1"/>
  <c r="H972" s="1"/>
  <c r="C974"/>
  <c r="F974" s="1"/>
  <c r="H974" s="1"/>
  <c r="C976"/>
  <c r="F976" s="1"/>
  <c r="H976" s="1"/>
  <c r="C978"/>
  <c r="F978" s="1"/>
  <c r="H978" s="1"/>
  <c r="C980"/>
  <c r="F980" s="1"/>
  <c r="H980" s="1"/>
  <c r="C982"/>
  <c r="F982" s="1"/>
  <c r="H982" s="1"/>
  <c r="C984"/>
  <c r="F984" s="1"/>
  <c r="H984" s="1"/>
  <c r="C986"/>
  <c r="F986" s="1"/>
  <c r="H986" s="1"/>
  <c r="C988"/>
  <c r="F988" s="1"/>
  <c r="H988" s="1"/>
  <c r="C990"/>
  <c r="F990" s="1"/>
  <c r="H990" s="1"/>
  <c r="C992"/>
  <c r="F992" s="1"/>
  <c r="H992" s="1"/>
  <c r="C994"/>
  <c r="F994" s="1"/>
  <c r="H994" s="1"/>
  <c r="C996"/>
  <c r="F996" s="1"/>
  <c r="H996" s="1"/>
  <c r="C998"/>
  <c r="F998" s="1"/>
  <c r="H998" s="1"/>
  <c r="C1000"/>
  <c r="F1000" s="1"/>
  <c r="H1000" s="1"/>
  <c r="C1002"/>
  <c r="F1002" s="1"/>
  <c r="H1002" s="1"/>
  <c r="C1004"/>
  <c r="F1004" s="1"/>
  <c r="H1004" s="1"/>
  <c r="C1006"/>
  <c r="F1006" s="1"/>
  <c r="H1006" s="1"/>
  <c r="C1008"/>
  <c r="F1008" s="1"/>
  <c r="H1008" s="1"/>
  <c r="C1010"/>
  <c r="F1010" s="1"/>
  <c r="H1010" s="1"/>
  <c r="C1012"/>
  <c r="F1012" s="1"/>
  <c r="H1012" s="1"/>
  <c r="C1014"/>
  <c r="F1014" s="1"/>
  <c r="H1014" s="1"/>
  <c r="C1016"/>
  <c r="F1016" s="1"/>
  <c r="H1016" s="1"/>
  <c r="C1018"/>
  <c r="F1018" s="1"/>
  <c r="H1018" s="1"/>
  <c r="C1020"/>
  <c r="F1020" s="1"/>
  <c r="H1020" s="1"/>
  <c r="C1022"/>
  <c r="F1022" s="1"/>
  <c r="H1022" s="1"/>
  <c r="C1024"/>
  <c r="F1024" s="1"/>
  <c r="H1024" s="1"/>
  <c r="C1026"/>
  <c r="F1026" s="1"/>
  <c r="H1026" s="1"/>
  <c r="C1028"/>
  <c r="F1028" s="1"/>
  <c r="H1028" s="1"/>
  <c r="C1030"/>
  <c r="F1030" s="1"/>
  <c r="H1030" s="1"/>
  <c r="C1032"/>
  <c r="F1032" s="1"/>
  <c r="H1032" s="1"/>
  <c r="C1034"/>
  <c r="F1034" s="1"/>
  <c r="H1034" s="1"/>
  <c r="C1036"/>
  <c r="F1036" s="1"/>
  <c r="H1036" s="1"/>
  <c r="C1038"/>
  <c r="F1038" s="1"/>
  <c r="H1038" s="1"/>
  <c r="C1040"/>
  <c r="F1040" s="1"/>
  <c r="H1040" s="1"/>
  <c r="C1042"/>
  <c r="F1042" s="1"/>
  <c r="H1042" s="1"/>
  <c r="C1044"/>
  <c r="F1044" s="1"/>
  <c r="H1044" s="1"/>
  <c r="C1046"/>
  <c r="F1046" s="1"/>
  <c r="H1046" s="1"/>
  <c r="C1048"/>
  <c r="F1048" s="1"/>
  <c r="H1048" s="1"/>
  <c r="C1050"/>
  <c r="F1050" s="1"/>
  <c r="H1050" s="1"/>
  <c r="C1052"/>
  <c r="F1052" s="1"/>
  <c r="H1052" s="1"/>
  <c r="C1054"/>
  <c r="F1054" s="1"/>
  <c r="H1054" s="1"/>
  <c r="C1056"/>
  <c r="F1056" s="1"/>
  <c r="H1056" s="1"/>
  <c r="C1058"/>
  <c r="F1058" s="1"/>
  <c r="H1058" s="1"/>
  <c r="C1060"/>
  <c r="F1060" s="1"/>
  <c r="H1060" s="1"/>
  <c r="C1062"/>
  <c r="F1062" s="1"/>
  <c r="H1062" s="1"/>
  <c r="C1064"/>
  <c r="F1064" s="1"/>
  <c r="H1064" s="1"/>
  <c r="C1066"/>
  <c r="F1066" s="1"/>
  <c r="H1066" s="1"/>
  <c r="C1068"/>
  <c r="F1068" s="1"/>
  <c r="H1068" s="1"/>
  <c r="C1070"/>
  <c r="F1070" s="1"/>
  <c r="H1070" s="1"/>
  <c r="C1072"/>
  <c r="F1072" s="1"/>
  <c r="H1072" s="1"/>
  <c r="C1074"/>
  <c r="F1074" s="1"/>
  <c r="H1074" s="1"/>
  <c r="C1076"/>
  <c r="F1076" s="1"/>
  <c r="H1076" s="1"/>
  <c r="C1078"/>
  <c r="F1078" s="1"/>
  <c r="H1078" s="1"/>
  <c r="C1080"/>
  <c r="F1080" s="1"/>
  <c r="H1080" s="1"/>
  <c r="C1082"/>
  <c r="F1082" s="1"/>
  <c r="H1082" s="1"/>
  <c r="C1084"/>
  <c r="F1084" s="1"/>
  <c r="H1084" s="1"/>
  <c r="C1086"/>
  <c r="F1086" s="1"/>
  <c r="H1086" s="1"/>
  <c r="C1088"/>
  <c r="F1088" s="1"/>
  <c r="H1088" s="1"/>
  <c r="C1090"/>
  <c r="F1090" s="1"/>
  <c r="H1090" s="1"/>
  <c r="C1092"/>
  <c r="F1092" s="1"/>
  <c r="H1092" s="1"/>
  <c r="C1094"/>
  <c r="F1094" s="1"/>
  <c r="H1094" s="1"/>
  <c r="C1096"/>
  <c r="F1096" s="1"/>
  <c r="H1096" s="1"/>
  <c r="C1098"/>
  <c r="F1098" s="1"/>
  <c r="H1098" s="1"/>
  <c r="C1100"/>
  <c r="F1100" s="1"/>
  <c r="H1100" s="1"/>
  <c r="C1102"/>
  <c r="F1102" s="1"/>
  <c r="H1102" s="1"/>
  <c r="C1104"/>
  <c r="F1104" s="1"/>
  <c r="H1104" s="1"/>
  <c r="C1106"/>
  <c r="F1106" s="1"/>
  <c r="H1106" s="1"/>
  <c r="C1108"/>
  <c r="F1108" s="1"/>
  <c r="H1108" s="1"/>
  <c r="C1110"/>
  <c r="F1110" s="1"/>
  <c r="H1110" s="1"/>
  <c r="C1112"/>
  <c r="F1112" s="1"/>
  <c r="H1112" s="1"/>
  <c r="C1114"/>
  <c r="F1114" s="1"/>
  <c r="H1114" s="1"/>
  <c r="C1116"/>
  <c r="F1116" s="1"/>
  <c r="H1116" s="1"/>
  <c r="C1118"/>
  <c r="F1118" s="1"/>
  <c r="H1118" s="1"/>
  <c r="C1120"/>
  <c r="F1120" s="1"/>
  <c r="H1120" s="1"/>
  <c r="C1122"/>
  <c r="F1122" s="1"/>
  <c r="H1122" s="1"/>
  <c r="C1124"/>
  <c r="F1124" s="1"/>
  <c r="H1124" s="1"/>
  <c r="C1126"/>
  <c r="F1126" s="1"/>
  <c r="H1126" s="1"/>
  <c r="C1128"/>
  <c r="F1128" s="1"/>
  <c r="H1128" s="1"/>
  <c r="C1130"/>
  <c r="F1130" s="1"/>
  <c r="H1130" s="1"/>
  <c r="C1132"/>
  <c r="F1132" s="1"/>
  <c r="H1132" s="1"/>
  <c r="C1134"/>
  <c r="F1134" s="1"/>
  <c r="H1134" s="1"/>
  <c r="C1136"/>
  <c r="F1136" s="1"/>
  <c r="H1136" s="1"/>
  <c r="C1138"/>
  <c r="F1138" s="1"/>
  <c r="H1138" s="1"/>
  <c r="C1140"/>
  <c r="F1140" s="1"/>
  <c r="H1140" s="1"/>
  <c r="C1142"/>
  <c r="F1142" s="1"/>
  <c r="H1142" s="1"/>
  <c r="C1144"/>
  <c r="F1144" s="1"/>
  <c r="H1144" s="1"/>
  <c r="C1146"/>
  <c r="F1146" s="1"/>
  <c r="H1146" s="1"/>
  <c r="H1148"/>
  <c r="D1149"/>
  <c r="H1149" s="1"/>
  <c r="H1150"/>
  <c r="D1151"/>
  <c r="H1151" s="1"/>
  <c r="H1152"/>
  <c r="D1153"/>
  <c r="H1153" s="1"/>
  <c r="H1154"/>
  <c r="D1155"/>
  <c r="H1155" s="1"/>
  <c r="H1156"/>
  <c r="D1157"/>
  <c r="H1157" s="1"/>
  <c r="H1158"/>
  <c r="D1159"/>
  <c r="H1159" s="1"/>
  <c r="H1160"/>
  <c r="D1161"/>
  <c r="H1161" s="1"/>
  <c r="H1162"/>
  <c r="D1163"/>
  <c r="H1163" s="1"/>
  <c r="H1164"/>
  <c r="D1165"/>
  <c r="H1165" s="1"/>
  <c r="H1166"/>
  <c r="D1167"/>
  <c r="H1167" s="1"/>
  <c r="H1168"/>
  <c r="D1169"/>
  <c r="H1169" s="1"/>
  <c r="H1170"/>
  <c r="D1171"/>
  <c r="H1171" s="1"/>
  <c r="H1172"/>
  <c r="D1173"/>
  <c r="H1173" s="1"/>
  <c r="H1174"/>
  <c r="D1175"/>
  <c r="H1175" s="1"/>
  <c r="H1176"/>
  <c r="D1177"/>
  <c r="H1177" s="1"/>
  <c r="H1178"/>
  <c r="D1179"/>
  <c r="H1179" s="1"/>
  <c r="H1180"/>
  <c r="D1181"/>
  <c r="H1181" s="1"/>
  <c r="H1182"/>
  <c r="D1183"/>
  <c r="H1183" s="1"/>
  <c r="H1184"/>
  <c r="D1185"/>
  <c r="H1185" s="1"/>
  <c r="H1186"/>
  <c r="D1187"/>
  <c r="H1187" s="1"/>
  <c r="H1188"/>
  <c r="D1189"/>
  <c r="H1189" s="1"/>
  <c r="H1190"/>
  <c r="D1191"/>
  <c r="H1191" s="1"/>
  <c r="H1192"/>
  <c r="D1193"/>
  <c r="H1193" s="1"/>
  <c r="H1194"/>
  <c r="D1195"/>
  <c r="H1195" s="1"/>
  <c r="H1196"/>
  <c r="D1197"/>
  <c r="H1197" s="1"/>
  <c r="H1198"/>
  <c r="D1199"/>
  <c r="H1199" s="1"/>
  <c r="H1200"/>
  <c r="D1201"/>
  <c r="H1201" s="1"/>
  <c r="H1202"/>
  <c r="D1203"/>
  <c r="H1203" s="1"/>
  <c r="H1204"/>
  <c r="D1205"/>
  <c r="H1205" s="1"/>
  <c r="H1206"/>
  <c r="D1207"/>
  <c r="H1207" s="1"/>
  <c r="H1208"/>
  <c r="D1209"/>
  <c r="H1209" s="1"/>
  <c r="H1210"/>
  <c r="D1211"/>
  <c r="H1211" s="1"/>
  <c r="H1212"/>
  <c r="D1213"/>
  <c r="H1213" s="1"/>
  <c r="H1214"/>
  <c r="D1215"/>
  <c r="H1215" s="1"/>
  <c r="H1216"/>
  <c r="D1217"/>
  <c r="H1217" s="1"/>
  <c r="H1218"/>
  <c r="D1219"/>
  <c r="H1219" s="1"/>
  <c r="H1220"/>
  <c r="D1221"/>
  <c r="H1221" s="1"/>
  <c r="H1222"/>
  <c r="D1223"/>
  <c r="H1223" s="1"/>
  <c r="H1224"/>
  <c r="D1225"/>
  <c r="H1225" s="1"/>
  <c r="H1226"/>
  <c r="D1227"/>
  <c r="H1227" s="1"/>
  <c r="H1228"/>
  <c r="D1229"/>
  <c r="H1229" s="1"/>
  <c r="H1230"/>
  <c r="D1231"/>
  <c r="H1231" s="1"/>
  <c r="H1232"/>
  <c r="D1233"/>
  <c r="H1233" s="1"/>
  <c r="H1234"/>
  <c r="D1235"/>
  <c r="H1235" s="1"/>
  <c r="H1236"/>
  <c r="D1237"/>
  <c r="H1237" s="1"/>
  <c r="H1238"/>
  <c r="D1239"/>
  <c r="H1239" s="1"/>
  <c r="H1240"/>
  <c r="D1241"/>
  <c r="H1241" s="1"/>
  <c r="H1242"/>
  <c r="D1243"/>
  <c r="H1243" s="1"/>
  <c r="H1244"/>
  <c r="D1245"/>
  <c r="H1245" s="1"/>
  <c r="H1246"/>
  <c r="D1247"/>
  <c r="H1247" s="1"/>
  <c r="H1248"/>
  <c r="D1249"/>
  <c r="H1249" s="1"/>
  <c r="H1250"/>
  <c r="D1251"/>
  <c r="H1251" s="1"/>
  <c r="H1252"/>
  <c r="D1253"/>
  <c r="H1253" s="1"/>
  <c r="H1254"/>
  <c r="D1255"/>
  <c r="H1255" s="1"/>
  <c r="H1256"/>
  <c r="D1257"/>
  <c r="H1257" s="1"/>
  <c r="H1258"/>
  <c r="D1259"/>
  <c r="H1259" s="1"/>
  <c r="H1260"/>
  <c r="D1261"/>
  <c r="H1261" s="1"/>
  <c r="H1262"/>
  <c r="D1263"/>
  <c r="H1263" s="1"/>
  <c r="H1264"/>
  <c r="D1265"/>
  <c r="H1265" s="1"/>
  <c r="H1266"/>
  <c r="D1267"/>
  <c r="H1267" s="1"/>
  <c r="H1268"/>
  <c r="D1269"/>
  <c r="H1269" s="1"/>
  <c r="H1270"/>
  <c r="D1271"/>
  <c r="H1271" s="1"/>
  <c r="H1272"/>
  <c r="D1273"/>
  <c r="H1273" s="1"/>
  <c r="H1274"/>
  <c r="D1275"/>
  <c r="H1275" s="1"/>
  <c r="H1276"/>
  <c r="D1277"/>
  <c r="H1277" s="1"/>
  <c r="H1278"/>
  <c r="D1279"/>
  <c r="H1279" s="1"/>
  <c r="H1280"/>
  <c r="D1281"/>
  <c r="H1281" s="1"/>
  <c r="H1282"/>
  <c r="D1283"/>
  <c r="H1283" s="1"/>
  <c r="H1284"/>
  <c r="D1285"/>
  <c r="H1285" s="1"/>
  <c r="H1286"/>
  <c r="D1287"/>
  <c r="H1287" s="1"/>
  <c r="H1288"/>
  <c r="D1289"/>
  <c r="H1289" s="1"/>
  <c r="H1290"/>
  <c r="D1291"/>
  <c r="H1291" s="1"/>
  <c r="H1292"/>
  <c r="D1293"/>
  <c r="H1293" s="1"/>
  <c r="H1294"/>
  <c r="D1295"/>
  <c r="H1295" s="1"/>
  <c r="H1296"/>
  <c r="D1297"/>
  <c r="H1297" s="1"/>
  <c r="H1298"/>
  <c r="D1299"/>
  <c r="H1299" s="1"/>
  <c r="H1300"/>
  <c r="D1301"/>
  <c r="H1301" s="1"/>
  <c r="H1302"/>
  <c r="D1303"/>
  <c r="H1303" s="1"/>
  <c r="H1304"/>
  <c r="D1305"/>
  <c r="H1305" s="1"/>
  <c r="H1306"/>
  <c r="D1307"/>
  <c r="H1307" s="1"/>
  <c r="H1308"/>
  <c r="D1309"/>
  <c r="H1309" s="1"/>
  <c r="H1310"/>
  <c r="D1311"/>
  <c r="H1311" s="1"/>
  <c r="H1312"/>
  <c r="D1313"/>
  <c r="H1313" s="1"/>
  <c r="H1314"/>
  <c r="D1315"/>
  <c r="H1315" s="1"/>
  <c r="H1316"/>
  <c r="D1317"/>
  <c r="H1317" s="1"/>
  <c r="H1318"/>
  <c r="D1319"/>
  <c r="H1319" s="1"/>
  <c r="H1320"/>
  <c r="D1321"/>
  <c r="H1321" s="1"/>
  <c r="H1322"/>
  <c r="D1323"/>
  <c r="H1323" s="1"/>
  <c r="H1324"/>
  <c r="D1325"/>
  <c r="H1325" s="1"/>
  <c r="H1326"/>
  <c r="D1327"/>
  <c r="H1327" s="1"/>
  <c r="H1328"/>
  <c r="D1329"/>
  <c r="H1329" s="1"/>
  <c r="H1330"/>
  <c r="D1331"/>
  <c r="H1331" s="1"/>
  <c r="H1332"/>
  <c r="D1333"/>
  <c r="H1333" s="1"/>
  <c r="H1334"/>
  <c r="D1335"/>
  <c r="H1335" s="1"/>
  <c r="H1336"/>
  <c r="D1337"/>
  <c r="H1337" s="1"/>
  <c r="H1338"/>
  <c r="D1339"/>
  <c r="H1339" s="1"/>
  <c r="H1340"/>
  <c r="D1341"/>
  <c r="H1341" s="1"/>
  <c r="H1342"/>
  <c r="D1343"/>
  <c r="H1343" s="1"/>
  <c r="H1344"/>
  <c r="D1345"/>
  <c r="H1345" s="1"/>
  <c r="H1346"/>
  <c r="D1347"/>
  <c r="H1347" s="1"/>
  <c r="H1348"/>
  <c r="D1349"/>
  <c r="H1349" s="1"/>
  <c r="H1350"/>
  <c r="D1351"/>
  <c r="H1351" s="1"/>
  <c r="H1352"/>
  <c r="D1353"/>
  <c r="H1353" s="1"/>
  <c r="H1354"/>
  <c r="D1355"/>
  <c r="H1355" s="1"/>
  <c r="H1356"/>
  <c r="D1357"/>
  <c r="H1357" s="1"/>
  <c r="H1358"/>
  <c r="D1359"/>
  <c r="H1359" s="1"/>
  <c r="H1360"/>
  <c r="D1361"/>
  <c r="H1361" s="1"/>
  <c r="H1362"/>
  <c r="D1363"/>
  <c r="H1363" s="1"/>
  <c r="H1364"/>
  <c r="D1365"/>
  <c r="H1365" s="1"/>
  <c r="H1366"/>
  <c r="D1367"/>
  <c r="H1367" s="1"/>
  <c r="H1368"/>
  <c r="D1369"/>
  <c r="H1369" s="1"/>
  <c r="H1370"/>
  <c r="D1371"/>
  <c r="H1371" s="1"/>
  <c r="H1372"/>
  <c r="D1373"/>
  <c r="H1373" s="1"/>
  <c r="H1374"/>
  <c r="D1375"/>
  <c r="H1375" s="1"/>
  <c r="H1376"/>
  <c r="D1377"/>
  <c r="H1377" s="1"/>
  <c r="H1378"/>
  <c r="D1379"/>
  <c r="H1379" s="1"/>
  <c r="H1380"/>
  <c r="D1381"/>
  <c r="H1381" s="1"/>
  <c r="H1382"/>
  <c r="D1383"/>
  <c r="H1383" s="1"/>
  <c r="H1384"/>
  <c r="D1385"/>
  <c r="H1385" s="1"/>
  <c r="H1386"/>
  <c r="D1387"/>
  <c r="H1387" s="1"/>
  <c r="H1388"/>
  <c r="D1389"/>
  <c r="H1389" s="1"/>
  <c r="H1390"/>
  <c r="D1391"/>
  <c r="H1391" s="1"/>
  <c r="H1392"/>
  <c r="D1393"/>
  <c r="H1393" s="1"/>
  <c r="H1394"/>
  <c r="D1395"/>
  <c r="H1395" s="1"/>
  <c r="H1396"/>
  <c r="D1397"/>
  <c r="H1397" s="1"/>
  <c r="H1398"/>
  <c r="D1399"/>
  <c r="H1399" s="1"/>
  <c r="H1400"/>
  <c r="D1401"/>
  <c r="H1401" s="1"/>
  <c r="H1402"/>
  <c r="D1403"/>
  <c r="H1403" s="1"/>
  <c r="H1404"/>
  <c r="D1405"/>
  <c r="H1405" s="1"/>
  <c r="H1406"/>
  <c r="D1407"/>
  <c r="H1407" s="1"/>
  <c r="H1408"/>
  <c r="D1409"/>
  <c r="H1409" s="1"/>
  <c r="H1410"/>
  <c r="D1411"/>
  <c r="H1411" s="1"/>
  <c r="H1412"/>
  <c r="D1413"/>
  <c r="H1413" s="1"/>
  <c r="H1414"/>
  <c r="D1415"/>
  <c r="H1415" s="1"/>
  <c r="H1416"/>
  <c r="D1417"/>
  <c r="H1417" s="1"/>
  <c r="H1418"/>
  <c r="D1419"/>
  <c r="H1419" s="1"/>
  <c r="H1420"/>
  <c r="D1421"/>
  <c r="H1421" s="1"/>
  <c r="H1422"/>
  <c r="D1423"/>
  <c r="H1423" s="1"/>
  <c r="H1424"/>
  <c r="D1425"/>
  <c r="H1425" s="1"/>
  <c r="H1426"/>
  <c r="D1427"/>
  <c r="H1427" s="1"/>
  <c r="H1428"/>
  <c r="D1429"/>
  <c r="H1429" s="1"/>
  <c r="H1430"/>
  <c r="D1431"/>
  <c r="H1431" s="1"/>
  <c r="H1432"/>
  <c r="D1433"/>
  <c r="H1433" s="1"/>
  <c r="H1434"/>
  <c r="D1435"/>
  <c r="H1435" s="1"/>
  <c r="H1436"/>
  <c r="D1437"/>
  <c r="H1437" s="1"/>
  <c r="H1438"/>
  <c r="D1439"/>
  <c r="H1439" s="1"/>
  <c r="H1440"/>
  <c r="D1441"/>
  <c r="H1441" s="1"/>
  <c r="H1442"/>
  <c r="D1443"/>
  <c r="H1443" s="1"/>
  <c r="H1444"/>
  <c r="D1445"/>
  <c r="H1445" s="1"/>
  <c r="H1446"/>
  <c r="D1447"/>
  <c r="H1447" s="1"/>
  <c r="H1448"/>
  <c r="D1449"/>
  <c r="H1449" s="1"/>
  <c r="H1450"/>
  <c r="D1451"/>
  <c r="H1451" s="1"/>
  <c r="H1452"/>
  <c r="D1453"/>
  <c r="H1453" s="1"/>
  <c r="H1454"/>
  <c r="D1455"/>
  <c r="H1455" s="1"/>
  <c r="H1456"/>
  <c r="D1457"/>
  <c r="H1457" s="1"/>
  <c r="H1458"/>
  <c r="D1459"/>
  <c r="H1459" s="1"/>
  <c r="H1460"/>
  <c r="D1461"/>
  <c r="H1461" s="1"/>
  <c r="H1462"/>
  <c r="D1463"/>
  <c r="H1463" s="1"/>
  <c r="H1464"/>
  <c r="D1465"/>
  <c r="H1465" s="1"/>
  <c r="H1466"/>
  <c r="D1467"/>
  <c r="H1467" s="1"/>
  <c r="H1468"/>
  <c r="D1469"/>
  <c r="H1469" s="1"/>
  <c r="H1470"/>
  <c r="D1471"/>
  <c r="H1471" s="1"/>
  <c r="H1472"/>
  <c r="D1473"/>
  <c r="H1473" s="1"/>
  <c r="H1474"/>
  <c r="D1475"/>
  <c r="H1475" s="1"/>
  <c r="H1476"/>
  <c r="D1477"/>
  <c r="H1477" s="1"/>
  <c r="H1478"/>
  <c r="D1479"/>
  <c r="H1479" s="1"/>
  <c r="H1480"/>
  <c r="D1481"/>
  <c r="H1481" s="1"/>
  <c r="H1482"/>
  <c r="D1483"/>
  <c r="H1483" s="1"/>
  <c r="H1484"/>
  <c r="D1485"/>
  <c r="H1485" s="1"/>
  <c r="H1486"/>
  <c r="D1487"/>
  <c r="H1487" s="1"/>
  <c r="H1488"/>
  <c r="D1489"/>
  <c r="H1489" s="1"/>
  <c r="H1490"/>
  <c r="D1491"/>
  <c r="H1491" s="1"/>
  <c r="H1492"/>
  <c r="D1493"/>
  <c r="H1493" s="1"/>
  <c r="H1494"/>
  <c r="D1495"/>
  <c r="H1495" s="1"/>
  <c r="H1496"/>
  <c r="D1497"/>
  <c r="H1497" s="1"/>
  <c r="H1498"/>
  <c r="D1499"/>
  <c r="H1499" s="1"/>
  <c r="H1500"/>
  <c r="D1501"/>
  <c r="H1501" s="1"/>
  <c r="H1502"/>
  <c r="D1503"/>
  <c r="H1503" s="1"/>
  <c r="H1504"/>
  <c r="D1505"/>
  <c r="H1505" s="1"/>
  <c r="H1506"/>
  <c r="D1507"/>
  <c r="H1507" s="1"/>
  <c r="H1508"/>
  <c r="D1509"/>
  <c r="H1509" s="1"/>
  <c r="H1510"/>
  <c r="D1511"/>
  <c r="H1511" s="1"/>
  <c r="H1512"/>
  <c r="D1513"/>
  <c r="H1513" s="1"/>
  <c r="H1514"/>
  <c r="D1515"/>
  <c r="H1515" s="1"/>
  <c r="H1516"/>
  <c r="D1517"/>
  <c r="H1517" s="1"/>
  <c r="H1518"/>
  <c r="D1519"/>
  <c r="H1519" s="1"/>
  <c r="H1520"/>
  <c r="D1521"/>
  <c r="H1521" s="1"/>
  <c r="C1522"/>
  <c r="F1522" s="1"/>
  <c r="D1522"/>
  <c r="H1522" s="1"/>
  <c r="C1524"/>
  <c r="F1524" s="1"/>
  <c r="D1524"/>
  <c r="H1524" s="1"/>
  <c r="C1526"/>
  <c r="F1526" s="1"/>
  <c r="D1526"/>
  <c r="H1526" s="1"/>
  <c r="C1528"/>
  <c r="F1528" s="1"/>
  <c r="D1528"/>
  <c r="H1528" s="1"/>
  <c r="C1530"/>
  <c r="F1530" s="1"/>
  <c r="D1530"/>
  <c r="H1530" s="1"/>
  <c r="C1532"/>
  <c r="F1532" s="1"/>
  <c r="D1532"/>
  <c r="H1532" s="1"/>
  <c r="C1534"/>
  <c r="F1534" s="1"/>
  <c r="D1534"/>
  <c r="H1534" s="1"/>
  <c r="C1536"/>
  <c r="F1536" s="1"/>
  <c r="D1536"/>
  <c r="H1536" s="1"/>
  <c r="C1538"/>
  <c r="F1538" s="1"/>
  <c r="D1538"/>
  <c r="H1538" s="1"/>
  <c r="C1540"/>
  <c r="F1540" s="1"/>
  <c r="D1540"/>
  <c r="H1540" s="1"/>
  <c r="C1542"/>
  <c r="F1542" s="1"/>
  <c r="D1542"/>
  <c r="H1542" s="1"/>
  <c r="C1544"/>
  <c r="F1544" s="1"/>
  <c r="D1544"/>
  <c r="H1544" s="1"/>
  <c r="C1546"/>
  <c r="F1546" s="1"/>
  <c r="D1546"/>
  <c r="H1546" s="1"/>
  <c r="C1548"/>
  <c r="F1548" s="1"/>
  <c r="D1548"/>
  <c r="H1548" s="1"/>
  <c r="C1550"/>
  <c r="F1550" s="1"/>
  <c r="D1550"/>
  <c r="H1550" s="1"/>
  <c r="C1552"/>
  <c r="F1552" s="1"/>
  <c r="D1552"/>
  <c r="H1552" s="1"/>
  <c r="C1554"/>
  <c r="F1554" s="1"/>
  <c r="D1554"/>
  <c r="H1554" s="1"/>
  <c r="C1556"/>
  <c r="F1556" s="1"/>
  <c r="D1556"/>
  <c r="H1556" s="1"/>
  <c r="C1558"/>
  <c r="F1558" s="1"/>
  <c r="D1558"/>
  <c r="H1558" s="1"/>
  <c r="C1560"/>
  <c r="F1560" s="1"/>
  <c r="D1560"/>
  <c r="H1560" s="1"/>
  <c r="C1562"/>
  <c r="F1562" s="1"/>
  <c r="D1562"/>
  <c r="H1562" s="1"/>
  <c r="C1564"/>
  <c r="F1564" s="1"/>
  <c r="D1564"/>
  <c r="H1564" s="1"/>
  <c r="C1566"/>
  <c r="F1566" s="1"/>
  <c r="D1566"/>
  <c r="H1566" s="1"/>
  <c r="C1568"/>
  <c r="F1568" s="1"/>
  <c r="D1568"/>
  <c r="H1568" s="1"/>
  <c r="C1570"/>
  <c r="F1570" s="1"/>
  <c r="D1570"/>
  <c r="H1570" s="1"/>
  <c r="C1572"/>
  <c r="F1572" s="1"/>
  <c r="D1572"/>
  <c r="H1572" s="1"/>
  <c r="C1574"/>
  <c r="F1574" s="1"/>
  <c r="D1574"/>
  <c r="H1574" s="1"/>
  <c r="C1576"/>
  <c r="F1576" s="1"/>
  <c r="D1576"/>
  <c r="H1576" s="1"/>
  <c r="C1578"/>
  <c r="F1578" s="1"/>
  <c r="D1578"/>
  <c r="H1578" s="1"/>
  <c r="C1580"/>
  <c r="F1580" s="1"/>
  <c r="D1580"/>
  <c r="H1580" s="1"/>
  <c r="C1582"/>
  <c r="F1582" s="1"/>
  <c r="D1582"/>
  <c r="H1582" s="1"/>
  <c r="C1584"/>
  <c r="F1584" s="1"/>
  <c r="D1584"/>
  <c r="H1584" s="1"/>
  <c r="C1586"/>
  <c r="F1586" s="1"/>
  <c r="D1586"/>
  <c r="H1586" s="1"/>
  <c r="C1588"/>
  <c r="F1588" s="1"/>
  <c r="D1588"/>
  <c r="H1588" s="1"/>
  <c r="C1590"/>
  <c r="F1590" s="1"/>
  <c r="D1590"/>
  <c r="H1590" s="1"/>
  <c r="C1592"/>
  <c r="F1592" s="1"/>
  <c r="D1592"/>
  <c r="H1592" s="1"/>
  <c r="C1594"/>
  <c r="F1594" s="1"/>
  <c r="D1594"/>
  <c r="H1594" s="1"/>
  <c r="C1596"/>
  <c r="F1596" s="1"/>
  <c r="D1596"/>
  <c r="H1596" s="1"/>
  <c r="C1598"/>
  <c r="F1598" s="1"/>
  <c r="D1598"/>
  <c r="H1598" s="1"/>
  <c r="C1600"/>
  <c r="F1600" s="1"/>
  <c r="D1600"/>
  <c r="H1600" s="1"/>
  <c r="C1602"/>
  <c r="F1602" s="1"/>
  <c r="D1602"/>
  <c r="H1602" s="1"/>
  <c r="C1604"/>
  <c r="F1604" s="1"/>
  <c r="D1604"/>
  <c r="H1604" s="1"/>
  <c r="C1606"/>
  <c r="F1606" s="1"/>
  <c r="D1606"/>
  <c r="H1606" s="1"/>
  <c r="C1608"/>
  <c r="F1608" s="1"/>
  <c r="D1608"/>
  <c r="H1608" s="1"/>
  <c r="C1610"/>
  <c r="F1610" s="1"/>
  <c r="D1610"/>
  <c r="H1610" s="1"/>
  <c r="C1612"/>
  <c r="F1612" s="1"/>
  <c r="D1612"/>
  <c r="H1612" s="1"/>
  <c r="C1614"/>
  <c r="F1614" s="1"/>
  <c r="D1614"/>
  <c r="H1614" s="1"/>
  <c r="C1616"/>
  <c r="F1616" s="1"/>
  <c r="D1616"/>
  <c r="H1616" s="1"/>
  <c r="C1618"/>
  <c r="F1618" s="1"/>
  <c r="D1618"/>
  <c r="H1618" s="1"/>
  <c r="C1620"/>
  <c r="F1620" s="1"/>
  <c r="D1620"/>
  <c r="H1620" s="1"/>
  <c r="C1622"/>
  <c r="F1622" s="1"/>
  <c r="D1622"/>
  <c r="H1622" s="1"/>
  <c r="C1624"/>
  <c r="F1624" s="1"/>
  <c r="D1624"/>
  <c r="H1624" s="1"/>
  <c r="C1626"/>
  <c r="F1626" s="1"/>
  <c r="D1626"/>
  <c r="H1626" s="1"/>
  <c r="C1628"/>
  <c r="F1628" s="1"/>
  <c r="D1628"/>
  <c r="H1628" s="1"/>
  <c r="C1630"/>
  <c r="F1630" s="1"/>
  <c r="D1630"/>
  <c r="H1630" s="1"/>
  <c r="C1632"/>
  <c r="F1632" s="1"/>
  <c r="D1632"/>
  <c r="H1632" s="1"/>
  <c r="C1634"/>
  <c r="F1634" s="1"/>
  <c r="D1634"/>
  <c r="H1634" s="1"/>
  <c r="C1636"/>
  <c r="F1636" s="1"/>
  <c r="D1636"/>
  <c r="H1636" s="1"/>
  <c r="C1638"/>
  <c r="F1638" s="1"/>
  <c r="D1638"/>
  <c r="H1638" s="1"/>
  <c r="C1640"/>
  <c r="F1640" s="1"/>
  <c r="D1640"/>
  <c r="H1640" s="1"/>
  <c r="C1642"/>
  <c r="F1642" s="1"/>
  <c r="D1642"/>
  <c r="H1642" s="1"/>
  <c r="C1644"/>
  <c r="F1644" s="1"/>
  <c r="D1644"/>
  <c r="H1644" s="1"/>
  <c r="C1646"/>
  <c r="F1646" s="1"/>
  <c r="D1646"/>
  <c r="H1646" s="1"/>
  <c r="C1648"/>
  <c r="F1648" s="1"/>
  <c r="D1648"/>
  <c r="H1648" s="1"/>
  <c r="C1650"/>
  <c r="F1650" s="1"/>
  <c r="D1650"/>
  <c r="H1650" s="1"/>
  <c r="C1652"/>
  <c r="F1652" s="1"/>
  <c r="D1652"/>
  <c r="H1652" s="1"/>
  <c r="C1654"/>
  <c r="F1654" s="1"/>
  <c r="D1654"/>
  <c r="H1654" s="1"/>
  <c r="C1656"/>
  <c r="F1656" s="1"/>
  <c r="D1656"/>
  <c r="H1656" s="1"/>
  <c r="C1658"/>
  <c r="F1658" s="1"/>
  <c r="D1658"/>
  <c r="H1658" s="1"/>
  <c r="C1660"/>
  <c r="F1660" s="1"/>
  <c r="D1660"/>
  <c r="H1660" s="1"/>
  <c r="C1662"/>
  <c r="F1662" s="1"/>
  <c r="D1662"/>
  <c r="H1662" s="1"/>
  <c r="C1664"/>
  <c r="F1664" s="1"/>
  <c r="D1664"/>
  <c r="H1664" s="1"/>
  <c r="C1666"/>
  <c r="F1666" s="1"/>
  <c r="D1666"/>
  <c r="H1666" s="1"/>
  <c r="C1668"/>
  <c r="F1668" s="1"/>
  <c r="D1668"/>
  <c r="H1668" s="1"/>
  <c r="C1670"/>
  <c r="F1670" s="1"/>
  <c r="D1670"/>
  <c r="H1670" s="1"/>
  <c r="C1672"/>
  <c r="F1672" s="1"/>
  <c r="D1672"/>
  <c r="H1672" s="1"/>
  <c r="C1674"/>
  <c r="F1674" s="1"/>
  <c r="D1674"/>
  <c r="H1674" s="1"/>
  <c r="C1676"/>
  <c r="F1676" s="1"/>
  <c r="D1676"/>
  <c r="H1676" s="1"/>
  <c r="C1678"/>
  <c r="F1678" s="1"/>
  <c r="D1678"/>
  <c r="H1678" s="1"/>
  <c r="C1680"/>
  <c r="F1680" s="1"/>
  <c r="D1680"/>
  <c r="H1680" s="1"/>
  <c r="C1682"/>
  <c r="F1682" s="1"/>
  <c r="D1682"/>
  <c r="H1682" s="1"/>
  <c r="C1684"/>
  <c r="F1684" s="1"/>
  <c r="D1684"/>
  <c r="H1684" s="1"/>
  <c r="C1686"/>
  <c r="F1686" s="1"/>
  <c r="D1686"/>
  <c r="H1686" s="1"/>
  <c r="C1688"/>
  <c r="F1688" s="1"/>
  <c r="D1688"/>
  <c r="H1688" s="1"/>
  <c r="C1690"/>
  <c r="F1690" s="1"/>
  <c r="D1690"/>
  <c r="H1690" s="1"/>
  <c r="C1692"/>
  <c r="F1692" s="1"/>
  <c r="D1692"/>
  <c r="H1692" s="1"/>
  <c r="C1694"/>
  <c r="F1694" s="1"/>
  <c r="D1694"/>
  <c r="H1694" s="1"/>
  <c r="C1696"/>
  <c r="F1696" s="1"/>
  <c r="D1696"/>
  <c r="H1696" s="1"/>
  <c r="C1698"/>
  <c r="F1698" s="1"/>
  <c r="D1698"/>
  <c r="H1698" s="1"/>
  <c r="C1700"/>
  <c r="F1700" s="1"/>
  <c r="D1700"/>
  <c r="H1700" s="1"/>
  <c r="C1702"/>
  <c r="F1702" s="1"/>
  <c r="D1702"/>
  <c r="H1702" s="1"/>
  <c r="C1704"/>
  <c r="F1704" s="1"/>
  <c r="D1704"/>
  <c r="H1704" s="1"/>
  <c r="C1706"/>
  <c r="F1706" s="1"/>
  <c r="D1706"/>
  <c r="H1706" s="1"/>
  <c r="C1708"/>
  <c r="F1708" s="1"/>
  <c r="D1708"/>
  <c r="H1708" s="1"/>
  <c r="C1710"/>
  <c r="F1710" s="1"/>
  <c r="D1710"/>
  <c r="H1710" s="1"/>
  <c r="C1712"/>
  <c r="F1712" s="1"/>
  <c r="D1712"/>
  <c r="H1712" s="1"/>
  <c r="C1714"/>
  <c r="F1714" s="1"/>
  <c r="D1714"/>
  <c r="H1714" s="1"/>
  <c r="C1716"/>
  <c r="F1716" s="1"/>
  <c r="D1716"/>
  <c r="H1716" s="1"/>
  <c r="C1718"/>
  <c r="F1718" s="1"/>
  <c r="D1718"/>
  <c r="H1718" s="1"/>
  <c r="C1720"/>
  <c r="F1720" s="1"/>
  <c r="D1720"/>
  <c r="H1720" s="1"/>
  <c r="C1722"/>
  <c r="F1722" s="1"/>
  <c r="D1722"/>
  <c r="H1722" s="1"/>
  <c r="C1724"/>
  <c r="F1724" s="1"/>
  <c r="D1724"/>
  <c r="H1724" s="1"/>
  <c r="C1726"/>
  <c r="F1726" s="1"/>
  <c r="D1726"/>
  <c r="H1726" s="1"/>
  <c r="C1728"/>
  <c r="F1728" s="1"/>
  <c r="D1728"/>
  <c r="H1728" s="1"/>
  <c r="C1730"/>
  <c r="F1730" s="1"/>
  <c r="D1730"/>
  <c r="H1730" s="1"/>
  <c r="C1732"/>
  <c r="F1732" s="1"/>
  <c r="D1732"/>
  <c r="H1732" s="1"/>
  <c r="C1734"/>
  <c r="F1734" s="1"/>
  <c r="D1734"/>
  <c r="H1734" s="1"/>
  <c r="C1736"/>
  <c r="F1736" s="1"/>
  <c r="D1736"/>
  <c r="H1736" s="1"/>
  <c r="C1738"/>
  <c r="F1738" s="1"/>
  <c r="D1738"/>
  <c r="H1738" s="1"/>
  <c r="C1740"/>
  <c r="F1740" s="1"/>
  <c r="D1740"/>
  <c r="H1740" s="1"/>
  <c r="C1742"/>
  <c r="F1742" s="1"/>
  <c r="D1742"/>
  <c r="H1742" s="1"/>
  <c r="C1744"/>
  <c r="F1744" s="1"/>
  <c r="D1744"/>
  <c r="H1744" s="1"/>
  <c r="C1746"/>
  <c r="F1746" s="1"/>
  <c r="D1746"/>
  <c r="H1746" s="1"/>
  <c r="C1748"/>
  <c r="F1748" s="1"/>
  <c r="D1748"/>
  <c r="H1748" s="1"/>
  <c r="C1750"/>
  <c r="F1750" s="1"/>
  <c r="D1750"/>
  <c r="H1750" s="1"/>
  <c r="C1752"/>
  <c r="F1752" s="1"/>
  <c r="D1752"/>
  <c r="H1752" s="1"/>
  <c r="C1754"/>
  <c r="F1754" s="1"/>
  <c r="D1754"/>
  <c r="H1754" s="1"/>
  <c r="C1756"/>
  <c r="F1756" s="1"/>
  <c r="D1756"/>
  <c r="H1756" s="1"/>
  <c r="C1758"/>
  <c r="F1758" s="1"/>
  <c r="D1758"/>
  <c r="H1758" s="1"/>
  <c r="C1760"/>
  <c r="F1760" s="1"/>
  <c r="D1760"/>
  <c r="H1760" s="1"/>
  <c r="C1762"/>
  <c r="F1762" s="1"/>
  <c r="D1762"/>
  <c r="H1762" s="1"/>
  <c r="C1764"/>
  <c r="F1764" s="1"/>
  <c r="D1764"/>
  <c r="H1764" s="1"/>
  <c r="C1766"/>
  <c r="F1766" s="1"/>
  <c r="D1766"/>
  <c r="H1766" s="1"/>
  <c r="C1768"/>
  <c r="F1768" s="1"/>
  <c r="D1768"/>
  <c r="H1768" s="1"/>
  <c r="C1770"/>
  <c r="F1770" s="1"/>
  <c r="D1770"/>
  <c r="H1770" s="1"/>
  <c r="C1772"/>
  <c r="F1772" s="1"/>
  <c r="D1772"/>
  <c r="H1772" s="1"/>
  <c r="C1774"/>
  <c r="F1774" s="1"/>
  <c r="D1774"/>
  <c r="H1774" s="1"/>
  <c r="C1776"/>
  <c r="F1776" s="1"/>
  <c r="D1776"/>
  <c r="H1776" s="1"/>
  <c r="C1778"/>
  <c r="F1778" s="1"/>
  <c r="D1778"/>
  <c r="H1778" s="1"/>
  <c r="C1780"/>
  <c r="F1780" s="1"/>
  <c r="D1780"/>
  <c r="H1780" s="1"/>
  <c r="C1782"/>
  <c r="F1782" s="1"/>
  <c r="D1782"/>
  <c r="H1782" s="1"/>
  <c r="C1784"/>
  <c r="F1784" s="1"/>
  <c r="D1784"/>
  <c r="H1784" s="1"/>
  <c r="C1786"/>
  <c r="F1786" s="1"/>
  <c r="D1786"/>
  <c r="H1786" s="1"/>
  <c r="C1788"/>
  <c r="F1788" s="1"/>
  <c r="D1788"/>
  <c r="H1788" s="1"/>
  <c r="C1790"/>
  <c r="F1790" s="1"/>
  <c r="D1790"/>
  <c r="H1790" s="1"/>
  <c r="C1792"/>
  <c r="F1792" s="1"/>
  <c r="D1792"/>
  <c r="H1792" s="1"/>
  <c r="C1794"/>
  <c r="F1794" s="1"/>
  <c r="D1794"/>
  <c r="H1794" s="1"/>
  <c r="C1796"/>
  <c r="F1796" s="1"/>
  <c r="D1796"/>
  <c r="H1796" s="1"/>
  <c r="C1798"/>
  <c r="F1798" s="1"/>
  <c r="D1798"/>
  <c r="H1798" s="1"/>
  <c r="C1800"/>
  <c r="F1800" s="1"/>
  <c r="D1800"/>
  <c r="H1800" s="1"/>
  <c r="C1802"/>
  <c r="F1802" s="1"/>
  <c r="D1802"/>
  <c r="H1802" s="1"/>
  <c r="C1804"/>
  <c r="F1804" s="1"/>
  <c r="D1804"/>
  <c r="H1804" s="1"/>
  <c r="C1806"/>
  <c r="F1806" s="1"/>
  <c r="D1806"/>
  <c r="H1806" s="1"/>
  <c r="C1808"/>
  <c r="F1808" s="1"/>
  <c r="D1808"/>
  <c r="H1808" s="1"/>
  <c r="C1810"/>
  <c r="F1810" s="1"/>
  <c r="D1810"/>
  <c r="H1810" s="1"/>
  <c r="C1812"/>
  <c r="F1812" s="1"/>
  <c r="D1812"/>
  <c r="H1812" s="1"/>
  <c r="C1814"/>
  <c r="F1814" s="1"/>
  <c r="D1814"/>
  <c r="H1814" s="1"/>
  <c r="C1816"/>
  <c r="F1816" s="1"/>
  <c r="D1816"/>
  <c r="H1816" s="1"/>
  <c r="H1523"/>
  <c r="H1525"/>
  <c r="H1527"/>
  <c r="H1529"/>
  <c r="H1531"/>
  <c r="H1533"/>
  <c r="H1535"/>
  <c r="H1537"/>
  <c r="H1539"/>
  <c r="H1541"/>
  <c r="H1543"/>
  <c r="H1545"/>
  <c r="H1547"/>
  <c r="H1549"/>
  <c r="H1551"/>
  <c r="H1553"/>
  <c r="H1555"/>
  <c r="H1557"/>
  <c r="H1559"/>
  <c r="H1561"/>
  <c r="H1563"/>
  <c r="H1565"/>
  <c r="H1567"/>
  <c r="H1569"/>
  <c r="H1571"/>
  <c r="H1573"/>
  <c r="H1575"/>
  <c r="H1577"/>
  <c r="H1579"/>
  <c r="H1581"/>
  <c r="H1583"/>
  <c r="H1585"/>
  <c r="H1587"/>
  <c r="H1589"/>
  <c r="H1591"/>
  <c r="H1593"/>
  <c r="H1595"/>
  <c r="H1597"/>
  <c r="H1599"/>
  <c r="H1601"/>
  <c r="H1603"/>
  <c r="H1605"/>
  <c r="H1607"/>
  <c r="H1609"/>
  <c r="H1611"/>
  <c r="H1613"/>
  <c r="H1615"/>
  <c r="H1617"/>
  <c r="H1619"/>
  <c r="H1621"/>
  <c r="H1623"/>
  <c r="H1625"/>
  <c r="H1627"/>
  <c r="H1629"/>
  <c r="H1631"/>
  <c r="H1633"/>
  <c r="H1635"/>
  <c r="H1637"/>
  <c r="H1639"/>
  <c r="H1641"/>
  <c r="H1643"/>
  <c r="H1645"/>
  <c r="H1647"/>
  <c r="H1649"/>
  <c r="H1651"/>
  <c r="H1653"/>
  <c r="H1655"/>
  <c r="H1657"/>
  <c r="H1659"/>
  <c r="H1661"/>
  <c r="H1663"/>
  <c r="H1665"/>
  <c r="H1667"/>
  <c r="H1669"/>
  <c r="H1671"/>
  <c r="H1673"/>
  <c r="H1675"/>
  <c r="H1677"/>
  <c r="H1679"/>
  <c r="H1681"/>
  <c r="H1683"/>
  <c r="H1685"/>
  <c r="H1687"/>
  <c r="H1689"/>
  <c r="H1691"/>
  <c r="H1693"/>
  <c r="H1695"/>
  <c r="H1697"/>
  <c r="H1699"/>
  <c r="H1701"/>
  <c r="H1703"/>
  <c r="H1705"/>
  <c r="H1707"/>
  <c r="H1709"/>
  <c r="H1711"/>
  <c r="H1713"/>
  <c r="H1715"/>
  <c r="H1717"/>
  <c r="H1719"/>
  <c r="H1721"/>
  <c r="H1723"/>
  <c r="H1725"/>
  <c r="H1727"/>
  <c r="H1729"/>
  <c r="H1731"/>
  <c r="H1733"/>
  <c r="H1735"/>
  <c r="H1737"/>
  <c r="H1739"/>
  <c r="H1741"/>
  <c r="H1743"/>
  <c r="H1745"/>
  <c r="H1747"/>
  <c r="H1749"/>
  <c r="H1751"/>
  <c r="H1753"/>
  <c r="H1755"/>
  <c r="H1757"/>
  <c r="H1759"/>
  <c r="H1761"/>
  <c r="H1763"/>
  <c r="H1765"/>
  <c r="H1767"/>
  <c r="H1769"/>
  <c r="H1771"/>
  <c r="H1773"/>
  <c r="H1775"/>
  <c r="H1777"/>
  <c r="H1779"/>
  <c r="H1781"/>
  <c r="H1783"/>
  <c r="H1785"/>
  <c r="H1787"/>
  <c r="H1789"/>
  <c r="H1791"/>
  <c r="H1793"/>
  <c r="H1795"/>
  <c r="H1797"/>
  <c r="H1799"/>
  <c r="H1801"/>
  <c r="H1803"/>
  <c r="H1805"/>
  <c r="H1807"/>
  <c r="H1809"/>
  <c r="H1811"/>
  <c r="H1813"/>
  <c r="H1815"/>
  <c r="H1817"/>
  <c r="D1818"/>
  <c r="H1818" s="1"/>
  <c r="H1819"/>
  <c r="D1820"/>
  <c r="H1820" s="1"/>
  <c r="H1821"/>
  <c r="D1822"/>
  <c r="H1822" s="1"/>
  <c r="H1823"/>
  <c r="D1824"/>
  <c r="H1824" s="1"/>
  <c r="H1825"/>
  <c r="D1826"/>
  <c r="H1826" s="1"/>
  <c r="H1827"/>
  <c r="D1828"/>
  <c r="H1828" s="1"/>
  <c r="H1829"/>
  <c r="D1830"/>
  <c r="H1830" s="1"/>
  <c r="H1831"/>
  <c r="D1832"/>
  <c r="H1832" s="1"/>
  <c r="H1833"/>
  <c r="D1834"/>
  <c r="H1834" s="1"/>
  <c r="H1835"/>
  <c r="D1836"/>
  <c r="H1836" s="1"/>
  <c r="H1837"/>
  <c r="D1838"/>
  <c r="H1838" s="1"/>
  <c r="H1839"/>
  <c r="D1840"/>
  <c r="H1840" s="1"/>
  <c r="H1841"/>
  <c r="D1842"/>
  <c r="H1842" s="1"/>
  <c r="H1843"/>
  <c r="D1844"/>
  <c r="H1844" s="1"/>
  <c r="H1845"/>
  <c r="D1846"/>
  <c r="H1846" s="1"/>
  <c r="H1847"/>
  <c r="D1848"/>
  <c r="H1848" s="1"/>
  <c r="H1849"/>
  <c r="D1850"/>
  <c r="H1850" s="1"/>
  <c r="H1851"/>
  <c r="D1852"/>
  <c r="H1852" s="1"/>
  <c r="H1853"/>
  <c r="D1854"/>
  <c r="H1854" s="1"/>
  <c r="H1855"/>
  <c r="D1856"/>
  <c r="H1856" s="1"/>
  <c r="H1857"/>
  <c r="D1858"/>
  <c r="H1858" s="1"/>
  <c r="H1859"/>
  <c r="D1860"/>
  <c r="H1860" s="1"/>
  <c r="H1861"/>
  <c r="D1862"/>
  <c r="H1862" s="1"/>
  <c r="H1863"/>
  <c r="D1864"/>
  <c r="H1864" s="1"/>
  <c r="H1865"/>
  <c r="D1866"/>
  <c r="H1866" s="1"/>
  <c r="H1867"/>
  <c r="D1868"/>
  <c r="H1868" s="1"/>
  <c r="H1869"/>
  <c r="D1870"/>
  <c r="H1870" s="1"/>
  <c r="H1871"/>
  <c r="D1872"/>
  <c r="H1872" s="1"/>
  <c r="H1873"/>
  <c r="D1874"/>
  <c r="H1874" s="1"/>
  <c r="H1875"/>
  <c r="D1876"/>
  <c r="H1876" s="1"/>
  <c r="H1877"/>
  <c r="D1878"/>
  <c r="H1878" s="1"/>
  <c r="H1879"/>
  <c r="D1880"/>
  <c r="H1880" s="1"/>
  <c r="H1881"/>
  <c r="D1882"/>
  <c r="H1882" s="1"/>
  <c r="H1883"/>
  <c r="D1884"/>
  <c r="H1884" s="1"/>
  <c r="H1885"/>
  <c r="D1886"/>
  <c r="H1886" s="1"/>
  <c r="H1887"/>
  <c r="D1888"/>
  <c r="H1888" s="1"/>
  <c r="H1889"/>
  <c r="D1890"/>
  <c r="H1890" s="1"/>
  <c r="H1891"/>
  <c r="D1892"/>
  <c r="H1892" s="1"/>
  <c r="H1893"/>
  <c r="D1894"/>
  <c r="H1894" s="1"/>
  <c r="H1895"/>
  <c r="D1896"/>
  <c r="H1896" s="1"/>
  <c r="H1897"/>
  <c r="D1898"/>
  <c r="H1898" s="1"/>
  <c r="H1899"/>
  <c r="D1900"/>
  <c r="H1900" s="1"/>
  <c r="H1901"/>
  <c r="D1902"/>
  <c r="H1902" s="1"/>
  <c r="H1903"/>
  <c r="D1904"/>
  <c r="H1904" s="1"/>
  <c r="H1905"/>
  <c r="D1906"/>
  <c r="H1906" s="1"/>
  <c r="H1907"/>
  <c r="D1908"/>
  <c r="H1908" s="1"/>
  <c r="H1909"/>
  <c r="D1910"/>
  <c r="H1910" s="1"/>
  <c r="H1911"/>
  <c r="D1912"/>
  <c r="H1912" s="1"/>
  <c r="H1913"/>
  <c r="D1914"/>
  <c r="H1914" s="1"/>
  <c r="H1915"/>
  <c r="D1916"/>
  <c r="H1916" s="1"/>
  <c r="H1917"/>
  <c r="D1918"/>
  <c r="H1918" s="1"/>
  <c r="H1919"/>
  <c r="D1920"/>
  <c r="H1920" s="1"/>
  <c r="H1921"/>
  <c r="D1922"/>
  <c r="H1922" s="1"/>
  <c r="H1923"/>
  <c r="D1924"/>
  <c r="H1924" s="1"/>
  <c r="H1925"/>
  <c r="D1926"/>
  <c r="H1926" s="1"/>
  <c r="H1927"/>
  <c r="D1928"/>
  <c r="H1928" s="1"/>
  <c r="H1929"/>
  <c r="D1930"/>
  <c r="H1930" s="1"/>
  <c r="H1931"/>
  <c r="D1932"/>
  <c r="H1932" s="1"/>
  <c r="H1933"/>
  <c r="D1934"/>
  <c r="H1934" s="1"/>
  <c r="H1935"/>
  <c r="D1936"/>
  <c r="H1936" s="1"/>
  <c r="H1937"/>
  <c r="D1938"/>
  <c r="H1938" s="1"/>
  <c r="H1939"/>
  <c r="D1940"/>
  <c r="H1940" s="1"/>
  <c r="H1941"/>
  <c r="D1942"/>
  <c r="H1942" s="1"/>
  <c r="H1943"/>
  <c r="D1944"/>
  <c r="H1944" s="1"/>
  <c r="H1945"/>
  <c r="D1946"/>
  <c r="H1946" s="1"/>
  <c r="H1947"/>
  <c r="D1948"/>
  <c r="H1948" s="1"/>
  <c r="H1949"/>
  <c r="D1950"/>
  <c r="H1950" s="1"/>
  <c r="H1951"/>
  <c r="D1952"/>
  <c r="H1952" s="1"/>
  <c r="H1953"/>
  <c r="D1954"/>
  <c r="H1954" s="1"/>
  <c r="H1955"/>
  <c r="D1956"/>
  <c r="H1956" s="1"/>
  <c r="H1957"/>
  <c r="D1958"/>
  <c r="H1958" s="1"/>
  <c r="H1959"/>
  <c r="D1960"/>
  <c r="H1960" s="1"/>
  <c r="H1961"/>
  <c r="D1962"/>
  <c r="H1962" s="1"/>
  <c r="H1963"/>
  <c r="D1964"/>
  <c r="H1964" s="1"/>
  <c r="H1965"/>
  <c r="D1966"/>
  <c r="H1966" s="1"/>
  <c r="H1967"/>
  <c r="D1968"/>
  <c r="H1968" s="1"/>
  <c r="H1969"/>
  <c r="D1970"/>
  <c r="H1970" s="1"/>
  <c r="H1971"/>
  <c r="D1972"/>
  <c r="H1972" s="1"/>
  <c r="H1973"/>
  <c r="D1974"/>
  <c r="H1974" s="1"/>
  <c r="H1975"/>
  <c r="D1976"/>
  <c r="H1976" s="1"/>
  <c r="H1977"/>
  <c r="D1978"/>
  <c r="H1978" s="1"/>
  <c r="H1979"/>
  <c r="D1980"/>
  <c r="H1980" s="1"/>
  <c r="H1981"/>
  <c r="D1982"/>
  <c r="H1982" s="1"/>
  <c r="H1983"/>
  <c r="D1984"/>
  <c r="H1984" s="1"/>
  <c r="H1985"/>
  <c r="D1986"/>
  <c r="H1986" s="1"/>
  <c r="H1987"/>
  <c r="D1988"/>
  <c r="H1988" s="1"/>
  <c r="H1989"/>
  <c r="D1990"/>
  <c r="H1990" s="1"/>
  <c r="H1991"/>
  <c r="D1992"/>
  <c r="H1992" s="1"/>
  <c r="H1993"/>
  <c r="D1994"/>
  <c r="H1994" s="1"/>
  <c r="H1995"/>
  <c r="D1996"/>
  <c r="H1996" s="1"/>
  <c r="H1997"/>
  <c r="D1998"/>
  <c r="H1998" s="1"/>
  <c r="H1999"/>
  <c r="D2000"/>
  <c r="H2000" s="1"/>
  <c r="H2001"/>
  <c r="D2002"/>
  <c r="H2002" s="1"/>
  <c r="H2003"/>
  <c r="D2004"/>
  <c r="H2004" s="1"/>
  <c r="H2005"/>
  <c r="D2006"/>
  <c r="H2006" s="1"/>
  <c r="H2007"/>
  <c r="D2008"/>
  <c r="H2008" s="1"/>
  <c r="H2009"/>
  <c r="D2010"/>
  <c r="H2010" s="1"/>
  <c r="H2011"/>
  <c r="D2012"/>
  <c r="H2012" s="1"/>
  <c r="H2013"/>
  <c r="D2014"/>
  <c r="H2014" s="1"/>
  <c r="H2015"/>
  <c r="D2016"/>
  <c r="H2016" s="1"/>
  <c r="H2017"/>
  <c r="D2018"/>
  <c r="H2018" s="1"/>
  <c r="H2019"/>
  <c r="D2020"/>
  <c r="H2020" s="1"/>
  <c r="H2021"/>
  <c r="D2022"/>
  <c r="H2022" s="1"/>
  <c r="H2023"/>
  <c r="D2024"/>
  <c r="H2024" s="1"/>
  <c r="H2025"/>
  <c r="D2026"/>
  <c r="H2026" s="1"/>
  <c r="H2027"/>
  <c r="D2028"/>
  <c r="H2028" s="1"/>
  <c r="H2029"/>
  <c r="D2030"/>
  <c r="H2030" s="1"/>
  <c r="H2031"/>
  <c r="D2032"/>
  <c r="H2032" s="1"/>
  <c r="H2033"/>
  <c r="D2034"/>
  <c r="H2034" s="1"/>
  <c r="H2035"/>
  <c r="D2036"/>
  <c r="H2036" s="1"/>
  <c r="H2037"/>
  <c r="D2038"/>
  <c r="H2038" s="1"/>
  <c r="H2039"/>
  <c r="D2040"/>
  <c r="H2040" s="1"/>
  <c r="H2041"/>
  <c r="D2042"/>
  <c r="H2042" s="1"/>
  <c r="H2043"/>
  <c r="D2044"/>
  <c r="H2044" s="1"/>
  <c r="H2045"/>
  <c r="D2046"/>
  <c r="H2046" s="1"/>
  <c r="H2047"/>
  <c r="D2048"/>
  <c r="H2048" s="1"/>
  <c r="H2049"/>
  <c r="D2050"/>
  <c r="H2050" s="1"/>
  <c r="H2051"/>
  <c r="D2052"/>
  <c r="H2052" s="1"/>
  <c r="H2053"/>
  <c r="D2054"/>
  <c r="H2054" s="1"/>
  <c r="H2055"/>
  <c r="D2056"/>
  <c r="H2056" s="1"/>
  <c r="H2057"/>
  <c r="D2058"/>
  <c r="H2058" s="1"/>
  <c r="H2059"/>
  <c r="D2060"/>
  <c r="H2060" s="1"/>
  <c r="H2061"/>
  <c r="D2062"/>
  <c r="H2062" s="1"/>
  <c r="H2063"/>
  <c r="D2064"/>
  <c r="H2064" s="1"/>
  <c r="H2065"/>
  <c r="D2066"/>
  <c r="H2066" s="1"/>
  <c r="H2067"/>
  <c r="D2068"/>
  <c r="H2068" s="1"/>
  <c r="H2069"/>
  <c r="D2070"/>
  <c r="H2070" s="1"/>
  <c r="H2071"/>
  <c r="D2072"/>
  <c r="H2072" s="1"/>
  <c r="H2073"/>
  <c r="D2074"/>
  <c r="H2074" s="1"/>
  <c r="H2075"/>
  <c r="D2076"/>
  <c r="H2076" s="1"/>
  <c r="H2077"/>
  <c r="D2078"/>
  <c r="H2078" s="1"/>
  <c r="H2079"/>
  <c r="D2080"/>
  <c r="H2080" s="1"/>
  <c r="H2081"/>
  <c r="D2082"/>
  <c r="H2082" s="1"/>
  <c r="H2083"/>
  <c r="D2084"/>
  <c r="H2084" s="1"/>
  <c r="H2085"/>
  <c r="D2086"/>
  <c r="H2086" s="1"/>
  <c r="H2087"/>
  <c r="D2088"/>
  <c r="H2088" s="1"/>
  <c r="H2089"/>
  <c r="D2090"/>
  <c r="H2090" s="1"/>
  <c r="H2091"/>
  <c r="D2092"/>
  <c r="H2092" s="1"/>
  <c r="H2093"/>
  <c r="D2094"/>
  <c r="H2094" s="1"/>
  <c r="H2095"/>
  <c r="D2096"/>
  <c r="H2096" s="1"/>
  <c r="H2097"/>
  <c r="D2098"/>
  <c r="H2098" s="1"/>
  <c r="H2099"/>
  <c r="D2100"/>
  <c r="H2100" s="1"/>
  <c r="H2101"/>
  <c r="D2102"/>
  <c r="H2102" s="1"/>
  <c r="H2103"/>
  <c r="D2104"/>
  <c r="H2104" s="1"/>
  <c r="H2105"/>
  <c r="D2106"/>
  <c r="H2106" s="1"/>
  <c r="H2107"/>
  <c r="D2108"/>
  <c r="H2108" s="1"/>
  <c r="H2109"/>
  <c r="D2110"/>
  <c r="H2110" s="1"/>
  <c r="H2111"/>
  <c r="D2112"/>
  <c r="H2112" s="1"/>
  <c r="H2113"/>
  <c r="D2114"/>
  <c r="H2114" s="1"/>
  <c r="H2115"/>
  <c r="D2116"/>
  <c r="H2116" s="1"/>
  <c r="H2117"/>
  <c r="D2118"/>
  <c r="H2118" s="1"/>
  <c r="H2119"/>
  <c r="D2120"/>
  <c r="H2120" s="1"/>
  <c r="H2121"/>
  <c r="D2122"/>
  <c r="H2122" s="1"/>
  <c r="H2123"/>
  <c r="D2124"/>
  <c r="H2124" s="1"/>
  <c r="H2125"/>
  <c r="D2126"/>
  <c r="H2126" s="1"/>
  <c r="H2127"/>
  <c r="D2128"/>
  <c r="H2128" s="1"/>
  <c r="H2129"/>
  <c r="D2130"/>
  <c r="H2130" s="1"/>
  <c r="H2131"/>
  <c r="D2132"/>
  <c r="H2132" s="1"/>
  <c r="H2133"/>
  <c r="D2134"/>
  <c r="H2134" s="1"/>
  <c r="H2135"/>
  <c r="D2136"/>
  <c r="H2136" s="1"/>
  <c r="H2137"/>
  <c r="D2138"/>
  <c r="H2138" s="1"/>
  <c r="H2139"/>
  <c r="D2140"/>
  <c r="H2140" s="1"/>
  <c r="H2141"/>
  <c r="D2142"/>
  <c r="H2142" s="1"/>
  <c r="H2143"/>
  <c r="D2144"/>
  <c r="H2144" s="1"/>
  <c r="H2145"/>
  <c r="D2146"/>
  <c r="H2146" s="1"/>
  <c r="H2147"/>
  <c r="D2148"/>
  <c r="H2148" s="1"/>
  <c r="H2149"/>
  <c r="D2150"/>
  <c r="H2150" s="1"/>
  <c r="H2151"/>
  <c r="D2152"/>
  <c r="H2152" s="1"/>
  <c r="H2153"/>
  <c r="D2154"/>
  <c r="H2154" s="1"/>
  <c r="H2155"/>
  <c r="D2156"/>
  <c r="H2156" s="1"/>
  <c r="H2157"/>
  <c r="D2158"/>
  <c r="H2158" s="1"/>
  <c r="H2159"/>
  <c r="D2160"/>
  <c r="H2160" s="1"/>
  <c r="H2161"/>
  <c r="D2162"/>
  <c r="H2162" s="1"/>
  <c r="H2163"/>
  <c r="D2164"/>
  <c r="H2164" s="1"/>
  <c r="H2165"/>
  <c r="D2166"/>
  <c r="H2166" s="1"/>
  <c r="H2167"/>
  <c r="D2168"/>
  <c r="H2168" s="1"/>
  <c r="H2169"/>
  <c r="D2170"/>
  <c r="H2170" s="1"/>
  <c r="H2171"/>
  <c r="D2172"/>
  <c r="H2172" s="1"/>
  <c r="H2173"/>
  <c r="D2174"/>
  <c r="H2174" s="1"/>
  <c r="H2175"/>
  <c r="D2176"/>
  <c r="H2176" s="1"/>
  <c r="H2177"/>
  <c r="D2178"/>
  <c r="H2178" s="1"/>
  <c r="H2179"/>
  <c r="D2180"/>
  <c r="H2180" s="1"/>
  <c r="H2181"/>
  <c r="D2182"/>
  <c r="H2182" s="1"/>
  <c r="H2183"/>
  <c r="D2184"/>
  <c r="H2184" s="1"/>
  <c r="H2185"/>
  <c r="D2186"/>
  <c r="H2186" s="1"/>
  <c r="H2187"/>
  <c r="H2189"/>
  <c r="H2193"/>
  <c r="H2197"/>
  <c r="H2201"/>
  <c r="H2205"/>
  <c r="H2209"/>
  <c r="H2213"/>
  <c r="H2217"/>
  <c r="H2221"/>
  <c r="H2225"/>
  <c r="H2229"/>
  <c r="H2233"/>
  <c r="H2237"/>
  <c r="H2241"/>
  <c r="H2245"/>
  <c r="H2249"/>
  <c r="H2253"/>
  <c r="H2257"/>
  <c r="H2261"/>
  <c r="H2265"/>
  <c r="H2269"/>
  <c r="H2273"/>
  <c r="H2277"/>
  <c r="H2281"/>
  <c r="H2285"/>
  <c r="H2289"/>
  <c r="H2293"/>
  <c r="H2297"/>
  <c r="H2301"/>
  <c r="H2305"/>
  <c r="H2309"/>
  <c r="H2313"/>
  <c r="H2317"/>
  <c r="H2321"/>
  <c r="H2325"/>
  <c r="H2329"/>
  <c r="H2333"/>
  <c r="H2337"/>
  <c r="H2341"/>
  <c r="H2345"/>
  <c r="H2349"/>
  <c r="H2353"/>
  <c r="H2357"/>
  <c r="H2361"/>
  <c r="H2365"/>
  <c r="H2369"/>
  <c r="H2373"/>
  <c r="H2377"/>
  <c r="H2381"/>
  <c r="H2385"/>
  <c r="H2389"/>
  <c r="H2393"/>
  <c r="H2397"/>
  <c r="H2401"/>
  <c r="H2405"/>
  <c r="H2409"/>
  <c r="H2413"/>
  <c r="H2417"/>
  <c r="H2421"/>
  <c r="H2425"/>
  <c r="H2429"/>
  <c r="H2433"/>
  <c r="H2437"/>
  <c r="H2441"/>
  <c r="H2445"/>
  <c r="H2449"/>
  <c r="H2453"/>
  <c r="H2457"/>
  <c r="H2461"/>
  <c r="H2465"/>
  <c r="H2469"/>
  <c r="H2473"/>
  <c r="H2477"/>
  <c r="H2481"/>
  <c r="H2485"/>
  <c r="H2489"/>
  <c r="H2493"/>
  <c r="H2497"/>
  <c r="H2501"/>
  <c r="H2505"/>
  <c r="H2509"/>
  <c r="H2513"/>
  <c r="H2517"/>
  <c r="H2521"/>
  <c r="H2525"/>
  <c r="H2529"/>
  <c r="H2533"/>
  <c r="H2537"/>
  <c r="H2541"/>
  <c r="H2545"/>
  <c r="H2549"/>
  <c r="H2553"/>
  <c r="H2557"/>
  <c r="H2561"/>
  <c r="H2565"/>
  <c r="H2569"/>
  <c r="H2573"/>
  <c r="H2577"/>
  <c r="H2581"/>
  <c r="H2585"/>
  <c r="H2589"/>
  <c r="H2593"/>
  <c r="H2597"/>
  <c r="H2601"/>
  <c r="H2605"/>
  <c r="H2609"/>
  <c r="H2613"/>
  <c r="H2617"/>
  <c r="H2621"/>
  <c r="H2625"/>
  <c r="H2629"/>
  <c r="H2633"/>
  <c r="H2637"/>
  <c r="H2641"/>
  <c r="H2645"/>
  <c r="H2649"/>
  <c r="H2653"/>
  <c r="H2657"/>
  <c r="H2661"/>
  <c r="H2665"/>
  <c r="H2669"/>
  <c r="H2673"/>
  <c r="H2677"/>
  <c r="H2681"/>
  <c r="H2685"/>
  <c r="H2689"/>
  <c r="H2693"/>
  <c r="H2697"/>
  <c r="H2701"/>
  <c r="H2705"/>
  <c r="H2709"/>
  <c r="H2713"/>
  <c r="H2717"/>
  <c r="H2721"/>
  <c r="H2725"/>
  <c r="H2729"/>
  <c r="H2733"/>
  <c r="H2737"/>
  <c r="H2741"/>
  <c r="H2745"/>
  <c r="H2749"/>
  <c r="H2753"/>
  <c r="H2757"/>
  <c r="H2761"/>
  <c r="H2765"/>
  <c r="H2769"/>
  <c r="H2773"/>
  <c r="H2777"/>
  <c r="H2781"/>
  <c r="H2785"/>
  <c r="H2789"/>
  <c r="H2793"/>
  <c r="H2797"/>
  <c r="H2801"/>
  <c r="H2805"/>
  <c r="H2809"/>
  <c r="H2813"/>
  <c r="H2817"/>
  <c r="H2821"/>
  <c r="H2825"/>
  <c r="H2829"/>
  <c r="H2833"/>
  <c r="H2837"/>
  <c r="H2841"/>
  <c r="H2845"/>
  <c r="H2849"/>
  <c r="H2853"/>
  <c r="H2857"/>
  <c r="H2861"/>
  <c r="H2865"/>
  <c r="H2869"/>
  <c r="H2873"/>
  <c r="H2877"/>
  <c r="H2881"/>
  <c r="H2885"/>
  <c r="H2889"/>
  <c r="H2893"/>
  <c r="H2897"/>
  <c r="H2901"/>
  <c r="H2905"/>
  <c r="H2909"/>
  <c r="H2913"/>
  <c r="H2917"/>
  <c r="H2921"/>
  <c r="H2925"/>
  <c r="H2929"/>
  <c r="H2933"/>
  <c r="H2937"/>
  <c r="H2941"/>
  <c r="H2945"/>
  <c r="H2949"/>
  <c r="H2953"/>
  <c r="H2957"/>
  <c r="H2961"/>
  <c r="H2965"/>
  <c r="H2969"/>
  <c r="H2973"/>
  <c r="H2977"/>
  <c r="H2981"/>
  <c r="H2985"/>
  <c r="H2989"/>
  <c r="H2993"/>
  <c r="H2997"/>
  <c r="H3001"/>
  <c r="H3005"/>
  <c r="H3009"/>
  <c r="H3013"/>
  <c r="H3017"/>
  <c r="H3021"/>
  <c r="H3025"/>
  <c r="H3029"/>
  <c r="H3033"/>
  <c r="H3037"/>
  <c r="H3041"/>
  <c r="H3045"/>
  <c r="H3049"/>
  <c r="H3053"/>
  <c r="H3057"/>
  <c r="H3061"/>
  <c r="H3065"/>
  <c r="H3069"/>
  <c r="H3073"/>
  <c r="H3077"/>
  <c r="H3081"/>
  <c r="H3085"/>
  <c r="H3089"/>
  <c r="H3093"/>
  <c r="H3097"/>
  <c r="H3101"/>
  <c r="H3105"/>
  <c r="H3109"/>
  <c r="H3113"/>
  <c r="H3117"/>
  <c r="H3121"/>
  <c r="H3125"/>
  <c r="H3129"/>
  <c r="H3133"/>
  <c r="H3137"/>
  <c r="H3141"/>
  <c r="H3145"/>
  <c r="H3149"/>
  <c r="H3153"/>
  <c r="H3157"/>
  <c r="H3161"/>
  <c r="H3165"/>
  <c r="H3169"/>
  <c r="H3173"/>
  <c r="H3177"/>
  <c r="H3181"/>
  <c r="H3185"/>
  <c r="H3189"/>
  <c r="H3193"/>
  <c r="H3197"/>
  <c r="H3201"/>
  <c r="H3205"/>
  <c r="H3209"/>
  <c r="H3213"/>
  <c r="H3217"/>
  <c r="H3221"/>
  <c r="H3225"/>
  <c r="H3229"/>
  <c r="H3233"/>
  <c r="H3237"/>
  <c r="H3241"/>
  <c r="H3245"/>
  <c r="H3249"/>
  <c r="H3253"/>
  <c r="H3257"/>
  <c r="H3261"/>
  <c r="H3265"/>
  <c r="H3269"/>
  <c r="H3273"/>
  <c r="H3277"/>
  <c r="H3281"/>
  <c r="H3285"/>
  <c r="H3289"/>
  <c r="H3293"/>
  <c r="H3297"/>
  <c r="H3301"/>
  <c r="H3305"/>
  <c r="H3309"/>
  <c r="H3313"/>
  <c r="H3317"/>
  <c r="H3321"/>
  <c r="H3325"/>
  <c r="H3329"/>
  <c r="H3333"/>
  <c r="H3337"/>
  <c r="H3341"/>
  <c r="H3345"/>
  <c r="H3349"/>
  <c r="H3353"/>
  <c r="H3357"/>
  <c r="H3361"/>
  <c r="H3365"/>
  <c r="H3369"/>
  <c r="H3373"/>
  <c r="H3377"/>
  <c r="H3381"/>
  <c r="H3385"/>
  <c r="D2188"/>
  <c r="H2188" s="1"/>
  <c r="D2190"/>
  <c r="H2190" s="1"/>
  <c r="D2192"/>
  <c r="H2192" s="1"/>
  <c r="D2194"/>
  <c r="H2194" s="1"/>
  <c r="D2196"/>
  <c r="H2196" s="1"/>
  <c r="D2198"/>
  <c r="H2198" s="1"/>
  <c r="D2200"/>
  <c r="H2200" s="1"/>
  <c r="D2202"/>
  <c r="H2202" s="1"/>
  <c r="D2204"/>
  <c r="H2204" s="1"/>
  <c r="D2206"/>
  <c r="H2206" s="1"/>
  <c r="D2208"/>
  <c r="H2208" s="1"/>
  <c r="D2210"/>
  <c r="H2210" s="1"/>
  <c r="D2212"/>
  <c r="H2212" s="1"/>
  <c r="D2214"/>
  <c r="H2214" s="1"/>
  <c r="D2216"/>
  <c r="H2216" s="1"/>
  <c r="D2218"/>
  <c r="H2218" s="1"/>
  <c r="D2220"/>
  <c r="H2220" s="1"/>
  <c r="D2222"/>
  <c r="H2222" s="1"/>
  <c r="D2224"/>
  <c r="H2224" s="1"/>
  <c r="D2226"/>
  <c r="H2226" s="1"/>
  <c r="D2228"/>
  <c r="H2228" s="1"/>
  <c r="D2230"/>
  <c r="H2230" s="1"/>
  <c r="D2232"/>
  <c r="H2232" s="1"/>
  <c r="D2234"/>
  <c r="H2234" s="1"/>
  <c r="D2236"/>
  <c r="H2236" s="1"/>
  <c r="D2238"/>
  <c r="H2238" s="1"/>
  <c r="D2240"/>
  <c r="H2240" s="1"/>
  <c r="D2242"/>
  <c r="H2242" s="1"/>
  <c r="D2244"/>
  <c r="H2244" s="1"/>
  <c r="D2246"/>
  <c r="H2246" s="1"/>
  <c r="D2248"/>
  <c r="H2248" s="1"/>
  <c r="D2250"/>
  <c r="H2250" s="1"/>
  <c r="D2252"/>
  <c r="H2252" s="1"/>
  <c r="D2254"/>
  <c r="H2254" s="1"/>
  <c r="D2256"/>
  <c r="H2256" s="1"/>
  <c r="D2258"/>
  <c r="H2258" s="1"/>
  <c r="D2260"/>
  <c r="H2260" s="1"/>
  <c r="D2262"/>
  <c r="H2262" s="1"/>
  <c r="D2264"/>
  <c r="H2264" s="1"/>
  <c r="D2266"/>
  <c r="H2266" s="1"/>
  <c r="D2268"/>
  <c r="H2268" s="1"/>
  <c r="D2270"/>
  <c r="H2270" s="1"/>
  <c r="D2272"/>
  <c r="H2272" s="1"/>
  <c r="D2274"/>
  <c r="H2274" s="1"/>
  <c r="D2276"/>
  <c r="H2276" s="1"/>
  <c r="D2278"/>
  <c r="H2278" s="1"/>
  <c r="D2280"/>
  <c r="H2280" s="1"/>
  <c r="D2282"/>
  <c r="H2282" s="1"/>
  <c r="D2284"/>
  <c r="H2284" s="1"/>
  <c r="D2286"/>
  <c r="H2286" s="1"/>
  <c r="D2288"/>
  <c r="H2288" s="1"/>
  <c r="D2290"/>
  <c r="H2290" s="1"/>
  <c r="D2292"/>
  <c r="H2292" s="1"/>
  <c r="D2294"/>
  <c r="H2294" s="1"/>
  <c r="D2296"/>
  <c r="H2296" s="1"/>
  <c r="D2298"/>
  <c r="H2298" s="1"/>
  <c r="D2300"/>
  <c r="H2300" s="1"/>
  <c r="D2302"/>
  <c r="H2302" s="1"/>
  <c r="D2304"/>
  <c r="H2304" s="1"/>
  <c r="D2306"/>
  <c r="H2306" s="1"/>
  <c r="D2308"/>
  <c r="H2308" s="1"/>
  <c r="D2310"/>
  <c r="H2310" s="1"/>
  <c r="D2312"/>
  <c r="H2312" s="1"/>
  <c r="D2314"/>
  <c r="H2314" s="1"/>
  <c r="D2316"/>
  <c r="H2316" s="1"/>
  <c r="D2318"/>
  <c r="H2318" s="1"/>
  <c r="D2320"/>
  <c r="H2320" s="1"/>
  <c r="D2322"/>
  <c r="H2322" s="1"/>
  <c r="D2324"/>
  <c r="H2324" s="1"/>
  <c r="D2326"/>
  <c r="H2326" s="1"/>
  <c r="D2328"/>
  <c r="H2328" s="1"/>
  <c r="D2330"/>
  <c r="H2330" s="1"/>
  <c r="D2332"/>
  <c r="H2332" s="1"/>
  <c r="D2334"/>
  <c r="H2334" s="1"/>
  <c r="D2336"/>
  <c r="H2336" s="1"/>
  <c r="D2338"/>
  <c r="H2338" s="1"/>
  <c r="D2340"/>
  <c r="H2340" s="1"/>
  <c r="D2342"/>
  <c r="H2342" s="1"/>
  <c r="D2344"/>
  <c r="H2344" s="1"/>
  <c r="D2346"/>
  <c r="H2346" s="1"/>
  <c r="D2348"/>
  <c r="H2348" s="1"/>
  <c r="D2350"/>
  <c r="H2350" s="1"/>
  <c r="D2352"/>
  <c r="H2352" s="1"/>
  <c r="D2354"/>
  <c r="H2354" s="1"/>
  <c r="D2356"/>
  <c r="H2356" s="1"/>
  <c r="D2358"/>
  <c r="H2358" s="1"/>
  <c r="D2360"/>
  <c r="H2360" s="1"/>
  <c r="D2362"/>
  <c r="H2362" s="1"/>
  <c r="D2364"/>
  <c r="H2364" s="1"/>
  <c r="D2366"/>
  <c r="H2366" s="1"/>
  <c r="D2368"/>
  <c r="H2368" s="1"/>
  <c r="D2370"/>
  <c r="H2370" s="1"/>
  <c r="D2372"/>
  <c r="H2372" s="1"/>
  <c r="D2374"/>
  <c r="H2374" s="1"/>
  <c r="D2376"/>
  <c r="H2376" s="1"/>
  <c r="D2378"/>
  <c r="H2378" s="1"/>
  <c r="D2380"/>
  <c r="H2380" s="1"/>
  <c r="D2382"/>
  <c r="H2382" s="1"/>
  <c r="D2384"/>
  <c r="H2384" s="1"/>
  <c r="D2386"/>
  <c r="H2386" s="1"/>
  <c r="D2388"/>
  <c r="H2388" s="1"/>
  <c r="D2390"/>
  <c r="H2390" s="1"/>
  <c r="D2392"/>
  <c r="H2392" s="1"/>
  <c r="D2394"/>
  <c r="H2394" s="1"/>
  <c r="D2396"/>
  <c r="H2396" s="1"/>
  <c r="D2398"/>
  <c r="H2398" s="1"/>
  <c r="D2400"/>
  <c r="H2400" s="1"/>
  <c r="D2402"/>
  <c r="H2402" s="1"/>
  <c r="D2404"/>
  <c r="H2404" s="1"/>
  <c r="D2406"/>
  <c r="H2406" s="1"/>
  <c r="D2408"/>
  <c r="H2408" s="1"/>
  <c r="D2410"/>
  <c r="H2410" s="1"/>
  <c r="D2412"/>
  <c r="H2412" s="1"/>
  <c r="D2414"/>
  <c r="H2414" s="1"/>
  <c r="D2416"/>
  <c r="H2416" s="1"/>
  <c r="D2418"/>
  <c r="H2418" s="1"/>
  <c r="D2420"/>
  <c r="H2420" s="1"/>
  <c r="D2422"/>
  <c r="H2422" s="1"/>
  <c r="D2424"/>
  <c r="H2424" s="1"/>
  <c r="D2426"/>
  <c r="H2426" s="1"/>
  <c r="D2428"/>
  <c r="H2428" s="1"/>
  <c r="D2430"/>
  <c r="H2430" s="1"/>
  <c r="D2432"/>
  <c r="H2432" s="1"/>
  <c r="D2434"/>
  <c r="H2434" s="1"/>
  <c r="D2436"/>
  <c r="H2436" s="1"/>
  <c r="D2438"/>
  <c r="H2438" s="1"/>
  <c r="D2440"/>
  <c r="H2440" s="1"/>
  <c r="D2442"/>
  <c r="H2442" s="1"/>
  <c r="D2444"/>
  <c r="H2444" s="1"/>
  <c r="D2446"/>
  <c r="H2446" s="1"/>
  <c r="D2448"/>
  <c r="H2448" s="1"/>
  <c r="D2450"/>
  <c r="H2450" s="1"/>
  <c r="D2452"/>
  <c r="H2452" s="1"/>
  <c r="D2454"/>
  <c r="H2454" s="1"/>
  <c r="D2456"/>
  <c r="H2456" s="1"/>
  <c r="D2458"/>
  <c r="H2458" s="1"/>
  <c r="D2460"/>
  <c r="H2460" s="1"/>
  <c r="D2462"/>
  <c r="H2462" s="1"/>
  <c r="D2464"/>
  <c r="H2464" s="1"/>
  <c r="D2466"/>
  <c r="H2466" s="1"/>
  <c r="D2468"/>
  <c r="H2468" s="1"/>
  <c r="D2470"/>
  <c r="H2470" s="1"/>
  <c r="D2472"/>
  <c r="H2472" s="1"/>
  <c r="D2474"/>
  <c r="H2474" s="1"/>
  <c r="D2476"/>
  <c r="H2476" s="1"/>
  <c r="D2478"/>
  <c r="H2478" s="1"/>
  <c r="D2480"/>
  <c r="H2480" s="1"/>
  <c r="D2482"/>
  <c r="H2482" s="1"/>
  <c r="D2484"/>
  <c r="H2484" s="1"/>
  <c r="D2486"/>
  <c r="H2486" s="1"/>
  <c r="D2488"/>
  <c r="H2488" s="1"/>
  <c r="D2490"/>
  <c r="H2490" s="1"/>
  <c r="D2492"/>
  <c r="H2492" s="1"/>
  <c r="D2494"/>
  <c r="H2494" s="1"/>
  <c r="D2496"/>
  <c r="H2496" s="1"/>
  <c r="D2498"/>
  <c r="H2498" s="1"/>
  <c r="D2500"/>
  <c r="H2500" s="1"/>
  <c r="D2502"/>
  <c r="H2502" s="1"/>
  <c r="D2504"/>
  <c r="H2504" s="1"/>
  <c r="D2506"/>
  <c r="H2506" s="1"/>
  <c r="D2508"/>
  <c r="H2508" s="1"/>
  <c r="D2510"/>
  <c r="H2510" s="1"/>
  <c r="D2512"/>
  <c r="H2512" s="1"/>
  <c r="D2514"/>
  <c r="H2514" s="1"/>
  <c r="D2516"/>
  <c r="H2516" s="1"/>
  <c r="D2518"/>
  <c r="H2518" s="1"/>
  <c r="D2520"/>
  <c r="H2520" s="1"/>
  <c r="D2522"/>
  <c r="H2522" s="1"/>
  <c r="D2524"/>
  <c r="H2524" s="1"/>
  <c r="D2526"/>
  <c r="H2526" s="1"/>
  <c r="D2528"/>
  <c r="H2528" s="1"/>
  <c r="D2530"/>
  <c r="H2530" s="1"/>
  <c r="D2532"/>
  <c r="H2532" s="1"/>
  <c r="D2534"/>
  <c r="H2534" s="1"/>
  <c r="D2536"/>
  <c r="H2536" s="1"/>
  <c r="D2538"/>
  <c r="H2538" s="1"/>
  <c r="D2540"/>
  <c r="H2540" s="1"/>
  <c r="D2542"/>
  <c r="H2542" s="1"/>
  <c r="D2544"/>
  <c r="H2544" s="1"/>
  <c r="D2546"/>
  <c r="H2546" s="1"/>
  <c r="D2548"/>
  <c r="H2548" s="1"/>
  <c r="D2550"/>
  <c r="H2550" s="1"/>
  <c r="D2552"/>
  <c r="H2552" s="1"/>
  <c r="D2554"/>
  <c r="H2554" s="1"/>
  <c r="D2556"/>
  <c r="H2556" s="1"/>
  <c r="D2558"/>
  <c r="H2558" s="1"/>
  <c r="D2560"/>
  <c r="H2560" s="1"/>
  <c r="D2562"/>
  <c r="H2562" s="1"/>
  <c r="D2564"/>
  <c r="H2564" s="1"/>
  <c r="D2566"/>
  <c r="H2566" s="1"/>
  <c r="D2568"/>
  <c r="H2568" s="1"/>
  <c r="D2570"/>
  <c r="H2570" s="1"/>
  <c r="D2572"/>
  <c r="H2572" s="1"/>
  <c r="D2574"/>
  <c r="H2574" s="1"/>
  <c r="D2576"/>
  <c r="H2576" s="1"/>
  <c r="D2578"/>
  <c r="H2578" s="1"/>
  <c r="D2580"/>
  <c r="H2580" s="1"/>
  <c r="D2582"/>
  <c r="H2582" s="1"/>
  <c r="D2584"/>
  <c r="H2584" s="1"/>
  <c r="D2586"/>
  <c r="H2586" s="1"/>
  <c r="D2588"/>
  <c r="H2588" s="1"/>
  <c r="D2590"/>
  <c r="H2590" s="1"/>
  <c r="D2592"/>
  <c r="H2592" s="1"/>
  <c r="D2594"/>
  <c r="H2594" s="1"/>
  <c r="D2596"/>
  <c r="H2596" s="1"/>
  <c r="D2598"/>
  <c r="H2598" s="1"/>
  <c r="D2600"/>
  <c r="H2600" s="1"/>
  <c r="D2602"/>
  <c r="H2602" s="1"/>
  <c r="D2604"/>
  <c r="H2604" s="1"/>
  <c r="D2606"/>
  <c r="H2606" s="1"/>
  <c r="D2608"/>
  <c r="H2608" s="1"/>
  <c r="D2610"/>
  <c r="H2610" s="1"/>
  <c r="D2612"/>
  <c r="H2612" s="1"/>
  <c r="D2614"/>
  <c r="H2614" s="1"/>
  <c r="D2616"/>
  <c r="H2616" s="1"/>
  <c r="D2618"/>
  <c r="H2618" s="1"/>
  <c r="D2620"/>
  <c r="H2620" s="1"/>
  <c r="D2622"/>
  <c r="H2622" s="1"/>
  <c r="D2624"/>
  <c r="H2624" s="1"/>
  <c r="D2626"/>
  <c r="H2626" s="1"/>
  <c r="D2628"/>
  <c r="H2628" s="1"/>
  <c r="D2630"/>
  <c r="H2630" s="1"/>
  <c r="D2632"/>
  <c r="H2632" s="1"/>
  <c r="D2634"/>
  <c r="H2634" s="1"/>
  <c r="D2636"/>
  <c r="H2636" s="1"/>
  <c r="D2638"/>
  <c r="H2638" s="1"/>
  <c r="D2640"/>
  <c r="H2640" s="1"/>
  <c r="D2642"/>
  <c r="H2642" s="1"/>
  <c r="D2644"/>
  <c r="H2644" s="1"/>
  <c r="D2646"/>
  <c r="H2646" s="1"/>
  <c r="D2648"/>
  <c r="H2648" s="1"/>
  <c r="D2650"/>
  <c r="H2650" s="1"/>
  <c r="D2652"/>
  <c r="H2652" s="1"/>
  <c r="D2654"/>
  <c r="H2654" s="1"/>
  <c r="D2656"/>
  <c r="H2656" s="1"/>
  <c r="D2658"/>
  <c r="H2658" s="1"/>
  <c r="D2660"/>
  <c r="H2660" s="1"/>
  <c r="D2662"/>
  <c r="H2662" s="1"/>
  <c r="D2664"/>
  <c r="H2664" s="1"/>
  <c r="D2666"/>
  <c r="H2666" s="1"/>
  <c r="D2668"/>
  <c r="H2668" s="1"/>
  <c r="D2670"/>
  <c r="H2670" s="1"/>
  <c r="D2672"/>
  <c r="H2672" s="1"/>
  <c r="D2674"/>
  <c r="H2674" s="1"/>
  <c r="D2676"/>
  <c r="H2676" s="1"/>
  <c r="D2678"/>
  <c r="H2678" s="1"/>
  <c r="D2680"/>
  <c r="H2680" s="1"/>
  <c r="D2682"/>
  <c r="H2682" s="1"/>
  <c r="D2684"/>
  <c r="H2684" s="1"/>
  <c r="D2686"/>
  <c r="H2686" s="1"/>
  <c r="D2688"/>
  <c r="H2688" s="1"/>
  <c r="D2690"/>
  <c r="H2690" s="1"/>
  <c r="D2692"/>
  <c r="H2692" s="1"/>
  <c r="D2694"/>
  <c r="H2694" s="1"/>
  <c r="D2696"/>
  <c r="H2696" s="1"/>
  <c r="D2698"/>
  <c r="H2698" s="1"/>
  <c r="D2700"/>
  <c r="H2700" s="1"/>
  <c r="D2702"/>
  <c r="H2702" s="1"/>
  <c r="D2704"/>
  <c r="H2704" s="1"/>
  <c r="D2706"/>
  <c r="H2706" s="1"/>
  <c r="D2708"/>
  <c r="H2708" s="1"/>
  <c r="D2710"/>
  <c r="H2710" s="1"/>
  <c r="D2712"/>
  <c r="H2712" s="1"/>
  <c r="D2714"/>
  <c r="H2714" s="1"/>
  <c r="D2716"/>
  <c r="H2716" s="1"/>
  <c r="D2718"/>
  <c r="H2718" s="1"/>
  <c r="D2720"/>
  <c r="H2720" s="1"/>
  <c r="D2722"/>
  <c r="H2722" s="1"/>
  <c r="D2724"/>
  <c r="H2724" s="1"/>
  <c r="D2726"/>
  <c r="H2726" s="1"/>
  <c r="D2728"/>
  <c r="H2728" s="1"/>
  <c r="D2730"/>
  <c r="H2730" s="1"/>
  <c r="D2732"/>
  <c r="H2732" s="1"/>
  <c r="D2734"/>
  <c r="H2734" s="1"/>
  <c r="D2736"/>
  <c r="H2736" s="1"/>
  <c r="D2738"/>
  <c r="H2738" s="1"/>
  <c r="D2740"/>
  <c r="H2740" s="1"/>
  <c r="D2742"/>
  <c r="H2742" s="1"/>
  <c r="D2744"/>
  <c r="H2744" s="1"/>
  <c r="D2746"/>
  <c r="H2746" s="1"/>
  <c r="D2748"/>
  <c r="H2748" s="1"/>
  <c r="D2750"/>
  <c r="H2750" s="1"/>
  <c r="D2752"/>
  <c r="H2752" s="1"/>
  <c r="D2754"/>
  <c r="H2754" s="1"/>
  <c r="D2756"/>
  <c r="H2756" s="1"/>
  <c r="D2758"/>
  <c r="H2758" s="1"/>
  <c r="D2760"/>
  <c r="H2760" s="1"/>
  <c r="D2762"/>
  <c r="H2762" s="1"/>
  <c r="D2764"/>
  <c r="H2764" s="1"/>
  <c r="D2766"/>
  <c r="H2766" s="1"/>
  <c r="D2768"/>
  <c r="H2768" s="1"/>
  <c r="D2770"/>
  <c r="H2770" s="1"/>
  <c r="D2772"/>
  <c r="H2772" s="1"/>
  <c r="D2774"/>
  <c r="H2774" s="1"/>
  <c r="D2776"/>
  <c r="H2776" s="1"/>
  <c r="D2778"/>
  <c r="H2778" s="1"/>
  <c r="D2780"/>
  <c r="H2780" s="1"/>
  <c r="D2782"/>
  <c r="H2782" s="1"/>
  <c r="D2784"/>
  <c r="H2784" s="1"/>
  <c r="D2786"/>
  <c r="H2786" s="1"/>
  <c r="D2788"/>
  <c r="H2788" s="1"/>
  <c r="D2790"/>
  <c r="H2790" s="1"/>
  <c r="D2792"/>
  <c r="H2792" s="1"/>
  <c r="D2794"/>
  <c r="H2794" s="1"/>
  <c r="D2796"/>
  <c r="H2796" s="1"/>
  <c r="D2798"/>
  <c r="H2798" s="1"/>
  <c r="D2800"/>
  <c r="H2800" s="1"/>
  <c r="D2802"/>
  <c r="H2802" s="1"/>
  <c r="D2804"/>
  <c r="H2804" s="1"/>
  <c r="D2806"/>
  <c r="H2806" s="1"/>
  <c r="D2808"/>
  <c r="H2808" s="1"/>
  <c r="D2810"/>
  <c r="H2810" s="1"/>
  <c r="D2812"/>
  <c r="H2812" s="1"/>
  <c r="D2814"/>
  <c r="H2814" s="1"/>
  <c r="D2816"/>
  <c r="H2816" s="1"/>
  <c r="D2818"/>
  <c r="H2818" s="1"/>
  <c r="D2820"/>
  <c r="H2820" s="1"/>
  <c r="D2822"/>
  <c r="H2822" s="1"/>
  <c r="D2824"/>
  <c r="H2824" s="1"/>
  <c r="D2826"/>
  <c r="H2826" s="1"/>
  <c r="D2828"/>
  <c r="H2828" s="1"/>
  <c r="D2830"/>
  <c r="H2830" s="1"/>
  <c r="D2832"/>
  <c r="H2832" s="1"/>
  <c r="D2834"/>
  <c r="H2834" s="1"/>
  <c r="D2836"/>
  <c r="H2836" s="1"/>
  <c r="D2838"/>
  <c r="H2838" s="1"/>
  <c r="D2840"/>
  <c r="H2840" s="1"/>
  <c r="D2842"/>
  <c r="H2842" s="1"/>
  <c r="D2844"/>
  <c r="H2844" s="1"/>
  <c r="D2846"/>
  <c r="H2846" s="1"/>
  <c r="D2848"/>
  <c r="H2848" s="1"/>
  <c r="D2850"/>
  <c r="H2850" s="1"/>
  <c r="D2852"/>
  <c r="H2852" s="1"/>
  <c r="D2854"/>
  <c r="H2854" s="1"/>
  <c r="D2856"/>
  <c r="H2856" s="1"/>
  <c r="D2858"/>
  <c r="H2858" s="1"/>
  <c r="D2860"/>
  <c r="H2860" s="1"/>
  <c r="D2862"/>
  <c r="H2862" s="1"/>
  <c r="D2864"/>
  <c r="H2864" s="1"/>
  <c r="D2866"/>
  <c r="H2866" s="1"/>
  <c r="D2868"/>
  <c r="H2868" s="1"/>
  <c r="D2870"/>
  <c r="H2870" s="1"/>
  <c r="D2872"/>
  <c r="H2872" s="1"/>
  <c r="D2874"/>
  <c r="H2874" s="1"/>
  <c r="D2876"/>
  <c r="H2876" s="1"/>
  <c r="D2878"/>
  <c r="H2878" s="1"/>
  <c r="D2880"/>
  <c r="H2880" s="1"/>
  <c r="D2882"/>
  <c r="H2882" s="1"/>
  <c r="D2884"/>
  <c r="H2884" s="1"/>
  <c r="D2886"/>
  <c r="H2886" s="1"/>
  <c r="D2888"/>
  <c r="H2888" s="1"/>
  <c r="D2890"/>
  <c r="H2890" s="1"/>
  <c r="D2892"/>
  <c r="H2892" s="1"/>
  <c r="D2894"/>
  <c r="H2894" s="1"/>
  <c r="D2896"/>
  <c r="H2896" s="1"/>
  <c r="D2898"/>
  <c r="H2898" s="1"/>
  <c r="D2900"/>
  <c r="H2900" s="1"/>
  <c r="D2902"/>
  <c r="H2902" s="1"/>
  <c r="D2904"/>
  <c r="H2904" s="1"/>
  <c r="D2906"/>
  <c r="H2906" s="1"/>
  <c r="D2908"/>
  <c r="H2908" s="1"/>
  <c r="D2910"/>
  <c r="H2910" s="1"/>
  <c r="D2912"/>
  <c r="H2912" s="1"/>
  <c r="D2914"/>
  <c r="H2914" s="1"/>
  <c r="D2916"/>
  <c r="H2916" s="1"/>
  <c r="D2918"/>
  <c r="H2918" s="1"/>
  <c r="D2920"/>
  <c r="H2920" s="1"/>
  <c r="D2922"/>
  <c r="H2922" s="1"/>
  <c r="D2924"/>
  <c r="H2924" s="1"/>
  <c r="D2926"/>
  <c r="H2926" s="1"/>
  <c r="D2928"/>
  <c r="H2928" s="1"/>
  <c r="D2930"/>
  <c r="H2930" s="1"/>
  <c r="D2932"/>
  <c r="H2932" s="1"/>
  <c r="D2934"/>
  <c r="H2934" s="1"/>
  <c r="D2936"/>
  <c r="H2936" s="1"/>
  <c r="D2938"/>
  <c r="H2938" s="1"/>
  <c r="D2940"/>
  <c r="H2940" s="1"/>
  <c r="D2942"/>
  <c r="H2942" s="1"/>
  <c r="D2944"/>
  <c r="H2944" s="1"/>
  <c r="D2946"/>
  <c r="H2946" s="1"/>
  <c r="D2948"/>
  <c r="H2948" s="1"/>
  <c r="D2950"/>
  <c r="H2950" s="1"/>
  <c r="D2952"/>
  <c r="H2952" s="1"/>
  <c r="D2954"/>
  <c r="H2954" s="1"/>
  <c r="D2956"/>
  <c r="H2956" s="1"/>
  <c r="D2958"/>
  <c r="H2958" s="1"/>
  <c r="D2960"/>
  <c r="H2960" s="1"/>
  <c r="D2962"/>
  <c r="H2962" s="1"/>
  <c r="D2964"/>
  <c r="H2964" s="1"/>
  <c r="D2966"/>
  <c r="H2966" s="1"/>
  <c r="D2968"/>
  <c r="H2968" s="1"/>
  <c r="D2970"/>
  <c r="H2970" s="1"/>
  <c r="D2972"/>
  <c r="H2972" s="1"/>
  <c r="D2974"/>
  <c r="H2974" s="1"/>
  <c r="D2976"/>
  <c r="H2976" s="1"/>
  <c r="D2978"/>
  <c r="H2978" s="1"/>
  <c r="D2980"/>
  <c r="H2980" s="1"/>
  <c r="D2982"/>
  <c r="H2982" s="1"/>
  <c r="D2984"/>
  <c r="H2984" s="1"/>
  <c r="D2986"/>
  <c r="H2986" s="1"/>
  <c r="D2988"/>
  <c r="H2988" s="1"/>
  <c r="D2990"/>
  <c r="H2990" s="1"/>
  <c r="D2992"/>
  <c r="H2992" s="1"/>
  <c r="D2994"/>
  <c r="H2994" s="1"/>
  <c r="D2996"/>
  <c r="H2996" s="1"/>
  <c r="D2998"/>
  <c r="H2998" s="1"/>
  <c r="D3000"/>
  <c r="H3000" s="1"/>
  <c r="D3002"/>
  <c r="H3002" s="1"/>
  <c r="D3004"/>
  <c r="H3004" s="1"/>
  <c r="D3006"/>
  <c r="H3006" s="1"/>
  <c r="D3008"/>
  <c r="H3008" s="1"/>
  <c r="D3010"/>
  <c r="H3010" s="1"/>
  <c r="D3012"/>
  <c r="H3012" s="1"/>
  <c r="D3014"/>
  <c r="H3014" s="1"/>
  <c r="D3016"/>
  <c r="H3016" s="1"/>
  <c r="D3018"/>
  <c r="H3018" s="1"/>
  <c r="D3020"/>
  <c r="H3020" s="1"/>
  <c r="D3022"/>
  <c r="H3022" s="1"/>
  <c r="D3024"/>
  <c r="H3024" s="1"/>
  <c r="D3026"/>
  <c r="H3026" s="1"/>
  <c r="D3028"/>
  <c r="H3028" s="1"/>
  <c r="D3030"/>
  <c r="H3030" s="1"/>
  <c r="D3032"/>
  <c r="H3032" s="1"/>
  <c r="D3034"/>
  <c r="H3034" s="1"/>
  <c r="D3036"/>
  <c r="H3036" s="1"/>
  <c r="D3038"/>
  <c r="H3038" s="1"/>
  <c r="D3040"/>
  <c r="H3040" s="1"/>
  <c r="D3042"/>
  <c r="H3042" s="1"/>
  <c r="D3044"/>
  <c r="H3044" s="1"/>
  <c r="D3046"/>
  <c r="H3046" s="1"/>
  <c r="D3048"/>
  <c r="H3048" s="1"/>
  <c r="D3050"/>
  <c r="H3050" s="1"/>
  <c r="D3052"/>
  <c r="H3052" s="1"/>
  <c r="D3054"/>
  <c r="H3054" s="1"/>
  <c r="D3056"/>
  <c r="H3056" s="1"/>
  <c r="D3058"/>
  <c r="H3058" s="1"/>
  <c r="D3060"/>
  <c r="H3060" s="1"/>
  <c r="D3062"/>
  <c r="H3062" s="1"/>
  <c r="D3064"/>
  <c r="H3064" s="1"/>
  <c r="D3066"/>
  <c r="H3066" s="1"/>
  <c r="D3068"/>
  <c r="H3068" s="1"/>
  <c r="D3070"/>
  <c r="H3070" s="1"/>
  <c r="D3072"/>
  <c r="H3072" s="1"/>
  <c r="D3074"/>
  <c r="H3074" s="1"/>
  <c r="D3076"/>
  <c r="H3076" s="1"/>
  <c r="D3078"/>
  <c r="H3078" s="1"/>
  <c r="D3080"/>
  <c r="H3080" s="1"/>
  <c r="D3082"/>
  <c r="H3082" s="1"/>
  <c r="D3084"/>
  <c r="H3084" s="1"/>
  <c r="D3086"/>
  <c r="H3086" s="1"/>
  <c r="D3088"/>
  <c r="H3088" s="1"/>
  <c r="D3090"/>
  <c r="H3090" s="1"/>
  <c r="D3092"/>
  <c r="H3092" s="1"/>
  <c r="D3094"/>
  <c r="H3094" s="1"/>
  <c r="D3096"/>
  <c r="H3096" s="1"/>
  <c r="D3098"/>
  <c r="H3098" s="1"/>
  <c r="D3100"/>
  <c r="H3100" s="1"/>
  <c r="D3102"/>
  <c r="H3102" s="1"/>
  <c r="D3104"/>
  <c r="H3104" s="1"/>
  <c r="D3106"/>
  <c r="H3106" s="1"/>
  <c r="D3108"/>
  <c r="H3108" s="1"/>
  <c r="D3110"/>
  <c r="H3110" s="1"/>
  <c r="D3112"/>
  <c r="H3112" s="1"/>
  <c r="D3114"/>
  <c r="H3114" s="1"/>
  <c r="D3116"/>
  <c r="H3116" s="1"/>
  <c r="D3118"/>
  <c r="H3118" s="1"/>
  <c r="D3120"/>
  <c r="H3120" s="1"/>
  <c r="D3122"/>
  <c r="H3122" s="1"/>
  <c r="D3124"/>
  <c r="H3124" s="1"/>
  <c r="D3126"/>
  <c r="H3126" s="1"/>
  <c r="D3128"/>
  <c r="H3128" s="1"/>
  <c r="D3130"/>
  <c r="H3130" s="1"/>
  <c r="D3132"/>
  <c r="H3132" s="1"/>
  <c r="D3134"/>
  <c r="H3134" s="1"/>
  <c r="D3136"/>
  <c r="H3136" s="1"/>
  <c r="D3138"/>
  <c r="H3138" s="1"/>
  <c r="D3140"/>
  <c r="H3140" s="1"/>
  <c r="D3142"/>
  <c r="H3142" s="1"/>
  <c r="D3144"/>
  <c r="H3144" s="1"/>
  <c r="D3146"/>
  <c r="H3146" s="1"/>
  <c r="D3148"/>
  <c r="H3148" s="1"/>
  <c r="D3150"/>
  <c r="H3150" s="1"/>
  <c r="D3152"/>
  <c r="H3152" s="1"/>
  <c r="D3154"/>
  <c r="H3154" s="1"/>
  <c r="D3156"/>
  <c r="H3156" s="1"/>
  <c r="D3158"/>
  <c r="H3158" s="1"/>
  <c r="D3160"/>
  <c r="H3160" s="1"/>
  <c r="D3162"/>
  <c r="H3162" s="1"/>
  <c r="D3164"/>
  <c r="H3164" s="1"/>
  <c r="D3166"/>
  <c r="H3166" s="1"/>
  <c r="D3168"/>
  <c r="H3168" s="1"/>
  <c r="D3170"/>
  <c r="H3170" s="1"/>
  <c r="D3172"/>
  <c r="H3172" s="1"/>
  <c r="D3174"/>
  <c r="H3174" s="1"/>
  <c r="D3176"/>
  <c r="H3176" s="1"/>
  <c r="D3178"/>
  <c r="H3178" s="1"/>
  <c r="D3180"/>
  <c r="H3180" s="1"/>
  <c r="D3182"/>
  <c r="H3182" s="1"/>
  <c r="D3184"/>
  <c r="H3184" s="1"/>
  <c r="D3186"/>
  <c r="H3186" s="1"/>
  <c r="D3188"/>
  <c r="H3188" s="1"/>
  <c r="D3190"/>
  <c r="H3190" s="1"/>
  <c r="D3192"/>
  <c r="H3192" s="1"/>
  <c r="D3194"/>
  <c r="H3194" s="1"/>
  <c r="D3196"/>
  <c r="H3196" s="1"/>
  <c r="D3198"/>
  <c r="H3198" s="1"/>
  <c r="D3200"/>
  <c r="H3200" s="1"/>
  <c r="D3202"/>
  <c r="H3202" s="1"/>
  <c r="D3204"/>
  <c r="H3204" s="1"/>
  <c r="D3206"/>
  <c r="H3206" s="1"/>
  <c r="D3208"/>
  <c r="H3208" s="1"/>
  <c r="D3210"/>
  <c r="H3210" s="1"/>
  <c r="D3212"/>
  <c r="H3212" s="1"/>
  <c r="D3214"/>
  <c r="H3214" s="1"/>
  <c r="D3216"/>
  <c r="H3216" s="1"/>
  <c r="D3218"/>
  <c r="H3218" s="1"/>
  <c r="D3220"/>
  <c r="H3220" s="1"/>
  <c r="D3222"/>
  <c r="H3222" s="1"/>
  <c r="D3224"/>
  <c r="H3224" s="1"/>
  <c r="D3226"/>
  <c r="H3226" s="1"/>
  <c r="D3228"/>
  <c r="H3228" s="1"/>
  <c r="D3230"/>
  <c r="H3230" s="1"/>
  <c r="D3232"/>
  <c r="H3232" s="1"/>
  <c r="D3234"/>
  <c r="H3234" s="1"/>
  <c r="D3236"/>
  <c r="H3236" s="1"/>
  <c r="D3238"/>
  <c r="H3238" s="1"/>
  <c r="D3240"/>
  <c r="H3240" s="1"/>
  <c r="D3242"/>
  <c r="H3242" s="1"/>
  <c r="D3244"/>
  <c r="H3244" s="1"/>
  <c r="D3246"/>
  <c r="H3246" s="1"/>
  <c r="D3248"/>
  <c r="H3248" s="1"/>
  <c r="D3250"/>
  <c r="H3250" s="1"/>
  <c r="D3252"/>
  <c r="H3252" s="1"/>
  <c r="D3254"/>
  <c r="H3254" s="1"/>
  <c r="D3256"/>
  <c r="H3256" s="1"/>
  <c r="D3258"/>
  <c r="H3258" s="1"/>
  <c r="D3260"/>
  <c r="H3260" s="1"/>
  <c r="D3262"/>
  <c r="H3262" s="1"/>
  <c r="D3264"/>
  <c r="H3264" s="1"/>
  <c r="D3266"/>
  <c r="H3266" s="1"/>
  <c r="D3268"/>
  <c r="H3268" s="1"/>
  <c r="D3270"/>
  <c r="H3270" s="1"/>
  <c r="D3272"/>
  <c r="H3272" s="1"/>
  <c r="D3274"/>
  <c r="H3274" s="1"/>
  <c r="D3276"/>
  <c r="H3276" s="1"/>
  <c r="D3278"/>
  <c r="H3278" s="1"/>
  <c r="D3280"/>
  <c r="H3280" s="1"/>
  <c r="D3282"/>
  <c r="H3282" s="1"/>
  <c r="D3284"/>
  <c r="H3284" s="1"/>
  <c r="D3286"/>
  <c r="H3286" s="1"/>
  <c r="D3288"/>
  <c r="H3288" s="1"/>
  <c r="D3290"/>
  <c r="H3290" s="1"/>
  <c r="D3292"/>
  <c r="H3292" s="1"/>
  <c r="D3294"/>
  <c r="H3294" s="1"/>
  <c r="D3296"/>
  <c r="H3296" s="1"/>
  <c r="D3298"/>
  <c r="H3298" s="1"/>
  <c r="D3300"/>
  <c r="H3300" s="1"/>
  <c r="D3302"/>
  <c r="H3302" s="1"/>
  <c r="D3304"/>
  <c r="H3304" s="1"/>
  <c r="D3306"/>
  <c r="H3306" s="1"/>
  <c r="D3308"/>
  <c r="H3308" s="1"/>
  <c r="D3310"/>
  <c r="H3310" s="1"/>
  <c r="D3312"/>
  <c r="H3312" s="1"/>
  <c r="D3314"/>
  <c r="H3314" s="1"/>
  <c r="D3316"/>
  <c r="H3316" s="1"/>
  <c r="D3318"/>
  <c r="H3318" s="1"/>
  <c r="D3320"/>
  <c r="H3320" s="1"/>
  <c r="D3322"/>
  <c r="H3322" s="1"/>
  <c r="D3324"/>
  <c r="H3324" s="1"/>
  <c r="D3326"/>
  <c r="H3326" s="1"/>
  <c r="D3328"/>
  <c r="H3328" s="1"/>
  <c r="D3330"/>
  <c r="H3330" s="1"/>
  <c r="D3332"/>
  <c r="H3332" s="1"/>
  <c r="D3334"/>
  <c r="H3334" s="1"/>
  <c r="D3336"/>
  <c r="H3336" s="1"/>
  <c r="D3338"/>
  <c r="H3338" s="1"/>
  <c r="D3340"/>
  <c r="H3340" s="1"/>
  <c r="D3342"/>
  <c r="H3342" s="1"/>
  <c r="D3344"/>
  <c r="H3344" s="1"/>
  <c r="D3346"/>
  <c r="H3346" s="1"/>
  <c r="D3348"/>
  <c r="H3348" s="1"/>
  <c r="D3350"/>
  <c r="H3350" s="1"/>
  <c r="D3352"/>
  <c r="H3352" s="1"/>
  <c r="D3354"/>
  <c r="H3354" s="1"/>
  <c r="D3356"/>
  <c r="H3356" s="1"/>
  <c r="D3358"/>
  <c r="H3358" s="1"/>
  <c r="D3360"/>
  <c r="H3360" s="1"/>
  <c r="D3362"/>
  <c r="H3362" s="1"/>
  <c r="D3364"/>
  <c r="H3364" s="1"/>
  <c r="D3366"/>
  <c r="H3366" s="1"/>
  <c r="D3368"/>
  <c r="H3368" s="1"/>
  <c r="D3370"/>
  <c r="H3370" s="1"/>
  <c r="D3372"/>
  <c r="H3372" s="1"/>
  <c r="D3374"/>
  <c r="H3374" s="1"/>
  <c r="D3376"/>
  <c r="H3376" s="1"/>
  <c r="D3378"/>
  <c r="H3378" s="1"/>
  <c r="D3380"/>
  <c r="H3380" s="1"/>
  <c r="D3382"/>
  <c r="H3382" s="1"/>
  <c r="D3384"/>
  <c r="H3384" s="1"/>
  <c r="D3386"/>
  <c r="H3386" s="1"/>
  <c r="D3388"/>
  <c r="H3388" s="1"/>
  <c r="C3649"/>
  <c r="F3649" s="1"/>
  <c r="D3649"/>
  <c r="C3651"/>
  <c r="F3651" s="1"/>
  <c r="D3651"/>
  <c r="C3653"/>
  <c r="F3653" s="1"/>
  <c r="D3653"/>
  <c r="C3655"/>
  <c r="F3655" s="1"/>
  <c r="D3655"/>
  <c r="C3657"/>
  <c r="F3657" s="1"/>
  <c r="D3657"/>
  <c r="C3659"/>
  <c r="F3659" s="1"/>
  <c r="D3659"/>
  <c r="C3661"/>
  <c r="F3661" s="1"/>
  <c r="D3661"/>
  <c r="C3663"/>
  <c r="F3663" s="1"/>
  <c r="D3663"/>
  <c r="C3665"/>
  <c r="F3665" s="1"/>
  <c r="D3665"/>
  <c r="C3667"/>
  <c r="F3667" s="1"/>
  <c r="D3667"/>
  <c r="C3669"/>
  <c r="F3669" s="1"/>
  <c r="D3669"/>
  <c r="C3671"/>
  <c r="F3671" s="1"/>
  <c r="D3671"/>
  <c r="C3673"/>
  <c r="F3673" s="1"/>
  <c r="D3673"/>
  <c r="C3675"/>
  <c r="F3675" s="1"/>
  <c r="D3675"/>
  <c r="C3677"/>
  <c r="F3677" s="1"/>
  <c r="D3677"/>
  <c r="C3679"/>
  <c r="F3679" s="1"/>
  <c r="D3679"/>
  <c r="C3681"/>
  <c r="F3681" s="1"/>
  <c r="D3681"/>
  <c r="C3683"/>
  <c r="F3683" s="1"/>
  <c r="D3683"/>
  <c r="C3685"/>
  <c r="F3685" s="1"/>
  <c r="D3685"/>
  <c r="C3687"/>
  <c r="F3687" s="1"/>
  <c r="D3687"/>
  <c r="C3689"/>
  <c r="F3689" s="1"/>
  <c r="D3689"/>
  <c r="C3691"/>
  <c r="F3691" s="1"/>
  <c r="D3691"/>
  <c r="C3693"/>
  <c r="F3693" s="1"/>
  <c r="D3693"/>
  <c r="C3695"/>
  <c r="F3695" s="1"/>
  <c r="D3695"/>
  <c r="C3697"/>
  <c r="F3697" s="1"/>
  <c r="D3697"/>
  <c r="C3699"/>
  <c r="F3699" s="1"/>
  <c r="D3699"/>
  <c r="C3701"/>
  <c r="F3701" s="1"/>
  <c r="D3701"/>
  <c r="C3703"/>
  <c r="F3703" s="1"/>
  <c r="D3703"/>
  <c r="C3705"/>
  <c r="F3705" s="1"/>
  <c r="D3705"/>
  <c r="C3707"/>
  <c r="F3707" s="1"/>
  <c r="D3707"/>
  <c r="C3709"/>
  <c r="F3709" s="1"/>
  <c r="D3709"/>
  <c r="D3389"/>
  <c r="H3389" s="1"/>
  <c r="H3390"/>
  <c r="D3391"/>
  <c r="H3391" s="1"/>
  <c r="H3392"/>
  <c r="D3393"/>
  <c r="H3393" s="1"/>
  <c r="H3394"/>
  <c r="D3395"/>
  <c r="H3395" s="1"/>
  <c r="H3396"/>
  <c r="D3397"/>
  <c r="H3397" s="1"/>
  <c r="H3398"/>
  <c r="D3399"/>
  <c r="H3399" s="1"/>
  <c r="H3400"/>
  <c r="D3401"/>
  <c r="H3401" s="1"/>
  <c r="H3402"/>
  <c r="D3403"/>
  <c r="H3403" s="1"/>
  <c r="H3404"/>
  <c r="D3405"/>
  <c r="H3405" s="1"/>
  <c r="H3406"/>
  <c r="D3407"/>
  <c r="H3407" s="1"/>
  <c r="H3408"/>
  <c r="D3409"/>
  <c r="H3409" s="1"/>
  <c r="H3410"/>
  <c r="D3411"/>
  <c r="H3411" s="1"/>
  <c r="H3412"/>
  <c r="D3413"/>
  <c r="H3413" s="1"/>
  <c r="H3414"/>
  <c r="D3415"/>
  <c r="H3415" s="1"/>
  <c r="H3416"/>
  <c r="D3417"/>
  <c r="H3417" s="1"/>
  <c r="H3418"/>
  <c r="D3419"/>
  <c r="H3419" s="1"/>
  <c r="H3420"/>
  <c r="D3421"/>
  <c r="H3421" s="1"/>
  <c r="H3422"/>
  <c r="D3423"/>
  <c r="H3423" s="1"/>
  <c r="H3424"/>
  <c r="D3425"/>
  <c r="H3425" s="1"/>
  <c r="H3426"/>
  <c r="D3427"/>
  <c r="H3427" s="1"/>
  <c r="H3428"/>
  <c r="D3429"/>
  <c r="H3429" s="1"/>
  <c r="H3430"/>
  <c r="D3431"/>
  <c r="H3431" s="1"/>
  <c r="H3432"/>
  <c r="D3433"/>
  <c r="H3433" s="1"/>
  <c r="H3434"/>
  <c r="D3435"/>
  <c r="H3435" s="1"/>
  <c r="H3436"/>
  <c r="D3437"/>
  <c r="H3437" s="1"/>
  <c r="H3438"/>
  <c r="D3439"/>
  <c r="H3439" s="1"/>
  <c r="H3440"/>
  <c r="D3441"/>
  <c r="H3441" s="1"/>
  <c r="H3442"/>
  <c r="D3443"/>
  <c r="H3443" s="1"/>
  <c r="H3444"/>
  <c r="D3445"/>
  <c r="H3445" s="1"/>
  <c r="H3446"/>
  <c r="D3447"/>
  <c r="H3447" s="1"/>
  <c r="H3448"/>
  <c r="D3449"/>
  <c r="H3449" s="1"/>
  <c r="H3450"/>
  <c r="D3451"/>
  <c r="H3451" s="1"/>
  <c r="H3452"/>
  <c r="D3453"/>
  <c r="H3453" s="1"/>
  <c r="H3454"/>
  <c r="D3455"/>
  <c r="H3455" s="1"/>
  <c r="H3456"/>
  <c r="D3457"/>
  <c r="H3457" s="1"/>
  <c r="H3458"/>
  <c r="D3459"/>
  <c r="H3459" s="1"/>
  <c r="H3460"/>
  <c r="D3461"/>
  <c r="H3461" s="1"/>
  <c r="H3462"/>
  <c r="D3463"/>
  <c r="H3463" s="1"/>
  <c r="H3464"/>
  <c r="D3465"/>
  <c r="H3465" s="1"/>
  <c r="H3466"/>
  <c r="D3467"/>
  <c r="H3467" s="1"/>
  <c r="H3468"/>
  <c r="D3469"/>
  <c r="H3469" s="1"/>
  <c r="H3470"/>
  <c r="D3471"/>
  <c r="H3471" s="1"/>
  <c r="H3472"/>
  <c r="D3473"/>
  <c r="H3473" s="1"/>
  <c r="H3474"/>
  <c r="D3475"/>
  <c r="H3475" s="1"/>
  <c r="H3476"/>
  <c r="D3477"/>
  <c r="H3477" s="1"/>
  <c r="H3478"/>
  <c r="D3479"/>
  <c r="H3479" s="1"/>
  <c r="H3480"/>
  <c r="D3481"/>
  <c r="H3481" s="1"/>
  <c r="H3482"/>
  <c r="D3483"/>
  <c r="H3483" s="1"/>
  <c r="H3484"/>
  <c r="D3485"/>
  <c r="H3485" s="1"/>
  <c r="H3486"/>
  <c r="D3487"/>
  <c r="H3487" s="1"/>
  <c r="H3488"/>
  <c r="D3489"/>
  <c r="H3489" s="1"/>
  <c r="H3490"/>
  <c r="D3491"/>
  <c r="H3491" s="1"/>
  <c r="H3492"/>
  <c r="D3493"/>
  <c r="H3493" s="1"/>
  <c r="H3494"/>
  <c r="D3495"/>
  <c r="H3495" s="1"/>
  <c r="H3496"/>
  <c r="D3497"/>
  <c r="H3497" s="1"/>
  <c r="H3498"/>
  <c r="D3499"/>
  <c r="H3499" s="1"/>
  <c r="H3500"/>
  <c r="D3501"/>
  <c r="H3501" s="1"/>
  <c r="H3502"/>
  <c r="D3503"/>
  <c r="H3503" s="1"/>
  <c r="H3504"/>
  <c r="D3505"/>
  <c r="H3505" s="1"/>
  <c r="H3506"/>
  <c r="D3507"/>
  <c r="H3507" s="1"/>
  <c r="H3508"/>
  <c r="D3509"/>
  <c r="H3509" s="1"/>
  <c r="H3510"/>
  <c r="D3511"/>
  <c r="H3511" s="1"/>
  <c r="H3512"/>
  <c r="D3513"/>
  <c r="H3513" s="1"/>
  <c r="H3514"/>
  <c r="D3515"/>
  <c r="H3515" s="1"/>
  <c r="H3516"/>
  <c r="D3517"/>
  <c r="H3517" s="1"/>
  <c r="H3518"/>
  <c r="D3519"/>
  <c r="H3519" s="1"/>
  <c r="H3520"/>
  <c r="D3521"/>
  <c r="H3521" s="1"/>
  <c r="H3522"/>
  <c r="D3523"/>
  <c r="H3523" s="1"/>
  <c r="H3524"/>
  <c r="D3525"/>
  <c r="H3525" s="1"/>
  <c r="H3526"/>
  <c r="D3527"/>
  <c r="H3527" s="1"/>
  <c r="H3528"/>
  <c r="D3529"/>
  <c r="H3529" s="1"/>
  <c r="H3530"/>
  <c r="D3531"/>
  <c r="H3531" s="1"/>
  <c r="H3532"/>
  <c r="D3533"/>
  <c r="H3533" s="1"/>
  <c r="H3534"/>
  <c r="D3535"/>
  <c r="H3535" s="1"/>
  <c r="H3536"/>
  <c r="D3537"/>
  <c r="H3537" s="1"/>
  <c r="H3538"/>
  <c r="D3539"/>
  <c r="H3539" s="1"/>
  <c r="H3540"/>
  <c r="D3541"/>
  <c r="H3541" s="1"/>
  <c r="H3542"/>
  <c r="D3543"/>
  <c r="H3543" s="1"/>
  <c r="H3544"/>
  <c r="D3545"/>
  <c r="H3545" s="1"/>
  <c r="H3546"/>
  <c r="D3547"/>
  <c r="H3547" s="1"/>
  <c r="H3548"/>
  <c r="D3549"/>
  <c r="H3549" s="1"/>
  <c r="H3550"/>
  <c r="D3551"/>
  <c r="H3551" s="1"/>
  <c r="H3552"/>
  <c r="D3553"/>
  <c r="H3553" s="1"/>
  <c r="H3554"/>
  <c r="D3555"/>
  <c r="H3555" s="1"/>
  <c r="H3556"/>
  <c r="D3557"/>
  <c r="H3557" s="1"/>
  <c r="H3558"/>
  <c r="D3559"/>
  <c r="H3559" s="1"/>
  <c r="H3560"/>
  <c r="D3561"/>
  <c r="H3561" s="1"/>
  <c r="H3562"/>
  <c r="D3563"/>
  <c r="H3563" s="1"/>
  <c r="H3564"/>
  <c r="D3565"/>
  <c r="H3565" s="1"/>
  <c r="H3566"/>
  <c r="D3567"/>
  <c r="H3567" s="1"/>
  <c r="H3568"/>
  <c r="D3569"/>
  <c r="H3569" s="1"/>
  <c r="H3570"/>
  <c r="D3571"/>
  <c r="H3571" s="1"/>
  <c r="H3572"/>
  <c r="D3573"/>
  <c r="H3573" s="1"/>
  <c r="H3574"/>
  <c r="D3575"/>
  <c r="H3575" s="1"/>
  <c r="H3576"/>
  <c r="D3577"/>
  <c r="H3577" s="1"/>
  <c r="H3578"/>
  <c r="D3579"/>
  <c r="H3579" s="1"/>
  <c r="H3580"/>
  <c r="D3581"/>
  <c r="H3581" s="1"/>
  <c r="H3582"/>
  <c r="D3583"/>
  <c r="H3583" s="1"/>
  <c r="H3584"/>
  <c r="D3585"/>
  <c r="H3585" s="1"/>
  <c r="H3586"/>
  <c r="D3587"/>
  <c r="H3587" s="1"/>
  <c r="H3588"/>
  <c r="D3589"/>
  <c r="H3589" s="1"/>
  <c r="H3590"/>
  <c r="D3591"/>
  <c r="H3591" s="1"/>
  <c r="H3592"/>
  <c r="D3593"/>
  <c r="H3593" s="1"/>
  <c r="H3594"/>
  <c r="D3595"/>
  <c r="H3595" s="1"/>
  <c r="H3596"/>
  <c r="D3597"/>
  <c r="H3597" s="1"/>
  <c r="H3598"/>
  <c r="D3599"/>
  <c r="H3599" s="1"/>
  <c r="H3600"/>
  <c r="D3601"/>
  <c r="H3601" s="1"/>
  <c r="H3602"/>
  <c r="D3603"/>
  <c r="H3603" s="1"/>
  <c r="H3604"/>
  <c r="D3605"/>
  <c r="H3605" s="1"/>
  <c r="H3606"/>
  <c r="D3607"/>
  <c r="H3607" s="1"/>
  <c r="H3608"/>
  <c r="D3609"/>
  <c r="H3609" s="1"/>
  <c r="H3610"/>
  <c r="D3611"/>
  <c r="H3611" s="1"/>
  <c r="H3612"/>
  <c r="D3613"/>
  <c r="H3613" s="1"/>
  <c r="H3614"/>
  <c r="D3615"/>
  <c r="H3615" s="1"/>
  <c r="H3616"/>
  <c r="D3617"/>
  <c r="H3617" s="1"/>
  <c r="H3618"/>
  <c r="D3619"/>
  <c r="H3619" s="1"/>
  <c r="H3620"/>
  <c r="D3621"/>
  <c r="H3621" s="1"/>
  <c r="H3622"/>
  <c r="D3623"/>
  <c r="H3623" s="1"/>
  <c r="H3624"/>
  <c r="D3625"/>
  <c r="H3625" s="1"/>
  <c r="H3626"/>
  <c r="D3627"/>
  <c r="H3627" s="1"/>
  <c r="H3628"/>
  <c r="D3629"/>
  <c r="H3629" s="1"/>
  <c r="H3648"/>
  <c r="H3650"/>
  <c r="H3652"/>
  <c r="H3654"/>
  <c r="H3656"/>
  <c r="H3658"/>
  <c r="H3660"/>
  <c r="H3662"/>
  <c r="H3664"/>
  <c r="H3666"/>
  <c r="H3668"/>
  <c r="H3670"/>
  <c r="H3672"/>
  <c r="H3674"/>
  <c r="H3676"/>
  <c r="H3678"/>
  <c r="H3680"/>
  <c r="H3682"/>
  <c r="H3684"/>
  <c r="H3686"/>
  <c r="H3688"/>
  <c r="H3690"/>
  <c r="H3692"/>
  <c r="H3694"/>
  <c r="H3696"/>
  <c r="H3698"/>
  <c r="H3700"/>
  <c r="H3702"/>
  <c r="H3704"/>
  <c r="H3706"/>
  <c r="H3708"/>
  <c r="H3710"/>
  <c r="D3711"/>
  <c r="H3711" s="1"/>
  <c r="H3712"/>
  <c r="D3713"/>
  <c r="H3713" s="1"/>
  <c r="H3714"/>
  <c r="D3715"/>
  <c r="H3715" s="1"/>
  <c r="H3716"/>
  <c r="D3717"/>
  <c r="H3717" s="1"/>
  <c r="H3718"/>
  <c r="D3719"/>
  <c r="H3719" s="1"/>
  <c r="H3720"/>
  <c r="D3721"/>
  <c r="H3721" s="1"/>
  <c r="H3722"/>
  <c r="D3723"/>
  <c r="H3723" s="1"/>
  <c r="H3724"/>
  <c r="D3725"/>
  <c r="H3725" s="1"/>
  <c r="H3726"/>
  <c r="D3727"/>
  <c r="H3727" s="1"/>
  <c r="H3728"/>
  <c r="D3729"/>
  <c r="H3729" s="1"/>
  <c r="H3730"/>
  <c r="D3731"/>
  <c r="H3731" s="1"/>
  <c r="H3732"/>
  <c r="D3733"/>
  <c r="H3733" s="1"/>
  <c r="H3734"/>
  <c r="D3735"/>
  <c r="H3735" s="1"/>
  <c r="H3736"/>
  <c r="D3737"/>
  <c r="H3737" s="1"/>
  <c r="H3738"/>
  <c r="D3739"/>
  <c r="H3739" s="1"/>
  <c r="H3740"/>
  <c r="D3741"/>
  <c r="H3741" s="1"/>
  <c r="H3742"/>
  <c r="D3743"/>
  <c r="H3743" s="1"/>
  <c r="H3744"/>
  <c r="D3745"/>
  <c r="H3745" s="1"/>
  <c r="H3746"/>
  <c r="D3747"/>
  <c r="H3747" s="1"/>
  <c r="H3748"/>
  <c r="D3749"/>
  <c r="H3749" s="1"/>
  <c r="H3750"/>
  <c r="D3751"/>
  <c r="H3751" s="1"/>
  <c r="H3752"/>
  <c r="D3753"/>
  <c r="H3753" s="1"/>
  <c r="H3754"/>
  <c r="D3755"/>
  <c r="H3755" s="1"/>
  <c r="H3756"/>
  <c r="D3757"/>
  <c r="H3757" s="1"/>
  <c r="H3758"/>
  <c r="D3759"/>
  <c r="H3759" s="1"/>
  <c r="H3760"/>
  <c r="D3761"/>
  <c r="H3761" s="1"/>
  <c r="H3762"/>
  <c r="D3763"/>
  <c r="H3763" s="1"/>
  <c r="H3764"/>
  <c r="D3765"/>
  <c r="H3765" s="1"/>
  <c r="H3766"/>
  <c r="D3767"/>
  <c r="H3767" s="1"/>
  <c r="H3768"/>
  <c r="D3769"/>
  <c r="H3769" s="1"/>
  <c r="H3770"/>
  <c r="D3771"/>
  <c r="H3771" s="1"/>
  <c r="H3772"/>
  <c r="D3773"/>
  <c r="H3773" s="1"/>
  <c r="H3774"/>
  <c r="D3775"/>
  <c r="H3775" s="1"/>
  <c r="H3776"/>
  <c r="D3777"/>
  <c r="H3777" s="1"/>
  <c r="H3778"/>
  <c r="D3779"/>
  <c r="H3779" s="1"/>
  <c r="H3780"/>
  <c r="D3781"/>
  <c r="H3781" s="1"/>
  <c r="H3782"/>
  <c r="D3783"/>
  <c r="H3783" s="1"/>
  <c r="H3784"/>
  <c r="D3785"/>
  <c r="H3785" s="1"/>
  <c r="H3786"/>
  <c r="D3787"/>
  <c r="H3787" s="1"/>
  <c r="H3788"/>
  <c r="D3789"/>
  <c r="H3789" s="1"/>
  <c r="H3790"/>
  <c r="D3791"/>
  <c r="H3791" s="1"/>
  <c r="H3792"/>
  <c r="D3793"/>
  <c r="H3793" s="1"/>
  <c r="H3794"/>
  <c r="D3795"/>
  <c r="H3795" s="1"/>
  <c r="H3796"/>
  <c r="D3797"/>
  <c r="H3797" s="1"/>
  <c r="H3798"/>
  <c r="D3799"/>
  <c r="H3799" s="1"/>
  <c r="H3800"/>
  <c r="D3801"/>
  <c r="H3801" s="1"/>
  <c r="H3802"/>
  <c r="D3803"/>
  <c r="H3803" s="1"/>
  <c r="H3804"/>
  <c r="D3805"/>
  <c r="H3805" s="1"/>
  <c r="H3806"/>
  <c r="D3807"/>
  <c r="H3807" s="1"/>
  <c r="H3808"/>
  <c r="D3809"/>
  <c r="H3809" s="1"/>
  <c r="H3810"/>
  <c r="D3811"/>
  <c r="H3811" s="1"/>
  <c r="H3812"/>
  <c r="D3813"/>
  <c r="H3813" s="1"/>
  <c r="H3814"/>
  <c r="D3815"/>
  <c r="H3815" s="1"/>
  <c r="H3816"/>
  <c r="D3817"/>
  <c r="H3817" s="1"/>
  <c r="H3818"/>
  <c r="D3819"/>
  <c r="H3819" s="1"/>
  <c r="H3820"/>
  <c r="D3821"/>
  <c r="H3821" s="1"/>
  <c r="H3822"/>
  <c r="D3823"/>
  <c r="H3823" s="1"/>
  <c r="H3824"/>
  <c r="D3825"/>
  <c r="H3825" s="1"/>
  <c r="H3826"/>
  <c r="D3827"/>
  <c r="H3827" s="1"/>
  <c r="H3828"/>
  <c r="D3829"/>
  <c r="H3829" s="1"/>
  <c r="H3830"/>
  <c r="D3831"/>
  <c r="H3831" s="1"/>
  <c r="H3832"/>
  <c r="D3833"/>
  <c r="H3833" s="1"/>
  <c r="H3834"/>
  <c r="D3835"/>
  <c r="H3835" s="1"/>
  <c r="H3836"/>
  <c r="D3837"/>
  <c r="H3837" s="1"/>
  <c r="H3838"/>
  <c r="D3839"/>
  <c r="H3839" s="1"/>
  <c r="H3840"/>
  <c r="D3841"/>
  <c r="H3841" s="1"/>
  <c r="H3842"/>
  <c r="D3843"/>
  <c r="H3843" s="1"/>
  <c r="H3844"/>
  <c r="D3845"/>
  <c r="H3845" s="1"/>
  <c r="H3846"/>
  <c r="D3847"/>
  <c r="H3847" s="1"/>
  <c r="H3848"/>
  <c r="D3849"/>
  <c r="H3849" s="1"/>
  <c r="H3850"/>
  <c r="D3851"/>
  <c r="H3851" s="1"/>
  <c r="H3852"/>
  <c r="D3853"/>
  <c r="H3853" s="1"/>
  <c r="H3854"/>
  <c r="D3855"/>
  <c r="H3855" s="1"/>
  <c r="H3856"/>
  <c r="D3857"/>
  <c r="H3857" s="1"/>
  <c r="H3858"/>
  <c r="D3859"/>
  <c r="H3859" s="1"/>
  <c r="H3860"/>
  <c r="D3861"/>
  <c r="H3861" s="1"/>
  <c r="H3862"/>
  <c r="D3863"/>
  <c r="H3863" s="1"/>
  <c r="H3864"/>
  <c r="D3865"/>
  <c r="H3865" s="1"/>
  <c r="H3866"/>
  <c r="D3867"/>
  <c r="H3867" s="1"/>
  <c r="H3868"/>
  <c r="D3869"/>
  <c r="H3869" s="1"/>
  <c r="H3870"/>
  <c r="D3871"/>
  <c r="H3871" s="1"/>
  <c r="H3872"/>
  <c r="D3873"/>
  <c r="H3873" s="1"/>
  <c r="H3874"/>
  <c r="D3875"/>
  <c r="H3875" s="1"/>
  <c r="H3876"/>
  <c r="D3877"/>
  <c r="H3877" s="1"/>
  <c r="H3878"/>
  <c r="D3879"/>
  <c r="H3879" s="1"/>
  <c r="H3880"/>
  <c r="D3881"/>
  <c r="H3881" s="1"/>
  <c r="H3882"/>
  <c r="D3883"/>
  <c r="H3883" s="1"/>
  <c r="H3884"/>
  <c r="D3885"/>
  <c r="H3885" s="1"/>
  <c r="H3886"/>
  <c r="D3887"/>
  <c r="H3887" s="1"/>
  <c r="H3888"/>
  <c r="D3889"/>
  <c r="H3889" s="1"/>
  <c r="H3890"/>
  <c r="D3891"/>
  <c r="H3891" s="1"/>
  <c r="H3892"/>
  <c r="D3893"/>
  <c r="H3893" s="1"/>
  <c r="H3894"/>
  <c r="D3895"/>
  <c r="H3895" s="1"/>
  <c r="H3896"/>
  <c r="D3897"/>
  <c r="H3897" s="1"/>
  <c r="H3898"/>
  <c r="D3899"/>
  <c r="H3899" s="1"/>
  <c r="H3900"/>
  <c r="D3901"/>
  <c r="H3901" s="1"/>
  <c r="H3902"/>
  <c r="D3903"/>
  <c r="H3903" s="1"/>
  <c r="H3904"/>
  <c r="D3905"/>
  <c r="H3905" s="1"/>
  <c r="H3906"/>
  <c r="D3907"/>
  <c r="H3907" s="1"/>
  <c r="H3908"/>
  <c r="D3909"/>
  <c r="H3909" s="1"/>
  <c r="H3910"/>
  <c r="D3911"/>
  <c r="H3911" s="1"/>
  <c r="H3912"/>
  <c r="D3913"/>
  <c r="H3913" s="1"/>
  <c r="H3914"/>
  <c r="D3915"/>
  <c r="H3915" s="1"/>
  <c r="H3916"/>
  <c r="D3917"/>
  <c r="H3917" s="1"/>
  <c r="H3918"/>
  <c r="D3919"/>
  <c r="H3919" s="1"/>
  <c r="H3920"/>
  <c r="D3921"/>
  <c r="H3921" s="1"/>
  <c r="H3922"/>
  <c r="D3923"/>
  <c r="H3923" s="1"/>
  <c r="H3924"/>
  <c r="D3925"/>
  <c r="H3925" s="1"/>
  <c r="H3926"/>
  <c r="D3927"/>
  <c r="H3927" s="1"/>
  <c r="H3928"/>
  <c r="D3929"/>
  <c r="H3929" s="1"/>
  <c r="H3930"/>
  <c r="D3931"/>
  <c r="H3931" s="1"/>
  <c r="H3932"/>
  <c r="D3933"/>
  <c r="H3933" s="1"/>
  <c r="H3934"/>
  <c r="D3935"/>
  <c r="H3935" s="1"/>
  <c r="H3936"/>
  <c r="D3937"/>
  <c r="H3937" s="1"/>
  <c r="H3938"/>
  <c r="D3939"/>
  <c r="H3939" s="1"/>
  <c r="H3940"/>
  <c r="D3941"/>
  <c r="H3941" s="1"/>
  <c r="H3942"/>
  <c r="D3943"/>
  <c r="H3943" s="1"/>
  <c r="H3944"/>
  <c r="D3945"/>
  <c r="H3945" s="1"/>
  <c r="H3946"/>
  <c r="D3947"/>
  <c r="H3947" s="1"/>
  <c r="H3948"/>
  <c r="D3949"/>
  <c r="H3949" s="1"/>
  <c r="H3950"/>
  <c r="H3952"/>
  <c r="H3956"/>
  <c r="H3960"/>
  <c r="H3964"/>
  <c r="H3968"/>
  <c r="H3972"/>
  <c r="H3976"/>
  <c r="H3980"/>
  <c r="H3984"/>
  <c r="H3988"/>
  <c r="H3992"/>
  <c r="H3996"/>
  <c r="H4000"/>
  <c r="H4004"/>
  <c r="H4008"/>
  <c r="H4012"/>
  <c r="H4016"/>
  <c r="H4020"/>
  <c r="H4024"/>
  <c r="H4028"/>
  <c r="H4032"/>
  <c r="H4036"/>
  <c r="H4040"/>
  <c r="H4044"/>
  <c r="H4048"/>
  <c r="H4052"/>
  <c r="H4056"/>
  <c r="H4060"/>
  <c r="H4064"/>
  <c r="H4068"/>
  <c r="H4072"/>
  <c r="H4076"/>
  <c r="H4080"/>
  <c r="H4084"/>
  <c r="H4088"/>
  <c r="H4092"/>
  <c r="H4096"/>
  <c r="H4100"/>
  <c r="H4104"/>
  <c r="H4108"/>
  <c r="H4112"/>
  <c r="H4116"/>
  <c r="H4120"/>
  <c r="H4124"/>
  <c r="H4128"/>
  <c r="H4132"/>
  <c r="H4136"/>
  <c r="H4140"/>
  <c r="H4144"/>
  <c r="H4148"/>
  <c r="H4386"/>
  <c r="H4390"/>
  <c r="H4394"/>
  <c r="H4398"/>
  <c r="H4402"/>
  <c r="H4406"/>
  <c r="H4410"/>
  <c r="H4414"/>
  <c r="H4418"/>
  <c r="H4422"/>
  <c r="H4426"/>
  <c r="H4430"/>
  <c r="H4434"/>
  <c r="H4438"/>
  <c r="H4442"/>
  <c r="H4446"/>
  <c r="H4450"/>
  <c r="H4454"/>
  <c r="H4458"/>
  <c r="H4462"/>
  <c r="H4466"/>
  <c r="H4470"/>
  <c r="H4474"/>
  <c r="H4478"/>
  <c r="H4482"/>
  <c r="H4486"/>
  <c r="H4490"/>
  <c r="H4494"/>
  <c r="H4498"/>
  <c r="H4502"/>
  <c r="H4506"/>
  <c r="H4510"/>
  <c r="H4514"/>
  <c r="H4518"/>
  <c r="H4522"/>
  <c r="H4526"/>
  <c r="H4530"/>
  <c r="H4534"/>
  <c r="H4538"/>
  <c r="H4542"/>
  <c r="H4546"/>
  <c r="H4550"/>
  <c r="H4554"/>
  <c r="H4558"/>
  <c r="H4562"/>
  <c r="H4566"/>
  <c r="H4570"/>
  <c r="H4574"/>
  <c r="H4578"/>
  <c r="H4582"/>
  <c r="C4668"/>
  <c r="F4668" s="1"/>
  <c r="D4668"/>
  <c r="C4670"/>
  <c r="F4670" s="1"/>
  <c r="D4670"/>
  <c r="C4672"/>
  <c r="F4672" s="1"/>
  <c r="D4672"/>
  <c r="C4674"/>
  <c r="F4674" s="1"/>
  <c r="D4674"/>
  <c r="C4676"/>
  <c r="F4676" s="1"/>
  <c r="D4676"/>
  <c r="C4678"/>
  <c r="F4678" s="1"/>
  <c r="D4678"/>
  <c r="C4680"/>
  <c r="F4680" s="1"/>
  <c r="D4680"/>
  <c r="C4682"/>
  <c r="F4682" s="1"/>
  <c r="D4682"/>
  <c r="C4684"/>
  <c r="F4684" s="1"/>
  <c r="D4684"/>
  <c r="C4686"/>
  <c r="F4686" s="1"/>
  <c r="D4686"/>
  <c r="C4688"/>
  <c r="F4688" s="1"/>
  <c r="D4688"/>
  <c r="C4690"/>
  <c r="F4690" s="1"/>
  <c r="D4690"/>
  <c r="C4692"/>
  <c r="F4692" s="1"/>
  <c r="D4692"/>
  <c r="C4694"/>
  <c r="F4694" s="1"/>
  <c r="D4694"/>
  <c r="C4696"/>
  <c r="F4696" s="1"/>
  <c r="D4696"/>
  <c r="C4698"/>
  <c r="F4698" s="1"/>
  <c r="D4698"/>
  <c r="C4700"/>
  <c r="F4700" s="1"/>
  <c r="D4700"/>
  <c r="C4702"/>
  <c r="F4702" s="1"/>
  <c r="D4702"/>
  <c r="C4704"/>
  <c r="F4704" s="1"/>
  <c r="D4704"/>
  <c r="C4706"/>
  <c r="F4706" s="1"/>
  <c r="D4706"/>
  <c r="C4708"/>
  <c r="F4708" s="1"/>
  <c r="D4708"/>
  <c r="C4710"/>
  <c r="F4710" s="1"/>
  <c r="D4710"/>
  <c r="C4712"/>
  <c r="F4712" s="1"/>
  <c r="D4712"/>
  <c r="C4714"/>
  <c r="F4714" s="1"/>
  <c r="D4714"/>
  <c r="C4716"/>
  <c r="F4716" s="1"/>
  <c r="D4716"/>
  <c r="C4718"/>
  <c r="F4718" s="1"/>
  <c r="D4718"/>
  <c r="C4720"/>
  <c r="F4720" s="1"/>
  <c r="D4720"/>
  <c r="C4722"/>
  <c r="F4722" s="1"/>
  <c r="D4722"/>
  <c r="C4724"/>
  <c r="F4724" s="1"/>
  <c r="D4724"/>
  <c r="C4726"/>
  <c r="F4726" s="1"/>
  <c r="D4726"/>
  <c r="C4728"/>
  <c r="F4728" s="1"/>
  <c r="D4728"/>
  <c r="C4730"/>
  <c r="F4730" s="1"/>
  <c r="D4730"/>
  <c r="C4732"/>
  <c r="F4732" s="1"/>
  <c r="D4732"/>
  <c r="C4734"/>
  <c r="F4734" s="1"/>
  <c r="D4734"/>
  <c r="C4736"/>
  <c r="F4736" s="1"/>
  <c r="D4736"/>
  <c r="C4738"/>
  <c r="F4738" s="1"/>
  <c r="D4738"/>
  <c r="C4740"/>
  <c r="F4740" s="1"/>
  <c r="D4740"/>
  <c r="C4742"/>
  <c r="F4742" s="1"/>
  <c r="D4742"/>
  <c r="C4744"/>
  <c r="F4744" s="1"/>
  <c r="D4744"/>
  <c r="C4746"/>
  <c r="F4746" s="1"/>
  <c r="D4746"/>
  <c r="C4748"/>
  <c r="F4748" s="1"/>
  <c r="D4748"/>
  <c r="C4750"/>
  <c r="F4750" s="1"/>
  <c r="D4750"/>
  <c r="C4752"/>
  <c r="F4752" s="1"/>
  <c r="D4752"/>
  <c r="C4754"/>
  <c r="F4754" s="1"/>
  <c r="D4754"/>
  <c r="C4756"/>
  <c r="F4756" s="1"/>
  <c r="D4756"/>
  <c r="C4758"/>
  <c r="F4758" s="1"/>
  <c r="D4758"/>
  <c r="C4760"/>
  <c r="F4760" s="1"/>
  <c r="D4760"/>
  <c r="C4762"/>
  <c r="F4762" s="1"/>
  <c r="D4762"/>
  <c r="C4764"/>
  <c r="F4764" s="1"/>
  <c r="D4764"/>
  <c r="C4766"/>
  <c r="F4766" s="1"/>
  <c r="D4766"/>
  <c r="D3951"/>
  <c r="H3951" s="1"/>
  <c r="D3953"/>
  <c r="H3953" s="1"/>
  <c r="D3955"/>
  <c r="H3955" s="1"/>
  <c r="D3957"/>
  <c r="H3957" s="1"/>
  <c r="D3959"/>
  <c r="H3959" s="1"/>
  <c r="D3961"/>
  <c r="H3961" s="1"/>
  <c r="D3963"/>
  <c r="H3963" s="1"/>
  <c r="D3965"/>
  <c r="H3965" s="1"/>
  <c r="D3967"/>
  <c r="H3967" s="1"/>
  <c r="D3969"/>
  <c r="H3969" s="1"/>
  <c r="D3971"/>
  <c r="H3971" s="1"/>
  <c r="D3973"/>
  <c r="H3973" s="1"/>
  <c r="D3975"/>
  <c r="H3975" s="1"/>
  <c r="D3977"/>
  <c r="H3977" s="1"/>
  <c r="D3979"/>
  <c r="H3979" s="1"/>
  <c r="D3981"/>
  <c r="H3981" s="1"/>
  <c r="D3983"/>
  <c r="H3983" s="1"/>
  <c r="D3985"/>
  <c r="H3985" s="1"/>
  <c r="D3987"/>
  <c r="H3987" s="1"/>
  <c r="D3989"/>
  <c r="H3989" s="1"/>
  <c r="D3991"/>
  <c r="H3991" s="1"/>
  <c r="D3993"/>
  <c r="H3993" s="1"/>
  <c r="D3995"/>
  <c r="H3995" s="1"/>
  <c r="D3997"/>
  <c r="H3997" s="1"/>
  <c r="D3999"/>
  <c r="H3999" s="1"/>
  <c r="D4001"/>
  <c r="H4001" s="1"/>
  <c r="D4003"/>
  <c r="H4003" s="1"/>
  <c r="D4005"/>
  <c r="H4005" s="1"/>
  <c r="D4007"/>
  <c r="H4007" s="1"/>
  <c r="D4009"/>
  <c r="H4009" s="1"/>
  <c r="D4011"/>
  <c r="H4011" s="1"/>
  <c r="D4013"/>
  <c r="H4013" s="1"/>
  <c r="D4015"/>
  <c r="H4015" s="1"/>
  <c r="D4017"/>
  <c r="H4017" s="1"/>
  <c r="D4019"/>
  <c r="H4019" s="1"/>
  <c r="D4021"/>
  <c r="H4021" s="1"/>
  <c r="D4023"/>
  <c r="H4023" s="1"/>
  <c r="D4025"/>
  <c r="H4025" s="1"/>
  <c r="D4027"/>
  <c r="H4027" s="1"/>
  <c r="D4029"/>
  <c r="H4029" s="1"/>
  <c r="D4031"/>
  <c r="H4031" s="1"/>
  <c r="D4033"/>
  <c r="H4033" s="1"/>
  <c r="D4035"/>
  <c r="H4035" s="1"/>
  <c r="D4037"/>
  <c r="H4037" s="1"/>
  <c r="D4039"/>
  <c r="H4039" s="1"/>
  <c r="D4041"/>
  <c r="H4041" s="1"/>
  <c r="D4043"/>
  <c r="H4043" s="1"/>
  <c r="D4045"/>
  <c r="H4045" s="1"/>
  <c r="D4047"/>
  <c r="H4047" s="1"/>
  <c r="D4049"/>
  <c r="H4049" s="1"/>
  <c r="D4051"/>
  <c r="H4051" s="1"/>
  <c r="D4053"/>
  <c r="H4053" s="1"/>
  <c r="D4055"/>
  <c r="H4055" s="1"/>
  <c r="D4057"/>
  <c r="H4057" s="1"/>
  <c r="D4059"/>
  <c r="H4059" s="1"/>
  <c r="D4061"/>
  <c r="H4061" s="1"/>
  <c r="D4063"/>
  <c r="H4063" s="1"/>
  <c r="D4065"/>
  <c r="H4065" s="1"/>
  <c r="D4067"/>
  <c r="H4067" s="1"/>
  <c r="D4069"/>
  <c r="H4069" s="1"/>
  <c r="D4071"/>
  <c r="H4071" s="1"/>
  <c r="D4073"/>
  <c r="H4073" s="1"/>
  <c r="D4075"/>
  <c r="H4075" s="1"/>
  <c r="D4077"/>
  <c r="H4077" s="1"/>
  <c r="D4079"/>
  <c r="H4079" s="1"/>
  <c r="D4081"/>
  <c r="H4081" s="1"/>
  <c r="D4083"/>
  <c r="H4083" s="1"/>
  <c r="D4085"/>
  <c r="H4085" s="1"/>
  <c r="D4087"/>
  <c r="H4087" s="1"/>
  <c r="D4089"/>
  <c r="H4089" s="1"/>
  <c r="D4091"/>
  <c r="H4091" s="1"/>
  <c r="D4093"/>
  <c r="H4093" s="1"/>
  <c r="D4095"/>
  <c r="H4095" s="1"/>
  <c r="D4097"/>
  <c r="H4097" s="1"/>
  <c r="D4099"/>
  <c r="H4099" s="1"/>
  <c r="D4101"/>
  <c r="H4101" s="1"/>
  <c r="D4103"/>
  <c r="H4103" s="1"/>
  <c r="D4105"/>
  <c r="H4105" s="1"/>
  <c r="D4107"/>
  <c r="H4107" s="1"/>
  <c r="D4109"/>
  <c r="H4109" s="1"/>
  <c r="D4111"/>
  <c r="H4111" s="1"/>
  <c r="D4113"/>
  <c r="H4113" s="1"/>
  <c r="D4115"/>
  <c r="H4115" s="1"/>
  <c r="D4117"/>
  <c r="H4117" s="1"/>
  <c r="D4119"/>
  <c r="H4119" s="1"/>
  <c r="D4121"/>
  <c r="H4121" s="1"/>
  <c r="D4123"/>
  <c r="H4123" s="1"/>
  <c r="D4125"/>
  <c r="H4125" s="1"/>
  <c r="D4127"/>
  <c r="H4127" s="1"/>
  <c r="D4129"/>
  <c r="H4129" s="1"/>
  <c r="D4131"/>
  <c r="H4131" s="1"/>
  <c r="D4133"/>
  <c r="H4133" s="1"/>
  <c r="D4135"/>
  <c r="H4135" s="1"/>
  <c r="D4137"/>
  <c r="H4137" s="1"/>
  <c r="D4139"/>
  <c r="H4139" s="1"/>
  <c r="D4141"/>
  <c r="H4141" s="1"/>
  <c r="D4143"/>
  <c r="H4143" s="1"/>
  <c r="D4145"/>
  <c r="H4145" s="1"/>
  <c r="D4147"/>
  <c r="H4147" s="1"/>
  <c r="D4149"/>
  <c r="H4149" s="1"/>
  <c r="D4151"/>
  <c r="H4151" s="1"/>
  <c r="D4153"/>
  <c r="H4153" s="1"/>
  <c r="D4155"/>
  <c r="H4155" s="1"/>
  <c r="D4157"/>
  <c r="H4157" s="1"/>
  <c r="D4159"/>
  <c r="H4159" s="1"/>
  <c r="D4161"/>
  <c r="H4161" s="1"/>
  <c r="D4163"/>
  <c r="H4163" s="1"/>
  <c r="D4165"/>
  <c r="H4165" s="1"/>
  <c r="D4167"/>
  <c r="H4167" s="1"/>
  <c r="D4169"/>
  <c r="H4169" s="1"/>
  <c r="D4171"/>
  <c r="H4171" s="1"/>
  <c r="D4173"/>
  <c r="H4173" s="1"/>
  <c r="D4175"/>
  <c r="H4175" s="1"/>
  <c r="D4177"/>
  <c r="H4177" s="1"/>
  <c r="D4179"/>
  <c r="H4179" s="1"/>
  <c r="D4181"/>
  <c r="H4181" s="1"/>
  <c r="D4183"/>
  <c r="H4183" s="1"/>
  <c r="D4185"/>
  <c r="H4185" s="1"/>
  <c r="D4187"/>
  <c r="H4187" s="1"/>
  <c r="D4189"/>
  <c r="H4189" s="1"/>
  <c r="D4191"/>
  <c r="H4191" s="1"/>
  <c r="D4193"/>
  <c r="H4193" s="1"/>
  <c r="D4195"/>
  <c r="H4195" s="1"/>
  <c r="D4197"/>
  <c r="H4197" s="1"/>
  <c r="D4199"/>
  <c r="H4199" s="1"/>
  <c r="D4201"/>
  <c r="H4201" s="1"/>
  <c r="D4203"/>
  <c r="H4203" s="1"/>
  <c r="D4205"/>
  <c r="H4205" s="1"/>
  <c r="D4207"/>
  <c r="H4207" s="1"/>
  <c r="D4209"/>
  <c r="H4209" s="1"/>
  <c r="D4211"/>
  <c r="H4211" s="1"/>
  <c r="D4213"/>
  <c r="H4213" s="1"/>
  <c r="D4215"/>
  <c r="H4215" s="1"/>
  <c r="D4217"/>
  <c r="H4217" s="1"/>
  <c r="D4219"/>
  <c r="H4219" s="1"/>
  <c r="D4221"/>
  <c r="H4221" s="1"/>
  <c r="D4223"/>
  <c r="H4223" s="1"/>
  <c r="D4225"/>
  <c r="H4225" s="1"/>
  <c r="D4227"/>
  <c r="H4227" s="1"/>
  <c r="D4229"/>
  <c r="H4229" s="1"/>
  <c r="D4231"/>
  <c r="H4231" s="1"/>
  <c r="D4233"/>
  <c r="H4233" s="1"/>
  <c r="D4235"/>
  <c r="H4235" s="1"/>
  <c r="D4237"/>
  <c r="H4237" s="1"/>
  <c r="D4239"/>
  <c r="H4239" s="1"/>
  <c r="D4241"/>
  <c r="H4241" s="1"/>
  <c r="D4243"/>
  <c r="H4243" s="1"/>
  <c r="D4245"/>
  <c r="H4245" s="1"/>
  <c r="D4247"/>
  <c r="H4247" s="1"/>
  <c r="D4249"/>
  <c r="H4249" s="1"/>
  <c r="D4251"/>
  <c r="H4251" s="1"/>
  <c r="D4253"/>
  <c r="H4253" s="1"/>
  <c r="D4255"/>
  <c r="H4255" s="1"/>
  <c r="D4257"/>
  <c r="H4257" s="1"/>
  <c r="D4259"/>
  <c r="H4259" s="1"/>
  <c r="D4261"/>
  <c r="H4261" s="1"/>
  <c r="D4263"/>
  <c r="H4263" s="1"/>
  <c r="D4265"/>
  <c r="H4265" s="1"/>
  <c r="D4267"/>
  <c r="H4267" s="1"/>
  <c r="D4269"/>
  <c r="H4269" s="1"/>
  <c r="D4271"/>
  <c r="H4271" s="1"/>
  <c r="D4273"/>
  <c r="H4273" s="1"/>
  <c r="D4275"/>
  <c r="H4275" s="1"/>
  <c r="D4277"/>
  <c r="H4277" s="1"/>
  <c r="D4279"/>
  <c r="H4279" s="1"/>
  <c r="D4281"/>
  <c r="H4281" s="1"/>
  <c r="D4283"/>
  <c r="H4283" s="1"/>
  <c r="D4285"/>
  <c r="H4285" s="1"/>
  <c r="D4287"/>
  <c r="H4287" s="1"/>
  <c r="D4289"/>
  <c r="H4289" s="1"/>
  <c r="D4291"/>
  <c r="H4291" s="1"/>
  <c r="D4293"/>
  <c r="H4293" s="1"/>
  <c r="D4295"/>
  <c r="H4295" s="1"/>
  <c r="D4297"/>
  <c r="H4297" s="1"/>
  <c r="D4299"/>
  <c r="H4299" s="1"/>
  <c r="D4301"/>
  <c r="H4301" s="1"/>
  <c r="D4303"/>
  <c r="H4303" s="1"/>
  <c r="D4305"/>
  <c r="H4305" s="1"/>
  <c r="D4307"/>
  <c r="H4307" s="1"/>
  <c r="D4309"/>
  <c r="H4309" s="1"/>
  <c r="D4311"/>
  <c r="H4311" s="1"/>
  <c r="D4313"/>
  <c r="H4313" s="1"/>
  <c r="D4315"/>
  <c r="H4315" s="1"/>
  <c r="D4317"/>
  <c r="H4317" s="1"/>
  <c r="D4319"/>
  <c r="H4319" s="1"/>
  <c r="D4321"/>
  <c r="H4321" s="1"/>
  <c r="D4323"/>
  <c r="H4323" s="1"/>
  <c r="D4325"/>
  <c r="H4325" s="1"/>
  <c r="D4327"/>
  <c r="H4327" s="1"/>
  <c r="D4329"/>
  <c r="H4329" s="1"/>
  <c r="D4331"/>
  <c r="H4331" s="1"/>
  <c r="D4333"/>
  <c r="H4333" s="1"/>
  <c r="D4335"/>
  <c r="H4335" s="1"/>
  <c r="D4337"/>
  <c r="H4337" s="1"/>
  <c r="D4339"/>
  <c r="H4339" s="1"/>
  <c r="D4341"/>
  <c r="H4341" s="1"/>
  <c r="D4343"/>
  <c r="H4343" s="1"/>
  <c r="D4345"/>
  <c r="H4345" s="1"/>
  <c r="D4347"/>
  <c r="H4347" s="1"/>
  <c r="D4349"/>
  <c r="H4349" s="1"/>
  <c r="D4351"/>
  <c r="H4351" s="1"/>
  <c r="D4353"/>
  <c r="H4353" s="1"/>
  <c r="D4355"/>
  <c r="H4355" s="1"/>
  <c r="D4357"/>
  <c r="H4357" s="1"/>
  <c r="D4359"/>
  <c r="H4359" s="1"/>
  <c r="D4361"/>
  <c r="H4361" s="1"/>
  <c r="D4363"/>
  <c r="H4363" s="1"/>
  <c r="D4365"/>
  <c r="H4365" s="1"/>
  <c r="D4367"/>
  <c r="H4367" s="1"/>
  <c r="D4369"/>
  <c r="H4369" s="1"/>
  <c r="D4371"/>
  <c r="H4371" s="1"/>
  <c r="D4373"/>
  <c r="H4373" s="1"/>
  <c r="D4375"/>
  <c r="H4375" s="1"/>
  <c r="D4377"/>
  <c r="H4377" s="1"/>
  <c r="D4379"/>
  <c r="H4379" s="1"/>
  <c r="D4381"/>
  <c r="H4381" s="1"/>
  <c r="D4383"/>
  <c r="H4383" s="1"/>
  <c r="D4385"/>
  <c r="H4385" s="1"/>
  <c r="D4387"/>
  <c r="H4387" s="1"/>
  <c r="D4389"/>
  <c r="H4389" s="1"/>
  <c r="D4391"/>
  <c r="H4391" s="1"/>
  <c r="D4393"/>
  <c r="H4393" s="1"/>
  <c r="D4395"/>
  <c r="H4395" s="1"/>
  <c r="D4397"/>
  <c r="H4397" s="1"/>
  <c r="D4399"/>
  <c r="H4399" s="1"/>
  <c r="D4401"/>
  <c r="H4401" s="1"/>
  <c r="D4403"/>
  <c r="H4403" s="1"/>
  <c r="D4405"/>
  <c r="H4405" s="1"/>
  <c r="D4407"/>
  <c r="H4407" s="1"/>
  <c r="D4409"/>
  <c r="H4409" s="1"/>
  <c r="D4411"/>
  <c r="H4411" s="1"/>
  <c r="D4413"/>
  <c r="H4413" s="1"/>
  <c r="D4415"/>
  <c r="H4415" s="1"/>
  <c r="D4417"/>
  <c r="H4417" s="1"/>
  <c r="D4419"/>
  <c r="H4419" s="1"/>
  <c r="D4421"/>
  <c r="H4421" s="1"/>
  <c r="D4423"/>
  <c r="H4423" s="1"/>
  <c r="D4425"/>
  <c r="H4425" s="1"/>
  <c r="D4427"/>
  <c r="H4427" s="1"/>
  <c r="D4429"/>
  <c r="H4429" s="1"/>
  <c r="D4431"/>
  <c r="H4431" s="1"/>
  <c r="D4433"/>
  <c r="H4433" s="1"/>
  <c r="D4435"/>
  <c r="H4435" s="1"/>
  <c r="D4437"/>
  <c r="H4437" s="1"/>
  <c r="D4439"/>
  <c r="H4439" s="1"/>
  <c r="D4441"/>
  <c r="H4441" s="1"/>
  <c r="D4443"/>
  <c r="H4443" s="1"/>
  <c r="D4445"/>
  <c r="H4445" s="1"/>
  <c r="D4447"/>
  <c r="H4447" s="1"/>
  <c r="D4449"/>
  <c r="H4449" s="1"/>
  <c r="D4451"/>
  <c r="H4451" s="1"/>
  <c r="D4453"/>
  <c r="H4453" s="1"/>
  <c r="D4455"/>
  <c r="H4455" s="1"/>
  <c r="D4457"/>
  <c r="H4457" s="1"/>
  <c r="D4459"/>
  <c r="H4459" s="1"/>
  <c r="D4461"/>
  <c r="H4461" s="1"/>
  <c r="D4463"/>
  <c r="H4463" s="1"/>
  <c r="D4465"/>
  <c r="H4465" s="1"/>
  <c r="D4467"/>
  <c r="H4467" s="1"/>
  <c r="D4469"/>
  <c r="H4469" s="1"/>
  <c r="D4471"/>
  <c r="H4471" s="1"/>
  <c r="D4473"/>
  <c r="H4473" s="1"/>
  <c r="D4475"/>
  <c r="H4475" s="1"/>
  <c r="D4477"/>
  <c r="H4477" s="1"/>
  <c r="D4479"/>
  <c r="H4479" s="1"/>
  <c r="D4481"/>
  <c r="H4481" s="1"/>
  <c r="D4483"/>
  <c r="H4483" s="1"/>
  <c r="D4485"/>
  <c r="H4485" s="1"/>
  <c r="D4487"/>
  <c r="H4487" s="1"/>
  <c r="D4489"/>
  <c r="H4489" s="1"/>
  <c r="D4491"/>
  <c r="H4491" s="1"/>
  <c r="D4493"/>
  <c r="H4493" s="1"/>
  <c r="D4495"/>
  <c r="H4495" s="1"/>
  <c r="D4497"/>
  <c r="H4497" s="1"/>
  <c r="D4499"/>
  <c r="H4499" s="1"/>
  <c r="D4501"/>
  <c r="H4501" s="1"/>
  <c r="D4503"/>
  <c r="H4503" s="1"/>
  <c r="D4505"/>
  <c r="H4505" s="1"/>
  <c r="D4507"/>
  <c r="H4507" s="1"/>
  <c r="D4509"/>
  <c r="H4509" s="1"/>
  <c r="D4511"/>
  <c r="H4511" s="1"/>
  <c r="D4513"/>
  <c r="H4513" s="1"/>
  <c r="D4515"/>
  <c r="H4515" s="1"/>
  <c r="D4517"/>
  <c r="H4517" s="1"/>
  <c r="D4519"/>
  <c r="H4519" s="1"/>
  <c r="D4521"/>
  <c r="H4521" s="1"/>
  <c r="D4523"/>
  <c r="H4523" s="1"/>
  <c r="D4525"/>
  <c r="H4525" s="1"/>
  <c r="D4527"/>
  <c r="H4527" s="1"/>
  <c r="D4529"/>
  <c r="H4529" s="1"/>
  <c r="D4531"/>
  <c r="H4531" s="1"/>
  <c r="D4533"/>
  <c r="H4533" s="1"/>
  <c r="D4535"/>
  <c r="H4535" s="1"/>
  <c r="D4537"/>
  <c r="H4537" s="1"/>
  <c r="D4539"/>
  <c r="H4539" s="1"/>
  <c r="D4541"/>
  <c r="H4541" s="1"/>
  <c r="D4543"/>
  <c r="H4543" s="1"/>
  <c r="D4545"/>
  <c r="H4545" s="1"/>
  <c r="D4547"/>
  <c r="H4547" s="1"/>
  <c r="D4549"/>
  <c r="H4549" s="1"/>
  <c r="D4551"/>
  <c r="H4551" s="1"/>
  <c r="D4553"/>
  <c r="H4553" s="1"/>
  <c r="D4555"/>
  <c r="H4555" s="1"/>
  <c r="D4557"/>
  <c r="H4557" s="1"/>
  <c r="D4559"/>
  <c r="H4559" s="1"/>
  <c r="D4561"/>
  <c r="H4561" s="1"/>
  <c r="D4563"/>
  <c r="H4563" s="1"/>
  <c r="D4565"/>
  <c r="H4565" s="1"/>
  <c r="D4567"/>
  <c r="H4567" s="1"/>
  <c r="D4569"/>
  <c r="H4569" s="1"/>
  <c r="D4571"/>
  <c r="H4571" s="1"/>
  <c r="D4573"/>
  <c r="H4573" s="1"/>
  <c r="D4575"/>
  <c r="H4575" s="1"/>
  <c r="D4577"/>
  <c r="H4577" s="1"/>
  <c r="D4579"/>
  <c r="H4579" s="1"/>
  <c r="D4581"/>
  <c r="H4581" s="1"/>
  <c r="D4583"/>
  <c r="H4583" s="1"/>
  <c r="H4584"/>
  <c r="D4585"/>
  <c r="H4585" s="1"/>
  <c r="H4586"/>
  <c r="D4587"/>
  <c r="H4587" s="1"/>
  <c r="H4588"/>
  <c r="D4589"/>
  <c r="H4589" s="1"/>
  <c r="H4590"/>
  <c r="D4591"/>
  <c r="H4591" s="1"/>
  <c r="H4592"/>
  <c r="D4593"/>
  <c r="H4593" s="1"/>
  <c r="H4594"/>
  <c r="D4595"/>
  <c r="H4595" s="1"/>
  <c r="H4596"/>
  <c r="D4597"/>
  <c r="H4597" s="1"/>
  <c r="H4598"/>
  <c r="D4599"/>
  <c r="H4599" s="1"/>
  <c r="H4600"/>
  <c r="D4601"/>
  <c r="H4601" s="1"/>
  <c r="H4602"/>
  <c r="D4603"/>
  <c r="H4603" s="1"/>
  <c r="H4604"/>
  <c r="D4605"/>
  <c r="H4605" s="1"/>
  <c r="H4606"/>
  <c r="D4607"/>
  <c r="H4607" s="1"/>
  <c r="H4608"/>
  <c r="D4609"/>
  <c r="H4609" s="1"/>
  <c r="H4610"/>
  <c r="D4611"/>
  <c r="H4611" s="1"/>
  <c r="H4612"/>
  <c r="D4613"/>
  <c r="H4613" s="1"/>
  <c r="H4614"/>
  <c r="D4615"/>
  <c r="H4615" s="1"/>
  <c r="H4616"/>
  <c r="D4617"/>
  <c r="H4617" s="1"/>
  <c r="H4618"/>
  <c r="D4619"/>
  <c r="H4619" s="1"/>
  <c r="H4620"/>
  <c r="D4621"/>
  <c r="H4621" s="1"/>
  <c r="H4622"/>
  <c r="D4623"/>
  <c r="H4623" s="1"/>
  <c r="H4624"/>
  <c r="D4625"/>
  <c r="H4625" s="1"/>
  <c r="H4626"/>
  <c r="D4627"/>
  <c r="H4627" s="1"/>
  <c r="H4628"/>
  <c r="D4629"/>
  <c r="H4629" s="1"/>
  <c r="H4630"/>
  <c r="D4631"/>
  <c r="H4631" s="1"/>
  <c r="H4632"/>
  <c r="D4633"/>
  <c r="H4633" s="1"/>
  <c r="H4634"/>
  <c r="D4635"/>
  <c r="H4635" s="1"/>
  <c r="H4636"/>
  <c r="D4637"/>
  <c r="H4637" s="1"/>
  <c r="H4638"/>
  <c r="D4639"/>
  <c r="H4639" s="1"/>
  <c r="H4640"/>
  <c r="D4641"/>
  <c r="H4641" s="1"/>
  <c r="H4642"/>
  <c r="D4643"/>
  <c r="H4643" s="1"/>
  <c r="H4644"/>
  <c r="D4645"/>
  <c r="H4645" s="1"/>
  <c r="H4646"/>
  <c r="D4647"/>
  <c r="H4647" s="1"/>
  <c r="H4648"/>
  <c r="D4649"/>
  <c r="H4649" s="1"/>
  <c r="H4650"/>
  <c r="D4651"/>
  <c r="H4651" s="1"/>
  <c r="H4652"/>
  <c r="D4653"/>
  <c r="H4653" s="1"/>
  <c r="H4654"/>
  <c r="D4655"/>
  <c r="H4655" s="1"/>
  <c r="H4656"/>
  <c r="D4657"/>
  <c r="H4657" s="1"/>
  <c r="H4658"/>
  <c r="D4659"/>
  <c r="H4659" s="1"/>
  <c r="H4660"/>
  <c r="D4661"/>
  <c r="H4661" s="1"/>
  <c r="H4662"/>
  <c r="D4663"/>
  <c r="H4663" s="1"/>
  <c r="H4664"/>
  <c r="D4665"/>
  <c r="H4665" s="1"/>
  <c r="H4666"/>
  <c r="D4667"/>
  <c r="H4667" s="1"/>
  <c r="H4669"/>
  <c r="H4671"/>
  <c r="H4673"/>
  <c r="H4675"/>
  <c r="H4677"/>
  <c r="H4679"/>
  <c r="H4681"/>
  <c r="H4683"/>
  <c r="H4685"/>
  <c r="H4687"/>
  <c r="H4689"/>
  <c r="H4691"/>
  <c r="H4693"/>
  <c r="H4695"/>
  <c r="H4697"/>
  <c r="H4699"/>
  <c r="H4701"/>
  <c r="H4703"/>
  <c r="H4705"/>
  <c r="H4707"/>
  <c r="H4709"/>
  <c r="H4711"/>
  <c r="H4713"/>
  <c r="H4715"/>
  <c r="H4717"/>
  <c r="H4719"/>
  <c r="H4721"/>
  <c r="H4723"/>
  <c r="H4725"/>
  <c r="H4727"/>
  <c r="H4729"/>
  <c r="H4731"/>
  <c r="H4733"/>
  <c r="H4735"/>
  <c r="H4737"/>
  <c r="H4739"/>
  <c r="H4741"/>
  <c r="H4743"/>
  <c r="H4745"/>
  <c r="H4747"/>
  <c r="H4749"/>
  <c r="H4751"/>
  <c r="H4753"/>
  <c r="H4755"/>
  <c r="H4757"/>
  <c r="H4759"/>
  <c r="H4761"/>
  <c r="H4763"/>
  <c r="H4765"/>
  <c r="H4767"/>
  <c r="D4768"/>
  <c r="H4768" s="1"/>
  <c r="H4769"/>
  <c r="D4770"/>
  <c r="H4770" s="1"/>
  <c r="H4771"/>
  <c r="D4772"/>
  <c r="H4772" s="1"/>
  <c r="H4773"/>
  <c r="D4774"/>
  <c r="H4774" s="1"/>
  <c r="H4775"/>
  <c r="D4776"/>
  <c r="H4776" s="1"/>
  <c r="H4777"/>
  <c r="D4778"/>
  <c r="H4778" s="1"/>
  <c r="H4779"/>
  <c r="D4780"/>
  <c r="H4780" s="1"/>
  <c r="H4781"/>
  <c r="D4782"/>
  <c r="H4782" s="1"/>
  <c r="H4783"/>
  <c r="D4784"/>
  <c r="H4784" s="1"/>
  <c r="H4785"/>
  <c r="D4786"/>
  <c r="H4786" s="1"/>
  <c r="H4787"/>
  <c r="D4788"/>
  <c r="H4788" s="1"/>
  <c r="H4789"/>
  <c r="D4790"/>
  <c r="H4790" s="1"/>
  <c r="H4791"/>
  <c r="D4792"/>
  <c r="H4792" s="1"/>
  <c r="H4793"/>
  <c r="D4794"/>
  <c r="H4794" s="1"/>
  <c r="H4795"/>
  <c r="D4796"/>
  <c r="H4796" s="1"/>
  <c r="H4797"/>
  <c r="D4798"/>
  <c r="H4798" s="1"/>
  <c r="H4799"/>
  <c r="D4800"/>
  <c r="H4800" s="1"/>
  <c r="H4801"/>
  <c r="D4802"/>
  <c r="H4802" s="1"/>
  <c r="H4803"/>
  <c r="D4804"/>
  <c r="H4804" s="1"/>
  <c r="H4805"/>
  <c r="D4806"/>
  <c r="H4806" s="1"/>
  <c r="H4807"/>
  <c r="D4808"/>
  <c r="H4808" s="1"/>
  <c r="H4809"/>
  <c r="D4810"/>
  <c r="H4810" s="1"/>
  <c r="H4811"/>
  <c r="D4812"/>
  <c r="H4812" s="1"/>
  <c r="H4813"/>
  <c r="D4814"/>
  <c r="H4814" s="1"/>
  <c r="H4815"/>
  <c r="D4816"/>
  <c r="H4816" s="1"/>
  <c r="H4817"/>
  <c r="D4818"/>
  <c r="H4818" s="1"/>
  <c r="H4819"/>
  <c r="D4820"/>
  <c r="H4820" s="1"/>
  <c r="H4821"/>
  <c r="D4822"/>
  <c r="H4822" s="1"/>
  <c r="H4823"/>
  <c r="D4824"/>
  <c r="H4824" s="1"/>
  <c r="H4825"/>
  <c r="D4826"/>
  <c r="H4826" s="1"/>
  <c r="H4827"/>
  <c r="D4828"/>
  <c r="H4828" s="1"/>
  <c r="H4829"/>
  <c r="D4830"/>
  <c r="H4830" s="1"/>
  <c r="H4831"/>
  <c r="D4832"/>
  <c r="H4832" s="1"/>
  <c r="H4833"/>
  <c r="D4834"/>
  <c r="H4834" s="1"/>
  <c r="H4835"/>
  <c r="D4836"/>
  <c r="H4836" s="1"/>
  <c r="H4837"/>
  <c r="D4838"/>
  <c r="H4838" s="1"/>
  <c r="H4839"/>
  <c r="D4840"/>
  <c r="H4840" s="1"/>
  <c r="H4841"/>
  <c r="D4842"/>
  <c r="H4842" s="1"/>
  <c r="H4843"/>
  <c r="D4844"/>
  <c r="H4844" s="1"/>
  <c r="H4845"/>
  <c r="D4846"/>
  <c r="H4846" s="1"/>
  <c r="H4847"/>
  <c r="D4848"/>
  <c r="H4848" s="1"/>
  <c r="H4849"/>
  <c r="D4850"/>
  <c r="H4850" s="1"/>
  <c r="H4851"/>
  <c r="D4852"/>
  <c r="H4852" s="1"/>
  <c r="H4853"/>
  <c r="D4854"/>
  <c r="H4854" s="1"/>
  <c r="H4855"/>
  <c r="D4856"/>
  <c r="H4856" s="1"/>
  <c r="H4857"/>
  <c r="D4858"/>
  <c r="H4858" s="1"/>
  <c r="H4859"/>
  <c r="D4860"/>
  <c r="H4860" s="1"/>
  <c r="H4861"/>
  <c r="D4862"/>
  <c r="H4862" s="1"/>
  <c r="H4863"/>
  <c r="D4864"/>
  <c r="H4864" s="1"/>
  <c r="H4865"/>
  <c r="D4866"/>
  <c r="H4866" s="1"/>
  <c r="H4867"/>
  <c r="D4868"/>
  <c r="H4868" s="1"/>
  <c r="H4869"/>
  <c r="H4871"/>
  <c r="H4875"/>
  <c r="H4879"/>
  <c r="H4883"/>
  <c r="H4887"/>
  <c r="H4891"/>
  <c r="H4895"/>
  <c r="H4899"/>
  <c r="H4903"/>
  <c r="H4907"/>
  <c r="H4911"/>
  <c r="H4915"/>
  <c r="H4919"/>
  <c r="H4923"/>
  <c r="H4927"/>
  <c r="H4931"/>
  <c r="H4935"/>
  <c r="H4939"/>
  <c r="H4943"/>
  <c r="H4947"/>
  <c r="H4951"/>
  <c r="H4955"/>
  <c r="H4959"/>
  <c r="H4963"/>
  <c r="H4967"/>
  <c r="H4971"/>
  <c r="H4975"/>
  <c r="H4979"/>
  <c r="H4983"/>
  <c r="H4987"/>
  <c r="H4991"/>
  <c r="H4995"/>
  <c r="H4999"/>
  <c r="H5003"/>
  <c r="H5007"/>
  <c r="H5011"/>
  <c r="H5015"/>
  <c r="H5019"/>
  <c r="H5023"/>
  <c r="H5027"/>
  <c r="H5031"/>
  <c r="D4870"/>
  <c r="H4870" s="1"/>
  <c r="D4872"/>
  <c r="H4872" s="1"/>
  <c r="D4874"/>
  <c r="H4874" s="1"/>
  <c r="D4876"/>
  <c r="H4876" s="1"/>
  <c r="D4878"/>
  <c r="H4878" s="1"/>
  <c r="D4880"/>
  <c r="H4880" s="1"/>
  <c r="D4882"/>
  <c r="H4882" s="1"/>
  <c r="D4884"/>
  <c r="H4884" s="1"/>
  <c r="D4886"/>
  <c r="H4886" s="1"/>
  <c r="D4888"/>
  <c r="H4888" s="1"/>
  <c r="D4890"/>
  <c r="H4890" s="1"/>
  <c r="D4892"/>
  <c r="H4892" s="1"/>
  <c r="D4894"/>
  <c r="H4894" s="1"/>
  <c r="D4896"/>
  <c r="H4896" s="1"/>
  <c r="D4898"/>
  <c r="H4898" s="1"/>
  <c r="D4900"/>
  <c r="H4900" s="1"/>
  <c r="D4902"/>
  <c r="H4902" s="1"/>
  <c r="D4904"/>
  <c r="H4904" s="1"/>
  <c r="D4906"/>
  <c r="H4906" s="1"/>
  <c r="D4908"/>
  <c r="H4908" s="1"/>
  <c r="D4910"/>
  <c r="H4910" s="1"/>
  <c r="D4912"/>
  <c r="H4912" s="1"/>
  <c r="D4914"/>
  <c r="H4914" s="1"/>
  <c r="D4916"/>
  <c r="H4916" s="1"/>
  <c r="D4918"/>
  <c r="H4918" s="1"/>
  <c r="D4920"/>
  <c r="H4920" s="1"/>
  <c r="D4922"/>
  <c r="H4922" s="1"/>
  <c r="D4924"/>
  <c r="H4924" s="1"/>
  <c r="D4926"/>
  <c r="H4926" s="1"/>
  <c r="D4928"/>
  <c r="H4928" s="1"/>
  <c r="D4930"/>
  <c r="H4930" s="1"/>
  <c r="D4932"/>
  <c r="H4932" s="1"/>
  <c r="D4934"/>
  <c r="H4934" s="1"/>
  <c r="D4936"/>
  <c r="H4936" s="1"/>
  <c r="D4938"/>
  <c r="H4938" s="1"/>
  <c r="D4940"/>
  <c r="H4940" s="1"/>
  <c r="D4942"/>
  <c r="H4942" s="1"/>
  <c r="D4944"/>
  <c r="H4944" s="1"/>
  <c r="D4946"/>
  <c r="H4946" s="1"/>
  <c r="D4948"/>
  <c r="H4948" s="1"/>
  <c r="D4950"/>
  <c r="H4950" s="1"/>
  <c r="D4952"/>
  <c r="H4952" s="1"/>
  <c r="D4954"/>
  <c r="H4954" s="1"/>
  <c r="D4956"/>
  <c r="H4956" s="1"/>
  <c r="D4958"/>
  <c r="H4958" s="1"/>
  <c r="D4960"/>
  <c r="H4960" s="1"/>
  <c r="D4962"/>
  <c r="H4962" s="1"/>
  <c r="D4964"/>
  <c r="H4964" s="1"/>
  <c r="D4966"/>
  <c r="H4966" s="1"/>
  <c r="D4968"/>
  <c r="H4968" s="1"/>
  <c r="D4970"/>
  <c r="H4970" s="1"/>
  <c r="D4972"/>
  <c r="H4972" s="1"/>
  <c r="D4974"/>
  <c r="H4974" s="1"/>
  <c r="D4976"/>
  <c r="H4976" s="1"/>
  <c r="D4978"/>
  <c r="H4978" s="1"/>
  <c r="D4980"/>
  <c r="H4980" s="1"/>
  <c r="D4982"/>
  <c r="H4982" s="1"/>
  <c r="D4984"/>
  <c r="H4984" s="1"/>
  <c r="D4986"/>
  <c r="H4986" s="1"/>
  <c r="D4988"/>
  <c r="H4988" s="1"/>
  <c r="D4990"/>
  <c r="H4990" s="1"/>
  <c r="D4992"/>
  <c r="H4992" s="1"/>
  <c r="D4994"/>
  <c r="H4994" s="1"/>
  <c r="D4996"/>
  <c r="H4996" s="1"/>
  <c r="D4998"/>
  <c r="H4998" s="1"/>
  <c r="D5000"/>
  <c r="H5000" s="1"/>
  <c r="D5002"/>
  <c r="H5002" s="1"/>
  <c r="D5004"/>
  <c r="H5004" s="1"/>
  <c r="D5006"/>
  <c r="H5006" s="1"/>
  <c r="D5008"/>
  <c r="H5008" s="1"/>
  <c r="D5010"/>
  <c r="H5010" s="1"/>
  <c r="D5012"/>
  <c r="H5012" s="1"/>
  <c r="D5014"/>
  <c r="H5014" s="1"/>
  <c r="D5016"/>
  <c r="H5016" s="1"/>
  <c r="D5018"/>
  <c r="H5018" s="1"/>
  <c r="D5020"/>
  <c r="H5020" s="1"/>
  <c r="D5022"/>
  <c r="H5022" s="1"/>
  <c r="D5024"/>
  <c r="H5024" s="1"/>
  <c r="D5026"/>
  <c r="H5026" s="1"/>
  <c r="D5028"/>
  <c r="H5028" s="1"/>
  <c r="D5030"/>
  <c r="H5030" s="1"/>
  <c r="D5032"/>
  <c r="H5032" s="1"/>
  <c r="D5034"/>
  <c r="H5034" s="1"/>
  <c r="D5036"/>
  <c r="H5036" s="1"/>
  <c r="D5038"/>
  <c r="H5038" s="1"/>
  <c r="D5040"/>
  <c r="H5040" s="1"/>
  <c r="D5042"/>
  <c r="H5042" s="1"/>
  <c r="D5044"/>
  <c r="H5044" s="1"/>
  <c r="D5046"/>
  <c r="H5046" s="1"/>
  <c r="D5048"/>
  <c r="H5048" s="1"/>
  <c r="D5050"/>
  <c r="H5050" s="1"/>
  <c r="D5052"/>
  <c r="H5052" s="1"/>
  <c r="D5054"/>
  <c r="H5054" s="1"/>
  <c r="D5056"/>
  <c r="H5056" s="1"/>
  <c r="D5058"/>
  <c r="H5058" s="1"/>
  <c r="D5060"/>
  <c r="H5060" s="1"/>
  <c r="D5062"/>
  <c r="H5062" s="1"/>
  <c r="D5064"/>
  <c r="H5064" s="1"/>
  <c r="D5066"/>
  <c r="H5066" s="1"/>
  <c r="D5068"/>
  <c r="H5068" s="1"/>
  <c r="D5070"/>
  <c r="H5070" s="1"/>
  <c r="D5072"/>
  <c r="H5072" s="1"/>
  <c r="D5074"/>
  <c r="H5074" s="1"/>
  <c r="D5076"/>
  <c r="H5076" s="1"/>
  <c r="D5078"/>
  <c r="H5078" s="1"/>
  <c r="D5080"/>
  <c r="H5080" s="1"/>
  <c r="D5082"/>
  <c r="H5082" s="1"/>
  <c r="D5084"/>
  <c r="H5084" s="1"/>
  <c r="D5086"/>
  <c r="H5086" s="1"/>
  <c r="D5088"/>
  <c r="H5088" s="1"/>
  <c r="D5090"/>
  <c r="H5090" s="1"/>
  <c r="D5092"/>
  <c r="H5092" s="1"/>
  <c r="D5094"/>
  <c r="H5094" s="1"/>
  <c r="D5096"/>
  <c r="H5096" s="1"/>
  <c r="D5098"/>
  <c r="H5098" s="1"/>
  <c r="D5100"/>
  <c r="H5100" s="1"/>
  <c r="D5102"/>
  <c r="H5102" s="1"/>
  <c r="D5104"/>
  <c r="H5104" s="1"/>
  <c r="D5106"/>
  <c r="H5106" s="1"/>
  <c r="D5108"/>
  <c r="H5108" s="1"/>
  <c r="D5110"/>
  <c r="H5110" s="1"/>
  <c r="D5112"/>
  <c r="H5112" s="1"/>
  <c r="D5114"/>
  <c r="H5114" s="1"/>
  <c r="D5116"/>
  <c r="H5116" s="1"/>
  <c r="D5118"/>
  <c r="H5118" s="1"/>
  <c r="H5119"/>
  <c r="D5120"/>
  <c r="H5120" s="1"/>
  <c r="H5121"/>
  <c r="D5122"/>
  <c r="H5122" s="1"/>
  <c r="H5123"/>
  <c r="D5124"/>
  <c r="H5124" s="1"/>
  <c r="H5125"/>
  <c r="D5126"/>
  <c r="H5126" s="1"/>
  <c r="H5127"/>
  <c r="D5128"/>
  <c r="H5128" s="1"/>
  <c r="H5129"/>
  <c r="D5130"/>
  <c r="H5130" s="1"/>
  <c r="H5131"/>
  <c r="D5132"/>
  <c r="H5132" s="1"/>
  <c r="H5133"/>
  <c r="D5134"/>
  <c r="H5134" s="1"/>
  <c r="H5135"/>
  <c r="D5136"/>
  <c r="H5136" s="1"/>
  <c r="H5137"/>
  <c r="D5138"/>
  <c r="H5138" s="1"/>
  <c r="H5139"/>
  <c r="D5140"/>
  <c r="H5140" s="1"/>
  <c r="H5141"/>
  <c r="D5142"/>
  <c r="H5142" s="1"/>
  <c r="H5143"/>
  <c r="D5144"/>
  <c r="H5144" s="1"/>
  <c r="H5145"/>
  <c r="D5146"/>
  <c r="H5146" s="1"/>
  <c r="H5147"/>
  <c r="D5148"/>
  <c r="H5148" s="1"/>
  <c r="H5149"/>
  <c r="D5150"/>
  <c r="H5150" s="1"/>
  <c r="H5151"/>
  <c r="D5152"/>
  <c r="H5152" s="1"/>
  <c r="H5153"/>
  <c r="D5154"/>
  <c r="H5154" s="1"/>
  <c r="H5155"/>
  <c r="D5156"/>
  <c r="H5156" s="1"/>
  <c r="H5157"/>
  <c r="D5158"/>
  <c r="H5158" s="1"/>
  <c r="H5159"/>
  <c r="D5160"/>
  <c r="H5160" s="1"/>
  <c r="H5161"/>
  <c r="D5162"/>
  <c r="H5162" s="1"/>
  <c r="H5163"/>
  <c r="D5164"/>
  <c r="H5164" s="1"/>
  <c r="D5166"/>
  <c r="H5166" s="1"/>
  <c r="D5168"/>
  <c r="H5168" s="1"/>
  <c r="D5170"/>
  <c r="H5170" s="1"/>
  <c r="D5172"/>
  <c r="H5172" s="1"/>
  <c r="D5174"/>
  <c r="H5174" s="1"/>
  <c r="D5176"/>
  <c r="H5176" s="1"/>
  <c r="D5178"/>
  <c r="H5178" s="1"/>
  <c r="D5180"/>
  <c r="H5180" s="1"/>
  <c r="D5182"/>
  <c r="H5182" s="1"/>
  <c r="D5184"/>
  <c r="H5184" s="1"/>
  <c r="D5186"/>
  <c r="H5186" s="1"/>
  <c r="D5188"/>
  <c r="H5188" s="1"/>
  <c r="D5190"/>
  <c r="H5190" s="1"/>
  <c r="D5192"/>
  <c r="H5192" s="1"/>
  <c r="D5194"/>
  <c r="H5194" s="1"/>
  <c r="D5196"/>
  <c r="H5196" s="1"/>
  <c r="D5198"/>
  <c r="H5198" s="1"/>
  <c r="D5200"/>
  <c r="H5200" s="1"/>
  <c r="D5202"/>
  <c r="H5202" s="1"/>
  <c r="D5204"/>
  <c r="H5204" s="1"/>
  <c r="D5206"/>
  <c r="H5206" s="1"/>
  <c r="D5208"/>
  <c r="H5208" s="1"/>
  <c r="D5210"/>
  <c r="H5210" s="1"/>
  <c r="D5212"/>
  <c r="H5212" s="1"/>
  <c r="D5214"/>
  <c r="H5214" s="1"/>
  <c r="D5216"/>
  <c r="H5216" s="1"/>
  <c r="D5224"/>
  <c r="H5224" s="1"/>
  <c r="D5226"/>
  <c r="H5226" s="1"/>
  <c r="D5228"/>
  <c r="H5228" s="1"/>
  <c r="D5230"/>
  <c r="H5230" s="1"/>
  <c r="D5232"/>
  <c r="H5232" s="1"/>
  <c r="D5234"/>
  <c r="H5234" s="1"/>
  <c r="D5236"/>
  <c r="H5236" s="1"/>
  <c r="D5238"/>
  <c r="H5238" s="1"/>
  <c r="D5240"/>
  <c r="H5240" s="1"/>
  <c r="D5242"/>
  <c r="H5242" s="1"/>
  <c r="D5244"/>
  <c r="H5244" s="1"/>
  <c r="D5246"/>
  <c r="H5246" s="1"/>
  <c r="D5248"/>
  <c r="H5248" s="1"/>
  <c r="D5250"/>
  <c r="H5250" s="1"/>
  <c r="D5252"/>
  <c r="H5252" s="1"/>
  <c r="D5254"/>
  <c r="H5254" s="1"/>
  <c r="D5256"/>
  <c r="H5256" s="1"/>
  <c r="D5258"/>
  <c r="H5258" s="1"/>
  <c r="D5260"/>
  <c r="H5260" s="1"/>
  <c r="D5262"/>
  <c r="H5262" s="1"/>
  <c r="D5264"/>
  <c r="H5264" s="1"/>
  <c r="D5266"/>
  <c r="H5266" s="1"/>
  <c r="D5268"/>
  <c r="H5268" s="1"/>
  <c r="D5270"/>
  <c r="H5270" s="1"/>
  <c r="D5272"/>
  <c r="H5272" s="1"/>
  <c r="D5274"/>
  <c r="H5274" s="1"/>
  <c r="D5276"/>
  <c r="H5276" s="1"/>
  <c r="D5278"/>
  <c r="H5278" s="1"/>
  <c r="D5280"/>
  <c r="H5280" s="1"/>
  <c r="D5282"/>
  <c r="H5282" s="1"/>
  <c r="D5284"/>
  <c r="H5284" s="1"/>
  <c r="D5286"/>
  <c r="H5286" s="1"/>
  <c r="D5288"/>
  <c r="H5288" s="1"/>
  <c r="D5290"/>
  <c r="H5290" s="1"/>
  <c r="D5292"/>
  <c r="H5292" s="1"/>
  <c r="D5294"/>
  <c r="H5294" s="1"/>
  <c r="D5296"/>
  <c r="H5296" s="1"/>
  <c r="D5298"/>
  <c r="H5298" s="1"/>
  <c r="D5300"/>
  <c r="H5300" s="1"/>
  <c r="D5302"/>
  <c r="H5302" s="1"/>
  <c r="D5304"/>
  <c r="H5304" s="1"/>
  <c r="D5306"/>
  <c r="H5306" s="1"/>
  <c r="D5308"/>
  <c r="H5308" s="1"/>
  <c r="D5310"/>
  <c r="H5310" s="1"/>
  <c r="D5312"/>
  <c r="H5312" s="1"/>
  <c r="D5314"/>
  <c r="H5314" s="1"/>
  <c r="D5316"/>
  <c r="H5316" s="1"/>
  <c r="D5318"/>
  <c r="H5318" s="1"/>
  <c r="D5320"/>
  <c r="H5320" s="1"/>
  <c r="D5322"/>
  <c r="H5322" s="1"/>
  <c r="D5324"/>
  <c r="H5324" s="1"/>
  <c r="D5326"/>
  <c r="H5326" s="1"/>
  <c r="D5328"/>
  <c r="H5328" s="1"/>
  <c r="D5330"/>
  <c r="H5330" s="1"/>
  <c r="D5332"/>
  <c r="H5332" s="1"/>
  <c r="D5334"/>
  <c r="H5334" s="1"/>
  <c r="D5336"/>
  <c r="H5336" s="1"/>
  <c r="D5338"/>
  <c r="H5338" s="1"/>
  <c r="D5340"/>
  <c r="H5340" s="1"/>
  <c r="D5342"/>
  <c r="H5342" s="1"/>
  <c r="D5344"/>
  <c r="H5344" s="1"/>
  <c r="D5346"/>
  <c r="H5346" s="1"/>
  <c r="D5348"/>
  <c r="H5348" s="1"/>
  <c r="D5350"/>
  <c r="H5350" s="1"/>
  <c r="D5352"/>
  <c r="H5352" s="1"/>
  <c r="D5354"/>
  <c r="H5354" s="1"/>
  <c r="D5356"/>
  <c r="H5356" s="1"/>
  <c r="D5358"/>
  <c r="H5358" s="1"/>
  <c r="D5360"/>
  <c r="H5360" s="1"/>
  <c r="D5362"/>
  <c r="H5362" s="1"/>
  <c r="D5364"/>
  <c r="H5364" s="1"/>
  <c r="D5366"/>
  <c r="H5366" s="1"/>
  <c r="D5368"/>
  <c r="H5368" s="1"/>
  <c r="D5370"/>
  <c r="H5370" s="1"/>
  <c r="D5372"/>
  <c r="H5372" s="1"/>
  <c r="D5374"/>
  <c r="H5374" s="1"/>
  <c r="D5376"/>
  <c r="H5376" s="1"/>
  <c r="D5378"/>
  <c r="H5378" s="1"/>
  <c r="D5380"/>
  <c r="H5380" s="1"/>
  <c r="D5382"/>
  <c r="H5382" s="1"/>
  <c r="D5384"/>
  <c r="H5384" s="1"/>
  <c r="D5386"/>
  <c r="H5386" s="1"/>
  <c r="D5388"/>
  <c r="H5388" s="1"/>
  <c r="D5390"/>
  <c r="H5390" s="1"/>
  <c r="D5392"/>
  <c r="H5392" s="1"/>
  <c r="D5394"/>
  <c r="H5394" s="1"/>
  <c r="D5396"/>
  <c r="H5396" s="1"/>
  <c r="D5398"/>
  <c r="H5398" s="1"/>
  <c r="D5400"/>
  <c r="H5400" s="1"/>
  <c r="D5402"/>
  <c r="H5402" s="1"/>
  <c r="D5404"/>
  <c r="H5404" s="1"/>
  <c r="D5406"/>
  <c r="H5406" s="1"/>
  <c r="D5408"/>
  <c r="H5408" s="1"/>
  <c r="D5410"/>
  <c r="H5410" s="1"/>
  <c r="D5412"/>
  <c r="H5412" s="1"/>
  <c r="D5414"/>
  <c r="H5414" s="1"/>
  <c r="D5416"/>
  <c r="H5416" s="1"/>
  <c r="D5418"/>
  <c r="H5418" s="1"/>
  <c r="D5420"/>
  <c r="H5420" s="1"/>
  <c r="D5422"/>
  <c r="H5422" s="1"/>
  <c r="D5424"/>
  <c r="H5424" s="1"/>
  <c r="D5426"/>
  <c r="H5426" s="1"/>
  <c r="D5428"/>
  <c r="H5428" s="1"/>
  <c r="D5430"/>
  <c r="H5430" s="1"/>
  <c r="D5432"/>
  <c r="H5432" s="1"/>
  <c r="D5434"/>
  <c r="H5434" s="1"/>
  <c r="D5436"/>
  <c r="H5436" s="1"/>
  <c r="D5438"/>
  <c r="H5438" s="1"/>
  <c r="D5440"/>
  <c r="H5440" s="1"/>
  <c r="D5442"/>
  <c r="H5442" s="1"/>
  <c r="D5444"/>
  <c r="H5444" s="1"/>
  <c r="D5446"/>
  <c r="H5446" s="1"/>
  <c r="D5448"/>
  <c r="H5448" s="1"/>
  <c r="D5450"/>
  <c r="H5450" s="1"/>
  <c r="D5452"/>
  <c r="H5452" s="1"/>
  <c r="D5454"/>
  <c r="H5454" s="1"/>
  <c r="D5456"/>
  <c r="H5456" s="1"/>
  <c r="D5458"/>
  <c r="H5458" s="1"/>
  <c r="D5460"/>
  <c r="H5460" s="1"/>
  <c r="D5462"/>
  <c r="H5462" s="1"/>
  <c r="D5464"/>
  <c r="H5464" s="1"/>
  <c r="D5465"/>
  <c r="H5465" s="1"/>
  <c r="D5467"/>
  <c r="H5467" s="1"/>
  <c r="D5469"/>
  <c r="H5469" s="1"/>
  <c r="D5471"/>
  <c r="H5471" s="1"/>
  <c r="D5473"/>
  <c r="H5473" s="1"/>
  <c r="D5475"/>
  <c r="H5475" s="1"/>
  <c r="D5477"/>
  <c r="H5477" s="1"/>
  <c r="D5479"/>
  <c r="H5479" s="1"/>
  <c r="D5481"/>
  <c r="H5481" s="1"/>
  <c r="D5483"/>
  <c r="H5483" s="1"/>
  <c r="D5485"/>
  <c r="H5485" s="1"/>
  <c r="D5487"/>
  <c r="H5487" s="1"/>
  <c r="C5489"/>
  <c r="F5489" s="1"/>
  <c r="C5491"/>
  <c r="F5491" s="1"/>
  <c r="C5493"/>
  <c r="F5493" s="1"/>
  <c r="C5495"/>
  <c r="F5495" s="1"/>
  <c r="C5497"/>
  <c r="F5497" s="1"/>
  <c r="C5499"/>
  <c r="F5499" s="1"/>
  <c r="C5501"/>
  <c r="F5501" s="1"/>
  <c r="C5503"/>
  <c r="F5503" s="1"/>
  <c r="C5505"/>
  <c r="F5505" s="1"/>
  <c r="C5507"/>
  <c r="F5507" s="1"/>
  <c r="C5509"/>
  <c r="F5509" s="1"/>
  <c r="C5511"/>
  <c r="F5511" s="1"/>
  <c r="C5513"/>
  <c r="F5513" s="1"/>
  <c r="C5515"/>
  <c r="F5515" s="1"/>
  <c r="C5517"/>
  <c r="F5517" s="1"/>
  <c r="C5519"/>
  <c r="F5519" s="1"/>
  <c r="C5521"/>
  <c r="F5521" s="1"/>
  <c r="C5523"/>
  <c r="F5523" s="1"/>
  <c r="C5525"/>
  <c r="F5525" s="1"/>
  <c r="C5527"/>
  <c r="F5527" s="1"/>
  <c r="C5529"/>
  <c r="F5529" s="1"/>
  <c r="C5531"/>
  <c r="F5531" s="1"/>
  <c r="C5533"/>
  <c r="F5533" s="1"/>
  <c r="C5535"/>
  <c r="F5535" s="1"/>
  <c r="C5537"/>
  <c r="F5537" s="1"/>
  <c r="C5539"/>
  <c r="F5539" s="1"/>
  <c r="C5541"/>
  <c r="F5541" s="1"/>
  <c r="C5543"/>
  <c r="F5543" s="1"/>
  <c r="C5545"/>
  <c r="F5545" s="1"/>
  <c r="D5546"/>
  <c r="H5546" s="1"/>
  <c r="C5547"/>
  <c r="F5547" s="1"/>
  <c r="D5548"/>
  <c r="H5548" s="1"/>
  <c r="C5549"/>
  <c r="F5549" s="1"/>
  <c r="D5550"/>
  <c r="H5550" s="1"/>
  <c r="C5551"/>
  <c r="F5551" s="1"/>
  <c r="D5552"/>
  <c r="H5552" s="1"/>
  <c r="C5553"/>
  <c r="F5553" s="1"/>
  <c r="D5554"/>
  <c r="H5554" s="1"/>
  <c r="C5555"/>
  <c r="F5555" s="1"/>
  <c r="D5556"/>
  <c r="H5556" s="1"/>
  <c r="C5557"/>
  <c r="F5557" s="1"/>
  <c r="D5558"/>
  <c r="H5558" s="1"/>
  <c r="C5559"/>
  <c r="F5559" s="1"/>
  <c r="D5560"/>
  <c r="H5560" s="1"/>
  <c r="C5561"/>
  <c r="F5561" s="1"/>
  <c r="D5562"/>
  <c r="H5562" s="1"/>
  <c r="C5563"/>
  <c r="F5563" s="1"/>
  <c r="D5564"/>
  <c r="H5564" s="1"/>
  <c r="C5565"/>
  <c r="F5565" s="1"/>
  <c r="D5566"/>
  <c r="H5566" s="1"/>
  <c r="D5568"/>
  <c r="H5568" s="1"/>
  <c r="D5570"/>
  <c r="H5570" s="1"/>
  <c r="D5572"/>
  <c r="H5572" s="1"/>
  <c r="D5574"/>
  <c r="H5574" s="1"/>
  <c r="D5576"/>
  <c r="H5576" s="1"/>
  <c r="D5578"/>
  <c r="H5578" s="1"/>
  <c r="D5580"/>
  <c r="H5580" s="1"/>
  <c r="D5582"/>
  <c r="H5582" s="1"/>
  <c r="D5584"/>
  <c r="H5584" s="1"/>
  <c r="D5586"/>
  <c r="H5586" s="1"/>
  <c r="D5588"/>
  <c r="H5588" s="1"/>
  <c r="D5590"/>
  <c r="H5590" s="1"/>
  <c r="D5592"/>
  <c r="H5592" s="1"/>
  <c r="D5594"/>
  <c r="H5594" s="1"/>
  <c r="D5596"/>
  <c r="H5596" s="1"/>
  <c r="D5598"/>
  <c r="H5598" s="1"/>
  <c r="D5600"/>
  <c r="H5600" s="1"/>
  <c r="D871" i="2"/>
  <c r="C871"/>
  <c r="F871" s="1"/>
  <c r="C13"/>
  <c r="F13" s="1"/>
  <c r="C175"/>
  <c r="F175" s="1"/>
  <c r="C191"/>
  <c r="F191" s="1"/>
  <c r="C207"/>
  <c r="F207" s="1"/>
  <c r="C223"/>
  <c r="F223" s="1"/>
  <c r="C239"/>
  <c r="F239" s="1"/>
  <c r="C255"/>
  <c r="F255" s="1"/>
  <c r="C271"/>
  <c r="F271" s="1"/>
  <c r="C287"/>
  <c r="F287" s="1"/>
  <c r="C303"/>
  <c r="F303" s="1"/>
  <c r="C319"/>
  <c r="F319" s="1"/>
  <c r="C335"/>
  <c r="F335" s="1"/>
  <c r="C351"/>
  <c r="F351" s="1"/>
  <c r="C367"/>
  <c r="F367" s="1"/>
  <c r="C383"/>
  <c r="F383" s="1"/>
  <c r="C399"/>
  <c r="F399" s="1"/>
  <c r="C415"/>
  <c r="F415" s="1"/>
  <c r="C431"/>
  <c r="F431" s="1"/>
  <c r="C447"/>
  <c r="F447" s="1"/>
  <c r="C463"/>
  <c r="F463" s="1"/>
  <c r="C479"/>
  <c r="F479" s="1"/>
  <c r="C495"/>
  <c r="F495" s="1"/>
  <c r="C511"/>
  <c r="F511" s="1"/>
  <c r="C527"/>
  <c r="F527" s="1"/>
  <c r="C543"/>
  <c r="F543" s="1"/>
  <c r="C559"/>
  <c r="F559" s="1"/>
  <c r="C575"/>
  <c r="F575" s="1"/>
  <c r="C591"/>
  <c r="F591" s="1"/>
  <c r="C607"/>
  <c r="F607" s="1"/>
  <c r="C623"/>
  <c r="F623" s="1"/>
  <c r="C639"/>
  <c r="F639" s="1"/>
  <c r="C655"/>
  <c r="F655" s="1"/>
  <c r="C671"/>
  <c r="F671" s="1"/>
  <c r="C687"/>
  <c r="F687" s="1"/>
  <c r="C703"/>
  <c r="F703" s="1"/>
  <c r="C719"/>
  <c r="F719" s="1"/>
  <c r="C735"/>
  <c r="F735" s="1"/>
  <c r="C751"/>
  <c r="F751" s="1"/>
  <c r="C767"/>
  <c r="F767" s="1"/>
  <c r="C783"/>
  <c r="F783" s="1"/>
  <c r="C799"/>
  <c r="F799" s="1"/>
  <c r="C815"/>
  <c r="F815" s="1"/>
  <c r="C831"/>
  <c r="F831" s="1"/>
  <c r="C847"/>
  <c r="F847" s="1"/>
  <c r="C863"/>
  <c r="F863" s="1"/>
  <c r="C163"/>
  <c r="F163" s="1"/>
  <c r="C215"/>
  <c r="F215" s="1"/>
  <c r="C231"/>
  <c r="F231" s="1"/>
  <c r="C247"/>
  <c r="F247" s="1"/>
  <c r="C263"/>
  <c r="F263" s="1"/>
  <c r="C279"/>
  <c r="F279" s="1"/>
  <c r="C295"/>
  <c r="F295" s="1"/>
  <c r="C311"/>
  <c r="F311" s="1"/>
  <c r="C327"/>
  <c r="F327" s="1"/>
  <c r="C343"/>
  <c r="F343" s="1"/>
  <c r="C359"/>
  <c r="F359" s="1"/>
  <c r="C375"/>
  <c r="F375" s="1"/>
  <c r="C391"/>
  <c r="F391" s="1"/>
  <c r="C407"/>
  <c r="F407" s="1"/>
  <c r="C423"/>
  <c r="F423" s="1"/>
  <c r="C439"/>
  <c r="F439" s="1"/>
  <c r="C455"/>
  <c r="F455" s="1"/>
  <c r="C471"/>
  <c r="F471" s="1"/>
  <c r="C487"/>
  <c r="F487" s="1"/>
  <c r="C503"/>
  <c r="F503" s="1"/>
  <c r="C519"/>
  <c r="F519" s="1"/>
  <c r="C535"/>
  <c r="F535" s="1"/>
  <c r="C551"/>
  <c r="F551" s="1"/>
  <c r="C567"/>
  <c r="F567" s="1"/>
  <c r="C583"/>
  <c r="F583" s="1"/>
  <c r="C599"/>
  <c r="F599" s="1"/>
  <c r="C615"/>
  <c r="F615" s="1"/>
  <c r="C631"/>
  <c r="F631" s="1"/>
  <c r="C647"/>
  <c r="F647" s="1"/>
  <c r="C663"/>
  <c r="F663" s="1"/>
  <c r="C679"/>
  <c r="F679" s="1"/>
  <c r="C695"/>
  <c r="F695" s="1"/>
  <c r="C711"/>
  <c r="F711" s="1"/>
  <c r="C727"/>
  <c r="F727" s="1"/>
  <c r="C743"/>
  <c r="F743" s="1"/>
  <c r="C759"/>
  <c r="F759" s="1"/>
  <c r="C775"/>
  <c r="F775" s="1"/>
  <c r="C791"/>
  <c r="F791" s="1"/>
  <c r="C807"/>
  <c r="F807" s="1"/>
  <c r="C823"/>
  <c r="F823" s="1"/>
  <c r="C839"/>
  <c r="F839" s="1"/>
  <c r="C855"/>
  <c r="F855" s="1"/>
  <c r="C887"/>
  <c r="F887" s="1"/>
  <c r="C903"/>
  <c r="F903" s="1"/>
  <c r="C919"/>
  <c r="F919" s="1"/>
  <c r="C935"/>
  <c r="F935" s="1"/>
  <c r="C951"/>
  <c r="F951" s="1"/>
  <c r="C989"/>
  <c r="F989" s="1"/>
  <c r="C1005"/>
  <c r="F1005" s="1"/>
  <c r="C1021"/>
  <c r="F1021" s="1"/>
  <c r="C1037"/>
  <c r="F1037" s="1"/>
  <c r="C1053"/>
  <c r="F1053" s="1"/>
  <c r="C1069"/>
  <c r="F1069" s="1"/>
  <c r="C1085"/>
  <c r="F1085" s="1"/>
  <c r="C1101"/>
  <c r="F1101" s="1"/>
  <c r="C1117"/>
  <c r="F1117" s="1"/>
  <c r="C1133"/>
  <c r="F1133" s="1"/>
  <c r="C1149"/>
  <c r="F1149" s="1"/>
  <c r="C1165"/>
  <c r="F1165" s="1"/>
  <c r="C1181"/>
  <c r="F1181" s="1"/>
  <c r="C1197"/>
  <c r="F1197" s="1"/>
  <c r="C1213"/>
  <c r="F1213" s="1"/>
  <c r="C1229"/>
  <c r="F1229" s="1"/>
  <c r="C1245"/>
  <c r="F1245" s="1"/>
  <c r="C1293"/>
  <c r="F1293" s="1"/>
  <c r="C1309"/>
  <c r="F1309" s="1"/>
  <c r="C1325"/>
  <c r="F1325" s="1"/>
  <c r="C1341"/>
  <c r="F1341" s="1"/>
  <c r="C1357"/>
  <c r="F1357" s="1"/>
  <c r="C1373"/>
  <c r="F1373" s="1"/>
  <c r="C1389"/>
  <c r="F1389" s="1"/>
  <c r="C1405"/>
  <c r="F1405" s="1"/>
  <c r="C1421"/>
  <c r="F1421" s="1"/>
  <c r="C1437"/>
  <c r="F1437" s="1"/>
  <c r="C1453"/>
  <c r="F1453" s="1"/>
  <c r="C1469"/>
  <c r="F1469" s="1"/>
  <c r="C1485"/>
  <c r="F1485" s="1"/>
  <c r="C1501"/>
  <c r="F1501" s="1"/>
  <c r="C1517"/>
  <c r="F1517" s="1"/>
  <c r="C1533"/>
  <c r="F1533" s="1"/>
  <c r="C1549"/>
  <c r="F1549" s="1"/>
  <c r="C1565"/>
  <c r="F1565" s="1"/>
  <c r="C1581"/>
  <c r="F1581" s="1"/>
  <c r="C1597"/>
  <c r="F1597" s="1"/>
  <c r="C1613"/>
  <c r="F1613" s="1"/>
  <c r="C1629"/>
  <c r="F1629" s="1"/>
  <c r="C1645"/>
  <c r="F1645" s="1"/>
  <c r="C1661"/>
  <c r="F1661" s="1"/>
  <c r="C1677"/>
  <c r="F1677" s="1"/>
  <c r="C1693"/>
  <c r="F1693" s="1"/>
  <c r="C1709"/>
  <c r="F1709" s="1"/>
  <c r="C1725"/>
  <c r="F1725" s="1"/>
  <c r="C1741"/>
  <c r="F1741" s="1"/>
  <c r="C1757"/>
  <c r="F1757" s="1"/>
  <c r="C1773"/>
  <c r="F1773" s="1"/>
  <c r="C1921"/>
  <c r="F1921" s="1"/>
  <c r="C1937"/>
  <c r="F1937" s="1"/>
  <c r="C1953"/>
  <c r="F1953" s="1"/>
  <c r="C1969"/>
  <c r="F1969" s="1"/>
  <c r="C1985"/>
  <c r="F1985" s="1"/>
  <c r="C2001"/>
  <c r="F2001" s="1"/>
  <c r="C2017"/>
  <c r="F2017" s="1"/>
  <c r="C2033"/>
  <c r="F2033" s="1"/>
  <c r="C2049"/>
  <c r="F2049" s="1"/>
  <c r="C2065"/>
  <c r="F2065" s="1"/>
  <c r="D2068"/>
  <c r="H2068" s="1"/>
  <c r="C2069"/>
  <c r="F2069" s="1"/>
  <c r="C2083"/>
  <c r="F2083" s="1"/>
  <c r="C2099"/>
  <c r="F2099" s="1"/>
  <c r="C2115"/>
  <c r="F2115" s="1"/>
  <c r="C2131"/>
  <c r="F2131" s="1"/>
  <c r="C2147"/>
  <c r="F2147" s="1"/>
  <c r="C2163"/>
  <c r="F2163" s="1"/>
  <c r="C2179"/>
  <c r="F2179" s="1"/>
  <c r="C2195"/>
  <c r="F2195" s="1"/>
  <c r="C2211"/>
  <c r="F2211" s="1"/>
  <c r="C2227"/>
  <c r="F2227" s="1"/>
  <c r="C2243"/>
  <c r="F2243" s="1"/>
  <c r="C2259"/>
  <c r="F2259" s="1"/>
  <c r="C2275"/>
  <c r="F2275" s="1"/>
  <c r="C2291"/>
  <c r="F2291" s="1"/>
  <c r="C2307"/>
  <c r="F2307" s="1"/>
  <c r="C2323"/>
  <c r="F2323" s="1"/>
  <c r="C2339"/>
  <c r="F2339" s="1"/>
  <c r="C2355"/>
  <c r="F2355" s="1"/>
  <c r="C2371"/>
  <c r="F2371" s="1"/>
  <c r="C2387"/>
  <c r="F2387" s="1"/>
  <c r="C2403"/>
  <c r="F2403" s="1"/>
  <c r="C2419"/>
  <c r="F2419" s="1"/>
  <c r="C2435"/>
  <c r="F2435" s="1"/>
  <c r="C2451"/>
  <c r="F2451" s="1"/>
  <c r="C2467"/>
  <c r="F2467" s="1"/>
  <c r="C2483"/>
  <c r="F2483" s="1"/>
  <c r="C2499"/>
  <c r="F2499" s="1"/>
  <c r="C2515"/>
  <c r="F2515" s="1"/>
  <c r="C2531"/>
  <c r="F2531" s="1"/>
  <c r="C2547"/>
  <c r="F2547" s="1"/>
  <c r="C2563"/>
  <c r="F2563" s="1"/>
  <c r="C2579"/>
  <c r="F2579" s="1"/>
  <c r="C2595"/>
  <c r="F2595" s="1"/>
  <c r="C2611"/>
  <c r="F2611" s="1"/>
  <c r="C2622"/>
  <c r="F2622" s="1"/>
  <c r="C2638"/>
  <c r="F2638" s="1"/>
  <c r="C2654"/>
  <c r="F2654" s="1"/>
  <c r="C2670"/>
  <c r="F2670" s="1"/>
  <c r="C2686"/>
  <c r="F2686" s="1"/>
  <c r="C2702"/>
  <c r="F2702" s="1"/>
  <c r="C2718"/>
  <c r="F2718" s="1"/>
  <c r="C2734"/>
  <c r="F2734" s="1"/>
  <c r="C2750"/>
  <c r="F2750" s="1"/>
  <c r="C2766"/>
  <c r="F2766" s="1"/>
  <c r="C2782"/>
  <c r="F2782" s="1"/>
  <c r="C2798"/>
  <c r="F2798" s="1"/>
  <c r="C2814"/>
  <c r="F2814" s="1"/>
  <c r="C2830"/>
  <c r="F2830" s="1"/>
  <c r="C2846"/>
  <c r="F2846" s="1"/>
  <c r="C2862"/>
  <c r="F2862" s="1"/>
  <c r="C2878"/>
  <c r="F2878" s="1"/>
  <c r="C2894"/>
  <c r="F2894" s="1"/>
  <c r="C2910"/>
  <c r="F2910" s="1"/>
  <c r="C2926"/>
  <c r="F2926" s="1"/>
  <c r="C2938"/>
  <c r="F2938" s="1"/>
  <c r="C2954"/>
  <c r="F2954" s="1"/>
  <c r="C2970"/>
  <c r="F2970" s="1"/>
  <c r="C2986"/>
  <c r="F2986" s="1"/>
  <c r="C3002"/>
  <c r="F3002" s="1"/>
  <c r="C3018"/>
  <c r="F3018" s="1"/>
  <c r="C3034"/>
  <c r="F3034" s="1"/>
  <c r="C3050"/>
  <c r="F3050" s="1"/>
  <c r="C3066"/>
  <c r="F3066" s="1"/>
  <c r="C3082"/>
  <c r="F3082" s="1"/>
  <c r="C3098"/>
  <c r="F3098" s="1"/>
  <c r="C3114"/>
  <c r="F3114" s="1"/>
  <c r="C3130"/>
  <c r="F3130" s="1"/>
  <c r="C3146"/>
  <c r="F3146" s="1"/>
  <c r="C3162"/>
  <c r="F3162" s="1"/>
  <c r="C3178"/>
  <c r="F3178" s="1"/>
  <c r="C3194"/>
  <c r="F3194" s="1"/>
  <c r="D3195"/>
  <c r="H3195" s="1"/>
  <c r="C3196"/>
  <c r="F3196" s="1"/>
  <c r="C3214"/>
  <c r="F3214" s="1"/>
  <c r="C3230"/>
  <c r="F3230" s="1"/>
  <c r="C3246"/>
  <c r="F3246" s="1"/>
  <c r="C3262"/>
  <c r="F3262" s="1"/>
  <c r="C3278"/>
  <c r="F3278" s="1"/>
  <c r="C3294"/>
  <c r="F3294" s="1"/>
  <c r="C3310"/>
  <c r="F3310" s="1"/>
  <c r="C3326"/>
  <c r="F3326" s="1"/>
  <c r="C3342"/>
  <c r="F3342" s="1"/>
  <c r="C3358"/>
  <c r="F3358" s="1"/>
  <c r="C3374"/>
  <c r="F3374" s="1"/>
  <c r="C3390"/>
  <c r="F3390" s="1"/>
  <c r="C3406"/>
  <c r="F3406" s="1"/>
  <c r="C3422"/>
  <c r="F3422" s="1"/>
  <c r="C3438"/>
  <c r="F3438" s="1"/>
  <c r="C3454"/>
  <c r="F3454" s="1"/>
  <c r="C3472"/>
  <c r="F3472" s="1"/>
  <c r="C3488"/>
  <c r="F3488" s="1"/>
  <c r="C3504"/>
  <c r="F3504" s="1"/>
  <c r="C3520"/>
  <c r="F3520" s="1"/>
  <c r="C3536"/>
  <c r="F3536" s="1"/>
  <c r="C3552"/>
  <c r="F3552" s="1"/>
  <c r="C3568"/>
  <c r="F3568" s="1"/>
  <c r="C3584"/>
  <c r="F3584" s="1"/>
  <c r="C3600"/>
  <c r="F3600" s="1"/>
  <c r="C3616"/>
  <c r="F3616" s="1"/>
  <c r="C3632"/>
  <c r="F3632" s="1"/>
  <c r="C3648"/>
  <c r="F3648" s="1"/>
  <c r="C3664"/>
  <c r="F3664" s="1"/>
  <c r="C3680"/>
  <c r="F3680" s="1"/>
  <c r="C3696"/>
  <c r="F3696" s="1"/>
  <c r="C3712"/>
  <c r="F3712" s="1"/>
  <c r="C3728"/>
  <c r="F3728" s="1"/>
  <c r="C3744"/>
  <c r="F3744" s="1"/>
  <c r="C3760"/>
  <c r="F3760" s="1"/>
  <c r="C3776"/>
  <c r="F3776" s="1"/>
  <c r="C3792"/>
  <c r="F3792" s="1"/>
  <c r="C3808"/>
  <c r="F3808" s="1"/>
  <c r="C3824"/>
  <c r="F3824" s="1"/>
  <c r="C3840"/>
  <c r="F3840" s="1"/>
  <c r="C3856"/>
  <c r="F3856" s="1"/>
  <c r="C3872"/>
  <c r="F3872" s="1"/>
  <c r="C3888"/>
  <c r="F3888" s="1"/>
  <c r="C3904"/>
  <c r="F3904" s="1"/>
  <c r="C3920"/>
  <c r="F3920" s="1"/>
  <c r="C3936"/>
  <c r="F3936" s="1"/>
  <c r="C3952"/>
  <c r="F3952" s="1"/>
  <c r="C3968"/>
  <c r="F3968" s="1"/>
  <c r="C3984"/>
  <c r="F3984" s="1"/>
  <c r="C4000"/>
  <c r="F4000" s="1"/>
  <c r="C4016"/>
  <c r="F4016" s="1"/>
  <c r="C4032"/>
  <c r="F4032" s="1"/>
  <c r="C4048"/>
  <c r="F4048" s="1"/>
  <c r="C4064"/>
  <c r="F4064" s="1"/>
  <c r="C4080"/>
  <c r="F4080" s="1"/>
  <c r="C4096"/>
  <c r="F4096" s="1"/>
  <c r="C4112"/>
  <c r="F4112" s="1"/>
  <c r="C4128"/>
  <c r="F4128" s="1"/>
  <c r="C4144"/>
  <c r="F4144" s="1"/>
  <c r="C4160"/>
  <c r="F4160" s="1"/>
  <c r="C4167"/>
  <c r="F4167" s="1"/>
  <c r="C4183"/>
  <c r="F4183" s="1"/>
  <c r="C4199"/>
  <c r="F4199" s="1"/>
  <c r="C4215"/>
  <c r="F4215" s="1"/>
  <c r="C4231"/>
  <c r="F4231" s="1"/>
  <c r="C4247"/>
  <c r="F4247" s="1"/>
  <c r="C4263"/>
  <c r="F4263" s="1"/>
  <c r="C4279"/>
  <c r="F4279" s="1"/>
  <c r="C4295"/>
  <c r="F4295" s="1"/>
  <c r="C4311"/>
  <c r="F4311" s="1"/>
  <c r="C4327"/>
  <c r="F4327" s="1"/>
  <c r="C4343"/>
  <c r="F4343" s="1"/>
  <c r="C4359"/>
  <c r="F4359" s="1"/>
  <c r="C4375"/>
  <c r="F4375" s="1"/>
  <c r="C4391"/>
  <c r="F4391" s="1"/>
  <c r="C4407"/>
  <c r="F4407" s="1"/>
  <c r="C4423"/>
  <c r="F4423" s="1"/>
  <c r="C4439"/>
  <c r="F4439" s="1"/>
  <c r="C4455"/>
  <c r="F4455" s="1"/>
  <c r="C4493"/>
  <c r="F4493" s="1"/>
  <c r="C4511"/>
  <c r="F4511" s="1"/>
  <c r="C4527"/>
  <c r="F4527" s="1"/>
  <c r="C4828"/>
  <c r="F4828" s="1"/>
  <c r="C4844"/>
  <c r="F4844" s="1"/>
  <c r="C4860"/>
  <c r="F4860" s="1"/>
  <c r="C4904"/>
  <c r="F4904" s="1"/>
  <c r="C4920"/>
  <c r="F4920" s="1"/>
  <c r="C4936"/>
  <c r="F4936" s="1"/>
  <c r="C4952"/>
  <c r="F4952" s="1"/>
  <c r="C4968"/>
  <c r="F4968" s="1"/>
  <c r="C4984"/>
  <c r="F4984" s="1"/>
  <c r="C5000"/>
  <c r="F5000" s="1"/>
  <c r="C5016"/>
  <c r="F5016" s="1"/>
  <c r="C5032"/>
  <c r="F5032" s="1"/>
  <c r="C5048"/>
  <c r="F5048" s="1"/>
  <c r="C5064"/>
  <c r="F5064" s="1"/>
  <c r="C5080"/>
  <c r="F5080" s="1"/>
  <c r="C5096"/>
  <c r="F5096" s="1"/>
  <c r="C5112"/>
  <c r="F5112" s="1"/>
  <c r="C5117"/>
  <c r="F5117" s="1"/>
  <c r="C5133"/>
  <c r="F5133" s="1"/>
  <c r="C5149"/>
  <c r="F5149" s="1"/>
  <c r="C5165"/>
  <c r="F5165" s="1"/>
  <c r="C5181"/>
  <c r="F5181" s="1"/>
  <c r="C5197"/>
  <c r="F5197" s="1"/>
  <c r="C5213"/>
  <c r="F5213" s="1"/>
  <c r="C5229"/>
  <c r="F5229" s="1"/>
  <c r="C5245"/>
  <c r="F5245" s="1"/>
  <c r="C5261"/>
  <c r="F5261" s="1"/>
  <c r="C5277"/>
  <c r="F5277" s="1"/>
  <c r="C5293"/>
  <c r="F5293" s="1"/>
  <c r="C5309"/>
  <c r="F5309" s="1"/>
  <c r="C5325"/>
  <c r="F5325" s="1"/>
  <c r="C5341"/>
  <c r="F5341" s="1"/>
  <c r="C5459"/>
  <c r="F5459" s="1"/>
  <c r="C5534"/>
  <c r="F5534" s="1"/>
  <c r="C5585"/>
  <c r="F5585" s="1"/>
  <c r="C879"/>
  <c r="F879" s="1"/>
  <c r="C895"/>
  <c r="F895" s="1"/>
  <c r="C911"/>
  <c r="F911" s="1"/>
  <c r="C927"/>
  <c r="F927" s="1"/>
  <c r="C943"/>
  <c r="F943" s="1"/>
  <c r="C959"/>
  <c r="F959" s="1"/>
  <c r="C997"/>
  <c r="F997" s="1"/>
  <c r="C1013"/>
  <c r="F1013" s="1"/>
  <c r="C1029"/>
  <c r="F1029" s="1"/>
  <c r="C1045"/>
  <c r="F1045" s="1"/>
  <c r="C1061"/>
  <c r="F1061" s="1"/>
  <c r="C1077"/>
  <c r="F1077" s="1"/>
  <c r="C1093"/>
  <c r="F1093" s="1"/>
  <c r="C1109"/>
  <c r="F1109" s="1"/>
  <c r="C1125"/>
  <c r="F1125" s="1"/>
  <c r="C1141"/>
  <c r="F1141" s="1"/>
  <c r="C1157"/>
  <c r="F1157" s="1"/>
  <c r="C1173"/>
  <c r="F1173" s="1"/>
  <c r="C1189"/>
  <c r="F1189" s="1"/>
  <c r="C1205"/>
  <c r="F1205" s="1"/>
  <c r="C1221"/>
  <c r="F1221" s="1"/>
  <c r="C1237"/>
  <c r="F1237" s="1"/>
  <c r="C1285"/>
  <c r="F1285" s="1"/>
  <c r="C1301"/>
  <c r="F1301" s="1"/>
  <c r="C1317"/>
  <c r="F1317" s="1"/>
  <c r="C1333"/>
  <c r="F1333" s="1"/>
  <c r="C1349"/>
  <c r="F1349" s="1"/>
  <c r="C1365"/>
  <c r="F1365" s="1"/>
  <c r="C1381"/>
  <c r="F1381" s="1"/>
  <c r="C1397"/>
  <c r="F1397" s="1"/>
  <c r="C1413"/>
  <c r="F1413" s="1"/>
  <c r="C1477"/>
  <c r="F1477" s="1"/>
  <c r="C1493"/>
  <c r="F1493" s="1"/>
  <c r="C1509"/>
  <c r="F1509" s="1"/>
  <c r="C1525"/>
  <c r="F1525" s="1"/>
  <c r="C1541"/>
  <c r="F1541" s="1"/>
  <c r="C1557"/>
  <c r="F1557" s="1"/>
  <c r="C1913"/>
  <c r="F1913" s="1"/>
  <c r="C1929"/>
  <c r="F1929" s="1"/>
  <c r="C1945"/>
  <c r="F1945" s="1"/>
  <c r="C1961"/>
  <c r="F1961" s="1"/>
  <c r="C1977"/>
  <c r="F1977" s="1"/>
  <c r="C1993"/>
  <c r="F1993" s="1"/>
  <c r="C2009"/>
  <c r="F2009" s="1"/>
  <c r="C2025"/>
  <c r="F2025" s="1"/>
  <c r="C2041"/>
  <c r="F2041" s="1"/>
  <c r="C2057"/>
  <c r="F2057" s="1"/>
  <c r="C2075"/>
  <c r="F2075" s="1"/>
  <c r="C2091"/>
  <c r="F2091" s="1"/>
  <c r="C2107"/>
  <c r="F2107" s="1"/>
  <c r="C2123"/>
  <c r="F2123" s="1"/>
  <c r="C2139"/>
  <c r="F2139" s="1"/>
  <c r="C2155"/>
  <c r="F2155" s="1"/>
  <c r="C2171"/>
  <c r="F2171" s="1"/>
  <c r="C2219"/>
  <c r="F2219" s="1"/>
  <c r="C2235"/>
  <c r="F2235" s="1"/>
  <c r="C2251"/>
  <c r="F2251" s="1"/>
  <c r="C2267"/>
  <c r="F2267" s="1"/>
  <c r="C3318"/>
  <c r="F3318" s="1"/>
  <c r="C3334"/>
  <c r="F3334" s="1"/>
  <c r="C3350"/>
  <c r="F3350" s="1"/>
  <c r="C3366"/>
  <c r="F3366" s="1"/>
  <c r="C3382"/>
  <c r="F3382" s="1"/>
  <c r="C3398"/>
  <c r="F3398" s="1"/>
  <c r="C3414"/>
  <c r="F3414" s="1"/>
  <c r="C3430"/>
  <c r="F3430" s="1"/>
  <c r="C3446"/>
  <c r="F3446" s="1"/>
  <c r="C3496"/>
  <c r="F3496" s="1"/>
  <c r="C3512"/>
  <c r="F3512" s="1"/>
  <c r="C3528"/>
  <c r="F3528" s="1"/>
  <c r="C3544"/>
  <c r="F3544" s="1"/>
  <c r="C3560"/>
  <c r="F3560" s="1"/>
  <c r="C3576"/>
  <c r="F3576" s="1"/>
  <c r="C3592"/>
  <c r="F3592" s="1"/>
  <c r="C3608"/>
  <c r="F3608" s="1"/>
  <c r="C3624"/>
  <c r="F3624" s="1"/>
  <c r="C3640"/>
  <c r="F3640" s="1"/>
  <c r="C3656"/>
  <c r="F3656" s="1"/>
  <c r="C3672"/>
  <c r="F3672" s="1"/>
  <c r="C3688"/>
  <c r="F3688" s="1"/>
  <c r="C3704"/>
  <c r="F3704" s="1"/>
  <c r="C3720"/>
  <c r="F3720" s="1"/>
  <c r="C3736"/>
  <c r="F3736" s="1"/>
  <c r="C3752"/>
  <c r="F3752" s="1"/>
  <c r="C3768"/>
  <c r="F3768" s="1"/>
  <c r="C3784"/>
  <c r="F3784" s="1"/>
  <c r="C3800"/>
  <c r="F3800" s="1"/>
  <c r="C3816"/>
  <c r="F3816" s="1"/>
  <c r="C3832"/>
  <c r="F3832" s="1"/>
  <c r="C3848"/>
  <c r="F3848" s="1"/>
  <c r="C3864"/>
  <c r="F3864" s="1"/>
  <c r="C3880"/>
  <c r="F3880" s="1"/>
  <c r="C3896"/>
  <c r="F3896" s="1"/>
  <c r="C3912"/>
  <c r="F3912" s="1"/>
  <c r="C3928"/>
  <c r="F3928" s="1"/>
  <c r="C3944"/>
  <c r="F3944" s="1"/>
  <c r="C3960"/>
  <c r="F3960" s="1"/>
  <c r="C3976"/>
  <c r="F3976" s="1"/>
  <c r="C3992"/>
  <c r="F3992" s="1"/>
  <c r="C4008"/>
  <c r="F4008" s="1"/>
  <c r="C4024"/>
  <c r="F4024" s="1"/>
  <c r="C4040"/>
  <c r="F4040" s="1"/>
  <c r="C4056"/>
  <c r="F4056" s="1"/>
  <c r="C4072"/>
  <c r="F4072" s="1"/>
  <c r="C4088"/>
  <c r="F4088" s="1"/>
  <c r="C4104"/>
  <c r="F4104" s="1"/>
  <c r="C4120"/>
  <c r="F4120" s="1"/>
  <c r="C4136"/>
  <c r="F4136" s="1"/>
  <c r="C4152"/>
  <c r="F4152" s="1"/>
  <c r="C4207"/>
  <c r="F4207" s="1"/>
  <c r="C4223"/>
  <c r="F4223" s="1"/>
  <c r="C4239"/>
  <c r="F4239" s="1"/>
  <c r="C4255"/>
  <c r="F4255" s="1"/>
  <c r="C4271"/>
  <c r="F4271" s="1"/>
  <c r="C4287"/>
  <c r="F4287" s="1"/>
  <c r="C4303"/>
  <c r="F4303" s="1"/>
  <c r="C4319"/>
  <c r="F4319" s="1"/>
  <c r="C4335"/>
  <c r="F4335" s="1"/>
  <c r="C4351"/>
  <c r="F4351" s="1"/>
  <c r="C4367"/>
  <c r="F4367" s="1"/>
  <c r="C4383"/>
  <c r="F4383" s="1"/>
  <c r="C4399"/>
  <c r="F4399" s="1"/>
  <c r="C4415"/>
  <c r="F4415" s="1"/>
  <c r="C4431"/>
  <c r="F4431" s="1"/>
  <c r="C4447"/>
  <c r="F4447" s="1"/>
  <c r="C4485"/>
  <c r="F4485" s="1"/>
  <c r="C4503"/>
  <c r="F4503" s="1"/>
  <c r="C4519"/>
  <c r="F4519" s="1"/>
  <c r="C4535"/>
  <c r="F4535" s="1"/>
  <c r="C4868"/>
  <c r="F4868" s="1"/>
  <c r="C4886"/>
  <c r="F4886" s="1"/>
  <c r="C4944"/>
  <c r="F4944" s="1"/>
  <c r="C4960"/>
  <c r="F4960" s="1"/>
  <c r="C4976"/>
  <c r="F4976" s="1"/>
  <c r="C4992"/>
  <c r="F4992" s="1"/>
  <c r="C5008"/>
  <c r="F5008" s="1"/>
  <c r="C5024"/>
  <c r="F5024" s="1"/>
  <c r="C5040"/>
  <c r="F5040" s="1"/>
  <c r="C5056"/>
  <c r="F5056" s="1"/>
  <c r="C5072"/>
  <c r="F5072" s="1"/>
  <c r="C5088"/>
  <c r="F5088" s="1"/>
  <c r="C5104"/>
  <c r="F5104" s="1"/>
  <c r="C5125"/>
  <c r="F5125" s="1"/>
  <c r="C5141"/>
  <c r="F5141" s="1"/>
  <c r="C5157"/>
  <c r="F5157" s="1"/>
  <c r="C5173"/>
  <c r="F5173" s="1"/>
  <c r="C5189"/>
  <c r="F5189" s="1"/>
  <c r="C5205"/>
  <c r="F5205" s="1"/>
  <c r="C5221"/>
  <c r="F5221" s="1"/>
  <c r="C5237"/>
  <c r="F5237" s="1"/>
  <c r="C5253"/>
  <c r="F5253" s="1"/>
  <c r="C5269"/>
  <c r="F5269" s="1"/>
  <c r="C5285"/>
  <c r="F5285" s="1"/>
  <c r="C5301"/>
  <c r="F5301" s="1"/>
  <c r="C5317"/>
  <c r="F5317" s="1"/>
  <c r="C5333"/>
  <c r="F5333" s="1"/>
  <c r="C5593"/>
  <c r="F5593" s="1"/>
  <c r="D1909"/>
  <c r="C1909"/>
  <c r="F1909" s="1"/>
  <c r="D1925"/>
  <c r="C1925"/>
  <c r="F1925" s="1"/>
  <c r="D1941"/>
  <c r="C1941"/>
  <c r="F1941" s="1"/>
  <c r="D1957"/>
  <c r="C1957"/>
  <c r="F1957" s="1"/>
  <c r="D1973"/>
  <c r="C1973"/>
  <c r="F1973" s="1"/>
  <c r="D1989"/>
  <c r="C1989"/>
  <c r="F1989" s="1"/>
  <c r="D2005"/>
  <c r="C2005"/>
  <c r="F2005" s="1"/>
  <c r="D2021"/>
  <c r="C2021"/>
  <c r="F2021" s="1"/>
  <c r="C9"/>
  <c r="F9" s="1"/>
  <c r="C17"/>
  <c r="F17" s="1"/>
  <c r="C171"/>
  <c r="F171" s="1"/>
  <c r="C179"/>
  <c r="F179" s="1"/>
  <c r="C187"/>
  <c r="F187" s="1"/>
  <c r="C195"/>
  <c r="F195" s="1"/>
  <c r="C203"/>
  <c r="F203" s="1"/>
  <c r="C211"/>
  <c r="F211" s="1"/>
  <c r="C219"/>
  <c r="F219" s="1"/>
  <c r="C227"/>
  <c r="F227" s="1"/>
  <c r="C235"/>
  <c r="F235" s="1"/>
  <c r="C243"/>
  <c r="F243" s="1"/>
  <c r="C251"/>
  <c r="F251" s="1"/>
  <c r="C259"/>
  <c r="F259" s="1"/>
  <c r="C267"/>
  <c r="F267" s="1"/>
  <c r="C275"/>
  <c r="F275" s="1"/>
  <c r="C283"/>
  <c r="F283" s="1"/>
  <c r="H287"/>
  <c r="C291"/>
  <c r="F291" s="1"/>
  <c r="H295"/>
  <c r="C299"/>
  <c r="F299" s="1"/>
  <c r="H303"/>
  <c r="C307"/>
  <c r="F307" s="1"/>
  <c r="H311"/>
  <c r="C315"/>
  <c r="F315" s="1"/>
  <c r="H319"/>
  <c r="C323"/>
  <c r="F323" s="1"/>
  <c r="H327"/>
  <c r="C331"/>
  <c r="F331" s="1"/>
  <c r="H335"/>
  <c r="C339"/>
  <c r="F339" s="1"/>
  <c r="H343"/>
  <c r="C347"/>
  <c r="F347" s="1"/>
  <c r="H351"/>
  <c r="C355"/>
  <c r="F355" s="1"/>
  <c r="H359"/>
  <c r="C363"/>
  <c r="F363" s="1"/>
  <c r="H367"/>
  <c r="C371"/>
  <c r="F371" s="1"/>
  <c r="H375"/>
  <c r="C379"/>
  <c r="F379" s="1"/>
  <c r="H383"/>
  <c r="C387"/>
  <c r="F387" s="1"/>
  <c r="H391"/>
  <c r="C395"/>
  <c r="F395" s="1"/>
  <c r="H399"/>
  <c r="C403"/>
  <c r="F403" s="1"/>
  <c r="H407"/>
  <c r="C411"/>
  <c r="F411" s="1"/>
  <c r="H415"/>
  <c r="C419"/>
  <c r="F419" s="1"/>
  <c r="H423"/>
  <c r="C427"/>
  <c r="F427" s="1"/>
  <c r="H431"/>
  <c r="C435"/>
  <c r="F435" s="1"/>
  <c r="H439"/>
  <c r="C443"/>
  <c r="F443" s="1"/>
  <c r="H447"/>
  <c r="C451"/>
  <c r="F451" s="1"/>
  <c r="H455"/>
  <c r="C459"/>
  <c r="F459" s="1"/>
  <c r="H463"/>
  <c r="C467"/>
  <c r="F467" s="1"/>
  <c r="H471"/>
  <c r="C475"/>
  <c r="F475" s="1"/>
  <c r="H479"/>
  <c r="C483"/>
  <c r="F483" s="1"/>
  <c r="H487"/>
  <c r="C491"/>
  <c r="F491" s="1"/>
  <c r="H495"/>
  <c r="C499"/>
  <c r="F499" s="1"/>
  <c r="H503"/>
  <c r="C507"/>
  <c r="F507" s="1"/>
  <c r="H511"/>
  <c r="C515"/>
  <c r="F515" s="1"/>
  <c r="H519"/>
  <c r="C523"/>
  <c r="F523" s="1"/>
  <c r="H527"/>
  <c r="C531"/>
  <c r="F531" s="1"/>
  <c r="H535"/>
  <c r="C539"/>
  <c r="F539" s="1"/>
  <c r="H543"/>
  <c r="C547"/>
  <c r="F547" s="1"/>
  <c r="H551"/>
  <c r="C555"/>
  <c r="F555" s="1"/>
  <c r="H559"/>
  <c r="C563"/>
  <c r="F563" s="1"/>
  <c r="H567"/>
  <c r="C571"/>
  <c r="F571" s="1"/>
  <c r="H575"/>
  <c r="C579"/>
  <c r="F579" s="1"/>
  <c r="H583"/>
  <c r="C587"/>
  <c r="F587" s="1"/>
  <c r="H591"/>
  <c r="C595"/>
  <c r="F595" s="1"/>
  <c r="H599"/>
  <c r="C603"/>
  <c r="F603" s="1"/>
  <c r="C611"/>
  <c r="F611" s="1"/>
  <c r="C619"/>
  <c r="F619" s="1"/>
  <c r="C627"/>
  <c r="F627" s="1"/>
  <c r="C635"/>
  <c r="F635" s="1"/>
  <c r="C643"/>
  <c r="F643" s="1"/>
  <c r="C651"/>
  <c r="F651" s="1"/>
  <c r="C659"/>
  <c r="F659" s="1"/>
  <c r="C667"/>
  <c r="F667" s="1"/>
  <c r="C675"/>
  <c r="F675" s="1"/>
  <c r="C683"/>
  <c r="F683" s="1"/>
  <c r="C691"/>
  <c r="F691" s="1"/>
  <c r="C699"/>
  <c r="F699" s="1"/>
  <c r="C707"/>
  <c r="F707" s="1"/>
  <c r="C715"/>
  <c r="F715" s="1"/>
  <c r="C723"/>
  <c r="F723" s="1"/>
  <c r="C731"/>
  <c r="F731" s="1"/>
  <c r="C739"/>
  <c r="F739" s="1"/>
  <c r="C747"/>
  <c r="F747" s="1"/>
  <c r="C755"/>
  <c r="F755" s="1"/>
  <c r="C763"/>
  <c r="F763" s="1"/>
  <c r="C771"/>
  <c r="F771" s="1"/>
  <c r="C779"/>
  <c r="F779" s="1"/>
  <c r="C787"/>
  <c r="F787" s="1"/>
  <c r="C795"/>
  <c r="F795" s="1"/>
  <c r="C803"/>
  <c r="F803" s="1"/>
  <c r="C811"/>
  <c r="F811" s="1"/>
  <c r="C819"/>
  <c r="F819" s="1"/>
  <c r="C827"/>
  <c r="F827" s="1"/>
  <c r="C835"/>
  <c r="F835" s="1"/>
  <c r="C843"/>
  <c r="F843" s="1"/>
  <c r="C851"/>
  <c r="F851" s="1"/>
  <c r="C859"/>
  <c r="F859" s="1"/>
  <c r="C867"/>
  <c r="F867" s="1"/>
  <c r="C875"/>
  <c r="F875" s="1"/>
  <c r="C883"/>
  <c r="F883" s="1"/>
  <c r="C891"/>
  <c r="F891" s="1"/>
  <c r="C899"/>
  <c r="F899" s="1"/>
  <c r="C907"/>
  <c r="F907" s="1"/>
  <c r="C915"/>
  <c r="F915" s="1"/>
  <c r="C923"/>
  <c r="F923" s="1"/>
  <c r="C931"/>
  <c r="F931" s="1"/>
  <c r="C939"/>
  <c r="F939" s="1"/>
  <c r="C947"/>
  <c r="F947" s="1"/>
  <c r="C955"/>
  <c r="F955" s="1"/>
  <c r="C963"/>
  <c r="F963" s="1"/>
  <c r="H989"/>
  <c r="C993"/>
  <c r="F993" s="1"/>
  <c r="H997"/>
  <c r="C1001"/>
  <c r="F1001" s="1"/>
  <c r="H1005"/>
  <c r="C1009"/>
  <c r="F1009" s="1"/>
  <c r="H1013"/>
  <c r="C1017"/>
  <c r="F1017" s="1"/>
  <c r="C1025"/>
  <c r="F1025" s="1"/>
  <c r="C1033"/>
  <c r="F1033" s="1"/>
  <c r="C1041"/>
  <c r="F1041" s="1"/>
  <c r="C1049"/>
  <c r="F1049" s="1"/>
  <c r="C1057"/>
  <c r="F1057" s="1"/>
  <c r="C1065"/>
  <c r="F1065" s="1"/>
  <c r="C1073"/>
  <c r="F1073" s="1"/>
  <c r="C1081"/>
  <c r="F1081" s="1"/>
  <c r="C1089"/>
  <c r="F1089" s="1"/>
  <c r="C1097"/>
  <c r="F1097" s="1"/>
  <c r="C1105"/>
  <c r="F1105" s="1"/>
  <c r="C1113"/>
  <c r="F1113" s="1"/>
  <c r="C1121"/>
  <c r="F1121" s="1"/>
  <c r="C1129"/>
  <c r="F1129" s="1"/>
  <c r="C1137"/>
  <c r="F1137" s="1"/>
  <c r="C1145"/>
  <c r="F1145" s="1"/>
  <c r="C1153"/>
  <c r="F1153" s="1"/>
  <c r="C1161"/>
  <c r="F1161" s="1"/>
  <c r="C1169"/>
  <c r="F1169" s="1"/>
  <c r="C1177"/>
  <c r="F1177" s="1"/>
  <c r="C1185"/>
  <c r="F1185" s="1"/>
  <c r="C1193"/>
  <c r="F1193" s="1"/>
  <c r="C1201"/>
  <c r="F1201" s="1"/>
  <c r="C1209"/>
  <c r="F1209" s="1"/>
  <c r="C1217"/>
  <c r="F1217" s="1"/>
  <c r="C1225"/>
  <c r="F1225" s="1"/>
  <c r="C1233"/>
  <c r="F1233" s="1"/>
  <c r="C1241"/>
  <c r="F1241" s="1"/>
  <c r="C1281"/>
  <c r="F1281" s="1"/>
  <c r="C1289"/>
  <c r="F1289" s="1"/>
  <c r="C1297"/>
  <c r="F1297" s="1"/>
  <c r="C1305"/>
  <c r="F1305" s="1"/>
  <c r="C1313"/>
  <c r="F1313" s="1"/>
  <c r="C1321"/>
  <c r="F1321" s="1"/>
  <c r="C1329"/>
  <c r="F1329" s="1"/>
  <c r="C1337"/>
  <c r="F1337" s="1"/>
  <c r="C1345"/>
  <c r="F1345" s="1"/>
  <c r="C1353"/>
  <c r="F1353" s="1"/>
  <c r="C1361"/>
  <c r="F1361" s="1"/>
  <c r="C1369"/>
  <c r="F1369" s="1"/>
  <c r="C1377"/>
  <c r="F1377" s="1"/>
  <c r="C1385"/>
  <c r="F1385" s="1"/>
  <c r="C1393"/>
  <c r="F1393" s="1"/>
  <c r="C1401"/>
  <c r="F1401" s="1"/>
  <c r="C1409"/>
  <c r="F1409" s="1"/>
  <c r="C1417"/>
  <c r="F1417" s="1"/>
  <c r="C1425"/>
  <c r="F1425" s="1"/>
  <c r="C1433"/>
  <c r="F1433" s="1"/>
  <c r="C1441"/>
  <c r="F1441" s="1"/>
  <c r="C1449"/>
  <c r="F1449" s="1"/>
  <c r="C1457"/>
  <c r="F1457" s="1"/>
  <c r="C1465"/>
  <c r="F1465" s="1"/>
  <c r="C1473"/>
  <c r="F1473" s="1"/>
  <c r="C1481"/>
  <c r="F1481" s="1"/>
  <c r="C1489"/>
  <c r="F1489" s="1"/>
  <c r="C1497"/>
  <c r="F1497" s="1"/>
  <c r="C1505"/>
  <c r="F1505" s="1"/>
  <c r="C1513"/>
  <c r="F1513" s="1"/>
  <c r="C1521"/>
  <c r="F1521" s="1"/>
  <c r="C1529"/>
  <c r="F1529" s="1"/>
  <c r="C1537"/>
  <c r="F1537" s="1"/>
  <c r="C1545"/>
  <c r="F1545" s="1"/>
  <c r="C1553"/>
  <c r="F1553" s="1"/>
  <c r="C1561"/>
  <c r="F1561" s="1"/>
  <c r="C1569"/>
  <c r="F1569" s="1"/>
  <c r="C1577"/>
  <c r="F1577" s="1"/>
  <c r="C1585"/>
  <c r="F1585" s="1"/>
  <c r="C1593"/>
  <c r="F1593" s="1"/>
  <c r="C1601"/>
  <c r="F1601" s="1"/>
  <c r="C1609"/>
  <c r="F1609" s="1"/>
  <c r="C1617"/>
  <c r="F1617" s="1"/>
  <c r="C1625"/>
  <c r="F1625" s="1"/>
  <c r="C1633"/>
  <c r="F1633" s="1"/>
  <c r="C1641"/>
  <c r="F1641" s="1"/>
  <c r="C1649"/>
  <c r="F1649" s="1"/>
  <c r="C1657"/>
  <c r="F1657" s="1"/>
  <c r="C1665"/>
  <c r="F1665" s="1"/>
  <c r="C1673"/>
  <c r="F1673" s="1"/>
  <c r="C1681"/>
  <c r="F1681" s="1"/>
  <c r="C1689"/>
  <c r="F1689" s="1"/>
  <c r="C1697"/>
  <c r="F1697" s="1"/>
  <c r="C1705"/>
  <c r="F1705" s="1"/>
  <c r="C1713"/>
  <c r="F1713" s="1"/>
  <c r="C1721"/>
  <c r="F1721" s="1"/>
  <c r="C1729"/>
  <c r="F1729" s="1"/>
  <c r="C1737"/>
  <c r="F1737" s="1"/>
  <c r="C1745"/>
  <c r="F1745" s="1"/>
  <c r="C1753"/>
  <c r="F1753" s="1"/>
  <c r="C1761"/>
  <c r="F1761" s="1"/>
  <c r="C1769"/>
  <c r="F1769" s="1"/>
  <c r="C1777"/>
  <c r="F1777" s="1"/>
  <c r="C1785"/>
  <c r="F1785" s="1"/>
  <c r="C1793"/>
  <c r="F1793" s="1"/>
  <c r="C1801"/>
  <c r="F1801" s="1"/>
  <c r="C1809"/>
  <c r="F1809" s="1"/>
  <c r="C1817"/>
  <c r="F1817" s="1"/>
  <c r="C1825"/>
  <c r="F1825" s="1"/>
  <c r="C1833"/>
  <c r="F1833" s="1"/>
  <c r="C1841"/>
  <c r="F1841" s="1"/>
  <c r="C1849"/>
  <c r="F1849" s="1"/>
  <c r="C1857"/>
  <c r="F1857" s="1"/>
  <c r="C1865"/>
  <c r="F1865" s="1"/>
  <c r="C1873"/>
  <c r="F1873" s="1"/>
  <c r="C1881"/>
  <c r="F1881" s="1"/>
  <c r="C1889"/>
  <c r="F1889" s="1"/>
  <c r="C1897"/>
  <c r="F1897" s="1"/>
  <c r="C1905"/>
  <c r="F1905" s="1"/>
  <c r="D1917"/>
  <c r="C1917"/>
  <c r="F1917" s="1"/>
  <c r="D1933"/>
  <c r="C1933"/>
  <c r="F1933" s="1"/>
  <c r="D1949"/>
  <c r="C1949"/>
  <c r="F1949" s="1"/>
  <c r="D1965"/>
  <c r="C1965"/>
  <c r="F1965" s="1"/>
  <c r="D1981"/>
  <c r="C1981"/>
  <c r="F1981" s="1"/>
  <c r="D1997"/>
  <c r="C1997"/>
  <c r="F1997" s="1"/>
  <c r="D2013"/>
  <c r="C2013"/>
  <c r="F2013" s="1"/>
  <c r="H291"/>
  <c r="H299"/>
  <c r="H307"/>
  <c r="H315"/>
  <c r="H323"/>
  <c r="H331"/>
  <c r="H339"/>
  <c r="H347"/>
  <c r="H355"/>
  <c r="H363"/>
  <c r="H371"/>
  <c r="H379"/>
  <c r="H387"/>
  <c r="H395"/>
  <c r="H403"/>
  <c r="H411"/>
  <c r="H419"/>
  <c r="H427"/>
  <c r="H435"/>
  <c r="H443"/>
  <c r="H451"/>
  <c r="H459"/>
  <c r="H467"/>
  <c r="H475"/>
  <c r="H483"/>
  <c r="H491"/>
  <c r="H499"/>
  <c r="H507"/>
  <c r="H515"/>
  <c r="H523"/>
  <c r="H531"/>
  <c r="H539"/>
  <c r="H547"/>
  <c r="H555"/>
  <c r="H563"/>
  <c r="H571"/>
  <c r="H579"/>
  <c r="H587"/>
  <c r="H595"/>
  <c r="H603"/>
  <c r="H993"/>
  <c r="H1001"/>
  <c r="H1009"/>
  <c r="C1781"/>
  <c r="F1781" s="1"/>
  <c r="C1789"/>
  <c r="F1789" s="1"/>
  <c r="C1797"/>
  <c r="F1797" s="1"/>
  <c r="C1805"/>
  <c r="F1805" s="1"/>
  <c r="C1813"/>
  <c r="F1813" s="1"/>
  <c r="C1821"/>
  <c r="F1821" s="1"/>
  <c r="C1829"/>
  <c r="F1829" s="1"/>
  <c r="C1837"/>
  <c r="F1837" s="1"/>
  <c r="C1845"/>
  <c r="F1845" s="1"/>
  <c r="C1853"/>
  <c r="F1853" s="1"/>
  <c r="C1861"/>
  <c r="F1861" s="1"/>
  <c r="C1869"/>
  <c r="F1869" s="1"/>
  <c r="C1877"/>
  <c r="F1877" s="1"/>
  <c r="C1885"/>
  <c r="F1885" s="1"/>
  <c r="C1893"/>
  <c r="F1893" s="1"/>
  <c r="C1901"/>
  <c r="F1901" s="1"/>
  <c r="D3988"/>
  <c r="C3988"/>
  <c r="F3988" s="1"/>
  <c r="D4004"/>
  <c r="C4004"/>
  <c r="F4004" s="1"/>
  <c r="D4020"/>
  <c r="C4020"/>
  <c r="F4020" s="1"/>
  <c r="D4036"/>
  <c r="C4036"/>
  <c r="F4036" s="1"/>
  <c r="D4052"/>
  <c r="C4052"/>
  <c r="F4052" s="1"/>
  <c r="D4068"/>
  <c r="C4068"/>
  <c r="F4068" s="1"/>
  <c r="D4084"/>
  <c r="C4084"/>
  <c r="F4084" s="1"/>
  <c r="D4100"/>
  <c r="C4100"/>
  <c r="F4100" s="1"/>
  <c r="D4116"/>
  <c r="C4116"/>
  <c r="F4116" s="1"/>
  <c r="D4132"/>
  <c r="C4132"/>
  <c r="F4132" s="1"/>
  <c r="D4148"/>
  <c r="C4148"/>
  <c r="F4148" s="1"/>
  <c r="C2029"/>
  <c r="F2029" s="1"/>
  <c r="C2037"/>
  <c r="F2037" s="1"/>
  <c r="C2045"/>
  <c r="F2045" s="1"/>
  <c r="C2053"/>
  <c r="F2053" s="1"/>
  <c r="C2061"/>
  <c r="F2061" s="1"/>
  <c r="H2069"/>
  <c r="C2071"/>
  <c r="F2071" s="1"/>
  <c r="H2075"/>
  <c r="C2079"/>
  <c r="F2079" s="1"/>
  <c r="H2079" s="1"/>
  <c r="H2083"/>
  <c r="C2087"/>
  <c r="F2087" s="1"/>
  <c r="H2091"/>
  <c r="C2095"/>
  <c r="F2095" s="1"/>
  <c r="H2095" s="1"/>
  <c r="H2099"/>
  <c r="C2103"/>
  <c r="F2103" s="1"/>
  <c r="H2107"/>
  <c r="C2111"/>
  <c r="F2111" s="1"/>
  <c r="H2111" s="1"/>
  <c r="H2115"/>
  <c r="C2119"/>
  <c r="F2119" s="1"/>
  <c r="H2123"/>
  <c r="C2127"/>
  <c r="F2127" s="1"/>
  <c r="H2127" s="1"/>
  <c r="H2131"/>
  <c r="C2135"/>
  <c r="F2135" s="1"/>
  <c r="H2139"/>
  <c r="C2143"/>
  <c r="F2143" s="1"/>
  <c r="H2143" s="1"/>
  <c r="H2147"/>
  <c r="C2151"/>
  <c r="F2151" s="1"/>
  <c r="H2155"/>
  <c r="C2159"/>
  <c r="F2159" s="1"/>
  <c r="H2159" s="1"/>
  <c r="H2163"/>
  <c r="C2167"/>
  <c r="F2167" s="1"/>
  <c r="H2171"/>
  <c r="C2175"/>
  <c r="F2175" s="1"/>
  <c r="H2175" s="1"/>
  <c r="H2179"/>
  <c r="C2183"/>
  <c r="F2183" s="1"/>
  <c r="H2187"/>
  <c r="C2191"/>
  <c r="F2191" s="1"/>
  <c r="H2191" s="1"/>
  <c r="H2195"/>
  <c r="C2199"/>
  <c r="F2199" s="1"/>
  <c r="H2203"/>
  <c r="C2207"/>
  <c r="F2207" s="1"/>
  <c r="H2207" s="1"/>
  <c r="H2211"/>
  <c r="C2215"/>
  <c r="F2215" s="1"/>
  <c r="H2219"/>
  <c r="C2223"/>
  <c r="F2223" s="1"/>
  <c r="H2223" s="1"/>
  <c r="H2227"/>
  <c r="C2231"/>
  <c r="F2231" s="1"/>
  <c r="H2235"/>
  <c r="C2239"/>
  <c r="F2239" s="1"/>
  <c r="H2239" s="1"/>
  <c r="H2243"/>
  <c r="C2247"/>
  <c r="F2247" s="1"/>
  <c r="H2251"/>
  <c r="C2255"/>
  <c r="F2255" s="1"/>
  <c r="H2255" s="1"/>
  <c r="H2259"/>
  <c r="C2263"/>
  <c r="F2263" s="1"/>
  <c r="H2267"/>
  <c r="C2271"/>
  <c r="F2271" s="1"/>
  <c r="H2271" s="1"/>
  <c r="H2275"/>
  <c r="C2279"/>
  <c r="F2279" s="1"/>
  <c r="H2283"/>
  <c r="C2287"/>
  <c r="F2287" s="1"/>
  <c r="H2287" s="1"/>
  <c r="H2291"/>
  <c r="C2295"/>
  <c r="F2295" s="1"/>
  <c r="H2299"/>
  <c r="C2303"/>
  <c r="F2303" s="1"/>
  <c r="H2303" s="1"/>
  <c r="H2307"/>
  <c r="C2311"/>
  <c r="F2311" s="1"/>
  <c r="H2315"/>
  <c r="C2319"/>
  <c r="F2319" s="1"/>
  <c r="H2319" s="1"/>
  <c r="H2323"/>
  <c r="C2327"/>
  <c r="F2327" s="1"/>
  <c r="H2331"/>
  <c r="C2335"/>
  <c r="F2335" s="1"/>
  <c r="H2335" s="1"/>
  <c r="H2339"/>
  <c r="C2343"/>
  <c r="F2343" s="1"/>
  <c r="H2347"/>
  <c r="C2351"/>
  <c r="F2351" s="1"/>
  <c r="H2351" s="1"/>
  <c r="H2355"/>
  <c r="C2359"/>
  <c r="F2359" s="1"/>
  <c r="H2363"/>
  <c r="C2367"/>
  <c r="F2367" s="1"/>
  <c r="H2367" s="1"/>
  <c r="H2371"/>
  <c r="C2375"/>
  <c r="F2375" s="1"/>
  <c r="H2379"/>
  <c r="C2383"/>
  <c r="F2383" s="1"/>
  <c r="H2383" s="1"/>
  <c r="H2387"/>
  <c r="C2391"/>
  <c r="F2391" s="1"/>
  <c r="H2395"/>
  <c r="C2399"/>
  <c r="F2399" s="1"/>
  <c r="H2399" s="1"/>
  <c r="H2403"/>
  <c r="C2407"/>
  <c r="F2407" s="1"/>
  <c r="H2411"/>
  <c r="C2415"/>
  <c r="F2415" s="1"/>
  <c r="H2415" s="1"/>
  <c r="H2419"/>
  <c r="C2423"/>
  <c r="F2423" s="1"/>
  <c r="H2427"/>
  <c r="C2431"/>
  <c r="F2431" s="1"/>
  <c r="H2431" s="1"/>
  <c r="H2435"/>
  <c r="C2439"/>
  <c r="F2439" s="1"/>
  <c r="H2443"/>
  <c r="C2447"/>
  <c r="F2447" s="1"/>
  <c r="H2447" s="1"/>
  <c r="H2451"/>
  <c r="C2455"/>
  <c r="F2455" s="1"/>
  <c r="H2459"/>
  <c r="C2463"/>
  <c r="F2463" s="1"/>
  <c r="H2463" s="1"/>
  <c r="H2467"/>
  <c r="C2471"/>
  <c r="F2471" s="1"/>
  <c r="H2475"/>
  <c r="C2479"/>
  <c r="F2479" s="1"/>
  <c r="H2479" s="1"/>
  <c r="H2483"/>
  <c r="C2487"/>
  <c r="F2487" s="1"/>
  <c r="H2491"/>
  <c r="C2495"/>
  <c r="F2495" s="1"/>
  <c r="H2495" s="1"/>
  <c r="H2499"/>
  <c r="C2503"/>
  <c r="F2503" s="1"/>
  <c r="H2507"/>
  <c r="C2511"/>
  <c r="F2511" s="1"/>
  <c r="H2511" s="1"/>
  <c r="H2515"/>
  <c r="C2519"/>
  <c r="F2519" s="1"/>
  <c r="H2523"/>
  <c r="C2527"/>
  <c r="F2527" s="1"/>
  <c r="H2527" s="1"/>
  <c r="H2531"/>
  <c r="C2535"/>
  <c r="F2535" s="1"/>
  <c r="H2539"/>
  <c r="C2543"/>
  <c r="F2543" s="1"/>
  <c r="H2543" s="1"/>
  <c r="H2547"/>
  <c r="C2551"/>
  <c r="F2551" s="1"/>
  <c r="H2555"/>
  <c r="C2559"/>
  <c r="F2559" s="1"/>
  <c r="H2559" s="1"/>
  <c r="H2563"/>
  <c r="C2567"/>
  <c r="F2567" s="1"/>
  <c r="H2571"/>
  <c r="C2575"/>
  <c r="F2575" s="1"/>
  <c r="H2575" s="1"/>
  <c r="H2579"/>
  <c r="C2583"/>
  <c r="F2583" s="1"/>
  <c r="H2587"/>
  <c r="C2591"/>
  <c r="F2591" s="1"/>
  <c r="H2591" s="1"/>
  <c r="H2595"/>
  <c r="C2599"/>
  <c r="F2599" s="1"/>
  <c r="H2603"/>
  <c r="C2607"/>
  <c r="F2607" s="1"/>
  <c r="H2607" s="1"/>
  <c r="H2611"/>
  <c r="C2615"/>
  <c r="F2615" s="1"/>
  <c r="C2618"/>
  <c r="F2618" s="1"/>
  <c r="C2626"/>
  <c r="F2626" s="1"/>
  <c r="C2634"/>
  <c r="F2634" s="1"/>
  <c r="C2642"/>
  <c r="F2642" s="1"/>
  <c r="C2650"/>
  <c r="F2650" s="1"/>
  <c r="C2658"/>
  <c r="F2658" s="1"/>
  <c r="C2666"/>
  <c r="F2666" s="1"/>
  <c r="C2674"/>
  <c r="F2674" s="1"/>
  <c r="C2682"/>
  <c r="F2682" s="1"/>
  <c r="C2690"/>
  <c r="F2690" s="1"/>
  <c r="C2698"/>
  <c r="F2698" s="1"/>
  <c r="C2706"/>
  <c r="F2706" s="1"/>
  <c r="C2714"/>
  <c r="F2714" s="1"/>
  <c r="C2722"/>
  <c r="F2722" s="1"/>
  <c r="C2730"/>
  <c r="F2730" s="1"/>
  <c r="C2738"/>
  <c r="F2738" s="1"/>
  <c r="C2746"/>
  <c r="F2746" s="1"/>
  <c r="C2754"/>
  <c r="F2754" s="1"/>
  <c r="C2762"/>
  <c r="F2762" s="1"/>
  <c r="C2770"/>
  <c r="F2770" s="1"/>
  <c r="C2778"/>
  <c r="F2778" s="1"/>
  <c r="C2786"/>
  <c r="F2786" s="1"/>
  <c r="C2794"/>
  <c r="F2794" s="1"/>
  <c r="C2802"/>
  <c r="F2802" s="1"/>
  <c r="C2810"/>
  <c r="F2810" s="1"/>
  <c r="C2818"/>
  <c r="F2818" s="1"/>
  <c r="C2826"/>
  <c r="F2826" s="1"/>
  <c r="C2834"/>
  <c r="F2834" s="1"/>
  <c r="C2842"/>
  <c r="F2842" s="1"/>
  <c r="C2850"/>
  <c r="F2850" s="1"/>
  <c r="C2858"/>
  <c r="F2858" s="1"/>
  <c r="C2866"/>
  <c r="F2866" s="1"/>
  <c r="C2874"/>
  <c r="F2874" s="1"/>
  <c r="C2882"/>
  <c r="F2882" s="1"/>
  <c r="C2890"/>
  <c r="F2890" s="1"/>
  <c r="C2898"/>
  <c r="F2898" s="1"/>
  <c r="C2906"/>
  <c r="F2906" s="1"/>
  <c r="C2914"/>
  <c r="F2914" s="1"/>
  <c r="C2922"/>
  <c r="F2922" s="1"/>
  <c r="D3996"/>
  <c r="C3996"/>
  <c r="F3996" s="1"/>
  <c r="D4012"/>
  <c r="C4012"/>
  <c r="F4012" s="1"/>
  <c r="D4028"/>
  <c r="C4028"/>
  <c r="F4028" s="1"/>
  <c r="D4044"/>
  <c r="C4044"/>
  <c r="F4044" s="1"/>
  <c r="D4060"/>
  <c r="C4060"/>
  <c r="F4060" s="1"/>
  <c r="D4076"/>
  <c r="C4076"/>
  <c r="F4076" s="1"/>
  <c r="D4092"/>
  <c r="C4092"/>
  <c r="F4092" s="1"/>
  <c r="D4108"/>
  <c r="C4108"/>
  <c r="F4108" s="1"/>
  <c r="D4124"/>
  <c r="C4124"/>
  <c r="F4124" s="1"/>
  <c r="D4140"/>
  <c r="C4140"/>
  <c r="F4140" s="1"/>
  <c r="D4156"/>
  <c r="C4156"/>
  <c r="F4156" s="1"/>
  <c r="H2071"/>
  <c r="H2087"/>
  <c r="H2103"/>
  <c r="H2119"/>
  <c r="H2135"/>
  <c r="H2151"/>
  <c r="H2167"/>
  <c r="H2183"/>
  <c r="H2199"/>
  <c r="H2215"/>
  <c r="H2231"/>
  <c r="H2247"/>
  <c r="H2263"/>
  <c r="H2279"/>
  <c r="H2295"/>
  <c r="H2311"/>
  <c r="H2327"/>
  <c r="H2343"/>
  <c r="H2359"/>
  <c r="H2375"/>
  <c r="H2391"/>
  <c r="H2407"/>
  <c r="H2423"/>
  <c r="H2439"/>
  <c r="H2455"/>
  <c r="H2471"/>
  <c r="H2487"/>
  <c r="H2503"/>
  <c r="H2519"/>
  <c r="H2535"/>
  <c r="H2551"/>
  <c r="H2567"/>
  <c r="H2583"/>
  <c r="H2599"/>
  <c r="H2615"/>
  <c r="C2934"/>
  <c r="F2934" s="1"/>
  <c r="C2942"/>
  <c r="F2942" s="1"/>
  <c r="C2950"/>
  <c r="F2950" s="1"/>
  <c r="C2958"/>
  <c r="F2958" s="1"/>
  <c r="C2966"/>
  <c r="F2966" s="1"/>
  <c r="C2974"/>
  <c r="F2974" s="1"/>
  <c r="C2982"/>
  <c r="F2982" s="1"/>
  <c r="C2990"/>
  <c r="F2990" s="1"/>
  <c r="C2998"/>
  <c r="F2998" s="1"/>
  <c r="C3006"/>
  <c r="F3006" s="1"/>
  <c r="C3014"/>
  <c r="F3014" s="1"/>
  <c r="C3022"/>
  <c r="F3022" s="1"/>
  <c r="C3030"/>
  <c r="F3030" s="1"/>
  <c r="C3038"/>
  <c r="F3038" s="1"/>
  <c r="C3046"/>
  <c r="F3046" s="1"/>
  <c r="C3054"/>
  <c r="F3054" s="1"/>
  <c r="C3062"/>
  <c r="F3062" s="1"/>
  <c r="C3070"/>
  <c r="F3070" s="1"/>
  <c r="C3078"/>
  <c r="F3078" s="1"/>
  <c r="C3086"/>
  <c r="F3086" s="1"/>
  <c r="C3094"/>
  <c r="F3094" s="1"/>
  <c r="C3102"/>
  <c r="F3102" s="1"/>
  <c r="C3110"/>
  <c r="F3110" s="1"/>
  <c r="C3118"/>
  <c r="F3118" s="1"/>
  <c r="C3126"/>
  <c r="F3126" s="1"/>
  <c r="C3134"/>
  <c r="F3134" s="1"/>
  <c r="C3142"/>
  <c r="F3142" s="1"/>
  <c r="C3150"/>
  <c r="F3150" s="1"/>
  <c r="C3158"/>
  <c r="F3158" s="1"/>
  <c r="C3166"/>
  <c r="F3166" s="1"/>
  <c r="C3174"/>
  <c r="F3174" s="1"/>
  <c r="C3182"/>
  <c r="F3182" s="1"/>
  <c r="C3190"/>
  <c r="F3190" s="1"/>
  <c r="H3196"/>
  <c r="C3202"/>
  <c r="F3202" s="1"/>
  <c r="C3210"/>
  <c r="F3210" s="1"/>
  <c r="C3218"/>
  <c r="F3218" s="1"/>
  <c r="C3226"/>
  <c r="F3226" s="1"/>
  <c r="C3234"/>
  <c r="F3234" s="1"/>
  <c r="C3242"/>
  <c r="F3242" s="1"/>
  <c r="C3250"/>
  <c r="F3250" s="1"/>
  <c r="C3258"/>
  <c r="F3258" s="1"/>
  <c r="C3266"/>
  <c r="F3266" s="1"/>
  <c r="C3274"/>
  <c r="F3274" s="1"/>
  <c r="C3282"/>
  <c r="F3282" s="1"/>
  <c r="C3290"/>
  <c r="F3290" s="1"/>
  <c r="H3290" s="1"/>
  <c r="C3298"/>
  <c r="F3298" s="1"/>
  <c r="C3306"/>
  <c r="F3306" s="1"/>
  <c r="C3314"/>
  <c r="F3314" s="1"/>
  <c r="C3322"/>
  <c r="F3322" s="1"/>
  <c r="C3330"/>
  <c r="F3330" s="1"/>
  <c r="C3338"/>
  <c r="F3338" s="1"/>
  <c r="C3346"/>
  <c r="F3346" s="1"/>
  <c r="C3354"/>
  <c r="F3354" s="1"/>
  <c r="C3362"/>
  <c r="F3362" s="1"/>
  <c r="C3370"/>
  <c r="F3370" s="1"/>
  <c r="C3378"/>
  <c r="F3378" s="1"/>
  <c r="C3386"/>
  <c r="F3386" s="1"/>
  <c r="C3394"/>
  <c r="F3394" s="1"/>
  <c r="C3402"/>
  <c r="F3402" s="1"/>
  <c r="C3410"/>
  <c r="F3410" s="1"/>
  <c r="C3418"/>
  <c r="F3418" s="1"/>
  <c r="C3426"/>
  <c r="F3426" s="1"/>
  <c r="C3434"/>
  <c r="F3434" s="1"/>
  <c r="C3442"/>
  <c r="F3442" s="1"/>
  <c r="C3450"/>
  <c r="F3450" s="1"/>
  <c r="C3458"/>
  <c r="F3458" s="1"/>
  <c r="C3468"/>
  <c r="F3468" s="1"/>
  <c r="C3476"/>
  <c r="F3476" s="1"/>
  <c r="C3484"/>
  <c r="F3484" s="1"/>
  <c r="C3492"/>
  <c r="F3492" s="1"/>
  <c r="C3500"/>
  <c r="F3500" s="1"/>
  <c r="C3508"/>
  <c r="F3508" s="1"/>
  <c r="C3516"/>
  <c r="F3516" s="1"/>
  <c r="C3524"/>
  <c r="F3524" s="1"/>
  <c r="C3532"/>
  <c r="F3532" s="1"/>
  <c r="C3540"/>
  <c r="F3540" s="1"/>
  <c r="C3548"/>
  <c r="F3548" s="1"/>
  <c r="C3556"/>
  <c r="F3556" s="1"/>
  <c r="C3564"/>
  <c r="F3564" s="1"/>
  <c r="C3572"/>
  <c r="F3572" s="1"/>
  <c r="C3580"/>
  <c r="F3580" s="1"/>
  <c r="C3588"/>
  <c r="F3588" s="1"/>
  <c r="C3596"/>
  <c r="F3596" s="1"/>
  <c r="C3604"/>
  <c r="F3604" s="1"/>
  <c r="C3612"/>
  <c r="F3612" s="1"/>
  <c r="C3620"/>
  <c r="F3620" s="1"/>
  <c r="C3628"/>
  <c r="F3628" s="1"/>
  <c r="C3636"/>
  <c r="F3636" s="1"/>
  <c r="C3644"/>
  <c r="F3644" s="1"/>
  <c r="C3652"/>
  <c r="F3652" s="1"/>
  <c r="C3660"/>
  <c r="F3660" s="1"/>
  <c r="C3668"/>
  <c r="F3668" s="1"/>
  <c r="C3676"/>
  <c r="F3676" s="1"/>
  <c r="C3684"/>
  <c r="F3684" s="1"/>
  <c r="C3692"/>
  <c r="F3692" s="1"/>
  <c r="C3700"/>
  <c r="F3700" s="1"/>
  <c r="H3700" s="1"/>
  <c r="H3704"/>
  <c r="C3708"/>
  <c r="F3708" s="1"/>
  <c r="H3708" s="1"/>
  <c r="H3712"/>
  <c r="C3716"/>
  <c r="F3716" s="1"/>
  <c r="H3716" s="1"/>
  <c r="H3720"/>
  <c r="C3724"/>
  <c r="F3724" s="1"/>
  <c r="H3724" s="1"/>
  <c r="H3728"/>
  <c r="C3732"/>
  <c r="F3732" s="1"/>
  <c r="H3732" s="1"/>
  <c r="H3736"/>
  <c r="C3740"/>
  <c r="F3740" s="1"/>
  <c r="H3740" s="1"/>
  <c r="H3744"/>
  <c r="C3748"/>
  <c r="F3748" s="1"/>
  <c r="H3748" s="1"/>
  <c r="H3752"/>
  <c r="C3756"/>
  <c r="F3756" s="1"/>
  <c r="H3756" s="1"/>
  <c r="H3760"/>
  <c r="C3764"/>
  <c r="F3764" s="1"/>
  <c r="H3764" s="1"/>
  <c r="H3768"/>
  <c r="C3772"/>
  <c r="F3772" s="1"/>
  <c r="H3772" s="1"/>
  <c r="H3776"/>
  <c r="C3780"/>
  <c r="F3780" s="1"/>
  <c r="H3780" s="1"/>
  <c r="H3784"/>
  <c r="C3788"/>
  <c r="F3788" s="1"/>
  <c r="H3788" s="1"/>
  <c r="H3792"/>
  <c r="C3796"/>
  <c r="F3796" s="1"/>
  <c r="H3796" s="1"/>
  <c r="H3800"/>
  <c r="C3804"/>
  <c r="F3804" s="1"/>
  <c r="H3804" s="1"/>
  <c r="H3808"/>
  <c r="C3812"/>
  <c r="F3812" s="1"/>
  <c r="H3812" s="1"/>
  <c r="H3816"/>
  <c r="C3820"/>
  <c r="F3820" s="1"/>
  <c r="H3820" s="1"/>
  <c r="H3824"/>
  <c r="C3828"/>
  <c r="F3828" s="1"/>
  <c r="H3828" s="1"/>
  <c r="H3832"/>
  <c r="C3836"/>
  <c r="F3836" s="1"/>
  <c r="H3836" s="1"/>
  <c r="H3840"/>
  <c r="C3844"/>
  <c r="F3844" s="1"/>
  <c r="H3844" s="1"/>
  <c r="H3848"/>
  <c r="C3852"/>
  <c r="F3852" s="1"/>
  <c r="H3852" s="1"/>
  <c r="H3856"/>
  <c r="C3860"/>
  <c r="F3860" s="1"/>
  <c r="H3860" s="1"/>
  <c r="H3864"/>
  <c r="C3868"/>
  <c r="F3868" s="1"/>
  <c r="H3868" s="1"/>
  <c r="H3872"/>
  <c r="C3876"/>
  <c r="F3876" s="1"/>
  <c r="H3876" s="1"/>
  <c r="H3880"/>
  <c r="C3884"/>
  <c r="F3884" s="1"/>
  <c r="H3884" s="1"/>
  <c r="H3888"/>
  <c r="C3892"/>
  <c r="F3892" s="1"/>
  <c r="H3892" s="1"/>
  <c r="H3896"/>
  <c r="C3900"/>
  <c r="F3900" s="1"/>
  <c r="H3900" s="1"/>
  <c r="H3904"/>
  <c r="C3908"/>
  <c r="F3908" s="1"/>
  <c r="H3908" s="1"/>
  <c r="H3912"/>
  <c r="C3916"/>
  <c r="F3916" s="1"/>
  <c r="H3916" s="1"/>
  <c r="H3920"/>
  <c r="C3924"/>
  <c r="F3924" s="1"/>
  <c r="H3924" s="1"/>
  <c r="H3928"/>
  <c r="C3932"/>
  <c r="F3932" s="1"/>
  <c r="H3932" s="1"/>
  <c r="H3936"/>
  <c r="C3940"/>
  <c r="F3940" s="1"/>
  <c r="H3940" s="1"/>
  <c r="H3944"/>
  <c r="C3948"/>
  <c r="F3948" s="1"/>
  <c r="H3948" s="1"/>
  <c r="H3952"/>
  <c r="C3956"/>
  <c r="F3956" s="1"/>
  <c r="H3956" s="1"/>
  <c r="H3960"/>
  <c r="C3964"/>
  <c r="F3964" s="1"/>
  <c r="H3964" s="1"/>
  <c r="H3968"/>
  <c r="C3972"/>
  <c r="F3972" s="1"/>
  <c r="H3972" s="1"/>
  <c r="H3976"/>
  <c r="C3980"/>
  <c r="F3980" s="1"/>
  <c r="H3980" s="1"/>
  <c r="H3984"/>
  <c r="H4497"/>
  <c r="C5530"/>
  <c r="F5530" s="1"/>
  <c r="C5538"/>
  <c r="F5538" s="1"/>
  <c r="H3992"/>
  <c r="H4000"/>
  <c r="H4008"/>
  <c r="H4016"/>
  <c r="H4024"/>
  <c r="H4032"/>
  <c r="H4040"/>
  <c r="H4048"/>
  <c r="C4171"/>
  <c r="F4171" s="1"/>
  <c r="C4179"/>
  <c r="F4179" s="1"/>
  <c r="C4187"/>
  <c r="F4187" s="1"/>
  <c r="C4195"/>
  <c r="F4195" s="1"/>
  <c r="C4203"/>
  <c r="F4203" s="1"/>
  <c r="C4211"/>
  <c r="F4211" s="1"/>
  <c r="C4219"/>
  <c r="F4219" s="1"/>
  <c r="C4227"/>
  <c r="F4227" s="1"/>
  <c r="C4235"/>
  <c r="F4235" s="1"/>
  <c r="C4243"/>
  <c r="F4243" s="1"/>
  <c r="C4251"/>
  <c r="F4251" s="1"/>
  <c r="C4259"/>
  <c r="F4259" s="1"/>
  <c r="C4267"/>
  <c r="F4267" s="1"/>
  <c r="C4275"/>
  <c r="F4275" s="1"/>
  <c r="C4283"/>
  <c r="F4283" s="1"/>
  <c r="C4291"/>
  <c r="F4291" s="1"/>
  <c r="C4299"/>
  <c r="F4299" s="1"/>
  <c r="C4307"/>
  <c r="F4307" s="1"/>
  <c r="C4315"/>
  <c r="F4315" s="1"/>
  <c r="C4323"/>
  <c r="F4323" s="1"/>
  <c r="C4331"/>
  <c r="F4331" s="1"/>
  <c r="C4339"/>
  <c r="F4339" s="1"/>
  <c r="C4347"/>
  <c r="F4347" s="1"/>
  <c r="C4355"/>
  <c r="F4355" s="1"/>
  <c r="C4363"/>
  <c r="F4363" s="1"/>
  <c r="C4371"/>
  <c r="F4371" s="1"/>
  <c r="C4379"/>
  <c r="F4379" s="1"/>
  <c r="C4387"/>
  <c r="F4387" s="1"/>
  <c r="C4395"/>
  <c r="F4395" s="1"/>
  <c r="C4403"/>
  <c r="F4403" s="1"/>
  <c r="C4411"/>
  <c r="F4411" s="1"/>
  <c r="C4419"/>
  <c r="F4419" s="1"/>
  <c r="C4427"/>
  <c r="F4427" s="1"/>
  <c r="C4435"/>
  <c r="F4435" s="1"/>
  <c r="C4443"/>
  <c r="F4443" s="1"/>
  <c r="C4451"/>
  <c r="F4451" s="1"/>
  <c r="C4459"/>
  <c r="F4459" s="1"/>
  <c r="H4485"/>
  <c r="C4489"/>
  <c r="F4489" s="1"/>
  <c r="H4489" s="1"/>
  <c r="H4493"/>
  <c r="C4497"/>
  <c r="F4497" s="1"/>
  <c r="H4503"/>
  <c r="C4507"/>
  <c r="F4507" s="1"/>
  <c r="H4507" s="1"/>
  <c r="H4511"/>
  <c r="C4515"/>
  <c r="F4515" s="1"/>
  <c r="H4515" s="1"/>
  <c r="H4519"/>
  <c r="C4523"/>
  <c r="F4523" s="1"/>
  <c r="H4523" s="1"/>
  <c r="H4527"/>
  <c r="C4531"/>
  <c r="F4531" s="1"/>
  <c r="H4531" s="1"/>
  <c r="H4535"/>
  <c r="C4539"/>
  <c r="F4539" s="1"/>
  <c r="H4539" s="1"/>
  <c r="C4816"/>
  <c r="F4816" s="1"/>
  <c r="C4824"/>
  <c r="F4824" s="1"/>
  <c r="C4832"/>
  <c r="F4832" s="1"/>
  <c r="C4840"/>
  <c r="F4840" s="1"/>
  <c r="C4848"/>
  <c r="F4848" s="1"/>
  <c r="C4856"/>
  <c r="F4856" s="1"/>
  <c r="C4864"/>
  <c r="F4864" s="1"/>
  <c r="C4872"/>
  <c r="F4872" s="1"/>
  <c r="C4882"/>
  <c r="F4882" s="1"/>
  <c r="C4900"/>
  <c r="F4900" s="1"/>
  <c r="H4900" s="1"/>
  <c r="H4904"/>
  <c r="C4908"/>
  <c r="F4908" s="1"/>
  <c r="H4908" s="1"/>
  <c r="H4912"/>
  <c r="C4916"/>
  <c r="F4916" s="1"/>
  <c r="H4916" s="1"/>
  <c r="H4920"/>
  <c r="C4924"/>
  <c r="F4924" s="1"/>
  <c r="H4924" s="1"/>
  <c r="H4928"/>
  <c r="C4932"/>
  <c r="F4932" s="1"/>
  <c r="H4932" s="1"/>
  <c r="H4936"/>
  <c r="C4940"/>
  <c r="F4940" s="1"/>
  <c r="H4940" s="1"/>
  <c r="H4944"/>
  <c r="C4948"/>
  <c r="F4948" s="1"/>
  <c r="H4948" s="1"/>
  <c r="H4952"/>
  <c r="C4956"/>
  <c r="F4956" s="1"/>
  <c r="H4956" s="1"/>
  <c r="H4960"/>
  <c r="C4964"/>
  <c r="F4964" s="1"/>
  <c r="H4964" s="1"/>
  <c r="H4968"/>
  <c r="C4972"/>
  <c r="F4972" s="1"/>
  <c r="H4972" s="1"/>
  <c r="H4976"/>
  <c r="C4980"/>
  <c r="F4980" s="1"/>
  <c r="H4980" s="1"/>
  <c r="H4984"/>
  <c r="C4988"/>
  <c r="F4988" s="1"/>
  <c r="H4988" s="1"/>
  <c r="H4992"/>
  <c r="C4996"/>
  <c r="F4996" s="1"/>
  <c r="H4996" s="1"/>
  <c r="H5000"/>
  <c r="C5004"/>
  <c r="F5004" s="1"/>
  <c r="H5004" s="1"/>
  <c r="H5008"/>
  <c r="C5012"/>
  <c r="F5012" s="1"/>
  <c r="H5012" s="1"/>
  <c r="H5016"/>
  <c r="C5020"/>
  <c r="F5020" s="1"/>
  <c r="H5020" s="1"/>
  <c r="H5024"/>
  <c r="C5028"/>
  <c r="F5028" s="1"/>
  <c r="H5028" s="1"/>
  <c r="H5032"/>
  <c r="C5036"/>
  <c r="F5036" s="1"/>
  <c r="H5036" s="1"/>
  <c r="H5040"/>
  <c r="C5044"/>
  <c r="F5044" s="1"/>
  <c r="H5044" s="1"/>
  <c r="H5048"/>
  <c r="C5052"/>
  <c r="F5052" s="1"/>
  <c r="H5052" s="1"/>
  <c r="H5056"/>
  <c r="C5060"/>
  <c r="F5060" s="1"/>
  <c r="H5060" s="1"/>
  <c r="H5064"/>
  <c r="C5068"/>
  <c r="F5068" s="1"/>
  <c r="H5068" s="1"/>
  <c r="H5072"/>
  <c r="C5076"/>
  <c r="F5076" s="1"/>
  <c r="H5076" s="1"/>
  <c r="H5080"/>
  <c r="C5084"/>
  <c r="F5084" s="1"/>
  <c r="H5084" s="1"/>
  <c r="H5088"/>
  <c r="C5092"/>
  <c r="F5092" s="1"/>
  <c r="H5092" s="1"/>
  <c r="H5096"/>
  <c r="C5100"/>
  <c r="F5100" s="1"/>
  <c r="H5100" s="1"/>
  <c r="H5104"/>
  <c r="C5108"/>
  <c r="F5108" s="1"/>
  <c r="H5108" s="1"/>
  <c r="H5112"/>
  <c r="C5121"/>
  <c r="F5121" s="1"/>
  <c r="C5129"/>
  <c r="F5129" s="1"/>
  <c r="C5137"/>
  <c r="F5137" s="1"/>
  <c r="C5145"/>
  <c r="F5145" s="1"/>
  <c r="C5153"/>
  <c r="F5153" s="1"/>
  <c r="C5161"/>
  <c r="F5161" s="1"/>
  <c r="C5169"/>
  <c r="F5169" s="1"/>
  <c r="C5177"/>
  <c r="F5177" s="1"/>
  <c r="C5185"/>
  <c r="F5185" s="1"/>
  <c r="C5193"/>
  <c r="F5193" s="1"/>
  <c r="C5201"/>
  <c r="F5201" s="1"/>
  <c r="C5209"/>
  <c r="F5209" s="1"/>
  <c r="C5217"/>
  <c r="F5217" s="1"/>
  <c r="C5225"/>
  <c r="F5225" s="1"/>
  <c r="C5233"/>
  <c r="F5233" s="1"/>
  <c r="C5241"/>
  <c r="F5241" s="1"/>
  <c r="C5249"/>
  <c r="F5249" s="1"/>
  <c r="C5257"/>
  <c r="F5257" s="1"/>
  <c r="C5265"/>
  <c r="F5265" s="1"/>
  <c r="C5273"/>
  <c r="F5273" s="1"/>
  <c r="C5281"/>
  <c r="F5281" s="1"/>
  <c r="C5289"/>
  <c r="F5289" s="1"/>
  <c r="C5297"/>
  <c r="F5297" s="1"/>
  <c r="C5305"/>
  <c r="F5305" s="1"/>
  <c r="C5313"/>
  <c r="F5313" s="1"/>
  <c r="C5321"/>
  <c r="F5321" s="1"/>
  <c r="C5329"/>
  <c r="F5329" s="1"/>
  <c r="C5337"/>
  <c r="F5337" s="1"/>
  <c r="C5447"/>
  <c r="F5447" s="1"/>
  <c r="C5455"/>
  <c r="F5455" s="1"/>
  <c r="C5589"/>
  <c r="F5589" s="1"/>
  <c r="C5597"/>
  <c r="F5597" s="1"/>
  <c r="D1427"/>
  <c r="C1427"/>
  <c r="F1427" s="1"/>
  <c r="D1435"/>
  <c r="C1435"/>
  <c r="F1435" s="1"/>
  <c r="D1443"/>
  <c r="C1443"/>
  <c r="F1443" s="1"/>
  <c r="D1451"/>
  <c r="C1451"/>
  <c r="F1451" s="1"/>
  <c r="D1459"/>
  <c r="C1459"/>
  <c r="F1459" s="1"/>
  <c r="D1467"/>
  <c r="C1467"/>
  <c r="F1467" s="1"/>
  <c r="D1475"/>
  <c r="C1475"/>
  <c r="F1475" s="1"/>
  <c r="D1483"/>
  <c r="C1483"/>
  <c r="F1483" s="1"/>
  <c r="D1491"/>
  <c r="C1491"/>
  <c r="F1491" s="1"/>
  <c r="D1499"/>
  <c r="C1499"/>
  <c r="F1499" s="1"/>
  <c r="D1507"/>
  <c r="C1507"/>
  <c r="F1507" s="1"/>
  <c r="D1515"/>
  <c r="C1515"/>
  <c r="F1515" s="1"/>
  <c r="D1523"/>
  <c r="C1523"/>
  <c r="F1523" s="1"/>
  <c r="D1531"/>
  <c r="C1531"/>
  <c r="F1531" s="1"/>
  <c r="D1539"/>
  <c r="C1539"/>
  <c r="F1539" s="1"/>
  <c r="D1547"/>
  <c r="C1547"/>
  <c r="F1547" s="1"/>
  <c r="D1555"/>
  <c r="C1555"/>
  <c r="F1555" s="1"/>
  <c r="D1563"/>
  <c r="C1563"/>
  <c r="F1563" s="1"/>
  <c r="D1571"/>
  <c r="C1571"/>
  <c r="F1571" s="1"/>
  <c r="D1579"/>
  <c r="C1579"/>
  <c r="F1579" s="1"/>
  <c r="D1587"/>
  <c r="C1587"/>
  <c r="F1587" s="1"/>
  <c r="D1595"/>
  <c r="C1595"/>
  <c r="F1595" s="1"/>
  <c r="D1603"/>
  <c r="C1603"/>
  <c r="F1603" s="1"/>
  <c r="D1611"/>
  <c r="C1611"/>
  <c r="F1611" s="1"/>
  <c r="D1619"/>
  <c r="C1619"/>
  <c r="F1619" s="1"/>
  <c r="D1627"/>
  <c r="C1627"/>
  <c r="F1627" s="1"/>
  <c r="D1635"/>
  <c r="C1635"/>
  <c r="F1635" s="1"/>
  <c r="D1643"/>
  <c r="C1643"/>
  <c r="F1643" s="1"/>
  <c r="D1651"/>
  <c r="C1651"/>
  <c r="F1651" s="1"/>
  <c r="D1659"/>
  <c r="C1659"/>
  <c r="F1659" s="1"/>
  <c r="D1667"/>
  <c r="C1667"/>
  <c r="F1667" s="1"/>
  <c r="D1675"/>
  <c r="C1675"/>
  <c r="F1675" s="1"/>
  <c r="D1683"/>
  <c r="C1683"/>
  <c r="F1683" s="1"/>
  <c r="D1691"/>
  <c r="C1691"/>
  <c r="F1691" s="1"/>
  <c r="D1699"/>
  <c r="C1699"/>
  <c r="F1699" s="1"/>
  <c r="D1707"/>
  <c r="C1707"/>
  <c r="F1707" s="1"/>
  <c r="D1715"/>
  <c r="C1715"/>
  <c r="F1715" s="1"/>
  <c r="D1723"/>
  <c r="C1723"/>
  <c r="F1723" s="1"/>
  <c r="D1731"/>
  <c r="C1731"/>
  <c r="F1731" s="1"/>
  <c r="D1739"/>
  <c r="C1739"/>
  <c r="F1739" s="1"/>
  <c r="D1747"/>
  <c r="C1747"/>
  <c r="F1747" s="1"/>
  <c r="D1755"/>
  <c r="C1755"/>
  <c r="F1755" s="1"/>
  <c r="D1763"/>
  <c r="C1763"/>
  <c r="F1763" s="1"/>
  <c r="D1771"/>
  <c r="C1771"/>
  <c r="F1771" s="1"/>
  <c r="D1779"/>
  <c r="C1779"/>
  <c r="F1779" s="1"/>
  <c r="D1787"/>
  <c r="C1787"/>
  <c r="F1787" s="1"/>
  <c r="D1795"/>
  <c r="C1795"/>
  <c r="F1795" s="1"/>
  <c r="D1803"/>
  <c r="C1803"/>
  <c r="F1803" s="1"/>
  <c r="D1811"/>
  <c r="C1811"/>
  <c r="F1811" s="1"/>
  <c r="D1819"/>
  <c r="C1819"/>
  <c r="F1819" s="1"/>
  <c r="D1827"/>
  <c r="C1827"/>
  <c r="F1827" s="1"/>
  <c r="D1835"/>
  <c r="C1835"/>
  <c r="F1835" s="1"/>
  <c r="D1843"/>
  <c r="C1843"/>
  <c r="F1843" s="1"/>
  <c r="D1851"/>
  <c r="C1851"/>
  <c r="F1851" s="1"/>
  <c r="D1859"/>
  <c r="C1859"/>
  <c r="F1859" s="1"/>
  <c r="D1867"/>
  <c r="C1867"/>
  <c r="F1867" s="1"/>
  <c r="D1875"/>
  <c r="C1875"/>
  <c r="F1875" s="1"/>
  <c r="D1883"/>
  <c r="C1883"/>
  <c r="F1883" s="1"/>
  <c r="D1891"/>
  <c r="C1891"/>
  <c r="F1891" s="1"/>
  <c r="D1899"/>
  <c r="C1899"/>
  <c r="F1899" s="1"/>
  <c r="D1907"/>
  <c r="C1907"/>
  <c r="F1907" s="1"/>
  <c r="D1915"/>
  <c r="C1915"/>
  <c r="F1915" s="1"/>
  <c r="D1923"/>
  <c r="C1923"/>
  <c r="F1923" s="1"/>
  <c r="D1931"/>
  <c r="C1931"/>
  <c r="F1931" s="1"/>
  <c r="D1939"/>
  <c r="C1939"/>
  <c r="F1939" s="1"/>
  <c r="D1947"/>
  <c r="C1947"/>
  <c r="F1947" s="1"/>
  <c r="D1955"/>
  <c r="C1955"/>
  <c r="F1955" s="1"/>
  <c r="D1963"/>
  <c r="C1963"/>
  <c r="F1963" s="1"/>
  <c r="D1971"/>
  <c r="C1971"/>
  <c r="F1971" s="1"/>
  <c r="D1979"/>
  <c r="C1979"/>
  <c r="F1979" s="1"/>
  <c r="D1987"/>
  <c r="C1987"/>
  <c r="F1987" s="1"/>
  <c r="D1995"/>
  <c r="C1995"/>
  <c r="F1995" s="1"/>
  <c r="D2003"/>
  <c r="C2003"/>
  <c r="F2003" s="1"/>
  <c r="D2011"/>
  <c r="C2011"/>
  <c r="F2011" s="1"/>
  <c r="D2019"/>
  <c r="C2019"/>
  <c r="F2019" s="1"/>
  <c r="D2027"/>
  <c r="C2027"/>
  <c r="F2027" s="1"/>
  <c r="D2035"/>
  <c r="C2035"/>
  <c r="F2035" s="1"/>
  <c r="D2043"/>
  <c r="C2043"/>
  <c r="F2043" s="1"/>
  <c r="D2051"/>
  <c r="C2051"/>
  <c r="F2051" s="1"/>
  <c r="D2059"/>
  <c r="C2059"/>
  <c r="F2059" s="1"/>
  <c r="D2067"/>
  <c r="H2067" s="1"/>
  <c r="C2067"/>
  <c r="F2067" s="1"/>
  <c r="D2073"/>
  <c r="C2073"/>
  <c r="F2073" s="1"/>
  <c r="D2081"/>
  <c r="C2081"/>
  <c r="F2081" s="1"/>
  <c r="D2089"/>
  <c r="C2089"/>
  <c r="F2089" s="1"/>
  <c r="D2097"/>
  <c r="C2097"/>
  <c r="F2097" s="1"/>
  <c r="D2105"/>
  <c r="C2105"/>
  <c r="F2105" s="1"/>
  <c r="D2113"/>
  <c r="C2113"/>
  <c r="F2113" s="1"/>
  <c r="D2121"/>
  <c r="C2121"/>
  <c r="F2121" s="1"/>
  <c r="D2129"/>
  <c r="C2129"/>
  <c r="F2129" s="1"/>
  <c r="D2137"/>
  <c r="C2137"/>
  <c r="F2137" s="1"/>
  <c r="D2145"/>
  <c r="C2145"/>
  <c r="F2145" s="1"/>
  <c r="D2153"/>
  <c r="C2153"/>
  <c r="F2153" s="1"/>
  <c r="D2161"/>
  <c r="C2161"/>
  <c r="F2161" s="1"/>
  <c r="D2169"/>
  <c r="C2169"/>
  <c r="F2169" s="1"/>
  <c r="D2177"/>
  <c r="C2177"/>
  <c r="F2177" s="1"/>
  <c r="D2185"/>
  <c r="C2185"/>
  <c r="F2185" s="1"/>
  <c r="D2193"/>
  <c r="C2193"/>
  <c r="F2193" s="1"/>
  <c r="D2201"/>
  <c r="C2201"/>
  <c r="F2201" s="1"/>
  <c r="C3"/>
  <c r="F3" s="1"/>
  <c r="C7"/>
  <c r="F7" s="1"/>
  <c r="C11"/>
  <c r="F11" s="1"/>
  <c r="C15"/>
  <c r="F15" s="1"/>
  <c r="C19"/>
  <c r="F19" s="1"/>
  <c r="C23"/>
  <c r="F23" s="1"/>
  <c r="C27"/>
  <c r="F27" s="1"/>
  <c r="C31"/>
  <c r="F31" s="1"/>
  <c r="C35"/>
  <c r="F35" s="1"/>
  <c r="C39"/>
  <c r="F39" s="1"/>
  <c r="C43"/>
  <c r="F43" s="1"/>
  <c r="C47"/>
  <c r="F47" s="1"/>
  <c r="C51"/>
  <c r="F51" s="1"/>
  <c r="C55"/>
  <c r="F55" s="1"/>
  <c r="C59"/>
  <c r="F59" s="1"/>
  <c r="C63"/>
  <c r="F63" s="1"/>
  <c r="C67"/>
  <c r="F67" s="1"/>
  <c r="C71"/>
  <c r="F71" s="1"/>
  <c r="C75"/>
  <c r="F75" s="1"/>
  <c r="C79"/>
  <c r="F79" s="1"/>
  <c r="C83"/>
  <c r="F83" s="1"/>
  <c r="C87"/>
  <c r="F87" s="1"/>
  <c r="C91"/>
  <c r="F91" s="1"/>
  <c r="C95"/>
  <c r="F95" s="1"/>
  <c r="C99"/>
  <c r="F99" s="1"/>
  <c r="C103"/>
  <c r="F103" s="1"/>
  <c r="C107"/>
  <c r="F107" s="1"/>
  <c r="C111"/>
  <c r="F111" s="1"/>
  <c r="C115"/>
  <c r="F115" s="1"/>
  <c r="C119"/>
  <c r="F119" s="1"/>
  <c r="C123"/>
  <c r="F123" s="1"/>
  <c r="C127"/>
  <c r="F127" s="1"/>
  <c r="C131"/>
  <c r="F131" s="1"/>
  <c r="C135"/>
  <c r="F135" s="1"/>
  <c r="C139"/>
  <c r="F139" s="1"/>
  <c r="C143"/>
  <c r="F143" s="1"/>
  <c r="C147"/>
  <c r="F147" s="1"/>
  <c r="C151"/>
  <c r="F151" s="1"/>
  <c r="C155"/>
  <c r="F155" s="1"/>
  <c r="C159"/>
  <c r="F159" s="1"/>
  <c r="C167"/>
  <c r="F167" s="1"/>
  <c r="C967"/>
  <c r="F967" s="1"/>
  <c r="C971"/>
  <c r="F971" s="1"/>
  <c r="C975"/>
  <c r="F975" s="1"/>
  <c r="C979"/>
  <c r="F979" s="1"/>
  <c r="C983"/>
  <c r="F983" s="1"/>
  <c r="C987"/>
  <c r="F987" s="1"/>
  <c r="C991"/>
  <c r="F991" s="1"/>
  <c r="C995"/>
  <c r="F995" s="1"/>
  <c r="C999"/>
  <c r="F999" s="1"/>
  <c r="C1003"/>
  <c r="F1003" s="1"/>
  <c r="C1007"/>
  <c r="F1007" s="1"/>
  <c r="C1011"/>
  <c r="F1011" s="1"/>
  <c r="H1011" s="1"/>
  <c r="C1015"/>
  <c r="F1015" s="1"/>
  <c r="C1019"/>
  <c r="F1019" s="1"/>
  <c r="C1023"/>
  <c r="F1023" s="1"/>
  <c r="C1027"/>
  <c r="F1027" s="1"/>
  <c r="C1031"/>
  <c r="F1031" s="1"/>
  <c r="C1035"/>
  <c r="F1035" s="1"/>
  <c r="C1039"/>
  <c r="F1039" s="1"/>
  <c r="C1043"/>
  <c r="F1043" s="1"/>
  <c r="C1047"/>
  <c r="F1047" s="1"/>
  <c r="C1051"/>
  <c r="F1051" s="1"/>
  <c r="C1055"/>
  <c r="F1055" s="1"/>
  <c r="C1059"/>
  <c r="F1059" s="1"/>
  <c r="C1063"/>
  <c r="F1063" s="1"/>
  <c r="C1067"/>
  <c r="F1067" s="1"/>
  <c r="C1071"/>
  <c r="F1071" s="1"/>
  <c r="C1075"/>
  <c r="F1075" s="1"/>
  <c r="C1079"/>
  <c r="F1079" s="1"/>
  <c r="C1083"/>
  <c r="F1083" s="1"/>
  <c r="C1087"/>
  <c r="F1087" s="1"/>
  <c r="C1091"/>
  <c r="F1091" s="1"/>
  <c r="C1095"/>
  <c r="F1095" s="1"/>
  <c r="C1099"/>
  <c r="F1099" s="1"/>
  <c r="C1103"/>
  <c r="F1103" s="1"/>
  <c r="C1107"/>
  <c r="F1107" s="1"/>
  <c r="C1111"/>
  <c r="F1111" s="1"/>
  <c r="C1115"/>
  <c r="F1115" s="1"/>
  <c r="C1119"/>
  <c r="F1119" s="1"/>
  <c r="C1123"/>
  <c r="F1123" s="1"/>
  <c r="C1127"/>
  <c r="F1127" s="1"/>
  <c r="C1131"/>
  <c r="F1131" s="1"/>
  <c r="C1135"/>
  <c r="F1135" s="1"/>
  <c r="C1139"/>
  <c r="F1139" s="1"/>
  <c r="C1143"/>
  <c r="F1143" s="1"/>
  <c r="C1147"/>
  <c r="F1147" s="1"/>
  <c r="C1151"/>
  <c r="F1151" s="1"/>
  <c r="C1155"/>
  <c r="F1155" s="1"/>
  <c r="C1159"/>
  <c r="F1159" s="1"/>
  <c r="C1163"/>
  <c r="F1163" s="1"/>
  <c r="C1167"/>
  <c r="F1167" s="1"/>
  <c r="C1171"/>
  <c r="F1171" s="1"/>
  <c r="C1175"/>
  <c r="F1175" s="1"/>
  <c r="C1179"/>
  <c r="F1179" s="1"/>
  <c r="C1183"/>
  <c r="F1183" s="1"/>
  <c r="C1187"/>
  <c r="F1187" s="1"/>
  <c r="C1191"/>
  <c r="F1191" s="1"/>
  <c r="C1195"/>
  <c r="F1195" s="1"/>
  <c r="C1199"/>
  <c r="F1199" s="1"/>
  <c r="C1203"/>
  <c r="F1203" s="1"/>
  <c r="C1207"/>
  <c r="F1207" s="1"/>
  <c r="C1211"/>
  <c r="F1211" s="1"/>
  <c r="C1215"/>
  <c r="F1215" s="1"/>
  <c r="C1219"/>
  <c r="F1219" s="1"/>
  <c r="C1223"/>
  <c r="F1223" s="1"/>
  <c r="C1227"/>
  <c r="F1227" s="1"/>
  <c r="C1231"/>
  <c r="F1231" s="1"/>
  <c r="C1235"/>
  <c r="F1235" s="1"/>
  <c r="C1239"/>
  <c r="F1239" s="1"/>
  <c r="C1243"/>
  <c r="F1243" s="1"/>
  <c r="C1247"/>
  <c r="F1247" s="1"/>
  <c r="C1251"/>
  <c r="F1251" s="1"/>
  <c r="C1255"/>
  <c r="F1255" s="1"/>
  <c r="C1259"/>
  <c r="F1259" s="1"/>
  <c r="C1263"/>
  <c r="F1263" s="1"/>
  <c r="C1267"/>
  <c r="F1267" s="1"/>
  <c r="C1271"/>
  <c r="F1271" s="1"/>
  <c r="C1275"/>
  <c r="F1275" s="1"/>
  <c r="C1279"/>
  <c r="F1279" s="1"/>
  <c r="C1283"/>
  <c r="F1283" s="1"/>
  <c r="C1287"/>
  <c r="F1287" s="1"/>
  <c r="C1291"/>
  <c r="F1291" s="1"/>
  <c r="C1295"/>
  <c r="F1295" s="1"/>
  <c r="C1299"/>
  <c r="F1299" s="1"/>
  <c r="C1303"/>
  <c r="F1303" s="1"/>
  <c r="C1307"/>
  <c r="F1307" s="1"/>
  <c r="C1311"/>
  <c r="F1311" s="1"/>
  <c r="C1315"/>
  <c r="F1315" s="1"/>
  <c r="C1319"/>
  <c r="F1319" s="1"/>
  <c r="C1323"/>
  <c r="F1323" s="1"/>
  <c r="C1327"/>
  <c r="F1327" s="1"/>
  <c r="C1331"/>
  <c r="F1331" s="1"/>
  <c r="C1335"/>
  <c r="F1335" s="1"/>
  <c r="C1339"/>
  <c r="F1339" s="1"/>
  <c r="C1343"/>
  <c r="F1343" s="1"/>
  <c r="C1347"/>
  <c r="F1347" s="1"/>
  <c r="C1351"/>
  <c r="F1351" s="1"/>
  <c r="C1355"/>
  <c r="F1355" s="1"/>
  <c r="C1359"/>
  <c r="F1359" s="1"/>
  <c r="C1363"/>
  <c r="F1363" s="1"/>
  <c r="C1367"/>
  <c r="F1367" s="1"/>
  <c r="C1371"/>
  <c r="F1371" s="1"/>
  <c r="C1375"/>
  <c r="F1375" s="1"/>
  <c r="C1379"/>
  <c r="F1379" s="1"/>
  <c r="C1383"/>
  <c r="F1383" s="1"/>
  <c r="C1387"/>
  <c r="F1387" s="1"/>
  <c r="C1391"/>
  <c r="F1391" s="1"/>
  <c r="C1395"/>
  <c r="F1395" s="1"/>
  <c r="C1399"/>
  <c r="F1399" s="1"/>
  <c r="C1403"/>
  <c r="F1403" s="1"/>
  <c r="C1407"/>
  <c r="F1407" s="1"/>
  <c r="C1411"/>
  <c r="F1411" s="1"/>
  <c r="C1415"/>
  <c r="F1415" s="1"/>
  <c r="C1419"/>
  <c r="F1419" s="1"/>
  <c r="D1423"/>
  <c r="C1423"/>
  <c r="F1423" s="1"/>
  <c r="D1431"/>
  <c r="C1431"/>
  <c r="F1431" s="1"/>
  <c r="D1439"/>
  <c r="C1439"/>
  <c r="F1439" s="1"/>
  <c r="D1447"/>
  <c r="C1447"/>
  <c r="F1447" s="1"/>
  <c r="D1455"/>
  <c r="C1455"/>
  <c r="F1455" s="1"/>
  <c r="D1463"/>
  <c r="C1463"/>
  <c r="F1463" s="1"/>
  <c r="D1471"/>
  <c r="C1471"/>
  <c r="F1471" s="1"/>
  <c r="D1479"/>
  <c r="C1479"/>
  <c r="F1479" s="1"/>
  <c r="D1487"/>
  <c r="C1487"/>
  <c r="F1487" s="1"/>
  <c r="D1495"/>
  <c r="C1495"/>
  <c r="F1495" s="1"/>
  <c r="D1503"/>
  <c r="C1503"/>
  <c r="F1503" s="1"/>
  <c r="D1511"/>
  <c r="C1511"/>
  <c r="F1511" s="1"/>
  <c r="D1519"/>
  <c r="C1519"/>
  <c r="F1519" s="1"/>
  <c r="D1527"/>
  <c r="C1527"/>
  <c r="F1527" s="1"/>
  <c r="D1535"/>
  <c r="C1535"/>
  <c r="F1535" s="1"/>
  <c r="D1543"/>
  <c r="C1543"/>
  <c r="F1543" s="1"/>
  <c r="D1551"/>
  <c r="C1551"/>
  <c r="F1551" s="1"/>
  <c r="D1559"/>
  <c r="C1559"/>
  <c r="F1559" s="1"/>
  <c r="D1567"/>
  <c r="C1567"/>
  <c r="F1567" s="1"/>
  <c r="D1575"/>
  <c r="C1575"/>
  <c r="F1575" s="1"/>
  <c r="D1583"/>
  <c r="C1583"/>
  <c r="F1583" s="1"/>
  <c r="D1591"/>
  <c r="C1591"/>
  <c r="F1591" s="1"/>
  <c r="D1599"/>
  <c r="C1599"/>
  <c r="F1599" s="1"/>
  <c r="D1607"/>
  <c r="C1607"/>
  <c r="F1607" s="1"/>
  <c r="D1615"/>
  <c r="C1615"/>
  <c r="F1615" s="1"/>
  <c r="D1623"/>
  <c r="C1623"/>
  <c r="F1623" s="1"/>
  <c r="D1631"/>
  <c r="C1631"/>
  <c r="F1631" s="1"/>
  <c r="D1639"/>
  <c r="C1639"/>
  <c r="F1639" s="1"/>
  <c r="D1647"/>
  <c r="C1647"/>
  <c r="F1647" s="1"/>
  <c r="D1655"/>
  <c r="C1655"/>
  <c r="F1655" s="1"/>
  <c r="D1663"/>
  <c r="C1663"/>
  <c r="F1663" s="1"/>
  <c r="D1671"/>
  <c r="C1671"/>
  <c r="F1671" s="1"/>
  <c r="D1679"/>
  <c r="C1679"/>
  <c r="F1679" s="1"/>
  <c r="D1687"/>
  <c r="C1687"/>
  <c r="F1687" s="1"/>
  <c r="D1695"/>
  <c r="C1695"/>
  <c r="F1695" s="1"/>
  <c r="D1703"/>
  <c r="C1703"/>
  <c r="F1703" s="1"/>
  <c r="D1711"/>
  <c r="C1711"/>
  <c r="F1711" s="1"/>
  <c r="D1719"/>
  <c r="C1719"/>
  <c r="F1719" s="1"/>
  <c r="D1727"/>
  <c r="C1727"/>
  <c r="F1727" s="1"/>
  <c r="D1735"/>
  <c r="C1735"/>
  <c r="F1735" s="1"/>
  <c r="D1743"/>
  <c r="C1743"/>
  <c r="F1743" s="1"/>
  <c r="D1751"/>
  <c r="C1751"/>
  <c r="F1751" s="1"/>
  <c r="D1759"/>
  <c r="C1759"/>
  <c r="F1759" s="1"/>
  <c r="D1767"/>
  <c r="C1767"/>
  <c r="F1767" s="1"/>
  <c r="D1775"/>
  <c r="C1775"/>
  <c r="F1775" s="1"/>
  <c r="D1783"/>
  <c r="C1783"/>
  <c r="F1783" s="1"/>
  <c r="D1791"/>
  <c r="C1791"/>
  <c r="F1791" s="1"/>
  <c r="D1799"/>
  <c r="C1799"/>
  <c r="F1799" s="1"/>
  <c r="D1807"/>
  <c r="C1807"/>
  <c r="F1807" s="1"/>
  <c r="D1815"/>
  <c r="C1815"/>
  <c r="F1815" s="1"/>
  <c r="D1823"/>
  <c r="C1823"/>
  <c r="F1823" s="1"/>
  <c r="D1831"/>
  <c r="C1831"/>
  <c r="F1831" s="1"/>
  <c r="D1839"/>
  <c r="C1839"/>
  <c r="F1839" s="1"/>
  <c r="D1847"/>
  <c r="C1847"/>
  <c r="F1847" s="1"/>
  <c r="D1855"/>
  <c r="C1855"/>
  <c r="F1855" s="1"/>
  <c r="D1863"/>
  <c r="C1863"/>
  <c r="F1863" s="1"/>
  <c r="D1871"/>
  <c r="C1871"/>
  <c r="F1871" s="1"/>
  <c r="D1879"/>
  <c r="C1879"/>
  <c r="F1879" s="1"/>
  <c r="D1887"/>
  <c r="C1887"/>
  <c r="F1887" s="1"/>
  <c r="D1895"/>
  <c r="C1895"/>
  <c r="F1895" s="1"/>
  <c r="D1903"/>
  <c r="C1903"/>
  <c r="F1903" s="1"/>
  <c r="D1911"/>
  <c r="C1911"/>
  <c r="F1911" s="1"/>
  <c r="D1919"/>
  <c r="C1919"/>
  <c r="F1919" s="1"/>
  <c r="D1927"/>
  <c r="C1927"/>
  <c r="F1927" s="1"/>
  <c r="D1935"/>
  <c r="C1935"/>
  <c r="F1935" s="1"/>
  <c r="D1943"/>
  <c r="C1943"/>
  <c r="F1943" s="1"/>
  <c r="D1951"/>
  <c r="C1951"/>
  <c r="F1951" s="1"/>
  <c r="D1959"/>
  <c r="C1959"/>
  <c r="F1959" s="1"/>
  <c r="D1967"/>
  <c r="C1967"/>
  <c r="F1967" s="1"/>
  <c r="D1975"/>
  <c r="C1975"/>
  <c r="F1975" s="1"/>
  <c r="D1983"/>
  <c r="C1983"/>
  <c r="F1983" s="1"/>
  <c r="D1991"/>
  <c r="C1991"/>
  <c r="F1991" s="1"/>
  <c r="D1999"/>
  <c r="C1999"/>
  <c r="F1999" s="1"/>
  <c r="D2007"/>
  <c r="C2007"/>
  <c r="F2007" s="1"/>
  <c r="D2015"/>
  <c r="C2015"/>
  <c r="F2015" s="1"/>
  <c r="D2023"/>
  <c r="C2023"/>
  <c r="F2023" s="1"/>
  <c r="D2031"/>
  <c r="C2031"/>
  <c r="F2031" s="1"/>
  <c r="D2039"/>
  <c r="C2039"/>
  <c r="F2039" s="1"/>
  <c r="D2047"/>
  <c r="C2047"/>
  <c r="F2047" s="1"/>
  <c r="D2055"/>
  <c r="C2055"/>
  <c r="F2055" s="1"/>
  <c r="D2063"/>
  <c r="C2063"/>
  <c r="F2063" s="1"/>
  <c r="D2077"/>
  <c r="C2077"/>
  <c r="F2077" s="1"/>
  <c r="D2085"/>
  <c r="C2085"/>
  <c r="F2085" s="1"/>
  <c r="D2093"/>
  <c r="C2093"/>
  <c r="F2093" s="1"/>
  <c r="D2101"/>
  <c r="C2101"/>
  <c r="F2101" s="1"/>
  <c r="D2109"/>
  <c r="C2109"/>
  <c r="F2109" s="1"/>
  <c r="D2117"/>
  <c r="C2117"/>
  <c r="F2117" s="1"/>
  <c r="D2125"/>
  <c r="C2125"/>
  <c r="F2125" s="1"/>
  <c r="D2133"/>
  <c r="C2133"/>
  <c r="F2133" s="1"/>
  <c r="D2141"/>
  <c r="C2141"/>
  <c r="F2141" s="1"/>
  <c r="D2149"/>
  <c r="C2149"/>
  <c r="F2149" s="1"/>
  <c r="D2157"/>
  <c r="C2157"/>
  <c r="F2157" s="1"/>
  <c r="D2165"/>
  <c r="C2165"/>
  <c r="F2165" s="1"/>
  <c r="D2173"/>
  <c r="C2173"/>
  <c r="F2173" s="1"/>
  <c r="D2181"/>
  <c r="C2181"/>
  <c r="F2181" s="1"/>
  <c r="D2189"/>
  <c r="C2189"/>
  <c r="F2189" s="1"/>
  <c r="D2197"/>
  <c r="C2197"/>
  <c r="F2197" s="1"/>
  <c r="D2205"/>
  <c r="C2205"/>
  <c r="F2205" s="1"/>
  <c r="C21"/>
  <c r="F21" s="1"/>
  <c r="C25"/>
  <c r="F25" s="1"/>
  <c r="C29"/>
  <c r="F29" s="1"/>
  <c r="C33"/>
  <c r="F33" s="1"/>
  <c r="C37"/>
  <c r="F37" s="1"/>
  <c r="C41"/>
  <c r="F41" s="1"/>
  <c r="C45"/>
  <c r="F45" s="1"/>
  <c r="C49"/>
  <c r="F49" s="1"/>
  <c r="C53"/>
  <c r="F53" s="1"/>
  <c r="C57"/>
  <c r="F57" s="1"/>
  <c r="C61"/>
  <c r="F61" s="1"/>
  <c r="C65"/>
  <c r="F65" s="1"/>
  <c r="C69"/>
  <c r="F69" s="1"/>
  <c r="C73"/>
  <c r="F73" s="1"/>
  <c r="C77"/>
  <c r="F77" s="1"/>
  <c r="C81"/>
  <c r="F81" s="1"/>
  <c r="C85"/>
  <c r="F85" s="1"/>
  <c r="C89"/>
  <c r="F89" s="1"/>
  <c r="C93"/>
  <c r="F93" s="1"/>
  <c r="C97"/>
  <c r="F97" s="1"/>
  <c r="C101"/>
  <c r="F101" s="1"/>
  <c r="C105"/>
  <c r="F105" s="1"/>
  <c r="C109"/>
  <c r="F109" s="1"/>
  <c r="C113"/>
  <c r="F113" s="1"/>
  <c r="C117"/>
  <c r="F117" s="1"/>
  <c r="C121"/>
  <c r="F121" s="1"/>
  <c r="C125"/>
  <c r="F125" s="1"/>
  <c r="C129"/>
  <c r="F129" s="1"/>
  <c r="C133"/>
  <c r="F133" s="1"/>
  <c r="C137"/>
  <c r="F137" s="1"/>
  <c r="C141"/>
  <c r="F141" s="1"/>
  <c r="C145"/>
  <c r="F145" s="1"/>
  <c r="C149"/>
  <c r="F149" s="1"/>
  <c r="C153"/>
  <c r="F153" s="1"/>
  <c r="C157"/>
  <c r="F157" s="1"/>
  <c r="C161"/>
  <c r="F161" s="1"/>
  <c r="C165"/>
  <c r="F165" s="1"/>
  <c r="C169"/>
  <c r="F169" s="1"/>
  <c r="C173"/>
  <c r="F173" s="1"/>
  <c r="C177"/>
  <c r="F177" s="1"/>
  <c r="C181"/>
  <c r="F181" s="1"/>
  <c r="C185"/>
  <c r="F185" s="1"/>
  <c r="C189"/>
  <c r="F189" s="1"/>
  <c r="C193"/>
  <c r="F193" s="1"/>
  <c r="C197"/>
  <c r="F197" s="1"/>
  <c r="C201"/>
  <c r="F201" s="1"/>
  <c r="C205"/>
  <c r="F205" s="1"/>
  <c r="C209"/>
  <c r="F209" s="1"/>
  <c r="C213"/>
  <c r="F213" s="1"/>
  <c r="C217"/>
  <c r="F217" s="1"/>
  <c r="C221"/>
  <c r="F221" s="1"/>
  <c r="C225"/>
  <c r="F225" s="1"/>
  <c r="C229"/>
  <c r="F229" s="1"/>
  <c r="C233"/>
  <c r="F233" s="1"/>
  <c r="C237"/>
  <c r="F237" s="1"/>
  <c r="C241"/>
  <c r="F241" s="1"/>
  <c r="C245"/>
  <c r="F245" s="1"/>
  <c r="C249"/>
  <c r="F249" s="1"/>
  <c r="C253"/>
  <c r="F253" s="1"/>
  <c r="C257"/>
  <c r="F257" s="1"/>
  <c r="C261"/>
  <c r="F261" s="1"/>
  <c r="C265"/>
  <c r="F265" s="1"/>
  <c r="C269"/>
  <c r="F269" s="1"/>
  <c r="C273"/>
  <c r="F273" s="1"/>
  <c r="C277"/>
  <c r="F277" s="1"/>
  <c r="C281"/>
  <c r="F281" s="1"/>
  <c r="C285"/>
  <c r="F285" s="1"/>
  <c r="C289"/>
  <c r="F289" s="1"/>
  <c r="C293"/>
  <c r="F293" s="1"/>
  <c r="C297"/>
  <c r="F297" s="1"/>
  <c r="C301"/>
  <c r="F301" s="1"/>
  <c r="C305"/>
  <c r="F305" s="1"/>
  <c r="C309"/>
  <c r="F309" s="1"/>
  <c r="C313"/>
  <c r="F313" s="1"/>
  <c r="C317"/>
  <c r="F317" s="1"/>
  <c r="C321"/>
  <c r="F321" s="1"/>
  <c r="C325"/>
  <c r="F325" s="1"/>
  <c r="C329"/>
  <c r="F329" s="1"/>
  <c r="C333"/>
  <c r="F333" s="1"/>
  <c r="C337"/>
  <c r="F337" s="1"/>
  <c r="C341"/>
  <c r="F341" s="1"/>
  <c r="C345"/>
  <c r="F345" s="1"/>
  <c r="C349"/>
  <c r="F349" s="1"/>
  <c r="C353"/>
  <c r="F353" s="1"/>
  <c r="C357"/>
  <c r="F357" s="1"/>
  <c r="C361"/>
  <c r="F361" s="1"/>
  <c r="C365"/>
  <c r="F365" s="1"/>
  <c r="C369"/>
  <c r="F369" s="1"/>
  <c r="C373"/>
  <c r="F373" s="1"/>
  <c r="C377"/>
  <c r="F377" s="1"/>
  <c r="C381"/>
  <c r="F381" s="1"/>
  <c r="H381" s="1"/>
  <c r="C385"/>
  <c r="F385" s="1"/>
  <c r="H385" s="1"/>
  <c r="C389"/>
  <c r="F389" s="1"/>
  <c r="H389" s="1"/>
  <c r="C393"/>
  <c r="F393" s="1"/>
  <c r="H393" s="1"/>
  <c r="C397"/>
  <c r="F397" s="1"/>
  <c r="H397" s="1"/>
  <c r="C401"/>
  <c r="F401" s="1"/>
  <c r="H401" s="1"/>
  <c r="C405"/>
  <c r="F405" s="1"/>
  <c r="H405" s="1"/>
  <c r="C409"/>
  <c r="F409" s="1"/>
  <c r="H409" s="1"/>
  <c r="C413"/>
  <c r="F413" s="1"/>
  <c r="H413" s="1"/>
  <c r="C417"/>
  <c r="F417" s="1"/>
  <c r="H417" s="1"/>
  <c r="C421"/>
  <c r="F421" s="1"/>
  <c r="H421" s="1"/>
  <c r="C425"/>
  <c r="F425" s="1"/>
  <c r="H425" s="1"/>
  <c r="C429"/>
  <c r="F429" s="1"/>
  <c r="H429" s="1"/>
  <c r="C433"/>
  <c r="F433" s="1"/>
  <c r="H433" s="1"/>
  <c r="C437"/>
  <c r="F437" s="1"/>
  <c r="H437" s="1"/>
  <c r="C441"/>
  <c r="F441" s="1"/>
  <c r="H441" s="1"/>
  <c r="C445"/>
  <c r="F445" s="1"/>
  <c r="H445" s="1"/>
  <c r="C449"/>
  <c r="F449" s="1"/>
  <c r="H449" s="1"/>
  <c r="C453"/>
  <c r="F453" s="1"/>
  <c r="H453" s="1"/>
  <c r="C457"/>
  <c r="F457" s="1"/>
  <c r="H457" s="1"/>
  <c r="C461"/>
  <c r="F461" s="1"/>
  <c r="H461" s="1"/>
  <c r="C465"/>
  <c r="F465" s="1"/>
  <c r="H465" s="1"/>
  <c r="C469"/>
  <c r="F469" s="1"/>
  <c r="H469" s="1"/>
  <c r="C473"/>
  <c r="F473" s="1"/>
  <c r="H473" s="1"/>
  <c r="C477"/>
  <c r="F477" s="1"/>
  <c r="H477" s="1"/>
  <c r="C481"/>
  <c r="F481" s="1"/>
  <c r="H481" s="1"/>
  <c r="C485"/>
  <c r="F485" s="1"/>
  <c r="H485" s="1"/>
  <c r="C489"/>
  <c r="F489" s="1"/>
  <c r="H489" s="1"/>
  <c r="C493"/>
  <c r="F493" s="1"/>
  <c r="H493" s="1"/>
  <c r="C497"/>
  <c r="F497" s="1"/>
  <c r="H497" s="1"/>
  <c r="C501"/>
  <c r="F501" s="1"/>
  <c r="H501" s="1"/>
  <c r="C505"/>
  <c r="F505" s="1"/>
  <c r="H505" s="1"/>
  <c r="C509"/>
  <c r="F509" s="1"/>
  <c r="H509" s="1"/>
  <c r="C513"/>
  <c r="F513" s="1"/>
  <c r="H513" s="1"/>
  <c r="C517"/>
  <c r="F517" s="1"/>
  <c r="H517" s="1"/>
  <c r="C521"/>
  <c r="F521" s="1"/>
  <c r="H521" s="1"/>
  <c r="C525"/>
  <c r="F525" s="1"/>
  <c r="H525" s="1"/>
  <c r="C529"/>
  <c r="F529" s="1"/>
  <c r="H529" s="1"/>
  <c r="C533"/>
  <c r="F533" s="1"/>
  <c r="H533" s="1"/>
  <c r="C537"/>
  <c r="F537" s="1"/>
  <c r="H537" s="1"/>
  <c r="C541"/>
  <c r="F541" s="1"/>
  <c r="H541" s="1"/>
  <c r="C545"/>
  <c r="F545" s="1"/>
  <c r="H545" s="1"/>
  <c r="C549"/>
  <c r="F549" s="1"/>
  <c r="H549" s="1"/>
  <c r="C553"/>
  <c r="F553" s="1"/>
  <c r="H553" s="1"/>
  <c r="C557"/>
  <c r="F557" s="1"/>
  <c r="H557" s="1"/>
  <c r="C561"/>
  <c r="F561" s="1"/>
  <c r="H561" s="1"/>
  <c r="C565"/>
  <c r="F565" s="1"/>
  <c r="H565" s="1"/>
  <c r="C569"/>
  <c r="F569" s="1"/>
  <c r="H569" s="1"/>
  <c r="C573"/>
  <c r="F573" s="1"/>
  <c r="H573" s="1"/>
  <c r="C577"/>
  <c r="F577" s="1"/>
  <c r="H577" s="1"/>
  <c r="C581"/>
  <c r="F581" s="1"/>
  <c r="H581" s="1"/>
  <c r="C585"/>
  <c r="F585" s="1"/>
  <c r="H585" s="1"/>
  <c r="C589"/>
  <c r="F589" s="1"/>
  <c r="H589" s="1"/>
  <c r="C593"/>
  <c r="F593" s="1"/>
  <c r="H593" s="1"/>
  <c r="C597"/>
  <c r="F597" s="1"/>
  <c r="H597" s="1"/>
  <c r="C601"/>
  <c r="F601" s="1"/>
  <c r="H601" s="1"/>
  <c r="C605"/>
  <c r="F605" s="1"/>
  <c r="H605" s="1"/>
  <c r="C609"/>
  <c r="F609" s="1"/>
  <c r="H609" s="1"/>
  <c r="C613"/>
  <c r="F613" s="1"/>
  <c r="H613" s="1"/>
  <c r="C617"/>
  <c r="F617" s="1"/>
  <c r="H617" s="1"/>
  <c r="C621"/>
  <c r="F621" s="1"/>
  <c r="H621" s="1"/>
  <c r="C625"/>
  <c r="F625" s="1"/>
  <c r="H625" s="1"/>
  <c r="C629"/>
  <c r="F629" s="1"/>
  <c r="H629" s="1"/>
  <c r="C633"/>
  <c r="F633" s="1"/>
  <c r="H633" s="1"/>
  <c r="C637"/>
  <c r="F637" s="1"/>
  <c r="H637" s="1"/>
  <c r="C641"/>
  <c r="F641" s="1"/>
  <c r="H641" s="1"/>
  <c r="C645"/>
  <c r="F645" s="1"/>
  <c r="H645" s="1"/>
  <c r="C649"/>
  <c r="F649" s="1"/>
  <c r="H649" s="1"/>
  <c r="C653"/>
  <c r="F653" s="1"/>
  <c r="H653" s="1"/>
  <c r="C657"/>
  <c r="F657" s="1"/>
  <c r="H657" s="1"/>
  <c r="C661"/>
  <c r="F661" s="1"/>
  <c r="H661" s="1"/>
  <c r="C665"/>
  <c r="F665" s="1"/>
  <c r="H665" s="1"/>
  <c r="C669"/>
  <c r="F669" s="1"/>
  <c r="H669" s="1"/>
  <c r="C673"/>
  <c r="F673" s="1"/>
  <c r="H673" s="1"/>
  <c r="C677"/>
  <c r="F677" s="1"/>
  <c r="H677" s="1"/>
  <c r="C681"/>
  <c r="F681" s="1"/>
  <c r="H681" s="1"/>
  <c r="C685"/>
  <c r="F685" s="1"/>
  <c r="H685" s="1"/>
  <c r="C689"/>
  <c r="F689" s="1"/>
  <c r="H689" s="1"/>
  <c r="C693"/>
  <c r="F693" s="1"/>
  <c r="H693" s="1"/>
  <c r="C697"/>
  <c r="F697" s="1"/>
  <c r="H697" s="1"/>
  <c r="C701"/>
  <c r="F701" s="1"/>
  <c r="H701" s="1"/>
  <c r="C705"/>
  <c r="F705" s="1"/>
  <c r="H705" s="1"/>
  <c r="C709"/>
  <c r="F709" s="1"/>
  <c r="H709" s="1"/>
  <c r="C713"/>
  <c r="F713" s="1"/>
  <c r="H713" s="1"/>
  <c r="C717"/>
  <c r="F717" s="1"/>
  <c r="H717" s="1"/>
  <c r="C721"/>
  <c r="F721" s="1"/>
  <c r="H721" s="1"/>
  <c r="C725"/>
  <c r="F725" s="1"/>
  <c r="H725" s="1"/>
  <c r="C729"/>
  <c r="F729" s="1"/>
  <c r="H729" s="1"/>
  <c r="C733"/>
  <c r="F733" s="1"/>
  <c r="H733" s="1"/>
  <c r="C737"/>
  <c r="F737" s="1"/>
  <c r="H737" s="1"/>
  <c r="C741"/>
  <c r="F741" s="1"/>
  <c r="H741" s="1"/>
  <c r="C745"/>
  <c r="F745" s="1"/>
  <c r="H745" s="1"/>
  <c r="C749"/>
  <c r="F749" s="1"/>
  <c r="H749" s="1"/>
  <c r="C753"/>
  <c r="F753" s="1"/>
  <c r="H753" s="1"/>
  <c r="C757"/>
  <c r="F757" s="1"/>
  <c r="H757" s="1"/>
  <c r="C761"/>
  <c r="F761" s="1"/>
  <c r="H761" s="1"/>
  <c r="C765"/>
  <c r="F765" s="1"/>
  <c r="H765" s="1"/>
  <c r="C769"/>
  <c r="F769" s="1"/>
  <c r="H769" s="1"/>
  <c r="C773"/>
  <c r="F773" s="1"/>
  <c r="H773" s="1"/>
  <c r="C777"/>
  <c r="F777" s="1"/>
  <c r="H777" s="1"/>
  <c r="C781"/>
  <c r="F781" s="1"/>
  <c r="H781" s="1"/>
  <c r="C785"/>
  <c r="F785" s="1"/>
  <c r="H785" s="1"/>
  <c r="C789"/>
  <c r="F789" s="1"/>
  <c r="H789" s="1"/>
  <c r="C793"/>
  <c r="F793" s="1"/>
  <c r="H793" s="1"/>
  <c r="C797"/>
  <c r="F797" s="1"/>
  <c r="H797" s="1"/>
  <c r="C801"/>
  <c r="F801" s="1"/>
  <c r="H801" s="1"/>
  <c r="C805"/>
  <c r="F805" s="1"/>
  <c r="H805" s="1"/>
  <c r="C809"/>
  <c r="F809" s="1"/>
  <c r="H809" s="1"/>
  <c r="C813"/>
  <c r="F813" s="1"/>
  <c r="H813" s="1"/>
  <c r="C817"/>
  <c r="F817" s="1"/>
  <c r="H817" s="1"/>
  <c r="C821"/>
  <c r="F821" s="1"/>
  <c r="H821" s="1"/>
  <c r="C825"/>
  <c r="F825" s="1"/>
  <c r="H825" s="1"/>
  <c r="C829"/>
  <c r="F829" s="1"/>
  <c r="H829" s="1"/>
  <c r="C833"/>
  <c r="F833" s="1"/>
  <c r="H833" s="1"/>
  <c r="C837"/>
  <c r="F837" s="1"/>
  <c r="H837" s="1"/>
  <c r="C841"/>
  <c r="F841" s="1"/>
  <c r="H841" s="1"/>
  <c r="C845"/>
  <c r="F845" s="1"/>
  <c r="H845" s="1"/>
  <c r="C849"/>
  <c r="F849" s="1"/>
  <c r="H849" s="1"/>
  <c r="C853"/>
  <c r="F853" s="1"/>
  <c r="H853" s="1"/>
  <c r="C857"/>
  <c r="F857" s="1"/>
  <c r="H857" s="1"/>
  <c r="C861"/>
  <c r="F861" s="1"/>
  <c r="H861" s="1"/>
  <c r="C865"/>
  <c r="F865" s="1"/>
  <c r="H865" s="1"/>
  <c r="C869"/>
  <c r="F869" s="1"/>
  <c r="H869" s="1"/>
  <c r="C873"/>
  <c r="F873" s="1"/>
  <c r="H873" s="1"/>
  <c r="C877"/>
  <c r="F877" s="1"/>
  <c r="H877" s="1"/>
  <c r="C881"/>
  <c r="F881" s="1"/>
  <c r="H881" s="1"/>
  <c r="C885"/>
  <c r="F885" s="1"/>
  <c r="H885" s="1"/>
  <c r="C889"/>
  <c r="F889" s="1"/>
  <c r="H889" s="1"/>
  <c r="C893"/>
  <c r="F893" s="1"/>
  <c r="H893" s="1"/>
  <c r="C897"/>
  <c r="F897" s="1"/>
  <c r="H897" s="1"/>
  <c r="C901"/>
  <c r="F901" s="1"/>
  <c r="H901" s="1"/>
  <c r="C905"/>
  <c r="F905" s="1"/>
  <c r="H905" s="1"/>
  <c r="C909"/>
  <c r="F909" s="1"/>
  <c r="H909" s="1"/>
  <c r="C913"/>
  <c r="F913" s="1"/>
  <c r="H913" s="1"/>
  <c r="C917"/>
  <c r="F917" s="1"/>
  <c r="H917" s="1"/>
  <c r="C921"/>
  <c r="F921" s="1"/>
  <c r="H921" s="1"/>
  <c r="C925"/>
  <c r="F925" s="1"/>
  <c r="H925" s="1"/>
  <c r="C929"/>
  <c r="F929" s="1"/>
  <c r="H929" s="1"/>
  <c r="C933"/>
  <c r="F933" s="1"/>
  <c r="H933" s="1"/>
  <c r="C937"/>
  <c r="F937" s="1"/>
  <c r="H937" s="1"/>
  <c r="C941"/>
  <c r="F941" s="1"/>
  <c r="H941" s="1"/>
  <c r="C945"/>
  <c r="F945" s="1"/>
  <c r="H945" s="1"/>
  <c r="C949"/>
  <c r="F949" s="1"/>
  <c r="H949" s="1"/>
  <c r="C953"/>
  <c r="F953" s="1"/>
  <c r="H953" s="1"/>
  <c r="C957"/>
  <c r="F957" s="1"/>
  <c r="H957" s="1"/>
  <c r="C961"/>
  <c r="F961" s="1"/>
  <c r="H961" s="1"/>
  <c r="C965"/>
  <c r="F965" s="1"/>
  <c r="H965" s="1"/>
  <c r="C969"/>
  <c r="F969" s="1"/>
  <c r="H969" s="1"/>
  <c r="C973"/>
  <c r="F973" s="1"/>
  <c r="H973" s="1"/>
  <c r="C977"/>
  <c r="F977" s="1"/>
  <c r="H977" s="1"/>
  <c r="C981"/>
  <c r="F981" s="1"/>
  <c r="H981" s="1"/>
  <c r="C985"/>
  <c r="F985" s="1"/>
  <c r="H985" s="1"/>
  <c r="C1249"/>
  <c r="F1249" s="1"/>
  <c r="C1253"/>
  <c r="F1253" s="1"/>
  <c r="C1257"/>
  <c r="F1257" s="1"/>
  <c r="C1261"/>
  <c r="F1261" s="1"/>
  <c r="C1265"/>
  <c r="F1265" s="1"/>
  <c r="C1269"/>
  <c r="F1269" s="1"/>
  <c r="C1273"/>
  <c r="F1273" s="1"/>
  <c r="C1277"/>
  <c r="F1277" s="1"/>
  <c r="D3466"/>
  <c r="C3466"/>
  <c r="F3466" s="1"/>
  <c r="D3474"/>
  <c r="C3474"/>
  <c r="F3474" s="1"/>
  <c r="D3482"/>
  <c r="C3482"/>
  <c r="F3482" s="1"/>
  <c r="D3490"/>
  <c r="C3490"/>
  <c r="F3490" s="1"/>
  <c r="D3498"/>
  <c r="C3498"/>
  <c r="F3498" s="1"/>
  <c r="D3506"/>
  <c r="C3506"/>
  <c r="F3506" s="1"/>
  <c r="D3514"/>
  <c r="C3514"/>
  <c r="F3514" s="1"/>
  <c r="D3522"/>
  <c r="C3522"/>
  <c r="F3522" s="1"/>
  <c r="D3530"/>
  <c r="C3530"/>
  <c r="F3530" s="1"/>
  <c r="D3538"/>
  <c r="C3538"/>
  <c r="F3538" s="1"/>
  <c r="D3546"/>
  <c r="C3546"/>
  <c r="F3546" s="1"/>
  <c r="D3554"/>
  <c r="C3554"/>
  <c r="F3554" s="1"/>
  <c r="D3562"/>
  <c r="C3562"/>
  <c r="F3562" s="1"/>
  <c r="D3570"/>
  <c r="C3570"/>
  <c r="F3570" s="1"/>
  <c r="D3578"/>
  <c r="C3578"/>
  <c r="F3578" s="1"/>
  <c r="D3586"/>
  <c r="C3586"/>
  <c r="F3586" s="1"/>
  <c r="D3594"/>
  <c r="C3594"/>
  <c r="F3594" s="1"/>
  <c r="D3602"/>
  <c r="C3602"/>
  <c r="F3602" s="1"/>
  <c r="D3610"/>
  <c r="C3610"/>
  <c r="F3610" s="1"/>
  <c r="D3462"/>
  <c r="C3462"/>
  <c r="F3462" s="1"/>
  <c r="D3470"/>
  <c r="C3470"/>
  <c r="F3470" s="1"/>
  <c r="D3478"/>
  <c r="C3478"/>
  <c r="F3478" s="1"/>
  <c r="D3486"/>
  <c r="C3486"/>
  <c r="F3486" s="1"/>
  <c r="D3494"/>
  <c r="C3494"/>
  <c r="F3494" s="1"/>
  <c r="D3502"/>
  <c r="C3502"/>
  <c r="F3502" s="1"/>
  <c r="D3510"/>
  <c r="C3510"/>
  <c r="F3510" s="1"/>
  <c r="D3518"/>
  <c r="C3518"/>
  <c r="F3518" s="1"/>
  <c r="D3526"/>
  <c r="C3526"/>
  <c r="F3526" s="1"/>
  <c r="D3534"/>
  <c r="C3534"/>
  <c r="F3534" s="1"/>
  <c r="D3542"/>
  <c r="C3542"/>
  <c r="F3542" s="1"/>
  <c r="D3550"/>
  <c r="C3550"/>
  <c r="F3550" s="1"/>
  <c r="D3558"/>
  <c r="C3558"/>
  <c r="F3558" s="1"/>
  <c r="D3566"/>
  <c r="C3566"/>
  <c r="F3566" s="1"/>
  <c r="D3574"/>
  <c r="C3574"/>
  <c r="F3574" s="1"/>
  <c r="D3582"/>
  <c r="C3582"/>
  <c r="F3582" s="1"/>
  <c r="D3590"/>
  <c r="C3590"/>
  <c r="F3590" s="1"/>
  <c r="D3598"/>
  <c r="C3598"/>
  <c r="F3598" s="1"/>
  <c r="D3606"/>
  <c r="C3606"/>
  <c r="F3606" s="1"/>
  <c r="D3614"/>
  <c r="C3614"/>
  <c r="F3614" s="1"/>
  <c r="C2209"/>
  <c r="F2209" s="1"/>
  <c r="C2213"/>
  <c r="F2213" s="1"/>
  <c r="C2217"/>
  <c r="F2217" s="1"/>
  <c r="C2221"/>
  <c r="F2221" s="1"/>
  <c r="C2225"/>
  <c r="F2225" s="1"/>
  <c r="C2229"/>
  <c r="F2229" s="1"/>
  <c r="C2233"/>
  <c r="F2233" s="1"/>
  <c r="C2237"/>
  <c r="F2237" s="1"/>
  <c r="C2241"/>
  <c r="F2241" s="1"/>
  <c r="C2245"/>
  <c r="F2245" s="1"/>
  <c r="C2249"/>
  <c r="F2249" s="1"/>
  <c r="C2253"/>
  <c r="F2253" s="1"/>
  <c r="C2257"/>
  <c r="F2257" s="1"/>
  <c r="C2261"/>
  <c r="F2261" s="1"/>
  <c r="C2265"/>
  <c r="F2265" s="1"/>
  <c r="C2269"/>
  <c r="F2269" s="1"/>
  <c r="C2273"/>
  <c r="F2273" s="1"/>
  <c r="C2277"/>
  <c r="F2277" s="1"/>
  <c r="C2281"/>
  <c r="F2281" s="1"/>
  <c r="C2285"/>
  <c r="F2285" s="1"/>
  <c r="C2289"/>
  <c r="F2289" s="1"/>
  <c r="C2293"/>
  <c r="F2293" s="1"/>
  <c r="C2297"/>
  <c r="F2297" s="1"/>
  <c r="C2301"/>
  <c r="F2301" s="1"/>
  <c r="C2305"/>
  <c r="F2305" s="1"/>
  <c r="C2309"/>
  <c r="F2309" s="1"/>
  <c r="C2313"/>
  <c r="F2313" s="1"/>
  <c r="C2317"/>
  <c r="F2317" s="1"/>
  <c r="C2321"/>
  <c r="F2321" s="1"/>
  <c r="C2325"/>
  <c r="F2325" s="1"/>
  <c r="C2329"/>
  <c r="F2329" s="1"/>
  <c r="C2333"/>
  <c r="F2333" s="1"/>
  <c r="C2337"/>
  <c r="F2337" s="1"/>
  <c r="C2341"/>
  <c r="F2341" s="1"/>
  <c r="C2345"/>
  <c r="F2345" s="1"/>
  <c r="C2349"/>
  <c r="F2349" s="1"/>
  <c r="C2353"/>
  <c r="F2353" s="1"/>
  <c r="C2357"/>
  <c r="F2357" s="1"/>
  <c r="C2361"/>
  <c r="F2361" s="1"/>
  <c r="C2365"/>
  <c r="F2365" s="1"/>
  <c r="C2369"/>
  <c r="F2369" s="1"/>
  <c r="C2373"/>
  <c r="F2373" s="1"/>
  <c r="C2377"/>
  <c r="F2377" s="1"/>
  <c r="C2381"/>
  <c r="F2381" s="1"/>
  <c r="C2385"/>
  <c r="F2385" s="1"/>
  <c r="C2389"/>
  <c r="F2389" s="1"/>
  <c r="C2393"/>
  <c r="F2393" s="1"/>
  <c r="C2397"/>
  <c r="F2397" s="1"/>
  <c r="C2401"/>
  <c r="F2401" s="1"/>
  <c r="C2405"/>
  <c r="F2405" s="1"/>
  <c r="C2409"/>
  <c r="F2409" s="1"/>
  <c r="C2413"/>
  <c r="F2413" s="1"/>
  <c r="C2417"/>
  <c r="F2417" s="1"/>
  <c r="C2421"/>
  <c r="F2421" s="1"/>
  <c r="C2425"/>
  <c r="F2425" s="1"/>
  <c r="C2429"/>
  <c r="F2429" s="1"/>
  <c r="C2433"/>
  <c r="F2433" s="1"/>
  <c r="C2437"/>
  <c r="F2437" s="1"/>
  <c r="C2441"/>
  <c r="F2441" s="1"/>
  <c r="C2445"/>
  <c r="F2445" s="1"/>
  <c r="C2449"/>
  <c r="F2449" s="1"/>
  <c r="C2453"/>
  <c r="F2453" s="1"/>
  <c r="C2457"/>
  <c r="F2457" s="1"/>
  <c r="C2461"/>
  <c r="F2461" s="1"/>
  <c r="C2465"/>
  <c r="F2465" s="1"/>
  <c r="C2469"/>
  <c r="F2469" s="1"/>
  <c r="C2473"/>
  <c r="F2473" s="1"/>
  <c r="C2477"/>
  <c r="F2477" s="1"/>
  <c r="C2481"/>
  <c r="F2481" s="1"/>
  <c r="C2485"/>
  <c r="F2485" s="1"/>
  <c r="C2489"/>
  <c r="F2489" s="1"/>
  <c r="C2493"/>
  <c r="F2493" s="1"/>
  <c r="C2497"/>
  <c r="F2497" s="1"/>
  <c r="C2501"/>
  <c r="F2501" s="1"/>
  <c r="C2505"/>
  <c r="F2505" s="1"/>
  <c r="C2509"/>
  <c r="F2509" s="1"/>
  <c r="C2513"/>
  <c r="F2513" s="1"/>
  <c r="C2517"/>
  <c r="F2517" s="1"/>
  <c r="C2521"/>
  <c r="F2521" s="1"/>
  <c r="C2525"/>
  <c r="F2525" s="1"/>
  <c r="C2529"/>
  <c r="F2529" s="1"/>
  <c r="C2533"/>
  <c r="F2533" s="1"/>
  <c r="C2537"/>
  <c r="F2537" s="1"/>
  <c r="C2541"/>
  <c r="F2541" s="1"/>
  <c r="C2545"/>
  <c r="F2545" s="1"/>
  <c r="C2549"/>
  <c r="F2549" s="1"/>
  <c r="C2553"/>
  <c r="F2553" s="1"/>
  <c r="C2557"/>
  <c r="F2557" s="1"/>
  <c r="C2561"/>
  <c r="F2561" s="1"/>
  <c r="C2565"/>
  <c r="F2565" s="1"/>
  <c r="C2569"/>
  <c r="F2569" s="1"/>
  <c r="C2573"/>
  <c r="F2573" s="1"/>
  <c r="C2577"/>
  <c r="F2577" s="1"/>
  <c r="C2581"/>
  <c r="F2581" s="1"/>
  <c r="C2585"/>
  <c r="F2585" s="1"/>
  <c r="C2589"/>
  <c r="F2589" s="1"/>
  <c r="C2593"/>
  <c r="F2593" s="1"/>
  <c r="C2597"/>
  <c r="F2597" s="1"/>
  <c r="C2601"/>
  <c r="F2601" s="1"/>
  <c r="H2601" s="1"/>
  <c r="C2605"/>
  <c r="F2605" s="1"/>
  <c r="H2605" s="1"/>
  <c r="C2609"/>
  <c r="F2609" s="1"/>
  <c r="H2609" s="1"/>
  <c r="C2613"/>
  <c r="F2613" s="1"/>
  <c r="C2620"/>
  <c r="F2620" s="1"/>
  <c r="C2624"/>
  <c r="F2624" s="1"/>
  <c r="C2628"/>
  <c r="F2628" s="1"/>
  <c r="C2632"/>
  <c r="F2632" s="1"/>
  <c r="C2636"/>
  <c r="F2636" s="1"/>
  <c r="C2640"/>
  <c r="F2640" s="1"/>
  <c r="C2644"/>
  <c r="F2644" s="1"/>
  <c r="C2648"/>
  <c r="F2648" s="1"/>
  <c r="C2652"/>
  <c r="F2652" s="1"/>
  <c r="C2656"/>
  <c r="F2656" s="1"/>
  <c r="C2660"/>
  <c r="F2660" s="1"/>
  <c r="C2664"/>
  <c r="F2664" s="1"/>
  <c r="C2668"/>
  <c r="F2668" s="1"/>
  <c r="C2672"/>
  <c r="F2672" s="1"/>
  <c r="C2676"/>
  <c r="F2676" s="1"/>
  <c r="C2680"/>
  <c r="F2680" s="1"/>
  <c r="C2684"/>
  <c r="F2684" s="1"/>
  <c r="C2688"/>
  <c r="F2688" s="1"/>
  <c r="C2692"/>
  <c r="F2692" s="1"/>
  <c r="C2696"/>
  <c r="F2696" s="1"/>
  <c r="C2700"/>
  <c r="F2700" s="1"/>
  <c r="C2704"/>
  <c r="F2704" s="1"/>
  <c r="C2708"/>
  <c r="F2708" s="1"/>
  <c r="C2712"/>
  <c r="F2712" s="1"/>
  <c r="C2716"/>
  <c r="F2716" s="1"/>
  <c r="C2720"/>
  <c r="F2720" s="1"/>
  <c r="C2724"/>
  <c r="F2724" s="1"/>
  <c r="C2728"/>
  <c r="F2728" s="1"/>
  <c r="C2732"/>
  <c r="F2732" s="1"/>
  <c r="C2736"/>
  <c r="F2736" s="1"/>
  <c r="C2740"/>
  <c r="F2740" s="1"/>
  <c r="C2744"/>
  <c r="F2744" s="1"/>
  <c r="C2748"/>
  <c r="F2748" s="1"/>
  <c r="C2752"/>
  <c r="F2752" s="1"/>
  <c r="C2756"/>
  <c r="F2756" s="1"/>
  <c r="C2760"/>
  <c r="F2760" s="1"/>
  <c r="C2764"/>
  <c r="F2764" s="1"/>
  <c r="C2768"/>
  <c r="F2768" s="1"/>
  <c r="C2772"/>
  <c r="F2772" s="1"/>
  <c r="C2776"/>
  <c r="F2776" s="1"/>
  <c r="C2780"/>
  <c r="F2780" s="1"/>
  <c r="C2784"/>
  <c r="F2784" s="1"/>
  <c r="C2788"/>
  <c r="F2788" s="1"/>
  <c r="C2792"/>
  <c r="F2792" s="1"/>
  <c r="C2796"/>
  <c r="F2796" s="1"/>
  <c r="C2800"/>
  <c r="F2800" s="1"/>
  <c r="C2804"/>
  <c r="F2804" s="1"/>
  <c r="C2808"/>
  <c r="F2808" s="1"/>
  <c r="C2812"/>
  <c r="F2812" s="1"/>
  <c r="C2816"/>
  <c r="F2816" s="1"/>
  <c r="C2820"/>
  <c r="F2820" s="1"/>
  <c r="C2824"/>
  <c r="F2824" s="1"/>
  <c r="C2828"/>
  <c r="F2828" s="1"/>
  <c r="C2832"/>
  <c r="F2832" s="1"/>
  <c r="C2836"/>
  <c r="F2836" s="1"/>
  <c r="C2840"/>
  <c r="F2840" s="1"/>
  <c r="C2844"/>
  <c r="F2844" s="1"/>
  <c r="C2848"/>
  <c r="F2848" s="1"/>
  <c r="C2852"/>
  <c r="F2852" s="1"/>
  <c r="C2856"/>
  <c r="F2856" s="1"/>
  <c r="C2860"/>
  <c r="F2860" s="1"/>
  <c r="C2864"/>
  <c r="F2864" s="1"/>
  <c r="C2868"/>
  <c r="F2868" s="1"/>
  <c r="C2872"/>
  <c r="F2872" s="1"/>
  <c r="C2876"/>
  <c r="F2876" s="1"/>
  <c r="C2880"/>
  <c r="F2880" s="1"/>
  <c r="C2884"/>
  <c r="F2884" s="1"/>
  <c r="C2888"/>
  <c r="F2888" s="1"/>
  <c r="C2892"/>
  <c r="F2892" s="1"/>
  <c r="C2896"/>
  <c r="F2896" s="1"/>
  <c r="C2900"/>
  <c r="F2900" s="1"/>
  <c r="C2904"/>
  <c r="F2904" s="1"/>
  <c r="C2908"/>
  <c r="F2908" s="1"/>
  <c r="C2912"/>
  <c r="F2912" s="1"/>
  <c r="C2916"/>
  <c r="F2916" s="1"/>
  <c r="C2920"/>
  <c r="F2920" s="1"/>
  <c r="C2924"/>
  <c r="F2924" s="1"/>
  <c r="C2928"/>
  <c r="F2928" s="1"/>
  <c r="C2932"/>
  <c r="F2932" s="1"/>
  <c r="C2936"/>
  <c r="F2936" s="1"/>
  <c r="C2940"/>
  <c r="F2940" s="1"/>
  <c r="C2944"/>
  <c r="F2944" s="1"/>
  <c r="C2948"/>
  <c r="F2948" s="1"/>
  <c r="C2952"/>
  <c r="F2952" s="1"/>
  <c r="C2956"/>
  <c r="F2956" s="1"/>
  <c r="C2960"/>
  <c r="F2960" s="1"/>
  <c r="C2964"/>
  <c r="F2964" s="1"/>
  <c r="C2968"/>
  <c r="F2968" s="1"/>
  <c r="C2972"/>
  <c r="F2972" s="1"/>
  <c r="C2976"/>
  <c r="F2976" s="1"/>
  <c r="C2980"/>
  <c r="F2980" s="1"/>
  <c r="C2984"/>
  <c r="F2984" s="1"/>
  <c r="C2988"/>
  <c r="F2988" s="1"/>
  <c r="C2992"/>
  <c r="F2992" s="1"/>
  <c r="C2996"/>
  <c r="F2996" s="1"/>
  <c r="C3000"/>
  <c r="F3000" s="1"/>
  <c r="C3004"/>
  <c r="F3004" s="1"/>
  <c r="C3008"/>
  <c r="F3008" s="1"/>
  <c r="C3012"/>
  <c r="F3012" s="1"/>
  <c r="C3016"/>
  <c r="F3016" s="1"/>
  <c r="C3020"/>
  <c r="F3020" s="1"/>
  <c r="C3024"/>
  <c r="F3024" s="1"/>
  <c r="C3028"/>
  <c r="F3028" s="1"/>
  <c r="C3032"/>
  <c r="F3032" s="1"/>
  <c r="C3036"/>
  <c r="F3036" s="1"/>
  <c r="C3040"/>
  <c r="F3040" s="1"/>
  <c r="C3044"/>
  <c r="F3044" s="1"/>
  <c r="C3048"/>
  <c r="F3048" s="1"/>
  <c r="C3052"/>
  <c r="F3052" s="1"/>
  <c r="C3056"/>
  <c r="F3056" s="1"/>
  <c r="C3060"/>
  <c r="F3060" s="1"/>
  <c r="C3064"/>
  <c r="F3064" s="1"/>
  <c r="C3068"/>
  <c r="F3068" s="1"/>
  <c r="C3072"/>
  <c r="F3072" s="1"/>
  <c r="C3076"/>
  <c r="F3076" s="1"/>
  <c r="C3080"/>
  <c r="F3080" s="1"/>
  <c r="C3084"/>
  <c r="F3084" s="1"/>
  <c r="C3088"/>
  <c r="F3088" s="1"/>
  <c r="C3092"/>
  <c r="F3092" s="1"/>
  <c r="C3096"/>
  <c r="F3096" s="1"/>
  <c r="C3100"/>
  <c r="F3100" s="1"/>
  <c r="C3104"/>
  <c r="F3104" s="1"/>
  <c r="C3108"/>
  <c r="F3108" s="1"/>
  <c r="C3112"/>
  <c r="F3112" s="1"/>
  <c r="C3116"/>
  <c r="F3116" s="1"/>
  <c r="C3120"/>
  <c r="F3120" s="1"/>
  <c r="C3124"/>
  <c r="F3124" s="1"/>
  <c r="C3128"/>
  <c r="F3128" s="1"/>
  <c r="C3132"/>
  <c r="F3132" s="1"/>
  <c r="C3136"/>
  <c r="F3136" s="1"/>
  <c r="C3140"/>
  <c r="F3140" s="1"/>
  <c r="C3144"/>
  <c r="F3144" s="1"/>
  <c r="C3148"/>
  <c r="F3148" s="1"/>
  <c r="C3152"/>
  <c r="F3152" s="1"/>
  <c r="C3156"/>
  <c r="F3156" s="1"/>
  <c r="C3160"/>
  <c r="F3160" s="1"/>
  <c r="C3164"/>
  <c r="F3164" s="1"/>
  <c r="C3168"/>
  <c r="F3168" s="1"/>
  <c r="C3172"/>
  <c r="F3172" s="1"/>
  <c r="C3176"/>
  <c r="F3176" s="1"/>
  <c r="C3180"/>
  <c r="F3180" s="1"/>
  <c r="C3184"/>
  <c r="F3184" s="1"/>
  <c r="C3188"/>
  <c r="F3188" s="1"/>
  <c r="C3192"/>
  <c r="F3192" s="1"/>
  <c r="D3197"/>
  <c r="H3197" s="1"/>
  <c r="C3198"/>
  <c r="F3198" s="1"/>
  <c r="H3198" s="1"/>
  <c r="C3200"/>
  <c r="F3200" s="1"/>
  <c r="H3200" s="1"/>
  <c r="C3204"/>
  <c r="F3204" s="1"/>
  <c r="H3204" s="1"/>
  <c r="C3208"/>
  <c r="F3208" s="1"/>
  <c r="H3208" s="1"/>
  <c r="C3212"/>
  <c r="F3212" s="1"/>
  <c r="H3212" s="1"/>
  <c r="C3216"/>
  <c r="F3216" s="1"/>
  <c r="H3216" s="1"/>
  <c r="C3220"/>
  <c r="F3220" s="1"/>
  <c r="H3220" s="1"/>
  <c r="C3224"/>
  <c r="F3224" s="1"/>
  <c r="H3224" s="1"/>
  <c r="C3228"/>
  <c r="F3228" s="1"/>
  <c r="H3228" s="1"/>
  <c r="C3232"/>
  <c r="F3232" s="1"/>
  <c r="H3232" s="1"/>
  <c r="C3236"/>
  <c r="F3236" s="1"/>
  <c r="H3236" s="1"/>
  <c r="C3240"/>
  <c r="F3240" s="1"/>
  <c r="H3240" s="1"/>
  <c r="C3244"/>
  <c r="F3244" s="1"/>
  <c r="H3244" s="1"/>
  <c r="C3248"/>
  <c r="F3248" s="1"/>
  <c r="H3248" s="1"/>
  <c r="C3252"/>
  <c r="F3252" s="1"/>
  <c r="H3252" s="1"/>
  <c r="C3256"/>
  <c r="F3256" s="1"/>
  <c r="H3256" s="1"/>
  <c r="C3260"/>
  <c r="F3260" s="1"/>
  <c r="H3260" s="1"/>
  <c r="C3264"/>
  <c r="F3264" s="1"/>
  <c r="H3264" s="1"/>
  <c r="C3268"/>
  <c r="F3268" s="1"/>
  <c r="H3268" s="1"/>
  <c r="C3272"/>
  <c r="F3272" s="1"/>
  <c r="H3272" s="1"/>
  <c r="C3276"/>
  <c r="F3276" s="1"/>
  <c r="H3276" s="1"/>
  <c r="C3280"/>
  <c r="F3280" s="1"/>
  <c r="H3280" s="1"/>
  <c r="C3284"/>
  <c r="F3284" s="1"/>
  <c r="H3284" s="1"/>
  <c r="C3288"/>
  <c r="F3288" s="1"/>
  <c r="H3288" s="1"/>
  <c r="C3292"/>
  <c r="F3292" s="1"/>
  <c r="C3296"/>
  <c r="F3296" s="1"/>
  <c r="C3300"/>
  <c r="F3300" s="1"/>
  <c r="C3304"/>
  <c r="F3304" s="1"/>
  <c r="C3308"/>
  <c r="F3308" s="1"/>
  <c r="C3312"/>
  <c r="F3312" s="1"/>
  <c r="C3316"/>
  <c r="F3316" s="1"/>
  <c r="C3320"/>
  <c r="F3320" s="1"/>
  <c r="C3324"/>
  <c r="F3324" s="1"/>
  <c r="C3328"/>
  <c r="F3328" s="1"/>
  <c r="C3332"/>
  <c r="F3332" s="1"/>
  <c r="C3336"/>
  <c r="F3336" s="1"/>
  <c r="C3340"/>
  <c r="F3340" s="1"/>
  <c r="C3344"/>
  <c r="F3344" s="1"/>
  <c r="C3348"/>
  <c r="F3348" s="1"/>
  <c r="C3352"/>
  <c r="F3352" s="1"/>
  <c r="C3356"/>
  <c r="F3356" s="1"/>
  <c r="C3360"/>
  <c r="F3360" s="1"/>
  <c r="C3364"/>
  <c r="F3364" s="1"/>
  <c r="C3368"/>
  <c r="F3368" s="1"/>
  <c r="C3372"/>
  <c r="F3372" s="1"/>
  <c r="C3376"/>
  <c r="F3376" s="1"/>
  <c r="C3380"/>
  <c r="F3380" s="1"/>
  <c r="C3384"/>
  <c r="F3384" s="1"/>
  <c r="C3388"/>
  <c r="F3388" s="1"/>
  <c r="C3392"/>
  <c r="F3392" s="1"/>
  <c r="C3396"/>
  <c r="F3396" s="1"/>
  <c r="C3400"/>
  <c r="F3400" s="1"/>
  <c r="C3404"/>
  <c r="F3404" s="1"/>
  <c r="C3408"/>
  <c r="F3408" s="1"/>
  <c r="C3412"/>
  <c r="F3412" s="1"/>
  <c r="C3416"/>
  <c r="F3416" s="1"/>
  <c r="C3420"/>
  <c r="F3420" s="1"/>
  <c r="C3424"/>
  <c r="F3424" s="1"/>
  <c r="C3428"/>
  <c r="F3428" s="1"/>
  <c r="C3432"/>
  <c r="F3432" s="1"/>
  <c r="C3436"/>
  <c r="F3436" s="1"/>
  <c r="C3440"/>
  <c r="F3440" s="1"/>
  <c r="C3444"/>
  <c r="F3444" s="1"/>
  <c r="C3448"/>
  <c r="F3448" s="1"/>
  <c r="C3452"/>
  <c r="F3452" s="1"/>
  <c r="C3456"/>
  <c r="F3456" s="1"/>
  <c r="C3460"/>
  <c r="F3460" s="1"/>
  <c r="D4505"/>
  <c r="C4505"/>
  <c r="F4505" s="1"/>
  <c r="C3618"/>
  <c r="F3618" s="1"/>
  <c r="C3622"/>
  <c r="F3622" s="1"/>
  <c r="C3626"/>
  <c r="F3626" s="1"/>
  <c r="C3630"/>
  <c r="F3630" s="1"/>
  <c r="C3634"/>
  <c r="F3634" s="1"/>
  <c r="C3638"/>
  <c r="F3638" s="1"/>
  <c r="C3642"/>
  <c r="F3642" s="1"/>
  <c r="C3646"/>
  <c r="F3646" s="1"/>
  <c r="C3650"/>
  <c r="F3650" s="1"/>
  <c r="C3654"/>
  <c r="F3654" s="1"/>
  <c r="C3658"/>
  <c r="F3658" s="1"/>
  <c r="C3662"/>
  <c r="F3662" s="1"/>
  <c r="C3666"/>
  <c r="F3666" s="1"/>
  <c r="C3670"/>
  <c r="F3670" s="1"/>
  <c r="C3674"/>
  <c r="F3674" s="1"/>
  <c r="C3678"/>
  <c r="F3678" s="1"/>
  <c r="C3682"/>
  <c r="F3682" s="1"/>
  <c r="C3686"/>
  <c r="F3686" s="1"/>
  <c r="C3690"/>
  <c r="F3690" s="1"/>
  <c r="C3694"/>
  <c r="F3694" s="1"/>
  <c r="C3698"/>
  <c r="F3698" s="1"/>
  <c r="C3702"/>
  <c r="F3702" s="1"/>
  <c r="C3706"/>
  <c r="F3706" s="1"/>
  <c r="C3710"/>
  <c r="F3710" s="1"/>
  <c r="C3714"/>
  <c r="F3714" s="1"/>
  <c r="C3718"/>
  <c r="F3718" s="1"/>
  <c r="C3722"/>
  <c r="F3722" s="1"/>
  <c r="C3726"/>
  <c r="F3726" s="1"/>
  <c r="C3730"/>
  <c r="F3730" s="1"/>
  <c r="C3734"/>
  <c r="F3734" s="1"/>
  <c r="C3738"/>
  <c r="F3738" s="1"/>
  <c r="C3742"/>
  <c r="F3742" s="1"/>
  <c r="C3746"/>
  <c r="F3746" s="1"/>
  <c r="C3750"/>
  <c r="F3750" s="1"/>
  <c r="C3754"/>
  <c r="F3754" s="1"/>
  <c r="C3758"/>
  <c r="F3758" s="1"/>
  <c r="C3762"/>
  <c r="F3762" s="1"/>
  <c r="C3766"/>
  <c r="F3766" s="1"/>
  <c r="C3770"/>
  <c r="F3770" s="1"/>
  <c r="C3774"/>
  <c r="F3774" s="1"/>
  <c r="C3778"/>
  <c r="F3778" s="1"/>
  <c r="C3782"/>
  <c r="F3782" s="1"/>
  <c r="C3786"/>
  <c r="F3786" s="1"/>
  <c r="C3790"/>
  <c r="F3790" s="1"/>
  <c r="C3794"/>
  <c r="F3794" s="1"/>
  <c r="C3798"/>
  <c r="F3798" s="1"/>
  <c r="C3802"/>
  <c r="F3802" s="1"/>
  <c r="C3806"/>
  <c r="F3806" s="1"/>
  <c r="C3810"/>
  <c r="F3810" s="1"/>
  <c r="C3814"/>
  <c r="F3814" s="1"/>
  <c r="C3818"/>
  <c r="F3818" s="1"/>
  <c r="C3822"/>
  <c r="F3822" s="1"/>
  <c r="C3826"/>
  <c r="F3826" s="1"/>
  <c r="C3830"/>
  <c r="F3830" s="1"/>
  <c r="C3834"/>
  <c r="F3834" s="1"/>
  <c r="C3838"/>
  <c r="F3838" s="1"/>
  <c r="C3842"/>
  <c r="F3842" s="1"/>
  <c r="C3846"/>
  <c r="F3846" s="1"/>
  <c r="C3850"/>
  <c r="F3850" s="1"/>
  <c r="C3854"/>
  <c r="F3854" s="1"/>
  <c r="C3858"/>
  <c r="F3858" s="1"/>
  <c r="C3862"/>
  <c r="F3862" s="1"/>
  <c r="C3866"/>
  <c r="F3866" s="1"/>
  <c r="C3870"/>
  <c r="F3870" s="1"/>
  <c r="C3874"/>
  <c r="F3874" s="1"/>
  <c r="C3878"/>
  <c r="F3878" s="1"/>
  <c r="C3882"/>
  <c r="F3882" s="1"/>
  <c r="C3886"/>
  <c r="F3886" s="1"/>
  <c r="C3890"/>
  <c r="F3890" s="1"/>
  <c r="C3894"/>
  <c r="F3894" s="1"/>
  <c r="C3898"/>
  <c r="F3898" s="1"/>
  <c r="C3902"/>
  <c r="F3902" s="1"/>
  <c r="C3906"/>
  <c r="F3906" s="1"/>
  <c r="C3910"/>
  <c r="F3910" s="1"/>
  <c r="C3914"/>
  <c r="F3914" s="1"/>
  <c r="C3918"/>
  <c r="F3918" s="1"/>
  <c r="C3922"/>
  <c r="F3922" s="1"/>
  <c r="C3926"/>
  <c r="F3926" s="1"/>
  <c r="C3930"/>
  <c r="F3930" s="1"/>
  <c r="C3934"/>
  <c r="F3934" s="1"/>
  <c r="C3938"/>
  <c r="F3938" s="1"/>
  <c r="C3942"/>
  <c r="F3942" s="1"/>
  <c r="C3946"/>
  <c r="F3946" s="1"/>
  <c r="C3950"/>
  <c r="F3950" s="1"/>
  <c r="C3954"/>
  <c r="F3954" s="1"/>
  <c r="C3958"/>
  <c r="F3958" s="1"/>
  <c r="C3962"/>
  <c r="F3962" s="1"/>
  <c r="C3966"/>
  <c r="F3966" s="1"/>
  <c r="C3970"/>
  <c r="F3970" s="1"/>
  <c r="C3974"/>
  <c r="F3974" s="1"/>
  <c r="C3978"/>
  <c r="F3978" s="1"/>
  <c r="C3982"/>
  <c r="F3982" s="1"/>
  <c r="C3986"/>
  <c r="F3986" s="1"/>
  <c r="C3990"/>
  <c r="F3990" s="1"/>
  <c r="C3994"/>
  <c r="F3994" s="1"/>
  <c r="C3998"/>
  <c r="F3998" s="1"/>
  <c r="C4002"/>
  <c r="F4002" s="1"/>
  <c r="C4006"/>
  <c r="F4006" s="1"/>
  <c r="C4010"/>
  <c r="F4010" s="1"/>
  <c r="C4014"/>
  <c r="F4014" s="1"/>
  <c r="C4018"/>
  <c r="F4018" s="1"/>
  <c r="C4022"/>
  <c r="F4022" s="1"/>
  <c r="C4026"/>
  <c r="F4026" s="1"/>
  <c r="C4030"/>
  <c r="F4030" s="1"/>
  <c r="C4034"/>
  <c r="F4034" s="1"/>
  <c r="C4038"/>
  <c r="F4038" s="1"/>
  <c r="C4042"/>
  <c r="F4042" s="1"/>
  <c r="C4046"/>
  <c r="F4046" s="1"/>
  <c r="C4050"/>
  <c r="F4050" s="1"/>
  <c r="C4054"/>
  <c r="F4054" s="1"/>
  <c r="H4054" s="1"/>
  <c r="C4058"/>
  <c r="F4058" s="1"/>
  <c r="H4058" s="1"/>
  <c r="C4062"/>
  <c r="F4062" s="1"/>
  <c r="H4062" s="1"/>
  <c r="C4066"/>
  <c r="F4066" s="1"/>
  <c r="H4066" s="1"/>
  <c r="C4070"/>
  <c r="F4070" s="1"/>
  <c r="H4070" s="1"/>
  <c r="C4074"/>
  <c r="F4074" s="1"/>
  <c r="H4074" s="1"/>
  <c r="C4078"/>
  <c r="F4078" s="1"/>
  <c r="H4078" s="1"/>
  <c r="C4082"/>
  <c r="F4082" s="1"/>
  <c r="H4082" s="1"/>
  <c r="C4086"/>
  <c r="F4086" s="1"/>
  <c r="H4086" s="1"/>
  <c r="C4090"/>
  <c r="F4090" s="1"/>
  <c r="H4090" s="1"/>
  <c r="C4094"/>
  <c r="F4094" s="1"/>
  <c r="H4094" s="1"/>
  <c r="C4098"/>
  <c r="F4098" s="1"/>
  <c r="H4098" s="1"/>
  <c r="C4102"/>
  <c r="F4102" s="1"/>
  <c r="H4102" s="1"/>
  <c r="C4106"/>
  <c r="F4106" s="1"/>
  <c r="H4106" s="1"/>
  <c r="C4110"/>
  <c r="F4110" s="1"/>
  <c r="H4110" s="1"/>
  <c r="C4114"/>
  <c r="F4114" s="1"/>
  <c r="H4114" s="1"/>
  <c r="C4118"/>
  <c r="F4118" s="1"/>
  <c r="H4118" s="1"/>
  <c r="C4122"/>
  <c r="F4122" s="1"/>
  <c r="H4122" s="1"/>
  <c r="C4126"/>
  <c r="F4126" s="1"/>
  <c r="H4126" s="1"/>
  <c r="C4130"/>
  <c r="F4130" s="1"/>
  <c r="H4130" s="1"/>
  <c r="C4134"/>
  <c r="F4134" s="1"/>
  <c r="H4134" s="1"/>
  <c r="C4138"/>
  <c r="F4138" s="1"/>
  <c r="H4138" s="1"/>
  <c r="C4142"/>
  <c r="F4142" s="1"/>
  <c r="H4142" s="1"/>
  <c r="C4146"/>
  <c r="F4146" s="1"/>
  <c r="H4146" s="1"/>
  <c r="C4150"/>
  <c r="F4150" s="1"/>
  <c r="H4150" s="1"/>
  <c r="C4154"/>
  <c r="F4154" s="1"/>
  <c r="H4154" s="1"/>
  <c r="C4158"/>
  <c r="F4158" s="1"/>
  <c r="H4158" s="1"/>
  <c r="C4162"/>
  <c r="F4162" s="1"/>
  <c r="H4162" s="1"/>
  <c r="C4165"/>
  <c r="F4165" s="1"/>
  <c r="C4169"/>
  <c r="F4169" s="1"/>
  <c r="C4173"/>
  <c r="F4173" s="1"/>
  <c r="C4177"/>
  <c r="F4177" s="1"/>
  <c r="C4181"/>
  <c r="F4181" s="1"/>
  <c r="C4185"/>
  <c r="F4185" s="1"/>
  <c r="C4189"/>
  <c r="F4189" s="1"/>
  <c r="C4193"/>
  <c r="F4193" s="1"/>
  <c r="C4197"/>
  <c r="F4197" s="1"/>
  <c r="C4201"/>
  <c r="F4201" s="1"/>
  <c r="C4205"/>
  <c r="F4205" s="1"/>
  <c r="C4209"/>
  <c r="F4209" s="1"/>
  <c r="C4213"/>
  <c r="F4213" s="1"/>
  <c r="C4217"/>
  <c r="F4217" s="1"/>
  <c r="C4221"/>
  <c r="F4221" s="1"/>
  <c r="C4225"/>
  <c r="F4225" s="1"/>
  <c r="C4229"/>
  <c r="F4229" s="1"/>
  <c r="C4233"/>
  <c r="F4233" s="1"/>
  <c r="C4237"/>
  <c r="F4237" s="1"/>
  <c r="C4241"/>
  <c r="F4241" s="1"/>
  <c r="C4245"/>
  <c r="F4245" s="1"/>
  <c r="C4249"/>
  <c r="F4249" s="1"/>
  <c r="C4253"/>
  <c r="F4253" s="1"/>
  <c r="C4257"/>
  <c r="F4257" s="1"/>
  <c r="C4261"/>
  <c r="F4261" s="1"/>
  <c r="C4265"/>
  <c r="F4265" s="1"/>
  <c r="C4269"/>
  <c r="F4269" s="1"/>
  <c r="C4273"/>
  <c r="F4273" s="1"/>
  <c r="C4277"/>
  <c r="F4277" s="1"/>
  <c r="C4281"/>
  <c r="F4281" s="1"/>
  <c r="C4285"/>
  <c r="F4285" s="1"/>
  <c r="C4289"/>
  <c r="F4289" s="1"/>
  <c r="C4293"/>
  <c r="F4293" s="1"/>
  <c r="C4297"/>
  <c r="F4297" s="1"/>
  <c r="C4301"/>
  <c r="F4301" s="1"/>
  <c r="C4305"/>
  <c r="F4305" s="1"/>
  <c r="C4309"/>
  <c r="F4309" s="1"/>
  <c r="C4313"/>
  <c r="F4313" s="1"/>
  <c r="C4317"/>
  <c r="F4317" s="1"/>
  <c r="C4321"/>
  <c r="F4321" s="1"/>
  <c r="C4325"/>
  <c r="F4325" s="1"/>
  <c r="C4329"/>
  <c r="F4329" s="1"/>
  <c r="C4333"/>
  <c r="F4333" s="1"/>
  <c r="C4337"/>
  <c r="F4337" s="1"/>
  <c r="C4341"/>
  <c r="F4341" s="1"/>
  <c r="C4345"/>
  <c r="F4345" s="1"/>
  <c r="H4345" s="1"/>
  <c r="C4349"/>
  <c r="F4349" s="1"/>
  <c r="H4349" s="1"/>
  <c r="C4353"/>
  <c r="F4353" s="1"/>
  <c r="H4353" s="1"/>
  <c r="C4357"/>
  <c r="F4357" s="1"/>
  <c r="H4357" s="1"/>
  <c r="C4361"/>
  <c r="F4361" s="1"/>
  <c r="H4361" s="1"/>
  <c r="C4365"/>
  <c r="F4365" s="1"/>
  <c r="H4365" s="1"/>
  <c r="C4369"/>
  <c r="F4369" s="1"/>
  <c r="H4369" s="1"/>
  <c r="C4373"/>
  <c r="F4373" s="1"/>
  <c r="H4373" s="1"/>
  <c r="C4377"/>
  <c r="F4377" s="1"/>
  <c r="H4377" s="1"/>
  <c r="C4381"/>
  <c r="F4381" s="1"/>
  <c r="H4381" s="1"/>
  <c r="C4385"/>
  <c r="F4385" s="1"/>
  <c r="H4385" s="1"/>
  <c r="C4389"/>
  <c r="F4389" s="1"/>
  <c r="H4389" s="1"/>
  <c r="C4393"/>
  <c r="F4393" s="1"/>
  <c r="H4393" s="1"/>
  <c r="C4397"/>
  <c r="F4397" s="1"/>
  <c r="H4397" s="1"/>
  <c r="C4401"/>
  <c r="F4401" s="1"/>
  <c r="H4401" s="1"/>
  <c r="C4405"/>
  <c r="F4405" s="1"/>
  <c r="H4405" s="1"/>
  <c r="C4409"/>
  <c r="F4409" s="1"/>
  <c r="H4409" s="1"/>
  <c r="C4413"/>
  <c r="F4413" s="1"/>
  <c r="H4413" s="1"/>
  <c r="C4417"/>
  <c r="F4417" s="1"/>
  <c r="H4417" s="1"/>
  <c r="C4421"/>
  <c r="F4421" s="1"/>
  <c r="H4421" s="1"/>
  <c r="C4425"/>
  <c r="F4425" s="1"/>
  <c r="H4425" s="1"/>
  <c r="C4429"/>
  <c r="F4429" s="1"/>
  <c r="H4429" s="1"/>
  <c r="C4433"/>
  <c r="F4433" s="1"/>
  <c r="H4433" s="1"/>
  <c r="C4437"/>
  <c r="F4437" s="1"/>
  <c r="H4437" s="1"/>
  <c r="C4441"/>
  <c r="F4441" s="1"/>
  <c r="H4441" s="1"/>
  <c r="C4445"/>
  <c r="F4445" s="1"/>
  <c r="H4445" s="1"/>
  <c r="C4449"/>
  <c r="F4449" s="1"/>
  <c r="H4449" s="1"/>
  <c r="C4453"/>
  <c r="F4453" s="1"/>
  <c r="H4453" s="1"/>
  <c r="C4457"/>
  <c r="F4457" s="1"/>
  <c r="H4457" s="1"/>
  <c r="C4461"/>
  <c r="F4461" s="1"/>
  <c r="H4461" s="1"/>
  <c r="C4465"/>
  <c r="F4465" s="1"/>
  <c r="H4465" s="1"/>
  <c r="C4469"/>
  <c r="F4469" s="1"/>
  <c r="H4469" s="1"/>
  <c r="C4473"/>
  <c r="F4473" s="1"/>
  <c r="H4473" s="1"/>
  <c r="C4477"/>
  <c r="F4477" s="1"/>
  <c r="H4477" s="1"/>
  <c r="C4481"/>
  <c r="F4481" s="1"/>
  <c r="H4481" s="1"/>
  <c r="D4501"/>
  <c r="H4501" s="1"/>
  <c r="C4501"/>
  <c r="F4501" s="1"/>
  <c r="C4463"/>
  <c r="F4463" s="1"/>
  <c r="C4467"/>
  <c r="F4467" s="1"/>
  <c r="C4471"/>
  <c r="F4471" s="1"/>
  <c r="C4475"/>
  <c r="F4475" s="1"/>
  <c r="C4479"/>
  <c r="F4479" s="1"/>
  <c r="C4483"/>
  <c r="F4483" s="1"/>
  <c r="C4487"/>
  <c r="F4487" s="1"/>
  <c r="C4491"/>
  <c r="F4491" s="1"/>
  <c r="H4491" s="1"/>
  <c r="C4495"/>
  <c r="F4495" s="1"/>
  <c r="H4495" s="1"/>
  <c r="C4499"/>
  <c r="F4499" s="1"/>
  <c r="H4499" s="1"/>
  <c r="C4543"/>
  <c r="F4543" s="1"/>
  <c r="H4543" s="1"/>
  <c r="C4547"/>
  <c r="F4547" s="1"/>
  <c r="H4547" s="1"/>
  <c r="C4551"/>
  <c r="F4551" s="1"/>
  <c r="H4551" s="1"/>
  <c r="C4555"/>
  <c r="F4555" s="1"/>
  <c r="H4555" s="1"/>
  <c r="C4559"/>
  <c r="F4559" s="1"/>
  <c r="H4559" s="1"/>
  <c r="C4563"/>
  <c r="F4563" s="1"/>
  <c r="H4563" s="1"/>
  <c r="C4567"/>
  <c r="F4567" s="1"/>
  <c r="H4567" s="1"/>
  <c r="C4571"/>
  <c r="F4571" s="1"/>
  <c r="H4571" s="1"/>
  <c r="C4575"/>
  <c r="F4575" s="1"/>
  <c r="H4575" s="1"/>
  <c r="C4579"/>
  <c r="F4579" s="1"/>
  <c r="H4579" s="1"/>
  <c r="C4583"/>
  <c r="F4583" s="1"/>
  <c r="H4583" s="1"/>
  <c r="C4587"/>
  <c r="F4587" s="1"/>
  <c r="H4587" s="1"/>
  <c r="C4591"/>
  <c r="F4591" s="1"/>
  <c r="H4591" s="1"/>
  <c r="C4595"/>
  <c r="F4595" s="1"/>
  <c r="H4595" s="1"/>
  <c r="C4599"/>
  <c r="F4599" s="1"/>
  <c r="C4603"/>
  <c r="F4603" s="1"/>
  <c r="C4607"/>
  <c r="F4607" s="1"/>
  <c r="C4611"/>
  <c r="F4611" s="1"/>
  <c r="C4615"/>
  <c r="F4615" s="1"/>
  <c r="C4619"/>
  <c r="F4619" s="1"/>
  <c r="C4623"/>
  <c r="F4623" s="1"/>
  <c r="C4627"/>
  <c r="F4627" s="1"/>
  <c r="C4631"/>
  <c r="F4631" s="1"/>
  <c r="C4635"/>
  <c r="F4635" s="1"/>
  <c r="C4639"/>
  <c r="F4639" s="1"/>
  <c r="C4643"/>
  <c r="F4643" s="1"/>
  <c r="C4647"/>
  <c r="F4647" s="1"/>
  <c r="C4651"/>
  <c r="F4651" s="1"/>
  <c r="C4655"/>
  <c r="F4655" s="1"/>
  <c r="C4659"/>
  <c r="F4659" s="1"/>
  <c r="C4663"/>
  <c r="F4663" s="1"/>
  <c r="C4670"/>
  <c r="F4670" s="1"/>
  <c r="C4674"/>
  <c r="F4674" s="1"/>
  <c r="C4678"/>
  <c r="F4678" s="1"/>
  <c r="C4682"/>
  <c r="F4682" s="1"/>
  <c r="C4686"/>
  <c r="F4686" s="1"/>
  <c r="C4690"/>
  <c r="F4690" s="1"/>
  <c r="C4694"/>
  <c r="F4694" s="1"/>
  <c r="C4698"/>
  <c r="F4698" s="1"/>
  <c r="C4702"/>
  <c r="F4702" s="1"/>
  <c r="C4706"/>
  <c r="F4706" s="1"/>
  <c r="C4710"/>
  <c r="F4710" s="1"/>
  <c r="C4714"/>
  <c r="F4714" s="1"/>
  <c r="C4718"/>
  <c r="F4718" s="1"/>
  <c r="C4722"/>
  <c r="F4722" s="1"/>
  <c r="C4726"/>
  <c r="F4726" s="1"/>
  <c r="C4730"/>
  <c r="F4730" s="1"/>
  <c r="C4734"/>
  <c r="F4734" s="1"/>
  <c r="C4738"/>
  <c r="F4738" s="1"/>
  <c r="C4742"/>
  <c r="F4742" s="1"/>
  <c r="C4746"/>
  <c r="F4746" s="1"/>
  <c r="C4750"/>
  <c r="F4750" s="1"/>
  <c r="C4754"/>
  <c r="F4754" s="1"/>
  <c r="C4758"/>
  <c r="F4758" s="1"/>
  <c r="C4762"/>
  <c r="F4762" s="1"/>
  <c r="C4766"/>
  <c r="F4766" s="1"/>
  <c r="C4770"/>
  <c r="F4770" s="1"/>
  <c r="C4774"/>
  <c r="F4774" s="1"/>
  <c r="C4778"/>
  <c r="F4778" s="1"/>
  <c r="C4782"/>
  <c r="F4782" s="1"/>
  <c r="C4786"/>
  <c r="F4786" s="1"/>
  <c r="C4790"/>
  <c r="F4790" s="1"/>
  <c r="C4794"/>
  <c r="F4794" s="1"/>
  <c r="C4798"/>
  <c r="F4798" s="1"/>
  <c r="C4802"/>
  <c r="F4802" s="1"/>
  <c r="C4806"/>
  <c r="F4806" s="1"/>
  <c r="C4810"/>
  <c r="F4810" s="1"/>
  <c r="C4814"/>
  <c r="F4814" s="1"/>
  <c r="C4818"/>
  <c r="F4818" s="1"/>
  <c r="C4822"/>
  <c r="F4822" s="1"/>
  <c r="C4826"/>
  <c r="F4826" s="1"/>
  <c r="C4830"/>
  <c r="F4830" s="1"/>
  <c r="C4834"/>
  <c r="F4834" s="1"/>
  <c r="C4838"/>
  <c r="F4838" s="1"/>
  <c r="C4842"/>
  <c r="F4842" s="1"/>
  <c r="C4846"/>
  <c r="F4846" s="1"/>
  <c r="C4850"/>
  <c r="F4850" s="1"/>
  <c r="C4854"/>
  <c r="F4854" s="1"/>
  <c r="C4858"/>
  <c r="F4858" s="1"/>
  <c r="C4862"/>
  <c r="F4862" s="1"/>
  <c r="C4866"/>
  <c r="F4866" s="1"/>
  <c r="C4870"/>
  <c r="F4870" s="1"/>
  <c r="C4874"/>
  <c r="F4874" s="1"/>
  <c r="H4874" s="1"/>
  <c r="C4876"/>
  <c r="F4876" s="1"/>
  <c r="H4876" s="1"/>
  <c r="C4880"/>
  <c r="F4880" s="1"/>
  <c r="H4880" s="1"/>
  <c r="C4884"/>
  <c r="F4884" s="1"/>
  <c r="H4884" s="1"/>
  <c r="C4888"/>
  <c r="F4888" s="1"/>
  <c r="H4888" s="1"/>
  <c r="C4892"/>
  <c r="F4892" s="1"/>
  <c r="H4892" s="1"/>
  <c r="C4896"/>
  <c r="F4896" s="1"/>
  <c r="H4896" s="1"/>
  <c r="C5345"/>
  <c r="F5345" s="1"/>
  <c r="C5349"/>
  <c r="F5349" s="1"/>
  <c r="C5353"/>
  <c r="F5353" s="1"/>
  <c r="C5357"/>
  <c r="F5357" s="1"/>
  <c r="C5361"/>
  <c r="F5361" s="1"/>
  <c r="C5365"/>
  <c r="F5365" s="1"/>
  <c r="C5369"/>
  <c r="F5369" s="1"/>
  <c r="C5373"/>
  <c r="F5373" s="1"/>
  <c r="C5377"/>
  <c r="F5377" s="1"/>
  <c r="C5381"/>
  <c r="F5381" s="1"/>
  <c r="C5385"/>
  <c r="F5385" s="1"/>
  <c r="C5389"/>
  <c r="F5389" s="1"/>
  <c r="C5393"/>
  <c r="F5393" s="1"/>
  <c r="C5399"/>
  <c r="F5399" s="1"/>
  <c r="C5403"/>
  <c r="F5403" s="1"/>
  <c r="C5407"/>
  <c r="F5407" s="1"/>
  <c r="C5411"/>
  <c r="F5411" s="1"/>
  <c r="C5415"/>
  <c r="F5415" s="1"/>
  <c r="C5419"/>
  <c r="F5419" s="1"/>
  <c r="C5423"/>
  <c r="F5423" s="1"/>
  <c r="C5427"/>
  <c r="F5427" s="1"/>
  <c r="C5431"/>
  <c r="F5431" s="1"/>
  <c r="C5435"/>
  <c r="F5435" s="1"/>
  <c r="C5439"/>
  <c r="F5439" s="1"/>
  <c r="C5443"/>
  <c r="F5443" s="1"/>
  <c r="C5466"/>
  <c r="F5466" s="1"/>
  <c r="C5470"/>
  <c r="F5470" s="1"/>
  <c r="C5474"/>
  <c r="F5474" s="1"/>
  <c r="C5478"/>
  <c r="F5478" s="1"/>
  <c r="C5482"/>
  <c r="F5482" s="1"/>
  <c r="C5486"/>
  <c r="F5486" s="1"/>
  <c r="C5490"/>
  <c r="F5490" s="1"/>
  <c r="C5494"/>
  <c r="F5494" s="1"/>
  <c r="C5498"/>
  <c r="F5498" s="1"/>
  <c r="C5502"/>
  <c r="F5502" s="1"/>
  <c r="C5506"/>
  <c r="F5506" s="1"/>
  <c r="C5510"/>
  <c r="F5510" s="1"/>
  <c r="C5514"/>
  <c r="F5514" s="1"/>
  <c r="C5518"/>
  <c r="F5518" s="1"/>
  <c r="C5522"/>
  <c r="F5522" s="1"/>
  <c r="C5526"/>
  <c r="F5526" s="1"/>
  <c r="C5549"/>
  <c r="F5549" s="1"/>
  <c r="C5553"/>
  <c r="F5553" s="1"/>
  <c r="C5557"/>
  <c r="F5557" s="1"/>
  <c r="C5561"/>
  <c r="F5561" s="1"/>
  <c r="C5565"/>
  <c r="F5565" s="1"/>
  <c r="C5569"/>
  <c r="F5569" s="1"/>
  <c r="C4509"/>
  <c r="F4509" s="1"/>
  <c r="H4509" s="1"/>
  <c r="C4513"/>
  <c r="F4513" s="1"/>
  <c r="H4513" s="1"/>
  <c r="C4517"/>
  <c r="F4517" s="1"/>
  <c r="H4517" s="1"/>
  <c r="C4521"/>
  <c r="F4521" s="1"/>
  <c r="H4521" s="1"/>
  <c r="C4525"/>
  <c r="F4525" s="1"/>
  <c r="H4525" s="1"/>
  <c r="C4529"/>
  <c r="F4529" s="1"/>
  <c r="H4529" s="1"/>
  <c r="C4533"/>
  <c r="F4533" s="1"/>
  <c r="H4533" s="1"/>
  <c r="C4537"/>
  <c r="F4537" s="1"/>
  <c r="H4537" s="1"/>
  <c r="C4541"/>
  <c r="F4541" s="1"/>
  <c r="H4541" s="1"/>
  <c r="C4545"/>
  <c r="F4545" s="1"/>
  <c r="H4545" s="1"/>
  <c r="C4549"/>
  <c r="F4549" s="1"/>
  <c r="H4549" s="1"/>
  <c r="C4553"/>
  <c r="F4553" s="1"/>
  <c r="H4553" s="1"/>
  <c r="C4557"/>
  <c r="F4557" s="1"/>
  <c r="H4557" s="1"/>
  <c r="C4561"/>
  <c r="F4561" s="1"/>
  <c r="H4561" s="1"/>
  <c r="C4565"/>
  <c r="F4565" s="1"/>
  <c r="H4565" s="1"/>
  <c r="C4569"/>
  <c r="F4569" s="1"/>
  <c r="H4569" s="1"/>
  <c r="C4573"/>
  <c r="F4573" s="1"/>
  <c r="H4573" s="1"/>
  <c r="C4577"/>
  <c r="F4577" s="1"/>
  <c r="H4577" s="1"/>
  <c r="C4581"/>
  <c r="F4581" s="1"/>
  <c r="H4581" s="1"/>
  <c r="C4585"/>
  <c r="F4585" s="1"/>
  <c r="H4585" s="1"/>
  <c r="C4589"/>
  <c r="F4589" s="1"/>
  <c r="H4589" s="1"/>
  <c r="C4593"/>
  <c r="F4593" s="1"/>
  <c r="H4593" s="1"/>
  <c r="C4597"/>
  <c r="F4597" s="1"/>
  <c r="C4601"/>
  <c r="F4601" s="1"/>
  <c r="C4605"/>
  <c r="F4605" s="1"/>
  <c r="C4609"/>
  <c r="F4609" s="1"/>
  <c r="C4613"/>
  <c r="F4613" s="1"/>
  <c r="C4617"/>
  <c r="F4617" s="1"/>
  <c r="C4621"/>
  <c r="F4621" s="1"/>
  <c r="C4625"/>
  <c r="F4625" s="1"/>
  <c r="C4629"/>
  <c r="F4629" s="1"/>
  <c r="C4633"/>
  <c r="F4633" s="1"/>
  <c r="C4637"/>
  <c r="F4637" s="1"/>
  <c r="C4641"/>
  <c r="F4641" s="1"/>
  <c r="C4645"/>
  <c r="F4645" s="1"/>
  <c r="C4649"/>
  <c r="F4649" s="1"/>
  <c r="C4653"/>
  <c r="F4653" s="1"/>
  <c r="C4657"/>
  <c r="F4657" s="1"/>
  <c r="C4661"/>
  <c r="F4661" s="1"/>
  <c r="C4665"/>
  <c r="F4665" s="1"/>
  <c r="C4668"/>
  <c r="F4668" s="1"/>
  <c r="C4672"/>
  <c r="F4672" s="1"/>
  <c r="C4676"/>
  <c r="F4676" s="1"/>
  <c r="C4680"/>
  <c r="F4680" s="1"/>
  <c r="C4684"/>
  <c r="F4684" s="1"/>
  <c r="C4688"/>
  <c r="F4688" s="1"/>
  <c r="C4692"/>
  <c r="F4692" s="1"/>
  <c r="C4696"/>
  <c r="F4696" s="1"/>
  <c r="C4700"/>
  <c r="F4700" s="1"/>
  <c r="C4704"/>
  <c r="F4704" s="1"/>
  <c r="C4708"/>
  <c r="F4708" s="1"/>
  <c r="C4712"/>
  <c r="F4712" s="1"/>
  <c r="C4716"/>
  <c r="F4716" s="1"/>
  <c r="C4720"/>
  <c r="F4720" s="1"/>
  <c r="C4724"/>
  <c r="F4724" s="1"/>
  <c r="C4728"/>
  <c r="F4728" s="1"/>
  <c r="C4732"/>
  <c r="F4732" s="1"/>
  <c r="C4736"/>
  <c r="F4736" s="1"/>
  <c r="C4740"/>
  <c r="F4740" s="1"/>
  <c r="C4744"/>
  <c r="F4744" s="1"/>
  <c r="C4748"/>
  <c r="F4748" s="1"/>
  <c r="C4752"/>
  <c r="F4752" s="1"/>
  <c r="C4756"/>
  <c r="F4756" s="1"/>
  <c r="C4760"/>
  <c r="F4760" s="1"/>
  <c r="C4764"/>
  <c r="F4764" s="1"/>
  <c r="C4768"/>
  <c r="F4768" s="1"/>
  <c r="C4772"/>
  <c r="F4772" s="1"/>
  <c r="C4776"/>
  <c r="F4776" s="1"/>
  <c r="C4780"/>
  <c r="F4780" s="1"/>
  <c r="C4784"/>
  <c r="F4784" s="1"/>
  <c r="C4788"/>
  <c r="F4788" s="1"/>
  <c r="C4792"/>
  <c r="F4792" s="1"/>
  <c r="C4796"/>
  <c r="F4796" s="1"/>
  <c r="C4800"/>
  <c r="F4800" s="1"/>
  <c r="C4804"/>
  <c r="F4804" s="1"/>
  <c r="C4808"/>
  <c r="F4808" s="1"/>
  <c r="C4812"/>
  <c r="F4812" s="1"/>
  <c r="C4890"/>
  <c r="F4890" s="1"/>
  <c r="C4894"/>
  <c r="F4894" s="1"/>
  <c r="C4898"/>
  <c r="F4898" s="1"/>
  <c r="C4902"/>
  <c r="F4902" s="1"/>
  <c r="C4906"/>
  <c r="F4906" s="1"/>
  <c r="C4910"/>
  <c r="F4910" s="1"/>
  <c r="C4914"/>
  <c r="F4914" s="1"/>
  <c r="C4918"/>
  <c r="F4918" s="1"/>
  <c r="C4922"/>
  <c r="F4922" s="1"/>
  <c r="C4926"/>
  <c r="F4926" s="1"/>
  <c r="C4930"/>
  <c r="F4930" s="1"/>
  <c r="C4934"/>
  <c r="F4934" s="1"/>
  <c r="C4938"/>
  <c r="F4938" s="1"/>
  <c r="C4942"/>
  <c r="F4942" s="1"/>
  <c r="C4946"/>
  <c r="F4946" s="1"/>
  <c r="C4950"/>
  <c r="F4950" s="1"/>
  <c r="C4954"/>
  <c r="F4954" s="1"/>
  <c r="C4958"/>
  <c r="F4958" s="1"/>
  <c r="C4962"/>
  <c r="F4962" s="1"/>
  <c r="C4966"/>
  <c r="F4966" s="1"/>
  <c r="C4970"/>
  <c r="F4970" s="1"/>
  <c r="C4974"/>
  <c r="F4974" s="1"/>
  <c r="C4978"/>
  <c r="F4978" s="1"/>
  <c r="C4982"/>
  <c r="F4982" s="1"/>
  <c r="C4986"/>
  <c r="F4986" s="1"/>
  <c r="C4990"/>
  <c r="F4990" s="1"/>
  <c r="C4994"/>
  <c r="F4994" s="1"/>
  <c r="C4998"/>
  <c r="F4998" s="1"/>
  <c r="C5002"/>
  <c r="F5002" s="1"/>
  <c r="C5006"/>
  <c r="F5006" s="1"/>
  <c r="C5010"/>
  <c r="F5010" s="1"/>
  <c r="C5014"/>
  <c r="F5014" s="1"/>
  <c r="C5018"/>
  <c r="F5018" s="1"/>
  <c r="C5022"/>
  <c r="F5022" s="1"/>
  <c r="C5026"/>
  <c r="F5026" s="1"/>
  <c r="C5030"/>
  <c r="F5030" s="1"/>
  <c r="C5034"/>
  <c r="F5034" s="1"/>
  <c r="C5038"/>
  <c r="F5038" s="1"/>
  <c r="C5042"/>
  <c r="F5042" s="1"/>
  <c r="C5046"/>
  <c r="F5046" s="1"/>
  <c r="H5046" s="1"/>
  <c r="C5050"/>
  <c r="F5050" s="1"/>
  <c r="H5050" s="1"/>
  <c r="C5054"/>
  <c r="F5054" s="1"/>
  <c r="H5054" s="1"/>
  <c r="C5058"/>
  <c r="F5058" s="1"/>
  <c r="H5058" s="1"/>
  <c r="C5062"/>
  <c r="F5062" s="1"/>
  <c r="H5062" s="1"/>
  <c r="C5066"/>
  <c r="F5066" s="1"/>
  <c r="H5066" s="1"/>
  <c r="C5070"/>
  <c r="F5070" s="1"/>
  <c r="H5070" s="1"/>
  <c r="C5074"/>
  <c r="F5074" s="1"/>
  <c r="H5074" s="1"/>
  <c r="C5078"/>
  <c r="F5078" s="1"/>
  <c r="H5078" s="1"/>
  <c r="C5082"/>
  <c r="F5082" s="1"/>
  <c r="H5082" s="1"/>
  <c r="C5086"/>
  <c r="F5086" s="1"/>
  <c r="H5086" s="1"/>
  <c r="C5090"/>
  <c r="F5090" s="1"/>
  <c r="H5090" s="1"/>
  <c r="C5094"/>
  <c r="F5094" s="1"/>
  <c r="H5094" s="1"/>
  <c r="C5098"/>
  <c r="F5098" s="1"/>
  <c r="H5098" s="1"/>
  <c r="C5102"/>
  <c r="F5102" s="1"/>
  <c r="H5102" s="1"/>
  <c r="C5106"/>
  <c r="F5106" s="1"/>
  <c r="H5106" s="1"/>
  <c r="C5110"/>
  <c r="F5110" s="1"/>
  <c r="H5110" s="1"/>
  <c r="C5114"/>
  <c r="F5114" s="1"/>
  <c r="H5114" s="1"/>
  <c r="C5115"/>
  <c r="F5115" s="1"/>
  <c r="C5119"/>
  <c r="F5119" s="1"/>
  <c r="C5123"/>
  <c r="F5123" s="1"/>
  <c r="C5127"/>
  <c r="F5127" s="1"/>
  <c r="C5131"/>
  <c r="F5131" s="1"/>
  <c r="C5135"/>
  <c r="F5135" s="1"/>
  <c r="C5139"/>
  <c r="F5139" s="1"/>
  <c r="C5143"/>
  <c r="F5143" s="1"/>
  <c r="C5147"/>
  <c r="F5147" s="1"/>
  <c r="C5151"/>
  <c r="F5151" s="1"/>
  <c r="C5155"/>
  <c r="F5155" s="1"/>
  <c r="C5159"/>
  <c r="F5159" s="1"/>
  <c r="C5163"/>
  <c r="F5163" s="1"/>
  <c r="C5167"/>
  <c r="F5167" s="1"/>
  <c r="C5171"/>
  <c r="F5171" s="1"/>
  <c r="C5175"/>
  <c r="F5175" s="1"/>
  <c r="C5179"/>
  <c r="F5179" s="1"/>
  <c r="C5183"/>
  <c r="F5183" s="1"/>
  <c r="C5187"/>
  <c r="F5187" s="1"/>
  <c r="C5191"/>
  <c r="F5191" s="1"/>
  <c r="C5195"/>
  <c r="F5195" s="1"/>
  <c r="C5199"/>
  <c r="F5199" s="1"/>
  <c r="C5203"/>
  <c r="F5203" s="1"/>
  <c r="C5207"/>
  <c r="F5207" s="1"/>
  <c r="C5211"/>
  <c r="F5211" s="1"/>
  <c r="C5215"/>
  <c r="F5215" s="1"/>
  <c r="C5219"/>
  <c r="F5219" s="1"/>
  <c r="C5223"/>
  <c r="F5223" s="1"/>
  <c r="C5227"/>
  <c r="F5227" s="1"/>
  <c r="C5231"/>
  <c r="F5231" s="1"/>
  <c r="C5235"/>
  <c r="F5235" s="1"/>
  <c r="C5239"/>
  <c r="F5239" s="1"/>
  <c r="C5243"/>
  <c r="F5243" s="1"/>
  <c r="C5247"/>
  <c r="F5247" s="1"/>
  <c r="C5251"/>
  <c r="F5251" s="1"/>
  <c r="C5255"/>
  <c r="F5255" s="1"/>
  <c r="C5259"/>
  <c r="F5259" s="1"/>
  <c r="C5263"/>
  <c r="F5263" s="1"/>
  <c r="C5267"/>
  <c r="F5267" s="1"/>
  <c r="C5271"/>
  <c r="F5271" s="1"/>
  <c r="C5275"/>
  <c r="F5275" s="1"/>
  <c r="C5279"/>
  <c r="F5279" s="1"/>
  <c r="C5283"/>
  <c r="F5283" s="1"/>
  <c r="C5287"/>
  <c r="F5287" s="1"/>
  <c r="C5291"/>
  <c r="F5291" s="1"/>
  <c r="C5295"/>
  <c r="F5295" s="1"/>
  <c r="C5299"/>
  <c r="F5299" s="1"/>
  <c r="C5303"/>
  <c r="F5303" s="1"/>
  <c r="C5307"/>
  <c r="F5307" s="1"/>
  <c r="C5311"/>
  <c r="F5311" s="1"/>
  <c r="C5315"/>
  <c r="F5315" s="1"/>
  <c r="C5319"/>
  <c r="F5319" s="1"/>
  <c r="C5323"/>
  <c r="F5323" s="1"/>
  <c r="C5327"/>
  <c r="F5327" s="1"/>
  <c r="C5331"/>
  <c r="F5331" s="1"/>
  <c r="C5335"/>
  <c r="F5335" s="1"/>
  <c r="C5339"/>
  <c r="F5339" s="1"/>
  <c r="C5343"/>
  <c r="F5343" s="1"/>
  <c r="C5347"/>
  <c r="F5347" s="1"/>
  <c r="C5351"/>
  <c r="F5351" s="1"/>
  <c r="C5355"/>
  <c r="F5355" s="1"/>
  <c r="C5359"/>
  <c r="F5359" s="1"/>
  <c r="C5363"/>
  <c r="F5363" s="1"/>
  <c r="C5367"/>
  <c r="F5367" s="1"/>
  <c r="C5371"/>
  <c r="F5371" s="1"/>
  <c r="C5375"/>
  <c r="F5375" s="1"/>
  <c r="C5379"/>
  <c r="F5379" s="1"/>
  <c r="C5383"/>
  <c r="F5383" s="1"/>
  <c r="C5387"/>
  <c r="F5387" s="1"/>
  <c r="C5391"/>
  <c r="F5391" s="1"/>
  <c r="C5395"/>
  <c r="F5395" s="1"/>
  <c r="C5397"/>
  <c r="F5397" s="1"/>
  <c r="C5401"/>
  <c r="F5401" s="1"/>
  <c r="C5405"/>
  <c r="F5405" s="1"/>
  <c r="C5409"/>
  <c r="F5409" s="1"/>
  <c r="C5413"/>
  <c r="F5413" s="1"/>
  <c r="C5417"/>
  <c r="F5417" s="1"/>
  <c r="C5421"/>
  <c r="F5421" s="1"/>
  <c r="C5425"/>
  <c r="F5425" s="1"/>
  <c r="C5429"/>
  <c r="F5429" s="1"/>
  <c r="C5433"/>
  <c r="F5433" s="1"/>
  <c r="C5437"/>
  <c r="F5437" s="1"/>
  <c r="C5441"/>
  <c r="F5441" s="1"/>
  <c r="C5445"/>
  <c r="F5445" s="1"/>
  <c r="C5449"/>
  <c r="F5449" s="1"/>
  <c r="C5453"/>
  <c r="F5453" s="1"/>
  <c r="C5457"/>
  <c r="F5457" s="1"/>
  <c r="C5461"/>
  <c r="F5461" s="1"/>
  <c r="C5464"/>
  <c r="F5464" s="1"/>
  <c r="C5468"/>
  <c r="F5468" s="1"/>
  <c r="C5472"/>
  <c r="F5472" s="1"/>
  <c r="C5476"/>
  <c r="F5476" s="1"/>
  <c r="C5480"/>
  <c r="F5480" s="1"/>
  <c r="C5484"/>
  <c r="F5484" s="1"/>
  <c r="C5488"/>
  <c r="F5488" s="1"/>
  <c r="C5492"/>
  <c r="F5492" s="1"/>
  <c r="C5496"/>
  <c r="F5496" s="1"/>
  <c r="C5500"/>
  <c r="F5500" s="1"/>
  <c r="C5504"/>
  <c r="F5504" s="1"/>
  <c r="C5508"/>
  <c r="F5508" s="1"/>
  <c r="C5512"/>
  <c r="F5512" s="1"/>
  <c r="C5516"/>
  <c r="F5516" s="1"/>
  <c r="C5520"/>
  <c r="F5520" s="1"/>
  <c r="C5524"/>
  <c r="F5524" s="1"/>
  <c r="C5528"/>
  <c r="F5528" s="1"/>
  <c r="C5532"/>
  <c r="F5532" s="1"/>
  <c r="C5536"/>
  <c r="F5536" s="1"/>
  <c r="C5540"/>
  <c r="F5540" s="1"/>
  <c r="C5547"/>
  <c r="F5547" s="1"/>
  <c r="C5551"/>
  <c r="F5551" s="1"/>
  <c r="C5555"/>
  <c r="F5555" s="1"/>
  <c r="C5559"/>
  <c r="F5559" s="1"/>
  <c r="C5563"/>
  <c r="F5563" s="1"/>
  <c r="C5567"/>
  <c r="F5567" s="1"/>
  <c r="C5571"/>
  <c r="F5571" s="1"/>
  <c r="C5587"/>
  <c r="F5587" s="1"/>
  <c r="C5591"/>
  <c r="F5591" s="1"/>
  <c r="C5595"/>
  <c r="F5595" s="1"/>
  <c r="C5599"/>
  <c r="F5599" s="1"/>
  <c r="D4"/>
  <c r="H4" s="1"/>
  <c r="H5"/>
  <c r="D6"/>
  <c r="H6" s="1"/>
  <c r="H7"/>
  <c r="D8"/>
  <c r="H8" s="1"/>
  <c r="H9"/>
  <c r="D10"/>
  <c r="H10" s="1"/>
  <c r="H11"/>
  <c r="D12"/>
  <c r="H12" s="1"/>
  <c r="H13"/>
  <c r="D14"/>
  <c r="H14" s="1"/>
  <c r="H15"/>
  <c r="D16"/>
  <c r="H16" s="1"/>
  <c r="H17"/>
  <c r="D18"/>
  <c r="H18" s="1"/>
  <c r="H19"/>
  <c r="D20"/>
  <c r="H20" s="1"/>
  <c r="H21"/>
  <c r="D22"/>
  <c r="H22" s="1"/>
  <c r="H23"/>
  <c r="D24"/>
  <c r="H24" s="1"/>
  <c r="H25"/>
  <c r="D26"/>
  <c r="H26" s="1"/>
  <c r="H27"/>
  <c r="D28"/>
  <c r="H28" s="1"/>
  <c r="H29"/>
  <c r="D30"/>
  <c r="H30" s="1"/>
  <c r="H31"/>
  <c r="D32"/>
  <c r="H32" s="1"/>
  <c r="H33"/>
  <c r="D34"/>
  <c r="H34" s="1"/>
  <c r="H35"/>
  <c r="D36"/>
  <c r="H36" s="1"/>
  <c r="H37"/>
  <c r="D38"/>
  <c r="H38" s="1"/>
  <c r="H39"/>
  <c r="D40"/>
  <c r="H40" s="1"/>
  <c r="H41"/>
  <c r="D42"/>
  <c r="H42" s="1"/>
  <c r="H43"/>
  <c r="D44"/>
  <c r="H44" s="1"/>
  <c r="H45"/>
  <c r="D46"/>
  <c r="H46" s="1"/>
  <c r="H47"/>
  <c r="D48"/>
  <c r="H48" s="1"/>
  <c r="H49"/>
  <c r="D50"/>
  <c r="H50" s="1"/>
  <c r="H51"/>
  <c r="D52"/>
  <c r="H52" s="1"/>
  <c r="H53"/>
  <c r="D54"/>
  <c r="H54" s="1"/>
  <c r="H55"/>
  <c r="D56"/>
  <c r="H56" s="1"/>
  <c r="H57"/>
  <c r="D58"/>
  <c r="H58" s="1"/>
  <c r="H59"/>
  <c r="D60"/>
  <c r="H60" s="1"/>
  <c r="H61"/>
  <c r="D62"/>
  <c r="H62" s="1"/>
  <c r="H63"/>
  <c r="D64"/>
  <c r="H64" s="1"/>
  <c r="H65"/>
  <c r="D66"/>
  <c r="H66" s="1"/>
  <c r="H67"/>
  <c r="D68"/>
  <c r="H68" s="1"/>
  <c r="H69"/>
  <c r="D70"/>
  <c r="H70" s="1"/>
  <c r="H71"/>
  <c r="D72"/>
  <c r="H72" s="1"/>
  <c r="H73"/>
  <c r="D74"/>
  <c r="H74" s="1"/>
  <c r="H75"/>
  <c r="D76"/>
  <c r="H76" s="1"/>
  <c r="H77"/>
  <c r="D78"/>
  <c r="H78" s="1"/>
  <c r="H79"/>
  <c r="D80"/>
  <c r="H80" s="1"/>
  <c r="H81"/>
  <c r="D82"/>
  <c r="H82" s="1"/>
  <c r="H83"/>
  <c r="D84"/>
  <c r="H84" s="1"/>
  <c r="H85"/>
  <c r="D86"/>
  <c r="H86" s="1"/>
  <c r="H87"/>
  <c r="D88"/>
  <c r="H88" s="1"/>
  <c r="H89"/>
  <c r="D90"/>
  <c r="H90" s="1"/>
  <c r="H91"/>
  <c r="D92"/>
  <c r="H92" s="1"/>
  <c r="H93"/>
  <c r="D94"/>
  <c r="H94" s="1"/>
  <c r="H95"/>
  <c r="D96"/>
  <c r="H96" s="1"/>
  <c r="H97"/>
  <c r="D98"/>
  <c r="H98" s="1"/>
  <c r="H99"/>
  <c r="D100"/>
  <c r="H100" s="1"/>
  <c r="H101"/>
  <c r="D102"/>
  <c r="H102" s="1"/>
  <c r="H103"/>
  <c r="D104"/>
  <c r="H104" s="1"/>
  <c r="H105"/>
  <c r="D106"/>
  <c r="H106" s="1"/>
  <c r="H107"/>
  <c r="D108"/>
  <c r="H108" s="1"/>
  <c r="H109"/>
  <c r="D110"/>
  <c r="H110" s="1"/>
  <c r="H111"/>
  <c r="D112"/>
  <c r="H112" s="1"/>
  <c r="H113"/>
  <c r="D114"/>
  <c r="H114" s="1"/>
  <c r="H115"/>
  <c r="D116"/>
  <c r="H116" s="1"/>
  <c r="H117"/>
  <c r="D118"/>
  <c r="H118" s="1"/>
  <c r="H119"/>
  <c r="D120"/>
  <c r="H120" s="1"/>
  <c r="H121"/>
  <c r="D122"/>
  <c r="H122" s="1"/>
  <c r="H123"/>
  <c r="D124"/>
  <c r="H124" s="1"/>
  <c r="H125"/>
  <c r="D126"/>
  <c r="H126" s="1"/>
  <c r="H127"/>
  <c r="D128"/>
  <c r="H128" s="1"/>
  <c r="H129"/>
  <c r="D130"/>
  <c r="H130" s="1"/>
  <c r="H131"/>
  <c r="D132"/>
  <c r="H132" s="1"/>
  <c r="H133"/>
  <c r="D134"/>
  <c r="H134" s="1"/>
  <c r="H135"/>
  <c r="D136"/>
  <c r="H136" s="1"/>
  <c r="H137"/>
  <c r="D138"/>
  <c r="H138" s="1"/>
  <c r="H139"/>
  <c r="D140"/>
  <c r="H140" s="1"/>
  <c r="H141"/>
  <c r="D142"/>
  <c r="H142" s="1"/>
  <c r="H143"/>
  <c r="D144"/>
  <c r="H144" s="1"/>
  <c r="H145"/>
  <c r="D146"/>
  <c r="H146" s="1"/>
  <c r="H147"/>
  <c r="D148"/>
  <c r="H148" s="1"/>
  <c r="H149"/>
  <c r="D150"/>
  <c r="H150" s="1"/>
  <c r="H151"/>
  <c r="D152"/>
  <c r="H152" s="1"/>
  <c r="H153"/>
  <c r="D154"/>
  <c r="H154" s="1"/>
  <c r="H155"/>
  <c r="D156"/>
  <c r="H156" s="1"/>
  <c r="H157"/>
  <c r="D158"/>
  <c r="H158" s="1"/>
  <c r="H159"/>
  <c r="D160"/>
  <c r="H160" s="1"/>
  <c r="H161"/>
  <c r="D162"/>
  <c r="H162" s="1"/>
  <c r="H163"/>
  <c r="D164"/>
  <c r="H164" s="1"/>
  <c r="H165"/>
  <c r="D166"/>
  <c r="H166" s="1"/>
  <c r="H167"/>
  <c r="D168"/>
  <c r="H168" s="1"/>
  <c r="H169"/>
  <c r="D170"/>
  <c r="H170" s="1"/>
  <c r="H171"/>
  <c r="D172"/>
  <c r="H172" s="1"/>
  <c r="H173"/>
  <c r="D174"/>
  <c r="H174" s="1"/>
  <c r="H175"/>
  <c r="D176"/>
  <c r="H176" s="1"/>
  <c r="H177"/>
  <c r="D178"/>
  <c r="H178" s="1"/>
  <c r="H179"/>
  <c r="D180"/>
  <c r="H180" s="1"/>
  <c r="H181"/>
  <c r="D182"/>
  <c r="H182" s="1"/>
  <c r="H183"/>
  <c r="D184"/>
  <c r="H184" s="1"/>
  <c r="H185"/>
  <c r="D186"/>
  <c r="H186" s="1"/>
  <c r="H187"/>
  <c r="D188"/>
  <c r="H188" s="1"/>
  <c r="H189"/>
  <c r="D190"/>
  <c r="H190" s="1"/>
  <c r="H191"/>
  <c r="D192"/>
  <c r="H192" s="1"/>
  <c r="H193"/>
  <c r="D194"/>
  <c r="H194" s="1"/>
  <c r="H195"/>
  <c r="D196"/>
  <c r="H196" s="1"/>
  <c r="H197"/>
  <c r="D198"/>
  <c r="H198" s="1"/>
  <c r="H199"/>
  <c r="D200"/>
  <c r="H200" s="1"/>
  <c r="H201"/>
  <c r="D202"/>
  <c r="H202" s="1"/>
  <c r="H203"/>
  <c r="D204"/>
  <c r="H204" s="1"/>
  <c r="H205"/>
  <c r="D206"/>
  <c r="H206" s="1"/>
  <c r="H207"/>
  <c r="D208"/>
  <c r="H208" s="1"/>
  <c r="H209"/>
  <c r="D210"/>
  <c r="H210" s="1"/>
  <c r="H211"/>
  <c r="D212"/>
  <c r="H212" s="1"/>
  <c r="H213"/>
  <c r="D214"/>
  <c r="H214" s="1"/>
  <c r="H215"/>
  <c r="D216"/>
  <c r="H216" s="1"/>
  <c r="H217"/>
  <c r="D218"/>
  <c r="H218" s="1"/>
  <c r="H219"/>
  <c r="D220"/>
  <c r="H220" s="1"/>
  <c r="H221"/>
  <c r="D222"/>
  <c r="H222" s="1"/>
  <c r="H223"/>
  <c r="D224"/>
  <c r="H224" s="1"/>
  <c r="H225"/>
  <c r="D226"/>
  <c r="H226" s="1"/>
  <c r="H227"/>
  <c r="D228"/>
  <c r="H228" s="1"/>
  <c r="H229"/>
  <c r="D230"/>
  <c r="H230" s="1"/>
  <c r="H231"/>
  <c r="D232"/>
  <c r="H232" s="1"/>
  <c r="H233"/>
  <c r="D234"/>
  <c r="H234" s="1"/>
  <c r="H235"/>
  <c r="D236"/>
  <c r="H236" s="1"/>
  <c r="H237"/>
  <c r="D238"/>
  <c r="H238" s="1"/>
  <c r="H239"/>
  <c r="D240"/>
  <c r="H240" s="1"/>
  <c r="H241"/>
  <c r="D242"/>
  <c r="H242" s="1"/>
  <c r="H243"/>
  <c r="D244"/>
  <c r="H244" s="1"/>
  <c r="H245"/>
  <c r="D246"/>
  <c r="H246" s="1"/>
  <c r="H247"/>
  <c r="D248"/>
  <c r="H248" s="1"/>
  <c r="H249"/>
  <c r="D250"/>
  <c r="H250" s="1"/>
  <c r="H251"/>
  <c r="D252"/>
  <c r="H252" s="1"/>
  <c r="H253"/>
  <c r="D254"/>
  <c r="H254" s="1"/>
  <c r="H255"/>
  <c r="D256"/>
  <c r="H256" s="1"/>
  <c r="H257"/>
  <c r="D258"/>
  <c r="H258" s="1"/>
  <c r="H259"/>
  <c r="D260"/>
  <c r="H260" s="1"/>
  <c r="H261"/>
  <c r="D262"/>
  <c r="H262" s="1"/>
  <c r="H263"/>
  <c r="D264"/>
  <c r="H264" s="1"/>
  <c r="H265"/>
  <c r="D266"/>
  <c r="H266" s="1"/>
  <c r="H267"/>
  <c r="D268"/>
  <c r="H268" s="1"/>
  <c r="H269"/>
  <c r="D270"/>
  <c r="H270" s="1"/>
  <c r="H271"/>
  <c r="D272"/>
  <c r="H272" s="1"/>
  <c r="H273"/>
  <c r="D274"/>
  <c r="H274" s="1"/>
  <c r="H275"/>
  <c r="D276"/>
  <c r="H276" s="1"/>
  <c r="H277"/>
  <c r="D278"/>
  <c r="H278" s="1"/>
  <c r="H279"/>
  <c r="D280"/>
  <c r="H280" s="1"/>
  <c r="H281"/>
  <c r="D282"/>
  <c r="H282" s="1"/>
  <c r="H283"/>
  <c r="D284"/>
  <c r="H284" s="1"/>
  <c r="H285"/>
  <c r="D286"/>
  <c r="H286" s="1"/>
  <c r="H289"/>
  <c r="H293"/>
  <c r="H297"/>
  <c r="H301"/>
  <c r="H305"/>
  <c r="H309"/>
  <c r="H313"/>
  <c r="H317"/>
  <c r="H321"/>
  <c r="H325"/>
  <c r="H329"/>
  <c r="H333"/>
  <c r="H337"/>
  <c r="H341"/>
  <c r="H345"/>
  <c r="H349"/>
  <c r="H353"/>
  <c r="H357"/>
  <c r="H361"/>
  <c r="H365"/>
  <c r="H369"/>
  <c r="H373"/>
  <c r="H377"/>
  <c r="H607"/>
  <c r="H611"/>
  <c r="H615"/>
  <c r="H619"/>
  <c r="H623"/>
  <c r="H627"/>
  <c r="H631"/>
  <c r="H635"/>
  <c r="H639"/>
  <c r="H643"/>
  <c r="H647"/>
  <c r="H651"/>
  <c r="H655"/>
  <c r="H659"/>
  <c r="H663"/>
  <c r="H667"/>
  <c r="H671"/>
  <c r="H675"/>
  <c r="H679"/>
  <c r="H683"/>
  <c r="H687"/>
  <c r="H691"/>
  <c r="H695"/>
  <c r="H699"/>
  <c r="H703"/>
  <c r="H707"/>
  <c r="H711"/>
  <c r="H715"/>
  <c r="H719"/>
  <c r="H723"/>
  <c r="H727"/>
  <c r="H731"/>
  <c r="H735"/>
  <c r="H739"/>
  <c r="H743"/>
  <c r="H747"/>
  <c r="H751"/>
  <c r="H755"/>
  <c r="H759"/>
  <c r="H763"/>
  <c r="H767"/>
  <c r="H771"/>
  <c r="H775"/>
  <c r="H779"/>
  <c r="H783"/>
  <c r="H787"/>
  <c r="H791"/>
  <c r="H795"/>
  <c r="H799"/>
  <c r="H803"/>
  <c r="H807"/>
  <c r="H811"/>
  <c r="H815"/>
  <c r="H819"/>
  <c r="H823"/>
  <c r="H827"/>
  <c r="H831"/>
  <c r="H835"/>
  <c r="H839"/>
  <c r="H843"/>
  <c r="H847"/>
  <c r="H851"/>
  <c r="H855"/>
  <c r="H859"/>
  <c r="H863"/>
  <c r="H867"/>
  <c r="H871"/>
  <c r="H875"/>
  <c r="H879"/>
  <c r="H883"/>
  <c r="H887"/>
  <c r="H891"/>
  <c r="H895"/>
  <c r="H899"/>
  <c r="H903"/>
  <c r="H907"/>
  <c r="H911"/>
  <c r="H915"/>
  <c r="H919"/>
  <c r="H923"/>
  <c r="H927"/>
  <c r="H931"/>
  <c r="H935"/>
  <c r="H939"/>
  <c r="H943"/>
  <c r="H947"/>
  <c r="H951"/>
  <c r="H955"/>
  <c r="H959"/>
  <c r="H963"/>
  <c r="H967"/>
  <c r="H971"/>
  <c r="H975"/>
  <c r="H979"/>
  <c r="H983"/>
  <c r="H987"/>
  <c r="H991"/>
  <c r="H995"/>
  <c r="H999"/>
  <c r="H1003"/>
  <c r="H1007"/>
  <c r="D288"/>
  <c r="H288" s="1"/>
  <c r="D294"/>
  <c r="H294" s="1"/>
  <c r="D298"/>
  <c r="H298" s="1"/>
  <c r="D304"/>
  <c r="H304" s="1"/>
  <c r="D306"/>
  <c r="H306" s="1"/>
  <c r="D312"/>
  <c r="H312" s="1"/>
  <c r="D314"/>
  <c r="H314" s="1"/>
  <c r="D316"/>
  <c r="H316" s="1"/>
  <c r="D318"/>
  <c r="H318" s="1"/>
  <c r="D320"/>
  <c r="H320" s="1"/>
  <c r="D322"/>
  <c r="H322" s="1"/>
  <c r="D324"/>
  <c r="H324" s="1"/>
  <c r="D326"/>
  <c r="H326" s="1"/>
  <c r="D336"/>
  <c r="H336" s="1"/>
  <c r="D338"/>
  <c r="H338" s="1"/>
  <c r="D344"/>
  <c r="H344" s="1"/>
  <c r="D346"/>
  <c r="H346" s="1"/>
  <c r="D352"/>
  <c r="H352" s="1"/>
  <c r="D354"/>
  <c r="H354" s="1"/>
  <c r="D364"/>
  <c r="H364" s="1"/>
  <c r="D366"/>
  <c r="H366" s="1"/>
  <c r="D372"/>
  <c r="H372" s="1"/>
  <c r="D374"/>
  <c r="H374" s="1"/>
  <c r="D376"/>
  <c r="H376" s="1"/>
  <c r="D378"/>
  <c r="H378" s="1"/>
  <c r="D392"/>
  <c r="H392" s="1"/>
  <c r="D394"/>
  <c r="H394" s="1"/>
  <c r="D400"/>
  <c r="H400" s="1"/>
  <c r="D402"/>
  <c r="H402" s="1"/>
  <c r="D416"/>
  <c r="H416" s="1"/>
  <c r="D418"/>
  <c r="H418" s="1"/>
  <c r="D424"/>
  <c r="H424" s="1"/>
  <c r="D426"/>
  <c r="H426" s="1"/>
  <c r="D436"/>
  <c r="H436" s="1"/>
  <c r="D438"/>
  <c r="H438" s="1"/>
  <c r="D444"/>
  <c r="H444" s="1"/>
  <c r="D446"/>
  <c r="H446" s="1"/>
  <c r="D448"/>
  <c r="H448" s="1"/>
  <c r="D450"/>
  <c r="H450" s="1"/>
  <c r="D452"/>
  <c r="H452" s="1"/>
  <c r="D454"/>
  <c r="H454" s="1"/>
  <c r="D460"/>
  <c r="H460" s="1"/>
  <c r="D464"/>
  <c r="H464" s="1"/>
  <c r="D470"/>
  <c r="H470" s="1"/>
  <c r="D472"/>
  <c r="H472" s="1"/>
  <c r="D478"/>
  <c r="H478" s="1"/>
  <c r="D480"/>
  <c r="H480" s="1"/>
  <c r="D482"/>
  <c r="H482" s="1"/>
  <c r="D484"/>
  <c r="H484" s="1"/>
  <c r="D494"/>
  <c r="H494" s="1"/>
  <c r="D496"/>
  <c r="H496" s="1"/>
  <c r="D498"/>
  <c r="H498" s="1"/>
  <c r="D500"/>
  <c r="H500" s="1"/>
  <c r="D506"/>
  <c r="H506" s="1"/>
  <c r="D508"/>
  <c r="H508" s="1"/>
  <c r="D510"/>
  <c r="H510" s="1"/>
  <c r="D512"/>
  <c r="H512" s="1"/>
  <c r="D518"/>
  <c r="H518" s="1"/>
  <c r="D520"/>
  <c r="H520" s="1"/>
  <c r="D534"/>
  <c r="H534" s="1"/>
  <c r="D536"/>
  <c r="H536" s="1"/>
  <c r="D542"/>
  <c r="H542" s="1"/>
  <c r="D544"/>
  <c r="H544" s="1"/>
  <c r="D550"/>
  <c r="H550" s="1"/>
  <c r="D552"/>
  <c r="H552" s="1"/>
  <c r="D570"/>
  <c r="H570" s="1"/>
  <c r="D572"/>
  <c r="H572" s="1"/>
  <c r="D578"/>
  <c r="H578" s="1"/>
  <c r="D580"/>
  <c r="H580" s="1"/>
  <c r="D584"/>
  <c r="H584" s="1"/>
  <c r="D588"/>
  <c r="H588" s="1"/>
  <c r="D596"/>
  <c r="H596" s="1"/>
  <c r="D606"/>
  <c r="H606" s="1"/>
  <c r="D608"/>
  <c r="H608" s="1"/>
  <c r="D614"/>
  <c r="H614" s="1"/>
  <c r="D616"/>
  <c r="H616" s="1"/>
  <c r="D622"/>
  <c r="H622" s="1"/>
  <c r="D624"/>
  <c r="H624" s="1"/>
  <c r="D632"/>
  <c r="H632" s="1"/>
  <c r="D634"/>
  <c r="H634" s="1"/>
  <c r="D656"/>
  <c r="H656" s="1"/>
  <c r="D658"/>
  <c r="H658" s="1"/>
  <c r="D660"/>
  <c r="H660" s="1"/>
  <c r="D662"/>
  <c r="H662" s="1"/>
  <c r="D668"/>
  <c r="H668" s="1"/>
  <c r="D670"/>
  <c r="H670" s="1"/>
  <c r="D672"/>
  <c r="H672" s="1"/>
  <c r="D674"/>
  <c r="H674" s="1"/>
  <c r="D680"/>
  <c r="H680" s="1"/>
  <c r="D682"/>
  <c r="H682" s="1"/>
  <c r="D692"/>
  <c r="H692" s="1"/>
  <c r="D694"/>
  <c r="H694" s="1"/>
  <c r="D700"/>
  <c r="H700" s="1"/>
  <c r="D702"/>
  <c r="H702" s="1"/>
  <c r="D704"/>
  <c r="H704" s="1"/>
  <c r="D706"/>
  <c r="H706" s="1"/>
  <c r="D708"/>
  <c r="H708" s="1"/>
  <c r="D710"/>
  <c r="H710" s="1"/>
  <c r="D716"/>
  <c r="H716" s="1"/>
  <c r="D718"/>
  <c r="H718" s="1"/>
  <c r="D724"/>
  <c r="H724" s="1"/>
  <c r="D726"/>
  <c r="H726" s="1"/>
  <c r="D728"/>
  <c r="H728" s="1"/>
  <c r="D730"/>
  <c r="H730" s="1"/>
  <c r="D732"/>
  <c r="H732" s="1"/>
  <c r="D734"/>
  <c r="H734" s="1"/>
  <c r="D736"/>
  <c r="H736" s="1"/>
  <c r="D738"/>
  <c r="H738" s="1"/>
  <c r="D744"/>
  <c r="H744" s="1"/>
  <c r="D746"/>
  <c r="H746" s="1"/>
  <c r="D756"/>
  <c r="H756" s="1"/>
  <c r="D758"/>
  <c r="H758" s="1"/>
  <c r="D764"/>
  <c r="H764" s="1"/>
  <c r="D766"/>
  <c r="H766" s="1"/>
  <c r="D768"/>
  <c r="H768" s="1"/>
  <c r="D770"/>
  <c r="H770" s="1"/>
  <c r="D788"/>
  <c r="H788" s="1"/>
  <c r="D792"/>
  <c r="H792" s="1"/>
  <c r="D796"/>
  <c r="H796" s="1"/>
  <c r="D798"/>
  <c r="H798" s="1"/>
  <c r="D800"/>
  <c r="H800" s="1"/>
  <c r="D806"/>
  <c r="H806" s="1"/>
  <c r="D808"/>
  <c r="H808" s="1"/>
  <c r="D814"/>
  <c r="H814" s="1"/>
  <c r="D816"/>
  <c r="H816" s="1"/>
  <c r="D822"/>
  <c r="H822" s="1"/>
  <c r="D824"/>
  <c r="H824" s="1"/>
  <c r="D834"/>
  <c r="H834" s="1"/>
  <c r="D838"/>
  <c r="H838" s="1"/>
  <c r="D840"/>
  <c r="H840" s="1"/>
  <c r="D846"/>
  <c r="H846" s="1"/>
  <c r="D848"/>
  <c r="H848" s="1"/>
  <c r="D850"/>
  <c r="H850" s="1"/>
  <c r="D852"/>
  <c r="H852" s="1"/>
  <c r="D856"/>
  <c r="H856" s="1"/>
  <c r="D860"/>
  <c r="H860" s="1"/>
  <c r="D866"/>
  <c r="H866" s="1"/>
  <c r="D868"/>
  <c r="H868" s="1"/>
  <c r="D870"/>
  <c r="H870" s="1"/>
  <c r="D872"/>
  <c r="H872" s="1"/>
  <c r="D874"/>
  <c r="H874" s="1"/>
  <c r="D876"/>
  <c r="H876" s="1"/>
  <c r="D878"/>
  <c r="H878" s="1"/>
  <c r="D880"/>
  <c r="H880" s="1"/>
  <c r="D886"/>
  <c r="H886" s="1"/>
  <c r="D888"/>
  <c r="H888" s="1"/>
  <c r="D902"/>
  <c r="H902" s="1"/>
  <c r="D906"/>
  <c r="H906" s="1"/>
  <c r="D908"/>
  <c r="H908" s="1"/>
  <c r="D910"/>
  <c r="H910" s="1"/>
  <c r="D926"/>
  <c r="H926" s="1"/>
  <c r="D928"/>
  <c r="H928" s="1"/>
  <c r="D930"/>
  <c r="H930" s="1"/>
  <c r="D932"/>
  <c r="H932" s="1"/>
  <c r="D952"/>
  <c r="H952" s="1"/>
  <c r="D956"/>
  <c r="H956" s="1"/>
  <c r="D958"/>
  <c r="H958" s="1"/>
  <c r="C290"/>
  <c r="F290" s="1"/>
  <c r="H290" s="1"/>
  <c r="C292"/>
  <c r="F292" s="1"/>
  <c r="H292" s="1"/>
  <c r="C296"/>
  <c r="F296" s="1"/>
  <c r="H296" s="1"/>
  <c r="C300"/>
  <c r="F300" s="1"/>
  <c r="H300" s="1"/>
  <c r="C302"/>
  <c r="F302" s="1"/>
  <c r="H302" s="1"/>
  <c r="C308"/>
  <c r="F308" s="1"/>
  <c r="H308" s="1"/>
  <c r="C310"/>
  <c r="F310" s="1"/>
  <c r="H310" s="1"/>
  <c r="C328"/>
  <c r="F328" s="1"/>
  <c r="H328" s="1"/>
  <c r="C330"/>
  <c r="F330" s="1"/>
  <c r="H330" s="1"/>
  <c r="C332"/>
  <c r="F332" s="1"/>
  <c r="H332" s="1"/>
  <c r="C334"/>
  <c r="F334" s="1"/>
  <c r="H334" s="1"/>
  <c r="C340"/>
  <c r="F340" s="1"/>
  <c r="H340" s="1"/>
  <c r="C342"/>
  <c r="F342" s="1"/>
  <c r="H342" s="1"/>
  <c r="C348"/>
  <c r="F348" s="1"/>
  <c r="H348" s="1"/>
  <c r="C350"/>
  <c r="F350" s="1"/>
  <c r="H350" s="1"/>
  <c r="C356"/>
  <c r="F356" s="1"/>
  <c r="H356" s="1"/>
  <c r="C358"/>
  <c r="F358" s="1"/>
  <c r="H358" s="1"/>
  <c r="C360"/>
  <c r="F360" s="1"/>
  <c r="H360" s="1"/>
  <c r="C362"/>
  <c r="F362" s="1"/>
  <c r="H362" s="1"/>
  <c r="C368"/>
  <c r="F368" s="1"/>
  <c r="H368" s="1"/>
  <c r="C370"/>
  <c r="F370" s="1"/>
  <c r="H370" s="1"/>
  <c r="C380"/>
  <c r="F380" s="1"/>
  <c r="H380" s="1"/>
  <c r="C382"/>
  <c r="F382" s="1"/>
  <c r="H382" s="1"/>
  <c r="C384"/>
  <c r="F384" s="1"/>
  <c r="H384" s="1"/>
  <c r="C386"/>
  <c r="F386" s="1"/>
  <c r="H386" s="1"/>
  <c r="C388"/>
  <c r="F388" s="1"/>
  <c r="H388" s="1"/>
  <c r="C390"/>
  <c r="F390" s="1"/>
  <c r="H390" s="1"/>
  <c r="C396"/>
  <c r="F396" s="1"/>
  <c r="H396" s="1"/>
  <c r="C398"/>
  <c r="F398" s="1"/>
  <c r="H398" s="1"/>
  <c r="C404"/>
  <c r="F404" s="1"/>
  <c r="H404" s="1"/>
  <c r="C406"/>
  <c r="F406" s="1"/>
  <c r="H406" s="1"/>
  <c r="C408"/>
  <c r="F408" s="1"/>
  <c r="H408" s="1"/>
  <c r="C410"/>
  <c r="F410" s="1"/>
  <c r="H410" s="1"/>
  <c r="C412"/>
  <c r="F412" s="1"/>
  <c r="H412" s="1"/>
  <c r="C414"/>
  <c r="F414" s="1"/>
  <c r="H414" s="1"/>
  <c r="C420"/>
  <c r="F420" s="1"/>
  <c r="H420" s="1"/>
  <c r="C422"/>
  <c r="F422" s="1"/>
  <c r="H422" s="1"/>
  <c r="C428"/>
  <c r="F428" s="1"/>
  <c r="H428" s="1"/>
  <c r="C430"/>
  <c r="F430" s="1"/>
  <c r="H430" s="1"/>
  <c r="C432"/>
  <c r="F432" s="1"/>
  <c r="H432" s="1"/>
  <c r="C434"/>
  <c r="F434" s="1"/>
  <c r="H434" s="1"/>
  <c r="C440"/>
  <c r="F440" s="1"/>
  <c r="H440" s="1"/>
  <c r="C442"/>
  <c r="F442" s="1"/>
  <c r="H442" s="1"/>
  <c r="C456"/>
  <c r="F456" s="1"/>
  <c r="H456" s="1"/>
  <c r="C458"/>
  <c r="F458" s="1"/>
  <c r="H458" s="1"/>
  <c r="C462"/>
  <c r="F462" s="1"/>
  <c r="H462" s="1"/>
  <c r="C466"/>
  <c r="F466" s="1"/>
  <c r="H466" s="1"/>
  <c r="C468"/>
  <c r="F468" s="1"/>
  <c r="H468" s="1"/>
  <c r="C474"/>
  <c r="F474" s="1"/>
  <c r="H474" s="1"/>
  <c r="C476"/>
  <c r="F476" s="1"/>
  <c r="H476" s="1"/>
  <c r="C486"/>
  <c r="F486" s="1"/>
  <c r="H486" s="1"/>
  <c r="C488"/>
  <c r="F488" s="1"/>
  <c r="H488" s="1"/>
  <c r="C490"/>
  <c r="F490" s="1"/>
  <c r="H490" s="1"/>
  <c r="C492"/>
  <c r="F492" s="1"/>
  <c r="H492" s="1"/>
  <c r="C502"/>
  <c r="F502" s="1"/>
  <c r="H502" s="1"/>
  <c r="C504"/>
  <c r="F504" s="1"/>
  <c r="H504" s="1"/>
  <c r="C514"/>
  <c r="F514" s="1"/>
  <c r="H514" s="1"/>
  <c r="C516"/>
  <c r="F516" s="1"/>
  <c r="H516" s="1"/>
  <c r="C522"/>
  <c r="F522" s="1"/>
  <c r="H522" s="1"/>
  <c r="C524"/>
  <c r="F524" s="1"/>
  <c r="H524" s="1"/>
  <c r="C526"/>
  <c r="F526" s="1"/>
  <c r="H526" s="1"/>
  <c r="C528"/>
  <c r="F528" s="1"/>
  <c r="H528" s="1"/>
  <c r="C530"/>
  <c r="F530" s="1"/>
  <c r="H530" s="1"/>
  <c r="C532"/>
  <c r="F532" s="1"/>
  <c r="H532" s="1"/>
  <c r="C538"/>
  <c r="F538" s="1"/>
  <c r="H538" s="1"/>
  <c r="C540"/>
  <c r="F540" s="1"/>
  <c r="H540" s="1"/>
  <c r="C546"/>
  <c r="F546" s="1"/>
  <c r="H546" s="1"/>
  <c r="C548"/>
  <c r="F548" s="1"/>
  <c r="H548" s="1"/>
  <c r="C554"/>
  <c r="F554" s="1"/>
  <c r="H554" s="1"/>
  <c r="C556"/>
  <c r="F556" s="1"/>
  <c r="H556" s="1"/>
  <c r="C558"/>
  <c r="F558" s="1"/>
  <c r="H558" s="1"/>
  <c r="C560"/>
  <c r="F560" s="1"/>
  <c r="H560" s="1"/>
  <c r="C562"/>
  <c r="F562" s="1"/>
  <c r="H562" s="1"/>
  <c r="C564"/>
  <c r="F564" s="1"/>
  <c r="H564" s="1"/>
  <c r="C566"/>
  <c r="F566" s="1"/>
  <c r="H566" s="1"/>
  <c r="C568"/>
  <c r="F568" s="1"/>
  <c r="H568" s="1"/>
  <c r="C574"/>
  <c r="F574" s="1"/>
  <c r="H574" s="1"/>
  <c r="C576"/>
  <c r="F576" s="1"/>
  <c r="H576" s="1"/>
  <c r="C582"/>
  <c r="F582" s="1"/>
  <c r="H582" s="1"/>
  <c r="C586"/>
  <c r="F586" s="1"/>
  <c r="H586" s="1"/>
  <c r="C590"/>
  <c r="F590" s="1"/>
  <c r="H590" s="1"/>
  <c r="C592"/>
  <c r="F592" s="1"/>
  <c r="H592" s="1"/>
  <c r="C594"/>
  <c r="F594" s="1"/>
  <c r="H594" s="1"/>
  <c r="C598"/>
  <c r="F598" s="1"/>
  <c r="H598" s="1"/>
  <c r="C600"/>
  <c r="F600" s="1"/>
  <c r="H600" s="1"/>
  <c r="C602"/>
  <c r="F602" s="1"/>
  <c r="H602" s="1"/>
  <c r="C604"/>
  <c r="F604" s="1"/>
  <c r="H604" s="1"/>
  <c r="C610"/>
  <c r="F610" s="1"/>
  <c r="H610" s="1"/>
  <c r="C612"/>
  <c r="F612" s="1"/>
  <c r="H612" s="1"/>
  <c r="C618"/>
  <c r="F618" s="1"/>
  <c r="H618" s="1"/>
  <c r="C620"/>
  <c r="F620" s="1"/>
  <c r="H620" s="1"/>
  <c r="C626"/>
  <c r="F626" s="1"/>
  <c r="H626" s="1"/>
  <c r="C628"/>
  <c r="F628" s="1"/>
  <c r="H628" s="1"/>
  <c r="C630"/>
  <c r="F630" s="1"/>
  <c r="H630" s="1"/>
  <c r="C636"/>
  <c r="F636" s="1"/>
  <c r="H636" s="1"/>
  <c r="C638"/>
  <c r="F638" s="1"/>
  <c r="H638" s="1"/>
  <c r="C640"/>
  <c r="F640" s="1"/>
  <c r="H640" s="1"/>
  <c r="C642"/>
  <c r="F642" s="1"/>
  <c r="H642" s="1"/>
  <c r="C644"/>
  <c r="F644" s="1"/>
  <c r="H644" s="1"/>
  <c r="C646"/>
  <c r="F646" s="1"/>
  <c r="H646" s="1"/>
  <c r="C648"/>
  <c r="F648" s="1"/>
  <c r="H648" s="1"/>
  <c r="C650"/>
  <c r="F650" s="1"/>
  <c r="H650" s="1"/>
  <c r="C652"/>
  <c r="F652" s="1"/>
  <c r="H652" s="1"/>
  <c r="C654"/>
  <c r="F654" s="1"/>
  <c r="H654" s="1"/>
  <c r="C664"/>
  <c r="F664" s="1"/>
  <c r="H664" s="1"/>
  <c r="C666"/>
  <c r="F666" s="1"/>
  <c r="H666" s="1"/>
  <c r="C676"/>
  <c r="F676" s="1"/>
  <c r="H676" s="1"/>
  <c r="C678"/>
  <c r="F678" s="1"/>
  <c r="H678" s="1"/>
  <c r="C684"/>
  <c r="F684" s="1"/>
  <c r="H684" s="1"/>
  <c r="C686"/>
  <c r="F686" s="1"/>
  <c r="H686" s="1"/>
  <c r="C688"/>
  <c r="F688" s="1"/>
  <c r="H688" s="1"/>
  <c r="C690"/>
  <c r="F690" s="1"/>
  <c r="H690" s="1"/>
  <c r="C696"/>
  <c r="F696" s="1"/>
  <c r="H696" s="1"/>
  <c r="C698"/>
  <c r="F698" s="1"/>
  <c r="H698" s="1"/>
  <c r="C712"/>
  <c r="F712" s="1"/>
  <c r="H712" s="1"/>
  <c r="C714"/>
  <c r="F714" s="1"/>
  <c r="H714" s="1"/>
  <c r="C720"/>
  <c r="F720" s="1"/>
  <c r="H720" s="1"/>
  <c r="C722"/>
  <c r="F722" s="1"/>
  <c r="H722" s="1"/>
  <c r="C740"/>
  <c r="F740" s="1"/>
  <c r="H740" s="1"/>
  <c r="C742"/>
  <c r="F742" s="1"/>
  <c r="H742" s="1"/>
  <c r="C748"/>
  <c r="F748" s="1"/>
  <c r="H748" s="1"/>
  <c r="C750"/>
  <c r="F750" s="1"/>
  <c r="H750" s="1"/>
  <c r="C752"/>
  <c r="F752" s="1"/>
  <c r="H752" s="1"/>
  <c r="C754"/>
  <c r="F754" s="1"/>
  <c r="H754" s="1"/>
  <c r="C760"/>
  <c r="F760" s="1"/>
  <c r="H760" s="1"/>
  <c r="C762"/>
  <c r="F762" s="1"/>
  <c r="H762" s="1"/>
  <c r="C772"/>
  <c r="F772" s="1"/>
  <c r="H772" s="1"/>
  <c r="C774"/>
  <c r="F774" s="1"/>
  <c r="H774" s="1"/>
  <c r="C776"/>
  <c r="F776" s="1"/>
  <c r="H776" s="1"/>
  <c r="C778"/>
  <c r="F778" s="1"/>
  <c r="H778" s="1"/>
  <c r="C780"/>
  <c r="F780" s="1"/>
  <c r="H780" s="1"/>
  <c r="C782"/>
  <c r="F782" s="1"/>
  <c r="H782" s="1"/>
  <c r="C784"/>
  <c r="F784" s="1"/>
  <c r="H784" s="1"/>
  <c r="C786"/>
  <c r="F786" s="1"/>
  <c r="H786" s="1"/>
  <c r="C790"/>
  <c r="F790" s="1"/>
  <c r="H790" s="1"/>
  <c r="C794"/>
  <c r="F794" s="1"/>
  <c r="H794" s="1"/>
  <c r="C802"/>
  <c r="F802" s="1"/>
  <c r="H802" s="1"/>
  <c r="C804"/>
  <c r="F804" s="1"/>
  <c r="H804" s="1"/>
  <c r="C810"/>
  <c r="F810" s="1"/>
  <c r="H810" s="1"/>
  <c r="C812"/>
  <c r="F812" s="1"/>
  <c r="H812" s="1"/>
  <c r="C818"/>
  <c r="F818" s="1"/>
  <c r="H818" s="1"/>
  <c r="C820"/>
  <c r="F820" s="1"/>
  <c r="H820" s="1"/>
  <c r="C826"/>
  <c r="F826" s="1"/>
  <c r="H826" s="1"/>
  <c r="C828"/>
  <c r="F828" s="1"/>
  <c r="H828" s="1"/>
  <c r="C830"/>
  <c r="F830" s="1"/>
  <c r="H830" s="1"/>
  <c r="C832"/>
  <c r="F832" s="1"/>
  <c r="H832" s="1"/>
  <c r="C836"/>
  <c r="F836" s="1"/>
  <c r="H836" s="1"/>
  <c r="C842"/>
  <c r="F842" s="1"/>
  <c r="H842" s="1"/>
  <c r="C844"/>
  <c r="F844" s="1"/>
  <c r="H844" s="1"/>
  <c r="C854"/>
  <c r="F854" s="1"/>
  <c r="H854" s="1"/>
  <c r="C858"/>
  <c r="F858" s="1"/>
  <c r="H858" s="1"/>
  <c r="C862"/>
  <c r="F862" s="1"/>
  <c r="H862" s="1"/>
  <c r="C864"/>
  <c r="F864" s="1"/>
  <c r="H864" s="1"/>
  <c r="C882"/>
  <c r="F882" s="1"/>
  <c r="H882" s="1"/>
  <c r="C884"/>
  <c r="F884" s="1"/>
  <c r="H884" s="1"/>
  <c r="C890"/>
  <c r="F890" s="1"/>
  <c r="H890" s="1"/>
  <c r="C892"/>
  <c r="F892" s="1"/>
  <c r="H892" s="1"/>
  <c r="C894"/>
  <c r="F894" s="1"/>
  <c r="H894" s="1"/>
  <c r="C896"/>
  <c r="F896" s="1"/>
  <c r="H896" s="1"/>
  <c r="C898"/>
  <c r="F898" s="1"/>
  <c r="H898" s="1"/>
  <c r="C900"/>
  <c r="F900" s="1"/>
  <c r="H900" s="1"/>
  <c r="C904"/>
  <c r="F904" s="1"/>
  <c r="H904" s="1"/>
  <c r="C912"/>
  <c r="F912" s="1"/>
  <c r="H912" s="1"/>
  <c r="C914"/>
  <c r="F914" s="1"/>
  <c r="H914" s="1"/>
  <c r="C916"/>
  <c r="F916" s="1"/>
  <c r="H916" s="1"/>
  <c r="C918"/>
  <c r="F918" s="1"/>
  <c r="H918" s="1"/>
  <c r="C920"/>
  <c r="F920" s="1"/>
  <c r="H920" s="1"/>
  <c r="C922"/>
  <c r="F922" s="1"/>
  <c r="H922" s="1"/>
  <c r="C924"/>
  <c r="F924" s="1"/>
  <c r="H924" s="1"/>
  <c r="C934"/>
  <c r="F934" s="1"/>
  <c r="H934" s="1"/>
  <c r="C936"/>
  <c r="F936" s="1"/>
  <c r="H936" s="1"/>
  <c r="C938"/>
  <c r="F938" s="1"/>
  <c r="H938" s="1"/>
  <c r="C940"/>
  <c r="F940" s="1"/>
  <c r="H940" s="1"/>
  <c r="C942"/>
  <c r="F942" s="1"/>
  <c r="H942" s="1"/>
  <c r="C944"/>
  <c r="F944" s="1"/>
  <c r="H944" s="1"/>
  <c r="C946"/>
  <c r="F946" s="1"/>
  <c r="H946" s="1"/>
  <c r="C948"/>
  <c r="F948" s="1"/>
  <c r="H948" s="1"/>
  <c r="C950"/>
  <c r="F950" s="1"/>
  <c r="H950" s="1"/>
  <c r="C954"/>
  <c r="F954" s="1"/>
  <c r="H954" s="1"/>
  <c r="C960"/>
  <c r="F960" s="1"/>
  <c r="H960" s="1"/>
  <c r="C962"/>
  <c r="F962" s="1"/>
  <c r="H962" s="1"/>
  <c r="C964"/>
  <c r="F964" s="1"/>
  <c r="H964" s="1"/>
  <c r="C966"/>
  <c r="F966" s="1"/>
  <c r="H966" s="1"/>
  <c r="C968"/>
  <c r="F968" s="1"/>
  <c r="H968" s="1"/>
  <c r="C970"/>
  <c r="F970" s="1"/>
  <c r="H970" s="1"/>
  <c r="C972"/>
  <c r="F972" s="1"/>
  <c r="H972" s="1"/>
  <c r="C974"/>
  <c r="F974" s="1"/>
  <c r="H974" s="1"/>
  <c r="C976"/>
  <c r="F976" s="1"/>
  <c r="H976" s="1"/>
  <c r="C978"/>
  <c r="F978" s="1"/>
  <c r="H978" s="1"/>
  <c r="C980"/>
  <c r="F980" s="1"/>
  <c r="H980" s="1"/>
  <c r="C982"/>
  <c r="F982" s="1"/>
  <c r="H982" s="1"/>
  <c r="C984"/>
  <c r="F984" s="1"/>
  <c r="H984" s="1"/>
  <c r="C986"/>
  <c r="F986" s="1"/>
  <c r="H986" s="1"/>
  <c r="C988"/>
  <c r="F988" s="1"/>
  <c r="H988" s="1"/>
  <c r="C990"/>
  <c r="F990" s="1"/>
  <c r="H990" s="1"/>
  <c r="C992"/>
  <c r="F992" s="1"/>
  <c r="H992" s="1"/>
  <c r="C994"/>
  <c r="F994" s="1"/>
  <c r="H994" s="1"/>
  <c r="C996"/>
  <c r="F996" s="1"/>
  <c r="H996" s="1"/>
  <c r="C998"/>
  <c r="F998" s="1"/>
  <c r="H998" s="1"/>
  <c r="C1000"/>
  <c r="F1000" s="1"/>
  <c r="H1000" s="1"/>
  <c r="C1002"/>
  <c r="F1002" s="1"/>
  <c r="H1002" s="1"/>
  <c r="C1004"/>
  <c r="F1004" s="1"/>
  <c r="H1004" s="1"/>
  <c r="C1006"/>
  <c r="F1006" s="1"/>
  <c r="H1006" s="1"/>
  <c r="C1008"/>
  <c r="F1008" s="1"/>
  <c r="H1008" s="1"/>
  <c r="C1010"/>
  <c r="F1010" s="1"/>
  <c r="H1010" s="1"/>
  <c r="C1012"/>
  <c r="F1012" s="1"/>
  <c r="H1012" s="1"/>
  <c r="D1014"/>
  <c r="H1014" s="1"/>
  <c r="H1015"/>
  <c r="D1016"/>
  <c r="H1016" s="1"/>
  <c r="H1017"/>
  <c r="D1018"/>
  <c r="H1018" s="1"/>
  <c r="H1019"/>
  <c r="D1020"/>
  <c r="H1020" s="1"/>
  <c r="H1021"/>
  <c r="D1022"/>
  <c r="H1022" s="1"/>
  <c r="H1023"/>
  <c r="D1024"/>
  <c r="H1024" s="1"/>
  <c r="H1025"/>
  <c r="D1026"/>
  <c r="H1026" s="1"/>
  <c r="H1027"/>
  <c r="D1028"/>
  <c r="H1028" s="1"/>
  <c r="H1029"/>
  <c r="D1030"/>
  <c r="H1030" s="1"/>
  <c r="H1031"/>
  <c r="D1032"/>
  <c r="H1032" s="1"/>
  <c r="H1033"/>
  <c r="D1034"/>
  <c r="H1034" s="1"/>
  <c r="H1035"/>
  <c r="D1036"/>
  <c r="H1036" s="1"/>
  <c r="H1037"/>
  <c r="D1038"/>
  <c r="H1038" s="1"/>
  <c r="H1039"/>
  <c r="D1040"/>
  <c r="H1040" s="1"/>
  <c r="H1041"/>
  <c r="D1042"/>
  <c r="H1042" s="1"/>
  <c r="H1043"/>
  <c r="D1044"/>
  <c r="H1044" s="1"/>
  <c r="H1045"/>
  <c r="D1046"/>
  <c r="H1046" s="1"/>
  <c r="H1047"/>
  <c r="D1048"/>
  <c r="H1048" s="1"/>
  <c r="H1049"/>
  <c r="D1050"/>
  <c r="H1050" s="1"/>
  <c r="H1051"/>
  <c r="D1052"/>
  <c r="H1052" s="1"/>
  <c r="H1053"/>
  <c r="D1054"/>
  <c r="H1054" s="1"/>
  <c r="H1055"/>
  <c r="D1056"/>
  <c r="H1056" s="1"/>
  <c r="H1057"/>
  <c r="D1058"/>
  <c r="H1058" s="1"/>
  <c r="H1059"/>
  <c r="D1060"/>
  <c r="H1060" s="1"/>
  <c r="H1061"/>
  <c r="D1062"/>
  <c r="H1062" s="1"/>
  <c r="H1063"/>
  <c r="D1064"/>
  <c r="H1064" s="1"/>
  <c r="H1065"/>
  <c r="D1066"/>
  <c r="H1066" s="1"/>
  <c r="H1067"/>
  <c r="D1068"/>
  <c r="H1068" s="1"/>
  <c r="H1069"/>
  <c r="D1070"/>
  <c r="H1070" s="1"/>
  <c r="H1071"/>
  <c r="D1072"/>
  <c r="H1072" s="1"/>
  <c r="H1073"/>
  <c r="D1074"/>
  <c r="H1074" s="1"/>
  <c r="H1075"/>
  <c r="D1076"/>
  <c r="H1076" s="1"/>
  <c r="H1077"/>
  <c r="D1078"/>
  <c r="H1078" s="1"/>
  <c r="H1079"/>
  <c r="D1080"/>
  <c r="H1080" s="1"/>
  <c r="H1081"/>
  <c r="D1082"/>
  <c r="H1082" s="1"/>
  <c r="H1083"/>
  <c r="D1084"/>
  <c r="H1084" s="1"/>
  <c r="H1085"/>
  <c r="D1086"/>
  <c r="H1086" s="1"/>
  <c r="H1087"/>
  <c r="D1088"/>
  <c r="H1088" s="1"/>
  <c r="H1089"/>
  <c r="D1090"/>
  <c r="H1090" s="1"/>
  <c r="H1091"/>
  <c r="D1092"/>
  <c r="H1092" s="1"/>
  <c r="H1093"/>
  <c r="D1094"/>
  <c r="H1094" s="1"/>
  <c r="H1095"/>
  <c r="D1096"/>
  <c r="H1096" s="1"/>
  <c r="H1097"/>
  <c r="D1098"/>
  <c r="H1098" s="1"/>
  <c r="H1099"/>
  <c r="D1100"/>
  <c r="H1100" s="1"/>
  <c r="H1101"/>
  <c r="D1102"/>
  <c r="H1102" s="1"/>
  <c r="H1103"/>
  <c r="D1104"/>
  <c r="H1104" s="1"/>
  <c r="H1105"/>
  <c r="D1106"/>
  <c r="H1106" s="1"/>
  <c r="H1107"/>
  <c r="D1108"/>
  <c r="H1108" s="1"/>
  <c r="H1109"/>
  <c r="D1110"/>
  <c r="H1110" s="1"/>
  <c r="H1111"/>
  <c r="D1112"/>
  <c r="H1112" s="1"/>
  <c r="H1113"/>
  <c r="D1114"/>
  <c r="H1114" s="1"/>
  <c r="H1115"/>
  <c r="D1116"/>
  <c r="H1116" s="1"/>
  <c r="H1117"/>
  <c r="D1118"/>
  <c r="H1118" s="1"/>
  <c r="H1119"/>
  <c r="D1120"/>
  <c r="H1120" s="1"/>
  <c r="H1121"/>
  <c r="D1122"/>
  <c r="H1122" s="1"/>
  <c r="H1123"/>
  <c r="D1124"/>
  <c r="H1124" s="1"/>
  <c r="H1125"/>
  <c r="D1126"/>
  <c r="H1126" s="1"/>
  <c r="H1127"/>
  <c r="D1128"/>
  <c r="H1128" s="1"/>
  <c r="H1129"/>
  <c r="D1130"/>
  <c r="H1130" s="1"/>
  <c r="H1131"/>
  <c r="D1132"/>
  <c r="H1132" s="1"/>
  <c r="H1133"/>
  <c r="D1134"/>
  <c r="H1134" s="1"/>
  <c r="H1135"/>
  <c r="D1136"/>
  <c r="H1136" s="1"/>
  <c r="H1137"/>
  <c r="D1138"/>
  <c r="H1138" s="1"/>
  <c r="H1139"/>
  <c r="D1140"/>
  <c r="H1140" s="1"/>
  <c r="H1141"/>
  <c r="D1142"/>
  <c r="H1142" s="1"/>
  <c r="H1143"/>
  <c r="D1144"/>
  <c r="H1144" s="1"/>
  <c r="H1145"/>
  <c r="D1146"/>
  <c r="H1146" s="1"/>
  <c r="H1147"/>
  <c r="D1148"/>
  <c r="H1148" s="1"/>
  <c r="H1149"/>
  <c r="D1150"/>
  <c r="H1150" s="1"/>
  <c r="H1151"/>
  <c r="D1152"/>
  <c r="H1152" s="1"/>
  <c r="H1153"/>
  <c r="D1154"/>
  <c r="H1154" s="1"/>
  <c r="H1155"/>
  <c r="D1156"/>
  <c r="H1156" s="1"/>
  <c r="H1157"/>
  <c r="D1158"/>
  <c r="H1158" s="1"/>
  <c r="H1159"/>
  <c r="D1160"/>
  <c r="H1160" s="1"/>
  <c r="H1161"/>
  <c r="D1162"/>
  <c r="H1162" s="1"/>
  <c r="H1163"/>
  <c r="D1164"/>
  <c r="H1164" s="1"/>
  <c r="H1165"/>
  <c r="D1166"/>
  <c r="H1166" s="1"/>
  <c r="H1167"/>
  <c r="D1168"/>
  <c r="H1168" s="1"/>
  <c r="H1169"/>
  <c r="D1170"/>
  <c r="H1170" s="1"/>
  <c r="H1171"/>
  <c r="D1172"/>
  <c r="H1172" s="1"/>
  <c r="H1173"/>
  <c r="D1174"/>
  <c r="H1174" s="1"/>
  <c r="H1175"/>
  <c r="D1176"/>
  <c r="H1176" s="1"/>
  <c r="H1177"/>
  <c r="D1178"/>
  <c r="H1178" s="1"/>
  <c r="H1179"/>
  <c r="D1180"/>
  <c r="H1180" s="1"/>
  <c r="H1181"/>
  <c r="D1182"/>
  <c r="H1182" s="1"/>
  <c r="H1183"/>
  <c r="D1184"/>
  <c r="H1184" s="1"/>
  <c r="H1185"/>
  <c r="D1186"/>
  <c r="H1186" s="1"/>
  <c r="H1187"/>
  <c r="D1188"/>
  <c r="H1188" s="1"/>
  <c r="H1189"/>
  <c r="D1190"/>
  <c r="H1190" s="1"/>
  <c r="H1191"/>
  <c r="D1192"/>
  <c r="H1192" s="1"/>
  <c r="H1193"/>
  <c r="D1194"/>
  <c r="H1194" s="1"/>
  <c r="H1195"/>
  <c r="D1196"/>
  <c r="H1196" s="1"/>
  <c r="H1197"/>
  <c r="D1198"/>
  <c r="H1198" s="1"/>
  <c r="H1199"/>
  <c r="D1200"/>
  <c r="H1200" s="1"/>
  <c r="H1201"/>
  <c r="D1202"/>
  <c r="H1202" s="1"/>
  <c r="H1203"/>
  <c r="D1204"/>
  <c r="H1204" s="1"/>
  <c r="H1205"/>
  <c r="D1206"/>
  <c r="H1206" s="1"/>
  <c r="H1207"/>
  <c r="D1208"/>
  <c r="H1208" s="1"/>
  <c r="H1209"/>
  <c r="D1210"/>
  <c r="H1210" s="1"/>
  <c r="H1211"/>
  <c r="D1212"/>
  <c r="H1212" s="1"/>
  <c r="H1213"/>
  <c r="D1214"/>
  <c r="H1214" s="1"/>
  <c r="H1215"/>
  <c r="D1216"/>
  <c r="H1216" s="1"/>
  <c r="H1217"/>
  <c r="D1218"/>
  <c r="H1218" s="1"/>
  <c r="H1219"/>
  <c r="D1220"/>
  <c r="H1220" s="1"/>
  <c r="H1221"/>
  <c r="D1222"/>
  <c r="H1222" s="1"/>
  <c r="H1223"/>
  <c r="D1224"/>
  <c r="H1224" s="1"/>
  <c r="H1225"/>
  <c r="D1226"/>
  <c r="H1226" s="1"/>
  <c r="H1227"/>
  <c r="D1228"/>
  <c r="H1228" s="1"/>
  <c r="H1229"/>
  <c r="D1230"/>
  <c r="H1230" s="1"/>
  <c r="H1231"/>
  <c r="D1232"/>
  <c r="H1232" s="1"/>
  <c r="H1233"/>
  <c r="D1234"/>
  <c r="H1234" s="1"/>
  <c r="H1235"/>
  <c r="D1236"/>
  <c r="H1236" s="1"/>
  <c r="H1237"/>
  <c r="D1238"/>
  <c r="H1238" s="1"/>
  <c r="H1239"/>
  <c r="D1240"/>
  <c r="H1240" s="1"/>
  <c r="H1241"/>
  <c r="D1242"/>
  <c r="H1242" s="1"/>
  <c r="H1243"/>
  <c r="D1244"/>
  <c r="H1244" s="1"/>
  <c r="H1245"/>
  <c r="D1246"/>
  <c r="H1246" s="1"/>
  <c r="H1247"/>
  <c r="D1248"/>
  <c r="H1248" s="1"/>
  <c r="H1249"/>
  <c r="D1250"/>
  <c r="H1250" s="1"/>
  <c r="H1251"/>
  <c r="D1252"/>
  <c r="H1252" s="1"/>
  <c r="H1253"/>
  <c r="D1254"/>
  <c r="H1254" s="1"/>
  <c r="H1255"/>
  <c r="D1256"/>
  <c r="H1256" s="1"/>
  <c r="H1257"/>
  <c r="D1258"/>
  <c r="H1258" s="1"/>
  <c r="H1259"/>
  <c r="D1260"/>
  <c r="H1260" s="1"/>
  <c r="H1261"/>
  <c r="D1262"/>
  <c r="H1262" s="1"/>
  <c r="H1263"/>
  <c r="D1264"/>
  <c r="H1264" s="1"/>
  <c r="H1265"/>
  <c r="D1266"/>
  <c r="H1266" s="1"/>
  <c r="H1267"/>
  <c r="D1268"/>
  <c r="H1268" s="1"/>
  <c r="H1269"/>
  <c r="D1270"/>
  <c r="H1270" s="1"/>
  <c r="H1271"/>
  <c r="D1272"/>
  <c r="H1272" s="1"/>
  <c r="H1273"/>
  <c r="D1274"/>
  <c r="H1274" s="1"/>
  <c r="H1275"/>
  <c r="D1276"/>
  <c r="H1276" s="1"/>
  <c r="H1277"/>
  <c r="D1278"/>
  <c r="H1278" s="1"/>
  <c r="H1279"/>
  <c r="D1280"/>
  <c r="H1280" s="1"/>
  <c r="H1281"/>
  <c r="D1282"/>
  <c r="H1282" s="1"/>
  <c r="H1283"/>
  <c r="D1284"/>
  <c r="H1284" s="1"/>
  <c r="H1285"/>
  <c r="D1286"/>
  <c r="H1286" s="1"/>
  <c r="H1287"/>
  <c r="D1288"/>
  <c r="H1288" s="1"/>
  <c r="H1289"/>
  <c r="D1290"/>
  <c r="H1290" s="1"/>
  <c r="H1291"/>
  <c r="D1292"/>
  <c r="H1292" s="1"/>
  <c r="H1293"/>
  <c r="D1294"/>
  <c r="H1294" s="1"/>
  <c r="H1295"/>
  <c r="D1296"/>
  <c r="H1296" s="1"/>
  <c r="H1297"/>
  <c r="D1298"/>
  <c r="H1298" s="1"/>
  <c r="H1299"/>
  <c r="D1300"/>
  <c r="H1300" s="1"/>
  <c r="H1301"/>
  <c r="D1302"/>
  <c r="H1302" s="1"/>
  <c r="H1303"/>
  <c r="D1304"/>
  <c r="H1304" s="1"/>
  <c r="H1305"/>
  <c r="D1306"/>
  <c r="H1306" s="1"/>
  <c r="H1307"/>
  <c r="D1308"/>
  <c r="H1308" s="1"/>
  <c r="H1309"/>
  <c r="D1310"/>
  <c r="H1310" s="1"/>
  <c r="H1311"/>
  <c r="D1312"/>
  <c r="H1312" s="1"/>
  <c r="H1313"/>
  <c r="D1314"/>
  <c r="H1314" s="1"/>
  <c r="H1315"/>
  <c r="D1316"/>
  <c r="H1316" s="1"/>
  <c r="H1317"/>
  <c r="D1318"/>
  <c r="H1318" s="1"/>
  <c r="H1319"/>
  <c r="D1320"/>
  <c r="H1320" s="1"/>
  <c r="H1321"/>
  <c r="D1322"/>
  <c r="H1322" s="1"/>
  <c r="H1323"/>
  <c r="D1324"/>
  <c r="H1324" s="1"/>
  <c r="H1325"/>
  <c r="D1326"/>
  <c r="H1326" s="1"/>
  <c r="H1327"/>
  <c r="D1328"/>
  <c r="H1328" s="1"/>
  <c r="H1329"/>
  <c r="D1330"/>
  <c r="H1330" s="1"/>
  <c r="H1331"/>
  <c r="D1332"/>
  <c r="H1332" s="1"/>
  <c r="H1333"/>
  <c r="D1334"/>
  <c r="H1334" s="1"/>
  <c r="H1335"/>
  <c r="D1336"/>
  <c r="H1336" s="1"/>
  <c r="H1337"/>
  <c r="D1338"/>
  <c r="H1338" s="1"/>
  <c r="H1339"/>
  <c r="D1340"/>
  <c r="H1340" s="1"/>
  <c r="H1341"/>
  <c r="D1342"/>
  <c r="H1342" s="1"/>
  <c r="H1343"/>
  <c r="D1344"/>
  <c r="H1344" s="1"/>
  <c r="H1345"/>
  <c r="D1346"/>
  <c r="H1346" s="1"/>
  <c r="H1347"/>
  <c r="D1348"/>
  <c r="H1348" s="1"/>
  <c r="H1349"/>
  <c r="D1350"/>
  <c r="H1350" s="1"/>
  <c r="H1351"/>
  <c r="D1352"/>
  <c r="H1352" s="1"/>
  <c r="H1353"/>
  <c r="D1354"/>
  <c r="H1354" s="1"/>
  <c r="H1355"/>
  <c r="D1356"/>
  <c r="H1356" s="1"/>
  <c r="H1357"/>
  <c r="D1358"/>
  <c r="H1358" s="1"/>
  <c r="H1359"/>
  <c r="D1360"/>
  <c r="H1360" s="1"/>
  <c r="H1361"/>
  <c r="D1362"/>
  <c r="H1362" s="1"/>
  <c r="H1363"/>
  <c r="D1364"/>
  <c r="H1364" s="1"/>
  <c r="H1365"/>
  <c r="D1366"/>
  <c r="H1366" s="1"/>
  <c r="H1367"/>
  <c r="D1368"/>
  <c r="H1368" s="1"/>
  <c r="H1369"/>
  <c r="D1370"/>
  <c r="H1370" s="1"/>
  <c r="H1371"/>
  <c r="D1372"/>
  <c r="H1372" s="1"/>
  <c r="H1373"/>
  <c r="D1374"/>
  <c r="H1374" s="1"/>
  <c r="H1375"/>
  <c r="D1376"/>
  <c r="H1376" s="1"/>
  <c r="H1377"/>
  <c r="D1378"/>
  <c r="H1378" s="1"/>
  <c r="H1379"/>
  <c r="D1380"/>
  <c r="H1380" s="1"/>
  <c r="H1381"/>
  <c r="D1382"/>
  <c r="H1382" s="1"/>
  <c r="H1383"/>
  <c r="D1384"/>
  <c r="H1384" s="1"/>
  <c r="H1385"/>
  <c r="D1386"/>
  <c r="H1386" s="1"/>
  <c r="H1387"/>
  <c r="D1388"/>
  <c r="H1388" s="1"/>
  <c r="H1389"/>
  <c r="D1390"/>
  <c r="H1390" s="1"/>
  <c r="H1391"/>
  <c r="D1392"/>
  <c r="H1392" s="1"/>
  <c r="H1393"/>
  <c r="D1394"/>
  <c r="H1394" s="1"/>
  <c r="H1395"/>
  <c r="D1396"/>
  <c r="H1396" s="1"/>
  <c r="H1397"/>
  <c r="D1398"/>
  <c r="H1398" s="1"/>
  <c r="H1399"/>
  <c r="D1400"/>
  <c r="H1400" s="1"/>
  <c r="H1401"/>
  <c r="D1402"/>
  <c r="H1402" s="1"/>
  <c r="H1403"/>
  <c r="D1404"/>
  <c r="H1404" s="1"/>
  <c r="H1405"/>
  <c r="D1406"/>
  <c r="H1406" s="1"/>
  <c r="H1407"/>
  <c r="D1408"/>
  <c r="H1408" s="1"/>
  <c r="H1409"/>
  <c r="D1410"/>
  <c r="H1410" s="1"/>
  <c r="H1411"/>
  <c r="D1412"/>
  <c r="H1412" s="1"/>
  <c r="H1413"/>
  <c r="D1414"/>
  <c r="H1414" s="1"/>
  <c r="H1415"/>
  <c r="D1416"/>
  <c r="H1416" s="1"/>
  <c r="H1417"/>
  <c r="D1418"/>
  <c r="H1418" s="1"/>
  <c r="H1419"/>
  <c r="D1420"/>
  <c r="H1420" s="1"/>
  <c r="H1421"/>
  <c r="D1422"/>
  <c r="H1422" s="1"/>
  <c r="H1423"/>
  <c r="D1424"/>
  <c r="H1424" s="1"/>
  <c r="H1425"/>
  <c r="D1426"/>
  <c r="H1426" s="1"/>
  <c r="H1427"/>
  <c r="D1428"/>
  <c r="H1428" s="1"/>
  <c r="H1429"/>
  <c r="D1430"/>
  <c r="H1430" s="1"/>
  <c r="H1431"/>
  <c r="D1432"/>
  <c r="H1432" s="1"/>
  <c r="H1433"/>
  <c r="D1434"/>
  <c r="H1434" s="1"/>
  <c r="H1435"/>
  <c r="D1436"/>
  <c r="H1436" s="1"/>
  <c r="H1437"/>
  <c r="D1438"/>
  <c r="H1438" s="1"/>
  <c r="H1439"/>
  <c r="D1440"/>
  <c r="H1440" s="1"/>
  <c r="H1441"/>
  <c r="D1442"/>
  <c r="H1442" s="1"/>
  <c r="H1443"/>
  <c r="D1444"/>
  <c r="H1444" s="1"/>
  <c r="H1445"/>
  <c r="D1446"/>
  <c r="H1446" s="1"/>
  <c r="H1447"/>
  <c r="D1448"/>
  <c r="H1448" s="1"/>
  <c r="H1449"/>
  <c r="D1450"/>
  <c r="H1450" s="1"/>
  <c r="H1451"/>
  <c r="D1452"/>
  <c r="H1452" s="1"/>
  <c r="H1453"/>
  <c r="D1454"/>
  <c r="H1454" s="1"/>
  <c r="H1455"/>
  <c r="D1456"/>
  <c r="H1456" s="1"/>
  <c r="H1457"/>
  <c r="D1458"/>
  <c r="H1458" s="1"/>
  <c r="H1459"/>
  <c r="D1460"/>
  <c r="H1460" s="1"/>
  <c r="H1461"/>
  <c r="D1462"/>
  <c r="H1462" s="1"/>
  <c r="H1463"/>
  <c r="D1464"/>
  <c r="H1464" s="1"/>
  <c r="H1465"/>
  <c r="D1466"/>
  <c r="H1466" s="1"/>
  <c r="H1467"/>
  <c r="D1468"/>
  <c r="H1468" s="1"/>
  <c r="H1469"/>
  <c r="D1470"/>
  <c r="H1470" s="1"/>
  <c r="H1471"/>
  <c r="D1472"/>
  <c r="H1472" s="1"/>
  <c r="H1473"/>
  <c r="D1474"/>
  <c r="H1474" s="1"/>
  <c r="H1475"/>
  <c r="D1476"/>
  <c r="H1476" s="1"/>
  <c r="H1477"/>
  <c r="D1478"/>
  <c r="H1478" s="1"/>
  <c r="H1479"/>
  <c r="D1480"/>
  <c r="H1480" s="1"/>
  <c r="H1481"/>
  <c r="D1482"/>
  <c r="H1482" s="1"/>
  <c r="H1483"/>
  <c r="D1484"/>
  <c r="H1484" s="1"/>
  <c r="H1485"/>
  <c r="D1486"/>
  <c r="H1486" s="1"/>
  <c r="H1487"/>
  <c r="D1488"/>
  <c r="H1488" s="1"/>
  <c r="H1489"/>
  <c r="D1490"/>
  <c r="H1490" s="1"/>
  <c r="H1491"/>
  <c r="D1492"/>
  <c r="H1492" s="1"/>
  <c r="H1493"/>
  <c r="D1494"/>
  <c r="H1494" s="1"/>
  <c r="H1495"/>
  <c r="D1496"/>
  <c r="H1496" s="1"/>
  <c r="H1497"/>
  <c r="D1498"/>
  <c r="H1498" s="1"/>
  <c r="H1499"/>
  <c r="D1500"/>
  <c r="H1500" s="1"/>
  <c r="H1501"/>
  <c r="D1502"/>
  <c r="H1502" s="1"/>
  <c r="H1503"/>
  <c r="D1504"/>
  <c r="H1504" s="1"/>
  <c r="H1505"/>
  <c r="D1506"/>
  <c r="H1506" s="1"/>
  <c r="H1507"/>
  <c r="D1508"/>
  <c r="H1508" s="1"/>
  <c r="H1509"/>
  <c r="D1510"/>
  <c r="H1510" s="1"/>
  <c r="H1511"/>
  <c r="D1512"/>
  <c r="H1512" s="1"/>
  <c r="H1513"/>
  <c r="D1514"/>
  <c r="H1514" s="1"/>
  <c r="H1515"/>
  <c r="D1516"/>
  <c r="H1516" s="1"/>
  <c r="H1517"/>
  <c r="D1518"/>
  <c r="H1518" s="1"/>
  <c r="H1519"/>
  <c r="D1520"/>
  <c r="H1520" s="1"/>
  <c r="H1521"/>
  <c r="D1522"/>
  <c r="H1522" s="1"/>
  <c r="H1523"/>
  <c r="D1524"/>
  <c r="H1524" s="1"/>
  <c r="H1525"/>
  <c r="D1526"/>
  <c r="H1526" s="1"/>
  <c r="H1527"/>
  <c r="D1528"/>
  <c r="H1528" s="1"/>
  <c r="H1529"/>
  <c r="D1530"/>
  <c r="H1530" s="1"/>
  <c r="H1531"/>
  <c r="D1532"/>
  <c r="H1532" s="1"/>
  <c r="H1533"/>
  <c r="D1534"/>
  <c r="H1534" s="1"/>
  <c r="H1535"/>
  <c r="D1536"/>
  <c r="H1536" s="1"/>
  <c r="H1537"/>
  <c r="D1538"/>
  <c r="H1538" s="1"/>
  <c r="H1539"/>
  <c r="D1540"/>
  <c r="H1540" s="1"/>
  <c r="H1541"/>
  <c r="D1542"/>
  <c r="H1542" s="1"/>
  <c r="H1543"/>
  <c r="D1544"/>
  <c r="H1544" s="1"/>
  <c r="H1545"/>
  <c r="D1546"/>
  <c r="H1546" s="1"/>
  <c r="H1547"/>
  <c r="D1548"/>
  <c r="H1548" s="1"/>
  <c r="H1549"/>
  <c r="D1550"/>
  <c r="H1550" s="1"/>
  <c r="H1551"/>
  <c r="D1552"/>
  <c r="H1552" s="1"/>
  <c r="H1553"/>
  <c r="D1554"/>
  <c r="H1554" s="1"/>
  <c r="H1555"/>
  <c r="D1556"/>
  <c r="H1556" s="1"/>
  <c r="H1557"/>
  <c r="D1558"/>
  <c r="H1558" s="1"/>
  <c r="H1559"/>
  <c r="D1560"/>
  <c r="H1560" s="1"/>
  <c r="H1561"/>
  <c r="D1562"/>
  <c r="H1562" s="1"/>
  <c r="H1563"/>
  <c r="D1564"/>
  <c r="H1564" s="1"/>
  <c r="H1565"/>
  <c r="D1566"/>
  <c r="H1566" s="1"/>
  <c r="H1567"/>
  <c r="D1568"/>
  <c r="H1568" s="1"/>
  <c r="H1569"/>
  <c r="D1570"/>
  <c r="H1570" s="1"/>
  <c r="H1571"/>
  <c r="D1572"/>
  <c r="H1572" s="1"/>
  <c r="H1573"/>
  <c r="D1574"/>
  <c r="H1574" s="1"/>
  <c r="H1575"/>
  <c r="D1576"/>
  <c r="H1576" s="1"/>
  <c r="H1577"/>
  <c r="D1578"/>
  <c r="H1578" s="1"/>
  <c r="H1579"/>
  <c r="D1580"/>
  <c r="H1580" s="1"/>
  <c r="H1581"/>
  <c r="D1582"/>
  <c r="H1582" s="1"/>
  <c r="H1583"/>
  <c r="D1584"/>
  <c r="H1584" s="1"/>
  <c r="H1585"/>
  <c r="D1586"/>
  <c r="H1586" s="1"/>
  <c r="H1587"/>
  <c r="D1588"/>
  <c r="H1588" s="1"/>
  <c r="H1589"/>
  <c r="D1590"/>
  <c r="H1590" s="1"/>
  <c r="H1591"/>
  <c r="D1592"/>
  <c r="H1592" s="1"/>
  <c r="H1593"/>
  <c r="D1594"/>
  <c r="H1594" s="1"/>
  <c r="H1595"/>
  <c r="D1596"/>
  <c r="H1596" s="1"/>
  <c r="H1597"/>
  <c r="D1598"/>
  <c r="H1598" s="1"/>
  <c r="H1599"/>
  <c r="D1600"/>
  <c r="H1600" s="1"/>
  <c r="H1601"/>
  <c r="D1602"/>
  <c r="H1602" s="1"/>
  <c r="H1603"/>
  <c r="D1604"/>
  <c r="H1604" s="1"/>
  <c r="H1605"/>
  <c r="D1606"/>
  <c r="H1606" s="1"/>
  <c r="H1607"/>
  <c r="D1608"/>
  <c r="H1608" s="1"/>
  <c r="H1609"/>
  <c r="D1610"/>
  <c r="H1610" s="1"/>
  <c r="H1611"/>
  <c r="D1612"/>
  <c r="H1612" s="1"/>
  <c r="H1613"/>
  <c r="D1614"/>
  <c r="H1614" s="1"/>
  <c r="H1615"/>
  <c r="D1616"/>
  <c r="H1616" s="1"/>
  <c r="H1617"/>
  <c r="D1618"/>
  <c r="H1618" s="1"/>
  <c r="H1619"/>
  <c r="D1620"/>
  <c r="H1620" s="1"/>
  <c r="H1621"/>
  <c r="D1622"/>
  <c r="H1622" s="1"/>
  <c r="H1623"/>
  <c r="D1624"/>
  <c r="H1624" s="1"/>
  <c r="H1625"/>
  <c r="D1626"/>
  <c r="H1626" s="1"/>
  <c r="H1627"/>
  <c r="D1628"/>
  <c r="H1628" s="1"/>
  <c r="H1629"/>
  <c r="D1630"/>
  <c r="H1630" s="1"/>
  <c r="H1631"/>
  <c r="D1632"/>
  <c r="H1632" s="1"/>
  <c r="H1633"/>
  <c r="D1634"/>
  <c r="H1634" s="1"/>
  <c r="H1635"/>
  <c r="D1636"/>
  <c r="H1636" s="1"/>
  <c r="H1637"/>
  <c r="D1638"/>
  <c r="H1638" s="1"/>
  <c r="H1639"/>
  <c r="D1640"/>
  <c r="H1640" s="1"/>
  <c r="H1641"/>
  <c r="D1642"/>
  <c r="H1642" s="1"/>
  <c r="H1643"/>
  <c r="D1644"/>
  <c r="H1644" s="1"/>
  <c r="H1645"/>
  <c r="D1646"/>
  <c r="H1646" s="1"/>
  <c r="H1647"/>
  <c r="D1648"/>
  <c r="H1648" s="1"/>
  <c r="H1649"/>
  <c r="D1650"/>
  <c r="H1650" s="1"/>
  <c r="H1651"/>
  <c r="D1652"/>
  <c r="H1652" s="1"/>
  <c r="H1653"/>
  <c r="D1654"/>
  <c r="H1654" s="1"/>
  <c r="H1655"/>
  <c r="D1656"/>
  <c r="H1656" s="1"/>
  <c r="H1657"/>
  <c r="D1658"/>
  <c r="H1658" s="1"/>
  <c r="H1659"/>
  <c r="D1660"/>
  <c r="H1660" s="1"/>
  <c r="H1661"/>
  <c r="D1662"/>
  <c r="H1662" s="1"/>
  <c r="H1663"/>
  <c r="D1664"/>
  <c r="H1664" s="1"/>
  <c r="H1665"/>
  <c r="D1666"/>
  <c r="H1666" s="1"/>
  <c r="H1667"/>
  <c r="D1668"/>
  <c r="H1668" s="1"/>
  <c r="H1669"/>
  <c r="D1670"/>
  <c r="H1670" s="1"/>
  <c r="H1671"/>
  <c r="D1672"/>
  <c r="H1672" s="1"/>
  <c r="H1673"/>
  <c r="D1674"/>
  <c r="H1674" s="1"/>
  <c r="H1675"/>
  <c r="D1676"/>
  <c r="H1676" s="1"/>
  <c r="H1677"/>
  <c r="D1678"/>
  <c r="H1678" s="1"/>
  <c r="H1679"/>
  <c r="D1680"/>
  <c r="H1680" s="1"/>
  <c r="H1681"/>
  <c r="D1682"/>
  <c r="H1682" s="1"/>
  <c r="H1683"/>
  <c r="D1684"/>
  <c r="H1684" s="1"/>
  <c r="H1685"/>
  <c r="D1686"/>
  <c r="H1686" s="1"/>
  <c r="H1687"/>
  <c r="D1688"/>
  <c r="H1688" s="1"/>
  <c r="H1689"/>
  <c r="D1690"/>
  <c r="H1690" s="1"/>
  <c r="H1691"/>
  <c r="D1692"/>
  <c r="H1692" s="1"/>
  <c r="H1693"/>
  <c r="D1694"/>
  <c r="H1694" s="1"/>
  <c r="H1695"/>
  <c r="D1696"/>
  <c r="H1696" s="1"/>
  <c r="H1697"/>
  <c r="D1698"/>
  <c r="H1698" s="1"/>
  <c r="H1699"/>
  <c r="D1700"/>
  <c r="H1700" s="1"/>
  <c r="H1701"/>
  <c r="D1702"/>
  <c r="H1702" s="1"/>
  <c r="H1703"/>
  <c r="D1704"/>
  <c r="H1704" s="1"/>
  <c r="H1705"/>
  <c r="D1706"/>
  <c r="H1706" s="1"/>
  <c r="H1707"/>
  <c r="D1708"/>
  <c r="H1708" s="1"/>
  <c r="H1709"/>
  <c r="D1710"/>
  <c r="H1710" s="1"/>
  <c r="H1711"/>
  <c r="D1712"/>
  <c r="H1712" s="1"/>
  <c r="H1713"/>
  <c r="D1714"/>
  <c r="H1714" s="1"/>
  <c r="H1715"/>
  <c r="D1716"/>
  <c r="H1716" s="1"/>
  <c r="H1717"/>
  <c r="D1718"/>
  <c r="H1718" s="1"/>
  <c r="H1719"/>
  <c r="D1720"/>
  <c r="H1720" s="1"/>
  <c r="H1721"/>
  <c r="D1722"/>
  <c r="H1722" s="1"/>
  <c r="H1723"/>
  <c r="D1724"/>
  <c r="H1724" s="1"/>
  <c r="H1725"/>
  <c r="D1726"/>
  <c r="H1726" s="1"/>
  <c r="H1727"/>
  <c r="D1728"/>
  <c r="H1728" s="1"/>
  <c r="H1729"/>
  <c r="D1730"/>
  <c r="H1730" s="1"/>
  <c r="H1731"/>
  <c r="D1732"/>
  <c r="H1732" s="1"/>
  <c r="H1733"/>
  <c r="D1734"/>
  <c r="H1734" s="1"/>
  <c r="H1735"/>
  <c r="D1736"/>
  <c r="H1736" s="1"/>
  <c r="H1737"/>
  <c r="D1738"/>
  <c r="H1738" s="1"/>
  <c r="H1739"/>
  <c r="D1740"/>
  <c r="H1740" s="1"/>
  <c r="H1741"/>
  <c r="D1742"/>
  <c r="H1742" s="1"/>
  <c r="H1743"/>
  <c r="D1744"/>
  <c r="H1744" s="1"/>
  <c r="H1745"/>
  <c r="D1746"/>
  <c r="H1746" s="1"/>
  <c r="H1747"/>
  <c r="D1748"/>
  <c r="H1748" s="1"/>
  <c r="H1749"/>
  <c r="D1750"/>
  <c r="H1750" s="1"/>
  <c r="H1751"/>
  <c r="D1752"/>
  <c r="H1752" s="1"/>
  <c r="H1753"/>
  <c r="D1754"/>
  <c r="H1754" s="1"/>
  <c r="H1755"/>
  <c r="D1756"/>
  <c r="H1756" s="1"/>
  <c r="H1757"/>
  <c r="D1758"/>
  <c r="H1758" s="1"/>
  <c r="H1759"/>
  <c r="D1760"/>
  <c r="H1760" s="1"/>
  <c r="H1761"/>
  <c r="D1762"/>
  <c r="H1762" s="1"/>
  <c r="H1763"/>
  <c r="D1764"/>
  <c r="H1764" s="1"/>
  <c r="H1765"/>
  <c r="D1766"/>
  <c r="H1766" s="1"/>
  <c r="H1767"/>
  <c r="D1768"/>
  <c r="H1768" s="1"/>
  <c r="H1769"/>
  <c r="D1770"/>
  <c r="H1770" s="1"/>
  <c r="H1771"/>
  <c r="D1772"/>
  <c r="H1772" s="1"/>
  <c r="H1773"/>
  <c r="D1774"/>
  <c r="H1774" s="1"/>
  <c r="H1775"/>
  <c r="D1776"/>
  <c r="H1776" s="1"/>
  <c r="H1777"/>
  <c r="D1778"/>
  <c r="H1778" s="1"/>
  <c r="H1779"/>
  <c r="D1780"/>
  <c r="H1780" s="1"/>
  <c r="H1781"/>
  <c r="D1782"/>
  <c r="H1782" s="1"/>
  <c r="H1783"/>
  <c r="D1784"/>
  <c r="H1784" s="1"/>
  <c r="H1785"/>
  <c r="D1786"/>
  <c r="H1786" s="1"/>
  <c r="H1787"/>
  <c r="D1788"/>
  <c r="H1788" s="1"/>
  <c r="H1789"/>
  <c r="D1790"/>
  <c r="H1790" s="1"/>
  <c r="H1791"/>
  <c r="D1792"/>
  <c r="H1792" s="1"/>
  <c r="H1793"/>
  <c r="D1794"/>
  <c r="H1794" s="1"/>
  <c r="H1795"/>
  <c r="D1796"/>
  <c r="H1796" s="1"/>
  <c r="H1797"/>
  <c r="D1798"/>
  <c r="H1798" s="1"/>
  <c r="H1799"/>
  <c r="D1800"/>
  <c r="H1800" s="1"/>
  <c r="H1801"/>
  <c r="D1802"/>
  <c r="H1802" s="1"/>
  <c r="H1803"/>
  <c r="D1804"/>
  <c r="H1804" s="1"/>
  <c r="H1805"/>
  <c r="D1806"/>
  <c r="H1806" s="1"/>
  <c r="H1807"/>
  <c r="D1808"/>
  <c r="H1808" s="1"/>
  <c r="H1809"/>
  <c r="D1810"/>
  <c r="H1810" s="1"/>
  <c r="H1811"/>
  <c r="D1812"/>
  <c r="H1812" s="1"/>
  <c r="H1813"/>
  <c r="D1814"/>
  <c r="H1814" s="1"/>
  <c r="H1815"/>
  <c r="D1816"/>
  <c r="H1816" s="1"/>
  <c r="H1817"/>
  <c r="D1818"/>
  <c r="H1818" s="1"/>
  <c r="H1819"/>
  <c r="D1820"/>
  <c r="H1820" s="1"/>
  <c r="H1821"/>
  <c r="D1822"/>
  <c r="H1822" s="1"/>
  <c r="H1823"/>
  <c r="D1824"/>
  <c r="H1824" s="1"/>
  <c r="H1825"/>
  <c r="D1826"/>
  <c r="H1826" s="1"/>
  <c r="H1827"/>
  <c r="D1828"/>
  <c r="H1828" s="1"/>
  <c r="H1829"/>
  <c r="D1830"/>
  <c r="H1830" s="1"/>
  <c r="H1831"/>
  <c r="D1832"/>
  <c r="H1832" s="1"/>
  <c r="H1833"/>
  <c r="D1834"/>
  <c r="H1834" s="1"/>
  <c r="H1835"/>
  <c r="D1836"/>
  <c r="H1836" s="1"/>
  <c r="H1837"/>
  <c r="D1838"/>
  <c r="H1838" s="1"/>
  <c r="H1839"/>
  <c r="D1840"/>
  <c r="H1840" s="1"/>
  <c r="H1841"/>
  <c r="D1842"/>
  <c r="H1842" s="1"/>
  <c r="H1843"/>
  <c r="D1844"/>
  <c r="H1844" s="1"/>
  <c r="H1845"/>
  <c r="D1846"/>
  <c r="H1846" s="1"/>
  <c r="H1847"/>
  <c r="D1848"/>
  <c r="H1848" s="1"/>
  <c r="H1849"/>
  <c r="D1850"/>
  <c r="H1850" s="1"/>
  <c r="H1851"/>
  <c r="D1852"/>
  <c r="H1852" s="1"/>
  <c r="H1853"/>
  <c r="D1854"/>
  <c r="H1854" s="1"/>
  <c r="H1855"/>
  <c r="D1856"/>
  <c r="H1856" s="1"/>
  <c r="H1857"/>
  <c r="D1858"/>
  <c r="H1858" s="1"/>
  <c r="H1859"/>
  <c r="D1860"/>
  <c r="H1860" s="1"/>
  <c r="H1861"/>
  <c r="D1862"/>
  <c r="H1862" s="1"/>
  <c r="H1863"/>
  <c r="D1864"/>
  <c r="H1864" s="1"/>
  <c r="H1865"/>
  <c r="D1866"/>
  <c r="H1866" s="1"/>
  <c r="H1867"/>
  <c r="D1868"/>
  <c r="H1868" s="1"/>
  <c r="H1869"/>
  <c r="D1870"/>
  <c r="H1870" s="1"/>
  <c r="H1871"/>
  <c r="D1872"/>
  <c r="H1872" s="1"/>
  <c r="H1873"/>
  <c r="D1874"/>
  <c r="H1874" s="1"/>
  <c r="H1875"/>
  <c r="D1876"/>
  <c r="H1876" s="1"/>
  <c r="H1877"/>
  <c r="D1878"/>
  <c r="H1878" s="1"/>
  <c r="H1879"/>
  <c r="D1880"/>
  <c r="H1880" s="1"/>
  <c r="H1881"/>
  <c r="D1882"/>
  <c r="H1882" s="1"/>
  <c r="H1883"/>
  <c r="D1884"/>
  <c r="H1884" s="1"/>
  <c r="H1885"/>
  <c r="D1886"/>
  <c r="H1886" s="1"/>
  <c r="H1887"/>
  <c r="D1888"/>
  <c r="H1888" s="1"/>
  <c r="H1889"/>
  <c r="D1890"/>
  <c r="H1890" s="1"/>
  <c r="H1891"/>
  <c r="D1892"/>
  <c r="H1892" s="1"/>
  <c r="H1893"/>
  <c r="D1894"/>
  <c r="H1894" s="1"/>
  <c r="H1895"/>
  <c r="D1896"/>
  <c r="H1896" s="1"/>
  <c r="H1897"/>
  <c r="D1898"/>
  <c r="H1898" s="1"/>
  <c r="H1899"/>
  <c r="D1900"/>
  <c r="H1900" s="1"/>
  <c r="H1901"/>
  <c r="D1902"/>
  <c r="H1902" s="1"/>
  <c r="H1903"/>
  <c r="D1904"/>
  <c r="H1904" s="1"/>
  <c r="H1905"/>
  <c r="D1906"/>
  <c r="H1906" s="1"/>
  <c r="H1907"/>
  <c r="D1908"/>
  <c r="H1908" s="1"/>
  <c r="H1909"/>
  <c r="D1910"/>
  <c r="H1910" s="1"/>
  <c r="H1911"/>
  <c r="D1912"/>
  <c r="H1912" s="1"/>
  <c r="H1913"/>
  <c r="D1914"/>
  <c r="H1914" s="1"/>
  <c r="H1915"/>
  <c r="D1916"/>
  <c r="H1916" s="1"/>
  <c r="H1917"/>
  <c r="D1918"/>
  <c r="H1918" s="1"/>
  <c r="H1919"/>
  <c r="D1920"/>
  <c r="H1920" s="1"/>
  <c r="H1921"/>
  <c r="D1922"/>
  <c r="H1922" s="1"/>
  <c r="H1923"/>
  <c r="D1924"/>
  <c r="H1924" s="1"/>
  <c r="H1925"/>
  <c r="D1926"/>
  <c r="H1926" s="1"/>
  <c r="H1927"/>
  <c r="D1928"/>
  <c r="H1928" s="1"/>
  <c r="H1929"/>
  <c r="D1930"/>
  <c r="H1930" s="1"/>
  <c r="H1931"/>
  <c r="D1932"/>
  <c r="H1932" s="1"/>
  <c r="H1933"/>
  <c r="D1934"/>
  <c r="H1934" s="1"/>
  <c r="H1935"/>
  <c r="D1936"/>
  <c r="H1936" s="1"/>
  <c r="H1937"/>
  <c r="D1938"/>
  <c r="H1938" s="1"/>
  <c r="H1939"/>
  <c r="D1940"/>
  <c r="H1940" s="1"/>
  <c r="H1941"/>
  <c r="D1942"/>
  <c r="H1942" s="1"/>
  <c r="H1943"/>
  <c r="D1944"/>
  <c r="H1944" s="1"/>
  <c r="H1945"/>
  <c r="D1946"/>
  <c r="H1946" s="1"/>
  <c r="H1947"/>
  <c r="D1948"/>
  <c r="H1948" s="1"/>
  <c r="H1949"/>
  <c r="D1950"/>
  <c r="H1950" s="1"/>
  <c r="H1951"/>
  <c r="D1952"/>
  <c r="H1952" s="1"/>
  <c r="H1953"/>
  <c r="D1954"/>
  <c r="H1954" s="1"/>
  <c r="H1955"/>
  <c r="D1956"/>
  <c r="H1956" s="1"/>
  <c r="H1957"/>
  <c r="D1958"/>
  <c r="H1958" s="1"/>
  <c r="H1959"/>
  <c r="D1960"/>
  <c r="H1960" s="1"/>
  <c r="H1961"/>
  <c r="D1962"/>
  <c r="H1962" s="1"/>
  <c r="H1963"/>
  <c r="D1964"/>
  <c r="H1964" s="1"/>
  <c r="H1965"/>
  <c r="D1966"/>
  <c r="H1966" s="1"/>
  <c r="H1967"/>
  <c r="D1968"/>
  <c r="H1968" s="1"/>
  <c r="H1969"/>
  <c r="D1970"/>
  <c r="H1970" s="1"/>
  <c r="H1971"/>
  <c r="D1972"/>
  <c r="H1972" s="1"/>
  <c r="H1973"/>
  <c r="D1974"/>
  <c r="H1974" s="1"/>
  <c r="H1975"/>
  <c r="D1976"/>
  <c r="H1976" s="1"/>
  <c r="H1977"/>
  <c r="D1978"/>
  <c r="H1978" s="1"/>
  <c r="H1979"/>
  <c r="D1980"/>
  <c r="H1980" s="1"/>
  <c r="H1981"/>
  <c r="D1982"/>
  <c r="H1982" s="1"/>
  <c r="H1983"/>
  <c r="D1984"/>
  <c r="H1984" s="1"/>
  <c r="H1985"/>
  <c r="D1986"/>
  <c r="H1986" s="1"/>
  <c r="H1987"/>
  <c r="D1988"/>
  <c r="H1988" s="1"/>
  <c r="H1989"/>
  <c r="D1990"/>
  <c r="H1990" s="1"/>
  <c r="H1991"/>
  <c r="D1992"/>
  <c r="H1992" s="1"/>
  <c r="H1993"/>
  <c r="D1994"/>
  <c r="H1994" s="1"/>
  <c r="H1995"/>
  <c r="D1996"/>
  <c r="H1996" s="1"/>
  <c r="H1997"/>
  <c r="D1998"/>
  <c r="H1998" s="1"/>
  <c r="H1999"/>
  <c r="D2000"/>
  <c r="H2000" s="1"/>
  <c r="H2001"/>
  <c r="D2002"/>
  <c r="H2002" s="1"/>
  <c r="H2003"/>
  <c r="D2004"/>
  <c r="H2004" s="1"/>
  <c r="H2005"/>
  <c r="D2006"/>
  <c r="H2006" s="1"/>
  <c r="H2007"/>
  <c r="D2008"/>
  <c r="H2008" s="1"/>
  <c r="H2009"/>
  <c r="D2010"/>
  <c r="H2010" s="1"/>
  <c r="H2011"/>
  <c r="D2012"/>
  <c r="H2012" s="1"/>
  <c r="H2013"/>
  <c r="D2014"/>
  <c r="H2014" s="1"/>
  <c r="H2015"/>
  <c r="D2016"/>
  <c r="H2016" s="1"/>
  <c r="H2017"/>
  <c r="D2018"/>
  <c r="H2018" s="1"/>
  <c r="H2019"/>
  <c r="D2020"/>
  <c r="H2020" s="1"/>
  <c r="H2021"/>
  <c r="D2022"/>
  <c r="H2022" s="1"/>
  <c r="H2023"/>
  <c r="D2024"/>
  <c r="H2024" s="1"/>
  <c r="H2025"/>
  <c r="D2026"/>
  <c r="H2026" s="1"/>
  <c r="H2027"/>
  <c r="D2028"/>
  <c r="H2028" s="1"/>
  <c r="H2029"/>
  <c r="D2030"/>
  <c r="H2030" s="1"/>
  <c r="H2031"/>
  <c r="D2032"/>
  <c r="H2032" s="1"/>
  <c r="H2033"/>
  <c r="D2034"/>
  <c r="H2034" s="1"/>
  <c r="H2035"/>
  <c r="D2036"/>
  <c r="H2036" s="1"/>
  <c r="H2037"/>
  <c r="D2038"/>
  <c r="H2038" s="1"/>
  <c r="H2039"/>
  <c r="D2040"/>
  <c r="H2040" s="1"/>
  <c r="H2041"/>
  <c r="D2042"/>
  <c r="H2042" s="1"/>
  <c r="H2043"/>
  <c r="D2044"/>
  <c r="H2044" s="1"/>
  <c r="H2045"/>
  <c r="D2046"/>
  <c r="H2046" s="1"/>
  <c r="H2047"/>
  <c r="D2048"/>
  <c r="H2048" s="1"/>
  <c r="H2049"/>
  <c r="D2050"/>
  <c r="H2050" s="1"/>
  <c r="H2051"/>
  <c r="D2052"/>
  <c r="H2052" s="1"/>
  <c r="H2053"/>
  <c r="D2054"/>
  <c r="H2054" s="1"/>
  <c r="H2055"/>
  <c r="D2056"/>
  <c r="H2056" s="1"/>
  <c r="H2057"/>
  <c r="D2058"/>
  <c r="H2058" s="1"/>
  <c r="H2059"/>
  <c r="D2060"/>
  <c r="H2060" s="1"/>
  <c r="H2061"/>
  <c r="D2062"/>
  <c r="H2062" s="1"/>
  <c r="H2063"/>
  <c r="D2064"/>
  <c r="H2064" s="1"/>
  <c r="H2065"/>
  <c r="D2066"/>
  <c r="H2066" s="1"/>
  <c r="H2073"/>
  <c r="H2077"/>
  <c r="H2081"/>
  <c r="H2085"/>
  <c r="H2089"/>
  <c r="H2093"/>
  <c r="H2097"/>
  <c r="H2101"/>
  <c r="H2105"/>
  <c r="H2109"/>
  <c r="H2113"/>
  <c r="H2117"/>
  <c r="H2121"/>
  <c r="H2125"/>
  <c r="H2129"/>
  <c r="H2133"/>
  <c r="H2137"/>
  <c r="H2141"/>
  <c r="H2145"/>
  <c r="H2149"/>
  <c r="H2153"/>
  <c r="H2157"/>
  <c r="H2161"/>
  <c r="H2165"/>
  <c r="H2169"/>
  <c r="H2173"/>
  <c r="H2177"/>
  <c r="H2181"/>
  <c r="H2185"/>
  <c r="H2189"/>
  <c r="H2193"/>
  <c r="H2197"/>
  <c r="H2201"/>
  <c r="H2205"/>
  <c r="H2209"/>
  <c r="H2213"/>
  <c r="H2217"/>
  <c r="H2221"/>
  <c r="H2225"/>
  <c r="H2229"/>
  <c r="H2233"/>
  <c r="H2237"/>
  <c r="H2241"/>
  <c r="H2245"/>
  <c r="H2249"/>
  <c r="H2253"/>
  <c r="H2257"/>
  <c r="H2261"/>
  <c r="H2265"/>
  <c r="H2269"/>
  <c r="H2273"/>
  <c r="H2277"/>
  <c r="H2281"/>
  <c r="H2285"/>
  <c r="H2289"/>
  <c r="H2293"/>
  <c r="H2297"/>
  <c r="H2301"/>
  <c r="H2305"/>
  <c r="H2309"/>
  <c r="H2313"/>
  <c r="H2317"/>
  <c r="H2321"/>
  <c r="H2325"/>
  <c r="H2329"/>
  <c r="H2333"/>
  <c r="H2337"/>
  <c r="H2341"/>
  <c r="H2345"/>
  <c r="H2349"/>
  <c r="H2353"/>
  <c r="H2357"/>
  <c r="H2361"/>
  <c r="H2365"/>
  <c r="H2369"/>
  <c r="H2373"/>
  <c r="H2377"/>
  <c r="H2381"/>
  <c r="H2385"/>
  <c r="H2389"/>
  <c r="H2393"/>
  <c r="H2397"/>
  <c r="H2401"/>
  <c r="H2405"/>
  <c r="H2409"/>
  <c r="H2413"/>
  <c r="H2417"/>
  <c r="H2421"/>
  <c r="H2425"/>
  <c r="H2429"/>
  <c r="H2433"/>
  <c r="H2437"/>
  <c r="H2441"/>
  <c r="H2445"/>
  <c r="H2449"/>
  <c r="H2453"/>
  <c r="H2457"/>
  <c r="H2461"/>
  <c r="H2465"/>
  <c r="H2469"/>
  <c r="H2473"/>
  <c r="H2477"/>
  <c r="H2481"/>
  <c r="H2485"/>
  <c r="H2489"/>
  <c r="H2493"/>
  <c r="H2497"/>
  <c r="H2501"/>
  <c r="H2505"/>
  <c r="H2509"/>
  <c r="H2513"/>
  <c r="H2517"/>
  <c r="H2521"/>
  <c r="H2525"/>
  <c r="H2529"/>
  <c r="H2533"/>
  <c r="H2537"/>
  <c r="H2541"/>
  <c r="H2545"/>
  <c r="H2549"/>
  <c r="H2553"/>
  <c r="H2557"/>
  <c r="H2561"/>
  <c r="H2565"/>
  <c r="H2569"/>
  <c r="H2573"/>
  <c r="H2577"/>
  <c r="H2581"/>
  <c r="H2585"/>
  <c r="H2589"/>
  <c r="H2593"/>
  <c r="H2597"/>
  <c r="H2613"/>
  <c r="D2070"/>
  <c r="H2070" s="1"/>
  <c r="D2072"/>
  <c r="H2072" s="1"/>
  <c r="D2074"/>
  <c r="H2074" s="1"/>
  <c r="D2076"/>
  <c r="H2076" s="1"/>
  <c r="D2078"/>
  <c r="H2078" s="1"/>
  <c r="D2080"/>
  <c r="H2080" s="1"/>
  <c r="D2082"/>
  <c r="H2082" s="1"/>
  <c r="D2084"/>
  <c r="H2084" s="1"/>
  <c r="D2086"/>
  <c r="H2086" s="1"/>
  <c r="D2088"/>
  <c r="H2088" s="1"/>
  <c r="D2090"/>
  <c r="H2090" s="1"/>
  <c r="D2092"/>
  <c r="H2092" s="1"/>
  <c r="D2094"/>
  <c r="H2094" s="1"/>
  <c r="D2096"/>
  <c r="H2096" s="1"/>
  <c r="D2098"/>
  <c r="H2098" s="1"/>
  <c r="D2100"/>
  <c r="H2100" s="1"/>
  <c r="D2102"/>
  <c r="H2102" s="1"/>
  <c r="D2104"/>
  <c r="H2104" s="1"/>
  <c r="D2106"/>
  <c r="H2106" s="1"/>
  <c r="D2108"/>
  <c r="H2108" s="1"/>
  <c r="D2110"/>
  <c r="H2110" s="1"/>
  <c r="D2112"/>
  <c r="H2112" s="1"/>
  <c r="D2114"/>
  <c r="H2114" s="1"/>
  <c r="D2116"/>
  <c r="H2116" s="1"/>
  <c r="D2118"/>
  <c r="H2118" s="1"/>
  <c r="D2120"/>
  <c r="H2120" s="1"/>
  <c r="D2122"/>
  <c r="H2122" s="1"/>
  <c r="D2124"/>
  <c r="H2124" s="1"/>
  <c r="D2126"/>
  <c r="H2126" s="1"/>
  <c r="D2128"/>
  <c r="H2128" s="1"/>
  <c r="D2130"/>
  <c r="H2130" s="1"/>
  <c r="D2132"/>
  <c r="H2132" s="1"/>
  <c r="D2134"/>
  <c r="H2134" s="1"/>
  <c r="D2136"/>
  <c r="H2136" s="1"/>
  <c r="D2138"/>
  <c r="H2138" s="1"/>
  <c r="D2140"/>
  <c r="H2140" s="1"/>
  <c r="D2142"/>
  <c r="H2142" s="1"/>
  <c r="D2144"/>
  <c r="H2144" s="1"/>
  <c r="D2146"/>
  <c r="H2146" s="1"/>
  <c r="D2148"/>
  <c r="H2148" s="1"/>
  <c r="D2150"/>
  <c r="H2150" s="1"/>
  <c r="D2152"/>
  <c r="H2152" s="1"/>
  <c r="D2154"/>
  <c r="H2154" s="1"/>
  <c r="D2156"/>
  <c r="H2156" s="1"/>
  <c r="D2158"/>
  <c r="H2158" s="1"/>
  <c r="D2160"/>
  <c r="H2160" s="1"/>
  <c r="D2162"/>
  <c r="H2162" s="1"/>
  <c r="D2164"/>
  <c r="H2164" s="1"/>
  <c r="D2166"/>
  <c r="H2166" s="1"/>
  <c r="D2168"/>
  <c r="H2168" s="1"/>
  <c r="D2170"/>
  <c r="H2170" s="1"/>
  <c r="D2172"/>
  <c r="H2172" s="1"/>
  <c r="D2174"/>
  <c r="H2174" s="1"/>
  <c r="D2176"/>
  <c r="H2176" s="1"/>
  <c r="D2178"/>
  <c r="H2178" s="1"/>
  <c r="D2180"/>
  <c r="H2180" s="1"/>
  <c r="D2182"/>
  <c r="H2182" s="1"/>
  <c r="D2184"/>
  <c r="H2184" s="1"/>
  <c r="D2186"/>
  <c r="H2186" s="1"/>
  <c r="D2188"/>
  <c r="H2188" s="1"/>
  <c r="D2190"/>
  <c r="H2190" s="1"/>
  <c r="D2192"/>
  <c r="H2192" s="1"/>
  <c r="D2194"/>
  <c r="H2194" s="1"/>
  <c r="D2196"/>
  <c r="H2196" s="1"/>
  <c r="D2198"/>
  <c r="H2198" s="1"/>
  <c r="D2200"/>
  <c r="H2200" s="1"/>
  <c r="D2202"/>
  <c r="H2202" s="1"/>
  <c r="D2204"/>
  <c r="H2204" s="1"/>
  <c r="D2206"/>
  <c r="H2206" s="1"/>
  <c r="D2208"/>
  <c r="H2208" s="1"/>
  <c r="D2210"/>
  <c r="H2210" s="1"/>
  <c r="D2212"/>
  <c r="H2212" s="1"/>
  <c r="D2214"/>
  <c r="H2214" s="1"/>
  <c r="D2216"/>
  <c r="H2216" s="1"/>
  <c r="D2218"/>
  <c r="H2218" s="1"/>
  <c r="D2220"/>
  <c r="H2220" s="1"/>
  <c r="D2222"/>
  <c r="H2222" s="1"/>
  <c r="D2224"/>
  <c r="H2224" s="1"/>
  <c r="D2226"/>
  <c r="H2226" s="1"/>
  <c r="D2228"/>
  <c r="H2228" s="1"/>
  <c r="D2230"/>
  <c r="H2230" s="1"/>
  <c r="D2232"/>
  <c r="H2232" s="1"/>
  <c r="D2234"/>
  <c r="H2234" s="1"/>
  <c r="D2236"/>
  <c r="H2236" s="1"/>
  <c r="D2238"/>
  <c r="H2238" s="1"/>
  <c r="D2240"/>
  <c r="H2240" s="1"/>
  <c r="D2242"/>
  <c r="H2242" s="1"/>
  <c r="D2244"/>
  <c r="H2244" s="1"/>
  <c r="D2246"/>
  <c r="H2246" s="1"/>
  <c r="D2248"/>
  <c r="H2248" s="1"/>
  <c r="D2250"/>
  <c r="H2250" s="1"/>
  <c r="D2252"/>
  <c r="H2252" s="1"/>
  <c r="D2254"/>
  <c r="H2254" s="1"/>
  <c r="D2256"/>
  <c r="H2256" s="1"/>
  <c r="D2258"/>
  <c r="H2258" s="1"/>
  <c r="D2260"/>
  <c r="H2260" s="1"/>
  <c r="D2262"/>
  <c r="H2262" s="1"/>
  <c r="D2264"/>
  <c r="H2264" s="1"/>
  <c r="D2266"/>
  <c r="H2266" s="1"/>
  <c r="D2268"/>
  <c r="H2268" s="1"/>
  <c r="D2270"/>
  <c r="H2270" s="1"/>
  <c r="D2272"/>
  <c r="H2272" s="1"/>
  <c r="D2274"/>
  <c r="H2274" s="1"/>
  <c r="D2276"/>
  <c r="H2276" s="1"/>
  <c r="D2278"/>
  <c r="H2278" s="1"/>
  <c r="D2280"/>
  <c r="H2280" s="1"/>
  <c r="D2282"/>
  <c r="H2282" s="1"/>
  <c r="D2284"/>
  <c r="H2284" s="1"/>
  <c r="D2286"/>
  <c r="H2286" s="1"/>
  <c r="D2288"/>
  <c r="H2288" s="1"/>
  <c r="D2290"/>
  <c r="H2290" s="1"/>
  <c r="D2292"/>
  <c r="H2292" s="1"/>
  <c r="D2294"/>
  <c r="H2294" s="1"/>
  <c r="D2296"/>
  <c r="H2296" s="1"/>
  <c r="D2298"/>
  <c r="H2298" s="1"/>
  <c r="D2300"/>
  <c r="H2300" s="1"/>
  <c r="D2302"/>
  <c r="H2302" s="1"/>
  <c r="D2304"/>
  <c r="H2304" s="1"/>
  <c r="D2306"/>
  <c r="H2306" s="1"/>
  <c r="D2308"/>
  <c r="H2308" s="1"/>
  <c r="D2310"/>
  <c r="H2310" s="1"/>
  <c r="D2312"/>
  <c r="H2312" s="1"/>
  <c r="D2314"/>
  <c r="H2314" s="1"/>
  <c r="D2316"/>
  <c r="H2316" s="1"/>
  <c r="D2318"/>
  <c r="H2318" s="1"/>
  <c r="D2320"/>
  <c r="H2320" s="1"/>
  <c r="D2322"/>
  <c r="H2322" s="1"/>
  <c r="D2324"/>
  <c r="H2324" s="1"/>
  <c r="D2326"/>
  <c r="H2326" s="1"/>
  <c r="D2328"/>
  <c r="H2328" s="1"/>
  <c r="D2330"/>
  <c r="H2330" s="1"/>
  <c r="D2332"/>
  <c r="H2332" s="1"/>
  <c r="D2334"/>
  <c r="H2334" s="1"/>
  <c r="D2336"/>
  <c r="H2336" s="1"/>
  <c r="D2338"/>
  <c r="H2338" s="1"/>
  <c r="D2340"/>
  <c r="H2340" s="1"/>
  <c r="D2342"/>
  <c r="H2342" s="1"/>
  <c r="D2344"/>
  <c r="H2344" s="1"/>
  <c r="D2346"/>
  <c r="H2346" s="1"/>
  <c r="D2348"/>
  <c r="H2348" s="1"/>
  <c r="D2350"/>
  <c r="H2350" s="1"/>
  <c r="D2352"/>
  <c r="H2352" s="1"/>
  <c r="D2354"/>
  <c r="H2354" s="1"/>
  <c r="D2356"/>
  <c r="H2356" s="1"/>
  <c r="D2358"/>
  <c r="H2358" s="1"/>
  <c r="D2360"/>
  <c r="H2360" s="1"/>
  <c r="D2362"/>
  <c r="H2362" s="1"/>
  <c r="D2364"/>
  <c r="H2364" s="1"/>
  <c r="D2366"/>
  <c r="H2366" s="1"/>
  <c r="D2368"/>
  <c r="H2368" s="1"/>
  <c r="D2370"/>
  <c r="H2370" s="1"/>
  <c r="D2372"/>
  <c r="H2372" s="1"/>
  <c r="D2374"/>
  <c r="H2374" s="1"/>
  <c r="D2376"/>
  <c r="H2376" s="1"/>
  <c r="D2378"/>
  <c r="H2378" s="1"/>
  <c r="D2380"/>
  <c r="H2380" s="1"/>
  <c r="D2382"/>
  <c r="H2382" s="1"/>
  <c r="D2384"/>
  <c r="H2384" s="1"/>
  <c r="D2386"/>
  <c r="H2386" s="1"/>
  <c r="D2388"/>
  <c r="H2388" s="1"/>
  <c r="D2390"/>
  <c r="H2390" s="1"/>
  <c r="D2392"/>
  <c r="H2392" s="1"/>
  <c r="D2394"/>
  <c r="H2394" s="1"/>
  <c r="D2396"/>
  <c r="H2396" s="1"/>
  <c r="D2398"/>
  <c r="H2398" s="1"/>
  <c r="D2400"/>
  <c r="H2400" s="1"/>
  <c r="D2402"/>
  <c r="H2402" s="1"/>
  <c r="D2404"/>
  <c r="H2404" s="1"/>
  <c r="D2406"/>
  <c r="H2406" s="1"/>
  <c r="D2408"/>
  <c r="H2408" s="1"/>
  <c r="D2410"/>
  <c r="H2410" s="1"/>
  <c r="D2412"/>
  <c r="H2412" s="1"/>
  <c r="D2414"/>
  <c r="H2414" s="1"/>
  <c r="D2416"/>
  <c r="H2416" s="1"/>
  <c r="D2418"/>
  <c r="H2418" s="1"/>
  <c r="D2420"/>
  <c r="H2420" s="1"/>
  <c r="D2422"/>
  <c r="H2422" s="1"/>
  <c r="D2424"/>
  <c r="H2424" s="1"/>
  <c r="D2426"/>
  <c r="H2426" s="1"/>
  <c r="D2428"/>
  <c r="H2428" s="1"/>
  <c r="D2430"/>
  <c r="H2430" s="1"/>
  <c r="D2432"/>
  <c r="H2432" s="1"/>
  <c r="D2434"/>
  <c r="H2434" s="1"/>
  <c r="D2436"/>
  <c r="H2436" s="1"/>
  <c r="D2438"/>
  <c r="H2438" s="1"/>
  <c r="D2440"/>
  <c r="H2440" s="1"/>
  <c r="D2442"/>
  <c r="H2442" s="1"/>
  <c r="D2444"/>
  <c r="H2444" s="1"/>
  <c r="D2446"/>
  <c r="H2446" s="1"/>
  <c r="D2448"/>
  <c r="H2448" s="1"/>
  <c r="D2450"/>
  <c r="H2450" s="1"/>
  <c r="D2452"/>
  <c r="H2452" s="1"/>
  <c r="D2454"/>
  <c r="H2454" s="1"/>
  <c r="D2456"/>
  <c r="H2456" s="1"/>
  <c r="D2458"/>
  <c r="H2458" s="1"/>
  <c r="D2460"/>
  <c r="H2460" s="1"/>
  <c r="D2462"/>
  <c r="H2462" s="1"/>
  <c r="D2464"/>
  <c r="H2464" s="1"/>
  <c r="D2466"/>
  <c r="H2466" s="1"/>
  <c r="D2468"/>
  <c r="H2468" s="1"/>
  <c r="D2470"/>
  <c r="H2470" s="1"/>
  <c r="D2472"/>
  <c r="H2472" s="1"/>
  <c r="D2474"/>
  <c r="H2474" s="1"/>
  <c r="D2476"/>
  <c r="H2476" s="1"/>
  <c r="D2478"/>
  <c r="H2478" s="1"/>
  <c r="D2480"/>
  <c r="H2480" s="1"/>
  <c r="D2482"/>
  <c r="H2482" s="1"/>
  <c r="D2484"/>
  <c r="H2484" s="1"/>
  <c r="D2486"/>
  <c r="H2486" s="1"/>
  <c r="D2488"/>
  <c r="H2488" s="1"/>
  <c r="D2490"/>
  <c r="H2490" s="1"/>
  <c r="D2492"/>
  <c r="H2492" s="1"/>
  <c r="D2494"/>
  <c r="H2494" s="1"/>
  <c r="D2496"/>
  <c r="H2496" s="1"/>
  <c r="D2498"/>
  <c r="H2498" s="1"/>
  <c r="D2500"/>
  <c r="H2500" s="1"/>
  <c r="D2502"/>
  <c r="H2502" s="1"/>
  <c r="D2504"/>
  <c r="H2504" s="1"/>
  <c r="D2506"/>
  <c r="H2506" s="1"/>
  <c r="D2508"/>
  <c r="H2508" s="1"/>
  <c r="D2510"/>
  <c r="H2510" s="1"/>
  <c r="D2512"/>
  <c r="H2512" s="1"/>
  <c r="D2514"/>
  <c r="H2514" s="1"/>
  <c r="D2516"/>
  <c r="H2516" s="1"/>
  <c r="D2518"/>
  <c r="H2518" s="1"/>
  <c r="D2520"/>
  <c r="H2520" s="1"/>
  <c r="D2522"/>
  <c r="H2522" s="1"/>
  <c r="D2524"/>
  <c r="H2524" s="1"/>
  <c r="D2526"/>
  <c r="H2526" s="1"/>
  <c r="D2528"/>
  <c r="H2528" s="1"/>
  <c r="D2530"/>
  <c r="H2530" s="1"/>
  <c r="D2532"/>
  <c r="H2532" s="1"/>
  <c r="D2534"/>
  <c r="H2534" s="1"/>
  <c r="D2536"/>
  <c r="H2536" s="1"/>
  <c r="D2538"/>
  <c r="H2538" s="1"/>
  <c r="D2540"/>
  <c r="H2540" s="1"/>
  <c r="D2542"/>
  <c r="H2542" s="1"/>
  <c r="D2544"/>
  <c r="H2544" s="1"/>
  <c r="D2546"/>
  <c r="H2546" s="1"/>
  <c r="D2548"/>
  <c r="H2548" s="1"/>
  <c r="D2550"/>
  <c r="H2550" s="1"/>
  <c r="D2552"/>
  <c r="H2552" s="1"/>
  <c r="D2554"/>
  <c r="H2554" s="1"/>
  <c r="D2556"/>
  <c r="H2556" s="1"/>
  <c r="D2558"/>
  <c r="H2558" s="1"/>
  <c r="D2560"/>
  <c r="H2560" s="1"/>
  <c r="D2562"/>
  <c r="H2562" s="1"/>
  <c r="D2564"/>
  <c r="H2564" s="1"/>
  <c r="D2566"/>
  <c r="H2566" s="1"/>
  <c r="D2568"/>
  <c r="H2568" s="1"/>
  <c r="D2570"/>
  <c r="H2570" s="1"/>
  <c r="D2572"/>
  <c r="H2572" s="1"/>
  <c r="D2574"/>
  <c r="H2574" s="1"/>
  <c r="D2576"/>
  <c r="H2576" s="1"/>
  <c r="D2578"/>
  <c r="H2578" s="1"/>
  <c r="D2580"/>
  <c r="H2580" s="1"/>
  <c r="D2582"/>
  <c r="H2582" s="1"/>
  <c r="D2584"/>
  <c r="H2584" s="1"/>
  <c r="D2586"/>
  <c r="H2586" s="1"/>
  <c r="D2588"/>
  <c r="H2588" s="1"/>
  <c r="D2590"/>
  <c r="H2590" s="1"/>
  <c r="D2592"/>
  <c r="H2592" s="1"/>
  <c r="D2594"/>
  <c r="H2594" s="1"/>
  <c r="D2596"/>
  <c r="H2596" s="1"/>
  <c r="D2598"/>
  <c r="H2598" s="1"/>
  <c r="D2600"/>
  <c r="H2600" s="1"/>
  <c r="D2602"/>
  <c r="H2602" s="1"/>
  <c r="D2604"/>
  <c r="H2604" s="1"/>
  <c r="D2606"/>
  <c r="H2606" s="1"/>
  <c r="D2608"/>
  <c r="H2608" s="1"/>
  <c r="D2610"/>
  <c r="H2610" s="1"/>
  <c r="D2612"/>
  <c r="H2612" s="1"/>
  <c r="D2614"/>
  <c r="H2614" s="1"/>
  <c r="D2616"/>
  <c r="H2616" s="1"/>
  <c r="H3199"/>
  <c r="H3202"/>
  <c r="H3203"/>
  <c r="H3206"/>
  <c r="H3207"/>
  <c r="H3210"/>
  <c r="H3214"/>
  <c r="H3218"/>
  <c r="H3222"/>
  <c r="H3226"/>
  <c r="H3230"/>
  <c r="H3234"/>
  <c r="H3238"/>
  <c r="H3242"/>
  <c r="H3246"/>
  <c r="H3250"/>
  <c r="H3254"/>
  <c r="H3258"/>
  <c r="H3262"/>
  <c r="H3266"/>
  <c r="H3270"/>
  <c r="H3274"/>
  <c r="H3278"/>
  <c r="H3282"/>
  <c r="H3286"/>
  <c r="D2617"/>
  <c r="H2617" s="1"/>
  <c r="H2618"/>
  <c r="D2619"/>
  <c r="H2619" s="1"/>
  <c r="H2620"/>
  <c r="D2621"/>
  <c r="H2621" s="1"/>
  <c r="H2622"/>
  <c r="D2623"/>
  <c r="H2623" s="1"/>
  <c r="H2624"/>
  <c r="D2625"/>
  <c r="H2625" s="1"/>
  <c r="H2626"/>
  <c r="D2627"/>
  <c r="H2627" s="1"/>
  <c r="H2628"/>
  <c r="D2629"/>
  <c r="H2629" s="1"/>
  <c r="H2630"/>
  <c r="D2631"/>
  <c r="H2631" s="1"/>
  <c r="H2632"/>
  <c r="D2633"/>
  <c r="H2633" s="1"/>
  <c r="H2634"/>
  <c r="D2635"/>
  <c r="H2635" s="1"/>
  <c r="H2636"/>
  <c r="D2637"/>
  <c r="H2637" s="1"/>
  <c r="H2638"/>
  <c r="D2639"/>
  <c r="H2639" s="1"/>
  <c r="H2640"/>
  <c r="D2641"/>
  <c r="H2641" s="1"/>
  <c r="H2642"/>
  <c r="D2643"/>
  <c r="H2643" s="1"/>
  <c r="H2644"/>
  <c r="D2645"/>
  <c r="H2645" s="1"/>
  <c r="H2646"/>
  <c r="D2647"/>
  <c r="H2647" s="1"/>
  <c r="H2648"/>
  <c r="D2649"/>
  <c r="H2649" s="1"/>
  <c r="H2650"/>
  <c r="D2651"/>
  <c r="H2651" s="1"/>
  <c r="H2652"/>
  <c r="D2653"/>
  <c r="H2653" s="1"/>
  <c r="H2654"/>
  <c r="D2655"/>
  <c r="H2655" s="1"/>
  <c r="H2656"/>
  <c r="D2657"/>
  <c r="H2657" s="1"/>
  <c r="H2658"/>
  <c r="D2659"/>
  <c r="H2659" s="1"/>
  <c r="H2660"/>
  <c r="D2661"/>
  <c r="H2661" s="1"/>
  <c r="H2662"/>
  <c r="D2663"/>
  <c r="H2663" s="1"/>
  <c r="H2664"/>
  <c r="D2665"/>
  <c r="H2665" s="1"/>
  <c r="H2666"/>
  <c r="D2667"/>
  <c r="H2667" s="1"/>
  <c r="H2668"/>
  <c r="D2669"/>
  <c r="H2669" s="1"/>
  <c r="H2670"/>
  <c r="D2671"/>
  <c r="H2671" s="1"/>
  <c r="H2672"/>
  <c r="D2673"/>
  <c r="H2673" s="1"/>
  <c r="H2674"/>
  <c r="D2675"/>
  <c r="H2675" s="1"/>
  <c r="H2676"/>
  <c r="D2677"/>
  <c r="H2677" s="1"/>
  <c r="H2678"/>
  <c r="D2679"/>
  <c r="H2679" s="1"/>
  <c r="H2680"/>
  <c r="D2681"/>
  <c r="H2681" s="1"/>
  <c r="H2682"/>
  <c r="D2683"/>
  <c r="H2683" s="1"/>
  <c r="H2684"/>
  <c r="D2685"/>
  <c r="H2685" s="1"/>
  <c r="H2686"/>
  <c r="D2687"/>
  <c r="H2687" s="1"/>
  <c r="H2688"/>
  <c r="D2689"/>
  <c r="H2689" s="1"/>
  <c r="H2690"/>
  <c r="D2691"/>
  <c r="H2691" s="1"/>
  <c r="H2692"/>
  <c r="D2693"/>
  <c r="H2693" s="1"/>
  <c r="H2694"/>
  <c r="D2695"/>
  <c r="H2695" s="1"/>
  <c r="H2696"/>
  <c r="D2697"/>
  <c r="H2697" s="1"/>
  <c r="H2698"/>
  <c r="D2699"/>
  <c r="H2699" s="1"/>
  <c r="H2700"/>
  <c r="D2701"/>
  <c r="H2701" s="1"/>
  <c r="H2702"/>
  <c r="D2703"/>
  <c r="H2703" s="1"/>
  <c r="H2704"/>
  <c r="D2705"/>
  <c r="H2705" s="1"/>
  <c r="H2706"/>
  <c r="D2707"/>
  <c r="H2707" s="1"/>
  <c r="H2708"/>
  <c r="D2709"/>
  <c r="H2709" s="1"/>
  <c r="H2710"/>
  <c r="D2711"/>
  <c r="H2711" s="1"/>
  <c r="H2712"/>
  <c r="D2713"/>
  <c r="H2713" s="1"/>
  <c r="H2714"/>
  <c r="D2715"/>
  <c r="H2715" s="1"/>
  <c r="H2716"/>
  <c r="D2717"/>
  <c r="H2717" s="1"/>
  <c r="H2718"/>
  <c r="D2719"/>
  <c r="H2719" s="1"/>
  <c r="H2720"/>
  <c r="D2721"/>
  <c r="H2721" s="1"/>
  <c r="H2722"/>
  <c r="D2723"/>
  <c r="H2723" s="1"/>
  <c r="H2724"/>
  <c r="D2725"/>
  <c r="H2725" s="1"/>
  <c r="H2726"/>
  <c r="D2727"/>
  <c r="H2727" s="1"/>
  <c r="H2728"/>
  <c r="D2729"/>
  <c r="H2729" s="1"/>
  <c r="H2730"/>
  <c r="D2731"/>
  <c r="H2731" s="1"/>
  <c r="H2732"/>
  <c r="D2733"/>
  <c r="H2733" s="1"/>
  <c r="H2734"/>
  <c r="D2735"/>
  <c r="H2735" s="1"/>
  <c r="H2736"/>
  <c r="D2737"/>
  <c r="H2737" s="1"/>
  <c r="H2738"/>
  <c r="D2739"/>
  <c r="H2739" s="1"/>
  <c r="H2740"/>
  <c r="D2741"/>
  <c r="H2741" s="1"/>
  <c r="H2742"/>
  <c r="D2743"/>
  <c r="H2743" s="1"/>
  <c r="H2744"/>
  <c r="D2745"/>
  <c r="H2745" s="1"/>
  <c r="H2746"/>
  <c r="D2747"/>
  <c r="H2747" s="1"/>
  <c r="H2748"/>
  <c r="D2749"/>
  <c r="H2749" s="1"/>
  <c r="H2750"/>
  <c r="D2751"/>
  <c r="H2751" s="1"/>
  <c r="H2752"/>
  <c r="D2753"/>
  <c r="H2753" s="1"/>
  <c r="H2754"/>
  <c r="D2755"/>
  <c r="H2755" s="1"/>
  <c r="H2756"/>
  <c r="D2757"/>
  <c r="H2757" s="1"/>
  <c r="H2758"/>
  <c r="D2759"/>
  <c r="H2759" s="1"/>
  <c r="H2760"/>
  <c r="D2761"/>
  <c r="H2761" s="1"/>
  <c r="H2762"/>
  <c r="D2763"/>
  <c r="H2763" s="1"/>
  <c r="H2764"/>
  <c r="D2765"/>
  <c r="H2765" s="1"/>
  <c r="H2766"/>
  <c r="D2767"/>
  <c r="H2767" s="1"/>
  <c r="H2768"/>
  <c r="D2769"/>
  <c r="H2769" s="1"/>
  <c r="H2770"/>
  <c r="D2771"/>
  <c r="H2771" s="1"/>
  <c r="H2772"/>
  <c r="D2773"/>
  <c r="H2773" s="1"/>
  <c r="H2774"/>
  <c r="D2775"/>
  <c r="H2775" s="1"/>
  <c r="H2776"/>
  <c r="D2777"/>
  <c r="H2777" s="1"/>
  <c r="H2778"/>
  <c r="D2779"/>
  <c r="H2779" s="1"/>
  <c r="H2780"/>
  <c r="D2781"/>
  <c r="H2781" s="1"/>
  <c r="H2782"/>
  <c r="D2783"/>
  <c r="H2783" s="1"/>
  <c r="H2784"/>
  <c r="D2785"/>
  <c r="H2785" s="1"/>
  <c r="H2786"/>
  <c r="D2787"/>
  <c r="H2787" s="1"/>
  <c r="H2788"/>
  <c r="D2789"/>
  <c r="H2789" s="1"/>
  <c r="H2790"/>
  <c r="D2791"/>
  <c r="H2791" s="1"/>
  <c r="H2792"/>
  <c r="D2793"/>
  <c r="H2793" s="1"/>
  <c r="H2794"/>
  <c r="D2795"/>
  <c r="H2795" s="1"/>
  <c r="H2796"/>
  <c r="D2797"/>
  <c r="H2797" s="1"/>
  <c r="H2798"/>
  <c r="D2799"/>
  <c r="H2799" s="1"/>
  <c r="H2800"/>
  <c r="D2801"/>
  <c r="H2801" s="1"/>
  <c r="H2802"/>
  <c r="D2803"/>
  <c r="H2803" s="1"/>
  <c r="H2804"/>
  <c r="D2805"/>
  <c r="H2805" s="1"/>
  <c r="H2806"/>
  <c r="D2807"/>
  <c r="H2807" s="1"/>
  <c r="H2808"/>
  <c r="D2809"/>
  <c r="H2809" s="1"/>
  <c r="H2810"/>
  <c r="D2811"/>
  <c r="H2811" s="1"/>
  <c r="H2812"/>
  <c r="D2813"/>
  <c r="H2813" s="1"/>
  <c r="H2814"/>
  <c r="D2815"/>
  <c r="H2815" s="1"/>
  <c r="H2816"/>
  <c r="D2817"/>
  <c r="H2817" s="1"/>
  <c r="H2818"/>
  <c r="D2819"/>
  <c r="H2819" s="1"/>
  <c r="H2820"/>
  <c r="D2821"/>
  <c r="H2821" s="1"/>
  <c r="H2822"/>
  <c r="D2823"/>
  <c r="H2823" s="1"/>
  <c r="H2824"/>
  <c r="D2825"/>
  <c r="H2825" s="1"/>
  <c r="H2826"/>
  <c r="D2827"/>
  <c r="H2827" s="1"/>
  <c r="H2828"/>
  <c r="D2829"/>
  <c r="H2829" s="1"/>
  <c r="H2830"/>
  <c r="D2831"/>
  <c r="H2831" s="1"/>
  <c r="H2832"/>
  <c r="D2833"/>
  <c r="H2833" s="1"/>
  <c r="H2834"/>
  <c r="D2835"/>
  <c r="H2835" s="1"/>
  <c r="H2836"/>
  <c r="D2837"/>
  <c r="H2837" s="1"/>
  <c r="H2838"/>
  <c r="D2839"/>
  <c r="H2839" s="1"/>
  <c r="H2840"/>
  <c r="D2841"/>
  <c r="H2841" s="1"/>
  <c r="H2842"/>
  <c r="D2843"/>
  <c r="H2843" s="1"/>
  <c r="H2844"/>
  <c r="D2845"/>
  <c r="H2845" s="1"/>
  <c r="H2846"/>
  <c r="D2847"/>
  <c r="H2847" s="1"/>
  <c r="H2848"/>
  <c r="D2849"/>
  <c r="H2849" s="1"/>
  <c r="H2850"/>
  <c r="D2851"/>
  <c r="H2851" s="1"/>
  <c r="H2852"/>
  <c r="D2853"/>
  <c r="H2853" s="1"/>
  <c r="H2854"/>
  <c r="D2855"/>
  <c r="H2855" s="1"/>
  <c r="H2856"/>
  <c r="D2857"/>
  <c r="H2857" s="1"/>
  <c r="H2858"/>
  <c r="D2859"/>
  <c r="H2859" s="1"/>
  <c r="H2860"/>
  <c r="D2861"/>
  <c r="H2861" s="1"/>
  <c r="H2862"/>
  <c r="D2863"/>
  <c r="H2863" s="1"/>
  <c r="H2864"/>
  <c r="D2865"/>
  <c r="H2865" s="1"/>
  <c r="H2866"/>
  <c r="D2867"/>
  <c r="H2867" s="1"/>
  <c r="H2868"/>
  <c r="D2869"/>
  <c r="H2869" s="1"/>
  <c r="H2870"/>
  <c r="D2871"/>
  <c r="H2871" s="1"/>
  <c r="H2872"/>
  <c r="D2873"/>
  <c r="H2873" s="1"/>
  <c r="H2874"/>
  <c r="D2875"/>
  <c r="H2875" s="1"/>
  <c r="H2876"/>
  <c r="D2877"/>
  <c r="H2877" s="1"/>
  <c r="H2878"/>
  <c r="D2879"/>
  <c r="H2879" s="1"/>
  <c r="H2880"/>
  <c r="D2881"/>
  <c r="H2881" s="1"/>
  <c r="H2882"/>
  <c r="D2883"/>
  <c r="H2883" s="1"/>
  <c r="H2884"/>
  <c r="D2885"/>
  <c r="H2885" s="1"/>
  <c r="H2886"/>
  <c r="D2887"/>
  <c r="H2887" s="1"/>
  <c r="H2888"/>
  <c r="D2889"/>
  <c r="H2889" s="1"/>
  <c r="H2890"/>
  <c r="D2891"/>
  <c r="H2891" s="1"/>
  <c r="H2892"/>
  <c r="D2893"/>
  <c r="H2893" s="1"/>
  <c r="H2894"/>
  <c r="D2895"/>
  <c r="H2895" s="1"/>
  <c r="H2896"/>
  <c r="D2897"/>
  <c r="H2897" s="1"/>
  <c r="H2898"/>
  <c r="D2899"/>
  <c r="H2899" s="1"/>
  <c r="H2900"/>
  <c r="D2901"/>
  <c r="H2901" s="1"/>
  <c r="H2902"/>
  <c r="D2903"/>
  <c r="H2903" s="1"/>
  <c r="H2904"/>
  <c r="D2905"/>
  <c r="H2905" s="1"/>
  <c r="H2906"/>
  <c r="D2907"/>
  <c r="H2907" s="1"/>
  <c r="H2908"/>
  <c r="D2909"/>
  <c r="H2909" s="1"/>
  <c r="H2910"/>
  <c r="D2911"/>
  <c r="H2911" s="1"/>
  <c r="H2912"/>
  <c r="D2913"/>
  <c r="H2913" s="1"/>
  <c r="H2914"/>
  <c r="D2915"/>
  <c r="H2915" s="1"/>
  <c r="H2916"/>
  <c r="D2917"/>
  <c r="H2917" s="1"/>
  <c r="H2918"/>
  <c r="D2919"/>
  <c r="H2919" s="1"/>
  <c r="H2920"/>
  <c r="D2921"/>
  <c r="H2921" s="1"/>
  <c r="H2922"/>
  <c r="D2923"/>
  <c r="H2923" s="1"/>
  <c r="H2924"/>
  <c r="D2925"/>
  <c r="H2925" s="1"/>
  <c r="H2926"/>
  <c r="D2927"/>
  <c r="H2927" s="1"/>
  <c r="H2928"/>
  <c r="D2929"/>
  <c r="H2929" s="1"/>
  <c r="H2930"/>
  <c r="D2931"/>
  <c r="H2931" s="1"/>
  <c r="H2932"/>
  <c r="D2933"/>
  <c r="H2933" s="1"/>
  <c r="H2934"/>
  <c r="D2935"/>
  <c r="H2935" s="1"/>
  <c r="H2936"/>
  <c r="D2937"/>
  <c r="H2937" s="1"/>
  <c r="H2938"/>
  <c r="D2939"/>
  <c r="H2939" s="1"/>
  <c r="H2940"/>
  <c r="D2941"/>
  <c r="H2941" s="1"/>
  <c r="H2942"/>
  <c r="D2943"/>
  <c r="H2943" s="1"/>
  <c r="H2944"/>
  <c r="D2945"/>
  <c r="H2945" s="1"/>
  <c r="H2946"/>
  <c r="D2947"/>
  <c r="H2947" s="1"/>
  <c r="H2948"/>
  <c r="D2949"/>
  <c r="H2949" s="1"/>
  <c r="H2950"/>
  <c r="D2951"/>
  <c r="H2951" s="1"/>
  <c r="H2952"/>
  <c r="D2953"/>
  <c r="H2953" s="1"/>
  <c r="H2954"/>
  <c r="D2955"/>
  <c r="H2955" s="1"/>
  <c r="H2956"/>
  <c r="D2957"/>
  <c r="H2957" s="1"/>
  <c r="H2958"/>
  <c r="D2959"/>
  <c r="H2959" s="1"/>
  <c r="H2960"/>
  <c r="D2961"/>
  <c r="H2961" s="1"/>
  <c r="H2962"/>
  <c r="D2963"/>
  <c r="H2963" s="1"/>
  <c r="H2964"/>
  <c r="D2965"/>
  <c r="H2965" s="1"/>
  <c r="H2966"/>
  <c r="D2967"/>
  <c r="H2967" s="1"/>
  <c r="H2968"/>
  <c r="D2969"/>
  <c r="H2969" s="1"/>
  <c r="H2970"/>
  <c r="D2971"/>
  <c r="H2971" s="1"/>
  <c r="H2972"/>
  <c r="D2973"/>
  <c r="H2973" s="1"/>
  <c r="H2974"/>
  <c r="D2975"/>
  <c r="H2975" s="1"/>
  <c r="H2976"/>
  <c r="D2977"/>
  <c r="H2977" s="1"/>
  <c r="H2978"/>
  <c r="D2979"/>
  <c r="H2979" s="1"/>
  <c r="H2980"/>
  <c r="D2981"/>
  <c r="H2981" s="1"/>
  <c r="H2982"/>
  <c r="D2983"/>
  <c r="H2983" s="1"/>
  <c r="H2984"/>
  <c r="D2985"/>
  <c r="H2985" s="1"/>
  <c r="H2986"/>
  <c r="D2987"/>
  <c r="H2987" s="1"/>
  <c r="H2988"/>
  <c r="D2989"/>
  <c r="H2989" s="1"/>
  <c r="H2990"/>
  <c r="D2991"/>
  <c r="H2991" s="1"/>
  <c r="H2992"/>
  <c r="D2993"/>
  <c r="H2993" s="1"/>
  <c r="H2994"/>
  <c r="D2995"/>
  <c r="H2995" s="1"/>
  <c r="H2996"/>
  <c r="D2997"/>
  <c r="H2997" s="1"/>
  <c r="H2998"/>
  <c r="D2999"/>
  <c r="H2999" s="1"/>
  <c r="H3000"/>
  <c r="D3001"/>
  <c r="H3001" s="1"/>
  <c r="H3002"/>
  <c r="D3003"/>
  <c r="H3003" s="1"/>
  <c r="H3004"/>
  <c r="D3005"/>
  <c r="H3005" s="1"/>
  <c r="H3006"/>
  <c r="D3007"/>
  <c r="H3007" s="1"/>
  <c r="H3008"/>
  <c r="D3009"/>
  <c r="H3009" s="1"/>
  <c r="H3010"/>
  <c r="D3011"/>
  <c r="H3011" s="1"/>
  <c r="H3012"/>
  <c r="D3013"/>
  <c r="H3013" s="1"/>
  <c r="H3014"/>
  <c r="D3015"/>
  <c r="H3015" s="1"/>
  <c r="H3016"/>
  <c r="D3017"/>
  <c r="H3017" s="1"/>
  <c r="H3018"/>
  <c r="D3019"/>
  <c r="H3019" s="1"/>
  <c r="H3020"/>
  <c r="D3021"/>
  <c r="H3021" s="1"/>
  <c r="H3022"/>
  <c r="D3023"/>
  <c r="H3023" s="1"/>
  <c r="H3024"/>
  <c r="D3025"/>
  <c r="H3025" s="1"/>
  <c r="H3026"/>
  <c r="D3027"/>
  <c r="H3027" s="1"/>
  <c r="H3028"/>
  <c r="D3029"/>
  <c r="H3029" s="1"/>
  <c r="H3030"/>
  <c r="D3031"/>
  <c r="H3031" s="1"/>
  <c r="H3032"/>
  <c r="D3033"/>
  <c r="H3033" s="1"/>
  <c r="H3034"/>
  <c r="D3035"/>
  <c r="H3035" s="1"/>
  <c r="H3036"/>
  <c r="D3037"/>
  <c r="H3037" s="1"/>
  <c r="H3038"/>
  <c r="D3039"/>
  <c r="H3039" s="1"/>
  <c r="H3040"/>
  <c r="D3041"/>
  <c r="H3041" s="1"/>
  <c r="H3042"/>
  <c r="D3043"/>
  <c r="H3043" s="1"/>
  <c r="H3044"/>
  <c r="D3045"/>
  <c r="H3045" s="1"/>
  <c r="H3046"/>
  <c r="D3047"/>
  <c r="H3047" s="1"/>
  <c r="H3048"/>
  <c r="D3049"/>
  <c r="H3049" s="1"/>
  <c r="H3050"/>
  <c r="D3051"/>
  <c r="H3051" s="1"/>
  <c r="H3052"/>
  <c r="D3053"/>
  <c r="H3053" s="1"/>
  <c r="H3054"/>
  <c r="D3055"/>
  <c r="H3055" s="1"/>
  <c r="H3056"/>
  <c r="D3057"/>
  <c r="H3057" s="1"/>
  <c r="H3058"/>
  <c r="D3059"/>
  <c r="H3059" s="1"/>
  <c r="H3060"/>
  <c r="D3061"/>
  <c r="H3061" s="1"/>
  <c r="H3062"/>
  <c r="D3063"/>
  <c r="H3063" s="1"/>
  <c r="H3064"/>
  <c r="D3065"/>
  <c r="H3065" s="1"/>
  <c r="H3066"/>
  <c r="D3067"/>
  <c r="H3067" s="1"/>
  <c r="H3068"/>
  <c r="D3069"/>
  <c r="H3069" s="1"/>
  <c r="H3070"/>
  <c r="D3071"/>
  <c r="H3071" s="1"/>
  <c r="H3072"/>
  <c r="D3073"/>
  <c r="H3073" s="1"/>
  <c r="H3074"/>
  <c r="D3075"/>
  <c r="H3075" s="1"/>
  <c r="H3076"/>
  <c r="D3077"/>
  <c r="H3077" s="1"/>
  <c r="H3078"/>
  <c r="D3079"/>
  <c r="H3079" s="1"/>
  <c r="H3080"/>
  <c r="D3081"/>
  <c r="H3081" s="1"/>
  <c r="H3082"/>
  <c r="D3083"/>
  <c r="H3083" s="1"/>
  <c r="H3084"/>
  <c r="D3085"/>
  <c r="H3085" s="1"/>
  <c r="H3086"/>
  <c r="D3087"/>
  <c r="H3087" s="1"/>
  <c r="H3088"/>
  <c r="D3089"/>
  <c r="H3089" s="1"/>
  <c r="H3090"/>
  <c r="D3091"/>
  <c r="H3091" s="1"/>
  <c r="H3092"/>
  <c r="D3093"/>
  <c r="H3093" s="1"/>
  <c r="H3094"/>
  <c r="D3095"/>
  <c r="H3095" s="1"/>
  <c r="H3096"/>
  <c r="D3097"/>
  <c r="H3097" s="1"/>
  <c r="H3098"/>
  <c r="D3099"/>
  <c r="H3099" s="1"/>
  <c r="H3100"/>
  <c r="D3101"/>
  <c r="H3101" s="1"/>
  <c r="H3102"/>
  <c r="D3103"/>
  <c r="H3103" s="1"/>
  <c r="H3104"/>
  <c r="D3105"/>
  <c r="H3105" s="1"/>
  <c r="H3106"/>
  <c r="D3107"/>
  <c r="H3107" s="1"/>
  <c r="H3108"/>
  <c r="D3109"/>
  <c r="H3109" s="1"/>
  <c r="H3110"/>
  <c r="D3111"/>
  <c r="H3111" s="1"/>
  <c r="H3112"/>
  <c r="D3113"/>
  <c r="H3113" s="1"/>
  <c r="H3114"/>
  <c r="D3115"/>
  <c r="H3115" s="1"/>
  <c r="H3116"/>
  <c r="D3117"/>
  <c r="H3117" s="1"/>
  <c r="H3118"/>
  <c r="D3119"/>
  <c r="H3119" s="1"/>
  <c r="H3120"/>
  <c r="D3121"/>
  <c r="H3121" s="1"/>
  <c r="H3122"/>
  <c r="D3123"/>
  <c r="H3123" s="1"/>
  <c r="H3124"/>
  <c r="D3125"/>
  <c r="H3125" s="1"/>
  <c r="H3126"/>
  <c r="D3127"/>
  <c r="H3127" s="1"/>
  <c r="H3128"/>
  <c r="D3129"/>
  <c r="H3129" s="1"/>
  <c r="H3130"/>
  <c r="D3131"/>
  <c r="H3131" s="1"/>
  <c r="H3132"/>
  <c r="D3133"/>
  <c r="H3133" s="1"/>
  <c r="H3134"/>
  <c r="D3135"/>
  <c r="H3135" s="1"/>
  <c r="H3136"/>
  <c r="D3137"/>
  <c r="H3137" s="1"/>
  <c r="H3138"/>
  <c r="D3139"/>
  <c r="H3139" s="1"/>
  <c r="H3140"/>
  <c r="D3141"/>
  <c r="H3141" s="1"/>
  <c r="H3142"/>
  <c r="D3143"/>
  <c r="H3143" s="1"/>
  <c r="H3144"/>
  <c r="D3145"/>
  <c r="H3145" s="1"/>
  <c r="H3146"/>
  <c r="D3147"/>
  <c r="H3147" s="1"/>
  <c r="H3148"/>
  <c r="D3149"/>
  <c r="H3149" s="1"/>
  <c r="H3150"/>
  <c r="D3151"/>
  <c r="H3151" s="1"/>
  <c r="H3152"/>
  <c r="D3153"/>
  <c r="H3153" s="1"/>
  <c r="H3154"/>
  <c r="D3155"/>
  <c r="H3155" s="1"/>
  <c r="H3156"/>
  <c r="D3157"/>
  <c r="H3157" s="1"/>
  <c r="H3158"/>
  <c r="D3159"/>
  <c r="H3159" s="1"/>
  <c r="H3160"/>
  <c r="D3161"/>
  <c r="H3161" s="1"/>
  <c r="H3162"/>
  <c r="D3163"/>
  <c r="H3163" s="1"/>
  <c r="H3164"/>
  <c r="D3165"/>
  <c r="H3165" s="1"/>
  <c r="H3166"/>
  <c r="D3167"/>
  <c r="H3167" s="1"/>
  <c r="H3168"/>
  <c r="D3169"/>
  <c r="H3169" s="1"/>
  <c r="H3170"/>
  <c r="D3171"/>
  <c r="H3171" s="1"/>
  <c r="H3172"/>
  <c r="D3173"/>
  <c r="H3173" s="1"/>
  <c r="H3174"/>
  <c r="D3175"/>
  <c r="H3175" s="1"/>
  <c r="H3176"/>
  <c r="D3177"/>
  <c r="H3177" s="1"/>
  <c r="H3178"/>
  <c r="D3179"/>
  <c r="H3179" s="1"/>
  <c r="H3180"/>
  <c r="D3181"/>
  <c r="H3181" s="1"/>
  <c r="H3182"/>
  <c r="D3183"/>
  <c r="H3183" s="1"/>
  <c r="H3184"/>
  <c r="D3185"/>
  <c r="H3185" s="1"/>
  <c r="H3186"/>
  <c r="D3187"/>
  <c r="H3187" s="1"/>
  <c r="H3188"/>
  <c r="D3189"/>
  <c r="H3189" s="1"/>
  <c r="H3190"/>
  <c r="D3191"/>
  <c r="H3191" s="1"/>
  <c r="H3192"/>
  <c r="D3193"/>
  <c r="H3193" s="1"/>
  <c r="H3194"/>
  <c r="C3199"/>
  <c r="F3199" s="1"/>
  <c r="C3201"/>
  <c r="F3201" s="1"/>
  <c r="H3201" s="1"/>
  <c r="C3203"/>
  <c r="F3203" s="1"/>
  <c r="C3205"/>
  <c r="F3205" s="1"/>
  <c r="H3205" s="1"/>
  <c r="C3207"/>
  <c r="F3207" s="1"/>
  <c r="C3209"/>
  <c r="F3209" s="1"/>
  <c r="H3209" s="1"/>
  <c r="C3211"/>
  <c r="F3211" s="1"/>
  <c r="H3211" s="1"/>
  <c r="C3213"/>
  <c r="F3213" s="1"/>
  <c r="H3213" s="1"/>
  <c r="C3215"/>
  <c r="F3215" s="1"/>
  <c r="H3215" s="1"/>
  <c r="C3217"/>
  <c r="F3217" s="1"/>
  <c r="H3217" s="1"/>
  <c r="C3219"/>
  <c r="F3219" s="1"/>
  <c r="H3219" s="1"/>
  <c r="C3221"/>
  <c r="F3221" s="1"/>
  <c r="H3221" s="1"/>
  <c r="C3223"/>
  <c r="F3223" s="1"/>
  <c r="H3223" s="1"/>
  <c r="C3225"/>
  <c r="F3225" s="1"/>
  <c r="H3225" s="1"/>
  <c r="C3227"/>
  <c r="F3227" s="1"/>
  <c r="H3227" s="1"/>
  <c r="C3229"/>
  <c r="F3229" s="1"/>
  <c r="H3229" s="1"/>
  <c r="C3231"/>
  <c r="F3231" s="1"/>
  <c r="H3231" s="1"/>
  <c r="C3233"/>
  <c r="F3233" s="1"/>
  <c r="H3233" s="1"/>
  <c r="C3235"/>
  <c r="F3235" s="1"/>
  <c r="H3235" s="1"/>
  <c r="C3237"/>
  <c r="F3237" s="1"/>
  <c r="H3237" s="1"/>
  <c r="C3239"/>
  <c r="F3239" s="1"/>
  <c r="H3239" s="1"/>
  <c r="C3241"/>
  <c r="F3241" s="1"/>
  <c r="H3241" s="1"/>
  <c r="C3243"/>
  <c r="F3243" s="1"/>
  <c r="H3243" s="1"/>
  <c r="C3245"/>
  <c r="F3245" s="1"/>
  <c r="H3245" s="1"/>
  <c r="C3247"/>
  <c r="F3247" s="1"/>
  <c r="H3247" s="1"/>
  <c r="C3249"/>
  <c r="F3249" s="1"/>
  <c r="H3249" s="1"/>
  <c r="C3251"/>
  <c r="F3251" s="1"/>
  <c r="H3251" s="1"/>
  <c r="C3253"/>
  <c r="F3253" s="1"/>
  <c r="H3253" s="1"/>
  <c r="C3255"/>
  <c r="F3255" s="1"/>
  <c r="H3255" s="1"/>
  <c r="C3257"/>
  <c r="F3257" s="1"/>
  <c r="H3257" s="1"/>
  <c r="C3259"/>
  <c r="F3259" s="1"/>
  <c r="H3259" s="1"/>
  <c r="C3261"/>
  <c r="F3261" s="1"/>
  <c r="H3261" s="1"/>
  <c r="C3263"/>
  <c r="F3263" s="1"/>
  <c r="H3263" s="1"/>
  <c r="C3265"/>
  <c r="F3265" s="1"/>
  <c r="H3265" s="1"/>
  <c r="C3267"/>
  <c r="F3267" s="1"/>
  <c r="H3267" s="1"/>
  <c r="C3269"/>
  <c r="F3269" s="1"/>
  <c r="H3269" s="1"/>
  <c r="C3271"/>
  <c r="F3271" s="1"/>
  <c r="H3271" s="1"/>
  <c r="C3273"/>
  <c r="F3273" s="1"/>
  <c r="H3273" s="1"/>
  <c r="C3275"/>
  <c r="F3275" s="1"/>
  <c r="H3275" s="1"/>
  <c r="C3277"/>
  <c r="F3277" s="1"/>
  <c r="H3277" s="1"/>
  <c r="C3279"/>
  <c r="F3279" s="1"/>
  <c r="H3279" s="1"/>
  <c r="C3281"/>
  <c r="F3281" s="1"/>
  <c r="H3281" s="1"/>
  <c r="C3283"/>
  <c r="F3283" s="1"/>
  <c r="H3283" s="1"/>
  <c r="C3285"/>
  <c r="F3285" s="1"/>
  <c r="H3285" s="1"/>
  <c r="C3287"/>
  <c r="F3287" s="1"/>
  <c r="H3287" s="1"/>
  <c r="C3289"/>
  <c r="F3289" s="1"/>
  <c r="H3289" s="1"/>
  <c r="C3291"/>
  <c r="F3291" s="1"/>
  <c r="H3291" s="1"/>
  <c r="H3292"/>
  <c r="D3293"/>
  <c r="H3293" s="1"/>
  <c r="H3294"/>
  <c r="D3295"/>
  <c r="H3295" s="1"/>
  <c r="H3296"/>
  <c r="D3297"/>
  <c r="H3297" s="1"/>
  <c r="H3298"/>
  <c r="D3299"/>
  <c r="H3299" s="1"/>
  <c r="H3300"/>
  <c r="D3301"/>
  <c r="H3301" s="1"/>
  <c r="H3302"/>
  <c r="D3303"/>
  <c r="H3303" s="1"/>
  <c r="H3304"/>
  <c r="D3305"/>
  <c r="H3305" s="1"/>
  <c r="H3306"/>
  <c r="D3307"/>
  <c r="H3307" s="1"/>
  <c r="H3308"/>
  <c r="D3309"/>
  <c r="H3309" s="1"/>
  <c r="H3310"/>
  <c r="D3311"/>
  <c r="H3311" s="1"/>
  <c r="H3312"/>
  <c r="D3313"/>
  <c r="H3313" s="1"/>
  <c r="H3314"/>
  <c r="D3315"/>
  <c r="H3315" s="1"/>
  <c r="H3316"/>
  <c r="D3317"/>
  <c r="H3317" s="1"/>
  <c r="H3318"/>
  <c r="D3319"/>
  <c r="H3319" s="1"/>
  <c r="H3320"/>
  <c r="D3321"/>
  <c r="H3321" s="1"/>
  <c r="H3322"/>
  <c r="D3323"/>
  <c r="H3323" s="1"/>
  <c r="H3324"/>
  <c r="D3325"/>
  <c r="H3325" s="1"/>
  <c r="H3326"/>
  <c r="D3327"/>
  <c r="H3327" s="1"/>
  <c r="H3328"/>
  <c r="D3329"/>
  <c r="H3329" s="1"/>
  <c r="H3330"/>
  <c r="D3331"/>
  <c r="H3331" s="1"/>
  <c r="H3332"/>
  <c r="D3333"/>
  <c r="H3333" s="1"/>
  <c r="H3334"/>
  <c r="D3335"/>
  <c r="H3335" s="1"/>
  <c r="H3336"/>
  <c r="D3337"/>
  <c r="H3337" s="1"/>
  <c r="H3338"/>
  <c r="D3339"/>
  <c r="H3339" s="1"/>
  <c r="H3340"/>
  <c r="D3341"/>
  <c r="H3341" s="1"/>
  <c r="H3342"/>
  <c r="D3343"/>
  <c r="H3343" s="1"/>
  <c r="H3344"/>
  <c r="D3345"/>
  <c r="H3345" s="1"/>
  <c r="H3346"/>
  <c r="D3347"/>
  <c r="H3347" s="1"/>
  <c r="H3348"/>
  <c r="D3349"/>
  <c r="H3349" s="1"/>
  <c r="H3350"/>
  <c r="D3351"/>
  <c r="H3351" s="1"/>
  <c r="H3352"/>
  <c r="D3353"/>
  <c r="H3353" s="1"/>
  <c r="H3354"/>
  <c r="D3355"/>
  <c r="H3355" s="1"/>
  <c r="H3356"/>
  <c r="D3357"/>
  <c r="H3357" s="1"/>
  <c r="H3358"/>
  <c r="D3359"/>
  <c r="H3359" s="1"/>
  <c r="H3360"/>
  <c r="D3361"/>
  <c r="H3361" s="1"/>
  <c r="H3362"/>
  <c r="D3363"/>
  <c r="H3363" s="1"/>
  <c r="H3364"/>
  <c r="D3365"/>
  <c r="H3365" s="1"/>
  <c r="H3366"/>
  <c r="D3367"/>
  <c r="H3367" s="1"/>
  <c r="H3368"/>
  <c r="D3369"/>
  <c r="H3369" s="1"/>
  <c r="H3370"/>
  <c r="D3371"/>
  <c r="H3371" s="1"/>
  <c r="H3372"/>
  <c r="D3373"/>
  <c r="H3373" s="1"/>
  <c r="H3374"/>
  <c r="D3375"/>
  <c r="H3375" s="1"/>
  <c r="H3376"/>
  <c r="D3377"/>
  <c r="H3377" s="1"/>
  <c r="H3378"/>
  <c r="D3379"/>
  <c r="H3379" s="1"/>
  <c r="H3380"/>
  <c r="D3381"/>
  <c r="H3381" s="1"/>
  <c r="H3382"/>
  <c r="D3383"/>
  <c r="H3383" s="1"/>
  <c r="H3384"/>
  <c r="D3385"/>
  <c r="H3385" s="1"/>
  <c r="H3386"/>
  <c r="D3387"/>
  <c r="H3387" s="1"/>
  <c r="H3388"/>
  <c r="D3389"/>
  <c r="H3389" s="1"/>
  <c r="H3390"/>
  <c r="D3391"/>
  <c r="H3391" s="1"/>
  <c r="H3392"/>
  <c r="D3393"/>
  <c r="H3393" s="1"/>
  <c r="H3394"/>
  <c r="D3395"/>
  <c r="H3395" s="1"/>
  <c r="H3396"/>
  <c r="D3397"/>
  <c r="H3397" s="1"/>
  <c r="H3398"/>
  <c r="D3399"/>
  <c r="H3399" s="1"/>
  <c r="H3400"/>
  <c r="D3401"/>
  <c r="H3401" s="1"/>
  <c r="H3402"/>
  <c r="D3403"/>
  <c r="H3403" s="1"/>
  <c r="H3404"/>
  <c r="D3405"/>
  <c r="H3405" s="1"/>
  <c r="H3406"/>
  <c r="D3407"/>
  <c r="H3407" s="1"/>
  <c r="H3408"/>
  <c r="D3409"/>
  <c r="H3409" s="1"/>
  <c r="H3410"/>
  <c r="D3411"/>
  <c r="H3411" s="1"/>
  <c r="H3412"/>
  <c r="D3413"/>
  <c r="H3413" s="1"/>
  <c r="H3414"/>
  <c r="D3415"/>
  <c r="H3415" s="1"/>
  <c r="H3416"/>
  <c r="D3417"/>
  <c r="H3417" s="1"/>
  <c r="H3418"/>
  <c r="D3419"/>
  <c r="H3419" s="1"/>
  <c r="H3420"/>
  <c r="D3421"/>
  <c r="H3421" s="1"/>
  <c r="H3422"/>
  <c r="D3423"/>
  <c r="H3423" s="1"/>
  <c r="H3424"/>
  <c r="D3425"/>
  <c r="H3425" s="1"/>
  <c r="H3426"/>
  <c r="D3427"/>
  <c r="H3427" s="1"/>
  <c r="H3428"/>
  <c r="D3429"/>
  <c r="H3429" s="1"/>
  <c r="H3430"/>
  <c r="D3431"/>
  <c r="H3431" s="1"/>
  <c r="H3432"/>
  <c r="D3433"/>
  <c r="H3433" s="1"/>
  <c r="H3434"/>
  <c r="D3435"/>
  <c r="H3435" s="1"/>
  <c r="H3436"/>
  <c r="D3437"/>
  <c r="H3437" s="1"/>
  <c r="H3438"/>
  <c r="D3439"/>
  <c r="H3439" s="1"/>
  <c r="H3440"/>
  <c r="D3441"/>
  <c r="H3441" s="1"/>
  <c r="H3442"/>
  <c r="D3443"/>
  <c r="H3443" s="1"/>
  <c r="H3444"/>
  <c r="D3445"/>
  <c r="H3445" s="1"/>
  <c r="H3446"/>
  <c r="D3447"/>
  <c r="H3447" s="1"/>
  <c r="H3448"/>
  <c r="D3449"/>
  <c r="H3449" s="1"/>
  <c r="H3450"/>
  <c r="D3451"/>
  <c r="H3451" s="1"/>
  <c r="H3452"/>
  <c r="D3453"/>
  <c r="H3453" s="1"/>
  <c r="H3454"/>
  <c r="D3455"/>
  <c r="H3455" s="1"/>
  <c r="H3456"/>
  <c r="D3457"/>
  <c r="H3457" s="1"/>
  <c r="H3458"/>
  <c r="D3459"/>
  <c r="H3459" s="1"/>
  <c r="H3460"/>
  <c r="D3461"/>
  <c r="H3461" s="1"/>
  <c r="H3462"/>
  <c r="D3463"/>
  <c r="H3463" s="1"/>
  <c r="H3464"/>
  <c r="D3465"/>
  <c r="H3465" s="1"/>
  <c r="H3466"/>
  <c r="D3467"/>
  <c r="H3467" s="1"/>
  <c r="H3468"/>
  <c r="D3469"/>
  <c r="H3469" s="1"/>
  <c r="H3470"/>
  <c r="D3471"/>
  <c r="H3471" s="1"/>
  <c r="H3472"/>
  <c r="D3473"/>
  <c r="H3473" s="1"/>
  <c r="H3474"/>
  <c r="D3475"/>
  <c r="H3475" s="1"/>
  <c r="H3476"/>
  <c r="D3477"/>
  <c r="H3477" s="1"/>
  <c r="H3478"/>
  <c r="D3479"/>
  <c r="H3479" s="1"/>
  <c r="H3480"/>
  <c r="D3481"/>
  <c r="H3481" s="1"/>
  <c r="H3482"/>
  <c r="D3483"/>
  <c r="H3483" s="1"/>
  <c r="H3484"/>
  <c r="D3485"/>
  <c r="H3485" s="1"/>
  <c r="H3486"/>
  <c r="D3487"/>
  <c r="H3487" s="1"/>
  <c r="H3488"/>
  <c r="D3489"/>
  <c r="H3489" s="1"/>
  <c r="H3490"/>
  <c r="D3491"/>
  <c r="H3491" s="1"/>
  <c r="H3492"/>
  <c r="D3493"/>
  <c r="H3493" s="1"/>
  <c r="H3494"/>
  <c r="D3495"/>
  <c r="H3495" s="1"/>
  <c r="H3496"/>
  <c r="D3497"/>
  <c r="H3497" s="1"/>
  <c r="H3498"/>
  <c r="D3499"/>
  <c r="H3499" s="1"/>
  <c r="H3500"/>
  <c r="D3501"/>
  <c r="H3501" s="1"/>
  <c r="H3502"/>
  <c r="D3503"/>
  <c r="H3503" s="1"/>
  <c r="H3504"/>
  <c r="D3505"/>
  <c r="H3505" s="1"/>
  <c r="H3506"/>
  <c r="D3507"/>
  <c r="H3507" s="1"/>
  <c r="H3508"/>
  <c r="D3509"/>
  <c r="H3509" s="1"/>
  <c r="H3510"/>
  <c r="D3511"/>
  <c r="H3511" s="1"/>
  <c r="H3512"/>
  <c r="D3513"/>
  <c r="H3513" s="1"/>
  <c r="H3514"/>
  <c r="D3515"/>
  <c r="H3515" s="1"/>
  <c r="H3516"/>
  <c r="D3517"/>
  <c r="H3517" s="1"/>
  <c r="H3518"/>
  <c r="D3519"/>
  <c r="H3519" s="1"/>
  <c r="H3520"/>
  <c r="D3521"/>
  <c r="H3521" s="1"/>
  <c r="H3522"/>
  <c r="D3523"/>
  <c r="H3523" s="1"/>
  <c r="H3524"/>
  <c r="D3525"/>
  <c r="H3525" s="1"/>
  <c r="H3526"/>
  <c r="D3527"/>
  <c r="H3527" s="1"/>
  <c r="H3528"/>
  <c r="D3529"/>
  <c r="H3529" s="1"/>
  <c r="H3530"/>
  <c r="D3531"/>
  <c r="H3531" s="1"/>
  <c r="H3532"/>
  <c r="D3533"/>
  <c r="H3533" s="1"/>
  <c r="H3534"/>
  <c r="D3535"/>
  <c r="H3535" s="1"/>
  <c r="H3536"/>
  <c r="D3537"/>
  <c r="H3537" s="1"/>
  <c r="H3538"/>
  <c r="D3539"/>
  <c r="H3539" s="1"/>
  <c r="H3540"/>
  <c r="D3541"/>
  <c r="H3541" s="1"/>
  <c r="H3542"/>
  <c r="D3543"/>
  <c r="H3543" s="1"/>
  <c r="H3544"/>
  <c r="D3545"/>
  <c r="H3545" s="1"/>
  <c r="H3546"/>
  <c r="D3547"/>
  <c r="H3547" s="1"/>
  <c r="H3548"/>
  <c r="D3549"/>
  <c r="H3549" s="1"/>
  <c r="H3550"/>
  <c r="D3551"/>
  <c r="H3551" s="1"/>
  <c r="H3552"/>
  <c r="D3553"/>
  <c r="H3553" s="1"/>
  <c r="H3554"/>
  <c r="D3555"/>
  <c r="H3555" s="1"/>
  <c r="H3556"/>
  <c r="D3557"/>
  <c r="H3557" s="1"/>
  <c r="H3558"/>
  <c r="D3559"/>
  <c r="H3559" s="1"/>
  <c r="H3560"/>
  <c r="D3561"/>
  <c r="H3561" s="1"/>
  <c r="H3562"/>
  <c r="D3563"/>
  <c r="H3563" s="1"/>
  <c r="H3564"/>
  <c r="D3565"/>
  <c r="H3565" s="1"/>
  <c r="H3566"/>
  <c r="D3567"/>
  <c r="H3567" s="1"/>
  <c r="H3568"/>
  <c r="D3569"/>
  <c r="H3569" s="1"/>
  <c r="H3570"/>
  <c r="D3571"/>
  <c r="H3571" s="1"/>
  <c r="H3572"/>
  <c r="D3573"/>
  <c r="H3573" s="1"/>
  <c r="H3574"/>
  <c r="D3575"/>
  <c r="H3575" s="1"/>
  <c r="H3576"/>
  <c r="D3577"/>
  <c r="H3577" s="1"/>
  <c r="H3578"/>
  <c r="D3579"/>
  <c r="H3579" s="1"/>
  <c r="H3580"/>
  <c r="D3581"/>
  <c r="H3581" s="1"/>
  <c r="H3582"/>
  <c r="D3583"/>
  <c r="H3583" s="1"/>
  <c r="H3584"/>
  <c r="D3585"/>
  <c r="H3585" s="1"/>
  <c r="H3586"/>
  <c r="D3587"/>
  <c r="H3587" s="1"/>
  <c r="H3588"/>
  <c r="D3589"/>
  <c r="H3589" s="1"/>
  <c r="H3590"/>
  <c r="D3591"/>
  <c r="H3591" s="1"/>
  <c r="H3592"/>
  <c r="D3593"/>
  <c r="H3593" s="1"/>
  <c r="H3594"/>
  <c r="D3595"/>
  <c r="H3595" s="1"/>
  <c r="H3596"/>
  <c r="D3597"/>
  <c r="H3597" s="1"/>
  <c r="H3598"/>
  <c r="D3599"/>
  <c r="H3599" s="1"/>
  <c r="H3600"/>
  <c r="D3601"/>
  <c r="H3601" s="1"/>
  <c r="H3602"/>
  <c r="D3603"/>
  <c r="H3603" s="1"/>
  <c r="H3604"/>
  <c r="D3605"/>
  <c r="H3605" s="1"/>
  <c r="H3606"/>
  <c r="D3607"/>
  <c r="H3607" s="1"/>
  <c r="H3608"/>
  <c r="D3609"/>
  <c r="H3609" s="1"/>
  <c r="H3610"/>
  <c r="D3611"/>
  <c r="H3611" s="1"/>
  <c r="H3612"/>
  <c r="D3613"/>
  <c r="H3613" s="1"/>
  <c r="H3614"/>
  <c r="D3615"/>
  <c r="H3615" s="1"/>
  <c r="H3616"/>
  <c r="D3617"/>
  <c r="H3617" s="1"/>
  <c r="H3618"/>
  <c r="D3619"/>
  <c r="H3619" s="1"/>
  <c r="H3620"/>
  <c r="D3621"/>
  <c r="H3621" s="1"/>
  <c r="H3622"/>
  <c r="D3623"/>
  <c r="H3623" s="1"/>
  <c r="H3624"/>
  <c r="D3625"/>
  <c r="H3625" s="1"/>
  <c r="H3626"/>
  <c r="D3627"/>
  <c r="H3627" s="1"/>
  <c r="H3628"/>
  <c r="D3629"/>
  <c r="H3629" s="1"/>
  <c r="H3630"/>
  <c r="D3631"/>
  <c r="H3631" s="1"/>
  <c r="H3632"/>
  <c r="D3633"/>
  <c r="H3633" s="1"/>
  <c r="H3634"/>
  <c r="D3635"/>
  <c r="H3635" s="1"/>
  <c r="H3636"/>
  <c r="D3637"/>
  <c r="H3637" s="1"/>
  <c r="H3638"/>
  <c r="D3639"/>
  <c r="H3639" s="1"/>
  <c r="H3640"/>
  <c r="D3641"/>
  <c r="H3641" s="1"/>
  <c r="H3642"/>
  <c r="D3643"/>
  <c r="H3643" s="1"/>
  <c r="H3644"/>
  <c r="D3645"/>
  <c r="H3645" s="1"/>
  <c r="H3646"/>
  <c r="D3647"/>
  <c r="H3647" s="1"/>
  <c r="H3648"/>
  <c r="D3649"/>
  <c r="H3649" s="1"/>
  <c r="H3650"/>
  <c r="D3651"/>
  <c r="H3651" s="1"/>
  <c r="H3652"/>
  <c r="D3653"/>
  <c r="H3653" s="1"/>
  <c r="H3654"/>
  <c r="D3655"/>
  <c r="H3655" s="1"/>
  <c r="H3656"/>
  <c r="D3657"/>
  <c r="H3657" s="1"/>
  <c r="H3658"/>
  <c r="D3659"/>
  <c r="H3659" s="1"/>
  <c r="H3660"/>
  <c r="D3661"/>
  <c r="H3661" s="1"/>
  <c r="H3662"/>
  <c r="D3663"/>
  <c r="H3663" s="1"/>
  <c r="H3664"/>
  <c r="D3665"/>
  <c r="H3665" s="1"/>
  <c r="H3666"/>
  <c r="D3667"/>
  <c r="H3667" s="1"/>
  <c r="H3668"/>
  <c r="D3669"/>
  <c r="H3669" s="1"/>
  <c r="H3670"/>
  <c r="D3671"/>
  <c r="H3671" s="1"/>
  <c r="H3672"/>
  <c r="D3673"/>
  <c r="H3673" s="1"/>
  <c r="H3674"/>
  <c r="D3675"/>
  <c r="H3675" s="1"/>
  <c r="H3676"/>
  <c r="D3677"/>
  <c r="H3677" s="1"/>
  <c r="H3678"/>
  <c r="D3679"/>
  <c r="H3679" s="1"/>
  <c r="H3680"/>
  <c r="D3681"/>
  <c r="H3681" s="1"/>
  <c r="H3682"/>
  <c r="D3683"/>
  <c r="H3683" s="1"/>
  <c r="H3684"/>
  <c r="D3685"/>
  <c r="H3685" s="1"/>
  <c r="H3686"/>
  <c r="D3687"/>
  <c r="H3687" s="1"/>
  <c r="H3688"/>
  <c r="D3689"/>
  <c r="H3689" s="1"/>
  <c r="H3690"/>
  <c r="D3691"/>
  <c r="H3691" s="1"/>
  <c r="H3692"/>
  <c r="D3693"/>
  <c r="H3693" s="1"/>
  <c r="H3694"/>
  <c r="D3695"/>
  <c r="H3695" s="1"/>
  <c r="H3696"/>
  <c r="H3698"/>
  <c r="H3702"/>
  <c r="H3706"/>
  <c r="H3710"/>
  <c r="H3714"/>
  <c r="H3718"/>
  <c r="H3722"/>
  <c r="H3726"/>
  <c r="H3730"/>
  <c r="H3734"/>
  <c r="H3738"/>
  <c r="H3742"/>
  <c r="H3746"/>
  <c r="H3750"/>
  <c r="H3754"/>
  <c r="H3758"/>
  <c r="H3762"/>
  <c r="H3766"/>
  <c r="H3770"/>
  <c r="H3774"/>
  <c r="H3778"/>
  <c r="H3782"/>
  <c r="H3786"/>
  <c r="H3790"/>
  <c r="H3794"/>
  <c r="H3798"/>
  <c r="H3802"/>
  <c r="H3806"/>
  <c r="H3810"/>
  <c r="H3814"/>
  <c r="H3818"/>
  <c r="H3822"/>
  <c r="H3826"/>
  <c r="H3830"/>
  <c r="H3834"/>
  <c r="H3838"/>
  <c r="H3842"/>
  <c r="H3846"/>
  <c r="H3850"/>
  <c r="H3854"/>
  <c r="H3858"/>
  <c r="H3862"/>
  <c r="H3866"/>
  <c r="H3870"/>
  <c r="H3874"/>
  <c r="H3878"/>
  <c r="H3882"/>
  <c r="H3886"/>
  <c r="H3890"/>
  <c r="H3894"/>
  <c r="H3898"/>
  <c r="H3902"/>
  <c r="H3906"/>
  <c r="H3910"/>
  <c r="H3914"/>
  <c r="H3918"/>
  <c r="H3922"/>
  <c r="H3926"/>
  <c r="H3930"/>
  <c r="H3934"/>
  <c r="H3938"/>
  <c r="H3942"/>
  <c r="H3946"/>
  <c r="H3950"/>
  <c r="H3954"/>
  <c r="H3958"/>
  <c r="H3962"/>
  <c r="H3966"/>
  <c r="H3970"/>
  <c r="H3974"/>
  <c r="H3978"/>
  <c r="H3982"/>
  <c r="H3986"/>
  <c r="H3990"/>
  <c r="H3994"/>
  <c r="H3998"/>
  <c r="H4002"/>
  <c r="H4006"/>
  <c r="H4010"/>
  <c r="H4014"/>
  <c r="H4018"/>
  <c r="H4022"/>
  <c r="H4026"/>
  <c r="H4030"/>
  <c r="H4034"/>
  <c r="H4038"/>
  <c r="H4042"/>
  <c r="H4046"/>
  <c r="H4050"/>
  <c r="H4056"/>
  <c r="H4060"/>
  <c r="H4064"/>
  <c r="H4068"/>
  <c r="H4072"/>
  <c r="H4076"/>
  <c r="H4080"/>
  <c r="H4084"/>
  <c r="H4088"/>
  <c r="H4092"/>
  <c r="H4096"/>
  <c r="H4100"/>
  <c r="H4104"/>
  <c r="H4108"/>
  <c r="H4112"/>
  <c r="H4116"/>
  <c r="H4120"/>
  <c r="H4124"/>
  <c r="H4128"/>
  <c r="H4132"/>
  <c r="H4136"/>
  <c r="H4140"/>
  <c r="H4144"/>
  <c r="H4148"/>
  <c r="H4152"/>
  <c r="H4156"/>
  <c r="H4160"/>
  <c r="D3697"/>
  <c r="H3697" s="1"/>
  <c r="D3699"/>
  <c r="H3699" s="1"/>
  <c r="D3701"/>
  <c r="H3701" s="1"/>
  <c r="D3703"/>
  <c r="H3703" s="1"/>
  <c r="D3705"/>
  <c r="H3705" s="1"/>
  <c r="D3707"/>
  <c r="H3707" s="1"/>
  <c r="D3709"/>
  <c r="H3709" s="1"/>
  <c r="D3711"/>
  <c r="H3711" s="1"/>
  <c r="D3713"/>
  <c r="H3713" s="1"/>
  <c r="D3715"/>
  <c r="H3715" s="1"/>
  <c r="D3717"/>
  <c r="H3717" s="1"/>
  <c r="D3719"/>
  <c r="H3719" s="1"/>
  <c r="D3721"/>
  <c r="H3721" s="1"/>
  <c r="D3723"/>
  <c r="H3723" s="1"/>
  <c r="D3725"/>
  <c r="H3725" s="1"/>
  <c r="D3727"/>
  <c r="H3727" s="1"/>
  <c r="D3729"/>
  <c r="H3729" s="1"/>
  <c r="D3731"/>
  <c r="H3731" s="1"/>
  <c r="D3733"/>
  <c r="H3733" s="1"/>
  <c r="D3735"/>
  <c r="H3735" s="1"/>
  <c r="D3737"/>
  <c r="H3737" s="1"/>
  <c r="D3739"/>
  <c r="H3739" s="1"/>
  <c r="D3741"/>
  <c r="H3741" s="1"/>
  <c r="D3743"/>
  <c r="H3743" s="1"/>
  <c r="D3745"/>
  <c r="H3745" s="1"/>
  <c r="D3747"/>
  <c r="H3747" s="1"/>
  <c r="D3749"/>
  <c r="H3749" s="1"/>
  <c r="D3751"/>
  <c r="H3751" s="1"/>
  <c r="D3753"/>
  <c r="H3753" s="1"/>
  <c r="D3755"/>
  <c r="H3755" s="1"/>
  <c r="D3757"/>
  <c r="H3757" s="1"/>
  <c r="D3759"/>
  <c r="H3759" s="1"/>
  <c r="D3761"/>
  <c r="H3761" s="1"/>
  <c r="D3763"/>
  <c r="H3763" s="1"/>
  <c r="D3765"/>
  <c r="H3765" s="1"/>
  <c r="D3767"/>
  <c r="H3767" s="1"/>
  <c r="D3769"/>
  <c r="H3769" s="1"/>
  <c r="D3771"/>
  <c r="H3771" s="1"/>
  <c r="D3773"/>
  <c r="H3773" s="1"/>
  <c r="D3775"/>
  <c r="H3775" s="1"/>
  <c r="D3777"/>
  <c r="H3777" s="1"/>
  <c r="D3779"/>
  <c r="H3779" s="1"/>
  <c r="D3781"/>
  <c r="H3781" s="1"/>
  <c r="D3783"/>
  <c r="H3783" s="1"/>
  <c r="D3785"/>
  <c r="H3785" s="1"/>
  <c r="D3787"/>
  <c r="H3787" s="1"/>
  <c r="D3789"/>
  <c r="H3789" s="1"/>
  <c r="D3791"/>
  <c r="H3791" s="1"/>
  <c r="D3793"/>
  <c r="H3793" s="1"/>
  <c r="D3795"/>
  <c r="H3795" s="1"/>
  <c r="D3797"/>
  <c r="H3797" s="1"/>
  <c r="D3799"/>
  <c r="H3799" s="1"/>
  <c r="D3801"/>
  <c r="H3801" s="1"/>
  <c r="D3803"/>
  <c r="H3803" s="1"/>
  <c r="D3805"/>
  <c r="H3805" s="1"/>
  <c r="D3807"/>
  <c r="H3807" s="1"/>
  <c r="D3809"/>
  <c r="H3809" s="1"/>
  <c r="D3811"/>
  <c r="H3811" s="1"/>
  <c r="D3813"/>
  <c r="H3813" s="1"/>
  <c r="D3815"/>
  <c r="H3815" s="1"/>
  <c r="D3817"/>
  <c r="H3817" s="1"/>
  <c r="D3819"/>
  <c r="H3819" s="1"/>
  <c r="D3821"/>
  <c r="H3821" s="1"/>
  <c r="D3823"/>
  <c r="H3823" s="1"/>
  <c r="D3825"/>
  <c r="H3825" s="1"/>
  <c r="D3827"/>
  <c r="H3827" s="1"/>
  <c r="D3829"/>
  <c r="H3829" s="1"/>
  <c r="D3831"/>
  <c r="H3831" s="1"/>
  <c r="D3833"/>
  <c r="H3833" s="1"/>
  <c r="D3835"/>
  <c r="H3835" s="1"/>
  <c r="D3837"/>
  <c r="H3837" s="1"/>
  <c r="D3839"/>
  <c r="H3839" s="1"/>
  <c r="D3841"/>
  <c r="H3841" s="1"/>
  <c r="D3843"/>
  <c r="H3843" s="1"/>
  <c r="D3845"/>
  <c r="H3845" s="1"/>
  <c r="D3847"/>
  <c r="H3847" s="1"/>
  <c r="D3849"/>
  <c r="H3849" s="1"/>
  <c r="D3851"/>
  <c r="H3851" s="1"/>
  <c r="D3853"/>
  <c r="H3853" s="1"/>
  <c r="D3855"/>
  <c r="H3855" s="1"/>
  <c r="D3857"/>
  <c r="H3857" s="1"/>
  <c r="D3859"/>
  <c r="H3859" s="1"/>
  <c r="D3861"/>
  <c r="H3861" s="1"/>
  <c r="D3863"/>
  <c r="H3863" s="1"/>
  <c r="D3865"/>
  <c r="H3865" s="1"/>
  <c r="D3867"/>
  <c r="H3867" s="1"/>
  <c r="D3869"/>
  <c r="H3869" s="1"/>
  <c r="D3871"/>
  <c r="H3871" s="1"/>
  <c r="D3873"/>
  <c r="H3873" s="1"/>
  <c r="D3875"/>
  <c r="H3875" s="1"/>
  <c r="D3877"/>
  <c r="H3877" s="1"/>
  <c r="D3879"/>
  <c r="H3879" s="1"/>
  <c r="D3881"/>
  <c r="H3881" s="1"/>
  <c r="D3883"/>
  <c r="H3883" s="1"/>
  <c r="D3885"/>
  <c r="H3885" s="1"/>
  <c r="D3887"/>
  <c r="H3887" s="1"/>
  <c r="D3889"/>
  <c r="H3889" s="1"/>
  <c r="D3891"/>
  <c r="H3891" s="1"/>
  <c r="D3893"/>
  <c r="H3893" s="1"/>
  <c r="D3895"/>
  <c r="H3895" s="1"/>
  <c r="D3897"/>
  <c r="H3897" s="1"/>
  <c r="D3899"/>
  <c r="H3899" s="1"/>
  <c r="D3901"/>
  <c r="H3901" s="1"/>
  <c r="D3903"/>
  <c r="H3903" s="1"/>
  <c r="D3905"/>
  <c r="H3905" s="1"/>
  <c r="D3907"/>
  <c r="H3907" s="1"/>
  <c r="D3909"/>
  <c r="H3909" s="1"/>
  <c r="D3911"/>
  <c r="H3911" s="1"/>
  <c r="D3913"/>
  <c r="H3913" s="1"/>
  <c r="D3915"/>
  <c r="H3915" s="1"/>
  <c r="D3917"/>
  <c r="H3917" s="1"/>
  <c r="D3919"/>
  <c r="H3919" s="1"/>
  <c r="D3921"/>
  <c r="H3921" s="1"/>
  <c r="D3923"/>
  <c r="H3923" s="1"/>
  <c r="D3925"/>
  <c r="H3925" s="1"/>
  <c r="D3927"/>
  <c r="H3927" s="1"/>
  <c r="D3929"/>
  <c r="H3929" s="1"/>
  <c r="D3931"/>
  <c r="H3931" s="1"/>
  <c r="D3933"/>
  <c r="H3933" s="1"/>
  <c r="D3935"/>
  <c r="H3935" s="1"/>
  <c r="D3937"/>
  <c r="H3937" s="1"/>
  <c r="D3939"/>
  <c r="H3939" s="1"/>
  <c r="D3941"/>
  <c r="H3941" s="1"/>
  <c r="D3943"/>
  <c r="H3943" s="1"/>
  <c r="D3945"/>
  <c r="H3945" s="1"/>
  <c r="D3947"/>
  <c r="H3947" s="1"/>
  <c r="D3949"/>
  <c r="H3949" s="1"/>
  <c r="D3951"/>
  <c r="H3951" s="1"/>
  <c r="D3953"/>
  <c r="H3953" s="1"/>
  <c r="D3955"/>
  <c r="H3955" s="1"/>
  <c r="D3957"/>
  <c r="H3957" s="1"/>
  <c r="D3959"/>
  <c r="H3959" s="1"/>
  <c r="D3961"/>
  <c r="H3961" s="1"/>
  <c r="D3963"/>
  <c r="H3963" s="1"/>
  <c r="D3965"/>
  <c r="H3965" s="1"/>
  <c r="D3967"/>
  <c r="H3967" s="1"/>
  <c r="D3969"/>
  <c r="H3969" s="1"/>
  <c r="D3971"/>
  <c r="H3971" s="1"/>
  <c r="D3973"/>
  <c r="H3973" s="1"/>
  <c r="D3975"/>
  <c r="H3975" s="1"/>
  <c r="D3977"/>
  <c r="H3977" s="1"/>
  <c r="D3979"/>
  <c r="H3979" s="1"/>
  <c r="D3981"/>
  <c r="H3981" s="1"/>
  <c r="D3983"/>
  <c r="H3983" s="1"/>
  <c r="D3985"/>
  <c r="H3985" s="1"/>
  <c r="D3987"/>
  <c r="H3987" s="1"/>
  <c r="D3989"/>
  <c r="H3989" s="1"/>
  <c r="D3991"/>
  <c r="H3991" s="1"/>
  <c r="D3993"/>
  <c r="H3993" s="1"/>
  <c r="D3995"/>
  <c r="H3995" s="1"/>
  <c r="D3997"/>
  <c r="H3997" s="1"/>
  <c r="D3999"/>
  <c r="H3999" s="1"/>
  <c r="D4001"/>
  <c r="H4001" s="1"/>
  <c r="D4003"/>
  <c r="H4003" s="1"/>
  <c r="D4005"/>
  <c r="H4005" s="1"/>
  <c r="D4007"/>
  <c r="H4007" s="1"/>
  <c r="D4009"/>
  <c r="H4009" s="1"/>
  <c r="D4011"/>
  <c r="H4011" s="1"/>
  <c r="D4013"/>
  <c r="H4013" s="1"/>
  <c r="D4015"/>
  <c r="H4015" s="1"/>
  <c r="D4017"/>
  <c r="H4017" s="1"/>
  <c r="D4019"/>
  <c r="H4019" s="1"/>
  <c r="D4021"/>
  <c r="H4021" s="1"/>
  <c r="D4023"/>
  <c r="H4023" s="1"/>
  <c r="D4025"/>
  <c r="H4025" s="1"/>
  <c r="D4027"/>
  <c r="H4027" s="1"/>
  <c r="D4029"/>
  <c r="H4029" s="1"/>
  <c r="D4031"/>
  <c r="H4031" s="1"/>
  <c r="D4033"/>
  <c r="H4033" s="1"/>
  <c r="D4035"/>
  <c r="H4035" s="1"/>
  <c r="D4037"/>
  <c r="H4037" s="1"/>
  <c r="D4039"/>
  <c r="H4039" s="1"/>
  <c r="D4041"/>
  <c r="H4041" s="1"/>
  <c r="D4043"/>
  <c r="H4043" s="1"/>
  <c r="D4045"/>
  <c r="H4045" s="1"/>
  <c r="D4047"/>
  <c r="H4047" s="1"/>
  <c r="D4049"/>
  <c r="H4049" s="1"/>
  <c r="D4051"/>
  <c r="H4051" s="1"/>
  <c r="D4053"/>
  <c r="H4053" s="1"/>
  <c r="D4055"/>
  <c r="H4055" s="1"/>
  <c r="D4057"/>
  <c r="H4057" s="1"/>
  <c r="D4059"/>
  <c r="H4059" s="1"/>
  <c r="D4061"/>
  <c r="H4061" s="1"/>
  <c r="D4063"/>
  <c r="H4063" s="1"/>
  <c r="D4065"/>
  <c r="H4065" s="1"/>
  <c r="D4067"/>
  <c r="H4067" s="1"/>
  <c r="D4069"/>
  <c r="H4069" s="1"/>
  <c r="D4071"/>
  <c r="H4071" s="1"/>
  <c r="D4073"/>
  <c r="H4073" s="1"/>
  <c r="D4075"/>
  <c r="H4075" s="1"/>
  <c r="D4077"/>
  <c r="H4077" s="1"/>
  <c r="D4079"/>
  <c r="H4079" s="1"/>
  <c r="D4081"/>
  <c r="H4081" s="1"/>
  <c r="D4083"/>
  <c r="H4083" s="1"/>
  <c r="D4085"/>
  <c r="H4085" s="1"/>
  <c r="D4087"/>
  <c r="H4087" s="1"/>
  <c r="D4089"/>
  <c r="H4089" s="1"/>
  <c r="D4091"/>
  <c r="H4091" s="1"/>
  <c r="D4093"/>
  <c r="H4093" s="1"/>
  <c r="D4095"/>
  <c r="H4095" s="1"/>
  <c r="D4097"/>
  <c r="H4097" s="1"/>
  <c r="D4099"/>
  <c r="H4099" s="1"/>
  <c r="D4101"/>
  <c r="H4101" s="1"/>
  <c r="D4103"/>
  <c r="H4103" s="1"/>
  <c r="D4105"/>
  <c r="H4105" s="1"/>
  <c r="D4107"/>
  <c r="H4107" s="1"/>
  <c r="D4109"/>
  <c r="H4109" s="1"/>
  <c r="D4111"/>
  <c r="H4111" s="1"/>
  <c r="D4113"/>
  <c r="H4113" s="1"/>
  <c r="D4115"/>
  <c r="H4115" s="1"/>
  <c r="D4117"/>
  <c r="H4117" s="1"/>
  <c r="D4119"/>
  <c r="H4119" s="1"/>
  <c r="D4121"/>
  <c r="H4121" s="1"/>
  <c r="D4123"/>
  <c r="H4123" s="1"/>
  <c r="D4125"/>
  <c r="H4125" s="1"/>
  <c r="D4127"/>
  <c r="H4127" s="1"/>
  <c r="D4129"/>
  <c r="H4129" s="1"/>
  <c r="D4131"/>
  <c r="H4131" s="1"/>
  <c r="D4133"/>
  <c r="H4133" s="1"/>
  <c r="D4135"/>
  <c r="H4135" s="1"/>
  <c r="D4137"/>
  <c r="H4137" s="1"/>
  <c r="D4139"/>
  <c r="H4139" s="1"/>
  <c r="D4141"/>
  <c r="H4141" s="1"/>
  <c r="D4143"/>
  <c r="H4143" s="1"/>
  <c r="D4145"/>
  <c r="H4145" s="1"/>
  <c r="D4147"/>
  <c r="H4147" s="1"/>
  <c r="D4149"/>
  <c r="H4149" s="1"/>
  <c r="D4151"/>
  <c r="H4151" s="1"/>
  <c r="D4153"/>
  <c r="H4153" s="1"/>
  <c r="D4155"/>
  <c r="H4155" s="1"/>
  <c r="D4157"/>
  <c r="H4157" s="1"/>
  <c r="D4159"/>
  <c r="H4159" s="1"/>
  <c r="D4161"/>
  <c r="H4161" s="1"/>
  <c r="D4163"/>
  <c r="H4163" s="1"/>
  <c r="D4164"/>
  <c r="H4164" s="1"/>
  <c r="H4165"/>
  <c r="D4166"/>
  <c r="H4166" s="1"/>
  <c r="H4167"/>
  <c r="D4168"/>
  <c r="H4168" s="1"/>
  <c r="H4169"/>
  <c r="D4170"/>
  <c r="H4170" s="1"/>
  <c r="H4171"/>
  <c r="D4172"/>
  <c r="H4172" s="1"/>
  <c r="H4173"/>
  <c r="D4174"/>
  <c r="H4174" s="1"/>
  <c r="H4175"/>
  <c r="D4176"/>
  <c r="H4176" s="1"/>
  <c r="H4177"/>
  <c r="D4178"/>
  <c r="H4178" s="1"/>
  <c r="H4179"/>
  <c r="D4180"/>
  <c r="H4180" s="1"/>
  <c r="H4181"/>
  <c r="D4182"/>
  <c r="H4182" s="1"/>
  <c r="H4183"/>
  <c r="D4184"/>
  <c r="H4184" s="1"/>
  <c r="H4185"/>
  <c r="D4186"/>
  <c r="H4186" s="1"/>
  <c r="H4187"/>
  <c r="D4188"/>
  <c r="H4188" s="1"/>
  <c r="H4189"/>
  <c r="D4190"/>
  <c r="H4190" s="1"/>
  <c r="H4191"/>
  <c r="D4192"/>
  <c r="H4192" s="1"/>
  <c r="H4193"/>
  <c r="D4194"/>
  <c r="H4194" s="1"/>
  <c r="H4195"/>
  <c r="D4196"/>
  <c r="H4196" s="1"/>
  <c r="H4197"/>
  <c r="D4198"/>
  <c r="H4198" s="1"/>
  <c r="H4199"/>
  <c r="D4200"/>
  <c r="H4200" s="1"/>
  <c r="H4201"/>
  <c r="D4202"/>
  <c r="H4202" s="1"/>
  <c r="H4203"/>
  <c r="D4204"/>
  <c r="H4204" s="1"/>
  <c r="H4205"/>
  <c r="D4206"/>
  <c r="H4206" s="1"/>
  <c r="H4207"/>
  <c r="D4208"/>
  <c r="H4208" s="1"/>
  <c r="H4209"/>
  <c r="D4210"/>
  <c r="H4210" s="1"/>
  <c r="H4211"/>
  <c r="D4212"/>
  <c r="H4212" s="1"/>
  <c r="H4213"/>
  <c r="D4214"/>
  <c r="H4214" s="1"/>
  <c r="H4215"/>
  <c r="D4216"/>
  <c r="H4216" s="1"/>
  <c r="H4217"/>
  <c r="D4218"/>
  <c r="H4218" s="1"/>
  <c r="H4219"/>
  <c r="D4220"/>
  <c r="H4220" s="1"/>
  <c r="H4221"/>
  <c r="D4222"/>
  <c r="H4222" s="1"/>
  <c r="H4223"/>
  <c r="D4224"/>
  <c r="H4224" s="1"/>
  <c r="H4225"/>
  <c r="D4226"/>
  <c r="H4226" s="1"/>
  <c r="H4227"/>
  <c r="D4228"/>
  <c r="H4228" s="1"/>
  <c r="H4229"/>
  <c r="D4230"/>
  <c r="H4230" s="1"/>
  <c r="H4231"/>
  <c r="D4232"/>
  <c r="H4232" s="1"/>
  <c r="H4233"/>
  <c r="D4234"/>
  <c r="H4234" s="1"/>
  <c r="H4235"/>
  <c r="D4236"/>
  <c r="H4236" s="1"/>
  <c r="H4237"/>
  <c r="D4238"/>
  <c r="H4238" s="1"/>
  <c r="H4239"/>
  <c r="D4240"/>
  <c r="H4240" s="1"/>
  <c r="H4241"/>
  <c r="D4242"/>
  <c r="H4242" s="1"/>
  <c r="H4243"/>
  <c r="D4244"/>
  <c r="H4244" s="1"/>
  <c r="H4245"/>
  <c r="D4246"/>
  <c r="H4246" s="1"/>
  <c r="H4247"/>
  <c r="D4248"/>
  <c r="H4248" s="1"/>
  <c r="H4249"/>
  <c r="D4250"/>
  <c r="H4250" s="1"/>
  <c r="H4251"/>
  <c r="D4252"/>
  <c r="H4252" s="1"/>
  <c r="H4253"/>
  <c r="D4254"/>
  <c r="H4254" s="1"/>
  <c r="H4255"/>
  <c r="D4256"/>
  <c r="H4256" s="1"/>
  <c r="H4257"/>
  <c r="D4258"/>
  <c r="H4258" s="1"/>
  <c r="H4259"/>
  <c r="D4260"/>
  <c r="H4260" s="1"/>
  <c r="H4261"/>
  <c r="D4262"/>
  <c r="H4262" s="1"/>
  <c r="H4263"/>
  <c r="D4264"/>
  <c r="H4264" s="1"/>
  <c r="H4265"/>
  <c r="D4266"/>
  <c r="H4266" s="1"/>
  <c r="H4267"/>
  <c r="D4268"/>
  <c r="H4268" s="1"/>
  <c r="H4269"/>
  <c r="D4270"/>
  <c r="H4270" s="1"/>
  <c r="H4271"/>
  <c r="D4272"/>
  <c r="H4272" s="1"/>
  <c r="H4273"/>
  <c r="D4274"/>
  <c r="H4274" s="1"/>
  <c r="H4275"/>
  <c r="D4276"/>
  <c r="H4276" s="1"/>
  <c r="H4277"/>
  <c r="D4278"/>
  <c r="H4278" s="1"/>
  <c r="H4279"/>
  <c r="D4280"/>
  <c r="H4280" s="1"/>
  <c r="H4281"/>
  <c r="D4282"/>
  <c r="H4282" s="1"/>
  <c r="H4283"/>
  <c r="D4284"/>
  <c r="H4284" s="1"/>
  <c r="H4285"/>
  <c r="D4286"/>
  <c r="H4286" s="1"/>
  <c r="H4287"/>
  <c r="D4288"/>
  <c r="H4288" s="1"/>
  <c r="H4289"/>
  <c r="D4290"/>
  <c r="H4290" s="1"/>
  <c r="H4291"/>
  <c r="D4292"/>
  <c r="H4292" s="1"/>
  <c r="H4293"/>
  <c r="D4294"/>
  <c r="H4294" s="1"/>
  <c r="H4295"/>
  <c r="D4296"/>
  <c r="H4296" s="1"/>
  <c r="H4297"/>
  <c r="D4298"/>
  <c r="H4298" s="1"/>
  <c r="H4299"/>
  <c r="D4300"/>
  <c r="H4300" s="1"/>
  <c r="H4301"/>
  <c r="D4302"/>
  <c r="H4302" s="1"/>
  <c r="H4303"/>
  <c r="D4304"/>
  <c r="H4304" s="1"/>
  <c r="H4305"/>
  <c r="D4306"/>
  <c r="H4306" s="1"/>
  <c r="H4307"/>
  <c r="D4308"/>
  <c r="H4308" s="1"/>
  <c r="H4309"/>
  <c r="D4310"/>
  <c r="H4310" s="1"/>
  <c r="H4311"/>
  <c r="D4312"/>
  <c r="H4312" s="1"/>
  <c r="H4313"/>
  <c r="D4314"/>
  <c r="H4314" s="1"/>
  <c r="H4315"/>
  <c r="D4316"/>
  <c r="H4316" s="1"/>
  <c r="H4317"/>
  <c r="D4318"/>
  <c r="H4318" s="1"/>
  <c r="H4319"/>
  <c r="D4320"/>
  <c r="H4320" s="1"/>
  <c r="H4321"/>
  <c r="D4322"/>
  <c r="H4322" s="1"/>
  <c r="H4323"/>
  <c r="D4324"/>
  <c r="H4324" s="1"/>
  <c r="H4325"/>
  <c r="D4326"/>
  <c r="H4326" s="1"/>
  <c r="H4327"/>
  <c r="D4328"/>
  <c r="H4328" s="1"/>
  <c r="H4329"/>
  <c r="D4330"/>
  <c r="H4330" s="1"/>
  <c r="H4331"/>
  <c r="D4332"/>
  <c r="H4332" s="1"/>
  <c r="H4333"/>
  <c r="D4334"/>
  <c r="H4334" s="1"/>
  <c r="H4335"/>
  <c r="D4336"/>
  <c r="H4336" s="1"/>
  <c r="H4337"/>
  <c r="D4338"/>
  <c r="H4338" s="1"/>
  <c r="H4339"/>
  <c r="D4340"/>
  <c r="H4340" s="1"/>
  <c r="H4341"/>
  <c r="H4343"/>
  <c r="H4347"/>
  <c r="H4351"/>
  <c r="H4355"/>
  <c r="H4359"/>
  <c r="H4363"/>
  <c r="H4367"/>
  <c r="H4371"/>
  <c r="H4375"/>
  <c r="H4379"/>
  <c r="H4383"/>
  <c r="H4387"/>
  <c r="H4391"/>
  <c r="H4395"/>
  <c r="H4399"/>
  <c r="H4403"/>
  <c r="H4407"/>
  <c r="H4411"/>
  <c r="H4415"/>
  <c r="H4419"/>
  <c r="H4423"/>
  <c r="H4427"/>
  <c r="H4431"/>
  <c r="H4435"/>
  <c r="H4439"/>
  <c r="H4443"/>
  <c r="H4447"/>
  <c r="H4451"/>
  <c r="H4455"/>
  <c r="H4459"/>
  <c r="H4463"/>
  <c r="H4467"/>
  <c r="H4471"/>
  <c r="H4475"/>
  <c r="H4479"/>
  <c r="H4483"/>
  <c r="H4487"/>
  <c r="C4667"/>
  <c r="F4667" s="1"/>
  <c r="D4667"/>
  <c r="C4669"/>
  <c r="F4669" s="1"/>
  <c r="D4669"/>
  <c r="C4671"/>
  <c r="F4671" s="1"/>
  <c r="D4671"/>
  <c r="C4673"/>
  <c r="F4673" s="1"/>
  <c r="D4673"/>
  <c r="C4675"/>
  <c r="F4675" s="1"/>
  <c r="D4675"/>
  <c r="C4677"/>
  <c r="F4677" s="1"/>
  <c r="D4677"/>
  <c r="C4679"/>
  <c r="F4679" s="1"/>
  <c r="D4679"/>
  <c r="C4681"/>
  <c r="F4681" s="1"/>
  <c r="D4681"/>
  <c r="C4683"/>
  <c r="F4683" s="1"/>
  <c r="D4683"/>
  <c r="C4685"/>
  <c r="F4685" s="1"/>
  <c r="D4685"/>
  <c r="C4687"/>
  <c r="F4687" s="1"/>
  <c r="D4687"/>
  <c r="C4689"/>
  <c r="F4689" s="1"/>
  <c r="D4689"/>
  <c r="C4691"/>
  <c r="F4691" s="1"/>
  <c r="D4691"/>
  <c r="C4693"/>
  <c r="F4693" s="1"/>
  <c r="D4693"/>
  <c r="C4695"/>
  <c r="F4695" s="1"/>
  <c r="D4695"/>
  <c r="C4697"/>
  <c r="F4697" s="1"/>
  <c r="D4697"/>
  <c r="C4699"/>
  <c r="F4699" s="1"/>
  <c r="D4699"/>
  <c r="C4701"/>
  <c r="F4701" s="1"/>
  <c r="D4701"/>
  <c r="C4703"/>
  <c r="F4703" s="1"/>
  <c r="D4703"/>
  <c r="C4705"/>
  <c r="F4705" s="1"/>
  <c r="D4705"/>
  <c r="C4707"/>
  <c r="F4707" s="1"/>
  <c r="D4707"/>
  <c r="C4709"/>
  <c r="F4709" s="1"/>
  <c r="D4709"/>
  <c r="C4711"/>
  <c r="F4711" s="1"/>
  <c r="D4711"/>
  <c r="C4713"/>
  <c r="F4713" s="1"/>
  <c r="D4713"/>
  <c r="C4715"/>
  <c r="F4715" s="1"/>
  <c r="D4715"/>
  <c r="C4717"/>
  <c r="F4717" s="1"/>
  <c r="D4717"/>
  <c r="C4719"/>
  <c r="F4719" s="1"/>
  <c r="D4719"/>
  <c r="C4721"/>
  <c r="F4721" s="1"/>
  <c r="D4721"/>
  <c r="C4723"/>
  <c r="F4723" s="1"/>
  <c r="D4723"/>
  <c r="C4725"/>
  <c r="F4725" s="1"/>
  <c r="D4725"/>
  <c r="C4727"/>
  <c r="F4727" s="1"/>
  <c r="D4727"/>
  <c r="C4729"/>
  <c r="F4729" s="1"/>
  <c r="D4729"/>
  <c r="C4731"/>
  <c r="F4731" s="1"/>
  <c r="D4731"/>
  <c r="C4733"/>
  <c r="F4733" s="1"/>
  <c r="D4733"/>
  <c r="C4735"/>
  <c r="F4735" s="1"/>
  <c r="D4735"/>
  <c r="C4737"/>
  <c r="F4737" s="1"/>
  <c r="D4737"/>
  <c r="C4739"/>
  <c r="F4739" s="1"/>
  <c r="D4739"/>
  <c r="C4741"/>
  <c r="F4741" s="1"/>
  <c r="D4741"/>
  <c r="C4743"/>
  <c r="F4743" s="1"/>
  <c r="D4743"/>
  <c r="C4745"/>
  <c r="F4745" s="1"/>
  <c r="D4745"/>
  <c r="C4747"/>
  <c r="F4747" s="1"/>
  <c r="D4747"/>
  <c r="C4749"/>
  <c r="F4749" s="1"/>
  <c r="D4749"/>
  <c r="C4751"/>
  <c r="F4751" s="1"/>
  <c r="D4751"/>
  <c r="C4753"/>
  <c r="F4753" s="1"/>
  <c r="D4753"/>
  <c r="C4755"/>
  <c r="F4755" s="1"/>
  <c r="D4755"/>
  <c r="C4757"/>
  <c r="F4757" s="1"/>
  <c r="D4757"/>
  <c r="C4759"/>
  <c r="F4759" s="1"/>
  <c r="D4759"/>
  <c r="C4761"/>
  <c r="F4761" s="1"/>
  <c r="D4761"/>
  <c r="C4763"/>
  <c r="F4763" s="1"/>
  <c r="D4763"/>
  <c r="C4765"/>
  <c r="F4765" s="1"/>
  <c r="D4765"/>
  <c r="C4767"/>
  <c r="F4767" s="1"/>
  <c r="D4767"/>
  <c r="C4769"/>
  <c r="F4769" s="1"/>
  <c r="D4769"/>
  <c r="C4771"/>
  <c r="F4771" s="1"/>
  <c r="D4771"/>
  <c r="D4342"/>
  <c r="H4342" s="1"/>
  <c r="D4344"/>
  <c r="H4344" s="1"/>
  <c r="D4346"/>
  <c r="H4346" s="1"/>
  <c r="D4348"/>
  <c r="H4348" s="1"/>
  <c r="D4350"/>
  <c r="H4350" s="1"/>
  <c r="D4352"/>
  <c r="H4352" s="1"/>
  <c r="D4354"/>
  <c r="H4354" s="1"/>
  <c r="D4356"/>
  <c r="H4356" s="1"/>
  <c r="D4358"/>
  <c r="H4358" s="1"/>
  <c r="D4360"/>
  <c r="H4360" s="1"/>
  <c r="D4362"/>
  <c r="H4362" s="1"/>
  <c r="D4364"/>
  <c r="H4364" s="1"/>
  <c r="D4366"/>
  <c r="H4366" s="1"/>
  <c r="D4368"/>
  <c r="H4368" s="1"/>
  <c r="D4370"/>
  <c r="H4370" s="1"/>
  <c r="D4372"/>
  <c r="H4372" s="1"/>
  <c r="D4374"/>
  <c r="H4374" s="1"/>
  <c r="D4376"/>
  <c r="H4376" s="1"/>
  <c r="D4378"/>
  <c r="H4378" s="1"/>
  <c r="D4380"/>
  <c r="H4380" s="1"/>
  <c r="D4382"/>
  <c r="H4382" s="1"/>
  <c r="D4384"/>
  <c r="H4384" s="1"/>
  <c r="D4386"/>
  <c r="H4386" s="1"/>
  <c r="D4388"/>
  <c r="H4388" s="1"/>
  <c r="D4390"/>
  <c r="H4390" s="1"/>
  <c r="D4392"/>
  <c r="H4392" s="1"/>
  <c r="D4394"/>
  <c r="H4394" s="1"/>
  <c r="D4396"/>
  <c r="H4396" s="1"/>
  <c r="D4398"/>
  <c r="H4398" s="1"/>
  <c r="D4400"/>
  <c r="H4400" s="1"/>
  <c r="D4402"/>
  <c r="H4402" s="1"/>
  <c r="D4404"/>
  <c r="H4404" s="1"/>
  <c r="D4406"/>
  <c r="H4406" s="1"/>
  <c r="D4408"/>
  <c r="H4408" s="1"/>
  <c r="D4410"/>
  <c r="H4410" s="1"/>
  <c r="D4412"/>
  <c r="H4412" s="1"/>
  <c r="D4414"/>
  <c r="H4414" s="1"/>
  <c r="D4416"/>
  <c r="H4416" s="1"/>
  <c r="D4418"/>
  <c r="H4418" s="1"/>
  <c r="D4420"/>
  <c r="H4420" s="1"/>
  <c r="D4422"/>
  <c r="H4422" s="1"/>
  <c r="D4424"/>
  <c r="H4424" s="1"/>
  <c r="D4426"/>
  <c r="H4426" s="1"/>
  <c r="D4428"/>
  <c r="H4428" s="1"/>
  <c r="D4430"/>
  <c r="H4430" s="1"/>
  <c r="D4432"/>
  <c r="H4432" s="1"/>
  <c r="D4434"/>
  <c r="H4434" s="1"/>
  <c r="D4436"/>
  <c r="H4436" s="1"/>
  <c r="D4438"/>
  <c r="H4438" s="1"/>
  <c r="D4440"/>
  <c r="H4440" s="1"/>
  <c r="D4442"/>
  <c r="H4442" s="1"/>
  <c r="D4444"/>
  <c r="H4444" s="1"/>
  <c r="D4446"/>
  <c r="H4446" s="1"/>
  <c r="D4448"/>
  <c r="H4448" s="1"/>
  <c r="D4450"/>
  <c r="H4450" s="1"/>
  <c r="D4452"/>
  <c r="H4452" s="1"/>
  <c r="D4454"/>
  <c r="H4454" s="1"/>
  <c r="D4456"/>
  <c r="H4456" s="1"/>
  <c r="D4458"/>
  <c r="H4458" s="1"/>
  <c r="D4460"/>
  <c r="H4460" s="1"/>
  <c r="D4462"/>
  <c r="H4462" s="1"/>
  <c r="D4464"/>
  <c r="H4464" s="1"/>
  <c r="D4466"/>
  <c r="H4466" s="1"/>
  <c r="D4468"/>
  <c r="H4468" s="1"/>
  <c r="D4470"/>
  <c r="H4470" s="1"/>
  <c r="D4472"/>
  <c r="H4472" s="1"/>
  <c r="D4474"/>
  <c r="H4474" s="1"/>
  <c r="D4476"/>
  <c r="H4476" s="1"/>
  <c r="D4478"/>
  <c r="H4478" s="1"/>
  <c r="D4480"/>
  <c r="H4480" s="1"/>
  <c r="D4482"/>
  <c r="H4482" s="1"/>
  <c r="D4484"/>
  <c r="H4484" s="1"/>
  <c r="D4486"/>
  <c r="H4486" s="1"/>
  <c r="D4488"/>
  <c r="H4488" s="1"/>
  <c r="D4490"/>
  <c r="H4490" s="1"/>
  <c r="D4492"/>
  <c r="H4492" s="1"/>
  <c r="D4494"/>
  <c r="H4494" s="1"/>
  <c r="D4496"/>
  <c r="H4496" s="1"/>
  <c r="D4498"/>
  <c r="H4498" s="1"/>
  <c r="D4500"/>
  <c r="H4500" s="1"/>
  <c r="D4502"/>
  <c r="H4502" s="1"/>
  <c r="D4504"/>
  <c r="H4504" s="1"/>
  <c r="D4506"/>
  <c r="H4506" s="1"/>
  <c r="D4508"/>
  <c r="H4508" s="1"/>
  <c r="D4510"/>
  <c r="H4510" s="1"/>
  <c r="D4512"/>
  <c r="H4512" s="1"/>
  <c r="D4514"/>
  <c r="H4514" s="1"/>
  <c r="D4516"/>
  <c r="H4516" s="1"/>
  <c r="D4518"/>
  <c r="H4518" s="1"/>
  <c r="D4520"/>
  <c r="H4520" s="1"/>
  <c r="D4522"/>
  <c r="H4522" s="1"/>
  <c r="D4524"/>
  <c r="H4524" s="1"/>
  <c r="D4526"/>
  <c r="H4526" s="1"/>
  <c r="D4528"/>
  <c r="H4528" s="1"/>
  <c r="D4530"/>
  <c r="H4530" s="1"/>
  <c r="D4532"/>
  <c r="H4532" s="1"/>
  <c r="D4534"/>
  <c r="H4534" s="1"/>
  <c r="D4536"/>
  <c r="H4536" s="1"/>
  <c r="D4538"/>
  <c r="H4538" s="1"/>
  <c r="D4540"/>
  <c r="H4540" s="1"/>
  <c r="D4542"/>
  <c r="H4542" s="1"/>
  <c r="D4544"/>
  <c r="H4544" s="1"/>
  <c r="D4546"/>
  <c r="H4546" s="1"/>
  <c r="D4548"/>
  <c r="H4548" s="1"/>
  <c r="D4550"/>
  <c r="H4550" s="1"/>
  <c r="D4552"/>
  <c r="H4552" s="1"/>
  <c r="D4554"/>
  <c r="H4554" s="1"/>
  <c r="D4556"/>
  <c r="H4556" s="1"/>
  <c r="D4558"/>
  <c r="H4558" s="1"/>
  <c r="D4560"/>
  <c r="H4560" s="1"/>
  <c r="D4562"/>
  <c r="H4562" s="1"/>
  <c r="D4564"/>
  <c r="H4564" s="1"/>
  <c r="D4566"/>
  <c r="H4566" s="1"/>
  <c r="D4568"/>
  <c r="H4568" s="1"/>
  <c r="D4570"/>
  <c r="H4570" s="1"/>
  <c r="D4572"/>
  <c r="H4572" s="1"/>
  <c r="D4574"/>
  <c r="H4574" s="1"/>
  <c r="D4576"/>
  <c r="H4576" s="1"/>
  <c r="D4578"/>
  <c r="H4578" s="1"/>
  <c r="D4580"/>
  <c r="H4580" s="1"/>
  <c r="D4582"/>
  <c r="H4582" s="1"/>
  <c r="D4584"/>
  <c r="H4584" s="1"/>
  <c r="D4586"/>
  <c r="H4586" s="1"/>
  <c r="D4588"/>
  <c r="H4588" s="1"/>
  <c r="D4590"/>
  <c r="H4590" s="1"/>
  <c r="D4592"/>
  <c r="H4592" s="1"/>
  <c r="D4594"/>
  <c r="H4594" s="1"/>
  <c r="D4596"/>
  <c r="H4596" s="1"/>
  <c r="H4597"/>
  <c r="D4598"/>
  <c r="H4598" s="1"/>
  <c r="H4599"/>
  <c r="D4600"/>
  <c r="H4600" s="1"/>
  <c r="H4601"/>
  <c r="D4602"/>
  <c r="H4602" s="1"/>
  <c r="H4603"/>
  <c r="D4604"/>
  <c r="H4604" s="1"/>
  <c r="H4605"/>
  <c r="D4606"/>
  <c r="H4606" s="1"/>
  <c r="H4607"/>
  <c r="D4608"/>
  <c r="H4608" s="1"/>
  <c r="H4609"/>
  <c r="D4610"/>
  <c r="H4610" s="1"/>
  <c r="H4611"/>
  <c r="D4612"/>
  <c r="H4612" s="1"/>
  <c r="H4613"/>
  <c r="D4614"/>
  <c r="H4614" s="1"/>
  <c r="H4615"/>
  <c r="D4616"/>
  <c r="H4616" s="1"/>
  <c r="H4617"/>
  <c r="D4618"/>
  <c r="H4618" s="1"/>
  <c r="H4619"/>
  <c r="D4620"/>
  <c r="H4620" s="1"/>
  <c r="H4621"/>
  <c r="D4622"/>
  <c r="H4622" s="1"/>
  <c r="H4623"/>
  <c r="D4624"/>
  <c r="H4624" s="1"/>
  <c r="H4625"/>
  <c r="D4626"/>
  <c r="H4626" s="1"/>
  <c r="H4627"/>
  <c r="D4628"/>
  <c r="H4628" s="1"/>
  <c r="H4629"/>
  <c r="D4630"/>
  <c r="H4630" s="1"/>
  <c r="H4631"/>
  <c r="D4632"/>
  <c r="H4632" s="1"/>
  <c r="H4633"/>
  <c r="D4634"/>
  <c r="H4634" s="1"/>
  <c r="H4635"/>
  <c r="D4636"/>
  <c r="H4636" s="1"/>
  <c r="H4637"/>
  <c r="D4638"/>
  <c r="H4638" s="1"/>
  <c r="H4639"/>
  <c r="D4640"/>
  <c r="H4640" s="1"/>
  <c r="H4641"/>
  <c r="D4642"/>
  <c r="H4642" s="1"/>
  <c r="H4643"/>
  <c r="D4644"/>
  <c r="H4644" s="1"/>
  <c r="H4645"/>
  <c r="D4646"/>
  <c r="H4646" s="1"/>
  <c r="H4647"/>
  <c r="D4648"/>
  <c r="H4648" s="1"/>
  <c r="H4649"/>
  <c r="D4650"/>
  <c r="H4650" s="1"/>
  <c r="H4651"/>
  <c r="D4652"/>
  <c r="H4652" s="1"/>
  <c r="H4653"/>
  <c r="D4654"/>
  <c r="H4654" s="1"/>
  <c r="H4655"/>
  <c r="D4656"/>
  <c r="H4656" s="1"/>
  <c r="H4657"/>
  <c r="D4658"/>
  <c r="H4658" s="1"/>
  <c r="H4659"/>
  <c r="D4660"/>
  <c r="H4660" s="1"/>
  <c r="H4661"/>
  <c r="D4662"/>
  <c r="H4662" s="1"/>
  <c r="H4663"/>
  <c r="D4664"/>
  <c r="H4664" s="1"/>
  <c r="H4665"/>
  <c r="D4666"/>
  <c r="H4666" s="1"/>
  <c r="H4878"/>
  <c r="H4882"/>
  <c r="H4886"/>
  <c r="H4890"/>
  <c r="H4894"/>
  <c r="H4898"/>
  <c r="H4902"/>
  <c r="H4906"/>
  <c r="H4910"/>
  <c r="H4914"/>
  <c r="H4918"/>
  <c r="H4922"/>
  <c r="H4926"/>
  <c r="H4930"/>
  <c r="H4934"/>
  <c r="H4938"/>
  <c r="H4942"/>
  <c r="H4946"/>
  <c r="H4950"/>
  <c r="H4954"/>
  <c r="H4958"/>
  <c r="H4962"/>
  <c r="H4966"/>
  <c r="H4970"/>
  <c r="H4974"/>
  <c r="H4978"/>
  <c r="H4982"/>
  <c r="H4986"/>
  <c r="H4990"/>
  <c r="H4994"/>
  <c r="H4998"/>
  <c r="H5002"/>
  <c r="H5006"/>
  <c r="H5010"/>
  <c r="H5014"/>
  <c r="H5018"/>
  <c r="H5022"/>
  <c r="H5026"/>
  <c r="H5030"/>
  <c r="H5034"/>
  <c r="H5038"/>
  <c r="H5042"/>
  <c r="H4668"/>
  <c r="H4670"/>
  <c r="H4672"/>
  <c r="H4674"/>
  <c r="H4676"/>
  <c r="H4678"/>
  <c r="H4680"/>
  <c r="H4682"/>
  <c r="H4684"/>
  <c r="H4686"/>
  <c r="H4688"/>
  <c r="H4690"/>
  <c r="H4692"/>
  <c r="H4694"/>
  <c r="H4696"/>
  <c r="H4698"/>
  <c r="H4700"/>
  <c r="H4702"/>
  <c r="H4704"/>
  <c r="H4706"/>
  <c r="H4708"/>
  <c r="H4710"/>
  <c r="H4712"/>
  <c r="H4714"/>
  <c r="H4716"/>
  <c r="H4718"/>
  <c r="H4720"/>
  <c r="H4722"/>
  <c r="H4724"/>
  <c r="H4726"/>
  <c r="H4728"/>
  <c r="H4730"/>
  <c r="H4732"/>
  <c r="H4734"/>
  <c r="H4736"/>
  <c r="H4738"/>
  <c r="H4740"/>
  <c r="H4742"/>
  <c r="H4744"/>
  <c r="H4746"/>
  <c r="H4748"/>
  <c r="H4750"/>
  <c r="H4752"/>
  <c r="H4754"/>
  <c r="H4756"/>
  <c r="H4758"/>
  <c r="H4760"/>
  <c r="H4762"/>
  <c r="H4764"/>
  <c r="H4766"/>
  <c r="H4768"/>
  <c r="H4770"/>
  <c r="H4772"/>
  <c r="D4773"/>
  <c r="H4773" s="1"/>
  <c r="H4774"/>
  <c r="D4775"/>
  <c r="H4775" s="1"/>
  <c r="H4776"/>
  <c r="D4777"/>
  <c r="H4777" s="1"/>
  <c r="H4778"/>
  <c r="D4779"/>
  <c r="H4779" s="1"/>
  <c r="H4780"/>
  <c r="D4781"/>
  <c r="H4781" s="1"/>
  <c r="H4782"/>
  <c r="D4783"/>
  <c r="H4783" s="1"/>
  <c r="H4784"/>
  <c r="D4785"/>
  <c r="H4785" s="1"/>
  <c r="H4786"/>
  <c r="D4787"/>
  <c r="H4787" s="1"/>
  <c r="H4788"/>
  <c r="D4789"/>
  <c r="H4789" s="1"/>
  <c r="H4790"/>
  <c r="D4791"/>
  <c r="H4791" s="1"/>
  <c r="H4792"/>
  <c r="D4793"/>
  <c r="H4793" s="1"/>
  <c r="H4794"/>
  <c r="D4795"/>
  <c r="H4795" s="1"/>
  <c r="H4796"/>
  <c r="D4797"/>
  <c r="H4797" s="1"/>
  <c r="H4798"/>
  <c r="D4799"/>
  <c r="H4799" s="1"/>
  <c r="H4800"/>
  <c r="D4801"/>
  <c r="H4801" s="1"/>
  <c r="H4802"/>
  <c r="D4803"/>
  <c r="H4803" s="1"/>
  <c r="H4804"/>
  <c r="D4805"/>
  <c r="H4805" s="1"/>
  <c r="H4806"/>
  <c r="D4807"/>
  <c r="H4807" s="1"/>
  <c r="H4808"/>
  <c r="D4809"/>
  <c r="H4809" s="1"/>
  <c r="H4810"/>
  <c r="D4811"/>
  <c r="H4811" s="1"/>
  <c r="H4812"/>
  <c r="D4813"/>
  <c r="H4813" s="1"/>
  <c r="H4814"/>
  <c r="D4815"/>
  <c r="H4815" s="1"/>
  <c r="H4816"/>
  <c r="D4817"/>
  <c r="H4817" s="1"/>
  <c r="H4818"/>
  <c r="D4819"/>
  <c r="H4819" s="1"/>
  <c r="H4820"/>
  <c r="D4821"/>
  <c r="H4821" s="1"/>
  <c r="H4822"/>
  <c r="D4823"/>
  <c r="H4823" s="1"/>
  <c r="H4824"/>
  <c r="D4825"/>
  <c r="H4825" s="1"/>
  <c r="H4826"/>
  <c r="D4827"/>
  <c r="H4827" s="1"/>
  <c r="H4828"/>
  <c r="D4829"/>
  <c r="H4829" s="1"/>
  <c r="H4830"/>
  <c r="D4831"/>
  <c r="H4831" s="1"/>
  <c r="H4832"/>
  <c r="D4833"/>
  <c r="H4833" s="1"/>
  <c r="H4834"/>
  <c r="D4835"/>
  <c r="H4835" s="1"/>
  <c r="H4836"/>
  <c r="D4837"/>
  <c r="H4837" s="1"/>
  <c r="H4838"/>
  <c r="D4839"/>
  <c r="H4839" s="1"/>
  <c r="H4840"/>
  <c r="D4841"/>
  <c r="H4841" s="1"/>
  <c r="H4842"/>
  <c r="D4843"/>
  <c r="H4843" s="1"/>
  <c r="H4844"/>
  <c r="D4845"/>
  <c r="H4845" s="1"/>
  <c r="H4846"/>
  <c r="D4847"/>
  <c r="H4847" s="1"/>
  <c r="H4848"/>
  <c r="D4849"/>
  <c r="H4849" s="1"/>
  <c r="H4850"/>
  <c r="D4851"/>
  <c r="H4851" s="1"/>
  <c r="H4852"/>
  <c r="D4853"/>
  <c r="H4853" s="1"/>
  <c r="H4854"/>
  <c r="D4855"/>
  <c r="H4855" s="1"/>
  <c r="H4856"/>
  <c r="D4857"/>
  <c r="H4857" s="1"/>
  <c r="H4858"/>
  <c r="D4859"/>
  <c r="H4859" s="1"/>
  <c r="H4860"/>
  <c r="D4861"/>
  <c r="H4861" s="1"/>
  <c r="H4862"/>
  <c r="D4863"/>
  <c r="H4863" s="1"/>
  <c r="H4864"/>
  <c r="D4865"/>
  <c r="H4865" s="1"/>
  <c r="H4866"/>
  <c r="D4867"/>
  <c r="H4867" s="1"/>
  <c r="H4868"/>
  <c r="D4869"/>
  <c r="H4869" s="1"/>
  <c r="H4870"/>
  <c r="D4871"/>
  <c r="H4871" s="1"/>
  <c r="H4872"/>
  <c r="D4873"/>
  <c r="H4873" s="1"/>
  <c r="C4875"/>
  <c r="F4875" s="1"/>
  <c r="H4875" s="1"/>
  <c r="C4877"/>
  <c r="F4877" s="1"/>
  <c r="H4877" s="1"/>
  <c r="C4879"/>
  <c r="F4879" s="1"/>
  <c r="H4879" s="1"/>
  <c r="C4881"/>
  <c r="F4881" s="1"/>
  <c r="H4881" s="1"/>
  <c r="C4883"/>
  <c r="F4883" s="1"/>
  <c r="H4883" s="1"/>
  <c r="C4885"/>
  <c r="F4885" s="1"/>
  <c r="H4885" s="1"/>
  <c r="C4887"/>
  <c r="F4887" s="1"/>
  <c r="H4887" s="1"/>
  <c r="C4889"/>
  <c r="F4889" s="1"/>
  <c r="H4889" s="1"/>
  <c r="C4891"/>
  <c r="F4891" s="1"/>
  <c r="H4891" s="1"/>
  <c r="C4893"/>
  <c r="F4893" s="1"/>
  <c r="H4893" s="1"/>
  <c r="C4895"/>
  <c r="F4895" s="1"/>
  <c r="H4895" s="1"/>
  <c r="C4897"/>
  <c r="F4897" s="1"/>
  <c r="H4897" s="1"/>
  <c r="C4899"/>
  <c r="F4899" s="1"/>
  <c r="H4899" s="1"/>
  <c r="C4901"/>
  <c r="F4901" s="1"/>
  <c r="H4901" s="1"/>
  <c r="C4903"/>
  <c r="F4903" s="1"/>
  <c r="H4903" s="1"/>
  <c r="C4905"/>
  <c r="F4905" s="1"/>
  <c r="H4905" s="1"/>
  <c r="C4907"/>
  <c r="F4907" s="1"/>
  <c r="H4907" s="1"/>
  <c r="C4909"/>
  <c r="F4909" s="1"/>
  <c r="H4909" s="1"/>
  <c r="C4911"/>
  <c r="F4911" s="1"/>
  <c r="H4911" s="1"/>
  <c r="C4913"/>
  <c r="F4913" s="1"/>
  <c r="H4913" s="1"/>
  <c r="C4915"/>
  <c r="F4915" s="1"/>
  <c r="H4915" s="1"/>
  <c r="C4917"/>
  <c r="F4917" s="1"/>
  <c r="H4917" s="1"/>
  <c r="C4919"/>
  <c r="F4919" s="1"/>
  <c r="H4919" s="1"/>
  <c r="C4921"/>
  <c r="F4921" s="1"/>
  <c r="H4921" s="1"/>
  <c r="C4923"/>
  <c r="F4923" s="1"/>
  <c r="H4923" s="1"/>
  <c r="C4925"/>
  <c r="F4925" s="1"/>
  <c r="H4925" s="1"/>
  <c r="C4927"/>
  <c r="F4927" s="1"/>
  <c r="H4927" s="1"/>
  <c r="C4929"/>
  <c r="F4929" s="1"/>
  <c r="H4929" s="1"/>
  <c r="C4931"/>
  <c r="F4931" s="1"/>
  <c r="H4931" s="1"/>
  <c r="C4933"/>
  <c r="F4933" s="1"/>
  <c r="H4933" s="1"/>
  <c r="C4935"/>
  <c r="F4935" s="1"/>
  <c r="H4935" s="1"/>
  <c r="C4937"/>
  <c r="F4937" s="1"/>
  <c r="H4937" s="1"/>
  <c r="C4939"/>
  <c r="F4939" s="1"/>
  <c r="H4939" s="1"/>
  <c r="C4941"/>
  <c r="F4941" s="1"/>
  <c r="H4941" s="1"/>
  <c r="C4943"/>
  <c r="F4943" s="1"/>
  <c r="H4943" s="1"/>
  <c r="C4945"/>
  <c r="F4945" s="1"/>
  <c r="H4945" s="1"/>
  <c r="C4947"/>
  <c r="F4947" s="1"/>
  <c r="H4947" s="1"/>
  <c r="C4949"/>
  <c r="F4949" s="1"/>
  <c r="H4949" s="1"/>
  <c r="C4951"/>
  <c r="F4951" s="1"/>
  <c r="H4951" s="1"/>
  <c r="C4953"/>
  <c r="F4953" s="1"/>
  <c r="H4953" s="1"/>
  <c r="C4955"/>
  <c r="F4955" s="1"/>
  <c r="H4955" s="1"/>
  <c r="C4957"/>
  <c r="F4957" s="1"/>
  <c r="H4957" s="1"/>
  <c r="C4959"/>
  <c r="F4959" s="1"/>
  <c r="H4959" s="1"/>
  <c r="C4961"/>
  <c r="F4961" s="1"/>
  <c r="H4961" s="1"/>
  <c r="C4963"/>
  <c r="F4963" s="1"/>
  <c r="H4963" s="1"/>
  <c r="C4965"/>
  <c r="F4965" s="1"/>
  <c r="H4965" s="1"/>
  <c r="C4967"/>
  <c r="F4967" s="1"/>
  <c r="H4967" s="1"/>
  <c r="C4969"/>
  <c r="F4969" s="1"/>
  <c r="H4969" s="1"/>
  <c r="C4971"/>
  <c r="F4971" s="1"/>
  <c r="H4971" s="1"/>
  <c r="C4973"/>
  <c r="F4973" s="1"/>
  <c r="H4973" s="1"/>
  <c r="C4975"/>
  <c r="F4975" s="1"/>
  <c r="H4975" s="1"/>
  <c r="C4977"/>
  <c r="F4977" s="1"/>
  <c r="H4977" s="1"/>
  <c r="C4979"/>
  <c r="F4979" s="1"/>
  <c r="H4979" s="1"/>
  <c r="C4981"/>
  <c r="F4981" s="1"/>
  <c r="H4981" s="1"/>
  <c r="C4983"/>
  <c r="F4983" s="1"/>
  <c r="H4983" s="1"/>
  <c r="C4985"/>
  <c r="F4985" s="1"/>
  <c r="H4985" s="1"/>
  <c r="C4987"/>
  <c r="F4987" s="1"/>
  <c r="H4987" s="1"/>
  <c r="C4989"/>
  <c r="F4989" s="1"/>
  <c r="H4989" s="1"/>
  <c r="C4991"/>
  <c r="F4991" s="1"/>
  <c r="H4991" s="1"/>
  <c r="C4993"/>
  <c r="F4993" s="1"/>
  <c r="H4993" s="1"/>
  <c r="C4995"/>
  <c r="F4995" s="1"/>
  <c r="H4995" s="1"/>
  <c r="C4997"/>
  <c r="F4997" s="1"/>
  <c r="H4997" s="1"/>
  <c r="C4999"/>
  <c r="F4999" s="1"/>
  <c r="H4999" s="1"/>
  <c r="C5001"/>
  <c r="F5001" s="1"/>
  <c r="H5001" s="1"/>
  <c r="C5003"/>
  <c r="F5003" s="1"/>
  <c r="H5003" s="1"/>
  <c r="C5005"/>
  <c r="F5005" s="1"/>
  <c r="H5005" s="1"/>
  <c r="C5007"/>
  <c r="F5007" s="1"/>
  <c r="H5007" s="1"/>
  <c r="C5009"/>
  <c r="F5009" s="1"/>
  <c r="H5009" s="1"/>
  <c r="C5011"/>
  <c r="F5011" s="1"/>
  <c r="H5011" s="1"/>
  <c r="C5013"/>
  <c r="F5013" s="1"/>
  <c r="H5013" s="1"/>
  <c r="C5015"/>
  <c r="F5015" s="1"/>
  <c r="H5015" s="1"/>
  <c r="C5017"/>
  <c r="F5017" s="1"/>
  <c r="H5017" s="1"/>
  <c r="C5019"/>
  <c r="F5019" s="1"/>
  <c r="H5019" s="1"/>
  <c r="C5021"/>
  <c r="F5021" s="1"/>
  <c r="H5021" s="1"/>
  <c r="C5023"/>
  <c r="F5023" s="1"/>
  <c r="H5023" s="1"/>
  <c r="C5025"/>
  <c r="F5025" s="1"/>
  <c r="H5025" s="1"/>
  <c r="C5027"/>
  <c r="F5027" s="1"/>
  <c r="H5027" s="1"/>
  <c r="C5029"/>
  <c r="F5029" s="1"/>
  <c r="H5029" s="1"/>
  <c r="C5031"/>
  <c r="F5031" s="1"/>
  <c r="H5031" s="1"/>
  <c r="C5033"/>
  <c r="F5033" s="1"/>
  <c r="H5033" s="1"/>
  <c r="C5035"/>
  <c r="F5035" s="1"/>
  <c r="H5035" s="1"/>
  <c r="C5037"/>
  <c r="F5037" s="1"/>
  <c r="H5037" s="1"/>
  <c r="C5039"/>
  <c r="F5039" s="1"/>
  <c r="H5039" s="1"/>
  <c r="C5041"/>
  <c r="F5041" s="1"/>
  <c r="H5041" s="1"/>
  <c r="C5043"/>
  <c r="F5043" s="1"/>
  <c r="H5043" s="1"/>
  <c r="C5045"/>
  <c r="F5045" s="1"/>
  <c r="H5045" s="1"/>
  <c r="C5047"/>
  <c r="F5047" s="1"/>
  <c r="H5047" s="1"/>
  <c r="C5049"/>
  <c r="F5049" s="1"/>
  <c r="H5049" s="1"/>
  <c r="C5051"/>
  <c r="F5051" s="1"/>
  <c r="H5051" s="1"/>
  <c r="C5053"/>
  <c r="F5053" s="1"/>
  <c r="H5053" s="1"/>
  <c r="C5055"/>
  <c r="F5055" s="1"/>
  <c r="H5055" s="1"/>
  <c r="C5057"/>
  <c r="F5057" s="1"/>
  <c r="H5057" s="1"/>
  <c r="C5059"/>
  <c r="F5059" s="1"/>
  <c r="H5059" s="1"/>
  <c r="C5061"/>
  <c r="F5061" s="1"/>
  <c r="H5061" s="1"/>
  <c r="C5063"/>
  <c r="F5063" s="1"/>
  <c r="H5063" s="1"/>
  <c r="C5065"/>
  <c r="F5065" s="1"/>
  <c r="H5065" s="1"/>
  <c r="C5067"/>
  <c r="F5067" s="1"/>
  <c r="H5067" s="1"/>
  <c r="C5069"/>
  <c r="F5069" s="1"/>
  <c r="H5069" s="1"/>
  <c r="C5071"/>
  <c r="F5071" s="1"/>
  <c r="H5071" s="1"/>
  <c r="C5073"/>
  <c r="F5073" s="1"/>
  <c r="H5073" s="1"/>
  <c r="C5075"/>
  <c r="F5075" s="1"/>
  <c r="H5075" s="1"/>
  <c r="C5077"/>
  <c r="F5077" s="1"/>
  <c r="H5077" s="1"/>
  <c r="C5079"/>
  <c r="F5079" s="1"/>
  <c r="H5079" s="1"/>
  <c r="C5081"/>
  <c r="F5081" s="1"/>
  <c r="H5081" s="1"/>
  <c r="C5083"/>
  <c r="F5083" s="1"/>
  <c r="H5083" s="1"/>
  <c r="C5085"/>
  <c r="F5085" s="1"/>
  <c r="H5085" s="1"/>
  <c r="C5087"/>
  <c r="F5087" s="1"/>
  <c r="H5087" s="1"/>
  <c r="C5089"/>
  <c r="F5089" s="1"/>
  <c r="H5089" s="1"/>
  <c r="C5091"/>
  <c r="F5091" s="1"/>
  <c r="H5091" s="1"/>
  <c r="C5093"/>
  <c r="F5093" s="1"/>
  <c r="H5093" s="1"/>
  <c r="C5095"/>
  <c r="F5095" s="1"/>
  <c r="H5095" s="1"/>
  <c r="C5097"/>
  <c r="F5097" s="1"/>
  <c r="H5097" s="1"/>
  <c r="C5099"/>
  <c r="F5099" s="1"/>
  <c r="H5099" s="1"/>
  <c r="C5101"/>
  <c r="F5101" s="1"/>
  <c r="H5101" s="1"/>
  <c r="C5103"/>
  <c r="F5103" s="1"/>
  <c r="H5103" s="1"/>
  <c r="C5105"/>
  <c r="F5105" s="1"/>
  <c r="H5105" s="1"/>
  <c r="C5107"/>
  <c r="F5107" s="1"/>
  <c r="H5107" s="1"/>
  <c r="C5109"/>
  <c r="F5109" s="1"/>
  <c r="H5109" s="1"/>
  <c r="C5111"/>
  <c r="F5111" s="1"/>
  <c r="H5111" s="1"/>
  <c r="C5113"/>
  <c r="F5113" s="1"/>
  <c r="H5113" s="1"/>
  <c r="H5115"/>
  <c r="D5116"/>
  <c r="H5116" s="1"/>
  <c r="H5117"/>
  <c r="D5118"/>
  <c r="H5118" s="1"/>
  <c r="H5119"/>
  <c r="D5120"/>
  <c r="H5120" s="1"/>
  <c r="H5121"/>
  <c r="D5122"/>
  <c r="H5122" s="1"/>
  <c r="H5123"/>
  <c r="D5124"/>
  <c r="H5124" s="1"/>
  <c r="H5125"/>
  <c r="D5126"/>
  <c r="H5126" s="1"/>
  <c r="H5127"/>
  <c r="D5128"/>
  <c r="H5128" s="1"/>
  <c r="H5129"/>
  <c r="D5130"/>
  <c r="H5130" s="1"/>
  <c r="H5131"/>
  <c r="D5132"/>
  <c r="H5132" s="1"/>
  <c r="H5133"/>
  <c r="D5134"/>
  <c r="H5134" s="1"/>
  <c r="H5135"/>
  <c r="D5136"/>
  <c r="H5136" s="1"/>
  <c r="H5137"/>
  <c r="D5138"/>
  <c r="H5138" s="1"/>
  <c r="H5139"/>
  <c r="D5140"/>
  <c r="H5140" s="1"/>
  <c r="H5141"/>
  <c r="D5142"/>
  <c r="H5142" s="1"/>
  <c r="H5143"/>
  <c r="D5144"/>
  <c r="H5144" s="1"/>
  <c r="H5145"/>
  <c r="D5146"/>
  <c r="H5146" s="1"/>
  <c r="H5147"/>
  <c r="D5148"/>
  <c r="H5148" s="1"/>
  <c r="H5149"/>
  <c r="D5150"/>
  <c r="H5150" s="1"/>
  <c r="H5151"/>
  <c r="D5152"/>
  <c r="H5152" s="1"/>
  <c r="H5153"/>
  <c r="D5154"/>
  <c r="H5154" s="1"/>
  <c r="H5155"/>
  <c r="D5156"/>
  <c r="H5156" s="1"/>
  <c r="H5157"/>
  <c r="D5158"/>
  <c r="H5158" s="1"/>
  <c r="H5159"/>
  <c r="D5160"/>
  <c r="H5160" s="1"/>
  <c r="H5161"/>
  <c r="D5162"/>
  <c r="H5162" s="1"/>
  <c r="H5163"/>
  <c r="D5164"/>
  <c r="H5164" s="1"/>
  <c r="D5166"/>
  <c r="H5166" s="1"/>
  <c r="D5168"/>
  <c r="H5168" s="1"/>
  <c r="D5170"/>
  <c r="H5170" s="1"/>
  <c r="D5172"/>
  <c r="H5172" s="1"/>
  <c r="D5174"/>
  <c r="H5174" s="1"/>
  <c r="D5176"/>
  <c r="H5176" s="1"/>
  <c r="D5178"/>
  <c r="H5178" s="1"/>
  <c r="D5180"/>
  <c r="H5180" s="1"/>
  <c r="D5182"/>
  <c r="H5182" s="1"/>
  <c r="D5184"/>
  <c r="H5184" s="1"/>
  <c r="D5186"/>
  <c r="H5186" s="1"/>
  <c r="D5188"/>
  <c r="H5188" s="1"/>
  <c r="D5190"/>
  <c r="H5190" s="1"/>
  <c r="D5192"/>
  <c r="H5192" s="1"/>
  <c r="D5194"/>
  <c r="H5194" s="1"/>
  <c r="D5196"/>
  <c r="H5196" s="1"/>
  <c r="D5198"/>
  <c r="H5198" s="1"/>
  <c r="D5200"/>
  <c r="H5200" s="1"/>
  <c r="D5202"/>
  <c r="H5202" s="1"/>
  <c r="D5204"/>
  <c r="H5204" s="1"/>
  <c r="D5206"/>
  <c r="H5206" s="1"/>
  <c r="D5208"/>
  <c r="H5208" s="1"/>
  <c r="D5210"/>
  <c r="H5210" s="1"/>
  <c r="D5212"/>
  <c r="H5212" s="1"/>
  <c r="D5214"/>
  <c r="H5214" s="1"/>
  <c r="D5216"/>
  <c r="H5216" s="1"/>
  <c r="C5218"/>
  <c r="F5218" s="1"/>
  <c r="C5220"/>
  <c r="F5220" s="1"/>
  <c r="C5222"/>
  <c r="F5222" s="1"/>
  <c r="C5224"/>
  <c r="F5224" s="1"/>
  <c r="C5226"/>
  <c r="F5226" s="1"/>
  <c r="C5228"/>
  <c r="F5228" s="1"/>
  <c r="C5230"/>
  <c r="F5230" s="1"/>
  <c r="C5232"/>
  <c r="F5232" s="1"/>
  <c r="C5234"/>
  <c r="F5234" s="1"/>
  <c r="C5236"/>
  <c r="F5236" s="1"/>
  <c r="C5238"/>
  <c r="F5238" s="1"/>
  <c r="C5240"/>
  <c r="F5240" s="1"/>
  <c r="C5242"/>
  <c r="F5242" s="1"/>
  <c r="C5244"/>
  <c r="F5244" s="1"/>
  <c r="C5246"/>
  <c r="F5246" s="1"/>
  <c r="C5248"/>
  <c r="F5248" s="1"/>
  <c r="C5250"/>
  <c r="F5250" s="1"/>
  <c r="C5252"/>
  <c r="F5252" s="1"/>
  <c r="C5254"/>
  <c r="F5254" s="1"/>
  <c r="C5256"/>
  <c r="F5256" s="1"/>
  <c r="C5258"/>
  <c r="F5258" s="1"/>
  <c r="C5260"/>
  <c r="F5260" s="1"/>
  <c r="C5262"/>
  <c r="F5262" s="1"/>
  <c r="C5264"/>
  <c r="F5264" s="1"/>
  <c r="C5266"/>
  <c r="F5266" s="1"/>
  <c r="C5268"/>
  <c r="F5268" s="1"/>
  <c r="C5270"/>
  <c r="F5270" s="1"/>
  <c r="C5272"/>
  <c r="F5272" s="1"/>
  <c r="C5274"/>
  <c r="F5274" s="1"/>
  <c r="C5276"/>
  <c r="F5276" s="1"/>
  <c r="C5278"/>
  <c r="F5278" s="1"/>
  <c r="C5280"/>
  <c r="F5280" s="1"/>
  <c r="C5282"/>
  <c r="F5282" s="1"/>
  <c r="C5284"/>
  <c r="F5284" s="1"/>
  <c r="C5286"/>
  <c r="F5286" s="1"/>
  <c r="C5288"/>
  <c r="F5288" s="1"/>
  <c r="C5290"/>
  <c r="F5290" s="1"/>
  <c r="C5292"/>
  <c r="F5292" s="1"/>
  <c r="C5294"/>
  <c r="F5294" s="1"/>
  <c r="C5296"/>
  <c r="F5296" s="1"/>
  <c r="C5298"/>
  <c r="F5298" s="1"/>
  <c r="C5300"/>
  <c r="F5300" s="1"/>
  <c r="C5302"/>
  <c r="F5302" s="1"/>
  <c r="C5304"/>
  <c r="F5304" s="1"/>
  <c r="C5306"/>
  <c r="F5306" s="1"/>
  <c r="C5308"/>
  <c r="F5308" s="1"/>
  <c r="C5310"/>
  <c r="F5310" s="1"/>
  <c r="C5312"/>
  <c r="F5312" s="1"/>
  <c r="C5314"/>
  <c r="F5314" s="1"/>
  <c r="C5316"/>
  <c r="F5316" s="1"/>
  <c r="C5318"/>
  <c r="F5318" s="1"/>
  <c r="C5320"/>
  <c r="F5320" s="1"/>
  <c r="C5322"/>
  <c r="F5322" s="1"/>
  <c r="C5324"/>
  <c r="F5324" s="1"/>
  <c r="C5326"/>
  <c r="F5326" s="1"/>
  <c r="C5328"/>
  <c r="F5328" s="1"/>
  <c r="C5330"/>
  <c r="F5330" s="1"/>
  <c r="C5332"/>
  <c r="F5332" s="1"/>
  <c r="C5334"/>
  <c r="F5334" s="1"/>
  <c r="C5336"/>
  <c r="F5336" s="1"/>
  <c r="C5338"/>
  <c r="F5338" s="1"/>
  <c r="C5340"/>
  <c r="F5340" s="1"/>
  <c r="C5342"/>
  <c r="F5342" s="1"/>
  <c r="C5344"/>
  <c r="F5344" s="1"/>
  <c r="D5346"/>
  <c r="H5346" s="1"/>
  <c r="D5348"/>
  <c r="H5348" s="1"/>
  <c r="D5350"/>
  <c r="H5350" s="1"/>
  <c r="D5352"/>
  <c r="H5352" s="1"/>
  <c r="D5354"/>
  <c r="H5354" s="1"/>
  <c r="D5356"/>
  <c r="H5356" s="1"/>
  <c r="D5358"/>
  <c r="H5358" s="1"/>
  <c r="D5360"/>
  <c r="H5360" s="1"/>
  <c r="D5362"/>
  <c r="H5362" s="1"/>
  <c r="D5364"/>
  <c r="H5364" s="1"/>
  <c r="D5366"/>
  <c r="H5366" s="1"/>
  <c r="D5368"/>
  <c r="H5368" s="1"/>
  <c r="D5370"/>
  <c r="H5370" s="1"/>
  <c r="D5372"/>
  <c r="H5372" s="1"/>
  <c r="D5374"/>
  <c r="H5374" s="1"/>
  <c r="D5376"/>
  <c r="H5376" s="1"/>
  <c r="D5378"/>
  <c r="H5378" s="1"/>
  <c r="D5380"/>
  <c r="H5380" s="1"/>
  <c r="D5382"/>
  <c r="H5382" s="1"/>
  <c r="D5384"/>
  <c r="H5384" s="1"/>
  <c r="D5386"/>
  <c r="H5386" s="1"/>
  <c r="D5388"/>
  <c r="H5388" s="1"/>
  <c r="D5390"/>
  <c r="H5390" s="1"/>
  <c r="D5392"/>
  <c r="H5392" s="1"/>
  <c r="D5394"/>
  <c r="H5394" s="1"/>
  <c r="D5396"/>
  <c r="H5396" s="1"/>
  <c r="D5398"/>
  <c r="H5398" s="1"/>
  <c r="D5400"/>
  <c r="H5400" s="1"/>
  <c r="D5402"/>
  <c r="H5402" s="1"/>
  <c r="D5404"/>
  <c r="H5404" s="1"/>
  <c r="D5406"/>
  <c r="H5406" s="1"/>
  <c r="D5408"/>
  <c r="H5408" s="1"/>
  <c r="D5410"/>
  <c r="H5410" s="1"/>
  <c r="D5412"/>
  <c r="H5412" s="1"/>
  <c r="D5414"/>
  <c r="H5414" s="1"/>
  <c r="D5416"/>
  <c r="H5416" s="1"/>
  <c r="D5418"/>
  <c r="H5418" s="1"/>
  <c r="D5420"/>
  <c r="H5420" s="1"/>
  <c r="D5422"/>
  <c r="H5422" s="1"/>
  <c r="D5424"/>
  <c r="H5424" s="1"/>
  <c r="D5426"/>
  <c r="H5426" s="1"/>
  <c r="D5428"/>
  <c r="H5428" s="1"/>
  <c r="D5430"/>
  <c r="H5430" s="1"/>
  <c r="D5432"/>
  <c r="H5432" s="1"/>
  <c r="D5434"/>
  <c r="H5434" s="1"/>
  <c r="D5436"/>
  <c r="H5436" s="1"/>
  <c r="D5438"/>
  <c r="H5438" s="1"/>
  <c r="D5440"/>
  <c r="H5440" s="1"/>
  <c r="D5442"/>
  <c r="H5442" s="1"/>
  <c r="D5444"/>
  <c r="H5444" s="1"/>
  <c r="D5446"/>
  <c r="H5446" s="1"/>
  <c r="D5448"/>
  <c r="H5448" s="1"/>
  <c r="D5450"/>
  <c r="H5450" s="1"/>
  <c r="D5452"/>
  <c r="H5452" s="1"/>
  <c r="D5454"/>
  <c r="H5454" s="1"/>
  <c r="D5456"/>
  <c r="H5456" s="1"/>
  <c r="D5458"/>
  <c r="H5458" s="1"/>
  <c r="D5460"/>
  <c r="H5460" s="1"/>
  <c r="D5462"/>
  <c r="H5462" s="1"/>
  <c r="D5463"/>
  <c r="H5463" s="1"/>
  <c r="D5465"/>
  <c r="H5465" s="1"/>
  <c r="D5467"/>
  <c r="H5467" s="1"/>
  <c r="D5469"/>
  <c r="H5469" s="1"/>
  <c r="D5471"/>
  <c r="H5471" s="1"/>
  <c r="D5473"/>
  <c r="H5473" s="1"/>
  <c r="D5475"/>
  <c r="H5475" s="1"/>
  <c r="D5477"/>
  <c r="H5477" s="1"/>
  <c r="D5479"/>
  <c r="H5479" s="1"/>
  <c r="D5481"/>
  <c r="H5481" s="1"/>
  <c r="D5483"/>
  <c r="H5483" s="1"/>
  <c r="C5485"/>
  <c r="F5485" s="1"/>
  <c r="C5487"/>
  <c r="F5487" s="1"/>
  <c r="C5489"/>
  <c r="F5489" s="1"/>
  <c r="C5491"/>
  <c r="F5491" s="1"/>
  <c r="C5493"/>
  <c r="F5493" s="1"/>
  <c r="C5495"/>
  <c r="F5495" s="1"/>
  <c r="C5497"/>
  <c r="F5497" s="1"/>
  <c r="C5499"/>
  <c r="F5499" s="1"/>
  <c r="C5501"/>
  <c r="F5501" s="1"/>
  <c r="C5503"/>
  <c r="F5503" s="1"/>
  <c r="C5505"/>
  <c r="F5505" s="1"/>
  <c r="C5507"/>
  <c r="F5507" s="1"/>
  <c r="C5509"/>
  <c r="F5509" s="1"/>
  <c r="C5511"/>
  <c r="F5511" s="1"/>
  <c r="C5513"/>
  <c r="F5513" s="1"/>
  <c r="C5515"/>
  <c r="F5515" s="1"/>
  <c r="C5517"/>
  <c r="F5517" s="1"/>
  <c r="C5519"/>
  <c r="F5519" s="1"/>
  <c r="C5521"/>
  <c r="F5521" s="1"/>
  <c r="C5523"/>
  <c r="F5523" s="1"/>
  <c r="C5525"/>
  <c r="F5525" s="1"/>
  <c r="C5527"/>
  <c r="F5527" s="1"/>
  <c r="C5529"/>
  <c r="F5529" s="1"/>
  <c r="C5531"/>
  <c r="F5531" s="1"/>
  <c r="C5533"/>
  <c r="F5533" s="1"/>
  <c r="C5535"/>
  <c r="F5535" s="1"/>
  <c r="C5537"/>
  <c r="F5537" s="1"/>
  <c r="C5539"/>
  <c r="F5539" s="1"/>
  <c r="C5541"/>
  <c r="F5541" s="1"/>
  <c r="D5542"/>
  <c r="H5542" s="1"/>
  <c r="C5543"/>
  <c r="F5543" s="1"/>
  <c r="D5544"/>
  <c r="H5544" s="1"/>
  <c r="C5545"/>
  <c r="F5545" s="1"/>
  <c r="D5546"/>
  <c r="H5546" s="1"/>
  <c r="D5548"/>
  <c r="H5548" s="1"/>
  <c r="D5550"/>
  <c r="H5550" s="1"/>
  <c r="D5552"/>
  <c r="H5552" s="1"/>
  <c r="D5554"/>
  <c r="H5554" s="1"/>
  <c r="D5556"/>
  <c r="H5556" s="1"/>
  <c r="D5558"/>
  <c r="H5558" s="1"/>
  <c r="D5560"/>
  <c r="H5560" s="1"/>
  <c r="D5562"/>
  <c r="H5562" s="1"/>
  <c r="D5564"/>
  <c r="H5564" s="1"/>
  <c r="D5566"/>
  <c r="H5566" s="1"/>
  <c r="D5568"/>
  <c r="H5568" s="1"/>
  <c r="D5570"/>
  <c r="H5570" s="1"/>
  <c r="D5572"/>
  <c r="H5572" s="1"/>
  <c r="C5573"/>
  <c r="F5573" s="1"/>
  <c r="D5574"/>
  <c r="H5574" s="1"/>
  <c r="C5575"/>
  <c r="F5575" s="1"/>
  <c r="D5576"/>
  <c r="H5576" s="1"/>
  <c r="C5577"/>
  <c r="F5577" s="1"/>
  <c r="D5578"/>
  <c r="H5578" s="1"/>
  <c r="C5579"/>
  <c r="F5579" s="1"/>
  <c r="D5580"/>
  <c r="H5580" s="1"/>
  <c r="C5581"/>
  <c r="F5581" s="1"/>
  <c r="D5582"/>
  <c r="H5582" s="1"/>
  <c r="C5583"/>
  <c r="F5583" s="1"/>
  <c r="D5584"/>
  <c r="H5584" s="1"/>
  <c r="D5586"/>
  <c r="H5586" s="1"/>
  <c r="D5588"/>
  <c r="H5588" s="1"/>
  <c r="D5590"/>
  <c r="H5590" s="1"/>
  <c r="D5592"/>
  <c r="H5592" s="1"/>
  <c r="D5594"/>
  <c r="H5594" s="1"/>
  <c r="D5596"/>
  <c r="H5596" s="1"/>
  <c r="D5598"/>
  <c r="H5598" s="1"/>
  <c r="D5600"/>
  <c r="H5600" s="1"/>
  <c r="H5541" i="4"/>
  <c r="H5531"/>
  <c r="H5529"/>
  <c r="H5526"/>
  <c r="H5523"/>
  <c r="H5515"/>
  <c r="H5509"/>
  <c r="H5506"/>
  <c r="H5497"/>
  <c r="H5491"/>
  <c r="H5487"/>
  <c r="H5483"/>
  <c r="H5479"/>
  <c r="H5475"/>
  <c r="H5471"/>
  <c r="H5467"/>
  <c r="H5461"/>
  <c r="H5455"/>
  <c r="H5451"/>
  <c r="H5447"/>
  <c r="H5443"/>
  <c r="H5439"/>
  <c r="H5435"/>
  <c r="H5431"/>
  <c r="H5427"/>
  <c r="H5424"/>
  <c r="H5423"/>
  <c r="H5422"/>
  <c r="H5416"/>
  <c r="H5415"/>
  <c r="H5414"/>
  <c r="H5408"/>
  <c r="H5407"/>
  <c r="H5406"/>
  <c r="H5400"/>
  <c r="H5399"/>
  <c r="H5398"/>
  <c r="H5393"/>
  <c r="H5389"/>
  <c r="H5385"/>
  <c r="H5381"/>
  <c r="H5377"/>
  <c r="H5373"/>
  <c r="H5369"/>
  <c r="H5365"/>
  <c r="H5361"/>
  <c r="H5357"/>
  <c r="H5353"/>
  <c r="H5349"/>
  <c r="H5163"/>
  <c r="H5159"/>
  <c r="H5155"/>
  <c r="H5151"/>
  <c r="H5147"/>
  <c r="H5143"/>
  <c r="H5139"/>
  <c r="H5135"/>
  <c r="H5131"/>
  <c r="H5127"/>
  <c r="H5123"/>
  <c r="H5119"/>
  <c r="H5115"/>
  <c r="H5111"/>
  <c r="H5107"/>
  <c r="H5103"/>
  <c r="H5099"/>
  <c r="H5095"/>
  <c r="H5091"/>
  <c r="H5087"/>
  <c r="H5083"/>
  <c r="H5079"/>
  <c r="H5075"/>
  <c r="H5071"/>
  <c r="H5599"/>
  <c r="H5598"/>
  <c r="H5597"/>
  <c r="H5596"/>
  <c r="H5595"/>
  <c r="H5594"/>
  <c r="H5593"/>
  <c r="H5592"/>
  <c r="H5591"/>
  <c r="H5590"/>
  <c r="H5589"/>
  <c r="H5588"/>
  <c r="H5587"/>
  <c r="H5586"/>
  <c r="H5585"/>
  <c r="H5584"/>
  <c r="H5583"/>
  <c r="H5582"/>
  <c r="H5581"/>
  <c r="H5580"/>
  <c r="H5579"/>
  <c r="H5578"/>
  <c r="H5577"/>
  <c r="H5576"/>
  <c r="H5575"/>
  <c r="H5574"/>
  <c r="H5573"/>
  <c r="H5572"/>
  <c r="H5571"/>
  <c r="H5570"/>
  <c r="H5569"/>
  <c r="H5568"/>
  <c r="H5567"/>
  <c r="H5566"/>
  <c r="H5565"/>
  <c r="H5564"/>
  <c r="H5563"/>
  <c r="H5562"/>
  <c r="H5561"/>
  <c r="H5560"/>
  <c r="H5559"/>
  <c r="H5558"/>
  <c r="H5557"/>
  <c r="H5556"/>
  <c r="H5555"/>
  <c r="H5554"/>
  <c r="H5553"/>
  <c r="H5552"/>
  <c r="H5551"/>
  <c r="H5550"/>
  <c r="H5549"/>
  <c r="H5548"/>
  <c r="H5547"/>
  <c r="H5600"/>
  <c r="H5536"/>
  <c r="H5516"/>
  <c r="H5500"/>
  <c r="H5539"/>
  <c r="H5537"/>
  <c r="H5519"/>
  <c r="H5517"/>
  <c r="H5511"/>
  <c r="H5503"/>
  <c r="H5501"/>
  <c r="H5495"/>
  <c r="H5540"/>
  <c r="H5520"/>
  <c r="H5512"/>
  <c r="H5496"/>
  <c r="H5462"/>
  <c r="H5396"/>
  <c r="H5392"/>
  <c r="H5388"/>
  <c r="H5384"/>
  <c r="H5380"/>
  <c r="H5376"/>
  <c r="H5372"/>
  <c r="H5368"/>
  <c r="H5364"/>
  <c r="H5360"/>
  <c r="H5356"/>
  <c r="H5352"/>
  <c r="H5348"/>
  <c r="H5489"/>
  <c r="H5485"/>
  <c r="H5481"/>
  <c r="H5477"/>
  <c r="H5473"/>
  <c r="H5469"/>
  <c r="H5465"/>
  <c r="H5463"/>
  <c r="H5457"/>
  <c r="H5453"/>
  <c r="H5449"/>
  <c r="H5445"/>
  <c r="H5441"/>
  <c r="H5437"/>
  <c r="H5433"/>
  <c r="H5429"/>
  <c r="H5425"/>
  <c r="H5421"/>
  <c r="H5417"/>
  <c r="H5413"/>
  <c r="H5409"/>
  <c r="H5405"/>
  <c r="H5401"/>
  <c r="H5397"/>
  <c r="H5458"/>
  <c r="H5394"/>
  <c r="H5390"/>
  <c r="H5386"/>
  <c r="H5382"/>
  <c r="H5378"/>
  <c r="H5374"/>
  <c r="H5370"/>
  <c r="H5366"/>
  <c r="H5362"/>
  <c r="H5358"/>
  <c r="H5354"/>
  <c r="H5350"/>
  <c r="H5346"/>
  <c r="H5344"/>
  <c r="H5342"/>
  <c r="H5340"/>
  <c r="H5338"/>
  <c r="H5336"/>
  <c r="H5334"/>
  <c r="H5332"/>
  <c r="H5330"/>
  <c r="H5328"/>
  <c r="H5326"/>
  <c r="H5324"/>
  <c r="H5246"/>
  <c r="H5244"/>
  <c r="H5242"/>
  <c r="H5240"/>
  <c r="H5238"/>
  <c r="H5236"/>
  <c r="H5234"/>
  <c r="H5232"/>
  <c r="H5230"/>
  <c r="H5228"/>
  <c r="H5226"/>
  <c r="H5224"/>
  <c r="H5222"/>
  <c r="H5220"/>
  <c r="H5218"/>
  <c r="H5216"/>
  <c r="H5214"/>
  <c r="H5212"/>
  <c r="H5210"/>
  <c r="H5208"/>
  <c r="H5206"/>
  <c r="H5204"/>
  <c r="H5202"/>
  <c r="H5200"/>
  <c r="H5198"/>
  <c r="H5196"/>
  <c r="H5194"/>
  <c r="H5192"/>
  <c r="H5190"/>
  <c r="H5188"/>
  <c r="H5186"/>
  <c r="H5184"/>
  <c r="H5182"/>
  <c r="H5180"/>
  <c r="H5178"/>
  <c r="H5176"/>
  <c r="H5174"/>
  <c r="H5172"/>
  <c r="H5170"/>
  <c r="H5168"/>
  <c r="H5166"/>
  <c r="H5164"/>
  <c r="H5162"/>
  <c r="H5160"/>
  <c r="H5158"/>
  <c r="H5156"/>
  <c r="H5154"/>
  <c r="H5152"/>
  <c r="H5150"/>
  <c r="H5148"/>
  <c r="H5146"/>
  <c r="H5144"/>
  <c r="H5142"/>
  <c r="H5140"/>
  <c r="H5138"/>
  <c r="H5136"/>
  <c r="H5134"/>
  <c r="H5132"/>
  <c r="H5130"/>
  <c r="H5128"/>
  <c r="H5126"/>
  <c r="H5124"/>
  <c r="H5122"/>
  <c r="H5120"/>
  <c r="H5118"/>
  <c r="H5116"/>
  <c r="H5114"/>
  <c r="H5112"/>
  <c r="H5110"/>
  <c r="H5108"/>
  <c r="H5106"/>
  <c r="H5104"/>
  <c r="H5102"/>
  <c r="H5100"/>
  <c r="H5098"/>
  <c r="H5096"/>
  <c r="H5094"/>
  <c r="H5092"/>
  <c r="H5090"/>
  <c r="H5088"/>
  <c r="H5086"/>
  <c r="H5084"/>
  <c r="H5082"/>
  <c r="H5080"/>
  <c r="H5078"/>
  <c r="H5076"/>
  <c r="H5074"/>
  <c r="H5072"/>
  <c r="H5070"/>
  <c r="H5068"/>
  <c r="H5542"/>
  <c r="H5538"/>
  <c r="H5534"/>
  <c r="H5532"/>
  <c r="H5510"/>
  <c r="H5508"/>
  <c r="H5498"/>
  <c r="H5488"/>
  <c r="H5482"/>
  <c r="H5480"/>
  <c r="H5472"/>
  <c r="H5470"/>
  <c r="H5468"/>
  <c r="H5460"/>
  <c r="H5456"/>
  <c r="H5448"/>
  <c r="H5440"/>
  <c r="H5438"/>
  <c r="H5434"/>
  <c r="H5432"/>
  <c r="H5430"/>
  <c r="H5428"/>
  <c r="H5426"/>
  <c r="H5528"/>
  <c r="H5524"/>
  <c r="H5522"/>
  <c r="H5518"/>
  <c r="H5514"/>
  <c r="H5504"/>
  <c r="H5502"/>
  <c r="H5494"/>
  <c r="H5492"/>
  <c r="H5490"/>
  <c r="H5486"/>
  <c r="H5484"/>
  <c r="H5478"/>
  <c r="H5476"/>
  <c r="H5474"/>
  <c r="H5466"/>
  <c r="H5464"/>
  <c r="H5454"/>
  <c r="H5452"/>
  <c r="H5450"/>
  <c r="H5446"/>
  <c r="H5444"/>
  <c r="H5442"/>
  <c r="H5436"/>
  <c r="H5322"/>
  <c r="H5320"/>
  <c r="H5318"/>
  <c r="H5316"/>
  <c r="H5314"/>
  <c r="H5312"/>
  <c r="H5310"/>
  <c r="H5308"/>
  <c r="H5306"/>
  <c r="H5304"/>
  <c r="H5302"/>
  <c r="H5300"/>
  <c r="H5298"/>
  <c r="H5296"/>
  <c r="H5294"/>
  <c r="H5292"/>
  <c r="H5290"/>
  <c r="H5288"/>
  <c r="H5286"/>
  <c r="H5284"/>
  <c r="H5282"/>
  <c r="H5280"/>
  <c r="H5278"/>
  <c r="H5276"/>
  <c r="H5274"/>
  <c r="H5272"/>
  <c r="H5270"/>
  <c r="H5268"/>
  <c r="H5266"/>
  <c r="H5264"/>
  <c r="H5262"/>
  <c r="H5260"/>
  <c r="H5258"/>
  <c r="H5256"/>
  <c r="H5254"/>
  <c r="H5252"/>
  <c r="H5250"/>
  <c r="H5248"/>
  <c r="C1" i="5"/>
  <c r="A2"/>
  <c r="H3709" i="3" l="1"/>
  <c r="H3707"/>
  <c r="H3705"/>
  <c r="H3703"/>
  <c r="H3701"/>
  <c r="H3699"/>
  <c r="H3697"/>
  <c r="H3695"/>
  <c r="H3693"/>
  <c r="H3691"/>
  <c r="H3689"/>
  <c r="H3687"/>
  <c r="H3685"/>
  <c r="H3683"/>
  <c r="H3681"/>
  <c r="H3679"/>
  <c r="H3677"/>
  <c r="H3675"/>
  <c r="H3673"/>
  <c r="H3671"/>
  <c r="H3669"/>
  <c r="H3667"/>
  <c r="H3665"/>
  <c r="H3663"/>
  <c r="H3661"/>
  <c r="H3659"/>
  <c r="H3657"/>
  <c r="H3655"/>
  <c r="H3653"/>
  <c r="H3651"/>
  <c r="H3649"/>
  <c r="H4382"/>
  <c r="H4374"/>
  <c r="H4366"/>
  <c r="H4358"/>
  <c r="H4350"/>
  <c r="H3383"/>
  <c r="H3375"/>
  <c r="H3367"/>
  <c r="H3359"/>
  <c r="H3351"/>
  <c r="H3343"/>
  <c r="H3335"/>
  <c r="H3327"/>
  <c r="H3319"/>
  <c r="H3311"/>
  <c r="H3303"/>
  <c r="H3295"/>
  <c r="H3287"/>
  <c r="H3279"/>
  <c r="H3271"/>
  <c r="H3263"/>
  <c r="H3255"/>
  <c r="H3247"/>
  <c r="H3239"/>
  <c r="H3387"/>
  <c r="H3379"/>
  <c r="H3371"/>
  <c r="H3363"/>
  <c r="H3355"/>
  <c r="H3347"/>
  <c r="H3339"/>
  <c r="H3331"/>
  <c r="H3323"/>
  <c r="H3315"/>
  <c r="H3307"/>
  <c r="H3299"/>
  <c r="H3291"/>
  <c r="H3283"/>
  <c r="H3275"/>
  <c r="H3267"/>
  <c r="H3259"/>
  <c r="H3251"/>
  <c r="H3243"/>
  <c r="H3235"/>
  <c r="H3079"/>
  <c r="H3063"/>
  <c r="H3047"/>
  <c r="H3031"/>
  <c r="H401"/>
  <c r="H385"/>
  <c r="H369"/>
  <c r="H353"/>
  <c r="H337"/>
  <c r="H321"/>
  <c r="H305"/>
  <c r="H289"/>
  <c r="H273"/>
  <c r="H257"/>
  <c r="H409"/>
  <c r="H393"/>
  <c r="H377"/>
  <c r="H361"/>
  <c r="H345"/>
  <c r="H329"/>
  <c r="H313"/>
  <c r="H297"/>
  <c r="H281"/>
  <c r="H265"/>
  <c r="H249"/>
  <c r="E2"/>
  <c r="H4766"/>
  <c r="H4764"/>
  <c r="H4762"/>
  <c r="H4760"/>
  <c r="H4758"/>
  <c r="H4756"/>
  <c r="H4754"/>
  <c r="H4752"/>
  <c r="H4750"/>
  <c r="H4748"/>
  <c r="H4746"/>
  <c r="H4744"/>
  <c r="H4742"/>
  <c r="H4740"/>
  <c r="H4738"/>
  <c r="H4736"/>
  <c r="H4734"/>
  <c r="H4732"/>
  <c r="H4730"/>
  <c r="H4728"/>
  <c r="H4726"/>
  <c r="H4724"/>
  <c r="H4722"/>
  <c r="H4720"/>
  <c r="H4718"/>
  <c r="H4716"/>
  <c r="H4714"/>
  <c r="H4712"/>
  <c r="H4710"/>
  <c r="H4708"/>
  <c r="H4706"/>
  <c r="H4704"/>
  <c r="H4702"/>
  <c r="H4700"/>
  <c r="H4698"/>
  <c r="H4696"/>
  <c r="H4694"/>
  <c r="H4692"/>
  <c r="H4690"/>
  <c r="H4688"/>
  <c r="H4686"/>
  <c r="H4684"/>
  <c r="H4682"/>
  <c r="H4680"/>
  <c r="H4678"/>
  <c r="H4676"/>
  <c r="H4674"/>
  <c r="H4672"/>
  <c r="H4670"/>
  <c r="H4668"/>
  <c r="E1" s="1"/>
  <c r="H4505" i="2"/>
  <c r="H4044"/>
  <c r="H4028"/>
  <c r="H4012"/>
  <c r="H3996"/>
  <c r="H4052"/>
  <c r="H4036"/>
  <c r="H4020"/>
  <c r="H4004"/>
  <c r="H3988"/>
  <c r="H4771"/>
  <c r="H4769"/>
  <c r="H4767"/>
  <c r="H4765"/>
  <c r="H4763"/>
  <c r="H4761"/>
  <c r="H4759"/>
  <c r="H4757"/>
  <c r="H4755"/>
  <c r="H4753"/>
  <c r="H4751"/>
  <c r="H4749"/>
  <c r="H4747"/>
  <c r="H4745"/>
  <c r="H4743"/>
  <c r="H4741"/>
  <c r="H4739"/>
  <c r="H4737"/>
  <c r="H4735"/>
  <c r="H4733"/>
  <c r="H4731"/>
  <c r="H4729"/>
  <c r="H4727"/>
  <c r="H4725"/>
  <c r="H4723"/>
  <c r="H4721"/>
  <c r="H4719"/>
  <c r="H4717"/>
  <c r="H4715"/>
  <c r="H4713"/>
  <c r="H4711"/>
  <c r="H4709"/>
  <c r="H4707"/>
  <c r="H4705"/>
  <c r="H4703"/>
  <c r="H4701"/>
  <c r="H4699"/>
  <c r="H4697"/>
  <c r="H4695"/>
  <c r="H4693"/>
  <c r="H4691"/>
  <c r="H4689"/>
  <c r="H4687"/>
  <c r="H4685"/>
  <c r="H4683"/>
  <c r="H4681"/>
  <c r="H4679"/>
  <c r="H4677"/>
  <c r="H4675"/>
  <c r="H4673"/>
  <c r="H4671"/>
  <c r="H4669"/>
  <c r="H4667"/>
  <c r="J1" i="5"/>
  <c r="H1778" i="4"/>
  <c r="H3418"/>
  <c r="H3414"/>
  <c r="H3410"/>
  <c r="H2088"/>
  <c r="H2084"/>
  <c r="H2080"/>
  <c r="H2076"/>
  <c r="H2072"/>
  <c r="H2068"/>
  <c r="H2064"/>
  <c r="H2060"/>
  <c r="H2056"/>
  <c r="H2052"/>
  <c r="H2048"/>
  <c r="H2044"/>
  <c r="H1592"/>
  <c r="H1588"/>
  <c r="H416"/>
  <c r="H3918"/>
  <c r="H943"/>
  <c r="H911"/>
  <c r="H879"/>
  <c r="H480"/>
  <c r="C2" i="5"/>
  <c r="D2" s="1"/>
  <c r="G1"/>
  <c r="I1"/>
  <c r="A3"/>
  <c r="C3" s="1"/>
  <c r="D3" s="1"/>
  <c r="F1"/>
  <c r="H1"/>
  <c r="H2792" i="4"/>
  <c r="H2664"/>
  <c r="H2536"/>
  <c r="H2408"/>
  <c r="H2280"/>
  <c r="H2216"/>
  <c r="H2152"/>
  <c r="H1842"/>
  <c r="H1640"/>
  <c r="H1639"/>
  <c r="H1636"/>
  <c r="H1635"/>
  <c r="H1632"/>
  <c r="H1631"/>
  <c r="H1628"/>
  <c r="H1627"/>
  <c r="H1624"/>
  <c r="H1623"/>
  <c r="H1620"/>
  <c r="H1619"/>
  <c r="H1616"/>
  <c r="H1615"/>
  <c r="H1612"/>
  <c r="H1611"/>
  <c r="H1608"/>
  <c r="H1607"/>
  <c r="H1604"/>
  <c r="H1603"/>
  <c r="H1600"/>
  <c r="H1599"/>
  <c r="H1596"/>
  <c r="H1595"/>
  <c r="H1591"/>
  <c r="H1040"/>
  <c r="H1036"/>
  <c r="H1032"/>
  <c r="H1028"/>
  <c r="H1024"/>
  <c r="H1020"/>
  <c r="H1016"/>
  <c r="H1012"/>
  <c r="H1008"/>
  <c r="H1004"/>
  <c r="H2728"/>
  <c r="H2600"/>
  <c r="H2472"/>
  <c r="H2344"/>
  <c r="H847"/>
  <c r="H3"/>
  <c r="H4916"/>
  <c r="H4882"/>
  <c r="H4848"/>
  <c r="H4844"/>
  <c r="H4840"/>
  <c r="H4836"/>
  <c r="H4832"/>
  <c r="H4828"/>
  <c r="H4824"/>
  <c r="H4820"/>
  <c r="H4816"/>
  <c r="H4812"/>
  <c r="H4808"/>
  <c r="H4804"/>
  <c r="H4800"/>
  <c r="H4796"/>
  <c r="H4792"/>
  <c r="H4788"/>
  <c r="H4784"/>
  <c r="H4780"/>
  <c r="H4776"/>
  <c r="H4772"/>
  <c r="H4768"/>
  <c r="H4764"/>
  <c r="H4760"/>
  <c r="H4756"/>
  <c r="H4752"/>
  <c r="H4748"/>
  <c r="H4744"/>
  <c r="H4740"/>
  <c r="H4736"/>
  <c r="H4732"/>
  <c r="H4728"/>
  <c r="H4724"/>
  <c r="H4720"/>
  <c r="H4716"/>
  <c r="H4712"/>
  <c r="H4708"/>
  <c r="H4704"/>
  <c r="H4700"/>
  <c r="H4696"/>
  <c r="H4692"/>
  <c r="H4688"/>
  <c r="H4684"/>
  <c r="H4680"/>
  <c r="H4676"/>
  <c r="H4672"/>
  <c r="H4668"/>
  <c r="H4664"/>
  <c r="H4660"/>
  <c r="H4656"/>
  <c r="H4652"/>
  <c r="H4648"/>
  <c r="H4644"/>
  <c r="H4640"/>
  <c r="H4636"/>
  <c r="H4632"/>
  <c r="H4628"/>
  <c r="H4624"/>
  <c r="H4620"/>
  <c r="H4616"/>
  <c r="H4612"/>
  <c r="H4608"/>
  <c r="H4604"/>
  <c r="H4600"/>
  <c r="H4596"/>
  <c r="H4592"/>
  <c r="H4588"/>
  <c r="H4584"/>
  <c r="H4580"/>
  <c r="H4576"/>
  <c r="H4572"/>
  <c r="H4568"/>
  <c r="H4564"/>
  <c r="H4560"/>
  <c r="H4556"/>
  <c r="H4552"/>
  <c r="H4548"/>
  <c r="H4544"/>
  <c r="H4540"/>
  <c r="H4536"/>
  <c r="H4532"/>
  <c r="H4526"/>
  <c r="H4518"/>
  <c r="H4510"/>
  <c r="H4502"/>
  <c r="H4494"/>
  <c r="H4486"/>
  <c r="H4478"/>
  <c r="H4470"/>
  <c r="H4462"/>
  <c r="H4454"/>
  <c r="H4446"/>
  <c r="H4438"/>
  <c r="H4430"/>
  <c r="H4422"/>
  <c r="H4414"/>
  <c r="H4406"/>
  <c r="H4398"/>
  <c r="H4390"/>
  <c r="H4382"/>
  <c r="H4374"/>
  <c r="H4366"/>
  <c r="H4358"/>
  <c r="H4350"/>
  <c r="H4342"/>
  <c r="H4334"/>
  <c r="H4326"/>
  <c r="H4318"/>
  <c r="H4310"/>
  <c r="H4302"/>
  <c r="H4294"/>
  <c r="H4286"/>
  <c r="H4278"/>
  <c r="H4270"/>
  <c r="H4262"/>
  <c r="H4254"/>
  <c r="H4246"/>
  <c r="H4238"/>
  <c r="H4230"/>
  <c r="H4222"/>
  <c r="H4214"/>
  <c r="H4206"/>
  <c r="H4198"/>
  <c r="H4190"/>
  <c r="H4182"/>
  <c r="H4174"/>
  <c r="H4166"/>
  <c r="H4158"/>
  <c r="H4150"/>
  <c r="H3950"/>
  <c r="H3886"/>
  <c r="H3054"/>
  <c r="H3050"/>
  <c r="H3046"/>
  <c r="H3042"/>
  <c r="H3038"/>
  <c r="H3034"/>
  <c r="H3030"/>
  <c r="H3026"/>
  <c r="H3022"/>
  <c r="H3018"/>
  <c r="H3014"/>
  <c r="H3010"/>
  <c r="H3006"/>
  <c r="H3002"/>
  <c r="H2998"/>
  <c r="H2994"/>
  <c r="H2990"/>
  <c r="H2986"/>
  <c r="H2982"/>
  <c r="H2978"/>
  <c r="H2974"/>
  <c r="H2970"/>
  <c r="H2966"/>
  <c r="H2962"/>
  <c r="H2958"/>
  <c r="H2954"/>
  <c r="H2950"/>
  <c r="H2946"/>
  <c r="H2942"/>
  <c r="H2938"/>
  <c r="H2934"/>
  <c r="H2930"/>
  <c r="H2926"/>
  <c r="H2922"/>
  <c r="H2918"/>
  <c r="H2914"/>
  <c r="H2910"/>
  <c r="H2906"/>
  <c r="H2902"/>
  <c r="H2898"/>
  <c r="H2894"/>
  <c r="H2890"/>
  <c r="H2886"/>
  <c r="H2882"/>
  <c r="H2878"/>
  <c r="H2874"/>
  <c r="H2870"/>
  <c r="H2866"/>
  <c r="H2862"/>
  <c r="H2858"/>
  <c r="H2854"/>
  <c r="H2850"/>
  <c r="H2846"/>
  <c r="H2842"/>
  <c r="H2838"/>
  <c r="H2834"/>
  <c r="H2830"/>
  <c r="H2824"/>
  <c r="H2760"/>
  <c r="H2696"/>
  <c r="H2632"/>
  <c r="H2568"/>
  <c r="H2504"/>
  <c r="H2440"/>
  <c r="H2376"/>
  <c r="H2312"/>
  <c r="H2184"/>
  <c r="H1906"/>
  <c r="H1874"/>
  <c r="H1810"/>
  <c r="H1746"/>
  <c r="H1312"/>
  <c r="H1304"/>
  <c r="H1296"/>
  <c r="H1288"/>
  <c r="H1280"/>
  <c r="H1272"/>
  <c r="H1264"/>
  <c r="H1256"/>
  <c r="H1248"/>
  <c r="H1240"/>
  <c r="H1232"/>
  <c r="H1224"/>
  <c r="H1216"/>
  <c r="H1208"/>
  <c r="H1200"/>
  <c r="H571"/>
  <c r="H567"/>
  <c r="H563"/>
  <c r="H559"/>
  <c r="H555"/>
  <c r="H551"/>
  <c r="H547"/>
  <c r="H543"/>
  <c r="H539"/>
  <c r="H535"/>
  <c r="H531"/>
  <c r="H527"/>
  <c r="H523"/>
  <c r="H519"/>
  <c r="H515"/>
  <c r="H512"/>
  <c r="H448"/>
  <c r="H5056"/>
  <c r="H5040"/>
  <c r="H4956"/>
  <c r="H3982"/>
  <c r="H3934"/>
  <c r="H3902"/>
  <c r="H3870"/>
  <c r="H3706"/>
  <c r="H3702"/>
  <c r="H3698"/>
  <c r="H3694"/>
  <c r="H3690"/>
  <c r="H3686"/>
  <c r="H3682"/>
  <c r="H3678"/>
  <c r="H3674"/>
  <c r="H3670"/>
  <c r="H3666"/>
  <c r="H3662"/>
  <c r="H3658"/>
  <c r="H3654"/>
  <c r="H3650"/>
  <c r="H3646"/>
  <c r="H3642"/>
  <c r="H3638"/>
  <c r="H3634"/>
  <c r="H3630"/>
  <c r="H3626"/>
  <c r="H3622"/>
  <c r="H3618"/>
  <c r="H3614"/>
  <c r="H3610"/>
  <c r="H3606"/>
  <c r="H3602"/>
  <c r="H3598"/>
  <c r="H3594"/>
  <c r="H3590"/>
  <c r="H3586"/>
  <c r="H3582"/>
  <c r="H3578"/>
  <c r="H3574"/>
  <c r="H3570"/>
  <c r="H3566"/>
  <c r="H3562"/>
  <c r="H3558"/>
  <c r="H3554"/>
  <c r="H3550"/>
  <c r="H3546"/>
  <c r="H3542"/>
  <c r="H3538"/>
  <c r="H3534"/>
  <c r="H3530"/>
  <c r="H3526"/>
  <c r="H3522"/>
  <c r="H3518"/>
  <c r="H3514"/>
  <c r="H3510"/>
  <c r="H3506"/>
  <c r="H3502"/>
  <c r="H3498"/>
  <c r="H3494"/>
  <c r="H3490"/>
  <c r="H3486"/>
  <c r="H3482"/>
  <c r="H3478"/>
  <c r="H3474"/>
  <c r="H3470"/>
  <c r="H3466"/>
  <c r="H3462"/>
  <c r="H3458"/>
  <c r="H3454"/>
  <c r="H3450"/>
  <c r="H3446"/>
  <c r="H3442"/>
  <c r="H3438"/>
  <c r="H3434"/>
  <c r="H3430"/>
  <c r="H3426"/>
  <c r="H3422"/>
  <c r="H2808"/>
  <c r="H2776"/>
  <c r="H2744"/>
  <c r="H2712"/>
  <c r="H2680"/>
  <c r="H2648"/>
  <c r="H2616"/>
  <c r="H2584"/>
  <c r="H2552"/>
  <c r="H2520"/>
  <c r="H2488"/>
  <c r="H2456"/>
  <c r="H2424"/>
  <c r="H2392"/>
  <c r="H2360"/>
  <c r="H2328"/>
  <c r="H2296"/>
  <c r="H2264"/>
  <c r="H2232"/>
  <c r="H2200"/>
  <c r="H2168"/>
  <c r="H2136"/>
  <c r="H2132"/>
  <c r="H2128"/>
  <c r="H2124"/>
  <c r="H2120"/>
  <c r="H2116"/>
  <c r="H2112"/>
  <c r="H2108"/>
  <c r="H2104"/>
  <c r="H2100"/>
  <c r="H2096"/>
  <c r="H2092"/>
  <c r="H972"/>
  <c r="H959"/>
  <c r="H895"/>
  <c r="H839"/>
  <c r="H831"/>
  <c r="H823"/>
  <c r="H815"/>
  <c r="H807"/>
  <c r="H1000"/>
  <c r="H992"/>
  <c r="H984"/>
  <c r="H976"/>
  <c r="H968"/>
  <c r="H927"/>
  <c r="H863"/>
  <c r="H835"/>
  <c r="H827"/>
  <c r="H819"/>
  <c r="H811"/>
  <c r="H803"/>
  <c r="H1890"/>
  <c r="H1858"/>
  <c r="H1826"/>
  <c r="H1794"/>
  <c r="H1762"/>
  <c r="H1164"/>
  <c r="H1160"/>
  <c r="H1156"/>
  <c r="H1152"/>
  <c r="H1148"/>
  <c r="H1144"/>
  <c r="H1140"/>
  <c r="H1136"/>
  <c r="H1132"/>
  <c r="H1128"/>
  <c r="H1124"/>
  <c r="H1120"/>
  <c r="H1116"/>
  <c r="H1112"/>
  <c r="H1108"/>
  <c r="H1104"/>
  <c r="H1100"/>
  <c r="H1096"/>
  <c r="H1092"/>
  <c r="H1088"/>
  <c r="H1084"/>
  <c r="H1080"/>
  <c r="H1076"/>
  <c r="H1072"/>
  <c r="H1068"/>
  <c r="H1064"/>
  <c r="H1060"/>
  <c r="H1056"/>
  <c r="H1052"/>
  <c r="H1048"/>
  <c r="H1044"/>
  <c r="H799"/>
  <c r="H795"/>
  <c r="H791"/>
  <c r="H787"/>
  <c r="H783"/>
  <c r="H779"/>
  <c r="H775"/>
  <c r="H771"/>
  <c r="H767"/>
  <c r="H763"/>
  <c r="H759"/>
  <c r="H755"/>
  <c r="H751"/>
  <c r="H747"/>
  <c r="H743"/>
  <c r="H739"/>
  <c r="H735"/>
  <c r="H731"/>
  <c r="H727"/>
  <c r="H723"/>
  <c r="H719"/>
  <c r="H715"/>
  <c r="H711"/>
  <c r="H707"/>
  <c r="H703"/>
  <c r="H699"/>
  <c r="H695"/>
  <c r="H691"/>
  <c r="H687"/>
  <c r="H683"/>
  <c r="H679"/>
  <c r="H675"/>
  <c r="H671"/>
  <c r="H667"/>
  <c r="H663"/>
  <c r="H659"/>
  <c r="H655"/>
  <c r="H651"/>
  <c r="H647"/>
  <c r="H643"/>
  <c r="H639"/>
  <c r="H635"/>
  <c r="H631"/>
  <c r="H627"/>
  <c r="H623"/>
  <c r="H619"/>
  <c r="H615"/>
  <c r="H611"/>
  <c r="H607"/>
  <c r="H603"/>
  <c r="H599"/>
  <c r="H595"/>
  <c r="H591"/>
  <c r="H587"/>
  <c r="H583"/>
  <c r="H579"/>
  <c r="H575"/>
  <c r="H496"/>
  <c r="H464"/>
  <c r="H432"/>
  <c r="H400"/>
  <c r="H2816"/>
  <c r="H2800"/>
  <c r="H2784"/>
  <c r="H2768"/>
  <c r="H2752"/>
  <c r="H2736"/>
  <c r="H2720"/>
  <c r="H2704"/>
  <c r="H2688"/>
  <c r="H2672"/>
  <c r="H2656"/>
  <c r="H2640"/>
  <c r="H2624"/>
  <c r="H2608"/>
  <c r="H2592"/>
  <c r="H2576"/>
  <c r="H2560"/>
  <c r="H2544"/>
  <c r="H2528"/>
  <c r="H2512"/>
  <c r="H2496"/>
  <c r="H2480"/>
  <c r="H2464"/>
  <c r="H2448"/>
  <c r="H2432"/>
  <c r="H2416"/>
  <c r="H2400"/>
  <c r="H2384"/>
  <c r="H2368"/>
  <c r="H2352"/>
  <c r="H2336"/>
  <c r="H2320"/>
  <c r="H2304"/>
  <c r="H2288"/>
  <c r="H2272"/>
  <c r="H2256"/>
  <c r="H2240"/>
  <c r="H2224"/>
  <c r="H2208"/>
  <c r="H2192"/>
  <c r="H2176"/>
  <c r="H2160"/>
  <c r="H2144"/>
  <c r="H1914"/>
  <c r="H1898"/>
  <c r="H1882"/>
  <c r="H1866"/>
  <c r="H1850"/>
  <c r="H1834"/>
  <c r="H1818"/>
  <c r="H1802"/>
  <c r="H1786"/>
  <c r="H1770"/>
  <c r="H1754"/>
  <c r="H1738"/>
  <c r="H1731"/>
  <c r="H1726"/>
  <c r="H1725"/>
  <c r="H1718"/>
  <c r="H1715"/>
  <c r="H1710"/>
  <c r="H1709"/>
  <c r="H1702"/>
  <c r="H1699"/>
  <c r="H1694"/>
  <c r="H1693"/>
  <c r="H1686"/>
  <c r="H1683"/>
  <c r="H1680"/>
  <c r="H1679"/>
  <c r="H1676"/>
  <c r="H1675"/>
  <c r="H1672"/>
  <c r="H1671"/>
  <c r="H1668"/>
  <c r="H1667"/>
  <c r="H1664"/>
  <c r="H1663"/>
  <c r="H1660"/>
  <c r="H1659"/>
  <c r="H1656"/>
  <c r="H1655"/>
  <c r="H1652"/>
  <c r="H1651"/>
  <c r="H1648"/>
  <c r="H1647"/>
  <c r="H1644"/>
  <c r="H1643"/>
  <c r="H5024"/>
  <c r="H5000"/>
  <c r="H4142"/>
  <c r="H4134"/>
  <c r="H4126"/>
  <c r="H4118"/>
  <c r="H4110"/>
  <c r="H4102"/>
  <c r="H4094"/>
  <c r="H4086"/>
  <c r="H4078"/>
  <c r="H4070"/>
  <c r="H4062"/>
  <c r="H4054"/>
  <c r="H4046"/>
  <c r="H4038"/>
  <c r="H4030"/>
  <c r="H4022"/>
  <c r="H4014"/>
  <c r="H4006"/>
  <c r="H3998"/>
  <c r="H3990"/>
  <c r="H3974"/>
  <c r="H3966"/>
  <c r="H3958"/>
  <c r="H3942"/>
  <c r="H3926"/>
  <c r="H3910"/>
  <c r="H3894"/>
  <c r="H3878"/>
  <c r="H3862"/>
  <c r="H3858"/>
  <c r="H3854"/>
  <c r="H3850"/>
  <c r="H3846"/>
  <c r="H3842"/>
  <c r="H3838"/>
  <c r="H3834"/>
  <c r="H3830"/>
  <c r="H3826"/>
  <c r="H3822"/>
  <c r="H3818"/>
  <c r="H3814"/>
  <c r="H3810"/>
  <c r="H3806"/>
  <c r="H3802"/>
  <c r="H3798"/>
  <c r="H3794"/>
  <c r="H3790"/>
  <c r="H3786"/>
  <c r="H3782"/>
  <c r="H3778"/>
  <c r="H3774"/>
  <c r="H3770"/>
  <c r="H3766"/>
  <c r="H3762"/>
  <c r="H3758"/>
  <c r="H3754"/>
  <c r="H3750"/>
  <c r="H3746"/>
  <c r="H3742"/>
  <c r="H3738"/>
  <c r="H3734"/>
  <c r="H3730"/>
  <c r="H3726"/>
  <c r="H3722"/>
  <c r="H3718"/>
  <c r="H3714"/>
  <c r="H3710"/>
  <c r="H951"/>
  <c r="H935"/>
  <c r="H919"/>
  <c r="H903"/>
  <c r="H887"/>
  <c r="H871"/>
  <c r="H855"/>
  <c r="H504"/>
  <c r="H488"/>
  <c r="H472"/>
  <c r="H456"/>
  <c r="H440"/>
  <c r="H424"/>
  <c r="H408"/>
  <c r="H394"/>
  <c r="H390"/>
  <c r="H386"/>
  <c r="H382"/>
  <c r="H378"/>
  <c r="H374"/>
  <c r="H370"/>
  <c r="H366"/>
  <c r="H362"/>
  <c r="H358"/>
  <c r="H354"/>
  <c r="H350"/>
  <c r="H346"/>
  <c r="H1351"/>
  <c r="H1348"/>
  <c r="H1347"/>
  <c r="H1344"/>
  <c r="H1343"/>
  <c r="H1340"/>
  <c r="H1339"/>
  <c r="H1336"/>
  <c r="H1335"/>
  <c r="H1332"/>
  <c r="H1331"/>
  <c r="H1328"/>
  <c r="H1327"/>
  <c r="H1324"/>
  <c r="H1323"/>
  <c r="H1320"/>
  <c r="H1316"/>
  <c r="H1308"/>
  <c r="H1300"/>
  <c r="H1292"/>
  <c r="H1284"/>
  <c r="H1276"/>
  <c r="H1268"/>
  <c r="H1260"/>
  <c r="H1252"/>
  <c r="H1244"/>
  <c r="H1236"/>
  <c r="H1228"/>
  <c r="H1220"/>
  <c r="H1212"/>
  <c r="H1204"/>
  <c r="H1196"/>
  <c r="H1192"/>
  <c r="H1188"/>
  <c r="H1184"/>
  <c r="H1180"/>
  <c r="H1176"/>
  <c r="H1172"/>
  <c r="H1168"/>
  <c r="H162"/>
  <c r="H158"/>
  <c r="H154"/>
  <c r="H150"/>
  <c r="H146"/>
  <c r="H142"/>
  <c r="H138"/>
  <c r="H134"/>
  <c r="H130"/>
  <c r="H126"/>
  <c r="H122"/>
  <c r="H118"/>
  <c r="H114"/>
  <c r="H110"/>
  <c r="H106"/>
  <c r="H102"/>
  <c r="H98"/>
  <c r="H94"/>
  <c r="H90"/>
  <c r="H86"/>
  <c r="H82"/>
  <c r="H78"/>
  <c r="H74"/>
  <c r="H70"/>
  <c r="H66"/>
  <c r="H62"/>
  <c r="H58"/>
  <c r="H54"/>
  <c r="H50"/>
  <c r="H46"/>
  <c r="H42"/>
  <c r="H38"/>
  <c r="H34"/>
  <c r="H30"/>
  <c r="H26"/>
  <c r="H22"/>
  <c r="H18"/>
  <c r="H14"/>
  <c r="H10"/>
  <c r="H6"/>
  <c r="H5067"/>
  <c r="H5065"/>
  <c r="H5055"/>
  <c r="H5051"/>
  <c r="H5039"/>
  <c r="H5035"/>
  <c r="H5033"/>
  <c r="H5023"/>
  <c r="H5019"/>
  <c r="H4995"/>
  <c r="H4991"/>
  <c r="H4987"/>
  <c r="H4953"/>
  <c r="H4949"/>
  <c r="H4945"/>
  <c r="H4943"/>
  <c r="H4937"/>
  <c r="H4935"/>
  <c r="H4915"/>
  <c r="H4909"/>
  <c r="H4907"/>
  <c r="H4903"/>
  <c r="H4901"/>
  <c r="H4881"/>
  <c r="H4877"/>
  <c r="H4873"/>
  <c r="H4869"/>
  <c r="H4843"/>
  <c r="H4835"/>
  <c r="H4827"/>
  <c r="H4819"/>
  <c r="H4811"/>
  <c r="H4803"/>
  <c r="H4795"/>
  <c r="H4787"/>
  <c r="H4779"/>
  <c r="H4771"/>
  <c r="H4763"/>
  <c r="H4755"/>
  <c r="H4751"/>
  <c r="H4747"/>
  <c r="H4743"/>
  <c r="H4739"/>
  <c r="H4735"/>
  <c r="H4731"/>
  <c r="H4727"/>
  <c r="H4723"/>
  <c r="H4715"/>
  <c r="H4707"/>
  <c r="H4699"/>
  <c r="H4691"/>
  <c r="H4683"/>
  <c r="H4675"/>
  <c r="H4667"/>
  <c r="H4659"/>
  <c r="H4651"/>
  <c r="H4643"/>
  <c r="H4635"/>
  <c r="H4627"/>
  <c r="H4619"/>
  <c r="H4611"/>
  <c r="H4603"/>
  <c r="H4595"/>
  <c r="H4587"/>
  <c r="H4579"/>
  <c r="H4571"/>
  <c r="H4563"/>
  <c r="H4555"/>
  <c r="H4547"/>
  <c r="H4543"/>
  <c r="H4539"/>
  <c r="H4341"/>
  <c r="H4339"/>
  <c r="H4333"/>
  <c r="H4325"/>
  <c r="H4323"/>
  <c r="H4317"/>
  <c r="H4309"/>
  <c r="H4307"/>
  <c r="H4301"/>
  <c r="H4293"/>
  <c r="H4283"/>
  <c r="H4277"/>
  <c r="H4267"/>
  <c r="H4261"/>
  <c r="H4259"/>
  <c r="H4253"/>
  <c r="H4235"/>
  <c r="H4229"/>
  <c r="H4227"/>
  <c r="H4221"/>
  <c r="H4211"/>
  <c r="H4205"/>
  <c r="H4149"/>
  <c r="H4141"/>
  <c r="H4139"/>
  <c r="H4133"/>
  <c r="H4131"/>
  <c r="H4125"/>
  <c r="H4123"/>
  <c r="H4117"/>
  <c r="H4115"/>
  <c r="H4109"/>
  <c r="H4107"/>
  <c r="H4101"/>
  <c r="H4099"/>
  <c r="H4093"/>
  <c r="H4091"/>
  <c r="H4085"/>
  <c r="H4083"/>
  <c r="H4077"/>
  <c r="H4075"/>
  <c r="H4069"/>
  <c r="H4061"/>
  <c r="H4059"/>
  <c r="H4053"/>
  <c r="H4045"/>
  <c r="H4043"/>
  <c r="H4037"/>
  <c r="H4019"/>
  <c r="H4011"/>
  <c r="H4005"/>
  <c r="H4003"/>
  <c r="H3997"/>
  <c r="H3989"/>
  <c r="H3987"/>
  <c r="H3981"/>
  <c r="H3979"/>
  <c r="H3965"/>
  <c r="H3963"/>
  <c r="H3957"/>
  <c r="H3955"/>
  <c r="H3949"/>
  <c r="H3947"/>
  <c r="H3941"/>
  <c r="H3939"/>
  <c r="H3933"/>
  <c r="H3931"/>
  <c r="H3925"/>
  <c r="H3923"/>
  <c r="H3917"/>
  <c r="H3915"/>
  <c r="H3909"/>
  <c r="H3907"/>
  <c r="H3901"/>
  <c r="H3899"/>
  <c r="H3893"/>
  <c r="H3891"/>
  <c r="H3885"/>
  <c r="H3883"/>
  <c r="H3877"/>
  <c r="H3875"/>
  <c r="H3869"/>
  <c r="H3867"/>
  <c r="H3861"/>
  <c r="H3857"/>
  <c r="H3853"/>
  <c r="H3849"/>
  <c r="H3845"/>
  <c r="H3841"/>
  <c r="H3837"/>
  <c r="H3833"/>
  <c r="H3829"/>
  <c r="H3825"/>
  <c r="H3821"/>
  <c r="H3817"/>
  <c r="H3813"/>
  <c r="H3809"/>
  <c r="H3805"/>
  <c r="H3801"/>
  <c r="H3797"/>
  <c r="H3793"/>
  <c r="H3789"/>
  <c r="H3785"/>
  <c r="H3781"/>
  <c r="H3777"/>
  <c r="H3773"/>
  <c r="H3769"/>
  <c r="H3765"/>
  <c r="H3761"/>
  <c r="H3757"/>
  <c r="H3753"/>
  <c r="H3749"/>
  <c r="H3745"/>
  <c r="H3741"/>
  <c r="H3737"/>
  <c r="H3733"/>
  <c r="H3729"/>
  <c r="H3725"/>
  <c r="H3721"/>
  <c r="H3717"/>
  <c r="H3713"/>
  <c r="H3709"/>
  <c r="H3705"/>
  <c r="H3701"/>
  <c r="H3697"/>
  <c r="H3693"/>
  <c r="H3689"/>
  <c r="H3685"/>
  <c r="H3681"/>
  <c r="H3677"/>
  <c r="H3673"/>
  <c r="H3669"/>
  <c r="H3665"/>
  <c r="H3661"/>
  <c r="H3657"/>
  <c r="H3653"/>
  <c r="H3649"/>
  <c r="H3645"/>
  <c r="H3641"/>
  <c r="H3637"/>
  <c r="H3633"/>
  <c r="H3629"/>
  <c r="H3625"/>
  <c r="H3621"/>
  <c r="H3617"/>
  <c r="H3613"/>
  <c r="H3609"/>
  <c r="H3605"/>
  <c r="H3601"/>
  <c r="H3597"/>
  <c r="H3593"/>
  <c r="H3589"/>
  <c r="H3585"/>
  <c r="H3581"/>
  <c r="H3577"/>
  <c r="H3573"/>
  <c r="H3569"/>
  <c r="H3565"/>
  <c r="H3561"/>
  <c r="H3557"/>
  <c r="H3553"/>
  <c r="H3549"/>
  <c r="H3545"/>
  <c r="H3541"/>
  <c r="H3537"/>
  <c r="H3533"/>
  <c r="H3529"/>
  <c r="H3525"/>
  <c r="H3521"/>
  <c r="H3517"/>
  <c r="H3513"/>
  <c r="H3509"/>
  <c r="H3505"/>
  <c r="H3501"/>
  <c r="H3497"/>
  <c r="H3493"/>
  <c r="H3489"/>
  <c r="H3485"/>
  <c r="H3481"/>
  <c r="H3477"/>
  <c r="H3473"/>
  <c r="H3469"/>
  <c r="H3465"/>
  <c r="H3461"/>
  <c r="H3457"/>
  <c r="H3453"/>
  <c r="H3449"/>
  <c r="H3445"/>
  <c r="H3441"/>
  <c r="H3437"/>
  <c r="H3433"/>
  <c r="H3429"/>
  <c r="H3425"/>
  <c r="H3421"/>
  <c r="H3417"/>
  <c r="H3413"/>
  <c r="H3409"/>
  <c r="H3405"/>
  <c r="H3401"/>
  <c r="H3397"/>
  <c r="H3393"/>
  <c r="H3389"/>
  <c r="H3385"/>
  <c r="H3381"/>
  <c r="H3377"/>
  <c r="H3373"/>
  <c r="H3369"/>
  <c r="H3365"/>
  <c r="H3361"/>
  <c r="H3357"/>
  <c r="H3353"/>
  <c r="H3349"/>
  <c r="H3345"/>
  <c r="H3341"/>
  <c r="H3337"/>
  <c r="H3333"/>
  <c r="H3329"/>
  <c r="H3325"/>
  <c r="H3321"/>
  <c r="H3317"/>
  <c r="H3313"/>
  <c r="H3309"/>
  <c r="H3305"/>
  <c r="H3301"/>
  <c r="H3297"/>
  <c r="H3293"/>
  <c r="H3289"/>
  <c r="H3285"/>
  <c r="H3281"/>
  <c r="H3277"/>
  <c r="H3273"/>
  <c r="H3269"/>
  <c r="H3265"/>
  <c r="H3261"/>
  <c r="H3257"/>
  <c r="H3253"/>
  <c r="H3249"/>
  <c r="H3245"/>
  <c r="H3241"/>
  <c r="H3237"/>
  <c r="H3233"/>
  <c r="H3229"/>
  <c r="H3225"/>
  <c r="H3221"/>
  <c r="H3217"/>
  <c r="H3213"/>
  <c r="H3209"/>
  <c r="H3205"/>
  <c r="H3201"/>
  <c r="H3197"/>
  <c r="H3193"/>
  <c r="H3189"/>
  <c r="H3185"/>
  <c r="H3181"/>
  <c r="H3177"/>
  <c r="H3173"/>
  <c r="H3169"/>
  <c r="H3165"/>
  <c r="H3161"/>
  <c r="H3157"/>
  <c r="H3153"/>
  <c r="H3149"/>
  <c r="H3145"/>
  <c r="H3141"/>
  <c r="H3137"/>
  <c r="H3133"/>
  <c r="H3129"/>
  <c r="H3125"/>
  <c r="H3121"/>
  <c r="H3117"/>
  <c r="H3113"/>
  <c r="H3109"/>
  <c r="H3105"/>
  <c r="H3101"/>
  <c r="H3097"/>
  <c r="H3093"/>
  <c r="H3089"/>
  <c r="H3085"/>
  <c r="H3081"/>
  <c r="H3077"/>
  <c r="H3073"/>
  <c r="H3069"/>
  <c r="H3065"/>
  <c r="H3061"/>
  <c r="H3057"/>
  <c r="H3053"/>
  <c r="H3049"/>
  <c r="H3045"/>
  <c r="H3041"/>
  <c r="H3037"/>
  <c r="H3033"/>
  <c r="H3029"/>
  <c r="H3025"/>
  <c r="H3021"/>
  <c r="H3017"/>
  <c r="H3013"/>
  <c r="H3009"/>
  <c r="H3005"/>
  <c r="H3001"/>
  <c r="H2997"/>
  <c r="H2993"/>
  <c r="H2989"/>
  <c r="H2985"/>
  <c r="H2981"/>
  <c r="H2977"/>
  <c r="H2973"/>
  <c r="H2969"/>
  <c r="H2965"/>
  <c r="H2961"/>
  <c r="H2957"/>
  <c r="H2953"/>
  <c r="H2949"/>
  <c r="H2945"/>
  <c r="H2941"/>
  <c r="H2937"/>
  <c r="H2933"/>
  <c r="H2929"/>
  <c r="H2925"/>
  <c r="H2921"/>
  <c r="H2917"/>
  <c r="H2913"/>
  <c r="H2909"/>
  <c r="H2905"/>
  <c r="H2901"/>
  <c r="H2897"/>
  <c r="H2893"/>
  <c r="H2889"/>
  <c r="H2885"/>
  <c r="H2881"/>
  <c r="H2877"/>
  <c r="H2873"/>
  <c r="H2869"/>
  <c r="H2865"/>
  <c r="H2861"/>
  <c r="H2857"/>
  <c r="H2853"/>
  <c r="H2849"/>
  <c r="H2845"/>
  <c r="H2841"/>
  <c r="H2837"/>
  <c r="H2833"/>
  <c r="H2829"/>
  <c r="H2823"/>
  <c r="H2821"/>
  <c r="H2815"/>
  <c r="H2813"/>
  <c r="H2807"/>
  <c r="H2805"/>
  <c r="H2799"/>
  <c r="H2797"/>
  <c r="H2791"/>
  <c r="H2789"/>
  <c r="H2783"/>
  <c r="H2781"/>
  <c r="H2775"/>
  <c r="H2773"/>
  <c r="H2767"/>
  <c r="H2765"/>
  <c r="H2759"/>
  <c r="H2757"/>
  <c r="H2751"/>
  <c r="H2749"/>
  <c r="H2743"/>
  <c r="H2741"/>
  <c r="H2735"/>
  <c r="H2733"/>
  <c r="H2727"/>
  <c r="H2725"/>
  <c r="H2719"/>
  <c r="H2717"/>
  <c r="H2711"/>
  <c r="H2709"/>
  <c r="H2703"/>
  <c r="H2701"/>
  <c r="H2695"/>
  <c r="H2693"/>
  <c r="H2687"/>
  <c r="H2685"/>
  <c r="H2679"/>
  <c r="H2677"/>
  <c r="H2671"/>
  <c r="H2669"/>
  <c r="H2663"/>
  <c r="H2661"/>
  <c r="H2655"/>
  <c r="H2653"/>
  <c r="H2647"/>
  <c r="H2645"/>
  <c r="H2639"/>
  <c r="H2637"/>
  <c r="H2631"/>
  <c r="H2629"/>
  <c r="H2623"/>
  <c r="H2621"/>
  <c r="H2615"/>
  <c r="H2613"/>
  <c r="H2607"/>
  <c r="H2605"/>
  <c r="H2599"/>
  <c r="H2597"/>
  <c r="H2591"/>
  <c r="H2589"/>
  <c r="H2583"/>
  <c r="H2581"/>
  <c r="H2575"/>
  <c r="H2573"/>
  <c r="H2567"/>
  <c r="H2565"/>
  <c r="H2559"/>
  <c r="H2557"/>
  <c r="H2551"/>
  <c r="H2549"/>
  <c r="H2543"/>
  <c r="H2541"/>
  <c r="H2535"/>
  <c r="H2533"/>
  <c r="H2527"/>
  <c r="H2525"/>
  <c r="H2519"/>
  <c r="H2517"/>
  <c r="H2511"/>
  <c r="H2509"/>
  <c r="H2503"/>
  <c r="H2501"/>
  <c r="H2495"/>
  <c r="H2493"/>
  <c r="H2487"/>
  <c r="H2485"/>
  <c r="H2479"/>
  <c r="H2477"/>
  <c r="H2471"/>
  <c r="H2469"/>
  <c r="H2463"/>
  <c r="H2461"/>
  <c r="H2455"/>
  <c r="H2453"/>
  <c r="H2447"/>
  <c r="H2445"/>
  <c r="H2439"/>
  <c r="H2437"/>
  <c r="H2431"/>
  <c r="H2429"/>
  <c r="H2423"/>
  <c r="H2421"/>
  <c r="H2415"/>
  <c r="H2413"/>
  <c r="H2407"/>
  <c r="H2405"/>
  <c r="H2399"/>
  <c r="H2397"/>
  <c r="H2391"/>
  <c r="H2389"/>
  <c r="H2383"/>
  <c r="H2381"/>
  <c r="H2375"/>
  <c r="H2373"/>
  <c r="H2367"/>
  <c r="H2365"/>
  <c r="H2359"/>
  <c r="H2357"/>
  <c r="H2351"/>
  <c r="H2349"/>
  <c r="H2343"/>
  <c r="H2341"/>
  <c r="H2335"/>
  <c r="H2333"/>
  <c r="H2327"/>
  <c r="H2325"/>
  <c r="H2319"/>
  <c r="H2317"/>
  <c r="H2311"/>
  <c r="H2309"/>
  <c r="H2303"/>
  <c r="H2301"/>
  <c r="H2295"/>
  <c r="H2293"/>
  <c r="H2287"/>
  <c r="H2285"/>
  <c r="H2279"/>
  <c r="H2277"/>
  <c r="H2271"/>
  <c r="H2269"/>
  <c r="H2263"/>
  <c r="H2261"/>
  <c r="H2255"/>
  <c r="H2253"/>
  <c r="H2247"/>
  <c r="H2245"/>
  <c r="H2239"/>
  <c r="H2237"/>
  <c r="H2231"/>
  <c r="H2229"/>
  <c r="H2223"/>
  <c r="H2221"/>
  <c r="H2215"/>
  <c r="H2213"/>
  <c r="H2207"/>
  <c r="H2205"/>
  <c r="H2199"/>
  <c r="H2197"/>
  <c r="H2191"/>
  <c r="H2189"/>
  <c r="H2183"/>
  <c r="H2181"/>
  <c r="H2175"/>
  <c r="H2173"/>
  <c r="H2167"/>
  <c r="H2165"/>
  <c r="H2159"/>
  <c r="H2157"/>
  <c r="H2151"/>
  <c r="H2149"/>
  <c r="H2143"/>
  <c r="H2141"/>
  <c r="H2135"/>
  <c r="H2131"/>
  <c r="H2127"/>
  <c r="H2123"/>
  <c r="H2119"/>
  <c r="H2115"/>
  <c r="H2111"/>
  <c r="H2107"/>
  <c r="H2103"/>
  <c r="H2099"/>
  <c r="H2095"/>
  <c r="H2091"/>
  <c r="H2087"/>
  <c r="H2083"/>
  <c r="H2079"/>
  <c r="H2075"/>
  <c r="H2071"/>
  <c r="H2067"/>
  <c r="H2063"/>
  <c r="H2059"/>
  <c r="H2055"/>
  <c r="H2051"/>
  <c r="H2047"/>
  <c r="H2043"/>
  <c r="H2039"/>
  <c r="H2035"/>
  <c r="H2031"/>
  <c r="H2027"/>
  <c r="H2023"/>
  <c r="H2019"/>
  <c r="H2015"/>
  <c r="H2011"/>
  <c r="H2007"/>
  <c r="H2003"/>
  <c r="H1999"/>
  <c r="H1995"/>
  <c r="H1991"/>
  <c r="H1987"/>
  <c r="H1983"/>
  <c r="H1979"/>
  <c r="H1975"/>
  <c r="H1971"/>
  <c r="H1967"/>
  <c r="H1963"/>
  <c r="H1959"/>
  <c r="H1955"/>
  <c r="H1951"/>
  <c r="H1947"/>
  <c r="H1943"/>
  <c r="H1939"/>
  <c r="H1935"/>
  <c r="H1931"/>
  <c r="H1927"/>
  <c r="H1921"/>
  <c r="H1919"/>
  <c r="H1913"/>
  <c r="H1911"/>
  <c r="H1905"/>
  <c r="H1903"/>
  <c r="H1897"/>
  <c r="H1895"/>
  <c r="H1889"/>
  <c r="H1887"/>
  <c r="H1881"/>
  <c r="H1879"/>
  <c r="H1873"/>
  <c r="H1871"/>
  <c r="H1865"/>
  <c r="H1863"/>
  <c r="H1857"/>
  <c r="H1855"/>
  <c r="H1849"/>
  <c r="H1847"/>
  <c r="H1841"/>
  <c r="H1839"/>
  <c r="H1833"/>
  <c r="H1831"/>
  <c r="H1825"/>
  <c r="H1823"/>
  <c r="H1817"/>
  <c r="H1815"/>
  <c r="H1809"/>
  <c r="H1807"/>
  <c r="H1801"/>
  <c r="H1799"/>
  <c r="H1793"/>
  <c r="H1791"/>
  <c r="H1785"/>
  <c r="H1783"/>
  <c r="H1777"/>
  <c r="H1775"/>
  <c r="H1769"/>
  <c r="H1767"/>
  <c r="H1761"/>
  <c r="H1759"/>
  <c r="H1753"/>
  <c r="H1751"/>
  <c r="H1745"/>
  <c r="H1743"/>
  <c r="H1737"/>
  <c r="H1735"/>
  <c r="H1319"/>
  <c r="H1315"/>
  <c r="H1311"/>
  <c r="H1307"/>
  <c r="H1303"/>
  <c r="H1299"/>
  <c r="H1295"/>
  <c r="H1291"/>
  <c r="H1287"/>
  <c r="H1283"/>
  <c r="H1279"/>
  <c r="H1275"/>
  <c r="H1271"/>
  <c r="H1267"/>
  <c r="H1263"/>
  <c r="H1259"/>
  <c r="H1255"/>
  <c r="H1251"/>
  <c r="H1247"/>
  <c r="H1243"/>
  <c r="H1239"/>
  <c r="H1235"/>
  <c r="H1231"/>
  <c r="H1227"/>
  <c r="H1223"/>
  <c r="H1219"/>
  <c r="H1215"/>
  <c r="H1211"/>
  <c r="H1207"/>
  <c r="H1203"/>
  <c r="H1199"/>
  <c r="H5053"/>
  <c r="H5049"/>
  <c r="H5037"/>
  <c r="H5021"/>
  <c r="H5017"/>
  <c r="H4999"/>
  <c r="H4997"/>
  <c r="H4993"/>
  <c r="H4989"/>
  <c r="H4985"/>
  <c r="H4983"/>
  <c r="H4955"/>
  <c r="H4951"/>
  <c r="H4947"/>
  <c r="H4941"/>
  <c r="H4939"/>
  <c r="H4913"/>
  <c r="H4911"/>
  <c r="H4905"/>
  <c r="H4879"/>
  <c r="H4875"/>
  <c r="H4871"/>
  <c r="H4867"/>
  <c r="H4847"/>
  <c r="H4839"/>
  <c r="H4831"/>
  <c r="H4823"/>
  <c r="H4815"/>
  <c r="H4807"/>
  <c r="H4799"/>
  <c r="H4791"/>
  <c r="H4783"/>
  <c r="H4775"/>
  <c r="H4767"/>
  <c r="H4759"/>
  <c r="H4719"/>
  <c r="H4711"/>
  <c r="H4703"/>
  <c r="H4695"/>
  <c r="H4687"/>
  <c r="H4679"/>
  <c r="H4671"/>
  <c r="H4663"/>
  <c r="H4655"/>
  <c r="H4647"/>
  <c r="H4639"/>
  <c r="H4631"/>
  <c r="H4623"/>
  <c r="H4615"/>
  <c r="H4607"/>
  <c r="H4599"/>
  <c r="H4591"/>
  <c r="H4583"/>
  <c r="H4575"/>
  <c r="H4567"/>
  <c r="H4559"/>
  <c r="H4551"/>
  <c r="H4535"/>
  <c r="H4531"/>
  <c r="H4525"/>
  <c r="H4523"/>
  <c r="H4517"/>
  <c r="H4515"/>
  <c r="H4509"/>
  <c r="H4507"/>
  <c r="H4501"/>
  <c r="H4499"/>
  <c r="H4493"/>
  <c r="H4491"/>
  <c r="H4485"/>
  <c r="H4483"/>
  <c r="H4477"/>
  <c r="H4475"/>
  <c r="H4469"/>
  <c r="H4467"/>
  <c r="H4461"/>
  <c r="H4459"/>
  <c r="H4453"/>
  <c r="H4451"/>
  <c r="H4445"/>
  <c r="H4443"/>
  <c r="H4437"/>
  <c r="H4435"/>
  <c r="H4429"/>
  <c r="H4427"/>
  <c r="H4421"/>
  <c r="H4419"/>
  <c r="H4413"/>
  <c r="H4411"/>
  <c r="H4405"/>
  <c r="H4403"/>
  <c r="H4397"/>
  <c r="H4395"/>
  <c r="H4389"/>
  <c r="H4387"/>
  <c r="H4381"/>
  <c r="H4379"/>
  <c r="H4373"/>
  <c r="H4371"/>
  <c r="H4365"/>
  <c r="H4363"/>
  <c r="H4357"/>
  <c r="H4355"/>
  <c r="H4349"/>
  <c r="H4347"/>
  <c r="H4331"/>
  <c r="H4315"/>
  <c r="H4299"/>
  <c r="H4291"/>
  <c r="H4285"/>
  <c r="H4275"/>
  <c r="H4269"/>
  <c r="H4251"/>
  <c r="H4245"/>
  <c r="H4243"/>
  <c r="H4237"/>
  <c r="H4219"/>
  <c r="H4213"/>
  <c r="H4203"/>
  <c r="H4197"/>
  <c r="H4195"/>
  <c r="H4189"/>
  <c r="H4187"/>
  <c r="H4181"/>
  <c r="H4179"/>
  <c r="H4173"/>
  <c r="H4171"/>
  <c r="H4165"/>
  <c r="H4163"/>
  <c r="H4157"/>
  <c r="H4155"/>
  <c r="H4147"/>
  <c r="H4067"/>
  <c r="H4051"/>
  <c r="H4035"/>
  <c r="H4029"/>
  <c r="H4027"/>
  <c r="H4021"/>
  <c r="H4013"/>
  <c r="H3995"/>
  <c r="H3973"/>
  <c r="H3971"/>
  <c r="H5064"/>
  <c r="H5063"/>
  <c r="H5061"/>
  <c r="H5059"/>
  <c r="H5057"/>
  <c r="H5048"/>
  <c r="H5047"/>
  <c r="H5045"/>
  <c r="H5043"/>
  <c r="H5041"/>
  <c r="H5032"/>
  <c r="H5031"/>
  <c r="H5029"/>
  <c r="H5027"/>
  <c r="H5025"/>
  <c r="H5016"/>
  <c r="H5015"/>
  <c r="H5013"/>
  <c r="H5011"/>
  <c r="H5009"/>
  <c r="H5007"/>
  <c r="H5005"/>
  <c r="H5003"/>
  <c r="H5001"/>
  <c r="H4982"/>
  <c r="H4981"/>
  <c r="H4979"/>
  <c r="H4977"/>
  <c r="H4975"/>
  <c r="H4973"/>
  <c r="H4971"/>
  <c r="H4969"/>
  <c r="H4967"/>
  <c r="H4965"/>
  <c r="H4963"/>
  <c r="H4961"/>
  <c r="H4959"/>
  <c r="H4957"/>
  <c r="H4934"/>
  <c r="H4933"/>
  <c r="H4931"/>
  <c r="H4929"/>
  <c r="H4927"/>
  <c r="H4925"/>
  <c r="H4923"/>
  <c r="H4921"/>
  <c r="H4919"/>
  <c r="H4917"/>
  <c r="H4900"/>
  <c r="H4899"/>
  <c r="H4897"/>
  <c r="H4895"/>
  <c r="H4893"/>
  <c r="H4891"/>
  <c r="H4889"/>
  <c r="H4887"/>
  <c r="H4885"/>
  <c r="H4883"/>
  <c r="H4866"/>
  <c r="H4865"/>
  <c r="H4863"/>
  <c r="H4861"/>
  <c r="H4859"/>
  <c r="H4857"/>
  <c r="H4855"/>
  <c r="H4853"/>
  <c r="H4851"/>
  <c r="H4849"/>
  <c r="H4846"/>
  <c r="H4845"/>
  <c r="H4842"/>
  <c r="H4841"/>
  <c r="H4838"/>
  <c r="H4837"/>
  <c r="H4834"/>
  <c r="H4833"/>
  <c r="H4830"/>
  <c r="H4829"/>
  <c r="H4826"/>
  <c r="H4825"/>
  <c r="H4822"/>
  <c r="H4821"/>
  <c r="H4818"/>
  <c r="H4817"/>
  <c r="H4814"/>
  <c r="H4813"/>
  <c r="H4810"/>
  <c r="H4809"/>
  <c r="H4806"/>
  <c r="H4805"/>
  <c r="H4802"/>
  <c r="H4801"/>
  <c r="H4798"/>
  <c r="H4797"/>
  <c r="H4794"/>
  <c r="H4793"/>
  <c r="H4790"/>
  <c r="H4789"/>
  <c r="H4786"/>
  <c r="H4785"/>
  <c r="H4782"/>
  <c r="H4781"/>
  <c r="H4778"/>
  <c r="H4777"/>
  <c r="H4774"/>
  <c r="H4773"/>
  <c r="H4770"/>
  <c r="H4769"/>
  <c r="H4766"/>
  <c r="H4765"/>
  <c r="H4762"/>
  <c r="H4761"/>
  <c r="H4758"/>
  <c r="H4757"/>
  <c r="H4754"/>
  <c r="H4753"/>
  <c r="H4750"/>
  <c r="H4749"/>
  <c r="H4746"/>
  <c r="H4745"/>
  <c r="H4742"/>
  <c r="H4741"/>
  <c r="H4738"/>
  <c r="H4737"/>
  <c r="H4734"/>
  <c r="H4733"/>
  <c r="H4730"/>
  <c r="H4729"/>
  <c r="H4726"/>
  <c r="H4725"/>
  <c r="H4722"/>
  <c r="H4721"/>
  <c r="H4718"/>
  <c r="H4717"/>
  <c r="H4714"/>
  <c r="H4713"/>
  <c r="H4710"/>
  <c r="H4709"/>
  <c r="H4706"/>
  <c r="H4705"/>
  <c r="H4702"/>
  <c r="H4701"/>
  <c r="H4698"/>
  <c r="H4697"/>
  <c r="H4694"/>
  <c r="H4693"/>
  <c r="H4690"/>
  <c r="H4689"/>
  <c r="H4686"/>
  <c r="H4685"/>
  <c r="H4682"/>
  <c r="H4681"/>
  <c r="H4678"/>
  <c r="H4677"/>
  <c r="H4674"/>
  <c r="H4673"/>
  <c r="H4670"/>
  <c r="H4669"/>
  <c r="H4666"/>
  <c r="H4665"/>
  <c r="H4662"/>
  <c r="H4661"/>
  <c r="H4658"/>
  <c r="H4657"/>
  <c r="H4654"/>
  <c r="H4653"/>
  <c r="H4650"/>
  <c r="H4649"/>
  <c r="H4646"/>
  <c r="H4645"/>
  <c r="H4642"/>
  <c r="H4641"/>
  <c r="H4638"/>
  <c r="H4637"/>
  <c r="H4634"/>
  <c r="H4633"/>
  <c r="H4630"/>
  <c r="H4629"/>
  <c r="H4626"/>
  <c r="H4625"/>
  <c r="H4622"/>
  <c r="H4621"/>
  <c r="H4618"/>
  <c r="H4617"/>
  <c r="H4614"/>
  <c r="H4613"/>
  <c r="H4610"/>
  <c r="H4609"/>
  <c r="H4606"/>
  <c r="H4605"/>
  <c r="H4602"/>
  <c r="H4601"/>
  <c r="H4598"/>
  <c r="H4597"/>
  <c r="H4594"/>
  <c r="H4593"/>
  <c r="H4590"/>
  <c r="H4589"/>
  <c r="H4586"/>
  <c r="H4585"/>
  <c r="H4582"/>
  <c r="H4581"/>
  <c r="H4578"/>
  <c r="H4577"/>
  <c r="H4574"/>
  <c r="H4573"/>
  <c r="H4570"/>
  <c r="H4569"/>
  <c r="H4566"/>
  <c r="H4565"/>
  <c r="H4562"/>
  <c r="H4561"/>
  <c r="H4558"/>
  <c r="H4557"/>
  <c r="H4554"/>
  <c r="H4553"/>
  <c r="H4550"/>
  <c r="H4549"/>
  <c r="H4546"/>
  <c r="H4545"/>
  <c r="H4542"/>
  <c r="H4541"/>
  <c r="H4538"/>
  <c r="H4537"/>
  <c r="H4534"/>
  <c r="H4533"/>
  <c r="H4530"/>
  <c r="H4529"/>
  <c r="H4527"/>
  <c r="H4522"/>
  <c r="H4521"/>
  <c r="H4519"/>
  <c r="H4514"/>
  <c r="H4513"/>
  <c r="H4511"/>
  <c r="H4506"/>
  <c r="H4505"/>
  <c r="H4503"/>
  <c r="H4498"/>
  <c r="H4497"/>
  <c r="H4495"/>
  <c r="H4490"/>
  <c r="H4489"/>
  <c r="H4487"/>
  <c r="H4482"/>
  <c r="H4481"/>
  <c r="H4479"/>
  <c r="H4474"/>
  <c r="H4473"/>
  <c r="H4471"/>
  <c r="H4466"/>
  <c r="H4465"/>
  <c r="H4463"/>
  <c r="H4458"/>
  <c r="H4457"/>
  <c r="H4455"/>
  <c r="H4450"/>
  <c r="H4449"/>
  <c r="H4447"/>
  <c r="H4442"/>
  <c r="H4441"/>
  <c r="H4439"/>
  <c r="H4434"/>
  <c r="H4433"/>
  <c r="H4431"/>
  <c r="H4426"/>
  <c r="H4425"/>
  <c r="H4423"/>
  <c r="H4418"/>
  <c r="H4417"/>
  <c r="H4415"/>
  <c r="H4410"/>
  <c r="H4409"/>
  <c r="H4407"/>
  <c r="H4402"/>
  <c r="H4401"/>
  <c r="H4399"/>
  <c r="H4394"/>
  <c r="H4393"/>
  <c r="H4391"/>
  <c r="H4386"/>
  <c r="H4385"/>
  <c r="H4383"/>
  <c r="H4378"/>
  <c r="H4377"/>
  <c r="H4375"/>
  <c r="H4370"/>
  <c r="H4369"/>
  <c r="H4367"/>
  <c r="H4362"/>
  <c r="H4361"/>
  <c r="H4359"/>
  <c r="H4354"/>
  <c r="H4353"/>
  <c r="H4351"/>
  <c r="H4346"/>
  <c r="H4345"/>
  <c r="H4343"/>
  <c r="H4338"/>
  <c r="H4337"/>
  <c r="H4335"/>
  <c r="H4330"/>
  <c r="H4329"/>
  <c r="H4327"/>
  <c r="H4322"/>
  <c r="H4321"/>
  <c r="H4319"/>
  <c r="H4314"/>
  <c r="H4313"/>
  <c r="H4311"/>
  <c r="H4306"/>
  <c r="H4305"/>
  <c r="H4303"/>
  <c r="H4298"/>
  <c r="H4297"/>
  <c r="H4295"/>
  <c r="H4290"/>
  <c r="H4289"/>
  <c r="H4287"/>
  <c r="H4282"/>
  <c r="H4281"/>
  <c r="H4279"/>
  <c r="H4274"/>
  <c r="H4273"/>
  <c r="H4271"/>
  <c r="H4266"/>
  <c r="H4265"/>
  <c r="H4263"/>
  <c r="H4258"/>
  <c r="H4257"/>
  <c r="H4255"/>
  <c r="H4250"/>
  <c r="H4249"/>
  <c r="H4247"/>
  <c r="H4242"/>
  <c r="H4241"/>
  <c r="H4239"/>
  <c r="H4234"/>
  <c r="H4233"/>
  <c r="H4231"/>
  <c r="H4226"/>
  <c r="H4225"/>
  <c r="H4223"/>
  <c r="H4218"/>
  <c r="H4217"/>
  <c r="H4215"/>
  <c r="H4210"/>
  <c r="H4209"/>
  <c r="H4207"/>
  <c r="H4202"/>
  <c r="H4201"/>
  <c r="H4199"/>
  <c r="H4194"/>
  <c r="H4193"/>
  <c r="H4191"/>
  <c r="H4186"/>
  <c r="H4185"/>
  <c r="H4183"/>
  <c r="H4178"/>
  <c r="H4177"/>
  <c r="H4175"/>
  <c r="H4170"/>
  <c r="H4169"/>
  <c r="H4167"/>
  <c r="H4162"/>
  <c r="H4161"/>
  <c r="H4159"/>
  <c r="H4154"/>
  <c r="H4153"/>
  <c r="H4151"/>
  <c r="H4146"/>
  <c r="H4145"/>
  <c r="H4143"/>
  <c r="H4138"/>
  <c r="H4137"/>
  <c r="H4135"/>
  <c r="H4130"/>
  <c r="H4129"/>
  <c r="H4127"/>
  <c r="H4122"/>
  <c r="H4121"/>
  <c r="H4119"/>
  <c r="H4114"/>
  <c r="H4113"/>
  <c r="H4111"/>
  <c r="H4106"/>
  <c r="H4105"/>
  <c r="H4103"/>
  <c r="H4098"/>
  <c r="H4097"/>
  <c r="H4095"/>
  <c r="H4090"/>
  <c r="H4089"/>
  <c r="H4087"/>
  <c r="H4082"/>
  <c r="H4081"/>
  <c r="H4079"/>
  <c r="H4074"/>
  <c r="H4073"/>
  <c r="H4071"/>
  <c r="H4066"/>
  <c r="H4065"/>
  <c r="H4063"/>
  <c r="H4058"/>
  <c r="H4057"/>
  <c r="H4055"/>
  <c r="H4050"/>
  <c r="H4049"/>
  <c r="H4047"/>
  <c r="H4042"/>
  <c r="H4041"/>
  <c r="H4039"/>
  <c r="H4034"/>
  <c r="H4033"/>
  <c r="H4031"/>
  <c r="H4026"/>
  <c r="H4025"/>
  <c r="H4023"/>
  <c r="H4018"/>
  <c r="H4017"/>
  <c r="H4015"/>
  <c r="H4010"/>
  <c r="H4009"/>
  <c r="H4007"/>
  <c r="H4002"/>
  <c r="H4001"/>
  <c r="H3999"/>
  <c r="H3994"/>
  <c r="H3993"/>
  <c r="H3991"/>
  <c r="H3986"/>
  <c r="H3985"/>
  <c r="H3983"/>
  <c r="H3978"/>
  <c r="H3977"/>
  <c r="H3975"/>
  <c r="H3970"/>
  <c r="H3969"/>
  <c r="H3967"/>
  <c r="H3962"/>
  <c r="H3961"/>
  <c r="H3959"/>
  <c r="H3954"/>
  <c r="H3953"/>
  <c r="H3951"/>
  <c r="H3946"/>
  <c r="H3945"/>
  <c r="H3943"/>
  <c r="H3938"/>
  <c r="H3937"/>
  <c r="H3935"/>
  <c r="H3930"/>
  <c r="H3929"/>
  <c r="H3927"/>
  <c r="H3922"/>
  <c r="H3921"/>
  <c r="H3919"/>
  <c r="H3914"/>
  <c r="H3913"/>
  <c r="H3911"/>
  <c r="H3906"/>
  <c r="H3905"/>
  <c r="H3903"/>
  <c r="H3898"/>
  <c r="H3897"/>
  <c r="H3895"/>
  <c r="H3890"/>
  <c r="H3889"/>
  <c r="H3887"/>
  <c r="H3882"/>
  <c r="H3881"/>
  <c r="H3879"/>
  <c r="H3874"/>
  <c r="H3873"/>
  <c r="H3871"/>
  <c r="H3866"/>
  <c r="H3865"/>
  <c r="H3863"/>
  <c r="H3860"/>
  <c r="H3859"/>
  <c r="H3856"/>
  <c r="H3855"/>
  <c r="H3852"/>
  <c r="H3851"/>
  <c r="H3848"/>
  <c r="H3847"/>
  <c r="H3844"/>
  <c r="H3843"/>
  <c r="H3840"/>
  <c r="H3839"/>
  <c r="H3836"/>
  <c r="H3835"/>
  <c r="H3832"/>
  <c r="H3831"/>
  <c r="H3828"/>
  <c r="H3827"/>
  <c r="H3824"/>
  <c r="H3823"/>
  <c r="H3820"/>
  <c r="H3819"/>
  <c r="H3816"/>
  <c r="H3815"/>
  <c r="H3812"/>
  <c r="H3811"/>
  <c r="H3808"/>
  <c r="H3807"/>
  <c r="H3804"/>
  <c r="H3803"/>
  <c r="H3800"/>
  <c r="H3799"/>
  <c r="H3796"/>
  <c r="H3795"/>
  <c r="H3792"/>
  <c r="H3791"/>
  <c r="H3788"/>
  <c r="H3787"/>
  <c r="H3784"/>
  <c r="H3783"/>
  <c r="H3780"/>
  <c r="H3779"/>
  <c r="H3776"/>
  <c r="H3775"/>
  <c r="H3772"/>
  <c r="H3771"/>
  <c r="H3768"/>
  <c r="H3767"/>
  <c r="H3764"/>
  <c r="H3763"/>
  <c r="H3760"/>
  <c r="H3759"/>
  <c r="H3756"/>
  <c r="H3755"/>
  <c r="H3752"/>
  <c r="H3751"/>
  <c r="H3748"/>
  <c r="H3747"/>
  <c r="H3744"/>
  <c r="H3743"/>
  <c r="H3740"/>
  <c r="H3739"/>
  <c r="H3736"/>
  <c r="H3735"/>
  <c r="H3732"/>
  <c r="H3731"/>
  <c r="H3728"/>
  <c r="H3727"/>
  <c r="H3724"/>
  <c r="H3723"/>
  <c r="H3720"/>
  <c r="H3719"/>
  <c r="H3716"/>
  <c r="H3715"/>
  <c r="H3712"/>
  <c r="H3711"/>
  <c r="H3708"/>
  <c r="H3707"/>
  <c r="H3704"/>
  <c r="H3703"/>
  <c r="H3700"/>
  <c r="H3699"/>
  <c r="H3696"/>
  <c r="H3695"/>
  <c r="H3692"/>
  <c r="H3691"/>
  <c r="H3688"/>
  <c r="H3687"/>
  <c r="H3684"/>
  <c r="H3683"/>
  <c r="H3680"/>
  <c r="H3679"/>
  <c r="H3676"/>
  <c r="H3675"/>
  <c r="H3672"/>
  <c r="H3671"/>
  <c r="H3668"/>
  <c r="H3667"/>
  <c r="H3664"/>
  <c r="H3663"/>
  <c r="H3660"/>
  <c r="H3659"/>
  <c r="H3656"/>
  <c r="H3655"/>
  <c r="H3652"/>
  <c r="H3651"/>
  <c r="H3648"/>
  <c r="H3647"/>
  <c r="H3644"/>
  <c r="H3643"/>
  <c r="H3640"/>
  <c r="H3639"/>
  <c r="H3636"/>
  <c r="H3635"/>
  <c r="H3632"/>
  <c r="H3631"/>
  <c r="H3628"/>
  <c r="H3627"/>
  <c r="H3624"/>
  <c r="H3623"/>
  <c r="H3620"/>
  <c r="H3619"/>
  <c r="H3616"/>
  <c r="H3615"/>
  <c r="H3612"/>
  <c r="H3611"/>
  <c r="H3608"/>
  <c r="H3607"/>
  <c r="H3604"/>
  <c r="H3603"/>
  <c r="H3600"/>
  <c r="H3599"/>
  <c r="H3596"/>
  <c r="H3595"/>
  <c r="H3592"/>
  <c r="H3591"/>
  <c r="H3588"/>
  <c r="H3587"/>
  <c r="H3584"/>
  <c r="H3583"/>
  <c r="H3580"/>
  <c r="H3579"/>
  <c r="H3576"/>
  <c r="H3575"/>
  <c r="H3572"/>
  <c r="H3571"/>
  <c r="H3568"/>
  <c r="H3567"/>
  <c r="H3564"/>
  <c r="H3563"/>
  <c r="H3560"/>
  <c r="H3559"/>
  <c r="H3556"/>
  <c r="H3555"/>
  <c r="H3552"/>
  <c r="H3551"/>
  <c r="H3548"/>
  <c r="H3547"/>
  <c r="H3544"/>
  <c r="H3543"/>
  <c r="H3540"/>
  <c r="H3539"/>
  <c r="H3536"/>
  <c r="H3535"/>
  <c r="H3532"/>
  <c r="H3531"/>
  <c r="H3528"/>
  <c r="H3527"/>
  <c r="H3524"/>
  <c r="H3523"/>
  <c r="H3520"/>
  <c r="H3519"/>
  <c r="H3516"/>
  <c r="H3515"/>
  <c r="H3512"/>
  <c r="H3511"/>
  <c r="H3508"/>
  <c r="H3507"/>
  <c r="H3504"/>
  <c r="H3503"/>
  <c r="H3500"/>
  <c r="H3499"/>
  <c r="H3496"/>
  <c r="H3495"/>
  <c r="H3492"/>
  <c r="H3491"/>
  <c r="H3488"/>
  <c r="H3487"/>
  <c r="H3484"/>
  <c r="H3483"/>
  <c r="H3480"/>
  <c r="H3479"/>
  <c r="H3476"/>
  <c r="H3475"/>
  <c r="H3472"/>
  <c r="H3471"/>
  <c r="H3468"/>
  <c r="H3467"/>
  <c r="H3464"/>
  <c r="H3463"/>
  <c r="H3460"/>
  <c r="H3459"/>
  <c r="H3456"/>
  <c r="H3455"/>
  <c r="H3452"/>
  <c r="H3451"/>
  <c r="H3448"/>
  <c r="H3447"/>
  <c r="H3444"/>
  <c r="H3443"/>
  <c r="H3440"/>
  <c r="H3439"/>
  <c r="H3436"/>
  <c r="H3435"/>
  <c r="H3432"/>
  <c r="H3431"/>
  <c r="H3428"/>
  <c r="H3427"/>
  <c r="H3424"/>
  <c r="H3423"/>
  <c r="H3420"/>
  <c r="H3419"/>
  <c r="H3416"/>
  <c r="H3415"/>
  <c r="H3412"/>
  <c r="H3411"/>
  <c r="H3408"/>
  <c r="H3407"/>
  <c r="H3404"/>
  <c r="H3403"/>
  <c r="H3400"/>
  <c r="H3399"/>
  <c r="H3396"/>
  <c r="H3395"/>
  <c r="H3392"/>
  <c r="H3391"/>
  <c r="H3388"/>
  <c r="H3387"/>
  <c r="H3384"/>
  <c r="H3383"/>
  <c r="H3380"/>
  <c r="H3379"/>
  <c r="H3376"/>
  <c r="H3375"/>
  <c r="H3372"/>
  <c r="H3371"/>
  <c r="H3368"/>
  <c r="H3367"/>
  <c r="H3364"/>
  <c r="H3363"/>
  <c r="H3360"/>
  <c r="H3359"/>
  <c r="H3356"/>
  <c r="H3355"/>
  <c r="H3352"/>
  <c r="H3351"/>
  <c r="H3348"/>
  <c r="H3347"/>
  <c r="H3344"/>
  <c r="H3343"/>
  <c r="H3340"/>
  <c r="H3339"/>
  <c r="H3336"/>
  <c r="H3335"/>
  <c r="H3332"/>
  <c r="H3331"/>
  <c r="H3328"/>
  <c r="H3327"/>
  <c r="H3324"/>
  <c r="H3323"/>
  <c r="H3320"/>
  <c r="H3319"/>
  <c r="H3316"/>
  <c r="H3315"/>
  <c r="H3312"/>
  <c r="H3311"/>
  <c r="H3308"/>
  <c r="H3307"/>
  <c r="H3304"/>
  <c r="H3303"/>
  <c r="H3300"/>
  <c r="H3299"/>
  <c r="H3296"/>
  <c r="H3295"/>
  <c r="H3292"/>
  <c r="H3291"/>
  <c r="H3288"/>
  <c r="H3287"/>
  <c r="H3284"/>
  <c r="H3283"/>
  <c r="H3280"/>
  <c r="H3279"/>
  <c r="H3276"/>
  <c r="H3275"/>
  <c r="H3272"/>
  <c r="H3271"/>
  <c r="H3268"/>
  <c r="H3267"/>
  <c r="H3264"/>
  <c r="H3263"/>
  <c r="H3260"/>
  <c r="H3259"/>
  <c r="H3256"/>
  <c r="H3255"/>
  <c r="H3252"/>
  <c r="H3251"/>
  <c r="H3248"/>
  <c r="H3247"/>
  <c r="H3244"/>
  <c r="H3243"/>
  <c r="H3240"/>
  <c r="H3239"/>
  <c r="H3236"/>
  <c r="H3235"/>
  <c r="H3232"/>
  <c r="H3231"/>
  <c r="H3228"/>
  <c r="H3227"/>
  <c r="H3224"/>
  <c r="H3223"/>
  <c r="H3220"/>
  <c r="H3219"/>
  <c r="H3216"/>
  <c r="H3215"/>
  <c r="H3212"/>
  <c r="H3211"/>
  <c r="H3208"/>
  <c r="H3207"/>
  <c r="H3204"/>
  <c r="H3203"/>
  <c r="H3200"/>
  <c r="H3199"/>
  <c r="H3196"/>
  <c r="H3195"/>
  <c r="H3192"/>
  <c r="H3191"/>
  <c r="H3188"/>
  <c r="H3187"/>
  <c r="H3184"/>
  <c r="H3183"/>
  <c r="H3180"/>
  <c r="H3179"/>
  <c r="H3176"/>
  <c r="H3175"/>
  <c r="H3172"/>
  <c r="H3171"/>
  <c r="H3168"/>
  <c r="H3167"/>
  <c r="H3164"/>
  <c r="H3163"/>
  <c r="H3160"/>
  <c r="H3159"/>
  <c r="H3156"/>
  <c r="H3155"/>
  <c r="H3152"/>
  <c r="H3151"/>
  <c r="H3148"/>
  <c r="H3147"/>
  <c r="H3144"/>
  <c r="H3143"/>
  <c r="H3140"/>
  <c r="H3139"/>
  <c r="H3136"/>
  <c r="H3135"/>
  <c r="H3132"/>
  <c r="H3131"/>
  <c r="H3128"/>
  <c r="H3127"/>
  <c r="H3124"/>
  <c r="H3123"/>
  <c r="H3120"/>
  <c r="H3119"/>
  <c r="H3116"/>
  <c r="H3115"/>
  <c r="H3112"/>
  <c r="H3111"/>
  <c r="H3108"/>
  <c r="H3107"/>
  <c r="H3104"/>
  <c r="H3103"/>
  <c r="H3100"/>
  <c r="H3099"/>
  <c r="H3096"/>
  <c r="H3095"/>
  <c r="H3092"/>
  <c r="H3091"/>
  <c r="H3088"/>
  <c r="H3087"/>
  <c r="H3084"/>
  <c r="H3083"/>
  <c r="H3080"/>
  <c r="H3079"/>
  <c r="H3076"/>
  <c r="H3075"/>
  <c r="H3072"/>
  <c r="H3071"/>
  <c r="H3068"/>
  <c r="H3067"/>
  <c r="H3064"/>
  <c r="H3063"/>
  <c r="H3060"/>
  <c r="H3059"/>
  <c r="H3056"/>
  <c r="H3055"/>
  <c r="H3052"/>
  <c r="H3051"/>
  <c r="H3048"/>
  <c r="H3047"/>
  <c r="H3044"/>
  <c r="H3043"/>
  <c r="H3040"/>
  <c r="H3039"/>
  <c r="H3036"/>
  <c r="H3035"/>
  <c r="H3032"/>
  <c r="H3031"/>
  <c r="H3028"/>
  <c r="H3027"/>
  <c r="H3024"/>
  <c r="H3023"/>
  <c r="H3020"/>
  <c r="H3019"/>
  <c r="H3016"/>
  <c r="H3015"/>
  <c r="H3012"/>
  <c r="H3011"/>
  <c r="H3008"/>
  <c r="H3007"/>
  <c r="H3004"/>
  <c r="H3003"/>
  <c r="H3000"/>
  <c r="H2999"/>
  <c r="H2996"/>
  <c r="H2995"/>
  <c r="H2992"/>
  <c r="H2991"/>
  <c r="H2988"/>
  <c r="H2987"/>
  <c r="H2984"/>
  <c r="H2983"/>
  <c r="H2980"/>
  <c r="H2979"/>
  <c r="H2976"/>
  <c r="H2975"/>
  <c r="H2972"/>
  <c r="H2971"/>
  <c r="H2968"/>
  <c r="H2967"/>
  <c r="H2964"/>
  <c r="H2963"/>
  <c r="H2960"/>
  <c r="H2959"/>
  <c r="H2956"/>
  <c r="H2955"/>
  <c r="H2952"/>
  <c r="H2951"/>
  <c r="H2948"/>
  <c r="H2947"/>
  <c r="H2944"/>
  <c r="H2943"/>
  <c r="H2940"/>
  <c r="H2939"/>
  <c r="H2936"/>
  <c r="H2935"/>
  <c r="H2932"/>
  <c r="H2931"/>
  <c r="H2928"/>
  <c r="H2927"/>
  <c r="H2924"/>
  <c r="H2923"/>
  <c r="H2920"/>
  <c r="H2919"/>
  <c r="H2916"/>
  <c r="H2915"/>
  <c r="H2912"/>
  <c r="H2911"/>
  <c r="H2908"/>
  <c r="H2907"/>
  <c r="H2904"/>
  <c r="H2903"/>
  <c r="H2900"/>
  <c r="H2899"/>
  <c r="H2896"/>
  <c r="H2895"/>
  <c r="H2892"/>
  <c r="H2891"/>
  <c r="H2888"/>
  <c r="H2887"/>
  <c r="H2884"/>
  <c r="H2883"/>
  <c r="H2880"/>
  <c r="H2879"/>
  <c r="H2876"/>
  <c r="H2875"/>
  <c r="H2872"/>
  <c r="H2871"/>
  <c r="H2868"/>
  <c r="H2867"/>
  <c r="H2864"/>
  <c r="H2863"/>
  <c r="H2860"/>
  <c r="H2859"/>
  <c r="H2856"/>
  <c r="H2855"/>
  <c r="H2852"/>
  <c r="H2851"/>
  <c r="H2848"/>
  <c r="H2847"/>
  <c r="H2844"/>
  <c r="H2843"/>
  <c r="H2840"/>
  <c r="H2839"/>
  <c r="H2836"/>
  <c r="H2835"/>
  <c r="H2832"/>
  <c r="H2831"/>
  <c r="H2828"/>
  <c r="H2827"/>
  <c r="H2825"/>
  <c r="H2820"/>
  <c r="H2819"/>
  <c r="H2817"/>
  <c r="H2812"/>
  <c r="H2811"/>
  <c r="H2809"/>
  <c r="H2804"/>
  <c r="H2803"/>
  <c r="H2801"/>
  <c r="H2796"/>
  <c r="H2795"/>
  <c r="H2793"/>
  <c r="H2788"/>
  <c r="H2787"/>
  <c r="H2785"/>
  <c r="H2780"/>
  <c r="H2779"/>
  <c r="H2777"/>
  <c r="H2772"/>
  <c r="H2771"/>
  <c r="H2769"/>
  <c r="H2764"/>
  <c r="H2763"/>
  <c r="H2761"/>
  <c r="H2756"/>
  <c r="H2755"/>
  <c r="H2753"/>
  <c r="H2748"/>
  <c r="H2747"/>
  <c r="H2745"/>
  <c r="H2740"/>
  <c r="H2739"/>
  <c r="H2737"/>
  <c r="H2732"/>
  <c r="H2731"/>
  <c r="H2729"/>
  <c r="H2724"/>
  <c r="H2723"/>
  <c r="H2721"/>
  <c r="H2716"/>
  <c r="H2715"/>
  <c r="H2713"/>
  <c r="H2708"/>
  <c r="H2707"/>
  <c r="H2705"/>
  <c r="H2700"/>
  <c r="H2699"/>
  <c r="H2697"/>
  <c r="H2692"/>
  <c r="H2691"/>
  <c r="H2689"/>
  <c r="H2684"/>
  <c r="H2683"/>
  <c r="H2681"/>
  <c r="H2676"/>
  <c r="H2675"/>
  <c r="H2673"/>
  <c r="H2668"/>
  <c r="H2667"/>
  <c r="H2665"/>
  <c r="H2660"/>
  <c r="H2659"/>
  <c r="H2657"/>
  <c r="H2652"/>
  <c r="H2651"/>
  <c r="H2649"/>
  <c r="H2644"/>
  <c r="H2643"/>
  <c r="H2641"/>
  <c r="H2636"/>
  <c r="H2635"/>
  <c r="H2633"/>
  <c r="H2628"/>
  <c r="H2627"/>
  <c r="H2625"/>
  <c r="H2620"/>
  <c r="H2619"/>
  <c r="H2617"/>
  <c r="H2612"/>
  <c r="H2611"/>
  <c r="H2609"/>
  <c r="H2604"/>
  <c r="H2603"/>
  <c r="H2601"/>
  <c r="H2596"/>
  <c r="H2595"/>
  <c r="H2593"/>
  <c r="H2588"/>
  <c r="H2587"/>
  <c r="H2585"/>
  <c r="H2580"/>
  <c r="H2579"/>
  <c r="H2577"/>
  <c r="H2572"/>
  <c r="H2571"/>
  <c r="H2569"/>
  <c r="H2564"/>
  <c r="H2563"/>
  <c r="H2561"/>
  <c r="H2556"/>
  <c r="H2555"/>
  <c r="H2553"/>
  <c r="H2548"/>
  <c r="H2547"/>
  <c r="H2545"/>
  <c r="H2540"/>
  <c r="H2539"/>
  <c r="H2537"/>
  <c r="H2532"/>
  <c r="H2531"/>
  <c r="H2529"/>
  <c r="H2524"/>
  <c r="H2523"/>
  <c r="H2521"/>
  <c r="H2516"/>
  <c r="H2515"/>
  <c r="H2513"/>
  <c r="H2508"/>
  <c r="H2507"/>
  <c r="H2505"/>
  <c r="H2500"/>
  <c r="H2499"/>
  <c r="H2497"/>
  <c r="H2492"/>
  <c r="H2491"/>
  <c r="H2489"/>
  <c r="H2484"/>
  <c r="H2483"/>
  <c r="H2481"/>
  <c r="H2476"/>
  <c r="H2475"/>
  <c r="H2473"/>
  <c r="H2468"/>
  <c r="H2467"/>
  <c r="H2465"/>
  <c r="H2460"/>
  <c r="H2459"/>
  <c r="H2457"/>
  <c r="H2452"/>
  <c r="H2451"/>
  <c r="H2449"/>
  <c r="H2444"/>
  <c r="H2443"/>
  <c r="H2441"/>
  <c r="H2436"/>
  <c r="H2435"/>
  <c r="H2433"/>
  <c r="H2428"/>
  <c r="H2427"/>
  <c r="H2425"/>
  <c r="H2420"/>
  <c r="H2419"/>
  <c r="H2417"/>
  <c r="H2412"/>
  <c r="H2411"/>
  <c r="H2409"/>
  <c r="H2404"/>
  <c r="H2403"/>
  <c r="H2401"/>
  <c r="H2396"/>
  <c r="H2395"/>
  <c r="H2393"/>
  <c r="H2388"/>
  <c r="H2387"/>
  <c r="H2385"/>
  <c r="H2380"/>
  <c r="H2379"/>
  <c r="H2377"/>
  <c r="H2372"/>
  <c r="H2371"/>
  <c r="H2369"/>
  <c r="H2364"/>
  <c r="H2363"/>
  <c r="H2361"/>
  <c r="H2356"/>
  <c r="H2355"/>
  <c r="H2353"/>
  <c r="H2348"/>
  <c r="H2347"/>
  <c r="H2345"/>
  <c r="H2340"/>
  <c r="H2339"/>
  <c r="H2337"/>
  <c r="H2332"/>
  <c r="H2331"/>
  <c r="H2329"/>
  <c r="H2324"/>
  <c r="H2323"/>
  <c r="H2321"/>
  <c r="H2316"/>
  <c r="H2315"/>
  <c r="H2313"/>
  <c r="H2308"/>
  <c r="H2307"/>
  <c r="H2305"/>
  <c r="H2300"/>
  <c r="H2299"/>
  <c r="H2297"/>
  <c r="H2292"/>
  <c r="H2291"/>
  <c r="H2289"/>
  <c r="H2284"/>
  <c r="H2283"/>
  <c r="H2281"/>
  <c r="H2276"/>
  <c r="H2275"/>
  <c r="H2273"/>
  <c r="H2268"/>
  <c r="H2267"/>
  <c r="H2265"/>
  <c r="H2260"/>
  <c r="H2259"/>
  <c r="H2257"/>
  <c r="H2252"/>
  <c r="H2251"/>
  <c r="H2249"/>
  <c r="H2244"/>
  <c r="H2243"/>
  <c r="H2241"/>
  <c r="H2236"/>
  <c r="H2235"/>
  <c r="H2233"/>
  <c r="H2228"/>
  <c r="H2227"/>
  <c r="H2225"/>
  <c r="H2220"/>
  <c r="H2219"/>
  <c r="H2217"/>
  <c r="H2212"/>
  <c r="H2211"/>
  <c r="H2209"/>
  <c r="H2204"/>
  <c r="H2203"/>
  <c r="H2201"/>
  <c r="H2196"/>
  <c r="H2195"/>
  <c r="H2193"/>
  <c r="H2188"/>
  <c r="H2187"/>
  <c r="H2185"/>
  <c r="H2180"/>
  <c r="H2179"/>
  <c r="H2177"/>
  <c r="H2172"/>
  <c r="H2171"/>
  <c r="H2169"/>
  <c r="H2164"/>
  <c r="H2163"/>
  <c r="H2161"/>
  <c r="H2156"/>
  <c r="H2155"/>
  <c r="H2153"/>
  <c r="H2148"/>
  <c r="H2147"/>
  <c r="H2145"/>
  <c r="H2140"/>
  <c r="H2139"/>
  <c r="H2137"/>
  <c r="H2134"/>
  <c r="H2133"/>
  <c r="H2130"/>
  <c r="H2129"/>
  <c r="H2126"/>
  <c r="H2125"/>
  <c r="H2122"/>
  <c r="H2121"/>
  <c r="H2118"/>
  <c r="H2117"/>
  <c r="H2114"/>
  <c r="H2113"/>
  <c r="H2110"/>
  <c r="H2109"/>
  <c r="H2106"/>
  <c r="H2105"/>
  <c r="H2102"/>
  <c r="H2101"/>
  <c r="H2098"/>
  <c r="H2097"/>
  <c r="H2094"/>
  <c r="H2093"/>
  <c r="H2090"/>
  <c r="H2089"/>
  <c r="H2086"/>
  <c r="H2085"/>
  <c r="H2082"/>
  <c r="H2081"/>
  <c r="H2078"/>
  <c r="H2077"/>
  <c r="H2074"/>
  <c r="H2073"/>
  <c r="H2070"/>
  <c r="H2069"/>
  <c r="H2066"/>
  <c r="H2065"/>
  <c r="H2062"/>
  <c r="H2061"/>
  <c r="H2058"/>
  <c r="H2057"/>
  <c r="H2054"/>
  <c r="H2053"/>
  <c r="H2050"/>
  <c r="H2049"/>
  <c r="H2046"/>
  <c r="H2045"/>
  <c r="H2042"/>
  <c r="H2041"/>
  <c r="H2038"/>
  <c r="H2037"/>
  <c r="H2034"/>
  <c r="H2033"/>
  <c r="H2030"/>
  <c r="H2029"/>
  <c r="H2026"/>
  <c r="H2025"/>
  <c r="H2022"/>
  <c r="H2021"/>
  <c r="H2018"/>
  <c r="H2017"/>
  <c r="H2014"/>
  <c r="H2013"/>
  <c r="H2010"/>
  <c r="H2009"/>
  <c r="H2006"/>
  <c r="H2005"/>
  <c r="H2002"/>
  <c r="H2001"/>
  <c r="H1998"/>
  <c r="H1997"/>
  <c r="H1994"/>
  <c r="H1993"/>
  <c r="H1990"/>
  <c r="H1989"/>
  <c r="H1986"/>
  <c r="H1985"/>
  <c r="H1982"/>
  <c r="H1981"/>
  <c r="H1978"/>
  <c r="H1977"/>
  <c r="H1974"/>
  <c r="H1973"/>
  <c r="H1970"/>
  <c r="H1969"/>
  <c r="H1966"/>
  <c r="H1965"/>
  <c r="H1962"/>
  <c r="H1961"/>
  <c r="H1958"/>
  <c r="H1957"/>
  <c r="H1954"/>
  <c r="H1953"/>
  <c r="H1950"/>
  <c r="H1949"/>
  <c r="H1946"/>
  <c r="H1945"/>
  <c r="H1942"/>
  <c r="H1941"/>
  <c r="H1938"/>
  <c r="H1937"/>
  <c r="H1934"/>
  <c r="H1933"/>
  <c r="H1930"/>
  <c r="H1929"/>
  <c r="H1926"/>
  <c r="H1925"/>
  <c r="H1923"/>
  <c r="H1918"/>
  <c r="H1917"/>
  <c r="H1915"/>
  <c r="H1910"/>
  <c r="H1909"/>
  <c r="H1907"/>
  <c r="H1902"/>
  <c r="H1901"/>
  <c r="H1899"/>
  <c r="H1894"/>
  <c r="H1893"/>
  <c r="H1891"/>
  <c r="H1886"/>
  <c r="H1885"/>
  <c r="H1883"/>
  <c r="H1878"/>
  <c r="H1877"/>
  <c r="H1875"/>
  <c r="H1870"/>
  <c r="H1869"/>
  <c r="H1867"/>
  <c r="H1862"/>
  <c r="H1861"/>
  <c r="H1859"/>
  <c r="H1854"/>
  <c r="H1853"/>
  <c r="H1851"/>
  <c r="H1846"/>
  <c r="H1845"/>
  <c r="H1843"/>
  <c r="H1838"/>
  <c r="H1837"/>
  <c r="H1835"/>
  <c r="H1830"/>
  <c r="H1829"/>
  <c r="H1827"/>
  <c r="H1822"/>
  <c r="H1821"/>
  <c r="H1819"/>
  <c r="H1814"/>
  <c r="H1813"/>
  <c r="H1811"/>
  <c r="H1806"/>
  <c r="H1805"/>
  <c r="H1803"/>
  <c r="H1798"/>
  <c r="H1797"/>
  <c r="H1795"/>
  <c r="H1790"/>
  <c r="H1789"/>
  <c r="H1787"/>
  <c r="H1782"/>
  <c r="H1781"/>
  <c r="H1779"/>
  <c r="H1774"/>
  <c r="H1773"/>
  <c r="H1771"/>
  <c r="H1766"/>
  <c r="H1765"/>
  <c r="H1763"/>
  <c r="H1758"/>
  <c r="H1757"/>
  <c r="H1755"/>
  <c r="H1750"/>
  <c r="H1749"/>
  <c r="H1747"/>
  <c r="H1742"/>
  <c r="H1741"/>
  <c r="H1739"/>
  <c r="H1734"/>
  <c r="H1733"/>
  <c r="H1723"/>
  <c r="H1717"/>
  <c r="H1707"/>
  <c r="H1701"/>
  <c r="H1691"/>
  <c r="H1685"/>
  <c r="H1195"/>
  <c r="H1191"/>
  <c r="H1187"/>
  <c r="H1183"/>
  <c r="H1179"/>
  <c r="H1175"/>
  <c r="H1171"/>
  <c r="H1167"/>
  <c r="H1163"/>
  <c r="H1159"/>
  <c r="H1155"/>
  <c r="H1151"/>
  <c r="H1147"/>
  <c r="H1143"/>
  <c r="H1139"/>
  <c r="H1135"/>
  <c r="H1131"/>
  <c r="H1127"/>
  <c r="H1123"/>
  <c r="H1119"/>
  <c r="H1115"/>
  <c r="H1111"/>
  <c r="H1107"/>
  <c r="H1103"/>
  <c r="H1099"/>
  <c r="H1095"/>
  <c r="H1091"/>
  <c r="H1087"/>
  <c r="H1083"/>
  <c r="H1079"/>
  <c r="H1075"/>
  <c r="H1071"/>
  <c r="H1067"/>
  <c r="H1063"/>
  <c r="H1059"/>
  <c r="H1055"/>
  <c r="H1051"/>
  <c r="H1047"/>
  <c r="H1043"/>
  <c r="H1039"/>
  <c r="H1035"/>
  <c r="H1031"/>
  <c r="H1027"/>
  <c r="H1023"/>
  <c r="H1019"/>
  <c r="H1015"/>
  <c r="H1011"/>
  <c r="H1007"/>
  <c r="H1003"/>
  <c r="H999"/>
  <c r="H995"/>
  <c r="H991"/>
  <c r="H987"/>
  <c r="H983"/>
  <c r="H979"/>
  <c r="H975"/>
  <c r="H971"/>
  <c r="H967"/>
  <c r="H964"/>
  <c r="H958"/>
  <c r="H956"/>
  <c r="H950"/>
  <c r="H948"/>
  <c r="H942"/>
  <c r="H940"/>
  <c r="H934"/>
  <c r="H932"/>
  <c r="H926"/>
  <c r="H924"/>
  <c r="H918"/>
  <c r="H916"/>
  <c r="H910"/>
  <c r="H908"/>
  <c r="H902"/>
  <c r="H900"/>
  <c r="H894"/>
  <c r="H892"/>
  <c r="H886"/>
  <c r="H884"/>
  <c r="H878"/>
  <c r="H876"/>
  <c r="H870"/>
  <c r="H868"/>
  <c r="H862"/>
  <c r="H860"/>
  <c r="H854"/>
  <c r="H852"/>
  <c r="H846"/>
  <c r="H844"/>
  <c r="H842"/>
  <c r="H838"/>
  <c r="H834"/>
  <c r="H830"/>
  <c r="H826"/>
  <c r="H822"/>
  <c r="H818"/>
  <c r="H814"/>
  <c r="H810"/>
  <c r="H806"/>
  <c r="H802"/>
  <c r="H798"/>
  <c r="H794"/>
  <c r="H790"/>
  <c r="H786"/>
  <c r="H782"/>
  <c r="H778"/>
  <c r="H774"/>
  <c r="H770"/>
  <c r="H766"/>
  <c r="H762"/>
  <c r="H758"/>
  <c r="H754"/>
  <c r="H750"/>
  <c r="H746"/>
  <c r="H742"/>
  <c r="H738"/>
  <c r="H734"/>
  <c r="H730"/>
  <c r="H726"/>
  <c r="H722"/>
  <c r="H718"/>
  <c r="H714"/>
  <c r="H710"/>
  <c r="H706"/>
  <c r="H702"/>
  <c r="H698"/>
  <c r="H694"/>
  <c r="H690"/>
  <c r="H686"/>
  <c r="H682"/>
  <c r="H678"/>
  <c r="H674"/>
  <c r="H670"/>
  <c r="H666"/>
  <c r="H662"/>
  <c r="H658"/>
  <c r="H654"/>
  <c r="H650"/>
  <c r="H646"/>
  <c r="H642"/>
  <c r="H638"/>
  <c r="H634"/>
  <c r="H630"/>
  <c r="H626"/>
  <c r="H622"/>
  <c r="H618"/>
  <c r="H614"/>
  <c r="H610"/>
  <c r="H606"/>
  <c r="H602"/>
  <c r="H598"/>
  <c r="H594"/>
  <c r="H590"/>
  <c r="H586"/>
  <c r="H582"/>
  <c r="H578"/>
  <c r="H574"/>
  <c r="H570"/>
  <c r="H566"/>
  <c r="H562"/>
  <c r="H558"/>
  <c r="H554"/>
  <c r="H550"/>
  <c r="H546"/>
  <c r="H542"/>
  <c r="H538"/>
  <c r="H534"/>
  <c r="H530"/>
  <c r="H526"/>
  <c r="H522"/>
  <c r="H518"/>
  <c r="H511"/>
  <c r="H509"/>
  <c r="H503"/>
  <c r="H501"/>
  <c r="H495"/>
  <c r="H493"/>
  <c r="H487"/>
  <c r="H485"/>
  <c r="H479"/>
  <c r="H477"/>
  <c r="H471"/>
  <c r="H469"/>
  <c r="H463"/>
  <c r="H461"/>
  <c r="H455"/>
  <c r="H453"/>
  <c r="H447"/>
  <c r="H445"/>
  <c r="H439"/>
  <c r="H437"/>
  <c r="H431"/>
  <c r="H429"/>
  <c r="H423"/>
  <c r="H421"/>
  <c r="H415"/>
  <c r="H413"/>
  <c r="H407"/>
  <c r="H405"/>
  <c r="H399"/>
  <c r="H397"/>
  <c r="H393"/>
  <c r="H389"/>
  <c r="H385"/>
  <c r="H381"/>
  <c r="H377"/>
  <c r="H373"/>
  <c r="H369"/>
  <c r="H365"/>
  <c r="H361"/>
  <c r="H357"/>
  <c r="H353"/>
  <c r="H349"/>
  <c r="H345"/>
  <c r="H341"/>
  <c r="H337"/>
  <c r="H333"/>
  <c r="H329"/>
  <c r="H325"/>
  <c r="H321"/>
  <c r="H317"/>
  <c r="H313"/>
  <c r="H309"/>
  <c r="H305"/>
  <c r="H301"/>
  <c r="H297"/>
  <c r="H293"/>
  <c r="H289"/>
  <c r="H285"/>
  <c r="H281"/>
  <c r="H277"/>
  <c r="H273"/>
  <c r="H269"/>
  <c r="H265"/>
  <c r="H261"/>
  <c r="H257"/>
  <c r="H253"/>
  <c r="H249"/>
  <c r="H245"/>
  <c r="H241"/>
  <c r="H237"/>
  <c r="H233"/>
  <c r="H229"/>
  <c r="H225"/>
  <c r="H221"/>
  <c r="H217"/>
  <c r="H213"/>
  <c r="H209"/>
  <c r="H205"/>
  <c r="H201"/>
  <c r="H197"/>
  <c r="H193"/>
  <c r="H189"/>
  <c r="H185"/>
  <c r="H181"/>
  <c r="H177"/>
  <c r="H173"/>
  <c r="H169"/>
  <c r="H165"/>
  <c r="H161"/>
  <c r="H157"/>
  <c r="H153"/>
  <c r="H149"/>
  <c r="H145"/>
  <c r="H141"/>
  <c r="H137"/>
  <c r="H133"/>
  <c r="H129"/>
  <c r="H125"/>
  <c r="H121"/>
  <c r="H117"/>
  <c r="H113"/>
  <c r="H109"/>
  <c r="H105"/>
  <c r="H101"/>
  <c r="H97"/>
  <c r="H93"/>
  <c r="H89"/>
  <c r="H85"/>
  <c r="H81"/>
  <c r="H77"/>
  <c r="H73"/>
  <c r="H69"/>
  <c r="H65"/>
  <c r="H61"/>
  <c r="H57"/>
  <c r="H53"/>
  <c r="H49"/>
  <c r="H45"/>
  <c r="H41"/>
  <c r="H37"/>
  <c r="H33"/>
  <c r="H29"/>
  <c r="H25"/>
  <c r="H21"/>
  <c r="H17"/>
  <c r="H13"/>
  <c r="H9"/>
  <c r="H5"/>
  <c r="H1729"/>
  <c r="H1727"/>
  <c r="H1721"/>
  <c r="H1719"/>
  <c r="H1713"/>
  <c r="H1711"/>
  <c r="H1705"/>
  <c r="H1703"/>
  <c r="H1697"/>
  <c r="H1695"/>
  <c r="H1689"/>
  <c r="H1687"/>
  <c r="H1681"/>
  <c r="H1677"/>
  <c r="H1673"/>
  <c r="H1669"/>
  <c r="H1665"/>
  <c r="H1661"/>
  <c r="H1657"/>
  <c r="H1653"/>
  <c r="H1649"/>
  <c r="H1645"/>
  <c r="H1641"/>
  <c r="H1637"/>
  <c r="H1633"/>
  <c r="H1629"/>
  <c r="H1625"/>
  <c r="H1621"/>
  <c r="H1617"/>
  <c r="H1613"/>
  <c r="H1609"/>
  <c r="H1605"/>
  <c r="H1601"/>
  <c r="H1597"/>
  <c r="H1593"/>
  <c r="H1589"/>
  <c r="H1585"/>
  <c r="H1581"/>
  <c r="H1577"/>
  <c r="H1573"/>
  <c r="H1569"/>
  <c r="H1565"/>
  <c r="H1561"/>
  <c r="H1557"/>
  <c r="H1553"/>
  <c r="H1549"/>
  <c r="H1545"/>
  <c r="H1541"/>
  <c r="H1537"/>
  <c r="H1533"/>
  <c r="H1529"/>
  <c r="H1525"/>
  <c r="H1521"/>
  <c r="H1517"/>
  <c r="H1513"/>
  <c r="H1509"/>
  <c r="H1505"/>
  <c r="H1501"/>
  <c r="H1497"/>
  <c r="H1493"/>
  <c r="H1489"/>
  <c r="H1485"/>
  <c r="H1481"/>
  <c r="H1477"/>
  <c r="H1473"/>
  <c r="H1469"/>
  <c r="H1465"/>
  <c r="H1461"/>
  <c r="H1457"/>
  <c r="H1453"/>
  <c r="H1449"/>
  <c r="H1445"/>
  <c r="H1441"/>
  <c r="H1437"/>
  <c r="H1433"/>
  <c r="H1429"/>
  <c r="H1425"/>
  <c r="H1421"/>
  <c r="H1417"/>
  <c r="H1413"/>
  <c r="H1409"/>
  <c r="H1405"/>
  <c r="H1401"/>
  <c r="H1397"/>
  <c r="H1393"/>
  <c r="H1389"/>
  <c r="H1385"/>
  <c r="H1381"/>
  <c r="H1377"/>
  <c r="H1373"/>
  <c r="H1369"/>
  <c r="H1365"/>
  <c r="H1361"/>
  <c r="H1357"/>
  <c r="H1353"/>
  <c r="H1349"/>
  <c r="H1345"/>
  <c r="H1341"/>
  <c r="H1337"/>
  <c r="H1333"/>
  <c r="H1329"/>
  <c r="H1325"/>
  <c r="H1321"/>
  <c r="H1317"/>
  <c r="H1313"/>
  <c r="H1309"/>
  <c r="H1305"/>
  <c r="H1301"/>
  <c r="H1297"/>
  <c r="H1293"/>
  <c r="H1289"/>
  <c r="H1285"/>
  <c r="H1281"/>
  <c r="H1277"/>
  <c r="H1273"/>
  <c r="H1269"/>
  <c r="H1265"/>
  <c r="H1261"/>
  <c r="H1257"/>
  <c r="H1253"/>
  <c r="H1249"/>
  <c r="H1245"/>
  <c r="H1241"/>
  <c r="H1237"/>
  <c r="H1233"/>
  <c r="H1229"/>
  <c r="H1225"/>
  <c r="H1221"/>
  <c r="H1217"/>
  <c r="H1213"/>
  <c r="H1209"/>
  <c r="H1205"/>
  <c r="H1201"/>
  <c r="H1197"/>
  <c r="H1194"/>
  <c r="H1193"/>
  <c r="H1190"/>
  <c r="H1189"/>
  <c r="H1186"/>
  <c r="H1185"/>
  <c r="H1182"/>
  <c r="H1181"/>
  <c r="H1178"/>
  <c r="H1177"/>
  <c r="H1174"/>
  <c r="H1173"/>
  <c r="H1170"/>
  <c r="H1169"/>
  <c r="H1166"/>
  <c r="H1165"/>
  <c r="H1162"/>
  <c r="H1161"/>
  <c r="H1158"/>
  <c r="H1157"/>
  <c r="H1154"/>
  <c r="H1153"/>
  <c r="H1150"/>
  <c r="H1149"/>
  <c r="H1146"/>
  <c r="H1145"/>
  <c r="H1142"/>
  <c r="H1141"/>
  <c r="H1138"/>
  <c r="H1137"/>
  <c r="H1134"/>
  <c r="H1133"/>
  <c r="H1130"/>
  <c r="H1129"/>
  <c r="H1126"/>
  <c r="H1125"/>
  <c r="H1122"/>
  <c r="H1121"/>
  <c r="H1118"/>
  <c r="H1117"/>
  <c r="H1114"/>
  <c r="H1113"/>
  <c r="H1110"/>
  <c r="H1109"/>
  <c r="H1106"/>
  <c r="H1105"/>
  <c r="H1102"/>
  <c r="H1101"/>
  <c r="H1098"/>
  <c r="H1097"/>
  <c r="H1094"/>
  <c r="H1093"/>
  <c r="H1090"/>
  <c r="H1089"/>
  <c r="H1086"/>
  <c r="H1085"/>
  <c r="H1082"/>
  <c r="H1081"/>
  <c r="H1078"/>
  <c r="H1077"/>
  <c r="H1074"/>
  <c r="H1073"/>
  <c r="H1070"/>
  <c r="H1069"/>
  <c r="H1066"/>
  <c r="H1065"/>
  <c r="H1062"/>
  <c r="H1061"/>
  <c r="H1058"/>
  <c r="H1057"/>
  <c r="H1054"/>
  <c r="H1053"/>
  <c r="H1050"/>
  <c r="H1049"/>
  <c r="H1046"/>
  <c r="H1045"/>
  <c r="H1042"/>
  <c r="H1041"/>
  <c r="H1038"/>
  <c r="H1037"/>
  <c r="H1034"/>
  <c r="H1033"/>
  <c r="H1030"/>
  <c r="H1029"/>
  <c r="H1026"/>
  <c r="H1025"/>
  <c r="H1022"/>
  <c r="H1021"/>
  <c r="H1018"/>
  <c r="H1017"/>
  <c r="H1014"/>
  <c r="H1013"/>
  <c r="H1010"/>
  <c r="H1009"/>
  <c r="H1006"/>
  <c r="H1005"/>
  <c r="H1002"/>
  <c r="H1001"/>
  <c r="H998"/>
  <c r="H997"/>
  <c r="H994"/>
  <c r="H993"/>
  <c r="H990"/>
  <c r="H989"/>
  <c r="H986"/>
  <c r="H985"/>
  <c r="H982"/>
  <c r="H981"/>
  <c r="H978"/>
  <c r="H977"/>
  <c r="H974"/>
  <c r="H973"/>
  <c r="H970"/>
  <c r="H969"/>
  <c r="H966"/>
  <c r="H963"/>
  <c r="H962"/>
  <c r="H960"/>
  <c r="H955"/>
  <c r="H954"/>
  <c r="H952"/>
  <c r="H947"/>
  <c r="H946"/>
  <c r="H944"/>
  <c r="H939"/>
  <c r="H938"/>
  <c r="H936"/>
  <c r="H931"/>
  <c r="H930"/>
  <c r="H928"/>
  <c r="H923"/>
  <c r="H922"/>
  <c r="H920"/>
  <c r="H915"/>
  <c r="H914"/>
  <c r="H912"/>
  <c r="H907"/>
  <c r="H906"/>
  <c r="H904"/>
  <c r="H899"/>
  <c r="H898"/>
  <c r="H896"/>
  <c r="H891"/>
  <c r="H890"/>
  <c r="H888"/>
  <c r="H883"/>
  <c r="H882"/>
  <c r="H880"/>
  <c r="H875"/>
  <c r="H874"/>
  <c r="H872"/>
  <c r="H867"/>
  <c r="H866"/>
  <c r="H864"/>
  <c r="H859"/>
  <c r="H858"/>
  <c r="H856"/>
  <c r="H851"/>
  <c r="H850"/>
  <c r="H848"/>
  <c r="H841"/>
  <c r="H840"/>
  <c r="H837"/>
  <c r="H836"/>
  <c r="H833"/>
  <c r="H832"/>
  <c r="H829"/>
  <c r="H828"/>
  <c r="H825"/>
  <c r="H824"/>
  <c r="H821"/>
  <c r="H820"/>
  <c r="H817"/>
  <c r="H816"/>
  <c r="H813"/>
  <c r="H812"/>
  <c r="H809"/>
  <c r="H808"/>
  <c r="H805"/>
  <c r="H804"/>
  <c r="H801"/>
  <c r="H800"/>
  <c r="H797"/>
  <c r="H796"/>
  <c r="H793"/>
  <c r="H792"/>
  <c r="H789"/>
  <c r="H788"/>
  <c r="H785"/>
  <c r="H784"/>
  <c r="H781"/>
  <c r="H780"/>
  <c r="H777"/>
  <c r="H776"/>
  <c r="H773"/>
  <c r="H772"/>
  <c r="H769"/>
  <c r="H768"/>
  <c r="H765"/>
  <c r="H764"/>
  <c r="H761"/>
  <c r="H760"/>
  <c r="H757"/>
  <c r="H756"/>
  <c r="H753"/>
  <c r="H752"/>
  <c r="H749"/>
  <c r="H748"/>
  <c r="H745"/>
  <c r="H744"/>
  <c r="H741"/>
  <c r="H740"/>
  <c r="H737"/>
  <c r="H736"/>
  <c r="H733"/>
  <c r="H732"/>
  <c r="H729"/>
  <c r="H728"/>
  <c r="H725"/>
  <c r="H724"/>
  <c r="H721"/>
  <c r="H720"/>
  <c r="H717"/>
  <c r="H716"/>
  <c r="H713"/>
  <c r="H712"/>
  <c r="H709"/>
  <c r="H708"/>
  <c r="H705"/>
  <c r="H704"/>
  <c r="H701"/>
  <c r="H700"/>
  <c r="H697"/>
  <c r="H696"/>
  <c r="H693"/>
  <c r="H692"/>
  <c r="H689"/>
  <c r="H688"/>
  <c r="H685"/>
  <c r="H684"/>
  <c r="H681"/>
  <c r="H680"/>
  <c r="H677"/>
  <c r="H676"/>
  <c r="H673"/>
  <c r="H672"/>
  <c r="H669"/>
  <c r="H668"/>
  <c r="H665"/>
  <c r="H664"/>
  <c r="H661"/>
  <c r="H660"/>
  <c r="H657"/>
  <c r="H656"/>
  <c r="H653"/>
  <c r="H652"/>
  <c r="H649"/>
  <c r="H648"/>
  <c r="H645"/>
  <c r="H644"/>
  <c r="H641"/>
  <c r="H640"/>
  <c r="H637"/>
  <c r="H636"/>
  <c r="H633"/>
  <c r="H632"/>
  <c r="H629"/>
  <c r="H628"/>
  <c r="H625"/>
  <c r="H624"/>
  <c r="H621"/>
  <c r="H620"/>
  <c r="H617"/>
  <c r="H616"/>
  <c r="H613"/>
  <c r="H612"/>
  <c r="H609"/>
  <c r="H608"/>
  <c r="H605"/>
  <c r="H604"/>
  <c r="H601"/>
  <c r="H600"/>
  <c r="H597"/>
  <c r="H596"/>
  <c r="H593"/>
  <c r="H592"/>
  <c r="H589"/>
  <c r="H588"/>
  <c r="H585"/>
  <c r="H584"/>
  <c r="H581"/>
  <c r="H580"/>
  <c r="H577"/>
  <c r="H576"/>
  <c r="H573"/>
  <c r="H572"/>
  <c r="H569"/>
  <c r="H568"/>
  <c r="H565"/>
  <c r="H564"/>
  <c r="H561"/>
  <c r="H560"/>
  <c r="H557"/>
  <c r="H556"/>
  <c r="H553"/>
  <c r="H552"/>
  <c r="H549"/>
  <c r="H548"/>
  <c r="H545"/>
  <c r="H544"/>
  <c r="H541"/>
  <c r="H540"/>
  <c r="H537"/>
  <c r="H536"/>
  <c r="H533"/>
  <c r="H532"/>
  <c r="H529"/>
  <c r="H528"/>
  <c r="H525"/>
  <c r="H524"/>
  <c r="H521"/>
  <c r="H520"/>
  <c r="H517"/>
  <c r="H516"/>
  <c r="H513"/>
  <c r="H508"/>
  <c r="H507"/>
  <c r="H505"/>
  <c r="H500"/>
  <c r="H499"/>
  <c r="H497"/>
  <c r="H492"/>
  <c r="H491"/>
  <c r="H489"/>
  <c r="H484"/>
  <c r="H483"/>
  <c r="H481"/>
  <c r="H476"/>
  <c r="H475"/>
  <c r="H473"/>
  <c r="H468"/>
  <c r="H467"/>
  <c r="H465"/>
  <c r="H460"/>
  <c r="H459"/>
  <c r="H457"/>
  <c r="H452"/>
  <c r="H451"/>
  <c r="H449"/>
  <c r="H444"/>
  <c r="H443"/>
  <c r="H441"/>
  <c r="H436"/>
  <c r="H435"/>
  <c r="H433"/>
  <c r="H428"/>
  <c r="H427"/>
  <c r="H425"/>
  <c r="H420"/>
  <c r="H419"/>
  <c r="H417"/>
  <c r="H412"/>
  <c r="H411"/>
  <c r="H409"/>
  <c r="H404"/>
  <c r="H403"/>
  <c r="H401"/>
  <c r="H396"/>
  <c r="H395"/>
  <c r="H392"/>
  <c r="H391"/>
  <c r="H388"/>
  <c r="H387"/>
  <c r="H384"/>
  <c r="H383"/>
  <c r="H380"/>
  <c r="H379"/>
  <c r="H376"/>
  <c r="H375"/>
  <c r="H372"/>
  <c r="H371"/>
  <c r="H368"/>
  <c r="H367"/>
  <c r="H364"/>
  <c r="H363"/>
  <c r="H360"/>
  <c r="H359"/>
  <c r="H356"/>
  <c r="H355"/>
  <c r="H352"/>
  <c r="H351"/>
  <c r="H348"/>
  <c r="H347"/>
  <c r="H344"/>
  <c r="H343"/>
  <c r="H340"/>
  <c r="H339"/>
  <c r="H336"/>
  <c r="H335"/>
  <c r="H332"/>
  <c r="H331"/>
  <c r="H328"/>
  <c r="H327"/>
  <c r="H324"/>
  <c r="H323"/>
  <c r="H320"/>
  <c r="H319"/>
  <c r="H316"/>
  <c r="H315"/>
  <c r="H312"/>
  <c r="H311"/>
  <c r="H308"/>
  <c r="H307"/>
  <c r="H304"/>
  <c r="H303"/>
  <c r="H300"/>
  <c r="H299"/>
  <c r="H296"/>
  <c r="H295"/>
  <c r="H292"/>
  <c r="H291"/>
  <c r="H288"/>
  <c r="H287"/>
  <c r="H284"/>
  <c r="H283"/>
  <c r="H280"/>
  <c r="H279"/>
  <c r="H276"/>
  <c r="H275"/>
  <c r="H272"/>
  <c r="H271"/>
  <c r="H268"/>
  <c r="H267"/>
  <c r="H264"/>
  <c r="H263"/>
  <c r="H260"/>
  <c r="H259"/>
  <c r="H256"/>
  <c r="H255"/>
  <c r="H252"/>
  <c r="H251"/>
  <c r="H248"/>
  <c r="H247"/>
  <c r="H244"/>
  <c r="H243"/>
  <c r="H240"/>
  <c r="H239"/>
  <c r="H236"/>
  <c r="H235"/>
  <c r="H232"/>
  <c r="H231"/>
  <c r="H228"/>
  <c r="H227"/>
  <c r="H224"/>
  <c r="H223"/>
  <c r="H220"/>
  <c r="H219"/>
  <c r="H216"/>
  <c r="H215"/>
  <c r="H212"/>
  <c r="H211"/>
  <c r="H208"/>
  <c r="H207"/>
  <c r="H204"/>
  <c r="H203"/>
  <c r="H200"/>
  <c r="H199"/>
  <c r="H196"/>
  <c r="H195"/>
  <c r="H192"/>
  <c r="H191"/>
  <c r="H188"/>
  <c r="H187"/>
  <c r="H184"/>
  <c r="H183"/>
  <c r="H180"/>
  <c r="H179"/>
  <c r="H176"/>
  <c r="H175"/>
  <c r="H172"/>
  <c r="H171"/>
  <c r="H168"/>
  <c r="H167"/>
  <c r="H164"/>
  <c r="H163"/>
  <c r="H160"/>
  <c r="H159"/>
  <c r="H156"/>
  <c r="H155"/>
  <c r="H152"/>
  <c r="H151"/>
  <c r="H148"/>
  <c r="H147"/>
  <c r="H144"/>
  <c r="H143"/>
  <c r="H140"/>
  <c r="H139"/>
  <c r="H136"/>
  <c r="H135"/>
  <c r="H132"/>
  <c r="H131"/>
  <c r="H128"/>
  <c r="H127"/>
  <c r="H124"/>
  <c r="H123"/>
  <c r="H120"/>
  <c r="H119"/>
  <c r="H116"/>
  <c r="H115"/>
  <c r="H112"/>
  <c r="H111"/>
  <c r="H108"/>
  <c r="H107"/>
  <c r="H104"/>
  <c r="H103"/>
  <c r="H100"/>
  <c r="H99"/>
  <c r="H96"/>
  <c r="H95"/>
  <c r="H92"/>
  <c r="H91"/>
  <c r="H88"/>
  <c r="H87"/>
  <c r="H84"/>
  <c r="H83"/>
  <c r="H80"/>
  <c r="H79"/>
  <c r="H76"/>
  <c r="H75"/>
  <c r="H72"/>
  <c r="H71"/>
  <c r="H68"/>
  <c r="H67"/>
  <c r="H64"/>
  <c r="H63"/>
  <c r="H60"/>
  <c r="H59"/>
  <c r="H56"/>
  <c r="H55"/>
  <c r="H52"/>
  <c r="H51"/>
  <c r="H48"/>
  <c r="H47"/>
  <c r="H44"/>
  <c r="H43"/>
  <c r="H40"/>
  <c r="H39"/>
  <c r="H36"/>
  <c r="H35"/>
  <c r="H32"/>
  <c r="H31"/>
  <c r="H28"/>
  <c r="H27"/>
  <c r="H24"/>
  <c r="H23"/>
  <c r="H20"/>
  <c r="H19"/>
  <c r="H16"/>
  <c r="H15"/>
  <c r="H12"/>
  <c r="H11"/>
  <c r="H8"/>
  <c r="H7"/>
  <c r="H4"/>
  <c r="H5066"/>
  <c r="H5062"/>
  <c r="H5060"/>
  <c r="H5058"/>
  <c r="H5046"/>
  <c r="H5044"/>
  <c r="H5042"/>
  <c r="H5030"/>
  <c r="H5028"/>
  <c r="H5026"/>
  <c r="H5022"/>
  <c r="H5020"/>
  <c r="H5018"/>
  <c r="H5014"/>
  <c r="H5012"/>
  <c r="H5010"/>
  <c r="H5008"/>
  <c r="H5006"/>
  <c r="H5004"/>
  <c r="H5002"/>
  <c r="H4998"/>
  <c r="H4996"/>
  <c r="H4994"/>
  <c r="H4992"/>
  <c r="H4990"/>
  <c r="H4988"/>
  <c r="H4986"/>
  <c r="H4984"/>
  <c r="H4952"/>
  <c r="H4950"/>
  <c r="H4948"/>
  <c r="H4946"/>
  <c r="H4944"/>
  <c r="H4942"/>
  <c r="H4940"/>
  <c r="H4938"/>
  <c r="H4936"/>
  <c r="H4932"/>
  <c r="H4930"/>
  <c r="H4928"/>
  <c r="H4926"/>
  <c r="H4924"/>
  <c r="H4922"/>
  <c r="H4920"/>
  <c r="H4918"/>
  <c r="H4914"/>
  <c r="H4912"/>
  <c r="H4910"/>
  <c r="H4908"/>
  <c r="H4906"/>
  <c r="H4904"/>
  <c r="H4902"/>
  <c r="H4898"/>
  <c r="H4896"/>
  <c r="H4894"/>
  <c r="H4892"/>
  <c r="H4890"/>
  <c r="H4888"/>
  <c r="H4886"/>
  <c r="H4884"/>
  <c r="H4864"/>
  <c r="H4862"/>
  <c r="H4860"/>
  <c r="H4858"/>
  <c r="H4856"/>
  <c r="H4854"/>
  <c r="H4852"/>
  <c r="H4850"/>
  <c r="H4528"/>
  <c r="H4524"/>
  <c r="H4520"/>
  <c r="H4516"/>
  <c r="H4512"/>
  <c r="H4508"/>
  <c r="H4504"/>
  <c r="H4500"/>
  <c r="H4496"/>
  <c r="H4492"/>
  <c r="H4488"/>
  <c r="H4484"/>
  <c r="H4480"/>
  <c r="H4476"/>
  <c r="H4472"/>
  <c r="H4468"/>
  <c r="H4464"/>
  <c r="H4460"/>
  <c r="H4456"/>
  <c r="H4452"/>
  <c r="H4448"/>
  <c r="H4444"/>
  <c r="H4440"/>
  <c r="H4436"/>
  <c r="H4432"/>
  <c r="H4428"/>
  <c r="H4424"/>
  <c r="H4420"/>
  <c r="H4416"/>
  <c r="H4412"/>
  <c r="H4408"/>
  <c r="H4404"/>
  <c r="H4400"/>
  <c r="H4396"/>
  <c r="H4392"/>
  <c r="H4388"/>
  <c r="H4384"/>
  <c r="H4380"/>
  <c r="H4376"/>
  <c r="H4372"/>
  <c r="H4368"/>
  <c r="H4364"/>
  <c r="H4360"/>
  <c r="H4356"/>
  <c r="H4352"/>
  <c r="H4348"/>
  <c r="H4344"/>
  <c r="H4340"/>
  <c r="H4336"/>
  <c r="H4332"/>
  <c r="H4328"/>
  <c r="H4324"/>
  <c r="H4320"/>
  <c r="H4316"/>
  <c r="H4312"/>
  <c r="H4308"/>
  <c r="H4304"/>
  <c r="H4300"/>
  <c r="H4296"/>
  <c r="H4292"/>
  <c r="H4288"/>
  <c r="H4284"/>
  <c r="H4280"/>
  <c r="H4276"/>
  <c r="H4272"/>
  <c r="H4268"/>
  <c r="H4264"/>
  <c r="H4260"/>
  <c r="H4256"/>
  <c r="H4252"/>
  <c r="H4248"/>
  <c r="H4244"/>
  <c r="H4240"/>
  <c r="H4236"/>
  <c r="H4232"/>
  <c r="H4228"/>
  <c r="H4224"/>
  <c r="H4220"/>
  <c r="H4216"/>
  <c r="H4212"/>
  <c r="H4208"/>
  <c r="H4204"/>
  <c r="H4200"/>
  <c r="H4196"/>
  <c r="H4192"/>
  <c r="H4188"/>
  <c r="H4184"/>
  <c r="H4180"/>
  <c r="H4176"/>
  <c r="H4172"/>
  <c r="H4168"/>
  <c r="H4164"/>
  <c r="H4160"/>
  <c r="H4156"/>
  <c r="H4152"/>
  <c r="H4148"/>
  <c r="H4144"/>
  <c r="H4140"/>
  <c r="H4136"/>
  <c r="H4132"/>
  <c r="H4128"/>
  <c r="H4124"/>
  <c r="H4120"/>
  <c r="H4116"/>
  <c r="H4112"/>
  <c r="H4108"/>
  <c r="H4104"/>
  <c r="H4100"/>
  <c r="H4096"/>
  <c r="H4092"/>
  <c r="H4088"/>
  <c r="H4084"/>
  <c r="H4080"/>
  <c r="H4076"/>
  <c r="H4072"/>
  <c r="H4068"/>
  <c r="H4064"/>
  <c r="H4060"/>
  <c r="H4056"/>
  <c r="H4052"/>
  <c r="H4048"/>
  <c r="H4044"/>
  <c r="H4040"/>
  <c r="H4036"/>
  <c r="H4032"/>
  <c r="H4028"/>
  <c r="H4024"/>
  <c r="H4020"/>
  <c r="H4016"/>
  <c r="H4012"/>
  <c r="H4008"/>
  <c r="H4004"/>
  <c r="H4000"/>
  <c r="H3996"/>
  <c r="H3992"/>
  <c r="H3988"/>
  <c r="H3984"/>
  <c r="H3980"/>
  <c r="H3976"/>
  <c r="H3972"/>
  <c r="H3968"/>
  <c r="H3964"/>
  <c r="H3960"/>
  <c r="H3956"/>
  <c r="H3952"/>
  <c r="H3948"/>
  <c r="H3944"/>
  <c r="H3940"/>
  <c r="H3936"/>
  <c r="H3932"/>
  <c r="H3928"/>
  <c r="H3924"/>
  <c r="H3920"/>
  <c r="H3916"/>
  <c r="H3912"/>
  <c r="H3908"/>
  <c r="H3904"/>
  <c r="H3900"/>
  <c r="H3896"/>
  <c r="H3892"/>
  <c r="H3888"/>
  <c r="H3884"/>
  <c r="H3880"/>
  <c r="H3876"/>
  <c r="H3872"/>
  <c r="H3868"/>
  <c r="H3864"/>
  <c r="H2826"/>
  <c r="H2822"/>
  <c r="H2818"/>
  <c r="H2814"/>
  <c r="H2810"/>
  <c r="H2806"/>
  <c r="H2802"/>
  <c r="H2798"/>
  <c r="H2794"/>
  <c r="H2790"/>
  <c r="H2786"/>
  <c r="H2782"/>
  <c r="H2778"/>
  <c r="H2774"/>
  <c r="H2770"/>
  <c r="H2766"/>
  <c r="H2762"/>
  <c r="H2758"/>
  <c r="H2754"/>
  <c r="H2750"/>
  <c r="H2746"/>
  <c r="H2742"/>
  <c r="H2738"/>
  <c r="H2734"/>
  <c r="H2730"/>
  <c r="H2726"/>
  <c r="H2722"/>
  <c r="H2718"/>
  <c r="H2714"/>
  <c r="H2710"/>
  <c r="H2706"/>
  <c r="H2702"/>
  <c r="H2698"/>
  <c r="H2694"/>
  <c r="H2690"/>
  <c r="H2686"/>
  <c r="H2682"/>
  <c r="H2678"/>
  <c r="H2674"/>
  <c r="H2670"/>
  <c r="H2666"/>
  <c r="H2662"/>
  <c r="H2658"/>
  <c r="H2654"/>
  <c r="H2650"/>
  <c r="H2646"/>
  <c r="H2642"/>
  <c r="H2638"/>
  <c r="H2634"/>
  <c r="H2630"/>
  <c r="H2626"/>
  <c r="H2622"/>
  <c r="H2618"/>
  <c r="H2614"/>
  <c r="H2610"/>
  <c r="H2606"/>
  <c r="H2602"/>
  <c r="H2598"/>
  <c r="H2594"/>
  <c r="H2590"/>
  <c r="H2586"/>
  <c r="H2582"/>
  <c r="H2578"/>
  <c r="H2574"/>
  <c r="H2570"/>
  <c r="H2566"/>
  <c r="H2562"/>
  <c r="H2558"/>
  <c r="H2554"/>
  <c r="H2550"/>
  <c r="H2546"/>
  <c r="H2542"/>
  <c r="H2538"/>
  <c r="H2534"/>
  <c r="H2530"/>
  <c r="H2526"/>
  <c r="H2522"/>
  <c r="H2518"/>
  <c r="H2514"/>
  <c r="H2510"/>
  <c r="H2506"/>
  <c r="H2502"/>
  <c r="H2498"/>
  <c r="H2494"/>
  <c r="H2490"/>
  <c r="H2486"/>
  <c r="H2482"/>
  <c r="H2478"/>
  <c r="H2474"/>
  <c r="H2470"/>
  <c r="H2466"/>
  <c r="H2462"/>
  <c r="H2458"/>
  <c r="H2454"/>
  <c r="H2450"/>
  <c r="H2446"/>
  <c r="H2442"/>
  <c r="H2438"/>
  <c r="H2434"/>
  <c r="H2430"/>
  <c r="H2426"/>
  <c r="H2422"/>
  <c r="H2418"/>
  <c r="H2414"/>
  <c r="H2410"/>
  <c r="H2406"/>
  <c r="H2402"/>
  <c r="H2398"/>
  <c r="H2394"/>
  <c r="H2390"/>
  <c r="H2386"/>
  <c r="H2382"/>
  <c r="H2378"/>
  <c r="H2374"/>
  <c r="H2370"/>
  <c r="H2366"/>
  <c r="H2362"/>
  <c r="H2358"/>
  <c r="H2354"/>
  <c r="H2350"/>
  <c r="H2346"/>
  <c r="H2342"/>
  <c r="H2338"/>
  <c r="H2334"/>
  <c r="H2330"/>
  <c r="H2326"/>
  <c r="H2322"/>
  <c r="H2318"/>
  <c r="H2314"/>
  <c r="H2310"/>
  <c r="H2306"/>
  <c r="H2302"/>
  <c r="H2298"/>
  <c r="H2294"/>
  <c r="H2290"/>
  <c r="H2286"/>
  <c r="H2282"/>
  <c r="H2278"/>
  <c r="H2274"/>
  <c r="H2270"/>
  <c r="H2266"/>
  <c r="H2262"/>
  <c r="H2258"/>
  <c r="H2254"/>
  <c r="H2250"/>
  <c r="H2246"/>
  <c r="H2242"/>
  <c r="H2238"/>
  <c r="H2234"/>
  <c r="H2230"/>
  <c r="H2226"/>
  <c r="H2222"/>
  <c r="H2218"/>
  <c r="H2214"/>
  <c r="H2210"/>
  <c r="H2206"/>
  <c r="H2202"/>
  <c r="H2198"/>
  <c r="H2194"/>
  <c r="H2190"/>
  <c r="H2186"/>
  <c r="H2182"/>
  <c r="H2178"/>
  <c r="H2174"/>
  <c r="H2170"/>
  <c r="H2166"/>
  <c r="H2162"/>
  <c r="H2158"/>
  <c r="H2154"/>
  <c r="H2150"/>
  <c r="H2146"/>
  <c r="H2142"/>
  <c r="H2138"/>
  <c r="H1924"/>
  <c r="H1920"/>
  <c r="H1916"/>
  <c r="H1912"/>
  <c r="H1908"/>
  <c r="H1904"/>
  <c r="H1900"/>
  <c r="H1896"/>
  <c r="H1892"/>
  <c r="H1888"/>
  <c r="H1884"/>
  <c r="H1880"/>
  <c r="H1876"/>
  <c r="H1872"/>
  <c r="H1868"/>
  <c r="H1864"/>
  <c r="H1860"/>
  <c r="H1856"/>
  <c r="H1852"/>
  <c r="H1848"/>
  <c r="H1844"/>
  <c r="H1840"/>
  <c r="H1836"/>
  <c r="H1832"/>
  <c r="H1828"/>
  <c r="H1824"/>
  <c r="H1820"/>
  <c r="H1816"/>
  <c r="H1812"/>
  <c r="H1808"/>
  <c r="H1804"/>
  <c r="H1800"/>
  <c r="H1796"/>
  <c r="H1792"/>
  <c r="H1788"/>
  <c r="H1784"/>
  <c r="H1780"/>
  <c r="H1776"/>
  <c r="H1772"/>
  <c r="H1768"/>
  <c r="H1764"/>
  <c r="H1760"/>
  <c r="H1756"/>
  <c r="H1752"/>
  <c r="H1748"/>
  <c r="H1744"/>
  <c r="H1740"/>
  <c r="H1736"/>
  <c r="H1732"/>
  <c r="H1728"/>
  <c r="H1724"/>
  <c r="H1720"/>
  <c r="H1716"/>
  <c r="H1712"/>
  <c r="H1708"/>
  <c r="H1704"/>
  <c r="H1700"/>
  <c r="H1696"/>
  <c r="H1692"/>
  <c r="H1688"/>
  <c r="H1684"/>
  <c r="H843"/>
  <c r="H965"/>
  <c r="H961"/>
  <c r="H957"/>
  <c r="H953"/>
  <c r="H949"/>
  <c r="H945"/>
  <c r="H941"/>
  <c r="H937"/>
  <c r="H933"/>
  <c r="H929"/>
  <c r="H925"/>
  <c r="H921"/>
  <c r="H917"/>
  <c r="H913"/>
  <c r="H909"/>
  <c r="H905"/>
  <c r="H901"/>
  <c r="H897"/>
  <c r="H893"/>
  <c r="H889"/>
  <c r="H885"/>
  <c r="H881"/>
  <c r="H877"/>
  <c r="H873"/>
  <c r="H869"/>
  <c r="H865"/>
  <c r="H861"/>
  <c r="H857"/>
  <c r="H853"/>
  <c r="H849"/>
  <c r="H845"/>
  <c r="H514"/>
  <c r="H510"/>
  <c r="H506"/>
  <c r="H502"/>
  <c r="H498"/>
  <c r="H494"/>
  <c r="H490"/>
  <c r="H486"/>
  <c r="H482"/>
  <c r="H478"/>
  <c r="H474"/>
  <c r="H470"/>
  <c r="H466"/>
  <c r="H462"/>
  <c r="H458"/>
  <c r="H454"/>
  <c r="H450"/>
  <c r="H446"/>
  <c r="H442"/>
  <c r="H438"/>
  <c r="H434"/>
  <c r="H430"/>
  <c r="H426"/>
  <c r="H422"/>
  <c r="H418"/>
  <c r="H414"/>
  <c r="H410"/>
  <c r="H406"/>
  <c r="H402"/>
  <c r="H398"/>
  <c r="H980" l="1"/>
  <c r="H988"/>
  <c r="H996"/>
  <c r="H2248"/>
  <c r="E2"/>
  <c r="H4870"/>
  <c r="H4874"/>
  <c r="H4878"/>
  <c r="H4954"/>
  <c r="H4960"/>
  <c r="H4964"/>
  <c r="H4968"/>
  <c r="H4972"/>
  <c r="H4976"/>
  <c r="H4980"/>
  <c r="H5036"/>
  <c r="H5050"/>
  <c r="H5054"/>
  <c r="H4868"/>
  <c r="H4872"/>
  <c r="H4876"/>
  <c r="H4880"/>
  <c r="H4958"/>
  <c r="H4962"/>
  <c r="H4966"/>
  <c r="H4970"/>
  <c r="H4974"/>
  <c r="H4978"/>
  <c r="H5034"/>
  <c r="H5038"/>
  <c r="H5052"/>
  <c r="N1" i="5"/>
  <c r="L1"/>
  <c r="O1"/>
  <c r="T1" s="1"/>
  <c r="M1"/>
  <c r="K1"/>
  <c r="H1690" i="4"/>
  <c r="H1706"/>
  <c r="H1722"/>
  <c r="A4" i="5"/>
  <c r="I3" s="1"/>
  <c r="I2"/>
  <c r="F2"/>
  <c r="J2"/>
  <c r="G2"/>
  <c r="H2"/>
  <c r="F3"/>
  <c r="H3062" i="4"/>
  <c r="H3070"/>
  <c r="H3078"/>
  <c r="H3086"/>
  <c r="H3094"/>
  <c r="H3102"/>
  <c r="H3110"/>
  <c r="H3118"/>
  <c r="H3126"/>
  <c r="H3134"/>
  <c r="H3142"/>
  <c r="H3150"/>
  <c r="H3158"/>
  <c r="H3166"/>
  <c r="H3174"/>
  <c r="H3182"/>
  <c r="H3190"/>
  <c r="H3198"/>
  <c r="H3206"/>
  <c r="H3214"/>
  <c r="H3222"/>
  <c r="H3230"/>
  <c r="H3238"/>
  <c r="H3246"/>
  <c r="H3254"/>
  <c r="H3262"/>
  <c r="H3270"/>
  <c r="H3278"/>
  <c r="H3286"/>
  <c r="H3294"/>
  <c r="H3302"/>
  <c r="H3310"/>
  <c r="H3318"/>
  <c r="H3326"/>
  <c r="H3334"/>
  <c r="H3342"/>
  <c r="H3350"/>
  <c r="H3358"/>
  <c r="H3366"/>
  <c r="H3374"/>
  <c r="H3382"/>
  <c r="H3390"/>
  <c r="H3398"/>
  <c r="H3406"/>
  <c r="H3058"/>
  <c r="H3066"/>
  <c r="H3074"/>
  <c r="H3082"/>
  <c r="H3090"/>
  <c r="H3098"/>
  <c r="H3106"/>
  <c r="H3114"/>
  <c r="H3122"/>
  <c r="H3130"/>
  <c r="H3138"/>
  <c r="H3146"/>
  <c r="H3154"/>
  <c r="H3162"/>
  <c r="H3170"/>
  <c r="H3178"/>
  <c r="H3186"/>
  <c r="H3194"/>
  <c r="H3202"/>
  <c r="H3210"/>
  <c r="H3218"/>
  <c r="H3226"/>
  <c r="H3234"/>
  <c r="H3242"/>
  <c r="H3250"/>
  <c r="H3258"/>
  <c r="H3266"/>
  <c r="H3274"/>
  <c r="H3282"/>
  <c r="H3290"/>
  <c r="H3298"/>
  <c r="H3306"/>
  <c r="H3314"/>
  <c r="H3322"/>
  <c r="H3330"/>
  <c r="H3338"/>
  <c r="H3346"/>
  <c r="H3354"/>
  <c r="H3362"/>
  <c r="H3370"/>
  <c r="H3378"/>
  <c r="H3386"/>
  <c r="H3394"/>
  <c r="H3402"/>
  <c r="H1922"/>
  <c r="H1928"/>
  <c r="H1936"/>
  <c r="H1944"/>
  <c r="H1952"/>
  <c r="H1960"/>
  <c r="H1968"/>
  <c r="H1976"/>
  <c r="H1984"/>
  <c r="H1992"/>
  <c r="H2000"/>
  <c r="H2008"/>
  <c r="H2016"/>
  <c r="H2024"/>
  <c r="H2032"/>
  <c r="H2040"/>
  <c r="H1932"/>
  <c r="H1940"/>
  <c r="H1948"/>
  <c r="H1956"/>
  <c r="H1964"/>
  <c r="H1972"/>
  <c r="H1980"/>
  <c r="H1988"/>
  <c r="H1996"/>
  <c r="H2004"/>
  <c r="H2012"/>
  <c r="H2020"/>
  <c r="H2028"/>
  <c r="H2036"/>
  <c r="H1730"/>
  <c r="H170"/>
  <c r="H178"/>
  <c r="H186"/>
  <c r="H194"/>
  <c r="H202"/>
  <c r="H210"/>
  <c r="H218"/>
  <c r="H226"/>
  <c r="H234"/>
  <c r="H242"/>
  <c r="H250"/>
  <c r="H258"/>
  <c r="H266"/>
  <c r="H274"/>
  <c r="H282"/>
  <c r="H290"/>
  <c r="H298"/>
  <c r="H306"/>
  <c r="H314"/>
  <c r="H322"/>
  <c r="H330"/>
  <c r="H338"/>
  <c r="H166"/>
  <c r="H174"/>
  <c r="H182"/>
  <c r="H190"/>
  <c r="H198"/>
  <c r="H206"/>
  <c r="H214"/>
  <c r="H222"/>
  <c r="H230"/>
  <c r="H238"/>
  <c r="H246"/>
  <c r="H254"/>
  <c r="H262"/>
  <c r="H270"/>
  <c r="H278"/>
  <c r="H286"/>
  <c r="H294"/>
  <c r="H302"/>
  <c r="H310"/>
  <c r="H318"/>
  <c r="H326"/>
  <c r="H334"/>
  <c r="H342"/>
  <c r="H1356"/>
  <c r="H1359"/>
  <c r="H1364"/>
  <c r="H1367"/>
  <c r="H1372"/>
  <c r="H1375"/>
  <c r="H1380"/>
  <c r="H1383"/>
  <c r="H1388"/>
  <c r="H1391"/>
  <c r="H1396"/>
  <c r="H1399"/>
  <c r="H1404"/>
  <c r="H1407"/>
  <c r="H1412"/>
  <c r="H1415"/>
  <c r="H1420"/>
  <c r="H1423"/>
  <c r="H1428"/>
  <c r="H1431"/>
  <c r="H1436"/>
  <c r="H1439"/>
  <c r="H1444"/>
  <c r="H1447"/>
  <c r="H1452"/>
  <c r="H1455"/>
  <c r="H1460"/>
  <c r="H1463"/>
  <c r="H1468"/>
  <c r="H1471"/>
  <c r="H1476"/>
  <c r="H1479"/>
  <c r="H1484"/>
  <c r="H1487"/>
  <c r="H1492"/>
  <c r="H1495"/>
  <c r="H1500"/>
  <c r="H1503"/>
  <c r="H1508"/>
  <c r="H1511"/>
  <c r="H1516"/>
  <c r="H1519"/>
  <c r="H1524"/>
  <c r="H1527"/>
  <c r="H1532"/>
  <c r="H1535"/>
  <c r="H1540"/>
  <c r="H1543"/>
  <c r="H1548"/>
  <c r="H1551"/>
  <c r="H1556"/>
  <c r="H1559"/>
  <c r="H1564"/>
  <c r="H1567"/>
  <c r="H1572"/>
  <c r="H1575"/>
  <c r="H1580"/>
  <c r="H1583"/>
  <c r="H1352"/>
  <c r="H1355"/>
  <c r="H1360"/>
  <c r="H1363"/>
  <c r="H1368"/>
  <c r="H1371"/>
  <c r="H1376"/>
  <c r="H1379"/>
  <c r="H1384"/>
  <c r="H1387"/>
  <c r="H1392"/>
  <c r="H1395"/>
  <c r="H1400"/>
  <c r="H1403"/>
  <c r="H1408"/>
  <c r="H1411"/>
  <c r="H1416"/>
  <c r="H1419"/>
  <c r="H1424"/>
  <c r="H1427"/>
  <c r="H1432"/>
  <c r="H1435"/>
  <c r="H1440"/>
  <c r="H1443"/>
  <c r="H1448"/>
  <c r="H1451"/>
  <c r="H1456"/>
  <c r="H1459"/>
  <c r="H1464"/>
  <c r="H1467"/>
  <c r="H1472"/>
  <c r="H1475"/>
  <c r="H1480"/>
  <c r="H1483"/>
  <c r="H1488"/>
  <c r="H1491"/>
  <c r="H1496"/>
  <c r="H1499"/>
  <c r="H1504"/>
  <c r="H1507"/>
  <c r="H1512"/>
  <c r="H1515"/>
  <c r="H1520"/>
  <c r="H1523"/>
  <c r="H1528"/>
  <c r="H1531"/>
  <c r="H1536"/>
  <c r="H1539"/>
  <c r="H1544"/>
  <c r="H1547"/>
  <c r="H1552"/>
  <c r="H1555"/>
  <c r="H1560"/>
  <c r="H1563"/>
  <c r="H1568"/>
  <c r="H1571"/>
  <c r="H1576"/>
  <c r="H1579"/>
  <c r="H1584"/>
  <c r="H1587"/>
  <c r="H1198"/>
  <c r="H1202"/>
  <c r="H1206"/>
  <c r="H1210"/>
  <c r="H1214"/>
  <c r="H1218"/>
  <c r="H1222"/>
  <c r="H1226"/>
  <c r="H1230"/>
  <c r="H1234"/>
  <c r="H1238"/>
  <c r="H1242"/>
  <c r="H1246"/>
  <c r="H1250"/>
  <c r="H1254"/>
  <c r="H1258"/>
  <c r="H1262"/>
  <c r="H1266"/>
  <c r="H1270"/>
  <c r="H1274"/>
  <c r="H1278"/>
  <c r="H1282"/>
  <c r="H1286"/>
  <c r="H1290"/>
  <c r="H1294"/>
  <c r="H1298"/>
  <c r="H1302"/>
  <c r="H1306"/>
  <c r="H1310"/>
  <c r="H1314"/>
  <c r="H1318"/>
  <c r="H1322"/>
  <c r="H1326"/>
  <c r="H1330"/>
  <c r="H1334"/>
  <c r="H1338"/>
  <c r="H1342"/>
  <c r="H1346"/>
  <c r="H1350"/>
  <c r="H1354"/>
  <c r="H1358"/>
  <c r="H1362"/>
  <c r="H1366"/>
  <c r="H1370"/>
  <c r="H1374"/>
  <c r="H1378"/>
  <c r="H1382"/>
  <c r="H1386"/>
  <c r="H1390"/>
  <c r="H1394"/>
  <c r="H1398"/>
  <c r="H1402"/>
  <c r="H1406"/>
  <c r="H1410"/>
  <c r="H1414"/>
  <c r="H1418"/>
  <c r="H1422"/>
  <c r="H1426"/>
  <c r="H1430"/>
  <c r="H1434"/>
  <c r="H1438"/>
  <c r="H1442"/>
  <c r="H1446"/>
  <c r="H1450"/>
  <c r="H1454"/>
  <c r="H1458"/>
  <c r="H1462"/>
  <c r="H1466"/>
  <c r="H1470"/>
  <c r="H1474"/>
  <c r="H1478"/>
  <c r="H1482"/>
  <c r="H1486"/>
  <c r="H1490"/>
  <c r="H1494"/>
  <c r="H1498"/>
  <c r="H1502"/>
  <c r="H1506"/>
  <c r="H1510"/>
  <c r="H1514"/>
  <c r="H1518"/>
  <c r="H1522"/>
  <c r="H1526"/>
  <c r="H1530"/>
  <c r="H1534"/>
  <c r="H1538"/>
  <c r="H1542"/>
  <c r="H1546"/>
  <c r="H1550"/>
  <c r="H1554"/>
  <c r="H1558"/>
  <c r="H1562"/>
  <c r="H1566"/>
  <c r="H1570"/>
  <c r="H1574"/>
  <c r="H1578"/>
  <c r="H1582"/>
  <c r="H1586"/>
  <c r="H1590"/>
  <c r="H1594"/>
  <c r="H1598"/>
  <c r="H1602"/>
  <c r="H1606"/>
  <c r="H1610"/>
  <c r="H1614"/>
  <c r="H1618"/>
  <c r="H1622"/>
  <c r="H1626"/>
  <c r="H1630"/>
  <c r="H1634"/>
  <c r="H1638"/>
  <c r="H1642"/>
  <c r="H1646"/>
  <c r="H1650"/>
  <c r="H1654"/>
  <c r="H1658"/>
  <c r="H1662"/>
  <c r="H1666"/>
  <c r="H1670"/>
  <c r="H1674"/>
  <c r="H1678"/>
  <c r="H1682"/>
  <c r="H1698"/>
  <c r="H1714"/>
  <c r="S1" i="5" l="1"/>
  <c r="R1"/>
  <c r="E2"/>
  <c r="Q1"/>
  <c r="E3"/>
  <c r="P1"/>
  <c r="C4"/>
  <c r="D4" s="1"/>
  <c r="A5"/>
  <c r="J3"/>
  <c r="G3"/>
  <c r="H3"/>
  <c r="K3" l="1"/>
  <c r="M3"/>
  <c r="O3"/>
  <c r="L3"/>
  <c r="N3"/>
  <c r="L2"/>
  <c r="Q2" s="1"/>
  <c r="K2"/>
  <c r="P2" s="1"/>
  <c r="O2"/>
  <c r="T2" s="1"/>
  <c r="N2"/>
  <c r="S2" s="1"/>
  <c r="M2"/>
  <c r="R2" s="1"/>
  <c r="U1"/>
  <c r="C5"/>
  <c r="D5" s="1"/>
  <c r="A6"/>
  <c r="I5" s="1"/>
  <c r="H4"/>
  <c r="G4"/>
  <c r="F4"/>
  <c r="J4"/>
  <c r="I4"/>
  <c r="U2"/>
  <c r="Q3" l="1"/>
  <c r="E4"/>
  <c r="N4" s="1"/>
  <c r="S4" s="1"/>
  <c r="R3"/>
  <c r="T3"/>
  <c r="S3"/>
  <c r="G5"/>
  <c r="J5"/>
  <c r="H5"/>
  <c r="P3"/>
  <c r="U3" s="1"/>
  <c r="F5"/>
  <c r="C6"/>
  <c r="D6" s="1"/>
  <c r="A7"/>
  <c r="G6" s="1"/>
  <c r="O4" l="1"/>
  <c r="K4"/>
  <c r="P4" s="1"/>
  <c r="L4"/>
  <c r="M4"/>
  <c r="F6"/>
  <c r="J6"/>
  <c r="R4"/>
  <c r="T4"/>
  <c r="I6"/>
  <c r="E5"/>
  <c r="M5" s="1"/>
  <c r="H6"/>
  <c r="A8"/>
  <c r="A67" s="1"/>
  <c r="A81" s="1"/>
  <c r="C7"/>
  <c r="D7" s="1"/>
  <c r="Q4"/>
  <c r="N5" l="1"/>
  <c r="O5"/>
  <c r="K5"/>
  <c r="L5"/>
  <c r="G7"/>
  <c r="F7"/>
  <c r="U4"/>
  <c r="R5"/>
  <c r="J7"/>
  <c r="H7"/>
  <c r="T5"/>
  <c r="P5"/>
  <c r="S5"/>
  <c r="Q5"/>
  <c r="E6"/>
  <c r="E7" s="1"/>
  <c r="I7"/>
  <c r="A9"/>
  <c r="I8" s="1"/>
  <c r="C8"/>
  <c r="D8" s="1"/>
  <c r="K7" l="1"/>
  <c r="M7"/>
  <c r="O7"/>
  <c r="L7"/>
  <c r="N7"/>
  <c r="M6"/>
  <c r="N6"/>
  <c r="O6"/>
  <c r="K6"/>
  <c r="L6"/>
  <c r="D67"/>
  <c r="A93" s="1"/>
  <c r="H8"/>
  <c r="J8"/>
  <c r="F8"/>
  <c r="P6"/>
  <c r="E8"/>
  <c r="E67" s="1"/>
  <c r="A105" s="1"/>
  <c r="T7"/>
  <c r="S7"/>
  <c r="Q7"/>
  <c r="R7"/>
  <c r="P7"/>
  <c r="T6"/>
  <c r="R6"/>
  <c r="Q6"/>
  <c r="S6"/>
  <c r="U5"/>
  <c r="G8"/>
  <c r="C9"/>
  <c r="D9" s="1"/>
  <c r="A10"/>
  <c r="J9" s="1"/>
  <c r="L8" l="1"/>
  <c r="N8"/>
  <c r="K8"/>
  <c r="M8"/>
  <c r="O8"/>
  <c r="U7"/>
  <c r="U6"/>
  <c r="E9"/>
  <c r="R8"/>
  <c r="P8"/>
  <c r="T8"/>
  <c r="S8"/>
  <c r="Q8"/>
  <c r="A11"/>
  <c r="J10" s="1"/>
  <c r="C10"/>
  <c r="D10" s="1"/>
  <c r="I9"/>
  <c r="F9"/>
  <c r="H9"/>
  <c r="G9"/>
  <c r="K9" l="1"/>
  <c r="M9"/>
  <c r="O9"/>
  <c r="L9"/>
  <c r="N9"/>
  <c r="F10"/>
  <c r="I10"/>
  <c r="H10"/>
  <c r="U8"/>
  <c r="G10"/>
  <c r="A12"/>
  <c r="H11" s="1"/>
  <c r="C11"/>
  <c r="D11" s="1"/>
  <c r="P9" l="1"/>
  <c r="J11"/>
  <c r="G11"/>
  <c r="F11"/>
  <c r="E10"/>
  <c r="L10" s="1"/>
  <c r="T9"/>
  <c r="S9"/>
  <c r="R9"/>
  <c r="Q9"/>
  <c r="I11"/>
  <c r="A13"/>
  <c r="J12" s="1"/>
  <c r="C12"/>
  <c r="D12" s="1"/>
  <c r="H12"/>
  <c r="M10" l="1"/>
  <c r="N10"/>
  <c r="O10"/>
  <c r="K10"/>
  <c r="U9"/>
  <c r="I12"/>
  <c r="F12"/>
  <c r="P10"/>
  <c r="E11"/>
  <c r="M11" s="1"/>
  <c r="Q10"/>
  <c r="R10"/>
  <c r="T10"/>
  <c r="S10"/>
  <c r="G12"/>
  <c r="A14"/>
  <c r="H13" s="1"/>
  <c r="C13"/>
  <c r="D13" s="1"/>
  <c r="G13"/>
  <c r="N11" l="1"/>
  <c r="O11"/>
  <c r="K11"/>
  <c r="L11"/>
  <c r="P11"/>
  <c r="F13"/>
  <c r="J13"/>
  <c r="U10"/>
  <c r="E12"/>
  <c r="E13" s="1"/>
  <c r="Q11"/>
  <c r="S11"/>
  <c r="R11"/>
  <c r="T11"/>
  <c r="I13"/>
  <c r="C14"/>
  <c r="D14" s="1"/>
  <c r="A15"/>
  <c r="O12" l="1"/>
  <c r="K12"/>
  <c r="L12"/>
  <c r="K13"/>
  <c r="M13"/>
  <c r="O13"/>
  <c r="L13"/>
  <c r="N13"/>
  <c r="M12"/>
  <c r="N12"/>
  <c r="A68"/>
  <c r="A82" s="1"/>
  <c r="H14"/>
  <c r="I14"/>
  <c r="J14"/>
  <c r="F14"/>
  <c r="U11"/>
  <c r="R12"/>
  <c r="S12"/>
  <c r="Q12"/>
  <c r="P12"/>
  <c r="T12"/>
  <c r="G14"/>
  <c r="A16"/>
  <c r="H15" s="1"/>
  <c r="C15"/>
  <c r="D15" s="1"/>
  <c r="D68" l="1"/>
  <c r="A94" s="1"/>
  <c r="J15"/>
  <c r="G15"/>
  <c r="F15"/>
  <c r="E14"/>
  <c r="N14" s="1"/>
  <c r="S13"/>
  <c r="T13"/>
  <c r="R13"/>
  <c r="Q13"/>
  <c r="U12"/>
  <c r="P13"/>
  <c r="I15"/>
  <c r="C16"/>
  <c r="D16" s="1"/>
  <c r="A17"/>
  <c r="H16" s="1"/>
  <c r="O14" l="1"/>
  <c r="K14"/>
  <c r="L14"/>
  <c r="M14"/>
  <c r="T14"/>
  <c r="E15"/>
  <c r="K15" s="1"/>
  <c r="F16"/>
  <c r="I16"/>
  <c r="J16"/>
  <c r="U13"/>
  <c r="P14"/>
  <c r="R14"/>
  <c r="S14"/>
  <c r="Q14"/>
  <c r="G16"/>
  <c r="C17"/>
  <c r="D17" s="1"/>
  <c r="A18"/>
  <c r="H17" s="1"/>
  <c r="L15" l="1"/>
  <c r="M15"/>
  <c r="N15"/>
  <c r="O15"/>
  <c r="E68"/>
  <c r="A106" s="1"/>
  <c r="U14"/>
  <c r="P15"/>
  <c r="F17"/>
  <c r="J17"/>
  <c r="G17"/>
  <c r="E16"/>
  <c r="L16" s="1"/>
  <c r="T15"/>
  <c r="Q15"/>
  <c r="R15"/>
  <c r="S15"/>
  <c r="I17"/>
  <c r="C18"/>
  <c r="D18" s="1"/>
  <c r="A19"/>
  <c r="O16" l="1"/>
  <c r="K16"/>
  <c r="M16"/>
  <c r="N16"/>
  <c r="S16" s="1"/>
  <c r="G18"/>
  <c r="P16"/>
  <c r="U15"/>
  <c r="Q16"/>
  <c r="E17"/>
  <c r="M17" s="1"/>
  <c r="T16"/>
  <c r="R16"/>
  <c r="C19"/>
  <c r="D19" s="1"/>
  <c r="A20"/>
  <c r="G19" s="1"/>
  <c r="F18"/>
  <c r="I18"/>
  <c r="H18"/>
  <c r="J18"/>
  <c r="N17" l="1"/>
  <c r="O17"/>
  <c r="K17"/>
  <c r="L17"/>
  <c r="U16"/>
  <c r="P17"/>
  <c r="J19"/>
  <c r="H19"/>
  <c r="E18"/>
  <c r="L18" s="1"/>
  <c r="T17"/>
  <c r="Q17"/>
  <c r="R17"/>
  <c r="S17"/>
  <c r="F19"/>
  <c r="I19"/>
  <c r="A21"/>
  <c r="F20" s="1"/>
  <c r="C20"/>
  <c r="D20" s="1"/>
  <c r="M18" l="1"/>
  <c r="N18"/>
  <c r="O18"/>
  <c r="K18"/>
  <c r="H20"/>
  <c r="J20"/>
  <c r="I20"/>
  <c r="U17"/>
  <c r="P18"/>
  <c r="S18"/>
  <c r="T18"/>
  <c r="E19"/>
  <c r="M19" s="1"/>
  <c r="R18"/>
  <c r="Q18"/>
  <c r="G20"/>
  <c r="A22"/>
  <c r="C21"/>
  <c r="D21" s="1"/>
  <c r="N19" l="1"/>
  <c r="O19"/>
  <c r="K19"/>
  <c r="L19"/>
  <c r="A69"/>
  <c r="A83" s="1"/>
  <c r="J21"/>
  <c r="P19"/>
  <c r="G21"/>
  <c r="F21"/>
  <c r="H21"/>
  <c r="U18"/>
  <c r="E20"/>
  <c r="E21" s="1"/>
  <c r="R19"/>
  <c r="S19"/>
  <c r="Q19"/>
  <c r="T19"/>
  <c r="I21"/>
  <c r="A23"/>
  <c r="F22" s="1"/>
  <c r="C22"/>
  <c r="D22" s="1"/>
  <c r="J22"/>
  <c r="K21" l="1"/>
  <c r="M21"/>
  <c r="O21"/>
  <c r="L21"/>
  <c r="N21"/>
  <c r="O20"/>
  <c r="T20" s="1"/>
  <c r="K20"/>
  <c r="L20"/>
  <c r="M20"/>
  <c r="N20"/>
  <c r="S20" s="1"/>
  <c r="H22"/>
  <c r="I22"/>
  <c r="U19"/>
  <c r="P20"/>
  <c r="R20"/>
  <c r="Q20"/>
  <c r="G22"/>
  <c r="A24"/>
  <c r="J23" s="1"/>
  <c r="C23"/>
  <c r="D23" s="1"/>
  <c r="D69" l="1"/>
  <c r="A95" s="1"/>
  <c r="P21"/>
  <c r="H23"/>
  <c r="F23"/>
  <c r="G23"/>
  <c r="U20"/>
  <c r="E22"/>
  <c r="N22" s="1"/>
  <c r="Q21"/>
  <c r="T21"/>
  <c r="R21"/>
  <c r="S21"/>
  <c r="I23"/>
  <c r="C24"/>
  <c r="D24" s="1"/>
  <c r="A25"/>
  <c r="J24" s="1"/>
  <c r="O22" l="1"/>
  <c r="K22"/>
  <c r="L22"/>
  <c r="M22"/>
  <c r="E69"/>
  <c r="A107" s="1"/>
  <c r="E23"/>
  <c r="K23" s="1"/>
  <c r="H24"/>
  <c r="I24"/>
  <c r="F24"/>
  <c r="U21"/>
  <c r="R22"/>
  <c r="S22"/>
  <c r="T22"/>
  <c r="Q22"/>
  <c r="P22"/>
  <c r="G24"/>
  <c r="C25"/>
  <c r="D25" s="1"/>
  <c r="A26"/>
  <c r="J25" s="1"/>
  <c r="L23" l="1"/>
  <c r="M23"/>
  <c r="N23"/>
  <c r="O23"/>
  <c r="P23"/>
  <c r="F25"/>
  <c r="G25"/>
  <c r="H25"/>
  <c r="U22"/>
  <c r="E24"/>
  <c r="N24" s="1"/>
  <c r="R23"/>
  <c r="S23"/>
  <c r="Q23"/>
  <c r="T23"/>
  <c r="I25"/>
  <c r="C26"/>
  <c r="D26" s="1"/>
  <c r="A27"/>
  <c r="J26" s="1"/>
  <c r="O24" l="1"/>
  <c r="K24"/>
  <c r="L24"/>
  <c r="M24"/>
  <c r="E25"/>
  <c r="M25" s="1"/>
  <c r="U23"/>
  <c r="F26"/>
  <c r="H26"/>
  <c r="I26"/>
  <c r="R24"/>
  <c r="T24"/>
  <c r="S24"/>
  <c r="P24"/>
  <c r="Q24"/>
  <c r="G26"/>
  <c r="A28"/>
  <c r="J27" s="1"/>
  <c r="C27"/>
  <c r="D27" s="1"/>
  <c r="N25" l="1"/>
  <c r="O25"/>
  <c r="K25"/>
  <c r="L25"/>
  <c r="S25"/>
  <c r="H27"/>
  <c r="F27"/>
  <c r="G27"/>
  <c r="U24"/>
  <c r="E26"/>
  <c r="L26" s="1"/>
  <c r="T25"/>
  <c r="R25"/>
  <c r="Q25"/>
  <c r="P25"/>
  <c r="I27"/>
  <c r="C28"/>
  <c r="D28" s="1"/>
  <c r="A29"/>
  <c r="M26" l="1"/>
  <c r="N26"/>
  <c r="O26"/>
  <c r="K26"/>
  <c r="A70"/>
  <c r="A84" s="1"/>
  <c r="H28"/>
  <c r="U25"/>
  <c r="F28"/>
  <c r="J28"/>
  <c r="E27"/>
  <c r="R26"/>
  <c r="T26"/>
  <c r="S26"/>
  <c r="Q26"/>
  <c r="P26"/>
  <c r="I28"/>
  <c r="G28"/>
  <c r="A30"/>
  <c r="J29" s="1"/>
  <c r="C29"/>
  <c r="D29" s="1"/>
  <c r="G29"/>
  <c r="N27" l="1"/>
  <c r="O27"/>
  <c r="K27"/>
  <c r="L27"/>
  <c r="M27"/>
  <c r="R27" s="1"/>
  <c r="D70"/>
  <c r="A96" s="1"/>
  <c r="H29"/>
  <c r="U26"/>
  <c r="S27"/>
  <c r="T27"/>
  <c r="Q27"/>
  <c r="P27"/>
  <c r="E28"/>
  <c r="E29" s="1"/>
  <c r="F29"/>
  <c r="I29"/>
  <c r="A31"/>
  <c r="H30" s="1"/>
  <c r="C30"/>
  <c r="D30" s="1"/>
  <c r="J30"/>
  <c r="K29" l="1"/>
  <c r="M29"/>
  <c r="O29"/>
  <c r="L29"/>
  <c r="N29"/>
  <c r="O28"/>
  <c r="K28"/>
  <c r="L28"/>
  <c r="M28"/>
  <c r="N28"/>
  <c r="E70"/>
  <c r="A108" s="1"/>
  <c r="U27"/>
  <c r="F30"/>
  <c r="I30"/>
  <c r="P28"/>
  <c r="R28"/>
  <c r="S28"/>
  <c r="T28"/>
  <c r="Q28"/>
  <c r="G30"/>
  <c r="C31"/>
  <c r="D31" s="1"/>
  <c r="A32"/>
  <c r="J31" s="1"/>
  <c r="S29" l="1"/>
  <c r="F31"/>
  <c r="H31"/>
  <c r="U28"/>
  <c r="G31"/>
  <c r="E30"/>
  <c r="N30" s="1"/>
  <c r="Q29"/>
  <c r="P29"/>
  <c r="R29"/>
  <c r="T29"/>
  <c r="I31"/>
  <c r="C32"/>
  <c r="D32" s="1"/>
  <c r="A33"/>
  <c r="I32" s="1"/>
  <c r="O30" l="1"/>
  <c r="K30"/>
  <c r="L30"/>
  <c r="M30"/>
  <c r="E31"/>
  <c r="M31" s="1"/>
  <c r="J32"/>
  <c r="R30"/>
  <c r="T30"/>
  <c r="H32"/>
  <c r="Q30"/>
  <c r="F32"/>
  <c r="U29"/>
  <c r="S30"/>
  <c r="P30"/>
  <c r="G32"/>
  <c r="A34"/>
  <c r="F33" s="1"/>
  <c r="C33"/>
  <c r="D33" s="1"/>
  <c r="J33"/>
  <c r="N31" l="1"/>
  <c r="O31"/>
  <c r="K31"/>
  <c r="L31"/>
  <c r="P31"/>
  <c r="I33"/>
  <c r="U30"/>
  <c r="G33"/>
  <c r="E32"/>
  <c r="L32" s="1"/>
  <c r="S31"/>
  <c r="Q31"/>
  <c r="T31"/>
  <c r="R31"/>
  <c r="H33"/>
  <c r="A35"/>
  <c r="H34" s="1"/>
  <c r="C34"/>
  <c r="D34" s="1"/>
  <c r="M32" l="1"/>
  <c r="N32"/>
  <c r="O32"/>
  <c r="K32"/>
  <c r="I34"/>
  <c r="J34"/>
  <c r="F34"/>
  <c r="U31"/>
  <c r="E33"/>
  <c r="M33" s="1"/>
  <c r="R32"/>
  <c r="T32"/>
  <c r="P32"/>
  <c r="Q32"/>
  <c r="S32"/>
  <c r="G34"/>
  <c r="C35"/>
  <c r="D35" s="1"/>
  <c r="A36"/>
  <c r="N33" l="1"/>
  <c r="O33"/>
  <c r="K33"/>
  <c r="L33"/>
  <c r="A71"/>
  <c r="A85" s="1"/>
  <c r="H35"/>
  <c r="R33"/>
  <c r="F35"/>
  <c r="G35"/>
  <c r="J35"/>
  <c r="E34"/>
  <c r="E35" s="1"/>
  <c r="P33"/>
  <c r="Q33"/>
  <c r="T33"/>
  <c r="S33"/>
  <c r="U32"/>
  <c r="I35"/>
  <c r="C36"/>
  <c r="D36" s="1"/>
  <c r="A37"/>
  <c r="J36" s="1"/>
  <c r="K35" l="1"/>
  <c r="M35"/>
  <c r="O35"/>
  <c r="L35"/>
  <c r="N35"/>
  <c r="O34"/>
  <c r="K34"/>
  <c r="L34"/>
  <c r="M34"/>
  <c r="N34"/>
  <c r="R34"/>
  <c r="S34"/>
  <c r="Q34"/>
  <c r="D71"/>
  <c r="A97" s="1"/>
  <c r="P34"/>
  <c r="T34"/>
  <c r="I36"/>
  <c r="H36"/>
  <c r="F36"/>
  <c r="E36"/>
  <c r="R35"/>
  <c r="T35"/>
  <c r="S35"/>
  <c r="P35"/>
  <c r="Q35"/>
  <c r="U34"/>
  <c r="U33"/>
  <c r="G36"/>
  <c r="C37"/>
  <c r="D37" s="1"/>
  <c r="A38"/>
  <c r="G37" s="1"/>
  <c r="L36" l="1"/>
  <c r="N36"/>
  <c r="K36"/>
  <c r="M36"/>
  <c r="O36"/>
  <c r="E71"/>
  <c r="A109" s="1"/>
  <c r="F37"/>
  <c r="J37"/>
  <c r="H37"/>
  <c r="U35"/>
  <c r="I37"/>
  <c r="A39"/>
  <c r="F38" s="1"/>
  <c r="C38"/>
  <c r="D38" s="1"/>
  <c r="H38" l="1"/>
  <c r="J38"/>
  <c r="G38"/>
  <c r="T36"/>
  <c r="P36"/>
  <c r="R36"/>
  <c r="S36"/>
  <c r="Q36"/>
  <c r="E37"/>
  <c r="M37" s="1"/>
  <c r="I38"/>
  <c r="C39"/>
  <c r="D39" s="1"/>
  <c r="A40"/>
  <c r="G39" s="1"/>
  <c r="N37" l="1"/>
  <c r="O37"/>
  <c r="K37"/>
  <c r="L37"/>
  <c r="F39"/>
  <c r="J39"/>
  <c r="S37"/>
  <c r="T37"/>
  <c r="P37"/>
  <c r="Q37"/>
  <c r="R37"/>
  <c r="H39"/>
  <c r="E38"/>
  <c r="L38" s="1"/>
  <c r="U36"/>
  <c r="I39"/>
  <c r="A41"/>
  <c r="I40" s="1"/>
  <c r="C40"/>
  <c r="D40" s="1"/>
  <c r="M38" l="1"/>
  <c r="N38"/>
  <c r="O38"/>
  <c r="K38"/>
  <c r="J40"/>
  <c r="E39"/>
  <c r="M39" s="1"/>
  <c r="H40"/>
  <c r="F40"/>
  <c r="R38"/>
  <c r="U37"/>
  <c r="S38"/>
  <c r="T38"/>
  <c r="Q38"/>
  <c r="P38"/>
  <c r="G40"/>
  <c r="A42"/>
  <c r="H41" s="1"/>
  <c r="C41"/>
  <c r="D41" s="1"/>
  <c r="N39" l="1"/>
  <c r="O39"/>
  <c r="K39"/>
  <c r="L39"/>
  <c r="R39"/>
  <c r="J41"/>
  <c r="G41"/>
  <c r="E40"/>
  <c r="L40" s="1"/>
  <c r="U38"/>
  <c r="Q39"/>
  <c r="S39"/>
  <c r="P39"/>
  <c r="T39"/>
  <c r="E41"/>
  <c r="F41"/>
  <c r="I41"/>
  <c r="A43"/>
  <c r="C42"/>
  <c r="D42" s="1"/>
  <c r="M40" l="1"/>
  <c r="N40"/>
  <c r="K41"/>
  <c r="M41"/>
  <c r="O41"/>
  <c r="L41"/>
  <c r="N41"/>
  <c r="O40"/>
  <c r="K40"/>
  <c r="P40" s="1"/>
  <c r="A72"/>
  <c r="A86" s="1"/>
  <c r="R40"/>
  <c r="Q41"/>
  <c r="S40"/>
  <c r="T40"/>
  <c r="Q40"/>
  <c r="H42"/>
  <c r="F42"/>
  <c r="I42"/>
  <c r="J42"/>
  <c r="U39"/>
  <c r="E42"/>
  <c r="S41"/>
  <c r="R41"/>
  <c r="T41"/>
  <c r="P41"/>
  <c r="G42"/>
  <c r="C43"/>
  <c r="D43" s="1"/>
  <c r="A44"/>
  <c r="G43" s="1"/>
  <c r="L42" l="1"/>
  <c r="N42"/>
  <c r="K42"/>
  <c r="M42"/>
  <c r="O42"/>
  <c r="U40"/>
  <c r="J43"/>
  <c r="F43"/>
  <c r="H43"/>
  <c r="U41"/>
  <c r="I43"/>
  <c r="A45"/>
  <c r="J44" s="1"/>
  <c r="C44"/>
  <c r="D44" s="1"/>
  <c r="D72" l="1"/>
  <c r="A98" s="1"/>
  <c r="R42"/>
  <c r="H44"/>
  <c r="F44"/>
  <c r="I44"/>
  <c r="E43"/>
  <c r="M43" s="1"/>
  <c r="T42"/>
  <c r="S42"/>
  <c r="P42"/>
  <c r="Q42"/>
  <c r="G44"/>
  <c r="C45"/>
  <c r="D45" s="1"/>
  <c r="A46"/>
  <c r="H45" s="1"/>
  <c r="N43" l="1"/>
  <c r="O43"/>
  <c r="K43"/>
  <c r="L43"/>
  <c r="E72"/>
  <c r="A110" s="1"/>
  <c r="U42"/>
  <c r="E44"/>
  <c r="N44" s="1"/>
  <c r="F45"/>
  <c r="J45"/>
  <c r="G45"/>
  <c r="R43"/>
  <c r="S43"/>
  <c r="T43"/>
  <c r="P43"/>
  <c r="Q43"/>
  <c r="I45"/>
  <c r="C46"/>
  <c r="D46" s="1"/>
  <c r="A47"/>
  <c r="I46" s="1"/>
  <c r="O44" l="1"/>
  <c r="K44"/>
  <c r="L44"/>
  <c r="M44"/>
  <c r="E45"/>
  <c r="M45" s="1"/>
  <c r="J46"/>
  <c r="U43"/>
  <c r="H46"/>
  <c r="E46"/>
  <c r="S44"/>
  <c r="Q44"/>
  <c r="P44"/>
  <c r="T44"/>
  <c r="F46"/>
  <c r="R44"/>
  <c r="G46"/>
  <c r="C47"/>
  <c r="D47" s="1"/>
  <c r="A48"/>
  <c r="H47" s="1"/>
  <c r="N45" l="1"/>
  <c r="O45"/>
  <c r="K45"/>
  <c r="L46"/>
  <c r="N46"/>
  <c r="K46"/>
  <c r="M46"/>
  <c r="O46"/>
  <c r="L45"/>
  <c r="Q45"/>
  <c r="G47"/>
  <c r="J47"/>
  <c r="E47"/>
  <c r="F47"/>
  <c r="U44"/>
  <c r="T45"/>
  <c r="S45"/>
  <c r="P45"/>
  <c r="R45"/>
  <c r="I47"/>
  <c r="C48"/>
  <c r="D48" s="1"/>
  <c r="A49"/>
  <c r="I48" s="1"/>
  <c r="K47" l="1"/>
  <c r="M47"/>
  <c r="O47"/>
  <c r="L47"/>
  <c r="N47"/>
  <c r="F48"/>
  <c r="H48"/>
  <c r="J48"/>
  <c r="U45"/>
  <c r="S46"/>
  <c r="R46"/>
  <c r="T46"/>
  <c r="P46"/>
  <c r="Q46"/>
  <c r="G48"/>
  <c r="C49"/>
  <c r="D49" s="1"/>
  <c r="A50"/>
  <c r="A73" s="1"/>
  <c r="A87" s="1"/>
  <c r="H49" l="1"/>
  <c r="J49"/>
  <c r="F49"/>
  <c r="G49"/>
  <c r="R47"/>
  <c r="Q47"/>
  <c r="T47"/>
  <c r="S47"/>
  <c r="P47"/>
  <c r="U46"/>
  <c r="E48"/>
  <c r="N48" s="1"/>
  <c r="I49"/>
  <c r="C50"/>
  <c r="D50" s="1"/>
  <c r="A51"/>
  <c r="I50" s="1"/>
  <c r="O48" l="1"/>
  <c r="K48"/>
  <c r="L48"/>
  <c r="M48"/>
  <c r="E49"/>
  <c r="K49" s="1"/>
  <c r="U47"/>
  <c r="H50"/>
  <c r="F50"/>
  <c r="J50"/>
  <c r="P48"/>
  <c r="S48"/>
  <c r="T48"/>
  <c r="R48"/>
  <c r="Q48"/>
  <c r="G50"/>
  <c r="C51"/>
  <c r="D51" s="1"/>
  <c r="A52"/>
  <c r="G51" s="1"/>
  <c r="L49" l="1"/>
  <c r="M49"/>
  <c r="N49"/>
  <c r="O49"/>
  <c r="D73"/>
  <c r="A99" s="1"/>
  <c r="E50"/>
  <c r="N50" s="1"/>
  <c r="F51"/>
  <c r="J51"/>
  <c r="H51"/>
  <c r="U48"/>
  <c r="S49"/>
  <c r="R49"/>
  <c r="P49"/>
  <c r="T49"/>
  <c r="Q49"/>
  <c r="I51"/>
  <c r="A53"/>
  <c r="H52" s="1"/>
  <c r="C52"/>
  <c r="D52" s="1"/>
  <c r="O50" l="1"/>
  <c r="K50"/>
  <c r="L50"/>
  <c r="M50"/>
  <c r="E73"/>
  <c r="A111" s="1"/>
  <c r="E51"/>
  <c r="M51" s="1"/>
  <c r="I52"/>
  <c r="F52"/>
  <c r="J52"/>
  <c r="U49"/>
  <c r="R50"/>
  <c r="S50"/>
  <c r="T50"/>
  <c r="P50"/>
  <c r="Q50"/>
  <c r="G52"/>
  <c r="A54"/>
  <c r="J53" s="1"/>
  <c r="C53"/>
  <c r="D53" s="1"/>
  <c r="N51" l="1"/>
  <c r="O51"/>
  <c r="K51"/>
  <c r="L51"/>
  <c r="G53"/>
  <c r="H53"/>
  <c r="F53"/>
  <c r="R51"/>
  <c r="T51"/>
  <c r="P51"/>
  <c r="Q51"/>
  <c r="S51"/>
  <c r="U50"/>
  <c r="E52"/>
  <c r="N52" s="1"/>
  <c r="I53"/>
  <c r="A55"/>
  <c r="H54" s="1"/>
  <c r="C54"/>
  <c r="D54" s="1"/>
  <c r="O52" l="1"/>
  <c r="K52"/>
  <c r="L52"/>
  <c r="M52"/>
  <c r="I54"/>
  <c r="J54"/>
  <c r="F54"/>
  <c r="E53"/>
  <c r="M53" s="1"/>
  <c r="R52"/>
  <c r="E54"/>
  <c r="U51"/>
  <c r="P52"/>
  <c r="S52"/>
  <c r="Q52"/>
  <c r="T52"/>
  <c r="G54"/>
  <c r="C55"/>
  <c r="D55" s="1"/>
  <c r="A56"/>
  <c r="L54" l="1"/>
  <c r="N54"/>
  <c r="K54"/>
  <c r="M54"/>
  <c r="O54"/>
  <c r="N53"/>
  <c r="O53"/>
  <c r="K53"/>
  <c r="P53" s="1"/>
  <c r="L53"/>
  <c r="Q53" s="1"/>
  <c r="J55"/>
  <c r="S53"/>
  <c r="T53"/>
  <c r="R53"/>
  <c r="G55"/>
  <c r="F55"/>
  <c r="H55"/>
  <c r="U52"/>
  <c r="I55"/>
  <c r="C56"/>
  <c r="D56" s="1"/>
  <c r="A57"/>
  <c r="A74" s="1"/>
  <c r="A88" s="1"/>
  <c r="J56" l="1"/>
  <c r="U53"/>
  <c r="H56"/>
  <c r="G56"/>
  <c r="F56"/>
  <c r="T54"/>
  <c r="P54"/>
  <c r="S54"/>
  <c r="R54"/>
  <c r="Q54"/>
  <c r="E55"/>
  <c r="M55" s="1"/>
  <c r="I56"/>
  <c r="A58"/>
  <c r="J57" s="1"/>
  <c r="C57"/>
  <c r="D57" l="1"/>
  <c r="D74" s="1"/>
  <c r="A100" s="1"/>
  <c r="N55"/>
  <c r="O55"/>
  <c r="K55"/>
  <c r="L55"/>
  <c r="E56"/>
  <c r="G57"/>
  <c r="F57"/>
  <c r="H57"/>
  <c r="R55"/>
  <c r="Q55"/>
  <c r="P55"/>
  <c r="T55"/>
  <c r="S55"/>
  <c r="E57"/>
  <c r="U54"/>
  <c r="I57"/>
  <c r="A59"/>
  <c r="I58" s="1"/>
  <c r="C58"/>
  <c r="D58" s="1"/>
  <c r="K57" l="1"/>
  <c r="M57"/>
  <c r="O57"/>
  <c r="L57"/>
  <c r="N57"/>
  <c r="L56"/>
  <c r="Q56" s="1"/>
  <c r="N56"/>
  <c r="K56"/>
  <c r="P56" s="1"/>
  <c r="M56"/>
  <c r="R56" s="1"/>
  <c r="U56" s="1"/>
  <c r="O56"/>
  <c r="T56" s="1"/>
  <c r="S56"/>
  <c r="E74"/>
  <c r="A112" s="1"/>
  <c r="J58"/>
  <c r="F58"/>
  <c r="H58"/>
  <c r="U55"/>
  <c r="E58"/>
  <c r="S57"/>
  <c r="P57"/>
  <c r="Q57"/>
  <c r="R57"/>
  <c r="T57"/>
  <c r="G58"/>
  <c r="C59"/>
  <c r="D59" s="1"/>
  <c r="A60"/>
  <c r="H59" s="1"/>
  <c r="L58" l="1"/>
  <c r="N58"/>
  <c r="K58"/>
  <c r="M58"/>
  <c r="O58"/>
  <c r="I59"/>
  <c r="G59"/>
  <c r="F59"/>
  <c r="U57"/>
  <c r="J59"/>
  <c r="A61"/>
  <c r="H60" s="1"/>
  <c r="C60"/>
  <c r="D60" s="1"/>
  <c r="R58" l="1"/>
  <c r="I60"/>
  <c r="J60"/>
  <c r="F60"/>
  <c r="E59"/>
  <c r="M59" s="1"/>
  <c r="T58"/>
  <c r="Q58"/>
  <c r="P58"/>
  <c r="S58"/>
  <c r="G60"/>
  <c r="C61"/>
  <c r="D61" s="1"/>
  <c r="A62"/>
  <c r="J61" s="1"/>
  <c r="N59" l="1"/>
  <c r="O59"/>
  <c r="K59"/>
  <c r="L59"/>
  <c r="G61"/>
  <c r="F61"/>
  <c r="H61"/>
  <c r="U58"/>
  <c r="R59"/>
  <c r="E60"/>
  <c r="L60" s="1"/>
  <c r="S59"/>
  <c r="Q59"/>
  <c r="T59"/>
  <c r="P59"/>
  <c r="I61"/>
  <c r="C62"/>
  <c r="D62" s="1"/>
  <c r="A63"/>
  <c r="M60" l="1"/>
  <c r="R60" s="1"/>
  <c r="N60"/>
  <c r="O60"/>
  <c r="K60"/>
  <c r="I62"/>
  <c r="J62"/>
  <c r="U59"/>
  <c r="E61"/>
  <c r="M61" s="1"/>
  <c r="T60"/>
  <c r="S60"/>
  <c r="P60"/>
  <c r="Q60"/>
  <c r="H62"/>
  <c r="F62"/>
  <c r="G62"/>
  <c r="A64"/>
  <c r="G63" s="1"/>
  <c r="C63"/>
  <c r="D63" s="1"/>
  <c r="L62" l="1"/>
  <c r="K62"/>
  <c r="O62"/>
  <c r="N61"/>
  <c r="O61"/>
  <c r="T61" s="1"/>
  <c r="K61"/>
  <c r="L61"/>
  <c r="Q61" s="1"/>
  <c r="A75"/>
  <c r="A89" s="1"/>
  <c r="H63"/>
  <c r="F63"/>
  <c r="R61"/>
  <c r="J63"/>
  <c r="S61"/>
  <c r="P61"/>
  <c r="U60"/>
  <c r="E62"/>
  <c r="E63" s="1"/>
  <c r="I63"/>
  <c r="C64"/>
  <c r="D64" s="1"/>
  <c r="K63" l="1"/>
  <c r="M63"/>
  <c r="O63"/>
  <c r="L63"/>
  <c r="N63"/>
  <c r="M62"/>
  <c r="N62"/>
  <c r="S62" s="1"/>
  <c r="Q62"/>
  <c r="U61"/>
  <c r="R62"/>
  <c r="P62"/>
  <c r="T62"/>
  <c r="D75"/>
  <c r="A101" s="1"/>
  <c r="R63" l="1"/>
  <c r="U62"/>
  <c r="E64"/>
  <c r="E75" s="1"/>
  <c r="A113" s="1"/>
  <c r="T63"/>
  <c r="S63"/>
  <c r="Q63"/>
  <c r="P63"/>
  <c r="U63" l="1"/>
  <c r="V1" l="1"/>
</calcChain>
</file>

<file path=xl/sharedStrings.xml><?xml version="1.0" encoding="utf-8"?>
<sst xmlns="http://schemas.openxmlformats.org/spreadsheetml/2006/main" count="15915" uniqueCount="15911">
  <si>
    <t>101265 5004</t>
  </si>
  <si>
    <t>101245 6667</t>
  </si>
  <si>
    <t>101205 10001</t>
  </si>
  <si>
    <t>101185 11664</t>
  </si>
  <si>
    <t>101325 0</t>
  </si>
  <si>
    <t>101305 1670</t>
  </si>
  <si>
    <t>101285 3333</t>
  </si>
  <si>
    <t>101225 8330</t>
  </si>
  <si>
    <t>101165 13338</t>
  </si>
  <si>
    <t>101145 15003</t>
  </si>
  <si>
    <t>101125 16669</t>
  </si>
  <si>
    <t>101105 18342</t>
  </si>
  <si>
    <t>101085 20008</t>
  </si>
  <si>
    <t>101065 21682</t>
  </si>
  <si>
    <t>101045 23347</t>
  </si>
  <si>
    <t>101025 25012</t>
  </si>
  <si>
    <t>101005 26686</t>
  </si>
  <si>
    <t>100985 28351</t>
  </si>
  <si>
    <t>100965 30017</t>
  </si>
  <si>
    <t>100945 31691</t>
  </si>
  <si>
    <t>100925 33359</t>
  </si>
  <si>
    <t>100905 35038</t>
  </si>
  <si>
    <t>100885 36707</t>
  </si>
  <si>
    <t>100865 38377</t>
  </si>
  <si>
    <t>100845 40055</t>
  </si>
  <si>
    <t>100825 41725</t>
  </si>
  <si>
    <t>Full scale max error</t>
  </si>
  <si>
    <t>484 -1</t>
  </si>
  <si>
    <t>479 -1</t>
  </si>
  <si>
    <t>464 -1</t>
  </si>
  <si>
    <t>459 -1</t>
  </si>
  <si>
    <t>444 -1</t>
  </si>
  <si>
    <t>439 -1</t>
  </si>
  <si>
    <t>424 -1</t>
  </si>
  <si>
    <t>419 -1</t>
  </si>
  <si>
    <t>404 -1</t>
  </si>
  <si>
    <t>399 -1</t>
  </si>
  <si>
    <t>384 -1</t>
  </si>
  <si>
    <t>379 -1</t>
  </si>
  <si>
    <t>364 -1</t>
  </si>
  <si>
    <t>359 -1</t>
  </si>
  <si>
    <t>344 -1</t>
  </si>
  <si>
    <t>339 -1</t>
  </si>
  <si>
    <t>324 -1</t>
  </si>
  <si>
    <t>319 -1</t>
  </si>
  <si>
    <t>304 -1</t>
  </si>
  <si>
    <t>299 -1</t>
  </si>
  <si>
    <t>284 -1</t>
  </si>
  <si>
    <t>279 -1</t>
  </si>
  <si>
    <t>264 -1</t>
  </si>
  <si>
    <t>259 -1</t>
  </si>
  <si>
    <t>244 -1</t>
  </si>
  <si>
    <t>239 -1</t>
  </si>
  <si>
    <t>224 -1</t>
  </si>
  <si>
    <t>219 -1</t>
  </si>
  <si>
    <t>204 -1</t>
  </si>
  <si>
    <t>199 -1</t>
  </si>
  <si>
    <t>184 -1</t>
  </si>
  <si>
    <t>179 -1</t>
  </si>
  <si>
    <t>164 -1</t>
  </si>
  <si>
    <t>159 -1</t>
  </si>
  <si>
    <t>144 -1</t>
  </si>
  <si>
    <t>139 -1</t>
  </si>
  <si>
    <t>124 -1</t>
  </si>
  <si>
    <t>119 -1</t>
  </si>
  <si>
    <t>104 -1</t>
  </si>
  <si>
    <t>99 -1</t>
  </si>
  <si>
    <t>84 -1</t>
  </si>
  <si>
    <t>79 -1</t>
  </si>
  <si>
    <t>64 -1</t>
  </si>
  <si>
    <t>59 -1</t>
  </si>
  <si>
    <t>44 -1</t>
  </si>
  <si>
    <t>39 -1</t>
  </si>
  <si>
    <t>101324 84</t>
  </si>
  <si>
    <t>101323 168</t>
  </si>
  <si>
    <t>101322 253</t>
  </si>
  <si>
    <t>101321 337</t>
  </si>
  <si>
    <t>101320 421</t>
  </si>
  <si>
    <t>101319 506</t>
  </si>
  <si>
    <t>101318 590</t>
  </si>
  <si>
    <t>101317 666</t>
  </si>
  <si>
    <t>101316 750</t>
  </si>
  <si>
    <t>101315 835</t>
  </si>
  <si>
    <t>101314 919</t>
  </si>
  <si>
    <t>101313 1003</t>
  </si>
  <si>
    <t>101312 1088</t>
  </si>
  <si>
    <t>101311 1172</t>
  </si>
  <si>
    <t>101310 1257</t>
  </si>
  <si>
    <t>101309 1332</t>
  </si>
  <si>
    <t>101308 1417</t>
  </si>
  <si>
    <t>101307 1501</t>
  </si>
  <si>
    <t>101306 1586</t>
  </si>
  <si>
    <t>101304 1754</t>
  </si>
  <si>
    <t>101303 1839</t>
  </si>
  <si>
    <t>101302 1915</t>
  </si>
  <si>
    <t>101301 1999</t>
  </si>
  <si>
    <t>101300 2084</t>
  </si>
  <si>
    <t>101299 2168</t>
  </si>
  <si>
    <t>101298 2252</t>
  </si>
  <si>
    <t>101297 2337</t>
  </si>
  <si>
    <t>101296 2421</t>
  </si>
  <si>
    <t>101295 2506</t>
  </si>
  <si>
    <t>101294 2582</t>
  </si>
  <si>
    <t>101293 2666</t>
  </si>
  <si>
    <t>101292 2750</t>
  </si>
  <si>
    <t>101291 2835</t>
  </si>
  <si>
    <t>101290 2919</t>
  </si>
  <si>
    <t>101289 3004</t>
  </si>
  <si>
    <t>101288 3088</t>
  </si>
  <si>
    <t>101287 3172</t>
  </si>
  <si>
    <t>101286 3248</t>
  </si>
  <si>
    <t>101284 3417</t>
  </si>
  <si>
    <t>101283 3502</t>
  </si>
  <si>
    <t>101282 3586</t>
  </si>
  <si>
    <t>101281 3670</t>
  </si>
  <si>
    <t>101280 3755</t>
  </si>
  <si>
    <t>101279 3831</t>
  </si>
  <si>
    <t>101278 3915</t>
  </si>
  <si>
    <t>101277 4000</t>
  </si>
  <si>
    <t>101276 4084</t>
  </si>
  <si>
    <t>101275 4169</t>
  </si>
  <si>
    <t>101274 4253</t>
  </si>
  <si>
    <t>101273 4337</t>
  </si>
  <si>
    <t>101272 4422</t>
  </si>
  <si>
    <t>101271 4498</t>
  </si>
  <si>
    <t>101270 4582</t>
  </si>
  <si>
    <t>101269 4667</t>
  </si>
  <si>
    <t>101268 4751</t>
  </si>
  <si>
    <t>101267 4835</t>
  </si>
  <si>
    <t>101266 4920</t>
  </si>
  <si>
    <t>101264 5089</t>
  </si>
  <si>
    <t>101263 5165</t>
  </si>
  <si>
    <t>101262 5249</t>
  </si>
  <si>
    <t>101261 5333</t>
  </si>
  <si>
    <t>101260 5418</t>
  </si>
  <si>
    <t>101259 5502</t>
  </si>
  <si>
    <t>101258 5587</t>
  </si>
  <si>
    <t>101257 5671</t>
  </si>
  <si>
    <t>101256 5747</t>
  </si>
  <si>
    <t>101255 5831</t>
  </si>
  <si>
    <t>101254 5916</t>
  </si>
  <si>
    <t>101253 6000</t>
  </si>
  <si>
    <t>101252 6085</t>
  </si>
  <si>
    <t>101251 6169</t>
  </si>
  <si>
    <t>101250 6254</t>
  </si>
  <si>
    <t>101249 6338</t>
  </si>
  <si>
    <t>101248 6414</t>
  </si>
  <si>
    <t>101247 6498</t>
  </si>
  <si>
    <t>101246 6583</t>
  </si>
  <si>
    <t>101244 6752</t>
  </si>
  <si>
    <t>101243 6836</t>
  </si>
  <si>
    <t>101242 6920</t>
  </si>
  <si>
    <t>101241 7005</t>
  </si>
  <si>
    <t>101240 7081</t>
  </si>
  <si>
    <t>101239 7165</t>
  </si>
  <si>
    <t>101238 7250</t>
  </si>
  <si>
    <t>101237 7334</t>
  </si>
  <si>
    <t>101236 7418</t>
  </si>
  <si>
    <t>101235 7503</t>
  </si>
  <si>
    <t>101234 7587</t>
  </si>
  <si>
    <t>101233 7663</t>
  </si>
  <si>
    <t>101232 7748</t>
  </si>
  <si>
    <t>101231 7832</t>
  </si>
  <si>
    <t>101230 7916</t>
  </si>
  <si>
    <t>101229 8001</t>
  </si>
  <si>
    <t>101228 8085</t>
  </si>
  <si>
    <t>101227 8170</t>
  </si>
  <si>
    <t>101226 8254</t>
  </si>
  <si>
    <t>101224 8414</t>
  </si>
  <si>
    <t>101223 8499</t>
  </si>
  <si>
    <t>101222 8583</t>
  </si>
  <si>
    <t>101221 8668</t>
  </si>
  <si>
    <t>101220 8752</t>
  </si>
  <si>
    <t>101219 8837</t>
  </si>
  <si>
    <t>101218 8921</t>
  </si>
  <si>
    <t>101217 8997</t>
  </si>
  <si>
    <t>101216 9081</t>
  </si>
  <si>
    <t>101215 9166</t>
  </si>
  <si>
    <t>101214 9250</t>
  </si>
  <si>
    <t>101213 9335</t>
  </si>
  <si>
    <t>101212 9419</t>
  </si>
  <si>
    <t>101211 9503</t>
  </si>
  <si>
    <t>101210 9579</t>
  </si>
  <si>
    <t>101209 9664</t>
  </si>
  <si>
    <t>101208 9748</t>
  </si>
  <si>
    <t>101207 9833</t>
  </si>
  <si>
    <t>101206 9917</t>
  </si>
  <si>
    <t>101204 10086</t>
  </si>
  <si>
    <t>101203 10170</t>
  </si>
  <si>
    <t>101202 10246</t>
  </si>
  <si>
    <t>101201 10331</t>
  </si>
  <si>
    <t>101200 10415</t>
  </si>
  <si>
    <t>101199 10499</t>
  </si>
  <si>
    <t>101198 10584</t>
  </si>
  <si>
    <t>101197 10668</t>
  </si>
  <si>
    <t>101196 10753</t>
  </si>
  <si>
    <t>101195 10837</t>
  </si>
  <si>
    <t>101194 10913</t>
  </si>
  <si>
    <t>101193 10997</t>
  </si>
  <si>
    <t>101192 11082</t>
  </si>
  <si>
    <t>101191 11166</t>
  </si>
  <si>
    <t>101190 11251</t>
  </si>
  <si>
    <t>101189 11335</t>
  </si>
  <si>
    <t>101188 11420</t>
  </si>
  <si>
    <t>101187 11496</t>
  </si>
  <si>
    <t>101186 11580</t>
  </si>
  <si>
    <t>101184 11749</t>
  </si>
  <si>
    <t>101183 11833</t>
  </si>
  <si>
    <t>101182 11918</t>
  </si>
  <si>
    <t>101181 12002</t>
  </si>
  <si>
    <t>101180 12087</t>
  </si>
  <si>
    <t>101179 12163</t>
  </si>
  <si>
    <t>101178 12247</t>
  </si>
  <si>
    <t>101177 12332</t>
  </si>
  <si>
    <t>101176 12416</t>
  </si>
  <si>
    <t>101175 12501</t>
  </si>
  <si>
    <t>101174 12586</t>
  </si>
  <si>
    <t>101173 12670</t>
  </si>
  <si>
    <t>101172 12746</t>
  </si>
  <si>
    <t>101171 12831</t>
  </si>
  <si>
    <t>101170 12915</t>
  </si>
  <si>
    <t>101169 13000</t>
  </si>
  <si>
    <t>101168 13084</t>
  </si>
  <si>
    <t>101167 13169</t>
  </si>
  <si>
    <t>101166 13253</t>
  </si>
  <si>
    <t>101164 13414</t>
  </si>
  <si>
    <t>101163 13499</t>
  </si>
  <si>
    <t>101162 13583</t>
  </si>
  <si>
    <t>101161 13668</t>
  </si>
  <si>
    <t>101160 13752</t>
  </si>
  <si>
    <t>101159 13837</t>
  </si>
  <si>
    <t>101158 13921</t>
  </si>
  <si>
    <t>101157 14006</t>
  </si>
  <si>
    <t>101156 14082</t>
  </si>
  <si>
    <t>101155 14166</t>
  </si>
  <si>
    <t>101154 14251</t>
  </si>
  <si>
    <t>101153 14335</t>
  </si>
  <si>
    <t>101152 14420</t>
  </si>
  <si>
    <t>101151 14505</t>
  </si>
  <si>
    <t>101150 14589</t>
  </si>
  <si>
    <t>101149 14665</t>
  </si>
  <si>
    <t>101148 14750</t>
  </si>
  <si>
    <t>101147 14834</t>
  </si>
  <si>
    <t>101146 14919</t>
  </si>
  <si>
    <t>101144 15088</t>
  </si>
  <si>
    <t>101143 15172</t>
  </si>
  <si>
    <t>101142 15257</t>
  </si>
  <si>
    <t>101141 15333</t>
  </si>
  <si>
    <t>101140 15418</t>
  </si>
  <si>
    <t>101139 15502</t>
  </si>
  <si>
    <t>101138 15587</t>
  </si>
  <si>
    <t>101137 15671</t>
  </si>
  <si>
    <t>101136 15756</t>
  </si>
  <si>
    <t>101135 15840</t>
  </si>
  <si>
    <t>101134 15925</t>
  </si>
  <si>
    <t>101133 16001</t>
  </si>
  <si>
    <t>101132 16085</t>
  </si>
  <si>
    <t>101131 16170</t>
  </si>
  <si>
    <t>101130 16254</t>
  </si>
  <si>
    <t>101129 16339</t>
  </si>
  <si>
    <t>101128 16423</t>
  </si>
  <si>
    <t>101127 16508</t>
  </si>
  <si>
    <t>101126 16584</t>
  </si>
  <si>
    <t>101124 16753</t>
  </si>
  <si>
    <t>101123 16838</t>
  </si>
  <si>
    <t>101122 16922</t>
  </si>
  <si>
    <t>101121 17007</t>
  </si>
  <si>
    <t>101120 17091</t>
  </si>
  <si>
    <t>101119 17176</t>
  </si>
  <si>
    <t>101118 17252</t>
  </si>
  <si>
    <t>101117 17336</t>
  </si>
  <si>
    <t>101116 17421</t>
  </si>
  <si>
    <t>101115 17506</t>
  </si>
  <si>
    <t>101114 17590</t>
  </si>
  <si>
    <t>101113 17675</t>
  </si>
  <si>
    <t>101112 17759</t>
  </si>
  <si>
    <t>101111 17844</t>
  </si>
  <si>
    <t>101110 17920</t>
  </si>
  <si>
    <t>101109 18004</t>
  </si>
  <si>
    <t>101108 18089</t>
  </si>
  <si>
    <t>101107 18173</t>
  </si>
  <si>
    <t>101106 18258</t>
  </si>
  <si>
    <t>101104 18427</t>
  </si>
  <si>
    <t>101103 18503</t>
  </si>
  <si>
    <t>101102 18588</t>
  </si>
  <si>
    <t>101101 18672</t>
  </si>
  <si>
    <t>101100 18757</t>
  </si>
  <si>
    <t>101099 18841</t>
  </si>
  <si>
    <t>101098 18926</t>
  </si>
  <si>
    <t>101097 19010</t>
  </si>
  <si>
    <t>101096 19095</t>
  </si>
  <si>
    <t>101095 19171</t>
  </si>
  <si>
    <t>101094 19255</t>
  </si>
  <si>
    <t>101093 19340</t>
  </si>
  <si>
    <t>101092 19425</t>
  </si>
  <si>
    <t>101091 19509</t>
  </si>
  <si>
    <t>101090 19594</t>
  </si>
  <si>
    <t>101089 19678</t>
  </si>
  <si>
    <t>101088 19763</t>
  </si>
  <si>
    <t>101087 19839</t>
  </si>
  <si>
    <t>101086 19923</t>
  </si>
  <si>
    <t>101084 20092</t>
  </si>
  <si>
    <t>101083 20177</t>
  </si>
  <si>
    <t>101082 20261</t>
  </si>
  <si>
    <t>101081 20346</t>
  </si>
  <si>
    <t>101080 20422</t>
  </si>
  <si>
    <t>101079 20507</t>
  </si>
  <si>
    <t>101078 20591</t>
  </si>
  <si>
    <t>101077 20676</t>
  </si>
  <si>
    <t>101076 20760</t>
  </si>
  <si>
    <t>101075 20845</t>
  </si>
  <si>
    <t>101074 20929</t>
  </si>
  <si>
    <t>101073 21014</t>
  </si>
  <si>
    <t>101072 21090</t>
  </si>
  <si>
    <t>101071 21174</t>
  </si>
  <si>
    <t>101070 21259</t>
  </si>
  <si>
    <t>101069 21343</t>
  </si>
  <si>
    <t>101068 21428</t>
  </si>
  <si>
    <t>101067 21513</t>
  </si>
  <si>
    <t>101066 21597</t>
  </si>
  <si>
    <t>101064 21758</t>
  </si>
  <si>
    <t>101063 21842</t>
  </si>
  <si>
    <t>101062 21927</t>
  </si>
  <si>
    <t>101061 22011</t>
  </si>
  <si>
    <t>101060 22096</t>
  </si>
  <si>
    <t>101059 22180</t>
  </si>
  <si>
    <t>101058 22265</t>
  </si>
  <si>
    <t>101057 22341</t>
  </si>
  <si>
    <t>101056 22426</t>
  </si>
  <si>
    <t>101055 22510</t>
  </si>
  <si>
    <t>101054 22595</t>
  </si>
  <si>
    <t>101053 22679</t>
  </si>
  <si>
    <t>101052 22764</t>
  </si>
  <si>
    <t>101051 22848</t>
  </si>
  <si>
    <t>101050 22933</t>
  </si>
  <si>
    <t>101049 23009</t>
  </si>
  <si>
    <t>101048 23093</t>
  </si>
  <si>
    <t>101047 23178</t>
  </si>
  <si>
    <t>101046 23262</t>
  </si>
  <si>
    <t>101044 23431</t>
  </si>
  <si>
    <t>101043 23516</t>
  </si>
  <si>
    <t>101042 23592</t>
  </si>
  <si>
    <t>101041 23677</t>
  </si>
  <si>
    <t>101040 23761</t>
  </si>
  <si>
    <t>101039 23846</t>
  </si>
  <si>
    <t>101038 23930</t>
  </si>
  <si>
    <t>101037 24015</t>
  </si>
  <si>
    <t>101036 24099</t>
  </si>
  <si>
    <t>101035 24184</t>
  </si>
  <si>
    <t>101034 24260</t>
  </si>
  <si>
    <t>101033 24344</t>
  </si>
  <si>
    <t>101032 24429</t>
  </si>
  <si>
    <t>101031 24514</t>
  </si>
  <si>
    <t>101030 24598</t>
  </si>
  <si>
    <t>101029 24683</t>
  </si>
  <si>
    <t>101028 24767</t>
  </si>
  <si>
    <t>101027 24852</t>
  </si>
  <si>
    <t>101026 24928</t>
  </si>
  <si>
    <t>101024 25097</t>
  </si>
  <si>
    <t>101023 25181</t>
  </si>
  <si>
    <t>101022 25266</t>
  </si>
  <si>
    <t>101021 25350</t>
  </si>
  <si>
    <t>101020 25435</t>
  </si>
  <si>
    <t>101019 25511</t>
  </si>
  <si>
    <t>101018 25596</t>
  </si>
  <si>
    <t>101017 25680</t>
  </si>
  <si>
    <t>101016 25765</t>
  </si>
  <si>
    <t>101015 25849</t>
  </si>
  <si>
    <t>101014 25934</t>
  </si>
  <si>
    <t>101013 26018</t>
  </si>
  <si>
    <t>101012 26103</t>
  </si>
  <si>
    <t>101011 26179</t>
  </si>
  <si>
    <t>101010 26263</t>
  </si>
  <si>
    <t>101009 26348</t>
  </si>
  <si>
    <t>101008 26433</t>
  </si>
  <si>
    <t>101007 26517</t>
  </si>
  <si>
    <t>101006 26602</t>
  </si>
  <si>
    <t>101004 26771</t>
  </si>
  <si>
    <t>101003 26847</t>
  </si>
  <si>
    <t>101002 26931</t>
  </si>
  <si>
    <t>101001 27016</t>
  </si>
  <si>
    <t>101000 27100</t>
  </si>
  <si>
    <t>100999 27185</t>
  </si>
  <si>
    <t>100998 27269</t>
  </si>
  <si>
    <t>100997 27354</t>
  </si>
  <si>
    <t>100996 27430</t>
  </si>
  <si>
    <t>100995 27515</t>
  </si>
  <si>
    <t>100994 27599</t>
  </si>
  <si>
    <t>100993 27684</t>
  </si>
  <si>
    <t>100992 27768</t>
  </si>
  <si>
    <t>100991 27853</t>
  </si>
  <si>
    <t>100990 27937</t>
  </si>
  <si>
    <t>100989 28022</t>
  </si>
  <si>
    <t>100988 28098</t>
  </si>
  <si>
    <t>100987 28182</t>
  </si>
  <si>
    <t>100986 28267</t>
  </si>
  <si>
    <t>100984 28436</t>
  </si>
  <si>
    <t>100983 28521</t>
  </si>
  <si>
    <t>100982 28605</t>
  </si>
  <si>
    <t>100981 28690</t>
  </si>
  <si>
    <t>100980 28766</t>
  </si>
  <si>
    <t>100979 28850</t>
  </si>
  <si>
    <t>100978 28935</t>
  </si>
  <si>
    <t>100977 29019</t>
  </si>
  <si>
    <t>100976 29104</t>
  </si>
  <si>
    <t>100975 29188</t>
  </si>
  <si>
    <t>100974 29273</t>
  </si>
  <si>
    <t>100973 29349</t>
  </si>
  <si>
    <t>100972 29434</t>
  </si>
  <si>
    <t>100971 29518</t>
  </si>
  <si>
    <t>100970 29603</t>
  </si>
  <si>
    <t>100969 29687</t>
  </si>
  <si>
    <t>100968 29772</t>
  </si>
  <si>
    <t>100967 29856</t>
  </si>
  <si>
    <t>100966 29941</t>
  </si>
  <si>
    <t>100964 30101</t>
  </si>
  <si>
    <t>100963 30186</t>
  </si>
  <si>
    <t>100962 30270</t>
  </si>
  <si>
    <t>100961 30355</t>
  </si>
  <si>
    <t>100960 30440</t>
  </si>
  <si>
    <t>100959 30524</t>
  </si>
  <si>
    <t>100958 30609</t>
  </si>
  <si>
    <t>100957 30685</t>
  </si>
  <si>
    <t>100956 30769</t>
  </si>
  <si>
    <t>100955 30854</t>
  </si>
  <si>
    <t>100954 30938</t>
  </si>
  <si>
    <t>100953 31023</t>
  </si>
  <si>
    <t>100952 31107</t>
  </si>
  <si>
    <t>100951 31192</t>
  </si>
  <si>
    <t>100950 31268</t>
  </si>
  <si>
    <t>100949 31353</t>
  </si>
  <si>
    <t>100948 31437</t>
  </si>
  <si>
    <t>100947 31522</t>
  </si>
  <si>
    <t>100946 31606</t>
  </si>
  <si>
    <t>100944 31775</t>
  </si>
  <si>
    <t>100943 31860</t>
  </si>
  <si>
    <t>100942 31936</t>
  </si>
  <si>
    <t>100941 32020</t>
  </si>
  <si>
    <t>100940 32105</t>
  </si>
  <si>
    <t>100939 32190</t>
  </si>
  <si>
    <t>100938 32274</t>
  </si>
  <si>
    <t>100937 32359</t>
  </si>
  <si>
    <t>100936 32444</t>
  </si>
  <si>
    <t>100935 32529</t>
  </si>
  <si>
    <t>100934 32605</t>
  </si>
  <si>
    <t>100933 32690</t>
  </si>
  <si>
    <t>100932 32774</t>
  </si>
  <si>
    <t>100931 32859</t>
  </si>
  <si>
    <t>100930 32944</t>
  </si>
  <si>
    <t>100929 33029</t>
  </si>
  <si>
    <t>100928 33114</t>
  </si>
  <si>
    <t>100927 33190</t>
  </si>
  <si>
    <t>100926 33275</t>
  </si>
  <si>
    <t>100924 33444</t>
  </si>
  <si>
    <t>100923 33529</t>
  </si>
  <si>
    <t>100922 33614</t>
  </si>
  <si>
    <t>100921 33698</t>
  </si>
  <si>
    <t>100920 33783</t>
  </si>
  <si>
    <t>100919 33859</t>
  </si>
  <si>
    <t>100918 33944</t>
  </si>
  <si>
    <t>100917 34029</t>
  </si>
  <si>
    <t>100916 34114</t>
  </si>
  <si>
    <t>100915 34198</t>
  </si>
  <si>
    <t>100914 34283</t>
  </si>
  <si>
    <t>100913 34368</t>
  </si>
  <si>
    <t>100912 34444</t>
  </si>
  <si>
    <t>100911 34529</t>
  </si>
  <si>
    <t>100910 34614</t>
  </si>
  <si>
    <t>100909 34699</t>
  </si>
  <si>
    <t>100908 34783</t>
  </si>
  <si>
    <t>100907 34868</t>
  </si>
  <si>
    <t>100906 34953</t>
  </si>
  <si>
    <t>100904 35114</t>
  </si>
  <si>
    <t>100903 35199</t>
  </si>
  <si>
    <t>100902 35283</t>
  </si>
  <si>
    <t>100901 35368</t>
  </si>
  <si>
    <t>100900 35453</t>
  </si>
  <si>
    <t>100899 35538</t>
  </si>
  <si>
    <t>100898 35622</t>
  </si>
  <si>
    <t>100897 35707</t>
  </si>
  <si>
    <t>100896 35783</t>
  </si>
  <si>
    <t>100895 35868</t>
  </si>
  <si>
    <t>100894 35953</t>
  </si>
  <si>
    <t>100893 36038</t>
  </si>
  <si>
    <t>100892 36122</t>
  </si>
  <si>
    <t>100891 36207</t>
  </si>
  <si>
    <t>100890 36292</t>
  </si>
  <si>
    <t>100889 36368</t>
  </si>
  <si>
    <t>100888 36453</t>
  </si>
  <si>
    <t>100887 36538</t>
  </si>
  <si>
    <t>100886 36623</t>
  </si>
  <si>
    <t>100884 36792</t>
  </si>
  <si>
    <t>100883 36877</t>
  </si>
  <si>
    <t>100882 36962</t>
  </si>
  <si>
    <t>100881 37038</t>
  </si>
  <si>
    <t>100880 37123</t>
  </si>
  <si>
    <t>100879 37207</t>
  </si>
  <si>
    <t>100878 37292</t>
  </si>
  <si>
    <t>100877 37377</t>
  </si>
  <si>
    <t>100876 37462</t>
  </si>
  <si>
    <t>100875 37546</t>
  </si>
  <si>
    <t>100874 37631</t>
  </si>
  <si>
    <t>100873 37707</t>
  </si>
  <si>
    <t>100872 37792</t>
  </si>
  <si>
    <t>100871 37877</t>
  </si>
  <si>
    <t>100870 37962</t>
  </si>
  <si>
    <t>100869 38047</t>
  </si>
  <si>
    <t>100868 38131</t>
  </si>
  <si>
    <t>100867 38216</t>
  </si>
  <si>
    <t>100866 38292</t>
  </si>
  <si>
    <t>100864 38462</t>
  </si>
  <si>
    <t>100863 38547</t>
  </si>
  <si>
    <t>100862 38631</t>
  </si>
  <si>
    <t>100861 38716</t>
  </si>
  <si>
    <t>100860 38801</t>
  </si>
  <si>
    <t>100859 38886</t>
  </si>
  <si>
    <t>100858 38962</t>
  </si>
  <si>
    <t>100857 39047</t>
  </si>
  <si>
    <t>100856 39131</t>
  </si>
  <si>
    <t>100855 39216</t>
  </si>
  <si>
    <t>100854 39301</t>
  </si>
  <si>
    <t>100853 39386</t>
  </si>
  <si>
    <t>100852 39470</t>
  </si>
  <si>
    <t>100851 39555</t>
  </si>
  <si>
    <t>100850 39632</t>
  </si>
  <si>
    <t>100849 39716</t>
  </si>
  <si>
    <t>100848 39801</t>
  </si>
  <si>
    <t>100847 39886</t>
  </si>
  <si>
    <t>100846 39971</t>
  </si>
  <si>
    <t>100844 40140</t>
  </si>
  <si>
    <t>100843 40216</t>
  </si>
  <si>
    <t>100842 40301</t>
  </si>
  <si>
    <t>100841 40386</t>
  </si>
  <si>
    <t>100840 40471</t>
  </si>
  <si>
    <t>100839 40555</t>
  </si>
  <si>
    <t>100838 40640</t>
  </si>
  <si>
    <t>100837 40725</t>
  </si>
  <si>
    <t>100836 40810</t>
  </si>
  <si>
    <t>100835 40886</t>
  </si>
  <si>
    <t>100834 40971</t>
  </si>
  <si>
    <t>100833 41055</t>
  </si>
  <si>
    <t>100832 41140</t>
  </si>
  <si>
    <t>100831 41225</t>
  </si>
  <si>
    <t>100830 41310</t>
  </si>
  <si>
    <t>100829 41395</t>
  </si>
  <si>
    <t>100828 41479</t>
  </si>
  <si>
    <t>100827 41556</t>
  </si>
  <si>
    <t>100826 41640</t>
  </si>
  <si>
    <t>100824 41810</t>
  </si>
  <si>
    <t>100804 43480</t>
  </si>
  <si>
    <t>100784 45158</t>
  </si>
  <si>
    <t>100764 46828</t>
  </si>
  <si>
    <t>100744 48506</t>
  </si>
  <si>
    <t>100724 50176</t>
  </si>
  <si>
    <t>100704 51845</t>
  </si>
  <si>
    <t>100684 53524</t>
  </si>
  <si>
    <t>100664 55193</t>
  </si>
  <si>
    <t>100644 56863</t>
  </si>
  <si>
    <t>100624 58541</t>
  </si>
  <si>
    <t>100604 60211</t>
  </si>
  <si>
    <t>100584 61889</t>
  </si>
  <si>
    <t>100564 63559</t>
  </si>
  <si>
    <t>100544 65229</t>
  </si>
  <si>
    <t>100524 66907</t>
  </si>
  <si>
    <t>100504 68584</t>
  </si>
  <si>
    <t>100484 70268</t>
  </si>
  <si>
    <t>100464 71945</t>
  </si>
  <si>
    <t>100444 73621</t>
  </si>
  <si>
    <t>100424 75306</t>
  </si>
  <si>
    <t>100404 76982</t>
  </si>
  <si>
    <t>100384 78659</t>
  </si>
  <si>
    <t>100364 80343</t>
  </si>
  <si>
    <t>100344 82020</t>
  </si>
  <si>
    <t>100324 83705</t>
  </si>
  <si>
    <t>100304 85381</t>
  </si>
  <si>
    <t>100284 87057</t>
  </si>
  <si>
    <t>100264 88742</t>
  </si>
  <si>
    <t>100244 90418</t>
  </si>
  <si>
    <t>100224 92103</t>
  </si>
  <si>
    <t>100204 93780</t>
  </si>
  <si>
    <t>100184 95456</t>
  </si>
  <si>
    <t>100164 97141</t>
  </si>
  <si>
    <t>100144 98817</t>
  </si>
  <si>
    <t>100124 100493</t>
  </si>
  <si>
    <t>100104 102178</t>
  </si>
  <si>
    <t>100084 103854</t>
  </si>
  <si>
    <t>100064 105539</t>
  </si>
  <si>
    <t>100044 107216</t>
  </si>
  <si>
    <t>100024 108892</t>
  </si>
  <si>
    <t>100004 110577</t>
  </si>
  <si>
    <t>99984 112253</t>
  </si>
  <si>
    <t>99964 113939</t>
  </si>
  <si>
    <t>99944 115624</t>
  </si>
  <si>
    <t>99924 117309</t>
  </si>
  <si>
    <t>99904 119002</t>
  </si>
  <si>
    <t>99884 120687</t>
  </si>
  <si>
    <t>99864 122372</t>
  </si>
  <si>
    <t>99844 124065</t>
  </si>
  <si>
    <t>99824 125750</t>
  </si>
  <si>
    <t>99804 127443</t>
  </si>
  <si>
    <t>99784 129128</t>
  </si>
  <si>
    <t>99764 130812</t>
  </si>
  <si>
    <t>99744 132506</t>
  </si>
  <si>
    <t>99724 134190</t>
  </si>
  <si>
    <t>99704 135884</t>
  </si>
  <si>
    <t>99684 137568</t>
  </si>
  <si>
    <t>99664 139253</t>
  </si>
  <si>
    <t>99644 140946</t>
  </si>
  <si>
    <t>99624 142631</t>
  </si>
  <si>
    <t>99604 144316</t>
  </si>
  <si>
    <t>99584 146009</t>
  </si>
  <si>
    <t>99564 147694</t>
  </si>
  <si>
    <t>99544 149387</t>
  </si>
  <si>
    <t>99524 151072</t>
  </si>
  <si>
    <t>99504 152757</t>
  </si>
  <si>
    <t>99484 154450</t>
  </si>
  <si>
    <t>99464 156135</t>
  </si>
  <si>
    <t>99444 157828</t>
  </si>
  <si>
    <t>99424 159513</t>
  </si>
  <si>
    <t>99404 161198</t>
  </si>
  <si>
    <t>99384 162891</t>
  </si>
  <si>
    <t>99364 164576</t>
  </si>
  <si>
    <t>99344 166260</t>
  </si>
  <si>
    <t>99324 167954</t>
  </si>
  <si>
    <t>99304 169638</t>
  </si>
  <si>
    <t>99284 171334</t>
  </si>
  <si>
    <t>99264 173029</t>
  </si>
  <si>
    <t>99244 174723</t>
  </si>
  <si>
    <t>99224 176427</t>
  </si>
  <si>
    <t>99204 178122</t>
  </si>
  <si>
    <t>99184 179825</t>
  </si>
  <si>
    <t>99164 181520</t>
  </si>
  <si>
    <t>99144 183215</t>
  </si>
  <si>
    <t>99124 184918</t>
  </si>
  <si>
    <t>99104 186613</t>
  </si>
  <si>
    <t>99084 188308</t>
  </si>
  <si>
    <t>99064 190011</t>
  </si>
  <si>
    <t>99044 191706</t>
  </si>
  <si>
    <t>99024 193409</t>
  </si>
  <si>
    <t>99004 195104</t>
  </si>
  <si>
    <t>98984 196799</t>
  </si>
  <si>
    <t>98964 198502</t>
  </si>
  <si>
    <t>98944 200197</t>
  </si>
  <si>
    <t>98924 201900</t>
  </si>
  <si>
    <t>98904 203595</t>
  </si>
  <si>
    <t>98884 205290</t>
  </si>
  <si>
    <t>98864 206993</t>
  </si>
  <si>
    <t>98844 208688</t>
  </si>
  <si>
    <t>98824 210383</t>
  </si>
  <si>
    <t>98804 212086</t>
  </si>
  <si>
    <t>98784 213781</t>
  </si>
  <si>
    <t>98764 215485</t>
  </si>
  <si>
    <t>98744 217179</t>
  </si>
  <si>
    <t>98724 218874</t>
  </si>
  <si>
    <t>98704 220578</t>
  </si>
  <si>
    <t>98684 222272</t>
  </si>
  <si>
    <t>98664 223976</t>
  </si>
  <si>
    <t>98644 225671</t>
  </si>
  <si>
    <t>98624 227365</t>
  </si>
  <si>
    <t>98604 229069</t>
  </si>
  <si>
    <t>98584 230764</t>
  </si>
  <si>
    <t>98564 232458</t>
  </si>
  <si>
    <t>98544 234162</t>
  </si>
  <si>
    <t>98524 235857</t>
  </si>
  <si>
    <t>98504 237562</t>
  </si>
  <si>
    <t>98484 239269</t>
  </si>
  <si>
    <t>98464 240975</t>
  </si>
  <si>
    <t>98444 242691</t>
  </si>
  <si>
    <t>98424 244397</t>
  </si>
  <si>
    <t>98404 246112</t>
  </si>
  <si>
    <t>98384 247819</t>
  </si>
  <si>
    <t>98364 249525</t>
  </si>
  <si>
    <t>98344 251240</t>
  </si>
  <si>
    <t>98324 252947</t>
  </si>
  <si>
    <t>98304 254653</t>
  </si>
  <si>
    <t>98284 256368</t>
  </si>
  <si>
    <t>98264 258075</t>
  </si>
  <si>
    <t>98244 259790</t>
  </si>
  <si>
    <t>98224 261497</t>
  </si>
  <si>
    <t>98204 263203</t>
  </si>
  <si>
    <t>98184 264918</t>
  </si>
  <si>
    <t>98164 266625</t>
  </si>
  <si>
    <t>98144 268340</t>
  </si>
  <si>
    <t>98124 270046</t>
  </si>
  <si>
    <t>98104 271753</t>
  </si>
  <si>
    <t>98084 273468</t>
  </si>
  <si>
    <t>98064 275174</t>
  </si>
  <si>
    <t>98044 276881</t>
  </si>
  <si>
    <t>98024 278596</t>
  </si>
  <si>
    <t>98004 280303</t>
  </si>
  <si>
    <t>97984 282018</t>
  </si>
  <si>
    <t>97964 283724</t>
  </si>
  <si>
    <t>97944 285431</t>
  </si>
  <si>
    <t>97924 287146</t>
  </si>
  <si>
    <t>97904 288852</t>
  </si>
  <si>
    <t>97884 290567</t>
  </si>
  <si>
    <t>97864 292274</t>
  </si>
  <si>
    <t>97844 293980</t>
  </si>
  <si>
    <t>97824 295696</t>
  </si>
  <si>
    <t>97804 297402</t>
  </si>
  <si>
    <t>97784 299109</t>
  </si>
  <si>
    <t>97764 300824</t>
  </si>
  <si>
    <t>97744 302530</t>
  </si>
  <si>
    <t>97724 304245</t>
  </si>
  <si>
    <t>97704 305952</t>
  </si>
  <si>
    <t>97684 307658</t>
  </si>
  <si>
    <t>97664 309373</t>
  </si>
  <si>
    <t>97644 311080</t>
  </si>
  <si>
    <t>97624 312795</t>
  </si>
  <si>
    <t>97604 314510</t>
  </si>
  <si>
    <t>97584 316230</t>
  </si>
  <si>
    <t>97564 317959</t>
  </si>
  <si>
    <t>97544 319678</t>
  </si>
  <si>
    <t>97524 321398</t>
  </si>
  <si>
    <t>97504 323127</t>
  </si>
  <si>
    <t>97484 324847</t>
  </si>
  <si>
    <t>97464 326575</t>
  </si>
  <si>
    <t>97444 328295</t>
  </si>
  <si>
    <t>97424 330015</t>
  </si>
  <si>
    <t>97404 331744</t>
  </si>
  <si>
    <t>97384 333464</t>
  </si>
  <si>
    <t>97364 335192</t>
  </si>
  <si>
    <t>97344 336912</t>
  </si>
  <si>
    <t>97324 338632</t>
  </si>
  <si>
    <t>97304 340361</t>
  </si>
  <si>
    <t>97284 342081</t>
  </si>
  <si>
    <t>97264 343800</t>
  </si>
  <si>
    <t>97244 345529</t>
  </si>
  <si>
    <t>97224 347249</t>
  </si>
  <si>
    <t>97204 348978</t>
  </si>
  <si>
    <t>97184 350697</t>
  </si>
  <si>
    <t>97164 352417</t>
  </si>
  <si>
    <t>97144 354146</t>
  </si>
  <si>
    <t>97124 355866</t>
  </si>
  <si>
    <t>97104 357594</t>
  </si>
  <si>
    <t>97084 359314</t>
  </si>
  <si>
    <t>97064 361034</t>
  </si>
  <si>
    <t>97044 362763</t>
  </si>
  <si>
    <t>97024 364483</t>
  </si>
  <si>
    <t>97004 366203</t>
  </si>
  <si>
    <t>96984 367931</t>
  </si>
  <si>
    <t>96964 369651</t>
  </si>
  <si>
    <t>96944 371380</t>
  </si>
  <si>
    <t>96924 373100</t>
  </si>
  <si>
    <t>96904 374819</t>
  </si>
  <si>
    <t>96884 376548</t>
  </si>
  <si>
    <t>96864 378268</t>
  </si>
  <si>
    <t>96844 379997</t>
  </si>
  <si>
    <t>96824 381716</t>
  </si>
  <si>
    <t>96804 383436</t>
  </si>
  <si>
    <t>96784 385165</t>
  </si>
  <si>
    <t>96764 386885</t>
  </si>
  <si>
    <t>96744 388605</t>
  </si>
  <si>
    <t>96724 390333</t>
  </si>
  <si>
    <t>96704 392053</t>
  </si>
  <si>
    <t>96684 393782</t>
  </si>
  <si>
    <t>96664 395502</t>
  </si>
  <si>
    <t>96644 397222</t>
  </si>
  <si>
    <t>96624 398950</t>
  </si>
  <si>
    <t>96604 400685</t>
  </si>
  <si>
    <t>96584 402428</t>
  </si>
  <si>
    <t>96564 404163</t>
  </si>
  <si>
    <t>96544 405898</t>
  </si>
  <si>
    <t>96524 407642</t>
  </si>
  <si>
    <t>96504 409377</t>
  </si>
  <si>
    <t>96484 411111</t>
  </si>
  <si>
    <t>96464 412855</t>
  </si>
  <si>
    <t>96444 414590</t>
  </si>
  <si>
    <t>96424 416334</t>
  </si>
  <si>
    <t>96404 418068</t>
  </si>
  <si>
    <t>96384 419803</t>
  </si>
  <si>
    <t>96364 421547</t>
  </si>
  <si>
    <t>96344 423282</t>
  </si>
  <si>
    <t>96324 425025</t>
  </si>
  <si>
    <t>96304 426760</t>
  </si>
  <si>
    <t>96284 428495</t>
  </si>
  <si>
    <t>96264 430239</t>
  </si>
  <si>
    <t>96244 431974</t>
  </si>
  <si>
    <t>96224 433708</t>
  </si>
  <si>
    <t>96204 435452</t>
  </si>
  <si>
    <t>96184 437187</t>
  </si>
  <si>
    <t>96164 438931</t>
  </si>
  <si>
    <t>96144 440666</t>
  </si>
  <si>
    <t>96124 442400</t>
  </si>
  <si>
    <t>96104 444144</t>
  </si>
  <si>
    <t>96084 445879</t>
  </si>
  <si>
    <t>96064 447623</t>
  </si>
  <si>
    <t>96044 449357</t>
  </si>
  <si>
    <t>96024 451092</t>
  </si>
  <si>
    <t>96004 452836</t>
  </si>
  <si>
    <t>95984 454571</t>
  </si>
  <si>
    <t>95964 456306</t>
  </si>
  <si>
    <t>95944 458049</t>
  </si>
  <si>
    <t>95924 459784</t>
  </si>
  <si>
    <t>95904 461528</t>
  </si>
  <si>
    <t>95884 463263</t>
  </si>
  <si>
    <t>95864 464997</t>
  </si>
  <si>
    <t>95844 466741</t>
  </si>
  <si>
    <t>95824 468476</t>
  </si>
  <si>
    <t>95804 470220</t>
  </si>
  <si>
    <t>95784 471954</t>
  </si>
  <si>
    <t>95764 473689</t>
  </si>
  <si>
    <t>95744 475433</t>
  </si>
  <si>
    <t>95724 477168</t>
  </si>
  <si>
    <t>95704 478903</t>
  </si>
  <si>
    <t>95684 480646</t>
  </si>
  <si>
    <t>95664 482381</t>
  </si>
  <si>
    <t>95644 484125</t>
  </si>
  <si>
    <t>95624 485860</t>
  </si>
  <si>
    <t>95604 487594</t>
  </si>
  <si>
    <t>95584 489338</t>
  </si>
  <si>
    <t>95564 491073</t>
  </si>
  <si>
    <t>95544 492821</t>
  </si>
  <si>
    <t>95524 494573</t>
  </si>
  <si>
    <t>95504 496324</t>
  </si>
  <si>
    <t>95484 498085</t>
  </si>
  <si>
    <t>95464 499836</t>
  </si>
  <si>
    <t>95444 501588</t>
  </si>
  <si>
    <t>95424 503348</t>
  </si>
  <si>
    <t>95404 505100</t>
  </si>
  <si>
    <t>95384 506860</t>
  </si>
  <si>
    <t>95364 508612</t>
  </si>
  <si>
    <t>95344 510363</t>
  </si>
  <si>
    <t>95324 512124</t>
  </si>
  <si>
    <t>95304 513875</t>
  </si>
  <si>
    <t>95284 515636</t>
  </si>
  <si>
    <t>95264 517387</t>
  </si>
  <si>
    <t>95244 519139</t>
  </si>
  <si>
    <t>95224 520899</t>
  </si>
  <si>
    <t>95204 522651</t>
  </si>
  <si>
    <t>95184 524402</t>
  </si>
  <si>
    <t>95164 526163</t>
  </si>
  <si>
    <t>95144 527914</t>
  </si>
  <si>
    <t>95124 529675</t>
  </si>
  <si>
    <t>95104 531426</t>
  </si>
  <si>
    <t>95084 533178</t>
  </si>
  <si>
    <t>95064 534938</t>
  </si>
  <si>
    <t>95044 536690</t>
  </si>
  <si>
    <t>95024 538450</t>
  </si>
  <si>
    <t>95004 540202</t>
  </si>
  <si>
    <t>94984 541954</t>
  </si>
  <si>
    <t>94964 543714</t>
  </si>
  <si>
    <t>94944 545466</t>
  </si>
  <si>
    <t>94924 547217</t>
  </si>
  <si>
    <t>94904 548977</t>
  </si>
  <si>
    <t>94884 550729</t>
  </si>
  <si>
    <t>94864 552489</t>
  </si>
  <si>
    <t>94844 554241</t>
  </si>
  <si>
    <t>94824 555993</t>
  </si>
  <si>
    <t>94804 557753</t>
  </si>
  <si>
    <t>94784 559505</t>
  </si>
  <si>
    <t>94764 561265</t>
  </si>
  <si>
    <t>94744 563017</t>
  </si>
  <si>
    <t>94724 564768</t>
  </si>
  <si>
    <t>94704 566529</t>
  </si>
  <si>
    <t>94684 568280</t>
  </si>
  <si>
    <t>94664 570032</t>
  </si>
  <si>
    <t>94644 571792</t>
  </si>
  <si>
    <t>94624 573544</t>
  </si>
  <si>
    <t>94604 575304</t>
  </si>
  <si>
    <t>94584 577056</t>
  </si>
  <si>
    <t>94564 578807</t>
  </si>
  <si>
    <t>94544 580568</t>
  </si>
  <si>
    <t>94524 582319</t>
  </si>
  <si>
    <t>94504 584080</t>
  </si>
  <si>
    <t>94484 585831</t>
  </si>
  <si>
    <t>94464 587583</t>
  </si>
  <si>
    <t>94444 589343</t>
  </si>
  <si>
    <t>94424 591095</t>
  </si>
  <si>
    <t>94404 592846</t>
  </si>
  <si>
    <t>94384 594607</t>
  </si>
  <si>
    <t>94364 596358</t>
  </si>
  <si>
    <t>94344 598138</t>
  </si>
  <si>
    <t>94324 599908</t>
  </si>
  <si>
    <t>94304 601679</t>
  </si>
  <si>
    <t>94284 603458</t>
  </si>
  <si>
    <t>94264 605228</t>
  </si>
  <si>
    <t>94244 607008</t>
  </si>
  <si>
    <t>94224 608778</t>
  </si>
  <si>
    <t>94204 610549</t>
  </si>
  <si>
    <t>94184 612328</t>
  </si>
  <si>
    <t>94164 614099</t>
  </si>
  <si>
    <t>94144 615869</t>
  </si>
  <si>
    <t>94124 617649</t>
  </si>
  <si>
    <t>94104 619419</t>
  </si>
  <si>
    <t>94084 621199</t>
  </si>
  <si>
    <t>94064 622969</t>
  </si>
  <si>
    <t>94044 624740</t>
  </si>
  <si>
    <t>94024 626519</t>
  </si>
  <si>
    <t>94004 628289</t>
  </si>
  <si>
    <t>93984 630069</t>
  </si>
  <si>
    <t>93964 631839</t>
  </si>
  <si>
    <t>93944 633610</t>
  </si>
  <si>
    <t>93924 635389</t>
  </si>
  <si>
    <t>93904 637160</t>
  </si>
  <si>
    <t>93884 638930</t>
  </si>
  <si>
    <t>93864 640710</t>
  </si>
  <si>
    <t>93844 642480</t>
  </si>
  <si>
    <t>93824 644260</t>
  </si>
  <si>
    <t>93804 646030</t>
  </si>
  <si>
    <t>93784 647801</t>
  </si>
  <si>
    <t>93764 649580</t>
  </si>
  <si>
    <t>93744 651350</t>
  </si>
  <si>
    <t>93724 653130</t>
  </si>
  <si>
    <t>93704 654900</t>
  </si>
  <si>
    <t>93684 656671</t>
  </si>
  <si>
    <t>93664 658450</t>
  </si>
  <si>
    <t>93644 660221</t>
  </si>
  <si>
    <t>93624 661991</t>
  </si>
  <si>
    <t>93604 663771</t>
  </si>
  <si>
    <t>93584 665541</t>
  </si>
  <si>
    <t>93564 667321</t>
  </si>
  <si>
    <t>93544 669091</t>
  </si>
  <si>
    <t>93524 670862</t>
  </si>
  <si>
    <t>93504 672641</t>
  </si>
  <si>
    <t>93484 674411</t>
  </si>
  <si>
    <t>93464 676191</t>
  </si>
  <si>
    <t>93444 677961</t>
  </si>
  <si>
    <t>93424 679732</t>
  </si>
  <si>
    <t>93404 681511</t>
  </si>
  <si>
    <t>93384 683282</t>
  </si>
  <si>
    <t>93364 685052</t>
  </si>
  <si>
    <t>93344 686832</t>
  </si>
  <si>
    <t>93324 688602</t>
  </si>
  <si>
    <t>93304 690382</t>
  </si>
  <si>
    <t>93284 692152</t>
  </si>
  <si>
    <t>93264 693923</t>
  </si>
  <si>
    <t>93244 695702</t>
  </si>
  <si>
    <t>93224 697472</t>
  </si>
  <si>
    <t>93204 699252</t>
  </si>
  <si>
    <t>93184 701022</t>
  </si>
  <si>
    <t>93164 702793</t>
  </si>
  <si>
    <t>93144 704572</t>
  </si>
  <si>
    <t>93124 706343</t>
  </si>
  <si>
    <t>93104 708113</t>
  </si>
  <si>
    <t>93084 709893</t>
  </si>
  <si>
    <t>93064 711663</t>
  </si>
  <si>
    <t>93044 713446</t>
  </si>
  <si>
    <t>93024 715237</t>
  </si>
  <si>
    <t>93004 717029</t>
  </si>
  <si>
    <t>92984 718830</t>
  </si>
  <si>
    <t>92964 720622</t>
  </si>
  <si>
    <t>92944 722423</t>
  </si>
  <si>
    <t>92924 724214</t>
  </si>
  <si>
    <t>92904 726006</t>
  </si>
  <si>
    <t>92884 727807</t>
  </si>
  <si>
    <t>92864 729599</t>
  </si>
  <si>
    <t>92844 731390</t>
  </si>
  <si>
    <t>92824 733191</t>
  </si>
  <si>
    <t>92804 734983</t>
  </si>
  <si>
    <t>92784 736784</t>
  </si>
  <si>
    <t>92764 738576</t>
  </si>
  <si>
    <t>92744 740367</t>
  </si>
  <si>
    <t>92724 742168</t>
  </si>
  <si>
    <t>92704 743960</t>
  </si>
  <si>
    <t>92684 745761</t>
  </si>
  <si>
    <t>92664 747553</t>
  </si>
  <si>
    <t>92644 749344</t>
  </si>
  <si>
    <t>92624 751145</t>
  </si>
  <si>
    <t>92604 752937</t>
  </si>
  <si>
    <t>92584 754729</t>
  </si>
  <si>
    <t>92564 756530</t>
  </si>
  <si>
    <t>92544 758321</t>
  </si>
  <si>
    <t>92524 760122</t>
  </si>
  <si>
    <t>92504 761914</t>
  </si>
  <si>
    <t>92484 763706</t>
  </si>
  <si>
    <t>92464 765507</t>
  </si>
  <si>
    <t>92444 767298</t>
  </si>
  <si>
    <t>92424 769099</t>
  </si>
  <si>
    <t>92404 770891</t>
  </si>
  <si>
    <t>92384 772683</t>
  </si>
  <si>
    <t>92364 774484</t>
  </si>
  <si>
    <t>92344 776275</t>
  </si>
  <si>
    <t>92324 778067</t>
  </si>
  <si>
    <t>92304 779868</t>
  </si>
  <si>
    <t>92284 781660</t>
  </si>
  <si>
    <t>92264 783461</t>
  </si>
  <si>
    <t>92244 785252</t>
  </si>
  <si>
    <t>92224 787044</t>
  </si>
  <si>
    <t>92204 788845</t>
  </si>
  <si>
    <t>92184 790637</t>
  </si>
  <si>
    <t>92164 792438</t>
  </si>
  <si>
    <t>92144 794229</t>
  </si>
  <si>
    <t>92124 796021</t>
  </si>
  <si>
    <t>92104 797822</t>
  </si>
  <si>
    <t>92084 799614</t>
  </si>
  <si>
    <t>92064 801405</t>
  </si>
  <si>
    <t>92044 803206</t>
  </si>
  <si>
    <t>92024 804998</t>
  </si>
  <si>
    <t>92004 806799</t>
  </si>
  <si>
    <t>91984 808591</t>
  </si>
  <si>
    <t>91964 810382</t>
  </si>
  <si>
    <t>91944 812183</t>
  </si>
  <si>
    <t>91924 813975</t>
  </si>
  <si>
    <t>91904 815776</t>
  </si>
  <si>
    <t>91884 817568</t>
  </si>
  <si>
    <t>91864 819359</t>
  </si>
  <si>
    <t>91844 821160</t>
  </si>
  <si>
    <t>91824 822952</t>
  </si>
  <si>
    <t>91804 824744</t>
  </si>
  <si>
    <t>91784 826545</t>
  </si>
  <si>
    <t>91764 828336</t>
  </si>
  <si>
    <t>91744 830137</t>
  </si>
  <si>
    <t>91724 831929</t>
  </si>
  <si>
    <t>91704 833721</t>
  </si>
  <si>
    <t>91684 835522</t>
  </si>
  <si>
    <t>91664 837313</t>
  </si>
  <si>
    <t>91644 839114</t>
  </si>
  <si>
    <t>91624 840906</t>
  </si>
  <si>
    <t>91604 842714</t>
  </si>
  <si>
    <t>91584 844538</t>
  </si>
  <si>
    <t>91564 846352</t>
  </si>
  <si>
    <t>91544 848167</t>
  </si>
  <si>
    <t>91524 849990</t>
  </si>
  <si>
    <t>91504 851805</t>
  </si>
  <si>
    <t>91484 853629</t>
  </si>
  <si>
    <t>91464 855443</t>
  </si>
  <si>
    <t>91444 857258</t>
  </si>
  <si>
    <t>91424 859081</t>
  </si>
  <si>
    <t>91404 860896</t>
  </si>
  <si>
    <t>91384 862720</t>
  </si>
  <si>
    <t>91364 864534</t>
  </si>
  <si>
    <t>91344 866349</t>
  </si>
  <si>
    <t>91324 868172</t>
  </si>
  <si>
    <t>91304 869987</t>
  </si>
  <si>
    <t>91284 871801</t>
  </si>
  <si>
    <t>91264 873625</t>
  </si>
  <si>
    <t>91244 875440</t>
  </si>
  <si>
    <t>91224 877263</t>
  </si>
  <si>
    <t>91204 879078</t>
  </si>
  <si>
    <t>91184 880893</t>
  </si>
  <si>
    <t>91164 882716</t>
  </si>
  <si>
    <t>91144 884531</t>
  </si>
  <si>
    <t>91124 886355</t>
  </si>
  <si>
    <t>91104 888169</t>
  </si>
  <si>
    <t>91084 889984</t>
  </si>
  <si>
    <t>91064 891807</t>
  </si>
  <si>
    <t>91044 893622</t>
  </si>
  <si>
    <t>91024 895436</t>
  </si>
  <si>
    <t>91004 897260</t>
  </si>
  <si>
    <t>90984 899075</t>
  </si>
  <si>
    <t>90964 900898</t>
  </si>
  <si>
    <t>90944 902713</t>
  </si>
  <si>
    <t>90924 904527</t>
  </si>
  <si>
    <t>90904 906351</t>
  </si>
  <si>
    <t>90884 908166</t>
  </si>
  <si>
    <t>90864 909989</t>
  </si>
  <si>
    <t>90844 911804</t>
  </si>
  <si>
    <t>90824 913618</t>
  </si>
  <si>
    <t>90804 915442</t>
  </si>
  <si>
    <t>90784 917257</t>
  </si>
  <si>
    <t>90764 919071</t>
  </si>
  <si>
    <t>90744 920895</t>
  </si>
  <si>
    <t>90724 922710</t>
  </si>
  <si>
    <t>90704 924533</t>
  </si>
  <si>
    <t>90684 926348</t>
  </si>
  <si>
    <t>90664 928162</t>
  </si>
  <si>
    <t>90644 929986</t>
  </si>
  <si>
    <t>90624 931801</t>
  </si>
  <si>
    <t>90604 933624</t>
  </si>
  <si>
    <t>90584 935439</t>
  </si>
  <si>
    <t>90564 937253</t>
  </si>
  <si>
    <t>90544 939077</t>
  </si>
  <si>
    <t>90524 940892</t>
  </si>
  <si>
    <t>90504 942706</t>
  </si>
  <si>
    <t>90484 944530</t>
  </si>
  <si>
    <t>90464 946344</t>
  </si>
  <si>
    <t>90444 948168</t>
  </si>
  <si>
    <t>90424 949983</t>
  </si>
  <si>
    <t>90404 951797</t>
  </si>
  <si>
    <t>90384 953621</t>
  </si>
  <si>
    <t>90364 955435</t>
  </si>
  <si>
    <t>90344 957259</t>
  </si>
  <si>
    <t>90324 959074</t>
  </si>
  <si>
    <t>90304 960888</t>
  </si>
  <si>
    <t>90284 962712</t>
  </si>
  <si>
    <t>90264 964527</t>
  </si>
  <si>
    <t>90244 966341</t>
  </si>
  <si>
    <t>90224 968165</t>
  </si>
  <si>
    <t>90204 969979</t>
  </si>
  <si>
    <t>90184 971810</t>
  </si>
  <si>
    <t>90164 973649</t>
  </si>
  <si>
    <t>90144 975489</t>
  </si>
  <si>
    <t>90124 977337</t>
  </si>
  <si>
    <t>90104 979177</t>
  </si>
  <si>
    <t>90084 981026</t>
  </si>
  <si>
    <t>90064 982865</t>
  </si>
  <si>
    <t>90044 984704</t>
  </si>
  <si>
    <t>90024 986553</t>
  </si>
  <si>
    <t>90004 988392</t>
  </si>
  <si>
    <t>89984 990232</t>
  </si>
  <si>
    <t>89964 992081</t>
  </si>
  <si>
    <t>89944 993920</t>
  </si>
  <si>
    <t>89924 995769</t>
  </si>
  <si>
    <t>89904 997608</t>
  </si>
  <si>
    <t>89884 999447</t>
  </si>
  <si>
    <t>89864 1001296</t>
  </si>
  <si>
    <t>89844 1003136</t>
  </si>
  <si>
    <t>89824 1004984</t>
  </si>
  <si>
    <t>89804 1006824</t>
  </si>
  <si>
    <t>89784 1008663</t>
  </si>
  <si>
    <t>89764 1010512</t>
  </si>
  <si>
    <t>89744 1012351</t>
  </si>
  <si>
    <t>89724 1014191</t>
  </si>
  <si>
    <t>89704 1016039</t>
  </si>
  <si>
    <t>89684 1017879</t>
  </si>
  <si>
    <t>89664 1019727</t>
  </si>
  <si>
    <t>89644 1021567</t>
  </si>
  <si>
    <t>89624 1023406</t>
  </si>
  <si>
    <t>89604 1025255</t>
  </si>
  <si>
    <t>89584 1027094</t>
  </si>
  <si>
    <t>89564 1028943</t>
  </si>
  <si>
    <t>89544 1030782</t>
  </si>
  <si>
    <t>89524 1032622</t>
  </si>
  <si>
    <t>89504 1034471</t>
  </si>
  <si>
    <t>89484 1036310</t>
  </si>
  <si>
    <t>89464 1038149</t>
  </si>
  <si>
    <t>89444 1039998</t>
  </si>
  <si>
    <t>89424 1041837</t>
  </si>
  <si>
    <t>89404 1043686</t>
  </si>
  <si>
    <t>89384 1045526</t>
  </si>
  <si>
    <t>89364 1047365</t>
  </si>
  <si>
    <t>89344 1049214</t>
  </si>
  <si>
    <t>89324 1051053</t>
  </si>
  <si>
    <t>89304 1052902</t>
  </si>
  <si>
    <t>89284 1054741</t>
  </si>
  <si>
    <t>89264 1056581</t>
  </si>
  <si>
    <t>89244 1058429</t>
  </si>
  <si>
    <t>89224 1060269</t>
  </si>
  <si>
    <t>89204 1062108</t>
  </si>
  <si>
    <t>89184 1063957</t>
  </si>
  <si>
    <t>89164 1065796</t>
  </si>
  <si>
    <t>89144 1067645</t>
  </si>
  <si>
    <t>89124 1069484</t>
  </si>
  <si>
    <t>89104 1071324</t>
  </si>
  <si>
    <t>89084 1073173</t>
  </si>
  <si>
    <t>89064 1075012</t>
  </si>
  <si>
    <t>89044 1076861</t>
  </si>
  <si>
    <t>89024 1078700</t>
  </si>
  <si>
    <t>89004 1080539</t>
  </si>
  <si>
    <t>88984 1082388</t>
  </si>
  <si>
    <t>88964 1084228</t>
  </si>
  <si>
    <t>88944 1086067</t>
  </si>
  <si>
    <t>88924 1087916</t>
  </si>
  <si>
    <t>88904 1089755</t>
  </si>
  <si>
    <t>88884 1091604</t>
  </si>
  <si>
    <t>88864 1093443</t>
  </si>
  <si>
    <t>88844 1095283</t>
  </si>
  <si>
    <t>88824 1097131</t>
  </si>
  <si>
    <t>88804 1098971</t>
  </si>
  <si>
    <t>88784 1100819</t>
  </si>
  <si>
    <t>88764 1102659</t>
  </si>
  <si>
    <t>88744 1104498</t>
  </si>
  <si>
    <t>88724 1106347</t>
  </si>
  <si>
    <t>88704 1108186</t>
  </si>
  <si>
    <t>88684 1110026</t>
  </si>
  <si>
    <t>88664 1111874</t>
  </si>
  <si>
    <t>88644 1113714</t>
  </si>
  <si>
    <t>88624 1115563</t>
  </si>
  <si>
    <t>88604 1117402</t>
  </si>
  <si>
    <t>88584 1119248</t>
  </si>
  <si>
    <t>88564 1121124</t>
  </si>
  <si>
    <t>88544 1122991</t>
  </si>
  <si>
    <t>88524 1124868</t>
  </si>
  <si>
    <t>88504 1126735</t>
  </si>
  <si>
    <t>88484 1128603</t>
  </si>
  <si>
    <t>88464 1130479</t>
  </si>
  <si>
    <t>88444 1132346</t>
  </si>
  <si>
    <t>88424 1134214</t>
  </si>
  <si>
    <t>88404 1136090</t>
  </si>
  <si>
    <t>88384 1137958</t>
  </si>
  <si>
    <t>88364 1139834</t>
  </si>
  <si>
    <t>88344 1141701</t>
  </si>
  <si>
    <t>88324 1143569</t>
  </si>
  <si>
    <t>88304 1145445</t>
  </si>
  <si>
    <t>88284 1147313</t>
  </si>
  <si>
    <t>88264 1149189</t>
  </si>
  <si>
    <t>88244 1151056</t>
  </si>
  <si>
    <t>88224 1152924</t>
  </si>
  <si>
    <t>88204 1154800</t>
  </si>
  <si>
    <t>88184 1156668</t>
  </si>
  <si>
    <t>88164 1158535</t>
  </si>
  <si>
    <t>88144 1160411</t>
  </si>
  <si>
    <t>88124 1162279</t>
  </si>
  <si>
    <t>88104 1164155</t>
  </si>
  <si>
    <t>88084 1166023</t>
  </si>
  <si>
    <t>88064 1167890</t>
  </si>
  <si>
    <t>88044 1169766</t>
  </si>
  <si>
    <t>88024 1171634</t>
  </si>
  <si>
    <t>88004 1173510</t>
  </si>
  <si>
    <t>87984 1175378</t>
  </si>
  <si>
    <t>87964 1177245</t>
  </si>
  <si>
    <t>87944 1179121</t>
  </si>
  <si>
    <t>87924 1180989</t>
  </si>
  <si>
    <t>87904 1182856</t>
  </si>
  <si>
    <t>87884 1184733</t>
  </si>
  <si>
    <t>87864 1186600</t>
  </si>
  <si>
    <t>87844 1188476</t>
  </si>
  <si>
    <t>87824 1190344</t>
  </si>
  <si>
    <t>87804 1192211</t>
  </si>
  <si>
    <t>87784 1194088</t>
  </si>
  <si>
    <t>87764 1195955</t>
  </si>
  <si>
    <t>87744 1197831</t>
  </si>
  <si>
    <t>87724 1199699</t>
  </si>
  <si>
    <t>87704 1201566</t>
  </si>
  <si>
    <t>87684 1203443</t>
  </si>
  <si>
    <t>87664 1205310</t>
  </si>
  <si>
    <t>87644 1207177</t>
  </si>
  <si>
    <t>87624 1209054</t>
  </si>
  <si>
    <t>87604 1210921</t>
  </si>
  <si>
    <t>87584 1212798</t>
  </si>
  <si>
    <t>87564 1214665</t>
  </si>
  <si>
    <t>87544 1216532</t>
  </si>
  <si>
    <t>87524 1218409</t>
  </si>
  <si>
    <t>87504 1220276</t>
  </si>
  <si>
    <t>87484 1222153</t>
  </si>
  <si>
    <t>87464 1224020</t>
  </si>
  <si>
    <t>87444 1225887</t>
  </si>
  <si>
    <t>87424 1227764</t>
  </si>
  <si>
    <t>87404 1229631</t>
  </si>
  <si>
    <t>87384 1231498</t>
  </si>
  <si>
    <t>87364 1233375</t>
  </si>
  <si>
    <t>87344 1235242</t>
  </si>
  <si>
    <t>87324 1237119</t>
  </si>
  <si>
    <t>87304 1238986</t>
  </si>
  <si>
    <t>87284 1240853</t>
  </si>
  <si>
    <t>87264 1242730</t>
  </si>
  <si>
    <t>87244 1244597</t>
  </si>
  <si>
    <t>87224 1246474</t>
  </si>
  <si>
    <t>87204 1248341</t>
  </si>
  <si>
    <t>87184 1250208</t>
  </si>
  <si>
    <t>87164 1252085</t>
  </si>
  <si>
    <t>87144 1253952</t>
  </si>
  <si>
    <t>87124 1255819</t>
  </si>
  <si>
    <t>87104 1257696</t>
  </si>
  <si>
    <t>87084 1259563</t>
  </si>
  <si>
    <t>87064 1261440</t>
  </si>
  <si>
    <t>87044 1263307</t>
  </si>
  <si>
    <t>87024 1265174</t>
  </si>
  <si>
    <t>87004 1267051</t>
  </si>
  <si>
    <t>86984 1268918</t>
  </si>
  <si>
    <t>86964 1270795</t>
  </si>
  <si>
    <t>86944 1272662</t>
  </si>
  <si>
    <t>86924 1274529</t>
  </si>
  <si>
    <t>86904 1276410</t>
  </si>
  <si>
    <t>86884 1278307</t>
  </si>
  <si>
    <t>86864 1280204</t>
  </si>
  <si>
    <t>86844 1282111</t>
  </si>
  <si>
    <t>86824 1284008</t>
  </si>
  <si>
    <t>86804 1285914</t>
  </si>
  <si>
    <t>86784 1287811</t>
  </si>
  <si>
    <t>86764 1289708</t>
  </si>
  <si>
    <t>86744 1291615</t>
  </si>
  <si>
    <t>86724 1293512</t>
  </si>
  <si>
    <t>86704 1295419</t>
  </si>
  <si>
    <t>86684 1297316</t>
  </si>
  <si>
    <t>86664 1299213</t>
  </si>
  <si>
    <t>86644 1301120</t>
  </si>
  <si>
    <t>86624 1303017</t>
  </si>
  <si>
    <t>86604 1304914</t>
  </si>
  <si>
    <t>86584 1306821</t>
  </si>
  <si>
    <t>86564 1308718</t>
  </si>
  <si>
    <t>86544 1310624</t>
  </si>
  <si>
    <t>86524 1312521</t>
  </si>
  <si>
    <t>86504 1314418</t>
  </si>
  <si>
    <t>86484 1316325</t>
  </si>
  <si>
    <t>86464 1318222</t>
  </si>
  <si>
    <t>86444 1320129</t>
  </si>
  <si>
    <t>86424 1322026</t>
  </si>
  <si>
    <t>86404 1323923</t>
  </si>
  <si>
    <t>86384 1325830</t>
  </si>
  <si>
    <t>86364 1327727</t>
  </si>
  <si>
    <t>86344 1329624</t>
  </si>
  <si>
    <t>86324 1331531</t>
  </si>
  <si>
    <t>86304 1333428</t>
  </si>
  <si>
    <t>86284 1335334</t>
  </si>
  <si>
    <t>86264 1337231</t>
  </si>
  <si>
    <t>86244 1339129</t>
  </si>
  <si>
    <t>86224 1341035</t>
  </si>
  <si>
    <t>86204 1342932</t>
  </si>
  <si>
    <t>86184 1344839</t>
  </si>
  <si>
    <t>86164 1346736</t>
  </si>
  <si>
    <t>86144 1348633</t>
  </si>
  <si>
    <t>86124 1350540</t>
  </si>
  <si>
    <t>86104 1352437</t>
  </si>
  <si>
    <t>86084 1354334</t>
  </si>
  <si>
    <t>86064 1356241</t>
  </si>
  <si>
    <t>86044 1358138</t>
  </si>
  <si>
    <t>86024 1360044</t>
  </si>
  <si>
    <t>86004 1361941</t>
  </si>
  <si>
    <t>85984 1363839</t>
  </si>
  <si>
    <t>85964 1365745</t>
  </si>
  <si>
    <t>85944 1367642</t>
  </si>
  <si>
    <t>85924 1369549</t>
  </si>
  <si>
    <t>85904 1371446</t>
  </si>
  <si>
    <t>85884 1373343</t>
  </si>
  <si>
    <t>85864 1375250</t>
  </si>
  <si>
    <t>85844 1377147</t>
  </si>
  <si>
    <t>85824 1379044</t>
  </si>
  <si>
    <t>85804 1380951</t>
  </si>
  <si>
    <t>85784 1382848</t>
  </si>
  <si>
    <t>85764 1384754</t>
  </si>
  <si>
    <t>85744 1386652</t>
  </si>
  <si>
    <t>85724 1388549</t>
  </si>
  <si>
    <t>85704 1390455</t>
  </si>
  <si>
    <t>85684 1392352</t>
  </si>
  <si>
    <t>85664 1394259</t>
  </si>
  <si>
    <t>85644 1396156</t>
  </si>
  <si>
    <t>85624 1398053</t>
  </si>
  <si>
    <t>85604 1399960</t>
  </si>
  <si>
    <t>85584 1401857</t>
  </si>
  <si>
    <t>85564 1403754</t>
  </si>
  <si>
    <t>85544 1405661</t>
  </si>
  <si>
    <t>85524 1407558</t>
  </si>
  <si>
    <t>85504 1409464</t>
  </si>
  <si>
    <t>85484 1411362</t>
  </si>
  <si>
    <t>85464 1413259</t>
  </si>
  <si>
    <t>85444 1415165</t>
  </si>
  <si>
    <t>85424 1417062</t>
  </si>
  <si>
    <t>85404 1418969</t>
  </si>
  <si>
    <t>85384 1420866</t>
  </si>
  <si>
    <t>85364 1422763</t>
  </si>
  <si>
    <t>85344 1424670</t>
  </si>
  <si>
    <t>85324 1426567</t>
  </si>
  <si>
    <t>85304 1428464</t>
  </si>
  <si>
    <t>85284 1430371</t>
  </si>
  <si>
    <t>85264 1432268</t>
  </si>
  <si>
    <t>85244 1434175</t>
  </si>
  <si>
    <t>85224 1436072</t>
  </si>
  <si>
    <t>85204 1437969</t>
  </si>
  <si>
    <t>85184 1439875</t>
  </si>
  <si>
    <t>85164 1441804</t>
  </si>
  <si>
    <t>85144 1443743</t>
  </si>
  <si>
    <t>85124 1445673</t>
  </si>
  <si>
    <t>85104 1447602</t>
  </si>
  <si>
    <t>85084 1449541</t>
  </si>
  <si>
    <t>85064 1451470</t>
  </si>
  <si>
    <t>85044 1453399</t>
  </si>
  <si>
    <t>85024 1455338</t>
  </si>
  <si>
    <t>85004 1457267</t>
  </si>
  <si>
    <t>84984 1459206</t>
  </si>
  <si>
    <t>84964 1461135</t>
  </si>
  <si>
    <t>84944 1463064</t>
  </si>
  <si>
    <t>84924 1465003</t>
  </si>
  <si>
    <t>84904 1466932</t>
  </si>
  <si>
    <t>84884 1468871</t>
  </si>
  <si>
    <t>84864 1470800</t>
  </si>
  <si>
    <t>84844 1472730</t>
  </si>
  <si>
    <t>84824 1474668</t>
  </si>
  <si>
    <t>84804 1476598</t>
  </si>
  <si>
    <t>84784 1478527</t>
  </si>
  <si>
    <t>84764 1480466</t>
  </si>
  <si>
    <t>84744 1482395</t>
  </si>
  <si>
    <t>84724 1484334</t>
  </si>
  <si>
    <t>84704 1486263</t>
  </si>
  <si>
    <t>84684 1488192</t>
  </si>
  <si>
    <t>84664 1490131</t>
  </si>
  <si>
    <t>84644 1492060</t>
  </si>
  <si>
    <t>84624 1493999</t>
  </si>
  <si>
    <t>84604 1495928</t>
  </si>
  <si>
    <t>84584 1497857</t>
  </si>
  <si>
    <t>84564 1499796</t>
  </si>
  <si>
    <t>84544 1501725</t>
  </si>
  <si>
    <t>84524 1503655</t>
  </si>
  <si>
    <t>84504 1505594</t>
  </si>
  <si>
    <t>84484 1507523</t>
  </si>
  <si>
    <t>84464 1509462</t>
  </si>
  <si>
    <t>84444 1511391</t>
  </si>
  <si>
    <t>84424 1513320</t>
  </si>
  <si>
    <t>84404 1515259</t>
  </si>
  <si>
    <t>84384 1517188</t>
  </si>
  <si>
    <t>84364 1519127</t>
  </si>
  <si>
    <t>84344 1521056</t>
  </si>
  <si>
    <t>84324 1522985</t>
  </si>
  <si>
    <t>84304 1524924</t>
  </si>
  <si>
    <t>84284 1526853</t>
  </si>
  <si>
    <t>84264 1528782</t>
  </si>
  <si>
    <t>84244 1530721</t>
  </si>
  <si>
    <t>84224 1532650</t>
  </si>
  <si>
    <t>84204 1534589</t>
  </si>
  <si>
    <t>84184 1536519</t>
  </si>
  <si>
    <t>84164 1538448</t>
  </si>
  <si>
    <t>84144 1540387</t>
  </si>
  <si>
    <t>84124 1542316</t>
  </si>
  <si>
    <t>84104 1544255</t>
  </si>
  <si>
    <t>84084 1546184</t>
  </si>
  <si>
    <t>84064 1548113</t>
  </si>
  <si>
    <t>84044 1550052</t>
  </si>
  <si>
    <t>84024 1551981</t>
  </si>
  <si>
    <t>84004 1553910</t>
  </si>
  <si>
    <t>83984 1555849</t>
  </si>
  <si>
    <t>83964 1557778</t>
  </si>
  <si>
    <t>83944 1559717</t>
  </si>
  <si>
    <t>83924 1561646</t>
  </si>
  <si>
    <t>83904 1563576</t>
  </si>
  <si>
    <t>83884 1565514</t>
  </si>
  <si>
    <t>83864 1567444</t>
  </si>
  <si>
    <t>83844 1569383</t>
  </si>
  <si>
    <t>83824 1571312</t>
  </si>
  <si>
    <t>83804 1573241</t>
  </si>
  <si>
    <t>83784 1575180</t>
  </si>
  <si>
    <t>83764 1577109</t>
  </si>
  <si>
    <t>83744 1579038</t>
  </si>
  <si>
    <t>83724 1580977</t>
  </si>
  <si>
    <t>83704 1582906</t>
  </si>
  <si>
    <t>83684 1584845</t>
  </si>
  <si>
    <t>83664 1586774</t>
  </si>
  <si>
    <t>83644 1588703</t>
  </si>
  <si>
    <t>83624 1590642</t>
  </si>
  <si>
    <t>83604 1592571</t>
  </si>
  <si>
    <t>83584 1594510</t>
  </si>
  <si>
    <t>83564 1596440</t>
  </si>
  <si>
    <t>83544 1598369</t>
  </si>
  <si>
    <t>83524 1600308</t>
  </si>
  <si>
    <t>83504 1602237</t>
  </si>
  <si>
    <t>83484 1604166</t>
  </si>
  <si>
    <t>83464 1606105</t>
  </si>
  <si>
    <t>83444 1608034</t>
  </si>
  <si>
    <t>83424 1609973</t>
  </si>
  <si>
    <t>83404 1611902</t>
  </si>
  <si>
    <t>83384 1613831</t>
  </si>
  <si>
    <t>83364 1615799</t>
  </si>
  <si>
    <t>83344 1617763</t>
  </si>
  <si>
    <t>83324 1619737</t>
  </si>
  <si>
    <t>83304 1621701</t>
  </si>
  <si>
    <t>83284 1623665</t>
  </si>
  <si>
    <t>83264 1625639</t>
  </si>
  <si>
    <t>83244 1627603</t>
  </si>
  <si>
    <t>83224 1629567</t>
  </si>
  <si>
    <t>83204 1631541</t>
  </si>
  <si>
    <t>83184 1633505</t>
  </si>
  <si>
    <t>83164 1635479</t>
  </si>
  <si>
    <t>83144 1637443</t>
  </si>
  <si>
    <t>83124 1639407</t>
  </si>
  <si>
    <t>83104 1641381</t>
  </si>
  <si>
    <t>83084 1643345</t>
  </si>
  <si>
    <t>83064 1645319</t>
  </si>
  <si>
    <t>83044 1647283</t>
  </si>
  <si>
    <t>83024 1649247</t>
  </si>
  <si>
    <t>83004 1651221</t>
  </si>
  <si>
    <t>82984 1653185</t>
  </si>
  <si>
    <t>82964 1655149</t>
  </si>
  <si>
    <t>82944 1657123</t>
  </si>
  <si>
    <t>82924 1659087</t>
  </si>
  <si>
    <t>82904 1661061</t>
  </si>
  <si>
    <t>82884 1663025</t>
  </si>
  <si>
    <t>82864 1664989</t>
  </si>
  <si>
    <t>82844 1666963</t>
  </si>
  <si>
    <t>82824 1668927</t>
  </si>
  <si>
    <t>82804 1670901</t>
  </si>
  <si>
    <t>82784 1672865</t>
  </si>
  <si>
    <t>82764 1674829</t>
  </si>
  <si>
    <t>82744 1676803</t>
  </si>
  <si>
    <t>82724 1678767</t>
  </si>
  <si>
    <t>82704 1680731</t>
  </si>
  <si>
    <t>82684 1682705</t>
  </si>
  <si>
    <t>82664 1684669</t>
  </si>
  <si>
    <t>82644 1686643</t>
  </si>
  <si>
    <t>82624 1688607</t>
  </si>
  <si>
    <t>82604 1690571</t>
  </si>
  <si>
    <t>82584 1692545</t>
  </si>
  <si>
    <t>82564 1694509</t>
  </si>
  <si>
    <t>82544 1696483</t>
  </si>
  <si>
    <t>82524 1698447</t>
  </si>
  <si>
    <t>82504 1700411</t>
  </si>
  <si>
    <t>82484 1702385</t>
  </si>
  <si>
    <t>82464 1704349</t>
  </si>
  <si>
    <t>82444 1706313</t>
  </si>
  <si>
    <t>82424 1708287</t>
  </si>
  <si>
    <t>82404 1710251</t>
  </si>
  <si>
    <t>82384 1712225</t>
  </si>
  <si>
    <t>82364 1714189</t>
  </si>
  <si>
    <t>82344 1716153</t>
  </si>
  <si>
    <t>82324 1718127</t>
  </si>
  <si>
    <t>82304 1720091</t>
  </si>
  <si>
    <t>82284 1722065</t>
  </si>
  <si>
    <t>82264 1724029</t>
  </si>
  <si>
    <t>82244 1725993</t>
  </si>
  <si>
    <t>82224 1727967</t>
  </si>
  <si>
    <t>82204 1729931</t>
  </si>
  <si>
    <t>82184 1731895</t>
  </si>
  <si>
    <t>82164 1733869</t>
  </si>
  <si>
    <t>82144 1735833</t>
  </si>
  <si>
    <t>82124 1737807</t>
  </si>
  <si>
    <t>82104 1739771</t>
  </si>
  <si>
    <t>82084 1741735</t>
  </si>
  <si>
    <t>82064 1743709</t>
  </si>
  <si>
    <t>82044 1745673</t>
  </si>
  <si>
    <t>82024 1747647</t>
  </si>
  <si>
    <t>82004 1749611</t>
  </si>
  <si>
    <t>81984 1751575</t>
  </si>
  <si>
    <t>81964 1753549</t>
  </si>
  <si>
    <t>81944 1755513</t>
  </si>
  <si>
    <t>81924 1757477</t>
  </si>
  <si>
    <t>81904 1759451</t>
  </si>
  <si>
    <t>81884 1761415</t>
  </si>
  <si>
    <t>81864 1763389</t>
  </si>
  <si>
    <t>81844 1765353</t>
  </si>
  <si>
    <t>81824 1767317</t>
  </si>
  <si>
    <t>81804 1769291</t>
  </si>
  <si>
    <t>81784 1771255</t>
  </si>
  <si>
    <t>81764 1773229</t>
  </si>
  <si>
    <t>81744 1775193</t>
  </si>
  <si>
    <t>81724 1777157</t>
  </si>
  <si>
    <t>81704 1779131</t>
  </si>
  <si>
    <t>81684 1781095</t>
  </si>
  <si>
    <t>81664 1783059</t>
  </si>
  <si>
    <t>81644 1785033</t>
  </si>
  <si>
    <t>81624 1786997</t>
  </si>
  <si>
    <t>81604 1788971</t>
  </si>
  <si>
    <t>81584 1790935</t>
  </si>
  <si>
    <t>81564 1792900</t>
  </si>
  <si>
    <t>81544 1794874</t>
  </si>
  <si>
    <t>81524 1796838</t>
  </si>
  <si>
    <t>81504 1798812</t>
  </si>
  <si>
    <t>81484 1800798</t>
  </si>
  <si>
    <t>81464 1802800</t>
  </si>
  <si>
    <t>81444 1804811</t>
  </si>
  <si>
    <t>81424 1806813</t>
  </si>
  <si>
    <t>81404 1808815</t>
  </si>
  <si>
    <t>81384 1810827</t>
  </si>
  <si>
    <t>81364 1812829</t>
  </si>
  <si>
    <t>81344 1814841</t>
  </si>
  <si>
    <t>81324 1816842</t>
  </si>
  <si>
    <t>81304 1818844</t>
  </si>
  <si>
    <t>81284 1820856</t>
  </si>
  <si>
    <t>81264 1822858</t>
  </si>
  <si>
    <t>81244 1824870</t>
  </si>
  <si>
    <t>81224 1826871</t>
  </si>
  <si>
    <t>81204 1828873</t>
  </si>
  <si>
    <t>81184 1830885</t>
  </si>
  <si>
    <t>81164 1832887</t>
  </si>
  <si>
    <t>81144 1834889</t>
  </si>
  <si>
    <t>81124 1836901</t>
  </si>
  <si>
    <t>81104 1838902</t>
  </si>
  <si>
    <t>81084 1840914</t>
  </si>
  <si>
    <t>81064 1842916</t>
  </si>
  <si>
    <t>81044 1844918</t>
  </si>
  <si>
    <t>81024 1846930</t>
  </si>
  <si>
    <t>81004 1848932</t>
  </si>
  <si>
    <t>80984 1850943</t>
  </si>
  <si>
    <t>80964 1852945</t>
  </si>
  <si>
    <t>80944 1854947</t>
  </si>
  <si>
    <t>80924 1856959</t>
  </si>
  <si>
    <t>80904 1858961</t>
  </si>
  <si>
    <t>80884 1860962</t>
  </si>
  <si>
    <t>80864 1862974</t>
  </si>
  <si>
    <t>80844 1864976</t>
  </si>
  <si>
    <t>80824 1866988</t>
  </si>
  <si>
    <t>80804 1868990</t>
  </si>
  <si>
    <t>80784 1870992</t>
  </si>
  <si>
    <t>80764 1873003</t>
  </si>
  <si>
    <t>80744 1875005</t>
  </si>
  <si>
    <t>80724 1877017</t>
  </si>
  <si>
    <t>80704 1879019</t>
  </si>
  <si>
    <t>80684 1881021</t>
  </si>
  <si>
    <t>80664 1883033</t>
  </si>
  <si>
    <t>80644 1885034</t>
  </si>
  <si>
    <t>80624 1887036</t>
  </si>
  <si>
    <t>80604 1889048</t>
  </si>
  <si>
    <t>80584 1891050</t>
  </si>
  <si>
    <t>80564 1893062</t>
  </si>
  <si>
    <t>80544 1895064</t>
  </si>
  <si>
    <t>80524 1897065</t>
  </si>
  <si>
    <t>80504 1899077</t>
  </si>
  <si>
    <t>80484 1901079</t>
  </si>
  <si>
    <t>80464 1903091</t>
  </si>
  <si>
    <t>80444 1905093</t>
  </si>
  <si>
    <t>80424 1907094</t>
  </si>
  <si>
    <t>80404 1909106</t>
  </si>
  <si>
    <t>80384 1911108</t>
  </si>
  <si>
    <t>80364 1913110</t>
  </si>
  <si>
    <t>80344 1915122</t>
  </si>
  <si>
    <t>80324 1917124</t>
  </si>
  <si>
    <t>80304 1919135</t>
  </si>
  <si>
    <t>80284 1921137</t>
  </si>
  <si>
    <t>80264 1923139</t>
  </si>
  <si>
    <t>80244 1925151</t>
  </si>
  <si>
    <t>80224 1927153</t>
  </si>
  <si>
    <t>80204 1929165</t>
  </si>
  <si>
    <t>80184 1931166</t>
  </si>
  <si>
    <t>80164 1933168</t>
  </si>
  <si>
    <t>80144 1935180</t>
  </si>
  <si>
    <t>80124 1937182</t>
  </si>
  <si>
    <t>80104 1939184</t>
  </si>
  <si>
    <t>80084 1941196</t>
  </si>
  <si>
    <t>80064 1943197</t>
  </si>
  <si>
    <t>80044 1945209</t>
  </si>
  <si>
    <t>80024 1947211</t>
  </si>
  <si>
    <t>80004 1949213</t>
  </si>
  <si>
    <t>79984 1951225</t>
  </si>
  <si>
    <t>79964 1953226</t>
  </si>
  <si>
    <t>79944 1955238</t>
  </si>
  <si>
    <t>79924 1957240</t>
  </si>
  <si>
    <t>79904 1959242</t>
  </si>
  <si>
    <t>79884 1961254</t>
  </si>
  <si>
    <t>79864 1963256</t>
  </si>
  <si>
    <t>79844 1965257</t>
  </si>
  <si>
    <t>79824 1967269</t>
  </si>
  <si>
    <t>79804 1969271</t>
  </si>
  <si>
    <t>79784 1971283</t>
  </si>
  <si>
    <t>79764 1973285</t>
  </si>
  <si>
    <t>79744 1975286</t>
  </si>
  <si>
    <t>79724 1977298</t>
  </si>
  <si>
    <t>79704 1979300</t>
  </si>
  <si>
    <t>79684 1981312</t>
  </si>
  <si>
    <t>79664 1983314</t>
  </si>
  <si>
    <t>79644 1985316</t>
  </si>
  <si>
    <t>79624 1987328</t>
  </si>
  <si>
    <t>79604 1989329</t>
  </si>
  <si>
    <t>79584 1991331</t>
  </si>
  <si>
    <t>79564 1993343</t>
  </si>
  <si>
    <t>79544 1995357</t>
  </si>
  <si>
    <t>79524 1997410</t>
  </si>
  <si>
    <t>79504 1999452</t>
  </si>
  <si>
    <t>79484 2001494</t>
  </si>
  <si>
    <t>79464 2003547</t>
  </si>
  <si>
    <t>79444 2005589</t>
  </si>
  <si>
    <t>79424 2007641</t>
  </si>
  <si>
    <t>79404 2009683</t>
  </si>
  <si>
    <t>79384 2011726</t>
  </si>
  <si>
    <t>79364 2013778</t>
  </si>
  <si>
    <t>79344 2015820</t>
  </si>
  <si>
    <t>79324 2017862</t>
  </si>
  <si>
    <t>79304 2019915</t>
  </si>
  <si>
    <t>79284 2021957</t>
  </si>
  <si>
    <t>79264 2024009</t>
  </si>
  <si>
    <t>79244 2026052</t>
  </si>
  <si>
    <t>79224 2028094</t>
  </si>
  <si>
    <t>79204 2030146</t>
  </si>
  <si>
    <t>79184 2032188</t>
  </si>
  <si>
    <t>79164 2034241</t>
  </si>
  <si>
    <t>79144 2036283</t>
  </si>
  <si>
    <t>79124 2038325</t>
  </si>
  <si>
    <t>79104 2040377</t>
  </si>
  <si>
    <t>79084 2042420</t>
  </si>
  <si>
    <t>79064 2044462</t>
  </si>
  <si>
    <t>79044 2046514</t>
  </si>
  <si>
    <t>79024 2048556</t>
  </si>
  <si>
    <t>79004 2050609</t>
  </si>
  <si>
    <t>78984 2052651</t>
  </si>
  <si>
    <t>78964 2054693</t>
  </si>
  <si>
    <t>78944 2056746</t>
  </si>
  <si>
    <t>78924 2058788</t>
  </si>
  <si>
    <t>78904 2060840</t>
  </si>
  <si>
    <t>78884 2062882</t>
  </si>
  <si>
    <t>78864 2064924</t>
  </si>
  <si>
    <t>78844 2066977</t>
  </si>
  <si>
    <t>78824 2069019</t>
  </si>
  <si>
    <t>78804 2071061</t>
  </si>
  <si>
    <t>78784 2073114</t>
  </si>
  <si>
    <t>78764 2075156</t>
  </si>
  <si>
    <t>78744 2077208</t>
  </si>
  <si>
    <t>78724 2079250</t>
  </si>
  <si>
    <t>78704 2081293</t>
  </si>
  <si>
    <t>78684 2083345</t>
  </si>
  <si>
    <t>78664 2085387</t>
  </si>
  <si>
    <t>78644 2087440</t>
  </si>
  <si>
    <t>78624 2089482</t>
  </si>
  <si>
    <t>78604 2091524</t>
  </si>
  <si>
    <t>78584 2093576</t>
  </si>
  <si>
    <t>78564 2095618</t>
  </si>
  <si>
    <t>78544 2097661</t>
  </si>
  <si>
    <t>78524 2099713</t>
  </si>
  <si>
    <t>78504 2101755</t>
  </si>
  <si>
    <t>78484 2103808</t>
  </si>
  <si>
    <t>78464 2105850</t>
  </si>
  <si>
    <t>78444 2107892</t>
  </si>
  <si>
    <t>78424 2109944</t>
  </si>
  <si>
    <t>78404 2111987</t>
  </si>
  <si>
    <t>78384 2114039</t>
  </si>
  <si>
    <t>78364 2116081</t>
  </si>
  <si>
    <t>78344 2118123</t>
  </si>
  <si>
    <t>78324 2120176</t>
  </si>
  <si>
    <t>78304 2122218</t>
  </si>
  <si>
    <t>78284 2124260</t>
  </si>
  <si>
    <t>78264 2126313</t>
  </si>
  <si>
    <t>78244 2128355</t>
  </si>
  <si>
    <t>78224 2130407</t>
  </si>
  <si>
    <t>78204 2132449</t>
  </si>
  <si>
    <t>78184 2134491</t>
  </si>
  <si>
    <t>78164 2136544</t>
  </si>
  <si>
    <t>78144 2138586</t>
  </si>
  <si>
    <t>78124 2140639</t>
  </si>
  <si>
    <t>78104 2142681</t>
  </si>
  <si>
    <t>78084 2144723</t>
  </si>
  <si>
    <t>78064 2146775</t>
  </si>
  <si>
    <t>78044 2148817</t>
  </si>
  <si>
    <t>78024 2150860</t>
  </si>
  <si>
    <t>78004 2152912</t>
  </si>
  <si>
    <t>77984 2154954</t>
  </si>
  <si>
    <t>77964 2157007</t>
  </si>
  <si>
    <t>77944 2159049</t>
  </si>
  <si>
    <t>77924 2161091</t>
  </si>
  <si>
    <t>77904 2163143</t>
  </si>
  <si>
    <t>77884 2165185</t>
  </si>
  <si>
    <t>77864 2167238</t>
  </si>
  <si>
    <t>77844 2169280</t>
  </si>
  <si>
    <t>77824 2171322</t>
  </si>
  <si>
    <t>77804 2173375</t>
  </si>
  <si>
    <t>77784 2175417</t>
  </si>
  <si>
    <t>77764 2177459</t>
  </si>
  <si>
    <t>77744 2179511</t>
  </si>
  <si>
    <t>77724 2181554</t>
  </si>
  <si>
    <t>77704 2183606</t>
  </si>
  <si>
    <t>77684 2185648</t>
  </si>
  <si>
    <t>77664 2187690</t>
  </si>
  <si>
    <t>77644 2189743</t>
  </si>
  <si>
    <t>77624 2191785</t>
  </si>
  <si>
    <t>77604 2193837</t>
  </si>
  <si>
    <t>77584 2195880</t>
  </si>
  <si>
    <t>77564 2197944</t>
  </si>
  <si>
    <t>77544 2200040</t>
  </si>
  <si>
    <t>77524 2202125</t>
  </si>
  <si>
    <t>77504 2204210</t>
  </si>
  <si>
    <t>77484 2206306</t>
  </si>
  <si>
    <t>77464 2208391</t>
  </si>
  <si>
    <t>77444 2210487</t>
  </si>
  <si>
    <t>77424 2212572</t>
  </si>
  <si>
    <t>77404 2214657</t>
  </si>
  <si>
    <t>77384 2216753</t>
  </si>
  <si>
    <t>77364 2218838</t>
  </si>
  <si>
    <t>77344 2220934</t>
  </si>
  <si>
    <t>77324 2223019</t>
  </si>
  <si>
    <t>77304 2225104</t>
  </si>
  <si>
    <t>77284 2227200</t>
  </si>
  <si>
    <t>77264 2229285</t>
  </si>
  <si>
    <t>77244 2231370</t>
  </si>
  <si>
    <t>77224 2233466</t>
  </si>
  <si>
    <t>77204 2235551</t>
  </si>
  <si>
    <t>77184 2237646</t>
  </si>
  <si>
    <t>77164 2239732</t>
  </si>
  <si>
    <t>77144 2241817</t>
  </si>
  <si>
    <t>77124 2243912</t>
  </si>
  <si>
    <t>77104 2245997</t>
  </si>
  <si>
    <t>77084 2248093</t>
  </si>
  <si>
    <t>77064 2250178</t>
  </si>
  <si>
    <t>77044 2252263</t>
  </si>
  <si>
    <t>77024 2254359</t>
  </si>
  <si>
    <t>77004 2256444</t>
  </si>
  <si>
    <t>76984 2258529</t>
  </si>
  <si>
    <t>76964 2260625</t>
  </si>
  <si>
    <t>76944 2262710</t>
  </si>
  <si>
    <t>76924 2264806</t>
  </si>
  <si>
    <t>76904 2266891</t>
  </si>
  <si>
    <t>76884 2268976</t>
  </si>
  <si>
    <t>76864 2271072</t>
  </si>
  <si>
    <t>76844 2273157</t>
  </si>
  <si>
    <t>76824 2275253</t>
  </si>
  <si>
    <t>76804 2277338</t>
  </si>
  <si>
    <t>76784 2279423</t>
  </si>
  <si>
    <t>76764 2281519</t>
  </si>
  <si>
    <t>76744 2283604</t>
  </si>
  <si>
    <t>76724 2285689</t>
  </si>
  <si>
    <t>76704 2287785</t>
  </si>
  <si>
    <t>76684 2289870</t>
  </si>
  <si>
    <t>76664 2291966</t>
  </si>
  <si>
    <t>76644 2294051</t>
  </si>
  <si>
    <t>76624 2296136</t>
  </si>
  <si>
    <t>76604 2298232</t>
  </si>
  <si>
    <t>76584 2300317</t>
  </si>
  <si>
    <t>76564 2302413</t>
  </si>
  <si>
    <t>76544 2304498</t>
  </si>
  <si>
    <t>76524 2306583</t>
  </si>
  <si>
    <t>76504 2308679</t>
  </si>
  <si>
    <t>76484 2310764</t>
  </si>
  <si>
    <t>76464 2312849</t>
  </si>
  <si>
    <t>76444 2314945</t>
  </si>
  <si>
    <t>76424 2317030</t>
  </si>
  <si>
    <t>76404 2319125</t>
  </si>
  <si>
    <t>76384 2321211</t>
  </si>
  <si>
    <t>76364 2323296</t>
  </si>
  <si>
    <t>76344 2325391</t>
  </si>
  <si>
    <t>76324 2327476</t>
  </si>
  <si>
    <t>76304 2329572</t>
  </si>
  <si>
    <t>76284 2331657</t>
  </si>
  <si>
    <t>76264 2333742</t>
  </si>
  <si>
    <t>76244 2335838</t>
  </si>
  <si>
    <t>76224 2337923</t>
  </si>
  <si>
    <t>76204 2340008</t>
  </si>
  <si>
    <t>76184 2342104</t>
  </si>
  <si>
    <t>76164 2344189</t>
  </si>
  <si>
    <t>76144 2346285</t>
  </si>
  <si>
    <t>76124 2348370</t>
  </si>
  <si>
    <t>76104 2350455</t>
  </si>
  <si>
    <t>76084 2352551</t>
  </si>
  <si>
    <t>76064 2354636</t>
  </si>
  <si>
    <t>76044 2356732</t>
  </si>
  <si>
    <t>76024 2358817</t>
  </si>
  <si>
    <t>76004 2360902</t>
  </si>
  <si>
    <t>75984 2362998</t>
  </si>
  <si>
    <t>75964 2365083</t>
  </si>
  <si>
    <t>75944 2367168</t>
  </si>
  <si>
    <t>75924 2369264</t>
  </si>
  <si>
    <t>75904 2371349</t>
  </si>
  <si>
    <t>75884 2373445</t>
  </si>
  <si>
    <t>75864 2375530</t>
  </si>
  <si>
    <t>75844 2377615</t>
  </si>
  <si>
    <t>75824 2379711</t>
  </si>
  <si>
    <t>75804 2381796</t>
  </si>
  <si>
    <t>75784 2383892</t>
  </si>
  <si>
    <t>75764 2385977</t>
  </si>
  <si>
    <t>75744 2388062</t>
  </si>
  <si>
    <t>75724 2390158</t>
  </si>
  <si>
    <t>75704 2392243</t>
  </si>
  <si>
    <t>75684 2394328</t>
  </si>
  <si>
    <t>75664 2396424</t>
  </si>
  <si>
    <t>75644 2398509</t>
  </si>
  <si>
    <t>75624 2400604</t>
  </si>
  <si>
    <t>75604 2402690</t>
  </si>
  <si>
    <t>75584 2404775</t>
  </si>
  <si>
    <t>75564 2406870</t>
  </si>
  <si>
    <t>75544 2408988</t>
  </si>
  <si>
    <t>75524 2411130</t>
  </si>
  <si>
    <t>75504 2413261</t>
  </si>
  <si>
    <t>75484 2415392</t>
  </si>
  <si>
    <t>75464 2417534</t>
  </si>
  <si>
    <t>75444 2419665</t>
  </si>
  <si>
    <t>75424 2421796</t>
  </si>
  <si>
    <t>75404 2423938</t>
  </si>
  <si>
    <t>75384 2426069</t>
  </si>
  <si>
    <t>75364 2428211</t>
  </si>
  <si>
    <t>75344 2430342</t>
  </si>
  <si>
    <t>75324 2432473</t>
  </si>
  <si>
    <t>75304 2434614</t>
  </si>
  <si>
    <t>75284 2436746</t>
  </si>
  <si>
    <t>75264 2438887</t>
  </si>
  <si>
    <t>75244 2441018</t>
  </si>
  <si>
    <t>75224 2443149</t>
  </si>
  <si>
    <t>75204 2445291</t>
  </si>
  <si>
    <t>75184 2447422</t>
  </si>
  <si>
    <t>75164 2449553</t>
  </si>
  <si>
    <t>75144 2451695</t>
  </si>
  <si>
    <t>75124 2453826</t>
  </si>
  <si>
    <t>75104 2455968</t>
  </si>
  <si>
    <t>75084 2458099</t>
  </si>
  <si>
    <t>75064 2460230</t>
  </si>
  <si>
    <t>75044 2462372</t>
  </si>
  <si>
    <t>75024 2464503</t>
  </si>
  <si>
    <t>75004 2466645</t>
  </si>
  <si>
    <t>74984 2468776</t>
  </si>
  <si>
    <t>74964 2470907</t>
  </si>
  <si>
    <t>74944 2473049</t>
  </si>
  <si>
    <t>74924 2475180</t>
  </si>
  <si>
    <t>74904 2477311</t>
  </si>
  <si>
    <t>74884 2479453</t>
  </si>
  <si>
    <t>74864 2481584</t>
  </si>
  <si>
    <t>74844 2483726</t>
  </si>
  <si>
    <t>74824 2485857</t>
  </si>
  <si>
    <t>74804 2487988</t>
  </si>
  <si>
    <t>74784 2490130</t>
  </si>
  <si>
    <t>74764 2492261</t>
  </si>
  <si>
    <t>74744 2494403</t>
  </si>
  <si>
    <t>74724 2496534</t>
  </si>
  <si>
    <t>74704 2498665</t>
  </si>
  <si>
    <t>74684 2500807</t>
  </si>
  <si>
    <t>74664 2502938</t>
  </si>
  <si>
    <t>74644 2505069</t>
  </si>
  <si>
    <t>74624 2507211</t>
  </si>
  <si>
    <t>74604 2509342</t>
  </si>
  <si>
    <t>74584 2511483</t>
  </si>
  <si>
    <t>74564 2513614</t>
  </si>
  <si>
    <t>74544 2515746</t>
  </si>
  <si>
    <t>74524 2517887</t>
  </si>
  <si>
    <t>74504 2520018</t>
  </si>
  <si>
    <t>74484 2522160</t>
  </si>
  <si>
    <t>74464 2524291</t>
  </si>
  <si>
    <t>74444 2526422</t>
  </si>
  <si>
    <t>74424 2528564</t>
  </si>
  <si>
    <t>74404 2530695</t>
  </si>
  <si>
    <t>74384 2532826</t>
  </si>
  <si>
    <t>74364 2534968</t>
  </si>
  <si>
    <t>74344 2537099</t>
  </si>
  <si>
    <t>74324 2539241</t>
  </si>
  <si>
    <t>74304 2541372</t>
  </si>
  <si>
    <t>74284 2543503</t>
  </si>
  <si>
    <t>74264 2545645</t>
  </si>
  <si>
    <t>74244 2547776</t>
  </si>
  <si>
    <t>74224 2549918</t>
  </si>
  <si>
    <t>74204 2552049</t>
  </si>
  <si>
    <t>74184 2554180</t>
  </si>
  <si>
    <t>74164 2556322</t>
  </si>
  <si>
    <t>74144 2558453</t>
  </si>
  <si>
    <t>74124 2560584</t>
  </si>
  <si>
    <t>74104 2562726</t>
  </si>
  <si>
    <t>74084 2564857</t>
  </si>
  <si>
    <t>74064 2566999</t>
  </si>
  <si>
    <t>74044 2569130</t>
  </si>
  <si>
    <t>74024 2571261</t>
  </si>
  <si>
    <t>74004 2573403</t>
  </si>
  <si>
    <t>73984 2575534</t>
  </si>
  <si>
    <t>73964 2577676</t>
  </si>
  <si>
    <t>73944 2579807</t>
  </si>
  <si>
    <t>73924 2581938</t>
  </si>
  <si>
    <t>73904 2584080</t>
  </si>
  <si>
    <t>73884 2586211</t>
  </si>
  <si>
    <t>73864 2588342</t>
  </si>
  <si>
    <t>73844 2590483</t>
  </si>
  <si>
    <t>73824 2592615</t>
  </si>
  <si>
    <t>73804 2594756</t>
  </si>
  <si>
    <t>73784 2596887</t>
  </si>
  <si>
    <t>73764 2599018</t>
  </si>
  <si>
    <t>73744 2601160</t>
  </si>
  <si>
    <t>73724 2603291</t>
  </si>
  <si>
    <t>73704 2605433</t>
  </si>
  <si>
    <t>73684 2607564</t>
  </si>
  <si>
    <t>73664 2609695</t>
  </si>
  <si>
    <t>73644 2611837</t>
  </si>
  <si>
    <t>73624 2613968</t>
  </si>
  <si>
    <t>73604 2616099</t>
  </si>
  <si>
    <t>73584 2618241</t>
  </si>
  <si>
    <t>73564 2620372</t>
  </si>
  <si>
    <t>73544 2622514</t>
  </si>
  <si>
    <t>73524 2624645</t>
  </si>
  <si>
    <t>73504 2626794</t>
  </si>
  <si>
    <t>73484 2628985</t>
  </si>
  <si>
    <t>73464 2631165</t>
  </si>
  <si>
    <t>73444 2633356</t>
  </si>
  <si>
    <t>73424 2635536</t>
  </si>
  <si>
    <t>73404 2637716</t>
  </si>
  <si>
    <t>73384 2639907</t>
  </si>
  <si>
    <t>73364 2642087</t>
  </si>
  <si>
    <t>73344 2644267</t>
  </si>
  <si>
    <t>73324 2646458</t>
  </si>
  <si>
    <t>73304 2648638</t>
  </si>
  <si>
    <t>73284 2650829</t>
  </si>
  <si>
    <t>73264 2653009</t>
  </si>
  <si>
    <t>73244 2655189</t>
  </si>
  <si>
    <t>73224 2657381</t>
  </si>
  <si>
    <t>73204 2659561</t>
  </si>
  <si>
    <t>73184 2661752</t>
  </si>
  <si>
    <t>73164 2663932</t>
  </si>
  <si>
    <t>73144 2666112</t>
  </si>
  <si>
    <t>73124 2668303</t>
  </si>
  <si>
    <t>73104 2670483</t>
  </si>
  <si>
    <t>73084 2672663</t>
  </si>
  <si>
    <t>73064 2674854</t>
  </si>
  <si>
    <t>73044 2677034</t>
  </si>
  <si>
    <t>73024 2679225</t>
  </si>
  <si>
    <t>73004 2681405</t>
  </si>
  <si>
    <t>72984 2683585</t>
  </si>
  <si>
    <t>72964 2685776</t>
  </si>
  <si>
    <t>72944 2687956</t>
  </si>
  <si>
    <t>72924 2690147</t>
  </si>
  <si>
    <t>72904 2692327</t>
  </si>
  <si>
    <t>72884 2694507</t>
  </si>
  <si>
    <t>72864 2696698</t>
  </si>
  <si>
    <t>72844 2698878</t>
  </si>
  <si>
    <t>72824 2701069</t>
  </si>
  <si>
    <t>72804 2703249</t>
  </si>
  <si>
    <t>72784 2705429</t>
  </si>
  <si>
    <t>72764 2707620</t>
  </si>
  <si>
    <t>72744 2709800</t>
  </si>
  <si>
    <t>72724 2711981</t>
  </si>
  <si>
    <t>72704 2714172</t>
  </si>
  <si>
    <t>72684 2716352</t>
  </si>
  <si>
    <t>72664 2718543</t>
  </si>
  <si>
    <t>72644 2720723</t>
  </si>
  <si>
    <t>72624 2722903</t>
  </si>
  <si>
    <t>72604 2725094</t>
  </si>
  <si>
    <t>72584 2727274</t>
  </si>
  <si>
    <t>72564 2729465</t>
  </si>
  <si>
    <t>72544 2731645</t>
  </si>
  <si>
    <t>72524 2733825</t>
  </si>
  <si>
    <t>72504 2736016</t>
  </si>
  <si>
    <t>72484 2738196</t>
  </si>
  <si>
    <t>72464 2740376</t>
  </si>
  <si>
    <t>72444 2742567</t>
  </si>
  <si>
    <t>72424 2744747</t>
  </si>
  <si>
    <t>72404 2746938</t>
  </si>
  <si>
    <t>72384 2749118</t>
  </si>
  <si>
    <t>72364 2751298</t>
  </si>
  <si>
    <t>72344 2753489</t>
  </si>
  <si>
    <t>72324 2755669</t>
  </si>
  <si>
    <t>72304 2757860</t>
  </si>
  <si>
    <t>72284 2760040</t>
  </si>
  <si>
    <t>72264 2762220</t>
  </si>
  <si>
    <t>72244 2764411</t>
  </si>
  <si>
    <t>72224 2766592</t>
  </si>
  <si>
    <t>72204 2768772</t>
  </si>
  <si>
    <t>72184 2770963</t>
  </si>
  <si>
    <t>72164 2773143</t>
  </si>
  <si>
    <t>72144 2775334</t>
  </si>
  <si>
    <t>72124 2777514</t>
  </si>
  <si>
    <t>72104 2779694</t>
  </si>
  <si>
    <t>72084 2781885</t>
  </si>
  <si>
    <t>72064 2784065</t>
  </si>
  <si>
    <t>72044 2786256</t>
  </si>
  <si>
    <t>72024 2788436</t>
  </si>
  <si>
    <t>72004 2790616</t>
  </si>
  <si>
    <t>71984 2792807</t>
  </si>
  <si>
    <t>71964 2794987</t>
  </si>
  <si>
    <t>71944 2797167</t>
  </si>
  <si>
    <t>71924 2799358</t>
  </si>
  <si>
    <t>71904 2801538</t>
  </si>
  <si>
    <t>71884 2803729</t>
  </si>
  <si>
    <t>71864 2805909</t>
  </si>
  <si>
    <t>71844 2808089</t>
  </si>
  <si>
    <t>71824 2810280</t>
  </si>
  <si>
    <t>71804 2812460</t>
  </si>
  <si>
    <t>71784 2814651</t>
  </si>
  <si>
    <t>71764 2816831</t>
  </si>
  <si>
    <t>71744 2819011</t>
  </si>
  <si>
    <t>71724 2821203</t>
  </si>
  <si>
    <t>71704 2823383</t>
  </si>
  <si>
    <t>71684 2825563</t>
  </si>
  <si>
    <t>71664 2827754</t>
  </si>
  <si>
    <t>71644 2829934</t>
  </si>
  <si>
    <t>71624 2832125</t>
  </si>
  <si>
    <t>71604 2834305</t>
  </si>
  <si>
    <t>71584 2836485</t>
  </si>
  <si>
    <t>71564 2838676</t>
  </si>
  <si>
    <t>71544 2840856</t>
  </si>
  <si>
    <t>71524 2843047</t>
  </si>
  <si>
    <t>71504 2845227</t>
  </si>
  <si>
    <t>71484 2847407</t>
  </si>
  <si>
    <t>71464 2849598</t>
  </si>
  <si>
    <t>71444 2851778</t>
  </si>
  <si>
    <t>71424 2853985</t>
  </si>
  <si>
    <t>71404 2856228</t>
  </si>
  <si>
    <t>71384 2858461</t>
  </si>
  <si>
    <t>71364 2860704</t>
  </si>
  <si>
    <t>71344 2862937</t>
  </si>
  <si>
    <t>71324 2865169</t>
  </si>
  <si>
    <t>71304 2867413</t>
  </si>
  <si>
    <t>71284 2869645</t>
  </si>
  <si>
    <t>71264 2871889</t>
  </si>
  <si>
    <t>71244 2874121</t>
  </si>
  <si>
    <t>71224 2876353</t>
  </si>
  <si>
    <t>71204 2878597</t>
  </si>
  <si>
    <t>71184 2880830</t>
  </si>
  <si>
    <t>71164 2883062</t>
  </si>
  <si>
    <t>71144 2885306</t>
  </si>
  <si>
    <t>71124 2887538</t>
  </si>
  <si>
    <t>71104 2889782</t>
  </si>
  <si>
    <t>71084 2892014</t>
  </si>
  <si>
    <t>71064 2894246</t>
  </si>
  <si>
    <t>71044 2896490</t>
  </si>
  <si>
    <t>71024 2898722</t>
  </si>
  <si>
    <t>71004 2900966</t>
  </si>
  <si>
    <t>70984 2903198</t>
  </si>
  <si>
    <t>70964 2905431</t>
  </si>
  <si>
    <t>70944 2907674</t>
  </si>
  <si>
    <t>70924 2909907</t>
  </si>
  <si>
    <t>70904 2912139</t>
  </si>
  <si>
    <t>70884 2914383</t>
  </si>
  <si>
    <t>70864 2916615</t>
  </si>
  <si>
    <t>70844 2918859</t>
  </si>
  <si>
    <t>70824 2921091</t>
  </si>
  <si>
    <t>70804 2923324</t>
  </si>
  <si>
    <t>70784 2925567</t>
  </si>
  <si>
    <t>70764 2927800</t>
  </si>
  <si>
    <t>70744 2930043</t>
  </si>
  <si>
    <t>70724 2932276</t>
  </si>
  <si>
    <t>70704 2934508</t>
  </si>
  <si>
    <t>70684 2936752</t>
  </si>
  <si>
    <t>70664 2938984</t>
  </si>
  <si>
    <t>70644 2941216</t>
  </si>
  <si>
    <t>70624 2943460</t>
  </si>
  <si>
    <t>70604 2945692</t>
  </si>
  <si>
    <t>70584 2947936</t>
  </si>
  <si>
    <t>70564 2950168</t>
  </si>
  <si>
    <t>70544 2952401</t>
  </si>
  <si>
    <t>70524 2954645</t>
  </si>
  <si>
    <t>70504 2956877</t>
  </si>
  <si>
    <t>70484 2959121</t>
  </si>
  <si>
    <t>70464 2961353</t>
  </si>
  <si>
    <t>70444 2963585</t>
  </si>
  <si>
    <t>70424 2965829</t>
  </si>
  <si>
    <t>70404 2968061</t>
  </si>
  <si>
    <t>70384 2970294</t>
  </si>
  <si>
    <t>70364 2972537</t>
  </si>
  <si>
    <t>70344 2974770</t>
  </si>
  <si>
    <t>70324 2977013</t>
  </si>
  <si>
    <t>70304 2979246</t>
  </si>
  <si>
    <t>70284 2981478</t>
  </si>
  <si>
    <t>70264 2983722</t>
  </si>
  <si>
    <t>70244 2985954</t>
  </si>
  <si>
    <t>70224 2988198</t>
  </si>
  <si>
    <t>70204 2990430</t>
  </si>
  <si>
    <t>70184 2992663</t>
  </si>
  <si>
    <t>70164 2994906</t>
  </si>
  <si>
    <t>70144 2997139</t>
  </si>
  <si>
    <t>70124 2999371</t>
  </si>
  <si>
    <t>70104 3001615</t>
  </si>
  <si>
    <t>70084 3003847</t>
  </si>
  <si>
    <t>70064 3006091</t>
  </si>
  <si>
    <t>70044 3008323</t>
  </si>
  <si>
    <t>70024 3010555</t>
  </si>
  <si>
    <t>70004 3012799</t>
  </si>
  <si>
    <t>69984 3015031</t>
  </si>
  <si>
    <t>69964 3017275</t>
  </si>
  <si>
    <t>69944 3019507</t>
  </si>
  <si>
    <t>69924 3021740</t>
  </si>
  <si>
    <t>69904 3023984</t>
  </si>
  <si>
    <t>69884 3026216</t>
  </si>
  <si>
    <t>69864 3028448</t>
  </si>
  <si>
    <t>69844 3030692</t>
  </si>
  <si>
    <t>69824 3032924</t>
  </si>
  <si>
    <t>69804 3035168</t>
  </si>
  <si>
    <t>69784 3037400</t>
  </si>
  <si>
    <t>69764 3039633</t>
  </si>
  <si>
    <t>69744 3041876</t>
  </si>
  <si>
    <t>69724 3044109</t>
  </si>
  <si>
    <t>69704 3046352</t>
  </si>
  <si>
    <t>69684 3048585</t>
  </si>
  <si>
    <t>69664 3050817</t>
  </si>
  <si>
    <t>69644 3053061</t>
  </si>
  <si>
    <t>69624 3055293</t>
  </si>
  <si>
    <t>69604 3057525</t>
  </si>
  <si>
    <t>69584 3059769</t>
  </si>
  <si>
    <t>69564 3062002</t>
  </si>
  <si>
    <t>69544 3064245</t>
  </si>
  <si>
    <t>69524 3066478</t>
  </si>
  <si>
    <t>69504 3068710</t>
  </si>
  <si>
    <t>69484 3070954</t>
  </si>
  <si>
    <t>69464 3073186</t>
  </si>
  <si>
    <t>69444 3075430</t>
  </si>
  <si>
    <t>69424 3077662</t>
  </si>
  <si>
    <t>69404 3079894</t>
  </si>
  <si>
    <t>69384 3082138</t>
  </si>
  <si>
    <t>69364 3084370</t>
  </si>
  <si>
    <t>69344 3086603</t>
  </si>
  <si>
    <t>69324 3088854</t>
  </si>
  <si>
    <t>69304 3091142</t>
  </si>
  <si>
    <t>69284 3093442</t>
  </si>
  <si>
    <t>69264 3095730</t>
  </si>
  <si>
    <t>69244 3098019</t>
  </si>
  <si>
    <t>69224 3100318</t>
  </si>
  <si>
    <t>69204 3102607</t>
  </si>
  <si>
    <t>69184 3104907</t>
  </si>
  <si>
    <t>69164 3107195</t>
  </si>
  <si>
    <t>69144 3109483</t>
  </si>
  <si>
    <t>69124 3111783</t>
  </si>
  <si>
    <t>69104 3114071</t>
  </si>
  <si>
    <t>69084 3116360</t>
  </si>
  <si>
    <t>69064 3118659</t>
  </si>
  <si>
    <t>69044 3120948</t>
  </si>
  <si>
    <t>69024 3123248</t>
  </si>
  <si>
    <t>69004 3125536</t>
  </si>
  <si>
    <t>68984 3127824</t>
  </si>
  <si>
    <t>68964 3130124</t>
  </si>
  <si>
    <t>68944 3132412</t>
  </si>
  <si>
    <t>68924 3134712</t>
  </si>
  <si>
    <t>68904 3137001</t>
  </si>
  <si>
    <t>68884 3139289</t>
  </si>
  <si>
    <t>68864 3141589</t>
  </si>
  <si>
    <t>68844 3143877</t>
  </si>
  <si>
    <t>68824 3146165</t>
  </si>
  <si>
    <t>68804 3148465</t>
  </si>
  <si>
    <t>68784 3150753</t>
  </si>
  <si>
    <t>68764 3153053</t>
  </si>
  <si>
    <t>68744 3155342</t>
  </si>
  <si>
    <t>68724 3157630</t>
  </si>
  <si>
    <t>68704 3159930</t>
  </si>
  <si>
    <t>68684 3162218</t>
  </si>
  <si>
    <t>68664 3164518</t>
  </si>
  <si>
    <t>68644 3166806</t>
  </si>
  <si>
    <t>68624 3169094</t>
  </si>
  <si>
    <t>68604 3171394</t>
  </si>
  <si>
    <t>68584 3173683</t>
  </si>
  <si>
    <t>68564 3175971</t>
  </si>
  <si>
    <t>68544 3178271</t>
  </si>
  <si>
    <t>68524 3180559</t>
  </si>
  <si>
    <t>68504 3182859</t>
  </si>
  <si>
    <t>68484 3185147</t>
  </si>
  <si>
    <t>68464 3187436</t>
  </si>
  <si>
    <t>68444 3189735</t>
  </si>
  <si>
    <t>68424 3192024</t>
  </si>
  <si>
    <t>68404 3194324</t>
  </si>
  <si>
    <t>68384 3196612</t>
  </si>
  <si>
    <t>68364 3198900</t>
  </si>
  <si>
    <t>68344 3201200</t>
  </si>
  <si>
    <t>68324 3203488</t>
  </si>
  <si>
    <t>68304 3205777</t>
  </si>
  <si>
    <t>68284 3208077</t>
  </si>
  <si>
    <t>68264 3210365</t>
  </si>
  <si>
    <t>68244 3212665</t>
  </si>
  <si>
    <t>68224 3214953</t>
  </si>
  <si>
    <t>68204 3217241</t>
  </si>
  <si>
    <t>68184 3219541</t>
  </si>
  <si>
    <t>68164 3221829</t>
  </si>
  <si>
    <t>68144 3224129</t>
  </si>
  <si>
    <t>68124 3226418</t>
  </si>
  <si>
    <t>68104 3228706</t>
  </si>
  <si>
    <t>68084 3231006</t>
  </si>
  <si>
    <t>68064 3233294</t>
  </si>
  <si>
    <t>68044 3235582</t>
  </si>
  <si>
    <t>68024 3237882</t>
  </si>
  <si>
    <t>68004 3240170</t>
  </si>
  <si>
    <t>67984 3242470</t>
  </si>
  <si>
    <t>67964 3244759</t>
  </si>
  <si>
    <t>67944 3247047</t>
  </si>
  <si>
    <t>67924 3249347</t>
  </si>
  <si>
    <t>67904 3251635</t>
  </si>
  <si>
    <t>67884 3253935</t>
  </si>
  <si>
    <t>67864 3256223</t>
  </si>
  <si>
    <t>67844 3258512</t>
  </si>
  <si>
    <t>67824 3260811</t>
  </si>
  <si>
    <t>67804 3263100</t>
  </si>
  <si>
    <t>67784 3265388</t>
  </si>
  <si>
    <t>67764 3267688</t>
  </si>
  <si>
    <t>67744 3269976</t>
  </si>
  <si>
    <t>67724 3272276</t>
  </si>
  <si>
    <t>67704 3274564</t>
  </si>
  <si>
    <t>67684 3276853</t>
  </si>
  <si>
    <t>67664 3279152</t>
  </si>
  <si>
    <t>67644 3281441</t>
  </si>
  <si>
    <t>67624 3283741</t>
  </si>
  <si>
    <t>67604 3286029</t>
  </si>
  <si>
    <t>67584 3288317</t>
  </si>
  <si>
    <t>67564 3290617</t>
  </si>
  <si>
    <t>67544 3292905</t>
  </si>
  <si>
    <t>67524 3295194</t>
  </si>
  <si>
    <t>67504 3297494</t>
  </si>
  <si>
    <t>67484 3299782</t>
  </si>
  <si>
    <t>67464 3302082</t>
  </si>
  <si>
    <t>67444 3304370</t>
  </si>
  <si>
    <t>67424 3306658</t>
  </si>
  <si>
    <t>67404 3308958</t>
  </si>
  <si>
    <t>67384 3311246</t>
  </si>
  <si>
    <t>67364 3313546</t>
  </si>
  <si>
    <t>67344 3315835</t>
  </si>
  <si>
    <t>67324 3318123</t>
  </si>
  <si>
    <t>67304 3320423</t>
  </si>
  <si>
    <t>67284 3322711</t>
  </si>
  <si>
    <t>67264 3324999</t>
  </si>
  <si>
    <t>67244 3327299</t>
  </si>
  <si>
    <t>67224 3329587</t>
  </si>
  <si>
    <t>67204 3331887</t>
  </si>
  <si>
    <t>67184 3334220</t>
  </si>
  <si>
    <t>67164 3336567</t>
  </si>
  <si>
    <t>67144 3338927</t>
  </si>
  <si>
    <t>67124 3341275</t>
  </si>
  <si>
    <t>67104 3343634</t>
  </si>
  <si>
    <t>67084 3345982</t>
  </si>
  <si>
    <t>67064 3348330</t>
  </si>
  <si>
    <t>67044 3350689</t>
  </si>
  <si>
    <t>67024 3353037</t>
  </si>
  <si>
    <t>67004 3355385</t>
  </si>
  <si>
    <t>66984 3357745</t>
  </si>
  <si>
    <t>66964 3360092</t>
  </si>
  <si>
    <t>66944 3362452</t>
  </si>
  <si>
    <t>66924 3364800</t>
  </si>
  <si>
    <t>66904 3367147</t>
  </si>
  <si>
    <t>66884 3369507</t>
  </si>
  <si>
    <t>66864 3371855</t>
  </si>
  <si>
    <t>66844 3374214</t>
  </si>
  <si>
    <t>66824 3376562</t>
  </si>
  <si>
    <t>66804 3378910</t>
  </si>
  <si>
    <t>66784 3381269</t>
  </si>
  <si>
    <t>66764 3383617</t>
  </si>
  <si>
    <t>66744 3385965</t>
  </si>
  <si>
    <t>66724 3388324</t>
  </si>
  <si>
    <t>66704 3390672</t>
  </si>
  <si>
    <t>66684 3393032</t>
  </si>
  <si>
    <t>66664 3395380</t>
  </si>
  <si>
    <t>66644 3397727</t>
  </si>
  <si>
    <t>66624 3400087</t>
  </si>
  <si>
    <t>66604 3402435</t>
  </si>
  <si>
    <t>66584 3404794</t>
  </si>
  <si>
    <t>66564 3407142</t>
  </si>
  <si>
    <t>66544 3409490</t>
  </si>
  <si>
    <t>66524 3411849</t>
  </si>
  <si>
    <t>66504 3414197</t>
  </si>
  <si>
    <t>66484 3416545</t>
  </si>
  <si>
    <t>66464 3418904</t>
  </si>
  <si>
    <t>66444 3421252</t>
  </si>
  <si>
    <t>66424 3423612</t>
  </si>
  <si>
    <t>66404 3425959</t>
  </si>
  <si>
    <t>66384 3428307</t>
  </si>
  <si>
    <t>66364 3430667</t>
  </si>
  <si>
    <t>66344 3433015</t>
  </si>
  <si>
    <t>66324 3435374</t>
  </si>
  <si>
    <t>66304 3437722</t>
  </si>
  <si>
    <t>66284 3440070</t>
  </si>
  <si>
    <t>66264 3442429</t>
  </si>
  <si>
    <t>66244 3444777</t>
  </si>
  <si>
    <t>66224 3447125</t>
  </si>
  <si>
    <t>66204 3449484</t>
  </si>
  <si>
    <t>66184 3451832</t>
  </si>
  <si>
    <t>66164 3454192</t>
  </si>
  <si>
    <t>66144 3456539</t>
  </si>
  <si>
    <t>66124 3458887</t>
  </si>
  <si>
    <t>66104 3461247</t>
  </si>
  <si>
    <t>66084 3463594</t>
  </si>
  <si>
    <t>66064 3465954</t>
  </si>
  <si>
    <t>66044 3468302</t>
  </si>
  <si>
    <t>66024 3470650</t>
  </si>
  <si>
    <t>66004 3473009</t>
  </si>
  <si>
    <t>65984 3475357</t>
  </si>
  <si>
    <t>65964 3477705</t>
  </si>
  <si>
    <t>65944 3480064</t>
  </si>
  <si>
    <t>65924 3482412</t>
  </si>
  <si>
    <t>65904 3484772</t>
  </si>
  <si>
    <t>65884 3487119</t>
  </si>
  <si>
    <t>65864 3489467</t>
  </si>
  <si>
    <t>65844 3491827</t>
  </si>
  <si>
    <t>65824 3494174</t>
  </si>
  <si>
    <t>65804 3496534</t>
  </si>
  <si>
    <t>65784 3498882</t>
  </si>
  <si>
    <t>65764 3501229</t>
  </si>
  <si>
    <t>65744 3503589</t>
  </si>
  <si>
    <t>65724 3505937</t>
  </si>
  <si>
    <t>65704 3508285</t>
  </si>
  <si>
    <t>65684 3510644</t>
  </si>
  <si>
    <t>65664 3512992</t>
  </si>
  <si>
    <t>65644 3515352</t>
  </si>
  <si>
    <t>65624 3517699</t>
  </si>
  <si>
    <t>65604 3520047</t>
  </si>
  <si>
    <t>65584 3522407</t>
  </si>
  <si>
    <t>65564 3524754</t>
  </si>
  <si>
    <t>65544 3527114</t>
  </si>
  <si>
    <t>65524 3529462</t>
  </si>
  <si>
    <t>65504 3531809</t>
  </si>
  <si>
    <t>65484 3534169</t>
  </si>
  <si>
    <t>65464 3536517</t>
  </si>
  <si>
    <t>65444 3538864</t>
  </si>
  <si>
    <t>65424 3541224</t>
  </si>
  <si>
    <t>65404 3543572</t>
  </si>
  <si>
    <t>65384 3545931</t>
  </si>
  <si>
    <t>65364 3548279</t>
  </si>
  <si>
    <t>65344 3550627</t>
  </si>
  <si>
    <t>65324 3552987</t>
  </si>
  <si>
    <t>65304 3555334</t>
  </si>
  <si>
    <t>65284 3557694</t>
  </si>
  <si>
    <t>65264 3560042</t>
  </si>
  <si>
    <t>65244 3562389</t>
  </si>
  <si>
    <t>65224 3564749</t>
  </si>
  <si>
    <t>65204 3567097</t>
  </si>
  <si>
    <t>65184 3569444</t>
  </si>
  <si>
    <t>65164 3571804</t>
  </si>
  <si>
    <t>65144 3574152</t>
  </si>
  <si>
    <t>65124 3576511</t>
  </si>
  <si>
    <t>65104 3578859</t>
  </si>
  <si>
    <t>65084 3581207</t>
  </si>
  <si>
    <t>65064 3583589</t>
  </si>
  <si>
    <t>65044 3585999</t>
  </si>
  <si>
    <t>65024 3588422</t>
  </si>
  <si>
    <t>65004 3590833</t>
  </si>
  <si>
    <t>64984 3593244</t>
  </si>
  <si>
    <t>64964 3595667</t>
  </si>
  <si>
    <t>64944 3598077</t>
  </si>
  <si>
    <t>64924 3600488</t>
  </si>
  <si>
    <t>64904 3602911</t>
  </si>
  <si>
    <t>64884 3605322</t>
  </si>
  <si>
    <t>64864 3607745</t>
  </si>
  <si>
    <t>64844 3610155</t>
  </si>
  <si>
    <t>64824 3612566</t>
  </si>
  <si>
    <t>64804 3614989</t>
  </si>
  <si>
    <t>64784 3617400</t>
  </si>
  <si>
    <t>64764 3619823</t>
  </si>
  <si>
    <t>64744 3622234</t>
  </si>
  <si>
    <t>64724 3624644</t>
  </si>
  <si>
    <t>64704 3627067</t>
  </si>
  <si>
    <t>64684 3629478</t>
  </si>
  <si>
    <t>64664 3631889</t>
  </si>
  <si>
    <t>64644 3634312</t>
  </si>
  <si>
    <t>64624 3636722</t>
  </si>
  <si>
    <t>64604 3639145</t>
  </si>
  <si>
    <t>64584 3641556</t>
  </si>
  <si>
    <t>64564 3643967</t>
  </si>
  <si>
    <t>64544 3646390</t>
  </si>
  <si>
    <t>64524 3648801</t>
  </si>
  <si>
    <t>64504 3651223</t>
  </si>
  <si>
    <t>64484 3653634</t>
  </si>
  <si>
    <t>64464 3656045</t>
  </si>
  <si>
    <t>64444 3658468</t>
  </si>
  <si>
    <t>64424 3660879</t>
  </si>
  <si>
    <t>64404 3663289</t>
  </si>
  <si>
    <t>64384 3665712</t>
  </si>
  <si>
    <t>64364 3668123</t>
  </si>
  <si>
    <t>64344 3670546</t>
  </si>
  <si>
    <t>64324 3672957</t>
  </si>
  <si>
    <t>64304 3675367</t>
  </si>
  <si>
    <t>64284 3677790</t>
  </si>
  <si>
    <t>64264 3680201</t>
  </si>
  <si>
    <t>64244 3682624</t>
  </si>
  <si>
    <t>64224 3685035</t>
  </si>
  <si>
    <t>64204 3687446</t>
  </si>
  <si>
    <t>64184 3689869</t>
  </si>
  <si>
    <t>64164 3692279</t>
  </si>
  <si>
    <t>64144 3694690</t>
  </si>
  <si>
    <t>64124 3697113</t>
  </si>
  <si>
    <t>64104 3699524</t>
  </si>
  <si>
    <t>64084 3701947</t>
  </si>
  <si>
    <t>64064 3704357</t>
  </si>
  <si>
    <t>64044 3706768</t>
  </si>
  <si>
    <t>64024 3709191</t>
  </si>
  <si>
    <t>64004 3711602</t>
  </si>
  <si>
    <t>63984 3714025</t>
  </si>
  <si>
    <t>63964 3716435</t>
  </si>
  <si>
    <t>63944 3718846</t>
  </si>
  <si>
    <t>63924 3721269</t>
  </si>
  <si>
    <t>63904 3723680</t>
  </si>
  <si>
    <t>63884 3726091</t>
  </si>
  <si>
    <t>63864 3728514</t>
  </si>
  <si>
    <t>63844 3730924</t>
  </si>
  <si>
    <t>63824 3733347</t>
  </si>
  <si>
    <t>63804 3735758</t>
  </si>
  <si>
    <t>63784 3738169</t>
  </si>
  <si>
    <t>63764 3740592</t>
  </si>
  <si>
    <t>63744 3743002</t>
  </si>
  <si>
    <t>63724 3745425</t>
  </si>
  <si>
    <t>63704 3747836</t>
  </si>
  <si>
    <t>63684 3750247</t>
  </si>
  <si>
    <t>63664 3752670</t>
  </si>
  <si>
    <t>63644 3755080</t>
  </si>
  <si>
    <t>63624 3757491</t>
  </si>
  <si>
    <t>63604 3759914</t>
  </si>
  <si>
    <t>63584 3762325</t>
  </si>
  <si>
    <t>63564 3764748</t>
  </si>
  <si>
    <t>63544 3767159</t>
  </si>
  <si>
    <t>63524 3769569</t>
  </si>
  <si>
    <t>63504 3771992</t>
  </si>
  <si>
    <t>63484 3774403</t>
  </si>
  <si>
    <t>63464 3776826</t>
  </si>
  <si>
    <t>63444 3779237</t>
  </si>
  <si>
    <t>63424 3781647</t>
  </si>
  <si>
    <t>63404 3784070</t>
  </si>
  <si>
    <t>63384 3786481</t>
  </si>
  <si>
    <t>63364 3788892</t>
  </si>
  <si>
    <t>63344 3791315</t>
  </si>
  <si>
    <t>63324 3793726</t>
  </si>
  <si>
    <t>63304 3796148</t>
  </si>
  <si>
    <t>63284 3798559</t>
  </si>
  <si>
    <t>63264 3800970</t>
  </si>
  <si>
    <t>63244 3803393</t>
  </si>
  <si>
    <t>63224 3805804</t>
  </si>
  <si>
    <t>63204 3808227</t>
  </si>
  <si>
    <t>63184 3810637</t>
  </si>
  <si>
    <t>63164 3813048</t>
  </si>
  <si>
    <t>63144 3815471</t>
  </si>
  <si>
    <t>63124 3817882</t>
  </si>
  <si>
    <t>63104 3820292</t>
  </si>
  <si>
    <t>63084 3822715</t>
  </si>
  <si>
    <t>63064 3825126</t>
  </si>
  <si>
    <t>63044 3827549</t>
  </si>
  <si>
    <t>63024 3829960</t>
  </si>
  <si>
    <t>63004 3832371</t>
  </si>
  <si>
    <t>62984 3834794</t>
  </si>
  <si>
    <t>62964 3837204</t>
  </si>
  <si>
    <t>62944 3839627</t>
  </si>
  <si>
    <t>62924 3842102</t>
  </si>
  <si>
    <t>62904 3844580</t>
  </si>
  <si>
    <t>62884 3847070</t>
  </si>
  <si>
    <t>62864 3849548</t>
  </si>
  <si>
    <t>62844 3852025</t>
  </si>
  <si>
    <t>62824 3854516</t>
  </si>
  <si>
    <t>62804 3856993</t>
  </si>
  <si>
    <t>62784 3859483</t>
  </si>
  <si>
    <t>62764 3861961</t>
  </si>
  <si>
    <t>62744 3864439</t>
  </si>
  <si>
    <t>62724 3866929</t>
  </si>
  <si>
    <t>62704 3869407</t>
  </si>
  <si>
    <t>62684 3871897</t>
  </si>
  <si>
    <t>62664 3874374</t>
  </si>
  <si>
    <t>62644 3876852</t>
  </si>
  <si>
    <t>62624 3879342</t>
  </si>
  <si>
    <t>62604 3881820</t>
  </si>
  <si>
    <t>62584 3884298</t>
  </si>
  <si>
    <t>62564 3886788</t>
  </si>
  <si>
    <t>62544 3889265</t>
  </si>
  <si>
    <t>62524 3891756</t>
  </si>
  <si>
    <t>62504 3894233</t>
  </si>
  <si>
    <t>62484 3896711</t>
  </si>
  <si>
    <t>62464 3899201</t>
  </si>
  <si>
    <t>62444 3901679</t>
  </si>
  <si>
    <t>62424 3904169</t>
  </si>
  <si>
    <t>62404 3906647</t>
  </si>
  <si>
    <t>62384 3909124</t>
  </si>
  <si>
    <t>62364 3911615</t>
  </si>
  <si>
    <t>62344 3914092</t>
  </si>
  <si>
    <t>62324 3916570</t>
  </si>
  <si>
    <t>62304 3919060</t>
  </si>
  <si>
    <t>62284 3921538</t>
  </si>
  <si>
    <t>62264 3924028</t>
  </si>
  <si>
    <t>62244 3926506</t>
  </si>
  <si>
    <t>62224 3928983</t>
  </si>
  <si>
    <t>62204 3931473</t>
  </si>
  <si>
    <t>62184 3933951</t>
  </si>
  <si>
    <t>62164 3936441</t>
  </si>
  <si>
    <t>62144 3938919</t>
  </si>
  <si>
    <t>62124 3941397</t>
  </si>
  <si>
    <t>62104 3943887</t>
  </si>
  <si>
    <t>62084 3946364</t>
  </si>
  <si>
    <t>62064 3948842</t>
  </si>
  <si>
    <t>62044 3951332</t>
  </si>
  <si>
    <t>62024 3953810</t>
  </si>
  <si>
    <t>62004 3956300</t>
  </si>
  <si>
    <t>61984 3958778</t>
  </si>
  <si>
    <t>61964 3961255</t>
  </si>
  <si>
    <t>61944 3963746</t>
  </si>
  <si>
    <t>61924 3966223</t>
  </si>
  <si>
    <t>61904 3968713</t>
  </si>
  <si>
    <t>61884 3971191</t>
  </si>
  <si>
    <t>61864 3973669</t>
  </si>
  <si>
    <t>61844 3976159</t>
  </si>
  <si>
    <t>61824 3978637</t>
  </si>
  <si>
    <t>61804 3981114</t>
  </si>
  <si>
    <t>61784 3983605</t>
  </si>
  <si>
    <t>61764 3986082</t>
  </si>
  <si>
    <t>61744 3988572</t>
  </si>
  <si>
    <t>61724 3991050</t>
  </si>
  <si>
    <t>61704 3993528</t>
  </si>
  <si>
    <t>61684 3996018</t>
  </si>
  <si>
    <t>61664 3998496</t>
  </si>
  <si>
    <t>61644 4000986</t>
  </si>
  <si>
    <t>61624 4003463</t>
  </si>
  <si>
    <t>61604 4005941</t>
  </si>
  <si>
    <t>61584 4008431</t>
  </si>
  <si>
    <t>61564 4010909</t>
  </si>
  <si>
    <t>61544 4013387</t>
  </si>
  <si>
    <t>61524 4015877</t>
  </si>
  <si>
    <t>61504 4018354</t>
  </si>
  <si>
    <t>61484 4020845</t>
  </si>
  <si>
    <t>61464 4023322</t>
  </si>
  <si>
    <t>61444 4025800</t>
  </si>
  <si>
    <t>61424 4028290</t>
  </si>
  <si>
    <t>61404 4030768</t>
  </si>
  <si>
    <t>61384 4033258</t>
  </si>
  <si>
    <t>61364 4035736</t>
  </si>
  <si>
    <t>61344 4038213</t>
  </si>
  <si>
    <t>61324 4040704</t>
  </si>
  <si>
    <t>61304 4043181</t>
  </si>
  <si>
    <t>61284 4045659</t>
  </si>
  <si>
    <t>61264 4048149</t>
  </si>
  <si>
    <t>61244 4050627</t>
  </si>
  <si>
    <t>61224 4053117</t>
  </si>
  <si>
    <t>61204 4055595</t>
  </si>
  <si>
    <t>61184 4058072</t>
  </si>
  <si>
    <t>61164 4060562</t>
  </si>
  <si>
    <t>61144 4063040</t>
  </si>
  <si>
    <t>61124 4065530</t>
  </si>
  <si>
    <t>61104 4068008</t>
  </si>
  <si>
    <t>61084 4070486</t>
  </si>
  <si>
    <t>61064 4072976</t>
  </si>
  <si>
    <t>61044 4075453</t>
  </si>
  <si>
    <t>61024 4077931</t>
  </si>
  <si>
    <t>61004 4080421</t>
  </si>
  <si>
    <t>60984 4082899</t>
  </si>
  <si>
    <t>60964 4085389</t>
  </si>
  <si>
    <t>60944 4087867</t>
  </si>
  <si>
    <t>60924 4090344</t>
  </si>
  <si>
    <t>60904 4092835</t>
  </si>
  <si>
    <t>60884 4095312</t>
  </si>
  <si>
    <t>60864 4097802</t>
  </si>
  <si>
    <t>60844 4100280</t>
  </si>
  <si>
    <t>60824 4102758</t>
  </si>
  <si>
    <t>60804 4105288</t>
  </si>
  <si>
    <t>60784 4107837</t>
  </si>
  <si>
    <t>60764 4110386</t>
  </si>
  <si>
    <t>60744 4112948</t>
  </si>
  <si>
    <t>60724 4115497</t>
  </si>
  <si>
    <t>60704 4118059</t>
  </si>
  <si>
    <t>60684 4120608</t>
  </si>
  <si>
    <t>60664 4123156</t>
  </si>
  <si>
    <t>60644 4125718</t>
  </si>
  <si>
    <t>60624 4128267</t>
  </si>
  <si>
    <t>60604 4130829</t>
  </si>
  <si>
    <t>60584 4133378</t>
  </si>
  <si>
    <t>60564 4135927</t>
  </si>
  <si>
    <t>60544 4138488</t>
  </si>
  <si>
    <t>60524 4141037</t>
  </si>
  <si>
    <t>60504 4143586</t>
  </si>
  <si>
    <t>60484 4146148</t>
  </si>
  <si>
    <t>60464 4148697</t>
  </si>
  <si>
    <t>60444 4151259</t>
  </si>
  <si>
    <t>60424 4153807</t>
  </si>
  <si>
    <t>60404 4156356</t>
  </si>
  <si>
    <t>60384 4158918</t>
  </si>
  <si>
    <t>60364 4161467</t>
  </si>
  <si>
    <t>60344 4164029</t>
  </si>
  <si>
    <t>60324 4166578</t>
  </si>
  <si>
    <t>60304 4169126</t>
  </si>
  <si>
    <t>60284 4171688</t>
  </si>
  <si>
    <t>60264 4174237</t>
  </si>
  <si>
    <t>60244 4176786</t>
  </si>
  <si>
    <t>60224 4179348</t>
  </si>
  <si>
    <t>60204 4181897</t>
  </si>
  <si>
    <t>60184 4184458</t>
  </si>
  <si>
    <t>60164 4187007</t>
  </si>
  <si>
    <t>60144 4189556</t>
  </si>
  <si>
    <t>60124 4192118</t>
  </si>
  <si>
    <t>60104 4194667</t>
  </si>
  <si>
    <t>60084 4197229</t>
  </si>
  <si>
    <t>60064 4199777</t>
  </si>
  <si>
    <t>60044 4202326</t>
  </si>
  <si>
    <t>60024 4204888</t>
  </si>
  <si>
    <t>60004 4207437</t>
  </si>
  <si>
    <t>59984 4209986</t>
  </si>
  <si>
    <t>59964 4212548</t>
  </si>
  <si>
    <t>59944 4215096</t>
  </si>
  <si>
    <t>59924 4217658</t>
  </si>
  <si>
    <t>59904 4220207</t>
  </si>
  <si>
    <t>59884 4222756</t>
  </si>
  <si>
    <t>59864 4225318</t>
  </si>
  <si>
    <t>59844 4227867</t>
  </si>
  <si>
    <t>59824 4230428</t>
  </si>
  <si>
    <t>59804 4232977</t>
  </si>
  <si>
    <t>59784 4235526</t>
  </si>
  <si>
    <t>59764 4238088</t>
  </si>
  <si>
    <t>59744 4240637</t>
  </si>
  <si>
    <t>59724 4243186</t>
  </si>
  <si>
    <t>59704 4245748</t>
  </si>
  <si>
    <t>59684 4248296</t>
  </si>
  <si>
    <t>59664 4250858</t>
  </si>
  <si>
    <t>59644 4253407</t>
  </si>
  <si>
    <t>59624 4255956</t>
  </si>
  <si>
    <t>59604 4258518</t>
  </si>
  <si>
    <t>59584 4261067</t>
  </si>
  <si>
    <t>59564 4263628</t>
  </si>
  <si>
    <t>59544 4266177</t>
  </si>
  <si>
    <t>59524 4268726</t>
  </si>
  <si>
    <t>59504 4271288</t>
  </si>
  <si>
    <t>59484 4273837</t>
  </si>
  <si>
    <t>59464 4276386</t>
  </si>
  <si>
    <t>59444 4278947</t>
  </si>
  <si>
    <t>59424 4281496</t>
  </si>
  <si>
    <t>59404 4284058</t>
  </si>
  <si>
    <t>59384 4286607</t>
  </si>
  <si>
    <t>59364 4289156</t>
  </si>
  <si>
    <t>59344 4291718</t>
  </si>
  <si>
    <t>59324 4294266</t>
  </si>
  <si>
    <t>59304 4296828</t>
  </si>
  <si>
    <t>59284 4299377</t>
  </si>
  <si>
    <t>59264 4301926</t>
  </si>
  <si>
    <t>59244 4304488</t>
  </si>
  <si>
    <t>59224 4307037</t>
  </si>
  <si>
    <t>59204 4309585</t>
  </si>
  <si>
    <t>59184 4312147</t>
  </si>
  <si>
    <t>59164 4314696</t>
  </si>
  <si>
    <t>59144 4317258</t>
  </si>
  <si>
    <t>59124 4319807</t>
  </si>
  <si>
    <t>59104 4322356</t>
  </si>
  <si>
    <t>59084 4324917</t>
  </si>
  <si>
    <t>59064 4327466</t>
  </si>
  <si>
    <t>59044 4330028</t>
  </si>
  <si>
    <t>59024 4332577</t>
  </si>
  <si>
    <t>59004 4335126</t>
  </si>
  <si>
    <t>58984 4337688</t>
  </si>
  <si>
    <t>58964 4340236</t>
  </si>
  <si>
    <t>58944 4342785</t>
  </si>
  <si>
    <t>58924 4345347</t>
  </si>
  <si>
    <t>58904 4347896</t>
  </si>
  <si>
    <t>58884 4350458</t>
  </si>
  <si>
    <t>58864 4353007</t>
  </si>
  <si>
    <t>58844 4355555</t>
  </si>
  <si>
    <t>58824 4358117</t>
  </si>
  <si>
    <t>58804 4360666</t>
  </si>
  <si>
    <t>58784 4363228</t>
  </si>
  <si>
    <t>58764 4365777</t>
  </si>
  <si>
    <t>58744 4368326</t>
  </si>
  <si>
    <t>58724 4370887</t>
  </si>
  <si>
    <t>58704 4373436</t>
  </si>
  <si>
    <t>58684 4375998</t>
  </si>
  <si>
    <t>58664 4378636</t>
  </si>
  <si>
    <t>58644 4381261</t>
  </si>
  <si>
    <t>58624 4383899</t>
  </si>
  <si>
    <t>58604 4386524</t>
  </si>
  <si>
    <t>58584 4389149</t>
  </si>
  <si>
    <t>58564 4391787</t>
  </si>
  <si>
    <t>58544 4394412</t>
  </si>
  <si>
    <t>58524 4397050</t>
  </si>
  <si>
    <t>58504 4399675</t>
  </si>
  <si>
    <t>58484 4402300</t>
  </si>
  <si>
    <t>58464 4404938</t>
  </si>
  <si>
    <t>58444 4407563</t>
  </si>
  <si>
    <t>58424 4410188</t>
  </si>
  <si>
    <t>58404 4412826</t>
  </si>
  <si>
    <t>58384 4415451</t>
  </si>
  <si>
    <t>58364 4418089</t>
  </si>
  <si>
    <t>58344 4420714</t>
  </si>
  <si>
    <t>58324 4423338</t>
  </si>
  <si>
    <t>58304 4425976</t>
  </si>
  <si>
    <t>58284 4428601</t>
  </si>
  <si>
    <t>58264 4431239</t>
  </si>
  <si>
    <t>58244 4433864</t>
  </si>
  <si>
    <t>58224 4436489</t>
  </si>
  <si>
    <t>58204 4439127</t>
  </si>
  <si>
    <t>58184 4441752</t>
  </si>
  <si>
    <t>58164 4444377</t>
  </si>
  <si>
    <t>58144 4447015</t>
  </si>
  <si>
    <t>58124 4449640</t>
  </si>
  <si>
    <t>58104 4452278</t>
  </si>
  <si>
    <t>58084 4454903</t>
  </si>
  <si>
    <t>58064 4457528</t>
  </si>
  <si>
    <t>58044 4460166</t>
  </si>
  <si>
    <t>58024 4462791</t>
  </si>
  <si>
    <t>58004 4465429</t>
  </si>
  <si>
    <t>57984 4468054</t>
  </si>
  <si>
    <t>57964 4470678</t>
  </si>
  <si>
    <t>57944 4473317</t>
  </si>
  <si>
    <t>57924 4475941</t>
  </si>
  <si>
    <t>57904 4478566</t>
  </si>
  <si>
    <t>57884 4481204</t>
  </si>
  <si>
    <t>57864 4483829</t>
  </si>
  <si>
    <t>57844 4486467</t>
  </si>
  <si>
    <t>57824 4489092</t>
  </si>
  <si>
    <t>57804 4491717</t>
  </si>
  <si>
    <t>57784 4494355</t>
  </si>
  <si>
    <t>57764 4496980</t>
  </si>
  <si>
    <t>57744 4499618</t>
  </si>
  <si>
    <t>57724 4502243</t>
  </si>
  <si>
    <t>57704 4504868</t>
  </si>
  <si>
    <t>57684 4507506</t>
  </si>
  <si>
    <t>57664 4510131</t>
  </si>
  <si>
    <t>57644 4512755</t>
  </si>
  <si>
    <t>57624 4515394</t>
  </si>
  <si>
    <t>57604 4518018</t>
  </si>
  <si>
    <t>57584 4520657</t>
  </si>
  <si>
    <t>57564 4523281</t>
  </si>
  <si>
    <t>57544 4525906</t>
  </si>
  <si>
    <t>57524 4528544</t>
  </si>
  <si>
    <t>57504 4531169</t>
  </si>
  <si>
    <t>57484 4533807</t>
  </si>
  <si>
    <t>57464 4536432</t>
  </si>
  <si>
    <t>57444 4539057</t>
  </si>
  <si>
    <t>57424 4541695</t>
  </si>
  <si>
    <t>57404 4544320</t>
  </si>
  <si>
    <t>57384 4546945</t>
  </si>
  <si>
    <t>57364 4549583</t>
  </si>
  <si>
    <t>57344 4552208</t>
  </si>
  <si>
    <t>57324 4554846</t>
  </si>
  <si>
    <t>57304 4557471</t>
  </si>
  <si>
    <t>57284 4560096</t>
  </si>
  <si>
    <t>57264 4562734</t>
  </si>
  <si>
    <t>57244 4565358</t>
  </si>
  <si>
    <t>57224 4567997</t>
  </si>
  <si>
    <t>57204 4570621</t>
  </si>
  <si>
    <t>57184 4573246</t>
  </si>
  <si>
    <t>57164 4575884</t>
  </si>
  <si>
    <t>57144 4578509</t>
  </si>
  <si>
    <t>57124 4581134</t>
  </si>
  <si>
    <t>57104 4583772</t>
  </si>
  <si>
    <t>57084 4586397</t>
  </si>
  <si>
    <t>57064 4589035</t>
  </si>
  <si>
    <t>57044 4591660</t>
  </si>
  <si>
    <t>57024 4594285</t>
  </si>
  <si>
    <t>57004 4596923</t>
  </si>
  <si>
    <t>56984 4599548</t>
  </si>
  <si>
    <t>56964 4602186</t>
  </si>
  <si>
    <t>56944 4604811</t>
  </si>
  <si>
    <t>56924 4607436</t>
  </si>
  <si>
    <t>56904 4610074</t>
  </si>
  <si>
    <t>56884 4612699</t>
  </si>
  <si>
    <t>56864 4615323</t>
  </si>
  <si>
    <t>56844 4617961</t>
  </si>
  <si>
    <t>56824 4620586</t>
  </si>
  <si>
    <t>56804 4623224</t>
  </si>
  <si>
    <t>56784 4625849</t>
  </si>
  <si>
    <t>56764 4628474</t>
  </si>
  <si>
    <t>56744 4631112</t>
  </si>
  <si>
    <t>56724 4633737</t>
  </si>
  <si>
    <t>56704 4636375</t>
  </si>
  <si>
    <t>56684 4639000</t>
  </si>
  <si>
    <t>56664 4641625</t>
  </si>
  <si>
    <t>56644 4644263</t>
  </si>
  <si>
    <t>56624 4646888</t>
  </si>
  <si>
    <t>56604 4649513</t>
  </si>
  <si>
    <t>56584 4652151</t>
  </si>
  <si>
    <t>56564 4654776</t>
  </si>
  <si>
    <t>56544 4657478</t>
  </si>
  <si>
    <t>56524 4660184</t>
  </si>
  <si>
    <t>56504 4662890</t>
  </si>
  <si>
    <t>56484 4665609</t>
  </si>
  <si>
    <t>56464 4668316</t>
  </si>
  <si>
    <t>56444 4671035</t>
  </si>
  <si>
    <t>56424 4673741</t>
  </si>
  <si>
    <t>56404 4676447</t>
  </si>
  <si>
    <t>56384 4679167</t>
  </si>
  <si>
    <t>56364 4681873</t>
  </si>
  <si>
    <t>56344 4684579</t>
  </si>
  <si>
    <t>56324 4687299</t>
  </si>
  <si>
    <t>56304 4690005</t>
  </si>
  <si>
    <t>56284 4692725</t>
  </si>
  <si>
    <t>56264 4695431</t>
  </si>
  <si>
    <t>56244 4698137</t>
  </si>
  <si>
    <t>56224 4700857</t>
  </si>
  <si>
    <t>56204 4703563</t>
  </si>
  <si>
    <t>56184 4706282</t>
  </si>
  <si>
    <t>56164 4708988</t>
  </si>
  <si>
    <t>56144 4711695</t>
  </si>
  <si>
    <t>56124 4714414</t>
  </si>
  <si>
    <t>56104 4717120</t>
  </si>
  <si>
    <t>56084 4719826</t>
  </si>
  <si>
    <t>56064 4722546</t>
  </si>
  <si>
    <t>56044 4725252</t>
  </si>
  <si>
    <t>56024 4727972</t>
  </si>
  <si>
    <t>56004 4730678</t>
  </si>
  <si>
    <t>55984 4733384</t>
  </si>
  <si>
    <t>55964 4736104</t>
  </si>
  <si>
    <t>55944 4738810</t>
  </si>
  <si>
    <t>55924 4741530</t>
  </si>
  <si>
    <t>55904 4744236</t>
  </si>
  <si>
    <t>55884 4746942</t>
  </si>
  <si>
    <t>55864 4749661</t>
  </si>
  <si>
    <t>55844 4752367</t>
  </si>
  <si>
    <t>55824 4755073</t>
  </si>
  <si>
    <t>55804 4757793</t>
  </si>
  <si>
    <t>55784 4760499</t>
  </si>
  <si>
    <t>55764 4763219</t>
  </si>
  <si>
    <t>55744 4765925</t>
  </si>
  <si>
    <t>55724 4768631</t>
  </si>
  <si>
    <t>55704 4771351</t>
  </si>
  <si>
    <t>55684 4774057</t>
  </si>
  <si>
    <t>55664 4776777</t>
  </si>
  <si>
    <t>55644 4779483</t>
  </si>
  <si>
    <t>55624 4782189</t>
  </si>
  <si>
    <t>55604 4784909</t>
  </si>
  <si>
    <t>55584 4787615</t>
  </si>
  <si>
    <t>55564 4790321</t>
  </si>
  <si>
    <t>55544 4793040</t>
  </si>
  <si>
    <t>55524 4795746</t>
  </si>
  <si>
    <t>55504 4798466</t>
  </si>
  <si>
    <t>55484 4801172</t>
  </si>
  <si>
    <t>55464 4803878</t>
  </si>
  <si>
    <t>55444 4806598</t>
  </si>
  <si>
    <t>55424 4809304</t>
  </si>
  <si>
    <t>55404 4812024</t>
  </si>
  <si>
    <t>55384 4814730</t>
  </si>
  <si>
    <t>55364 4817436</t>
  </si>
  <si>
    <t>55344 4820156</t>
  </si>
  <si>
    <t>55324 4822862</t>
  </si>
  <si>
    <t>55304 4825568</t>
  </si>
  <si>
    <t>55284 4828288</t>
  </si>
  <si>
    <t>55264 4830994</t>
  </si>
  <si>
    <t>55244 4833713</t>
  </si>
  <si>
    <t>55224 4836419</t>
  </si>
  <si>
    <t>55204 4839125</t>
  </si>
  <si>
    <t>55184 4841845</t>
  </si>
  <si>
    <t>55164 4844551</t>
  </si>
  <si>
    <t>55144 4847271</t>
  </si>
  <si>
    <t>55124 4849977</t>
  </si>
  <si>
    <t>55104 4852683</t>
  </si>
  <si>
    <t>55084 4855403</t>
  </si>
  <si>
    <t>55064 4858109</t>
  </si>
  <si>
    <t>55044 4860815</t>
  </si>
  <si>
    <t>55024 4863535</t>
  </si>
  <si>
    <t>55004 4866241</t>
  </si>
  <si>
    <t>54984 4868960</t>
  </si>
  <si>
    <t>54964 4871667</t>
  </si>
  <si>
    <t>54944 4874373</t>
  </si>
  <si>
    <t>54924 4877092</t>
  </si>
  <si>
    <t>54904 4879798</t>
  </si>
  <si>
    <t>54884 4882518</t>
  </si>
  <si>
    <t>54864 4885224</t>
  </si>
  <si>
    <t>54844 4887930</t>
  </si>
  <si>
    <t>54824 4890650</t>
  </si>
  <si>
    <t>54804 4893356</t>
  </si>
  <si>
    <t>54784 4896062</t>
  </si>
  <si>
    <t>54764 4898782</t>
  </si>
  <si>
    <t>54744 4901488</t>
  </si>
  <si>
    <t>54724 4904208</t>
  </si>
  <si>
    <t>54704 4906914</t>
  </si>
  <si>
    <t>54684 4909620</t>
  </si>
  <si>
    <t>54664 4912339</t>
  </si>
  <si>
    <t>54644 4915046</t>
  </si>
  <si>
    <t>54624 4917765</t>
  </si>
  <si>
    <t>54604 4920471</t>
  </si>
  <si>
    <t>54584 4923177</t>
  </si>
  <si>
    <t>54564 4925897</t>
  </si>
  <si>
    <t>54544 4928603</t>
  </si>
  <si>
    <t>54524 4931309</t>
  </si>
  <si>
    <t>54504 4934029</t>
  </si>
  <si>
    <t>54484 4936735</t>
  </si>
  <si>
    <t>54464 4939455</t>
  </si>
  <si>
    <t>54444 4942161</t>
  </si>
  <si>
    <t>54424 4944901</t>
  </si>
  <si>
    <t>54404 4947708</t>
  </si>
  <si>
    <t>54384 4950501</t>
  </si>
  <si>
    <t>54364 4953309</t>
  </si>
  <si>
    <t>54344 4956102</t>
  </si>
  <si>
    <t>54324 4958895</t>
  </si>
  <si>
    <t>54304 4961702</t>
  </si>
  <si>
    <t>54284 4964495</t>
  </si>
  <si>
    <t>54264 4967288</t>
  </si>
  <si>
    <t>54244 4970095</t>
  </si>
  <si>
    <t>54224 4972888</t>
  </si>
  <si>
    <t>54204 4975696</t>
  </si>
  <si>
    <t>54184 4978489</t>
  </si>
  <si>
    <t>54164 4981282</t>
  </si>
  <si>
    <t>54144 4984089</t>
  </si>
  <si>
    <t>54124 4986882</t>
  </si>
  <si>
    <t>54104 4989690</t>
  </si>
  <si>
    <t>54084 4992483</t>
  </si>
  <si>
    <t>54064 4995276</t>
  </si>
  <si>
    <t>54044 4998083</t>
  </si>
  <si>
    <t>54024 5000876</t>
  </si>
  <si>
    <t>54004 5003669</t>
  </si>
  <si>
    <t>53984 5006476</t>
  </si>
  <si>
    <t>53964 5009270</t>
  </si>
  <si>
    <t>53944 5012077</t>
  </si>
  <si>
    <t>53924 5014870</t>
  </si>
  <si>
    <t>53904 5017663</t>
  </si>
  <si>
    <t>53884 5020470</t>
  </si>
  <si>
    <t>53864 5023263</t>
  </si>
  <si>
    <t>53844 5026071</t>
  </si>
  <si>
    <t>53824 5028864</t>
  </si>
  <si>
    <t>53804 5031657</t>
  </si>
  <si>
    <t>53784 5034464</t>
  </si>
  <si>
    <t>53764 5037257</t>
  </si>
  <si>
    <t>53744 5040050</t>
  </si>
  <si>
    <t>53724 5042858</t>
  </si>
  <si>
    <t>53704 5045651</t>
  </si>
  <si>
    <t>53684 5048458</t>
  </si>
  <si>
    <t>53664 5051251</t>
  </si>
  <si>
    <t>53644 5054044</t>
  </si>
  <si>
    <t>53624 5056851</t>
  </si>
  <si>
    <t>53604 5059644</t>
  </si>
  <si>
    <t>53584 5062452</t>
  </si>
  <si>
    <t>53564 5065245</t>
  </si>
  <si>
    <t>53544 5068038</t>
  </si>
  <si>
    <t>53524 5070845</t>
  </si>
  <si>
    <t>53504 5073638</t>
  </si>
  <si>
    <t>53484 5076431</t>
  </si>
  <si>
    <t>53464 5079239</t>
  </si>
  <si>
    <t>53444 5082032</t>
  </si>
  <si>
    <t>53424 5084839</t>
  </si>
  <si>
    <t>53404 5087632</t>
  </si>
  <si>
    <t>53384 5090425</t>
  </si>
  <si>
    <t>53364 5093232</t>
  </si>
  <si>
    <t>53344 5096025</t>
  </si>
  <si>
    <t>53324 5098833</t>
  </si>
  <si>
    <t>53304 5101626</t>
  </si>
  <si>
    <t>53284 5104419</t>
  </si>
  <si>
    <t>53264 5107226</t>
  </si>
  <si>
    <t>53244 5110019</t>
  </si>
  <si>
    <t>53224 5112812</t>
  </si>
  <si>
    <t>53204 5115620</t>
  </si>
  <si>
    <t>53184 5118413</t>
  </si>
  <si>
    <t>53164 5121220</t>
  </si>
  <si>
    <t>53144 5124013</t>
  </si>
  <si>
    <t>53124 5126806</t>
  </si>
  <si>
    <t>53104 5129613</t>
  </si>
  <si>
    <t>53084 5132407</t>
  </si>
  <si>
    <t>53064 5135214</t>
  </si>
  <si>
    <t>53044 5138007</t>
  </si>
  <si>
    <t>53024 5140800</t>
  </si>
  <si>
    <t>53004 5143607</t>
  </si>
  <si>
    <t>52984 5146400</t>
  </si>
  <si>
    <t>52964 5149193</t>
  </si>
  <si>
    <t>52944 5152001</t>
  </si>
  <si>
    <t>52924 5154794</t>
  </si>
  <si>
    <t>52904 5157601</t>
  </si>
  <si>
    <t>52884 5160394</t>
  </si>
  <si>
    <t>52864 5163187</t>
  </si>
  <si>
    <t>52844 5165995</t>
  </si>
  <si>
    <t>52824 5168788</t>
  </si>
  <si>
    <t>52804 5171595</t>
  </si>
  <si>
    <t>52784 5174388</t>
  </si>
  <si>
    <t>52764 5177181</t>
  </si>
  <si>
    <t>52744 5179988</t>
  </si>
  <si>
    <t>52724 5182781</t>
  </si>
  <si>
    <t>52704 5185575</t>
  </si>
  <si>
    <t>52684 5188382</t>
  </si>
  <si>
    <t>52664 5191175</t>
  </si>
  <si>
    <t>52644 5193982</t>
  </si>
  <si>
    <t>52624 5196775</t>
  </si>
  <si>
    <t>52604 5199568</t>
  </si>
  <si>
    <t>52584 5202376</t>
  </si>
  <si>
    <t>52564 5205169</t>
  </si>
  <si>
    <t>52544 5207976</t>
  </si>
  <si>
    <t>52524 5210769</t>
  </si>
  <si>
    <t>52504 5213562</t>
  </si>
  <si>
    <t>52484 5216369</t>
  </si>
  <si>
    <t>52464 5219162</t>
  </si>
  <si>
    <t>52444 5221956</t>
  </si>
  <si>
    <t>52424 5224763</t>
  </si>
  <si>
    <t>52404 5227556</t>
  </si>
  <si>
    <t>52384 5230363</t>
  </si>
  <si>
    <t>52364 5233156</t>
  </si>
  <si>
    <t>52344 5235949</t>
  </si>
  <si>
    <t>52324 5238757</t>
  </si>
  <si>
    <t>52304 5241550</t>
  </si>
  <si>
    <t>52284 5244451</t>
  </si>
  <si>
    <t>52264 5247338</t>
  </si>
  <si>
    <t>52244 5250224</t>
  </si>
  <si>
    <t>52224 5253126</t>
  </si>
  <si>
    <t>52204 5256012</t>
  </si>
  <si>
    <t>52184 5258899</t>
  </si>
  <si>
    <t>52164 5261800</t>
  </si>
  <si>
    <t>52144 5264687</t>
  </si>
  <si>
    <t>52124 5267588</t>
  </si>
  <si>
    <t>52104 5270475</t>
  </si>
  <si>
    <t>52084 5273362</t>
  </si>
  <si>
    <t>52064 5276263</t>
  </si>
  <si>
    <t>52044 5279150</t>
  </si>
  <si>
    <t>52024 5282051</t>
  </si>
  <si>
    <t>52004 5284938</t>
  </si>
  <si>
    <t>51984 5287824</t>
  </si>
  <si>
    <t>51964 5290726</t>
  </si>
  <si>
    <t>51944 5293612</t>
  </si>
  <si>
    <t>51924 5296499</t>
  </si>
  <si>
    <t>51904 5299400</t>
  </si>
  <si>
    <t>51884 5302287</t>
  </si>
  <si>
    <t>51864 5305188</t>
  </si>
  <si>
    <t>51844 5308075</t>
  </si>
  <si>
    <t>51824 5310962</t>
  </si>
  <si>
    <t>51804 5313863</t>
  </si>
  <si>
    <t>51784 5316750</t>
  </si>
  <si>
    <t>51764 5319651</t>
  </si>
  <si>
    <t>51744 5322538</t>
  </si>
  <si>
    <t>51724 5325424</t>
  </si>
  <si>
    <t>51704 5328326</t>
  </si>
  <si>
    <t>51684 5331212</t>
  </si>
  <si>
    <t>51664 5334099</t>
  </si>
  <si>
    <t>51644 5337000</t>
  </si>
  <si>
    <t>51624 5339887</t>
  </si>
  <si>
    <t>51604 5342788</t>
  </si>
  <si>
    <t>51584 5345675</t>
  </si>
  <si>
    <t>51564 5348561</t>
  </si>
  <si>
    <t>51544 5351463</t>
  </si>
  <si>
    <t>51524 5354349</t>
  </si>
  <si>
    <t>51504 5357251</t>
  </si>
  <si>
    <t>51484 5360137</t>
  </si>
  <si>
    <t>51464 5363024</t>
  </si>
  <si>
    <t>51444 5365925</t>
  </si>
  <si>
    <t>51424 5368812</t>
  </si>
  <si>
    <t>51404 5371699</t>
  </si>
  <si>
    <t>51384 5374600</t>
  </si>
  <si>
    <t>51364 5377487</t>
  </si>
  <si>
    <t>51344 5380388</t>
  </si>
  <si>
    <t>51324 5383275</t>
  </si>
  <si>
    <t>51304 5386161</t>
  </si>
  <si>
    <t>51284 5389063</t>
  </si>
  <si>
    <t>51264 5391949</t>
  </si>
  <si>
    <t>51244 5394851</t>
  </si>
  <si>
    <t>51224 5397737</t>
  </si>
  <si>
    <t>51204 5400624</t>
  </si>
  <si>
    <t>51184 5403525</t>
  </si>
  <si>
    <t>51164 5406412</t>
  </si>
  <si>
    <t>51144 5409299</t>
  </si>
  <si>
    <t>51124 5412200</t>
  </si>
  <si>
    <t>51104 5415087</t>
  </si>
  <si>
    <t>51084 5417988</t>
  </si>
  <si>
    <t>51064 5420875</t>
  </si>
  <si>
    <t>51044 5423761</t>
  </si>
  <si>
    <t>51024 5426663</t>
  </si>
  <si>
    <t>51004 5429549</t>
  </si>
  <si>
    <t>50984 5432451</t>
  </si>
  <si>
    <t>50964 5435337</t>
  </si>
  <si>
    <t>50944 5438224</t>
  </si>
  <si>
    <t>50924 5441125</t>
  </si>
  <si>
    <t>50904 5444012</t>
  </si>
  <si>
    <t>50884 5446899</t>
  </si>
  <si>
    <t>50864 5449800</t>
  </si>
  <si>
    <t>50844 5452687</t>
  </si>
  <si>
    <t>50824 5455588</t>
  </si>
  <si>
    <t>50804 5458475</t>
  </si>
  <si>
    <t>50784 5461361</t>
  </si>
  <si>
    <t>50764 5464263</t>
  </si>
  <si>
    <t>50744 5467149</t>
  </si>
  <si>
    <t>50724 5470051</t>
  </si>
  <si>
    <t>50704 5472937</t>
  </si>
  <si>
    <t>50684 5475824</t>
  </si>
  <si>
    <t>50664 5478725</t>
  </si>
  <si>
    <t>50644 5481612</t>
  </si>
  <si>
    <t>50624 5484498</t>
  </si>
  <si>
    <t>50604 5487400</t>
  </si>
  <si>
    <t>50584 5490286</t>
  </si>
  <si>
    <t>50564 5493188</t>
  </si>
  <si>
    <t>50544 5496074</t>
  </si>
  <si>
    <t>50524 5498961</t>
  </si>
  <si>
    <t>50504 5501862</t>
  </si>
  <si>
    <t>50484 5504749</t>
  </si>
  <si>
    <t>50464 5507650</t>
  </si>
  <si>
    <t>50444 5510537</t>
  </si>
  <si>
    <t>50424 5513424</t>
  </si>
  <si>
    <t>50404 5516325</t>
  </si>
  <si>
    <t>50384 5519212</t>
  </si>
  <si>
    <t>50364 5522098</t>
  </si>
  <si>
    <t>50344 5525000</t>
  </si>
  <si>
    <t>50324 5527886</t>
  </si>
  <si>
    <t>50304 5530788</t>
  </si>
  <si>
    <t>50284 5533674</t>
  </si>
  <si>
    <t>50264 5536561</t>
  </si>
  <si>
    <t>50244 5539462</t>
  </si>
  <si>
    <t>50224 5542349</t>
  </si>
  <si>
    <t>50204 5545250</t>
  </si>
  <si>
    <t>50184 5548137</t>
  </si>
  <si>
    <t>50164 5551085</t>
  </si>
  <si>
    <t>50144 5554088</t>
  </si>
  <si>
    <t>50124 5557075</t>
  </si>
  <si>
    <t>50104 5560063</t>
  </si>
  <si>
    <t>50084 5563066</t>
  </si>
  <si>
    <t>50064 5566053</t>
  </si>
  <si>
    <t>50044 5569056</t>
  </si>
  <si>
    <t>50024 5572043</t>
  </si>
  <si>
    <t>50004 5575031</t>
  </si>
  <si>
    <t>49984 5578034</t>
  </si>
  <si>
    <t>49964 5581021</t>
  </si>
  <si>
    <t>49944 5584024</t>
  </si>
  <si>
    <t>49924 5587012</t>
  </si>
  <si>
    <t>49904 5589999</t>
  </si>
  <si>
    <t>49884 5593002</t>
  </si>
  <si>
    <t>49864 5595989</t>
  </si>
  <si>
    <t>49844 5598977</t>
  </si>
  <si>
    <t>49824 5601980</t>
  </si>
  <si>
    <t>49804 5604967</t>
  </si>
  <si>
    <t>49784 5607970</t>
  </si>
  <si>
    <t>49764 5610957</t>
  </si>
  <si>
    <t>49744 5613945</t>
  </si>
  <si>
    <t>49724 5616948</t>
  </si>
  <si>
    <t>49704 5619935</t>
  </si>
  <si>
    <t>49684 5622938</t>
  </si>
  <si>
    <t>49664 5625925</t>
  </si>
  <si>
    <t>49644 5628913</t>
  </si>
  <si>
    <t>49624 5631916</t>
  </si>
  <si>
    <t>49604 5634903</t>
  </si>
  <si>
    <t>49584 5637891</t>
  </si>
  <si>
    <t>49564 5640894</t>
  </si>
  <si>
    <t>49544 5643881</t>
  </si>
  <si>
    <t>49524 5646884</t>
  </si>
  <si>
    <t>49504 5649871</t>
  </si>
  <si>
    <t>49484 5652859</t>
  </si>
  <si>
    <t>49464 5655862</t>
  </si>
  <si>
    <t>49444 5658849</t>
  </si>
  <si>
    <t>49424 5661852</t>
  </si>
  <si>
    <t>49404 5664839</t>
  </si>
  <si>
    <t>49384 5667827</t>
  </si>
  <si>
    <t>49364 5670830</t>
  </si>
  <si>
    <t>49344 5673817</t>
  </si>
  <si>
    <t>49324 5676805</t>
  </si>
  <si>
    <t>49304 5679808</t>
  </si>
  <si>
    <t>49284 5682795</t>
  </si>
  <si>
    <t>49264 5685798</t>
  </si>
  <si>
    <t>49244 5688785</t>
  </si>
  <si>
    <t>49224 5691773</t>
  </si>
  <si>
    <t>49204 5694776</t>
  </si>
  <si>
    <t>49184 5697763</t>
  </si>
  <si>
    <t>49164 5700766</t>
  </si>
  <si>
    <t>49144 5703753</t>
  </si>
  <si>
    <t>49124 5706741</t>
  </si>
  <si>
    <t>49104 5709744</t>
  </si>
  <si>
    <t>49084 5712731</t>
  </si>
  <si>
    <t>49064 5715719</t>
  </si>
  <si>
    <t>49044 5718721</t>
  </si>
  <si>
    <t>49024 5721709</t>
  </si>
  <si>
    <t>49004 5724712</t>
  </si>
  <si>
    <t>48984 5727699</t>
  </si>
  <si>
    <t>48964 5730687</t>
  </si>
  <si>
    <t>48944 5733690</t>
  </si>
  <si>
    <t>48924 5736677</t>
  </si>
  <si>
    <t>48904 5739680</t>
  </si>
  <si>
    <t>48884 5742667</t>
  </si>
  <si>
    <t>48864 5745655</t>
  </si>
  <si>
    <t>48844 5748658</t>
  </si>
  <si>
    <t>48824 5751645</t>
  </si>
  <si>
    <t>48804 5754633</t>
  </si>
  <si>
    <t>48784 5757635</t>
  </si>
  <si>
    <t>48764 5760623</t>
  </si>
  <si>
    <t>48744 5763626</t>
  </si>
  <si>
    <t>48724 5766613</t>
  </si>
  <si>
    <t>48704 5769601</t>
  </si>
  <si>
    <t>48684 5772604</t>
  </si>
  <si>
    <t>48664 5775591</t>
  </si>
  <si>
    <t>48644 5778594</t>
  </si>
  <si>
    <t>48624 5781581</t>
  </si>
  <si>
    <t>48604 5784569</t>
  </si>
  <si>
    <t>48584 5787572</t>
  </si>
  <si>
    <t>48564 5790559</t>
  </si>
  <si>
    <t>48544 5793547</t>
  </si>
  <si>
    <t>48524 5796549</t>
  </si>
  <si>
    <t>48504 5799537</t>
  </si>
  <si>
    <t>48484 5802540</t>
  </si>
  <si>
    <t>48464 5805527</t>
  </si>
  <si>
    <t>48444 5808515</t>
  </si>
  <si>
    <t>48424 5811518</t>
  </si>
  <si>
    <t>48404 5814505</t>
  </si>
  <si>
    <t>48384 5817508</t>
  </si>
  <si>
    <t>48364 5820495</t>
  </si>
  <si>
    <t>48344 5823483</t>
  </si>
  <si>
    <t>48324 5826486</t>
  </si>
  <si>
    <t>48304 5829473</t>
  </si>
  <si>
    <t>48284 5832461</t>
  </si>
  <si>
    <t>48264 5835463</t>
  </si>
  <si>
    <t>48244 5838451</t>
  </si>
  <si>
    <t>48224 5841454</t>
  </si>
  <si>
    <t>48204 5844441</t>
  </si>
  <si>
    <t>48184 5847429</t>
  </si>
  <si>
    <t>48164 5850431</t>
  </si>
  <si>
    <t>48144 5853419</t>
  </si>
  <si>
    <t>48124 5856422</t>
  </si>
  <si>
    <t>48104 5859409</t>
  </si>
  <si>
    <t>48084 5862397</t>
  </si>
  <si>
    <t>48064 5865400</t>
  </si>
  <si>
    <t>48044 5868410</t>
  </si>
  <si>
    <t>48024 5871504</t>
  </si>
  <si>
    <t>48004 5874614</t>
  </si>
  <si>
    <t>47984 5877708</t>
  </si>
  <si>
    <t>47964 5880817</t>
  </si>
  <si>
    <t>47944 5883911</t>
  </si>
  <si>
    <t>47924 5887005</t>
  </si>
  <si>
    <t>47904 5890115</t>
  </si>
  <si>
    <t>47884 5893209</t>
  </si>
  <si>
    <t>47864 5896319</t>
  </si>
  <si>
    <t>47844 5899412</t>
  </si>
  <si>
    <t>47824 5902506</t>
  </si>
  <si>
    <t>47804 5905616</t>
  </si>
  <si>
    <t>47784 5908710</t>
  </si>
  <si>
    <t>47764 5911804</t>
  </si>
  <si>
    <t>47744 5914914</t>
  </si>
  <si>
    <t>47724 5918007</t>
  </si>
  <si>
    <t>47704 5921117</t>
  </si>
  <si>
    <t>47684 5924211</t>
  </si>
  <si>
    <t>47664 5927305</t>
  </si>
  <si>
    <t>47644 5930415</t>
  </si>
  <si>
    <t>47624 5933509</t>
  </si>
  <si>
    <t>47604 5936618</t>
  </si>
  <si>
    <t>47584 5939712</t>
  </si>
  <si>
    <t>47564 5942806</t>
  </si>
  <si>
    <t>47544 5945916</t>
  </si>
  <si>
    <t>47524 5949010</t>
  </si>
  <si>
    <t>47504 5952104</t>
  </si>
  <si>
    <t>47484 5955213</t>
  </si>
  <si>
    <t>47464 5958307</t>
  </si>
  <si>
    <t>47444 5961417</t>
  </si>
  <si>
    <t>47424 5964511</t>
  </si>
  <si>
    <t>47404 5967605</t>
  </si>
  <si>
    <t>47384 5970714</t>
  </si>
  <si>
    <t>47364 5973808</t>
  </si>
  <si>
    <t>47344 5976918</t>
  </si>
  <si>
    <t>47324 5980012</t>
  </si>
  <si>
    <t>47304 5983106</t>
  </si>
  <si>
    <t>47284 5986215</t>
  </si>
  <si>
    <t>47264 5989309</t>
  </si>
  <si>
    <t>47244 5992403</t>
  </si>
  <si>
    <t>47224 5995513</t>
  </si>
  <si>
    <t>47204 5998607</t>
  </si>
  <si>
    <t>47184 6001716</t>
  </si>
  <si>
    <t>47164 6004810</t>
  </si>
  <si>
    <t>47144 6007904</t>
  </si>
  <si>
    <t>47124 6011014</t>
  </si>
  <si>
    <t>47104 6014108</t>
  </si>
  <si>
    <t>47084 6017218</t>
  </si>
  <si>
    <t>47064 6020311</t>
  </si>
  <si>
    <t>47044 6023405</t>
  </si>
  <si>
    <t>47024 6026515</t>
  </si>
  <si>
    <t>47004 6029609</t>
  </si>
  <si>
    <t>46984 6032703</t>
  </si>
  <si>
    <t>46964 6035813</t>
  </si>
  <si>
    <t>46944 6038906</t>
  </si>
  <si>
    <t>46924 6042016</t>
  </si>
  <si>
    <t>46904 6045110</t>
  </si>
  <si>
    <t>46884 6048204</t>
  </si>
  <si>
    <t>46864 6051314</t>
  </si>
  <si>
    <t>46844 6054408</t>
  </si>
  <si>
    <t>46824 6057517</t>
  </si>
  <si>
    <t>46804 6060611</t>
  </si>
  <si>
    <t>46784 6063705</t>
  </si>
  <si>
    <t>46764 6066815</t>
  </si>
  <si>
    <t>46744 6069909</t>
  </si>
  <si>
    <t>46724 6073003</t>
  </si>
  <si>
    <t>46704 6076112</t>
  </si>
  <si>
    <t>46684 6079206</t>
  </si>
  <si>
    <t>46664 6082316</t>
  </si>
  <si>
    <t>46644 6085410</t>
  </si>
  <si>
    <t>46624 6088504</t>
  </si>
  <si>
    <t>46604 6091613</t>
  </si>
  <si>
    <t>46584 6094707</t>
  </si>
  <si>
    <t>46564 6097817</t>
  </si>
  <si>
    <t>46544 6100911</t>
  </si>
  <si>
    <t>46524 6104005</t>
  </si>
  <si>
    <t>46504 6107114</t>
  </si>
  <si>
    <t>46484 6110208</t>
  </si>
  <si>
    <t>46464 6113302</t>
  </si>
  <si>
    <t>46444 6116412</t>
  </si>
  <si>
    <t>46424 6119506</t>
  </si>
  <si>
    <t>46404 6122615</t>
  </si>
  <si>
    <t>46384 6125709</t>
  </si>
  <si>
    <t>46364 6128803</t>
  </si>
  <si>
    <t>46344 6131913</t>
  </si>
  <si>
    <t>46324 6135007</t>
  </si>
  <si>
    <t>46304 6138117</t>
  </si>
  <si>
    <t>46284 6141210</t>
  </si>
  <si>
    <t>46264 6144304</t>
  </si>
  <si>
    <t>46244 6147414</t>
  </si>
  <si>
    <t>46224 6150508</t>
  </si>
  <si>
    <t>46204 6153602</t>
  </si>
  <si>
    <t>46184 6156712</t>
  </si>
  <si>
    <t>46164 6159805</t>
  </si>
  <si>
    <t>46144 6162915</t>
  </si>
  <si>
    <t>46124 6166009</t>
  </si>
  <si>
    <t>46104 6169103</t>
  </si>
  <si>
    <t>46084 6172213</t>
  </si>
  <si>
    <t>46064 6175307</t>
  </si>
  <si>
    <t>46044 6178416</t>
  </si>
  <si>
    <t>46024 6181510</t>
  </si>
  <si>
    <t>46004 6184704</t>
  </si>
  <si>
    <t>45984 6187926</t>
  </si>
  <si>
    <t>45964 6191132</t>
  </si>
  <si>
    <t>45944 6194338</t>
  </si>
  <si>
    <t>45924 6197561</t>
  </si>
  <si>
    <t>45904 6200767</t>
  </si>
  <si>
    <t>45884 6203989</t>
  </si>
  <si>
    <t>45864 6207195</t>
  </si>
  <si>
    <t>45844 6210401</t>
  </si>
  <si>
    <t>45824 6213623</t>
  </si>
  <si>
    <t>45804 6216829</t>
  </si>
  <si>
    <t>45784 6220051</t>
  </si>
  <si>
    <t>45764 6223257</t>
  </si>
  <si>
    <t>45744 6226463</t>
  </si>
  <si>
    <t>45724 6229686</t>
  </si>
  <si>
    <t>45704 6232892</t>
  </si>
  <si>
    <t>45684 6236098</t>
  </si>
  <si>
    <t>45664 6239320</t>
  </si>
  <si>
    <t>45644 6242526</t>
  </si>
  <si>
    <t>45624 6245748</t>
  </si>
  <si>
    <t>45604 6248954</t>
  </si>
  <si>
    <t>45584 6252160</t>
  </si>
  <si>
    <t>45564 6255382</t>
  </si>
  <si>
    <t>45544 6258588</t>
  </si>
  <si>
    <t>45524 6261811</t>
  </si>
  <si>
    <t>45504 6265017</t>
  </si>
  <si>
    <t>45484 6268223</t>
  </si>
  <si>
    <t>45464 6271445</t>
  </si>
  <si>
    <t>45444 6274651</t>
  </si>
  <si>
    <t>45424 6277857</t>
  </si>
  <si>
    <t>45404 6281079</t>
  </si>
  <si>
    <t>45384 6284285</t>
  </si>
  <si>
    <t>45364 6287507</t>
  </si>
  <si>
    <t>45344 6290713</t>
  </si>
  <si>
    <t>45324 6293919</t>
  </si>
  <si>
    <t>45304 6297142</t>
  </si>
  <si>
    <t>45284 6300348</t>
  </si>
  <si>
    <t>45264 6303570</t>
  </si>
  <si>
    <t>45244 6306776</t>
  </si>
  <si>
    <t>45224 6309982</t>
  </si>
  <si>
    <t>45204 6313204</t>
  </si>
  <si>
    <t>45184 6316410</t>
  </si>
  <si>
    <t>45164 6319616</t>
  </si>
  <si>
    <t>45144 6322838</t>
  </si>
  <si>
    <t>45124 6326044</t>
  </si>
  <si>
    <t>45104 6329267</t>
  </si>
  <si>
    <t>45084 6332473</t>
  </si>
  <si>
    <t>45064 6335679</t>
  </si>
  <si>
    <t>45044 6338901</t>
  </si>
  <si>
    <t>45024 6342107</t>
  </si>
  <si>
    <t>45004 6345329</t>
  </si>
  <si>
    <t>44984 6348535</t>
  </si>
  <si>
    <t>44964 6351741</t>
  </si>
  <si>
    <t>44944 6354963</t>
  </si>
  <si>
    <t>44924 6358169</t>
  </si>
  <si>
    <t>44904 6361375</t>
  </si>
  <si>
    <t>44884 6364598</t>
  </si>
  <si>
    <t>44864 6367804</t>
  </si>
  <si>
    <t>44844 6371026</t>
  </si>
  <si>
    <t>44824 6374232</t>
  </si>
  <si>
    <t>44804 6377438</t>
  </si>
  <si>
    <t>44784 6380660</t>
  </si>
  <si>
    <t>44764 6383866</t>
  </si>
  <si>
    <t>44744 6387088</t>
  </si>
  <si>
    <t>44724 6390294</t>
  </si>
  <si>
    <t>44704 6393500</t>
  </si>
  <si>
    <t>44684 6396723</t>
  </si>
  <si>
    <t>44664 6399929</t>
  </si>
  <si>
    <t>44644 6403135</t>
  </si>
  <si>
    <t>44624 6406357</t>
  </si>
  <si>
    <t>44604 6409563</t>
  </si>
  <si>
    <t>44584 6412785</t>
  </si>
  <si>
    <t>44564 6415991</t>
  </si>
  <si>
    <t>44544 6419197</t>
  </si>
  <si>
    <t>44524 6422419</t>
  </si>
  <si>
    <t>44504 6425625</t>
  </si>
  <si>
    <t>44484 6428848</t>
  </si>
  <si>
    <t>44464 6432054</t>
  </si>
  <si>
    <t>44444 6435260</t>
  </si>
  <si>
    <t>44424 6438482</t>
  </si>
  <si>
    <t>44404 6441688</t>
  </si>
  <si>
    <t>44384 6444894</t>
  </si>
  <si>
    <t>44364 6448116</t>
  </si>
  <si>
    <t>44344 6451322</t>
  </si>
  <si>
    <t>44324 6454544</t>
  </si>
  <si>
    <t>44304 6457750</t>
  </si>
  <si>
    <t>44284 6460956</t>
  </si>
  <si>
    <t>44264 6464179</t>
  </si>
  <si>
    <t>44244 6467385</t>
  </si>
  <si>
    <t>44224 6470607</t>
  </si>
  <si>
    <t>44204 6473813</t>
  </si>
  <si>
    <t>44184 6477019</t>
  </si>
  <si>
    <t>44164 6480241</t>
  </si>
  <si>
    <t>44144 6483447</t>
  </si>
  <si>
    <t>44124 6486653</t>
  </si>
  <si>
    <t>44104 6489875</t>
  </si>
  <si>
    <t>44084 6493081</t>
  </si>
  <si>
    <t>44064 6496304</t>
  </si>
  <si>
    <t>44044 6499510</t>
  </si>
  <si>
    <t>44024 6502716</t>
  </si>
  <si>
    <t>44004 6505947</t>
  </si>
  <si>
    <t>43984 6509274</t>
  </si>
  <si>
    <t>43964 6512619</t>
  </si>
  <si>
    <t>43944 6515946</t>
  </si>
  <si>
    <t>43924 6519273</t>
  </si>
  <si>
    <t>43904 6522617</t>
  </si>
  <si>
    <t>43884 6525944</t>
  </si>
  <si>
    <t>43864 6529272</t>
  </si>
  <si>
    <t>43844 6532616</t>
  </si>
  <si>
    <t>43824 6535943</t>
  </si>
  <si>
    <t>43804 6539287</t>
  </si>
  <si>
    <t>43784 6542614</t>
  </si>
  <si>
    <t>43764 6545942</t>
  </si>
  <si>
    <t>43744 6549286</t>
  </si>
  <si>
    <t>43724 6552613</t>
  </si>
  <si>
    <t>43704 6555957</t>
  </si>
  <si>
    <t>43684 6559284</t>
  </si>
  <si>
    <t>43664 6562611</t>
  </si>
  <si>
    <t>43644 6565956</t>
  </si>
  <si>
    <t>43624 6569283</t>
  </si>
  <si>
    <t>43604 6572610</t>
  </si>
  <si>
    <t>43584 6575954</t>
  </si>
  <si>
    <t>43564 6579281</t>
  </si>
  <si>
    <t>43544 6582626</t>
  </si>
  <si>
    <t>43524 6585953</t>
  </si>
  <si>
    <t>43504 6589280</t>
  </si>
  <si>
    <t>43484 6592624</t>
  </si>
  <si>
    <t>43464 6595951</t>
  </si>
  <si>
    <t>43444 6599295</t>
  </si>
  <si>
    <t>43424 6602623</t>
  </si>
  <si>
    <t>43404 6605950</t>
  </si>
  <si>
    <t>43384 6609294</t>
  </si>
  <si>
    <t>43364 6612621</t>
  </si>
  <si>
    <t>43344 6615949</t>
  </si>
  <si>
    <t>43324 6619293</t>
  </si>
  <si>
    <t>43304 6622620</t>
  </si>
  <si>
    <t>43284 6625964</t>
  </si>
  <si>
    <t>43264 6629291</t>
  </si>
  <si>
    <t>43244 6632618</t>
  </si>
  <si>
    <t>43224 6635963</t>
  </si>
  <si>
    <t>43204 6639290</t>
  </si>
  <si>
    <t>43184 6642634</t>
  </si>
  <si>
    <t>43164 6645961</t>
  </si>
  <si>
    <t>43144 6649288</t>
  </si>
  <si>
    <t>43124 6652633</t>
  </si>
  <si>
    <t>43104 6655960</t>
  </si>
  <si>
    <t>43084 6659287</t>
  </si>
  <si>
    <t>43064 6662631</t>
  </si>
  <si>
    <t>43044 6665958</t>
  </si>
  <si>
    <t>43024 6669302</t>
  </si>
  <si>
    <t>43004 6672630</t>
  </si>
  <si>
    <t>42984 6675957</t>
  </si>
  <si>
    <t>42964 6679301</t>
  </si>
  <si>
    <t>42944 6682628</t>
  </si>
  <si>
    <t>42924 6685972</t>
  </si>
  <si>
    <t>42904 6689300</t>
  </si>
  <si>
    <t>42884 6692627</t>
  </si>
  <si>
    <t>42864 6695971</t>
  </si>
  <si>
    <t>42844 6699298</t>
  </si>
  <si>
    <t>42824 6702625</t>
  </si>
  <si>
    <t>42804 6705970</t>
  </si>
  <si>
    <t>42784 6709297</t>
  </si>
  <si>
    <t>42764 6712641</t>
  </si>
  <si>
    <t>42744 6715968</t>
  </si>
  <si>
    <t>42724 6719295</t>
  </si>
  <si>
    <t>42704 6722640</t>
  </si>
  <si>
    <t>42684 6725967</t>
  </si>
  <si>
    <t>42664 6729311</t>
  </si>
  <si>
    <t>42644 6732638</t>
  </si>
  <si>
    <t>42624 6735965</t>
  </si>
  <si>
    <t>42604 6739309</t>
  </si>
  <si>
    <t>42584 6742637</t>
  </si>
  <si>
    <t>42564 6745964</t>
  </si>
  <si>
    <t>42544 6749308</t>
  </si>
  <si>
    <t>42524 6752635</t>
  </si>
  <si>
    <t>42504 6755979</t>
  </si>
  <si>
    <t>42484 6759307</t>
  </si>
  <si>
    <t>42464 6762634</t>
  </si>
  <si>
    <t>42444 6765978</t>
  </si>
  <si>
    <t>42424 6769305</t>
  </si>
  <si>
    <t>42404 6772649</t>
  </si>
  <si>
    <t>42384 6775977</t>
  </si>
  <si>
    <t>42364 6779304</t>
  </si>
  <si>
    <t>42344 6782648</t>
  </si>
  <si>
    <t>42324 6785975</t>
  </si>
  <si>
    <t>42304 6789302</t>
  </si>
  <si>
    <t>42284 6792647</t>
  </si>
  <si>
    <t>42264 6795974</t>
  </si>
  <si>
    <t>42244 6799318</t>
  </si>
  <si>
    <t>42224 6802645</t>
  </si>
  <si>
    <t>42204 6805972</t>
  </si>
  <si>
    <t>42184 6809316</t>
  </si>
  <si>
    <t>42164 6812644</t>
  </si>
  <si>
    <t>42144 6815988</t>
  </si>
  <si>
    <t>42124 6819315</t>
  </si>
  <si>
    <t>42104 6822642</t>
  </si>
  <si>
    <t>42084 6825986</t>
  </si>
  <si>
    <t>42064 6829314</t>
  </si>
  <si>
    <t>42044 6832641</t>
  </si>
  <si>
    <t>42024 6835985</t>
  </si>
  <si>
    <t>42004 6839312</t>
  </si>
  <si>
    <t>41984 6842690</t>
  </si>
  <si>
    <t>41964 6846149</t>
  </si>
  <si>
    <t>41944 6849608</t>
  </si>
  <si>
    <t>41924 6853085</t>
  </si>
  <si>
    <t>41904 6856544</t>
  </si>
  <si>
    <t>41884 6860020</t>
  </si>
  <si>
    <t>41864 6863479</t>
  </si>
  <si>
    <t>41844 6866938</t>
  </si>
  <si>
    <t>41824 6870414</t>
  </si>
  <si>
    <t>41804 6873873</t>
  </si>
  <si>
    <t>41784 6877332</t>
  </si>
  <si>
    <t>41764 6880808</t>
  </si>
  <si>
    <t>41744 6884267</t>
  </si>
  <si>
    <t>41724 6887744</t>
  </si>
  <si>
    <t>41704 6891202</t>
  </si>
  <si>
    <t>41684 6894661</t>
  </si>
  <si>
    <t>41664 6898138</t>
  </si>
  <si>
    <t>41644 6901597</t>
  </si>
  <si>
    <t>41624 6905073</t>
  </si>
  <si>
    <t>41604 6908532</t>
  </si>
  <si>
    <t>41584 6911991</t>
  </si>
  <si>
    <t>41564 6915467</t>
  </si>
  <si>
    <t>41544 6918926</t>
  </si>
  <si>
    <t>41524 6922385</t>
  </si>
  <si>
    <t>41504 6925861</t>
  </si>
  <si>
    <t>41484 6929320</t>
  </si>
  <si>
    <t>41464 6932797</t>
  </si>
  <si>
    <t>41444 6936256</t>
  </si>
  <si>
    <t>41424 6939715</t>
  </si>
  <si>
    <t>41404 6943191</t>
  </si>
  <si>
    <t>41384 6946650</t>
  </si>
  <si>
    <t>41364 6950126</t>
  </si>
  <si>
    <t>41344 6953585</t>
  </si>
  <si>
    <t>41324 6957044</t>
  </si>
  <si>
    <t>41304 6960520</t>
  </si>
  <si>
    <t>41284 6963979</t>
  </si>
  <si>
    <t>41264 6967438</t>
  </si>
  <si>
    <t>41244 6970915</t>
  </si>
  <si>
    <t>41224 6974373</t>
  </si>
  <si>
    <t>41204 6977850</t>
  </si>
  <si>
    <t>41184 6981309</t>
  </si>
  <si>
    <t>41164 6984768</t>
  </si>
  <si>
    <t>41144 6988244</t>
  </si>
  <si>
    <t>41124 6991703</t>
  </si>
  <si>
    <t>41104 6995179</t>
  </si>
  <si>
    <t>41084 6998638</t>
  </si>
  <si>
    <t>41064 7002097</t>
  </si>
  <si>
    <t>41044 7005574</t>
  </si>
  <si>
    <t>41024 7009032</t>
  </si>
  <si>
    <t>41004 7012491</t>
  </si>
  <si>
    <t>40984 7015968</t>
  </si>
  <si>
    <t>40964 7019427</t>
  </si>
  <si>
    <t>40944 7022903</t>
  </si>
  <si>
    <t>40924 7026362</t>
  </si>
  <si>
    <t>40904 7029821</t>
  </si>
  <si>
    <t>40884 7033297</t>
  </si>
  <si>
    <t>40864 7036756</t>
  </si>
  <si>
    <t>40844 7040233</t>
  </si>
  <si>
    <t>40824 7043691</t>
  </si>
  <si>
    <t>40804 7047150</t>
  </si>
  <si>
    <t>40784 7050627</t>
  </si>
  <si>
    <t>40764 7054086</t>
  </si>
  <si>
    <t>40744 7057545</t>
  </si>
  <si>
    <t>40724 7061021</t>
  </si>
  <si>
    <t>40704 7064480</t>
  </si>
  <si>
    <t>40684 7067956</t>
  </si>
  <si>
    <t>40664 7071415</t>
  </si>
  <si>
    <t>40644 7074874</t>
  </si>
  <si>
    <t>40624 7078350</t>
  </si>
  <si>
    <t>40604 7081809</t>
  </si>
  <si>
    <t>40584 7085286</t>
  </si>
  <si>
    <t>40564 7088745</t>
  </si>
  <si>
    <t>40544 7092203</t>
  </si>
  <si>
    <t>40524 7095680</t>
  </si>
  <si>
    <t>40504 7099139</t>
  </si>
  <si>
    <t>40484 7102598</t>
  </si>
  <si>
    <t>40464 7106074</t>
  </si>
  <si>
    <t>40444 7109533</t>
  </si>
  <si>
    <t>40424 7113009</t>
  </si>
  <si>
    <t>40404 7116468</t>
  </si>
  <si>
    <t>40384 7119927</t>
  </si>
  <si>
    <t>40364 7123404</t>
  </si>
  <si>
    <t>40344 7126862</t>
  </si>
  <si>
    <t>40324 7130339</t>
  </si>
  <si>
    <t>40304 7133798</t>
  </si>
  <si>
    <t>40284 7137257</t>
  </si>
  <si>
    <t>40264 7140733</t>
  </si>
  <si>
    <t>40244 7144192</t>
  </si>
  <si>
    <t>40224 7147651</t>
  </si>
  <si>
    <t>40204 7151127</t>
  </si>
  <si>
    <t>40184 7154586</t>
  </si>
  <si>
    <t>40164 7158063</t>
  </si>
  <si>
    <t>40144 7161521</t>
  </si>
  <si>
    <t>40124 7164980</t>
  </si>
  <si>
    <t>40104 7168457</t>
  </si>
  <si>
    <t>40084 7171916</t>
  </si>
  <si>
    <t>40064 7175392</t>
  </si>
  <si>
    <t>40044 7178851</t>
  </si>
  <si>
    <t>40024 7182310</t>
  </si>
  <si>
    <t>40004 7185786</t>
  </si>
  <si>
    <t>39984 7189245</t>
  </si>
  <si>
    <t>39964 7192838</t>
  </si>
  <si>
    <t>39944 7196457</t>
  </si>
  <si>
    <t>39924 7200058</t>
  </si>
  <si>
    <t>39904 7203677</t>
  </si>
  <si>
    <t>39884 7207278</t>
  </si>
  <si>
    <t>39864 7210879</t>
  </si>
  <si>
    <t>39844 7214498</t>
  </si>
  <si>
    <t>39824 7218099</t>
  </si>
  <si>
    <t>39804 7221718</t>
  </si>
  <si>
    <t>39784 7225319</t>
  </si>
  <si>
    <t>39764 7228920</t>
  </si>
  <si>
    <t>39744 7232539</t>
  </si>
  <si>
    <t>39724 7236140</t>
  </si>
  <si>
    <t>39704 7239740</t>
  </si>
  <si>
    <t>39684 7243360</t>
  </si>
  <si>
    <t>39664 7246960</t>
  </si>
  <si>
    <t>39644 7250580</t>
  </si>
  <si>
    <t>39624 7254180</t>
  </si>
  <si>
    <t>39604 7257781</t>
  </si>
  <si>
    <t>39584 7261400</t>
  </si>
  <si>
    <t>39564 7265001</t>
  </si>
  <si>
    <t>39544 7268620</t>
  </si>
  <si>
    <t>39524 7272221</t>
  </si>
  <si>
    <t>39504 7275822</t>
  </si>
  <si>
    <t>39484 7279441</t>
  </si>
  <si>
    <t>39464 7283042</t>
  </si>
  <si>
    <t>39444 7286643</t>
  </si>
  <si>
    <t>39424 7290262</t>
  </si>
  <si>
    <t>39404 7293863</t>
  </si>
  <si>
    <t>39384 7297482</t>
  </si>
  <si>
    <t>39364 7301083</t>
  </si>
  <si>
    <t>39344 7304684</t>
  </si>
  <si>
    <t>39324 7308303</t>
  </si>
  <si>
    <t>39304 7311904</t>
  </si>
  <si>
    <t>39284 7315523</t>
  </si>
  <si>
    <t>39264 7319124</t>
  </si>
  <si>
    <t>39244 7322724</t>
  </si>
  <si>
    <t>39224 7326343</t>
  </si>
  <si>
    <t>39204 7329944</t>
  </si>
  <si>
    <t>39184 7333545</t>
  </si>
  <si>
    <t>39164 7337164</t>
  </si>
  <si>
    <t>39144 7340765</t>
  </si>
  <si>
    <t>39124 7344384</t>
  </si>
  <si>
    <t>39104 7347985</t>
  </si>
  <si>
    <t>39084 7351586</t>
  </si>
  <si>
    <t>39064 7355205</t>
  </si>
  <si>
    <t>39044 7358806</t>
  </si>
  <si>
    <t>39024 7362425</t>
  </si>
  <si>
    <t>39004 7366026</t>
  </si>
  <si>
    <t>38984 7369627</t>
  </si>
  <si>
    <t>38964 7373246</t>
  </si>
  <si>
    <t>38944 7376847</t>
  </si>
  <si>
    <t>38924 7380448</t>
  </si>
  <si>
    <t>38904 7384067</t>
  </si>
  <si>
    <t>38884 7387668</t>
  </si>
  <si>
    <t>38864 7391287</t>
  </si>
  <si>
    <t>38844 7394888</t>
  </si>
  <si>
    <t>38824 7398488</t>
  </si>
  <si>
    <t>38804 7402107</t>
  </si>
  <si>
    <t>38784 7405708</t>
  </si>
  <si>
    <t>38764 7409327</t>
  </si>
  <si>
    <t>38744 7412928</t>
  </si>
  <si>
    <t>38724 7416529</t>
  </si>
  <si>
    <t>38704 7420148</t>
  </si>
  <si>
    <t>38684 7423749</t>
  </si>
  <si>
    <t>38664 7427350</t>
  </si>
  <si>
    <t>38644 7430969</t>
  </si>
  <si>
    <t>38624 7434570</t>
  </si>
  <si>
    <t>38604 7438189</t>
  </si>
  <si>
    <t>38584 7441790</t>
  </si>
  <si>
    <t>38564 7445391</t>
  </si>
  <si>
    <t>38544 7449010</t>
  </si>
  <si>
    <t>38524 7452611</t>
  </si>
  <si>
    <t>38504 7456230</t>
  </si>
  <si>
    <t>38484 7459831</t>
  </si>
  <si>
    <t>38464 7463432</t>
  </si>
  <si>
    <t>38444 7467051</t>
  </si>
  <si>
    <t>38424 7470651</t>
  </si>
  <si>
    <t>38404 7474252</t>
  </si>
  <si>
    <t>38384 7477871</t>
  </si>
  <si>
    <t>38364 7481472</t>
  </si>
  <si>
    <t>38344 7485091</t>
  </si>
  <si>
    <t>38324 7488692</t>
  </si>
  <si>
    <t>38304 7492293</t>
  </si>
  <si>
    <t>38284 7495912</t>
  </si>
  <si>
    <t>38264 7499513</t>
  </si>
  <si>
    <t>38244 7503132</t>
  </si>
  <si>
    <t>38224 7506733</t>
  </si>
  <si>
    <t>38204 7510334</t>
  </si>
  <si>
    <t>38184 7513953</t>
  </si>
  <si>
    <t>38164 7517554</t>
  </si>
  <si>
    <t>38144 7521155</t>
  </si>
  <si>
    <t>38124 7524774</t>
  </si>
  <si>
    <t>38104 7528375</t>
  </si>
  <si>
    <t>38084 7531994</t>
  </si>
  <si>
    <t>38064 7535595</t>
  </si>
  <si>
    <t>38044 7539196</t>
  </si>
  <si>
    <t>38024 7542815</t>
  </si>
  <si>
    <t>38004 7546516</t>
  </si>
  <si>
    <t>37984 7550288</t>
  </si>
  <si>
    <t>37964 7554040</t>
  </si>
  <si>
    <t>37944 7557793</t>
  </si>
  <si>
    <t>37924 7561565</t>
  </si>
  <si>
    <t>37904 7565318</t>
  </si>
  <si>
    <t>37884 7569071</t>
  </si>
  <si>
    <t>37864 7572842</t>
  </si>
  <si>
    <t>37844 7576595</t>
  </si>
  <si>
    <t>37824 7580367</t>
  </si>
  <si>
    <t>37804 7584120</t>
  </si>
  <si>
    <t>37784 7587873</t>
  </si>
  <si>
    <t>37764 7591644</t>
  </si>
  <si>
    <t>37744 7595397</t>
  </si>
  <si>
    <t>37724 7599169</t>
  </si>
  <si>
    <t>37704 7602922</t>
  </si>
  <si>
    <t>37684 7606675</t>
  </si>
  <si>
    <t>37664 7610446</t>
  </si>
  <si>
    <t>37644 7614199</t>
  </si>
  <si>
    <t>37624 7617952</t>
  </si>
  <si>
    <t>37604 7621724</t>
  </si>
  <si>
    <t>37584 7625477</t>
  </si>
  <si>
    <t>37564 7629249</t>
  </si>
  <si>
    <t>37544 7633001</t>
  </si>
  <si>
    <t>37524 7636754</t>
  </si>
  <si>
    <t>37504 7640526</t>
  </si>
  <si>
    <t>37484 7644279</t>
  </si>
  <si>
    <t>37464 7648051</t>
  </si>
  <si>
    <t>37444 7651803</t>
  </si>
  <si>
    <t>37424 7655556</t>
  </si>
  <si>
    <t>37404 7659328</t>
  </si>
  <si>
    <t>37384 7663081</t>
  </si>
  <si>
    <t>37364 7666834</t>
  </si>
  <si>
    <t>37344 7670605</t>
  </si>
  <si>
    <t>37324 7674358</t>
  </si>
  <si>
    <t>37304 7678130</t>
  </si>
  <si>
    <t>37284 7681883</t>
  </si>
  <si>
    <t>37264 7685636</t>
  </si>
  <si>
    <t>37244 7689407</t>
  </si>
  <si>
    <t>37224 7693160</t>
  </si>
  <si>
    <t>37204 7696932</t>
  </si>
  <si>
    <t>37184 7700685</t>
  </si>
  <si>
    <t>37164 7704438</t>
  </si>
  <si>
    <t>37144 7708209</t>
  </si>
  <si>
    <t>37124 7711962</t>
  </si>
  <si>
    <t>37104 7715715</t>
  </si>
  <si>
    <t>37084 7719487</t>
  </si>
  <si>
    <t>37064 7723240</t>
  </si>
  <si>
    <t>37044 7727011</t>
  </si>
  <si>
    <t>37024 7730764</t>
  </si>
  <si>
    <t>37004 7734517</t>
  </si>
  <si>
    <t>36984 7738289</t>
  </si>
  <si>
    <t>36964 7742042</t>
  </si>
  <si>
    <t>36944 7745813</t>
  </si>
  <si>
    <t>36924 7749566</t>
  </si>
  <si>
    <t>36904 7753319</t>
  </si>
  <si>
    <t>36884 7757091</t>
  </si>
  <si>
    <t>36864 7760844</t>
  </si>
  <si>
    <t>36844 7764596</t>
  </si>
  <si>
    <t>36824 7768368</t>
  </si>
  <si>
    <t>36804 7772121</t>
  </si>
  <si>
    <t>36784 7775893</t>
  </si>
  <si>
    <t>36764 7779646</t>
  </si>
  <si>
    <t>36744 7783399</t>
  </si>
  <si>
    <t>36724 7787170</t>
  </si>
  <si>
    <t>36704 7790923</t>
  </si>
  <si>
    <t>36684 7794695</t>
  </si>
  <si>
    <t>36664 7798448</t>
  </si>
  <si>
    <t>36644 7802201</t>
  </si>
  <si>
    <t>36624 7805972</t>
  </si>
  <si>
    <t>36604 7809725</t>
  </si>
  <si>
    <t>36584 7813478</t>
  </si>
  <si>
    <t>36564 7817250</t>
  </si>
  <si>
    <t>36544 7821003</t>
  </si>
  <si>
    <t>36524 7824774</t>
  </si>
  <si>
    <t>36504 7828527</t>
  </si>
  <si>
    <t>36484 7832280</t>
  </si>
  <si>
    <t>36464 7836052</t>
  </si>
  <si>
    <t>36444 7839805</t>
  </si>
  <si>
    <t>36424 7843576</t>
  </si>
  <si>
    <t>36404 7847329</t>
  </si>
  <si>
    <t>36384 7851082</t>
  </si>
  <si>
    <t>36364 7854854</t>
  </si>
  <si>
    <t>36344 7858607</t>
  </si>
  <si>
    <t>36324 7862359</t>
  </si>
  <si>
    <t>36304 7866131</t>
  </si>
  <si>
    <t>36284 7869884</t>
  </si>
  <si>
    <t>36264 7873656</t>
  </si>
  <si>
    <t>36244 7877409</t>
  </si>
  <si>
    <t>36224 7881161</t>
  </si>
  <si>
    <t>36204 7884933</t>
  </si>
  <si>
    <t>36184 7888686</t>
  </si>
  <si>
    <t>36164 7892458</t>
  </si>
  <si>
    <t>36144 7896211</t>
  </si>
  <si>
    <t>36124 7899963</t>
  </si>
  <si>
    <t>36104 7903735</t>
  </si>
  <si>
    <t>36084 7907636</t>
  </si>
  <si>
    <t>36064 7911552</t>
  </si>
  <si>
    <t>36044 7915488</t>
  </si>
  <si>
    <t>36024 7919403</t>
  </si>
  <si>
    <t>36004 7923339</t>
  </si>
  <si>
    <t>35984 7927255</t>
  </si>
  <si>
    <t>35964 7931170</t>
  </si>
  <si>
    <t>35944 7935106</t>
  </si>
  <si>
    <t>35924 7939022</t>
  </si>
  <si>
    <t>35904 7942957</t>
  </si>
  <si>
    <t>35884 7946873</t>
  </si>
  <si>
    <t>35864 7950789</t>
  </si>
  <si>
    <t>35844 7954724</t>
  </si>
  <si>
    <t>35824 7958640</t>
  </si>
  <si>
    <t>35804 7962556</t>
  </si>
  <si>
    <t>35784 7966491</t>
  </si>
  <si>
    <t>35764 7970407</t>
  </si>
  <si>
    <t>35744 7974343</t>
  </si>
  <si>
    <t>35724 7978259</t>
  </si>
  <si>
    <t>35704 7982174</t>
  </si>
  <si>
    <t>35684 7986110</t>
  </si>
  <si>
    <t>35664 7990026</t>
  </si>
  <si>
    <t>35644 7993961</t>
  </si>
  <si>
    <t>35624 7997877</t>
  </si>
  <si>
    <t>35604 8001793</t>
  </si>
  <si>
    <t>35584 8005728</t>
  </si>
  <si>
    <t>35564 8009644</t>
  </si>
  <si>
    <t>35544 8013560</t>
  </si>
  <si>
    <t>35524 8017495</t>
  </si>
  <si>
    <t>35504 8021411</t>
  </si>
  <si>
    <t>35484 8025347</t>
  </si>
  <si>
    <t>35464 8029263</t>
  </si>
  <si>
    <t>35444 8033178</t>
  </si>
  <si>
    <t>35424 8037114</t>
  </si>
  <si>
    <t>35404 8041030</t>
  </si>
  <si>
    <t>35384 8044965</t>
  </si>
  <si>
    <t>35364 8048881</t>
  </si>
  <si>
    <t>35344 8052797</t>
  </si>
  <si>
    <t>35324 8056732</t>
  </si>
  <si>
    <t>35304 8060648</t>
  </si>
  <si>
    <t>35284 8064564</t>
  </si>
  <si>
    <t>35264 8068499</t>
  </si>
  <si>
    <t>35244 8072415</t>
  </si>
  <si>
    <t>35224 8076351</t>
  </si>
  <si>
    <t>35204 8080267</t>
  </si>
  <si>
    <t>35184 8084182</t>
  </si>
  <si>
    <t>35164 8088118</t>
  </si>
  <si>
    <t>35144 8092034</t>
  </si>
  <si>
    <t>35124 8095969</t>
  </si>
  <si>
    <t>35104 8099885</t>
  </si>
  <si>
    <t>35084 8103801</t>
  </si>
  <si>
    <t>35064 8107736</t>
  </si>
  <si>
    <t>35044 8111652</t>
  </si>
  <si>
    <t>35024 8115568</t>
  </si>
  <si>
    <t>35004 8119503</t>
  </si>
  <si>
    <t>34984 8123419</t>
  </si>
  <si>
    <t>34964 8127355</t>
  </si>
  <si>
    <t>34944 8131270</t>
  </si>
  <si>
    <t>34924 8135186</t>
  </si>
  <si>
    <t>34904 8139122</t>
  </si>
  <si>
    <t>34884 8143038</t>
  </si>
  <si>
    <t>34864 8146973</t>
  </si>
  <si>
    <t>34844 8150889</t>
  </si>
  <si>
    <t>34824 8154805</t>
  </si>
  <si>
    <t>34804 8158740</t>
  </si>
  <si>
    <t>34784 8162656</t>
  </si>
  <si>
    <t>34764 8166572</t>
  </si>
  <si>
    <t>34744 8170507</t>
  </si>
  <si>
    <t>34724 8174423</t>
  </si>
  <si>
    <t>34704 8178359</t>
  </si>
  <si>
    <t>34684 8182274</t>
  </si>
  <si>
    <t>34664 8186190</t>
  </si>
  <si>
    <t>34644 8190126</t>
  </si>
  <si>
    <t>34624 8194042</t>
  </si>
  <si>
    <t>34604 8197977</t>
  </si>
  <si>
    <t>34584 8201893</t>
  </si>
  <si>
    <t>34564 8205809</t>
  </si>
  <si>
    <t>34544 8209744</t>
  </si>
  <si>
    <t>34524 8213660</t>
  </si>
  <si>
    <t>34504 8217576</t>
  </si>
  <si>
    <t>34484 8221511</t>
  </si>
  <si>
    <t>34464 8225427</t>
  </si>
  <si>
    <t>34444 8229363</t>
  </si>
  <si>
    <t>34424 8233278</t>
  </si>
  <si>
    <t>34404 8237194</t>
  </si>
  <si>
    <t>34384 8241130</t>
  </si>
  <si>
    <t>34364 8245045</t>
  </si>
  <si>
    <t>34344 8248981</t>
  </si>
  <si>
    <t>34324 8252897</t>
  </si>
  <si>
    <t>34304 8256813</t>
  </si>
  <si>
    <t>34284 8260748</t>
  </si>
  <si>
    <t>34264 8264664</t>
  </si>
  <si>
    <t>34244 8268580</t>
  </si>
  <si>
    <t>34224 8272547</t>
  </si>
  <si>
    <t>34204 8276638</t>
  </si>
  <si>
    <t>34184 8280750</t>
  </si>
  <si>
    <t>34164 8284841</t>
  </si>
  <si>
    <t>34144 8288931</t>
  </si>
  <si>
    <t>34124 8293043</t>
  </si>
  <si>
    <t>34104 8297134</t>
  </si>
  <si>
    <t>34084 8301245</t>
  </si>
  <si>
    <t>34064 8305336</t>
  </si>
  <si>
    <t>34044 8309427</t>
  </si>
  <si>
    <t>34024 8313539</t>
  </si>
  <si>
    <t>34004 8317630</t>
  </si>
  <si>
    <t>33984 8321721</t>
  </si>
  <si>
    <t>33964 8325832</t>
  </si>
  <si>
    <t>33944 8329923</t>
  </si>
  <si>
    <t>33924 8334035</t>
  </si>
  <si>
    <t>33904 8338125</t>
  </si>
  <si>
    <t>33884 8342216</t>
  </si>
  <si>
    <t>33864 8346328</t>
  </si>
  <si>
    <t>33844 8350419</t>
  </si>
  <si>
    <t>33824 8354530</t>
  </si>
  <si>
    <t>33804 8358621</t>
  </si>
  <si>
    <t>33784 8362712</t>
  </si>
  <si>
    <t>33764 8366824</t>
  </si>
  <si>
    <t>33744 8370915</t>
  </si>
  <si>
    <t>33724 8375005</t>
  </si>
  <si>
    <t>33704 8379117</t>
  </si>
  <si>
    <t>33684 8383208</t>
  </si>
  <si>
    <t>33664 8387319</t>
  </si>
  <si>
    <t>33644 8391410</t>
  </si>
  <si>
    <t>33624 8395501</t>
  </si>
  <si>
    <t>33604 8399613</t>
  </si>
  <si>
    <t>33584 8403704</t>
  </si>
  <si>
    <t>33564 8407815</t>
  </si>
  <si>
    <t>33544 8411906</t>
  </si>
  <si>
    <t>33524 8415997</t>
  </si>
  <si>
    <t>33504 8420109</t>
  </si>
  <si>
    <t>33484 8424199</t>
  </si>
  <si>
    <t>33464 8428290</t>
  </si>
  <si>
    <t>33444 8432402</t>
  </si>
  <si>
    <t>33424 8436493</t>
  </si>
  <si>
    <t>33404 8440604</t>
  </si>
  <si>
    <t>33384 8444695</t>
  </si>
  <si>
    <t>33364 8448786</t>
  </si>
  <si>
    <t>33344 8452898</t>
  </si>
  <si>
    <t>33324 8456988</t>
  </si>
  <si>
    <t>33304 8461100</t>
  </si>
  <si>
    <t>33284 8465191</t>
  </si>
  <si>
    <t>33264 8469282</t>
  </si>
  <si>
    <t>33244 8473393</t>
  </si>
  <si>
    <t>33224 8477484</t>
  </si>
  <si>
    <t>33204 8481575</t>
  </si>
  <si>
    <t>33184 8485687</t>
  </si>
  <si>
    <t>33164 8489778</t>
  </si>
  <si>
    <t>33144 8493889</t>
  </si>
  <si>
    <t>33124 8497980</t>
  </si>
  <si>
    <t>33104 8502071</t>
  </si>
  <si>
    <t>33084 8506183</t>
  </si>
  <si>
    <t>33064 8510273</t>
  </si>
  <si>
    <t>33044 8514385</t>
  </si>
  <si>
    <t>33024 8518476</t>
  </si>
  <si>
    <t>33004 8522567</t>
  </si>
  <si>
    <t>32984 8526678</t>
  </si>
  <si>
    <t>32964 8530769</t>
  </si>
  <si>
    <t>32944 8534860</t>
  </si>
  <si>
    <t>32924 8538972</t>
  </si>
  <si>
    <t>32904 8543062</t>
  </si>
  <si>
    <t>32884 8547174</t>
  </si>
  <si>
    <t>32864 8551265</t>
  </si>
  <si>
    <t>32844 8555356</t>
  </si>
  <si>
    <t>32824 8559467</t>
  </si>
  <si>
    <t>32804 8563558</t>
  </si>
  <si>
    <t>32784 8567670</t>
  </si>
  <si>
    <t>32764 8571761</t>
  </si>
  <si>
    <t>32744 8575852</t>
  </si>
  <si>
    <t>32724 8579963</t>
  </si>
  <si>
    <t>32704 8584054</t>
  </si>
  <si>
    <t>32684 8588145</t>
  </si>
  <si>
    <t>32664 8592256</t>
  </si>
  <si>
    <t>32644 8596347</t>
  </si>
  <si>
    <t>32624 8600459</t>
  </si>
  <si>
    <t>32604 8604550</t>
  </si>
  <si>
    <t>32584 8608641</t>
  </si>
  <si>
    <t>32564 8612752</t>
  </si>
  <si>
    <t>32544 8616843</t>
  </si>
  <si>
    <t>32524 8620955</t>
  </si>
  <si>
    <t>32504 8625046</t>
  </si>
  <si>
    <t>32484 8629136</t>
  </si>
  <si>
    <t>32464 8633248</t>
  </si>
  <si>
    <t>32444 8637339</t>
  </si>
  <si>
    <t>32424 8641430</t>
  </si>
  <si>
    <t>32404 8645541</t>
  </si>
  <si>
    <t>32384 8649818</t>
  </si>
  <si>
    <t>32364 8654119</t>
  </si>
  <si>
    <t>32344 8658398</t>
  </si>
  <si>
    <t>32324 8662677</t>
  </si>
  <si>
    <t>32304 8666977</t>
  </si>
  <si>
    <t>32284 8671256</t>
  </si>
  <si>
    <t>32264 8675557</t>
  </si>
  <si>
    <t>32244 8679836</t>
  </si>
  <si>
    <t>32224 8684115</t>
  </si>
  <si>
    <t>32204 8688415</t>
  </si>
  <si>
    <t>32184 8692694</t>
  </si>
  <si>
    <t>32164 8696995</t>
  </si>
  <si>
    <t>32144 8701274</t>
  </si>
  <si>
    <t>32124 8705553</t>
  </si>
  <si>
    <t>32104 8709853</t>
  </si>
  <si>
    <t>32084 8714132</t>
  </si>
  <si>
    <t>32064 8718411</t>
  </si>
  <si>
    <t>32044 8722712</t>
  </si>
  <si>
    <t>32024 8726991</t>
  </si>
  <si>
    <t>32004 8731291</t>
  </si>
  <si>
    <t>31984 8735570</t>
  </si>
  <si>
    <t>31964 8739849</t>
  </si>
  <si>
    <t>31944 8744150</t>
  </si>
  <si>
    <t>31924 8748429</t>
  </si>
  <si>
    <t>31904 8752729</t>
  </si>
  <si>
    <t>31884 8757008</t>
  </si>
  <si>
    <t>31864 8761287</t>
  </si>
  <si>
    <t>31844 8765588</t>
  </si>
  <si>
    <t>31824 8769867</t>
  </si>
  <si>
    <t>31804 8774146</t>
  </si>
  <si>
    <t>31784 8778446</t>
  </si>
  <si>
    <t>31764 8782725</t>
  </si>
  <si>
    <t>31744 8787026</t>
  </si>
  <si>
    <t>31724 8791305</t>
  </si>
  <si>
    <t>31704 8795584</t>
  </si>
  <si>
    <t>31684 8799884</t>
  </si>
  <si>
    <t>31664 8804163</t>
  </si>
  <si>
    <t>31644 8808464</t>
  </si>
  <si>
    <t>31624 8812743</t>
  </si>
  <si>
    <t>31604 8817022</t>
  </si>
  <si>
    <t>31584 8821322</t>
  </si>
  <si>
    <t>31564 8825601</t>
  </si>
  <si>
    <t>31544 8829880</t>
  </si>
  <si>
    <t>31524 8834181</t>
  </si>
  <si>
    <t>31504 8838460</t>
  </si>
  <si>
    <t>31484 8842760</t>
  </si>
  <si>
    <t>31464 8847039</t>
  </si>
  <si>
    <t>31444 8851318</t>
  </si>
  <si>
    <t>31424 8855619</t>
  </si>
  <si>
    <t>31404 8859898</t>
  </si>
  <si>
    <t>31384 8864198</t>
  </si>
  <si>
    <t>31364 8868477</t>
  </si>
  <si>
    <t>31344 8872756</t>
  </si>
  <si>
    <t>31324 8877057</t>
  </si>
  <si>
    <t>31304 8881336</t>
  </si>
  <si>
    <t>31284 8885615</t>
  </si>
  <si>
    <t>31264 8889915</t>
  </si>
  <si>
    <t>31244 8894194</t>
  </si>
  <si>
    <t>31224 8898495</t>
  </si>
  <si>
    <t>31204 8902774</t>
  </si>
  <si>
    <t>31184 8907052</t>
  </si>
  <si>
    <t>31164 8911353</t>
  </si>
  <si>
    <t>31144 8915632</t>
  </si>
  <si>
    <t>31124 8919933</t>
  </si>
  <si>
    <t>31104 8924212</t>
  </si>
  <si>
    <t>31084 8928490</t>
  </si>
  <si>
    <t>31064 8932791</t>
  </si>
  <si>
    <t>31044 8937070</t>
  </si>
  <si>
    <t>31024 8941349</t>
  </si>
  <si>
    <t>31004 8945650</t>
  </si>
  <si>
    <t>30984 8949928</t>
  </si>
  <si>
    <t>30964 8954229</t>
  </si>
  <si>
    <t>30944 8958508</t>
  </si>
  <si>
    <t>30924 8962787</t>
  </si>
  <si>
    <t>30904 8967088</t>
  </si>
  <si>
    <t>30884 8971366</t>
  </si>
  <si>
    <t>30864 8975667</t>
  </si>
  <si>
    <t>30844 8979946</t>
  </si>
  <si>
    <t>30824 8984225</t>
  </si>
  <si>
    <t>30804 8988526</t>
  </si>
  <si>
    <t>30784 8992804</t>
  </si>
  <si>
    <t>30764 8997083</t>
  </si>
  <si>
    <t>30744 9001384</t>
  </si>
  <si>
    <t>30724 9005663</t>
  </si>
  <si>
    <t>30704 9009964</t>
  </si>
  <si>
    <t>30684 9014242</t>
  </si>
  <si>
    <t>30664 9018521</t>
  </si>
  <si>
    <t>30644 9022822</t>
  </si>
  <si>
    <t>30624 9027167</t>
  </si>
  <si>
    <t>30604 9031671</t>
  </si>
  <si>
    <t>30584 9036151</t>
  </si>
  <si>
    <t>30564 9040632</t>
  </si>
  <si>
    <t>30544 9045136</t>
  </si>
  <si>
    <t>30524 9049616</t>
  </si>
  <si>
    <t>30504 9054097</t>
  </si>
  <si>
    <t>30484 9058600</t>
  </si>
  <si>
    <t>30464 9063081</t>
  </si>
  <si>
    <t>30444 9067584</t>
  </si>
  <si>
    <t>30424 9072065</t>
  </si>
  <si>
    <t>30404 9076545</t>
  </si>
  <si>
    <t>30384 9081049</t>
  </si>
  <si>
    <t>30364 9085530</t>
  </si>
  <si>
    <t>30344 9090033</t>
  </si>
  <si>
    <t>30324 9094514</t>
  </si>
  <si>
    <t>30304 9098994</t>
  </si>
  <si>
    <t>30284 9103498</t>
  </si>
  <si>
    <t>30264 9107978</t>
  </si>
  <si>
    <t>30244 9112459</t>
  </si>
  <si>
    <t>30224 9116962</t>
  </si>
  <si>
    <t>30204 9121443</t>
  </si>
  <si>
    <t>30184 9125946</t>
  </si>
  <si>
    <t>30164 9130427</t>
  </si>
  <si>
    <t>30144 9134908</t>
  </si>
  <si>
    <t>30124 9139411</t>
  </si>
  <si>
    <t>30104 9143892</t>
  </si>
  <si>
    <t>30084 9148395</t>
  </si>
  <si>
    <t>30064 9152876</t>
  </si>
  <si>
    <t>30044 9157356</t>
  </si>
  <si>
    <t>30024 9161860</t>
  </si>
  <si>
    <t>30004 9166340</t>
  </si>
  <si>
    <t>29984 9170821</t>
  </si>
  <si>
    <t>29964 9175324</t>
  </si>
  <si>
    <t>29944 9179805</t>
  </si>
  <si>
    <t>29924 9184308</t>
  </si>
  <si>
    <t>29904 9188789</t>
  </si>
  <si>
    <t>29884 9193270</t>
  </si>
  <si>
    <t>29864 9197773</t>
  </si>
  <si>
    <t>29844 9202254</t>
  </si>
  <si>
    <t>29824 9206757</t>
  </si>
  <si>
    <t>29804 9211238</t>
  </si>
  <si>
    <t>29784 9215718</t>
  </si>
  <si>
    <t>29764 9220222</t>
  </si>
  <si>
    <t>29744 9224702</t>
  </si>
  <si>
    <t>29724 9229183</t>
  </si>
  <si>
    <t>29704 9233686</t>
  </si>
  <si>
    <t>29684 9238167</t>
  </si>
  <si>
    <t>29664 9242670</t>
  </si>
  <si>
    <t>29644 9247151</t>
  </si>
  <si>
    <t>29624 9251632</t>
  </si>
  <si>
    <t>29604 9256135</t>
  </si>
  <si>
    <t>29584 9260616</t>
  </si>
  <si>
    <t>29564 9265119</t>
  </si>
  <si>
    <t>29544 9269600</t>
  </si>
  <si>
    <t>29524 9274080</t>
  </si>
  <si>
    <t>29504 9278584</t>
  </si>
  <si>
    <t>29484 9283064</t>
  </si>
  <si>
    <t>29464 9287545</t>
  </si>
  <si>
    <t>29444 9292048</t>
  </si>
  <si>
    <t>29424 9296529</t>
  </si>
  <si>
    <t>29404 9301032</t>
  </si>
  <si>
    <t>29384 9305513</t>
  </si>
  <si>
    <t>29364 9309994</t>
  </si>
  <si>
    <t>29344 9314497</t>
  </si>
  <si>
    <t>29324 9318978</t>
  </si>
  <si>
    <t>29304 9323481</t>
  </si>
  <si>
    <t>29284 9327962</t>
  </si>
  <si>
    <t>29264 9332442</t>
  </si>
  <si>
    <t>29244 9336946</t>
  </si>
  <si>
    <t>29224 9341427</t>
  </si>
  <si>
    <t>29204 9345907</t>
  </si>
  <si>
    <t>29184 9350411</t>
  </si>
  <si>
    <t>29164 9354891</t>
  </si>
  <si>
    <t>29144 9359395</t>
  </si>
  <si>
    <t>29124 9363875</t>
  </si>
  <si>
    <t>29104 9368356</t>
  </si>
  <si>
    <t>29084 9372859</t>
  </si>
  <si>
    <t>29064 9377340</t>
  </si>
  <si>
    <t>29044 9381843</t>
  </si>
  <si>
    <t>29024 9386324</t>
  </si>
  <si>
    <t>29004 9390805</t>
  </si>
  <si>
    <t>28984 9395308</t>
  </si>
  <si>
    <t>28964 9399789</t>
  </si>
  <si>
    <t>28944 9404269</t>
  </si>
  <si>
    <t>28924 9408773</t>
  </si>
  <si>
    <t>28904 9413407</t>
  </si>
  <si>
    <t>28884 9418129</t>
  </si>
  <si>
    <t>28864 9422826</t>
  </si>
  <si>
    <t>28844 9427523</t>
  </si>
  <si>
    <t>28824 9432245</t>
  </si>
  <si>
    <t>28804 9436942</t>
  </si>
  <si>
    <t>28784 9441663</t>
  </si>
  <si>
    <t>28764 9446361</t>
  </si>
  <si>
    <t>28744 9451058</t>
  </si>
  <si>
    <t>28724 9455779</t>
  </si>
  <si>
    <t>28704 9460477</t>
  </si>
  <si>
    <t>28684 9465174</t>
  </si>
  <si>
    <t>28664 9469895</t>
  </si>
  <si>
    <t>28644 9474593</t>
  </si>
  <si>
    <t>28624 9479314</t>
  </si>
  <si>
    <t>28604 9484011</t>
  </si>
  <si>
    <t>28584 9488709</t>
  </si>
  <si>
    <t>28564 9493430</t>
  </si>
  <si>
    <t>28544 9498127</t>
  </si>
  <si>
    <t>28524 9502849</t>
  </si>
  <si>
    <t>28504 9507546</t>
  </si>
  <si>
    <t>28484 9512243</t>
  </si>
  <si>
    <t>28464 9516965</t>
  </si>
  <si>
    <t>28444 9521662</t>
  </si>
  <si>
    <t>28424 9526359</t>
  </si>
  <si>
    <t>28404 9531081</t>
  </si>
  <si>
    <t>28384 9535778</t>
  </si>
  <si>
    <t>28364 9540499</t>
  </si>
  <si>
    <t>28344 9545197</t>
  </si>
  <si>
    <t>28324 9549894</t>
  </si>
  <si>
    <t>28304 9554615</t>
  </si>
  <si>
    <t>28284 9559313</t>
  </si>
  <si>
    <t>28264 9564034</t>
  </si>
  <si>
    <t>28244 9568731</t>
  </si>
  <si>
    <t>28224 9573429</t>
  </si>
  <si>
    <t>28204 9578150</t>
  </si>
  <si>
    <t>28184 9582847</t>
  </si>
  <si>
    <t>28164 9587545</t>
  </si>
  <si>
    <t>28144 9592266</t>
  </si>
  <si>
    <t>28124 9596963</t>
  </si>
  <si>
    <t>28104 9601685</t>
  </si>
  <si>
    <t>28084 9606382</t>
  </si>
  <si>
    <t>28064 9611079</t>
  </si>
  <si>
    <t>28044 9615801</t>
  </si>
  <si>
    <t>28024 9620498</t>
  </si>
  <si>
    <t>28004 9625219</t>
  </si>
  <si>
    <t>27984 9629917</t>
  </si>
  <si>
    <t>27964 9634614</t>
  </si>
  <si>
    <t>27944 9639335</t>
  </si>
  <si>
    <t>27924 9644033</t>
  </si>
  <si>
    <t>27904 9648730</t>
  </si>
  <si>
    <t>27884 9653451</t>
  </si>
  <si>
    <t>27864 9658149</t>
  </si>
  <si>
    <t>27844 9662870</t>
  </si>
  <si>
    <t>27824 9667567</t>
  </si>
  <si>
    <t>27804 9672265</t>
  </si>
  <si>
    <t>27784 9676986</t>
  </si>
  <si>
    <t>27764 9681683</t>
  </si>
  <si>
    <t>27744 9686405</t>
  </si>
  <si>
    <t>27724 9691102</t>
  </si>
  <si>
    <t>27704 9695800</t>
  </si>
  <si>
    <t>27684 9700521</t>
  </si>
  <si>
    <t>27664 9705218</t>
  </si>
  <si>
    <t>27644 9709916</t>
  </si>
  <si>
    <t>27624 9714637</t>
  </si>
  <si>
    <t>27604 9719334</t>
  </si>
  <si>
    <t>27584 9724055</t>
  </si>
  <si>
    <t>27564 9728753</t>
  </si>
  <si>
    <t>27544 9733450</t>
  </si>
  <si>
    <t>27524 9738171</t>
  </si>
  <si>
    <t>27504 9742869</t>
  </si>
  <si>
    <t>27484 9747590</t>
  </si>
  <si>
    <t>27464 9752287</t>
  </si>
  <si>
    <t>27444 9756985</t>
  </si>
  <si>
    <t>27424 9761706</t>
  </si>
  <si>
    <t>27404 9766404</t>
  </si>
  <si>
    <t>27384 9771101</t>
  </si>
  <si>
    <t>27364 9775822</t>
  </si>
  <si>
    <t>27344 9780520</t>
  </si>
  <si>
    <t>27324 9785241</t>
  </si>
  <si>
    <t>27304 9789938</t>
  </si>
  <si>
    <t>27284 9794636</t>
  </si>
  <si>
    <t>27264 9799357</t>
  </si>
  <si>
    <t>27244 9804200</t>
  </si>
  <si>
    <t>27224 9809156</t>
  </si>
  <si>
    <t>27204 9814086</t>
  </si>
  <si>
    <t>27184 9819017</t>
  </si>
  <si>
    <t>27164 9823972</t>
  </si>
  <si>
    <t>27144 9828903</t>
  </si>
  <si>
    <t>27124 9833834</t>
  </si>
  <si>
    <t>27104 9838789</t>
  </si>
  <si>
    <t>27084 9843720</t>
  </si>
  <si>
    <t>27064 9848676</t>
  </si>
  <si>
    <t>27044 9853606</t>
  </si>
  <si>
    <t>27024 9858537</t>
  </si>
  <si>
    <t>27004 9863493</t>
  </si>
  <si>
    <t>26984 9868423</t>
  </si>
  <si>
    <t>26964 9873379</t>
  </si>
  <si>
    <t>26944 9878310</t>
  </si>
  <si>
    <t>26924 9883240</t>
  </si>
  <si>
    <t>26904 9888196</t>
  </si>
  <si>
    <t>26884 9893126</t>
  </si>
  <si>
    <t>26864 9898057</t>
  </si>
  <si>
    <t>26844 9903013</t>
  </si>
  <si>
    <t>26824 9907943</t>
  </si>
  <si>
    <t>26804 9912899</t>
  </si>
  <si>
    <t>26784 9917830</t>
  </si>
  <si>
    <t>26764 9922760</t>
  </si>
  <si>
    <t>26744 9927716</t>
  </si>
  <si>
    <t>26724 9932647</t>
  </si>
  <si>
    <t>26704 9937602</t>
  </si>
  <si>
    <t>26684 9942533</t>
  </si>
  <si>
    <t>26664 9947464</t>
  </si>
  <si>
    <t>26644 9952419</t>
  </si>
  <si>
    <t>26624 9957350</t>
  </si>
  <si>
    <t>26604 9962280</t>
  </si>
  <si>
    <t>26584 9967236</t>
  </si>
  <si>
    <t>26564 9972167</t>
  </si>
  <si>
    <t>26544 9977122</t>
  </si>
  <si>
    <t>26524 9982053</t>
  </si>
  <si>
    <t>26504 9986984</t>
  </si>
  <si>
    <t>26484 9991939</t>
  </si>
  <si>
    <t>26464 9996870</t>
  </si>
  <si>
    <t>26444 10001826</t>
  </si>
  <si>
    <t>26424 10006756</t>
  </si>
  <si>
    <t>26404 10011687</t>
  </si>
  <si>
    <t>26384 10016643</t>
  </si>
  <si>
    <t>26364 10021573</t>
  </si>
  <si>
    <t>26344 10026504</t>
  </si>
  <si>
    <t>26324 10031460</t>
  </si>
  <si>
    <t>26304 10036390</t>
  </si>
  <si>
    <t>26284 10041346</t>
  </si>
  <si>
    <t>26264 10046276</t>
  </si>
  <si>
    <t>26244 10051207</t>
  </si>
  <si>
    <t>26224 10056163</t>
  </si>
  <si>
    <t>26204 10061093</t>
  </si>
  <si>
    <t>26184 10066049</t>
  </si>
  <si>
    <t>26164 10070980</t>
  </si>
  <si>
    <t>26144 10075910</t>
  </si>
  <si>
    <t>26124 10080866</t>
  </si>
  <si>
    <t>26104 10085797</t>
  </si>
  <si>
    <t>26084 10090727</t>
  </si>
  <si>
    <t>26064 10095683</t>
  </si>
  <si>
    <t>26044 10100614</t>
  </si>
  <si>
    <t>26024 10105569</t>
  </si>
  <si>
    <t>26004 10110500</t>
  </si>
  <si>
    <t>25984 10115430</t>
  </si>
  <si>
    <t>25964 10120386</t>
  </si>
  <si>
    <t>25944 10125317</t>
  </si>
  <si>
    <t>25924 10130272</t>
  </si>
  <si>
    <t>25904 10135203</t>
  </si>
  <si>
    <t>25884 10140134</t>
  </si>
  <si>
    <t>25864 10145089</t>
  </si>
  <si>
    <t>25844 10150020</t>
  </si>
  <si>
    <t>25824 10154951</t>
  </si>
  <si>
    <t>25804 10159906</t>
  </si>
  <si>
    <t>25784 10164837</t>
  </si>
  <si>
    <t>25764 10169793</t>
  </si>
  <si>
    <t>25744 10174723</t>
  </si>
  <si>
    <t>25724 10179654</t>
  </si>
  <si>
    <t>25704 10184610</t>
  </si>
  <si>
    <t>25684 10189540</t>
  </si>
  <si>
    <t>25664 10194496</t>
  </si>
  <si>
    <t>25644 10199571</t>
  </si>
  <si>
    <t>25624 10204753</t>
  </si>
  <si>
    <t>25604 10209960</t>
  </si>
  <si>
    <t>25584 10215141</t>
  </si>
  <si>
    <t>25564 10220322</t>
  </si>
  <si>
    <t>25544 10225530</t>
  </si>
  <si>
    <t>25524 10230711</t>
  </si>
  <si>
    <t>25504 10235919</t>
  </si>
  <si>
    <t>25484 10241100</t>
  </si>
  <si>
    <t>25464 10246281</t>
  </si>
  <si>
    <t>25444 10251488</t>
  </si>
  <si>
    <t>25424 10256670</t>
  </si>
  <si>
    <t>25404 10261877</t>
  </si>
  <si>
    <t>25384 10267058</t>
  </si>
  <si>
    <t>25364 10272239</t>
  </si>
  <si>
    <t>25344 10277447</t>
  </si>
  <si>
    <t>25324 10282628</t>
  </si>
  <si>
    <t>25304 10287809</t>
  </si>
  <si>
    <t>25284 10293017</t>
  </si>
  <si>
    <t>25264 10298198</t>
  </si>
  <si>
    <t>25244 10303405</t>
  </si>
  <si>
    <t>25224 10308586</t>
  </si>
  <si>
    <t>25204 10313768</t>
  </si>
  <si>
    <t>25184 10318975</t>
  </si>
  <si>
    <t>25164 10324156</t>
  </si>
  <si>
    <t>25144 10329364</t>
  </si>
  <si>
    <t>25124 10334545</t>
  </si>
  <si>
    <t>25104 10339726</t>
  </si>
  <si>
    <t>25084 10344934</t>
  </si>
  <si>
    <t>25064 10350115</t>
  </si>
  <si>
    <t>25044 10355296</t>
  </si>
  <si>
    <t>25024 10360503</t>
  </si>
  <si>
    <t>25004 10365685</t>
  </si>
  <si>
    <t>24984 10370892</t>
  </si>
  <si>
    <t>24964 10376073</t>
  </si>
  <si>
    <t>24944 10381254</t>
  </si>
  <si>
    <t>24924 10386462</t>
  </si>
  <si>
    <t>24904 10391643</t>
  </si>
  <si>
    <t>24884 10396850</t>
  </si>
  <si>
    <t>24864 10402032</t>
  </si>
  <si>
    <t>24844 10407213</t>
  </si>
  <si>
    <t>24824 10412420</t>
  </si>
  <si>
    <t>24804 10417601</t>
  </si>
  <si>
    <t>24784 10422783</t>
  </si>
  <si>
    <t>24764 10427990</t>
  </si>
  <si>
    <t>24744 10433171</t>
  </si>
  <si>
    <t>24724 10438379</t>
  </si>
  <si>
    <t>24704 10443560</t>
  </si>
  <si>
    <t>24684 10448741</t>
  </si>
  <si>
    <t>24664 10453949</t>
  </si>
  <si>
    <t>24644 10459130</t>
  </si>
  <si>
    <t>24624 10464337</t>
  </si>
  <si>
    <t>24604 10469518</t>
  </si>
  <si>
    <t>24584 10474700</t>
  </si>
  <si>
    <t>24564 10479907</t>
  </si>
  <si>
    <t>24544 10485088</t>
  </si>
  <si>
    <t>24524 10490269</t>
  </si>
  <si>
    <t>24504 10495477</t>
  </si>
  <si>
    <t>24484 10500658</t>
  </si>
  <si>
    <t>24464 10505866</t>
  </si>
  <si>
    <t>24444 10511047</t>
  </si>
  <si>
    <t>24424 10516228</t>
  </si>
  <si>
    <t>24404 10521435</t>
  </si>
  <si>
    <t>24384 10526616</t>
  </si>
  <si>
    <t>24364 10531824</t>
  </si>
  <si>
    <t>24344 10537005</t>
  </si>
  <si>
    <t>24324 10542186</t>
  </si>
  <si>
    <t>24304 10547394</t>
  </si>
  <si>
    <t>24284 10552575</t>
  </si>
  <si>
    <t>24264 10557756</t>
  </si>
  <si>
    <t>24244 10562964</t>
  </si>
  <si>
    <t>24224 10568145</t>
  </si>
  <si>
    <t>24204 10573352</t>
  </si>
  <si>
    <t>24184 10578533</t>
  </si>
  <si>
    <t>24164 10583715</t>
  </si>
  <si>
    <t>24144 10588922</t>
  </si>
  <si>
    <t>24124 10594103</t>
  </si>
  <si>
    <t>24104 10599466</t>
  </si>
  <si>
    <t>24084 10604917</t>
  </si>
  <si>
    <t>24064 10610369</t>
  </si>
  <si>
    <t>24044 10615848</t>
  </si>
  <si>
    <t>24024 10621300</t>
  </si>
  <si>
    <t>24004 10626751</t>
  </si>
  <si>
    <t>23984 10632230</t>
  </si>
  <si>
    <t>23964 10637682</t>
  </si>
  <si>
    <t>23944 10643161</t>
  </si>
  <si>
    <t>23924 10648613</t>
  </si>
  <si>
    <t>23904 10654064</t>
  </si>
  <si>
    <t>23884 10659543</t>
  </si>
  <si>
    <t>23864 10664995</t>
  </si>
  <si>
    <t>23844 10670474</t>
  </si>
  <si>
    <t>23824 10675926</t>
  </si>
  <si>
    <t>23804 10681377</t>
  </si>
  <si>
    <t>23784 10686856</t>
  </si>
  <si>
    <t>23764 10692308</t>
  </si>
  <si>
    <t>23744 10697759</t>
  </si>
  <si>
    <t>23724 10703239</t>
  </si>
  <si>
    <t>23704 10708690</t>
  </si>
  <si>
    <t>23684 10714169</t>
  </si>
  <si>
    <t>23664 10719621</t>
  </si>
  <si>
    <t>23644 10725072</t>
  </si>
  <si>
    <t>23624 10730552</t>
  </si>
  <si>
    <t>23604 10736003</t>
  </si>
  <si>
    <t>23584 10741482</t>
  </si>
  <si>
    <t>23564 10746934</t>
  </si>
  <si>
    <t>23544 10752385</t>
  </si>
  <si>
    <t>23524 10757865</t>
  </si>
  <si>
    <t>23504 10763316</t>
  </si>
  <si>
    <t>23484 10768768</t>
  </si>
  <si>
    <t>23464 10774247</t>
  </si>
  <si>
    <t>23444 10779698</t>
  </si>
  <si>
    <t>23424 10785178</t>
  </si>
  <si>
    <t>23404 10790629</t>
  </si>
  <si>
    <t>23384 10796081</t>
  </si>
  <si>
    <t>23364 10801560</t>
  </si>
  <si>
    <t>23344 10807012</t>
  </si>
  <si>
    <t>23324 10812491</t>
  </si>
  <si>
    <t>23304 10817942</t>
  </si>
  <si>
    <t>23284 10823394</t>
  </si>
  <si>
    <t>23264 10828873</t>
  </si>
  <si>
    <t>23244 10834325</t>
  </si>
  <si>
    <t>23224 10839776</t>
  </si>
  <si>
    <t>23204 10845255</t>
  </si>
  <si>
    <t>23184 10850707</t>
  </si>
  <si>
    <t>23164 10856186</t>
  </si>
  <si>
    <t>23144 10861638</t>
  </si>
  <si>
    <t>23124 10867089</t>
  </si>
  <si>
    <t>23104 10872568</t>
  </si>
  <si>
    <t>23084 10878020</t>
  </si>
  <si>
    <t>23064 10883499</t>
  </si>
  <si>
    <t>23044 10888951</t>
  </si>
  <si>
    <t>23024 10894402</t>
  </si>
  <si>
    <t>23004 10899881</t>
  </si>
  <si>
    <t>22984 10905333</t>
  </si>
  <si>
    <t>22964 10910784</t>
  </si>
  <si>
    <t>22944 10916264</t>
  </si>
  <si>
    <t>22924 10921715</t>
  </si>
  <si>
    <t>22904 10927194</t>
  </si>
  <si>
    <t>22884 10932646</t>
  </si>
  <si>
    <t>22864 10938097</t>
  </si>
  <si>
    <t>22844 10943577</t>
  </si>
  <si>
    <t>22824 10949028</t>
  </si>
  <si>
    <t>22804 10954507</t>
  </si>
  <si>
    <t>22784 10959959</t>
  </si>
  <si>
    <t>22764 10965410</t>
  </si>
  <si>
    <t>22744 10970890</t>
  </si>
  <si>
    <t>22724 10976341</t>
  </si>
  <si>
    <t>22704 10981793</t>
  </si>
  <si>
    <t>22684 10987272</t>
  </si>
  <si>
    <t>22664 10992723</t>
  </si>
  <si>
    <t>22644 10998203</t>
  </si>
  <si>
    <t>22624 11003682</t>
  </si>
  <si>
    <t>22604 11009426</t>
  </si>
  <si>
    <t>22584 11015199</t>
  </si>
  <si>
    <t>22564 11020943</t>
  </si>
  <si>
    <t>22544 11026716</t>
  </si>
  <si>
    <t>22524 11032459</t>
  </si>
  <si>
    <t>22504 11038203</t>
  </si>
  <si>
    <t>22484 11043976</t>
  </si>
  <si>
    <t>22464 11049720</t>
  </si>
  <si>
    <t>22444 11055463</t>
  </si>
  <si>
    <t>22424 11061236</t>
  </si>
  <si>
    <t>22404 11066980</t>
  </si>
  <si>
    <t>22384 11072753</t>
  </si>
  <si>
    <t>22364 11078497</t>
  </si>
  <si>
    <t>22344 11084240</t>
  </si>
  <si>
    <t>22324 11090013</t>
  </si>
  <si>
    <t>22304 11095757</t>
  </si>
  <si>
    <t>22284 11101530</t>
  </si>
  <si>
    <t>22264 11107273</t>
  </si>
  <si>
    <t>22244 11113017</t>
  </si>
  <si>
    <t>22224 11118790</t>
  </si>
  <si>
    <t>22204 11124534</t>
  </si>
  <si>
    <t>22184 11130277</t>
  </si>
  <si>
    <t>22164 11136050</t>
  </si>
  <si>
    <t>22144 11141794</t>
  </si>
  <si>
    <t>22124 11147567</t>
  </si>
  <si>
    <t>22104 11153311</t>
  </si>
  <si>
    <t>22084 11159054</t>
  </si>
  <si>
    <t>22064 11164827</t>
  </si>
  <si>
    <t>22044 11170571</t>
  </si>
  <si>
    <t>22024 11176344</t>
  </si>
  <si>
    <t>22004 11182088</t>
  </si>
  <si>
    <t>21984 11187831</t>
  </si>
  <si>
    <t>21964 11193604</t>
  </si>
  <si>
    <t>21944 11199348</t>
  </si>
  <si>
    <t>21924 11205092</t>
  </si>
  <si>
    <t>21904 11210865</t>
  </si>
  <si>
    <t>21884 11216608</t>
  </si>
  <si>
    <t>21864 11222381</t>
  </si>
  <si>
    <t>21844 11228125</t>
  </si>
  <si>
    <t>21824 11233869</t>
  </si>
  <si>
    <t>21804 11239641</t>
  </si>
  <si>
    <t>21784 11245385</t>
  </si>
  <si>
    <t>21764 11251158</t>
  </si>
  <si>
    <t>21744 11256902</t>
  </si>
  <si>
    <t>21724 11262645</t>
  </si>
  <si>
    <t>21704 11268418</t>
  </si>
  <si>
    <t>21684 11274162</t>
  </si>
  <si>
    <t>21664 11279906</t>
  </si>
  <si>
    <t>21644 11285679</t>
  </si>
  <si>
    <t>21624 11291422</t>
  </si>
  <si>
    <t>21604 11297195</t>
  </si>
  <si>
    <t>21584 11302939</t>
  </si>
  <si>
    <t>21564 11308683</t>
  </si>
  <si>
    <t>21544 11314456</t>
  </si>
  <si>
    <t>21524 11320199</t>
  </si>
  <si>
    <t>21504 11325972</t>
  </si>
  <si>
    <t>21484 11331716</t>
  </si>
  <si>
    <t>21464 11337460</t>
  </si>
  <si>
    <t>21444 11343233</t>
  </si>
  <si>
    <t>21424 11348976</t>
  </si>
  <si>
    <t>21404 11354720</t>
  </si>
  <si>
    <t>21384 11360493</t>
  </si>
  <si>
    <t>21364 11366237</t>
  </si>
  <si>
    <t>21344 11372009</t>
  </si>
  <si>
    <t>21324 11377753</t>
  </si>
  <si>
    <t>21304 11383497</t>
  </si>
  <si>
    <t>21284 11389270</t>
  </si>
  <si>
    <t>21264 11395014</t>
  </si>
  <si>
    <t>21244 11400786</t>
  </si>
  <si>
    <t>21224 11406530</t>
  </si>
  <si>
    <t>21204 11412274</t>
  </si>
  <si>
    <t>21184 11418256</t>
  </si>
  <si>
    <t>21164 11424315</t>
  </si>
  <si>
    <t>21144 11430374</t>
  </si>
  <si>
    <t>21124 11436463</t>
  </si>
  <si>
    <t>21104 11442522</t>
  </si>
  <si>
    <t>21084 11448612</t>
  </si>
  <si>
    <t>21064 11454671</t>
  </si>
  <si>
    <t>21044 11460729</t>
  </si>
  <si>
    <t>21024 11466819</t>
  </si>
  <si>
    <t>21004 11472878</t>
  </si>
  <si>
    <t>20984 11478967</t>
  </si>
  <si>
    <t>20964 11485026</t>
  </si>
  <si>
    <t>20944 11491085</t>
  </si>
  <si>
    <t>20924 11497175</t>
  </si>
  <si>
    <t>20904 11503233</t>
  </si>
  <si>
    <t>20884 11509292</t>
  </si>
  <si>
    <t>20864 11515382</t>
  </si>
  <si>
    <t>20844 11521440</t>
  </si>
  <si>
    <t>20824 11527530</t>
  </si>
  <si>
    <t>20804 11533589</t>
  </si>
  <si>
    <t>20784 11539648</t>
  </si>
  <si>
    <t>20764 11545737</t>
  </si>
  <si>
    <t>20744 11551796</t>
  </si>
  <si>
    <t>20724 11557886</t>
  </si>
  <si>
    <t>20704 11563944</t>
  </si>
  <si>
    <t>20684 11570003</t>
  </si>
  <si>
    <t>20664 11576093</t>
  </si>
  <si>
    <t>20644 11582152</t>
  </si>
  <si>
    <t>20624 11588210</t>
  </si>
  <si>
    <t>20604 11594300</t>
  </si>
  <si>
    <t>20584 11600359</t>
  </si>
  <si>
    <t>20564 11606448</t>
  </si>
  <si>
    <t>20544 11612507</t>
  </si>
  <si>
    <t>20524 11618566</t>
  </si>
  <si>
    <t>20504 11624656</t>
  </si>
  <si>
    <t>20484 11630714</t>
  </si>
  <si>
    <t>20464 11636804</t>
  </si>
  <si>
    <t>20444 11642863</t>
  </si>
  <si>
    <t>20424 11648922</t>
  </si>
  <si>
    <t>20404 11655011</t>
  </si>
  <si>
    <t>20384 11661070</t>
  </si>
  <si>
    <t>20364 11667129</t>
  </si>
  <si>
    <t>20344 11673218</t>
  </si>
  <si>
    <t>20324 11679277</t>
  </si>
  <si>
    <t>20304 11685367</t>
  </si>
  <si>
    <t>20284 11691425</t>
  </si>
  <si>
    <t>20264 11697484</t>
  </si>
  <si>
    <t>20244 11703574</t>
  </si>
  <si>
    <t>20224 11709633</t>
  </si>
  <si>
    <t>20204 11715722</t>
  </si>
  <si>
    <t>20184 11721781</t>
  </si>
  <si>
    <t>20164 11727840</t>
  </si>
  <si>
    <t>20144 11733929</t>
  </si>
  <si>
    <t>20124 11739988</t>
  </si>
  <si>
    <t>20104 11746047</t>
  </si>
  <si>
    <t>20084 11752137</t>
  </si>
  <si>
    <t>20064 11758195</t>
  </si>
  <si>
    <t>20044 11764285</t>
  </si>
  <si>
    <t>20024 11770344</t>
  </si>
  <si>
    <t>20004 11776403</t>
  </si>
  <si>
    <t>19984 11782492</t>
  </si>
  <si>
    <t>19964 11788551</t>
  </si>
  <si>
    <t>19944 11794640</t>
  </si>
  <si>
    <t>19924 11800699</t>
  </si>
  <si>
    <t>19904 11806758</t>
  </si>
  <si>
    <t>19884 11812848</t>
  </si>
  <si>
    <t>19864 11818906</t>
  </si>
  <si>
    <t>19844 11824965</t>
  </si>
  <si>
    <t>19824 11831146</t>
  </si>
  <si>
    <t>19804 11837543</t>
  </si>
  <si>
    <t>19784 11843973</t>
  </si>
  <si>
    <t>19764 11850371</t>
  </si>
  <si>
    <t>19744 11856768</t>
  </si>
  <si>
    <t>19724 11863198</t>
  </si>
  <si>
    <t>19704 11869596</t>
  </si>
  <si>
    <t>19684 11876026</t>
  </si>
  <si>
    <t>19664 11882423</t>
  </si>
  <si>
    <t>19644 11888820</t>
  </si>
  <si>
    <t>19624 11895250</t>
  </si>
  <si>
    <t>19604 11901648</t>
  </si>
  <si>
    <t>19584 11908045</t>
  </si>
  <si>
    <t>19564 11914475</t>
  </si>
  <si>
    <t>19544 11920873</t>
  </si>
  <si>
    <t>19524 11927303</t>
  </si>
  <si>
    <t>19504 11933700</t>
  </si>
  <si>
    <t>19484 11940098</t>
  </si>
  <si>
    <t>19464 11946527</t>
  </si>
  <si>
    <t>19444 11952925</t>
  </si>
  <si>
    <t>19424 11959355</t>
  </si>
  <si>
    <t>19404 11965752</t>
  </si>
  <si>
    <t>19384 11972150</t>
  </si>
  <si>
    <t>19364 11978580</t>
  </si>
  <si>
    <t>19344 11984977</t>
  </si>
  <si>
    <t>19324 11991375</t>
  </si>
  <si>
    <t>19304 11997805</t>
  </si>
  <si>
    <t>19284 12004202</t>
  </si>
  <si>
    <t>19264 12010632</t>
  </si>
  <si>
    <t>19244 12017029</t>
  </si>
  <si>
    <t>19224 12023427</t>
  </si>
  <si>
    <t>19204 12029857</t>
  </si>
  <si>
    <t>19184 12036254</t>
  </si>
  <si>
    <t>19164 12042684</t>
  </si>
  <si>
    <t>19144 12049082</t>
  </si>
  <si>
    <t>19124 12055479</t>
  </si>
  <si>
    <t>19104 12061909</t>
  </si>
  <si>
    <t>19084 12068306</t>
  </si>
  <si>
    <t>19064 12074704</t>
  </si>
  <si>
    <t>19044 12081134</t>
  </si>
  <si>
    <t>19024 12087531</t>
  </si>
  <si>
    <t>19004 12093961</t>
  </si>
  <si>
    <t>18984 12100359</t>
  </si>
  <si>
    <t>18964 12106756</t>
  </si>
  <si>
    <t>18944 12113186</t>
  </si>
  <si>
    <t>18924 12119584</t>
  </si>
  <si>
    <t>18904 12126013</t>
  </si>
  <si>
    <t>18884 12132411</t>
  </si>
  <si>
    <t>18864 12138808</t>
  </si>
  <si>
    <t>18844 12145238</t>
  </si>
  <si>
    <t>18824 12151636</t>
  </si>
  <si>
    <t>18804 12158033</t>
  </si>
  <si>
    <t>18784 12164463</t>
  </si>
  <si>
    <t>18764 12170861</t>
  </si>
  <si>
    <t>18744 12177291</t>
  </si>
  <si>
    <t>18724 12183688</t>
  </si>
  <si>
    <t>18704 12190085</t>
  </si>
  <si>
    <t>18684 12196515</t>
  </si>
  <si>
    <t>18664 12202913</t>
  </si>
  <si>
    <t>18644 12209343</t>
  </si>
  <si>
    <t>18624 12215740</t>
  </si>
  <si>
    <t>18604 12222138</t>
  </si>
  <si>
    <t>18584 12228568</t>
  </si>
  <si>
    <t>18564 12234965</t>
  </si>
  <si>
    <t>18544 12241362</t>
  </si>
  <si>
    <t>18524 12247946</t>
  </si>
  <si>
    <t>18504 12254707</t>
  </si>
  <si>
    <t>18484 12261503</t>
  </si>
  <si>
    <t>18464 12268264</t>
  </si>
  <si>
    <t>18444 12275026</t>
  </si>
  <si>
    <t>18424 12281821</t>
  </si>
  <si>
    <t>18404 12288583</t>
  </si>
  <si>
    <t>18384 12295378</t>
  </si>
  <si>
    <t>18364 12302140</t>
  </si>
  <si>
    <t>18344 12308901</t>
  </si>
  <si>
    <t>18324 12315697</t>
  </si>
  <si>
    <t>18304 12322458</t>
  </si>
  <si>
    <t>18284 12329220</t>
  </si>
  <si>
    <t>18264 12336015</t>
  </si>
  <si>
    <t>18244 12342777</t>
  </si>
  <si>
    <t>18224 12349572</t>
  </si>
  <si>
    <t>18204 12356334</t>
  </si>
  <si>
    <t>18184 12363095</t>
  </si>
  <si>
    <t>18164 12369891</t>
  </si>
  <si>
    <t>18144 12376652</t>
  </si>
  <si>
    <t>18124 12383448</t>
  </si>
  <si>
    <t>18104 12390209</t>
  </si>
  <si>
    <t>18084 12396971</t>
  </si>
  <si>
    <t>18064 12403766</t>
  </si>
  <si>
    <t>18044 12410528</t>
  </si>
  <si>
    <t>18024 12417289</t>
  </si>
  <si>
    <t>18004 12424085</t>
  </si>
  <si>
    <t>17984 12430846</t>
  </si>
  <si>
    <t>17964 12437642</t>
  </si>
  <si>
    <t>17944 12444403</t>
  </si>
  <si>
    <t>17924 12451165</t>
  </si>
  <si>
    <t>17904 12457960</t>
  </si>
  <si>
    <t>17884 12464722</t>
  </si>
  <si>
    <t>17864 12471517</t>
  </si>
  <si>
    <t>17844 12478279</t>
  </si>
  <si>
    <t>17824 12485040</t>
  </si>
  <si>
    <t>17804 12491836</t>
  </si>
  <si>
    <t>17784 12498597</t>
  </si>
  <si>
    <t>17764 12505358</t>
  </si>
  <si>
    <t>17744 12512154</t>
  </si>
  <si>
    <t>17724 12518916</t>
  </si>
  <si>
    <t>17704 12525711</t>
  </si>
  <si>
    <t>17684 12532473</t>
  </si>
  <si>
    <t>17664 12539234</t>
  </si>
  <si>
    <t>17644 12546030</t>
  </si>
  <si>
    <t>17624 12552791</t>
  </si>
  <si>
    <t>17604 12559587</t>
  </si>
  <si>
    <t>17584 12566348</t>
  </si>
  <si>
    <t>17564 12573109</t>
  </si>
  <si>
    <t>17544 12579905</t>
  </si>
  <si>
    <t>17524 12586667</t>
  </si>
  <si>
    <t>17504 12593428</t>
  </si>
  <si>
    <t>17484 12600224</t>
  </si>
  <si>
    <t>17464 12606985</t>
  </si>
  <si>
    <t>17444 12613781</t>
  </si>
  <si>
    <t>17424 12620542</t>
  </si>
  <si>
    <t>17404 12627303</t>
  </si>
  <si>
    <t>17384 12634099</t>
  </si>
  <si>
    <t>17364 12640861</t>
  </si>
  <si>
    <t>17344 12647656</t>
  </si>
  <si>
    <t>17324 12654418</t>
  </si>
  <si>
    <t>17304 12661179</t>
  </si>
  <si>
    <t>17284 12668218</t>
  </si>
  <si>
    <t>17264 12675375</t>
  </si>
  <si>
    <t>17244 12682533</t>
  </si>
  <si>
    <t>17224 12689727</t>
  </si>
  <si>
    <t>17204 12696884</t>
  </si>
  <si>
    <t>17184 12704078</t>
  </si>
  <si>
    <t>17164 12711236</t>
  </si>
  <si>
    <t>17144 12718393</t>
  </si>
  <si>
    <t>17124 12725587</t>
  </si>
  <si>
    <t>17104 12732744</t>
  </si>
  <si>
    <t>17084 12739938</t>
  </si>
  <si>
    <t>17064 12747096</t>
  </si>
  <si>
    <t>17044 12754253</t>
  </si>
  <si>
    <t>17024 12761447</t>
  </si>
  <si>
    <t>17004 12768605</t>
  </si>
  <si>
    <t>16984 12775762</t>
  </si>
  <si>
    <t>16964 12782956</t>
  </si>
  <si>
    <t>16944 12790113</t>
  </si>
  <si>
    <t>16924 12797307</t>
  </si>
  <si>
    <t>16904 12804465</t>
  </si>
  <si>
    <t>16884 12811622</t>
  </si>
  <si>
    <t>16864 12818816</t>
  </si>
  <si>
    <t>16844 12825973</t>
  </si>
  <si>
    <t>16824 12833167</t>
  </si>
  <si>
    <t>16804 12840325</t>
  </si>
  <si>
    <t>16784 12847482</t>
  </si>
  <si>
    <t>16764 12854676</t>
  </si>
  <si>
    <t>16744 12861834</t>
  </si>
  <si>
    <t>16724 12868991</t>
  </si>
  <si>
    <t>16704 12876185</t>
  </si>
  <si>
    <t>16684 12883342</t>
  </si>
  <si>
    <t>16664 12890536</t>
  </si>
  <si>
    <t>16644 12897694</t>
  </si>
  <si>
    <t>16624 12904851</t>
  </si>
  <si>
    <t>16604 12912045</t>
  </si>
  <si>
    <t>16584 12919203</t>
  </si>
  <si>
    <t>16564 12926396</t>
  </si>
  <si>
    <t>16544 12933554</t>
  </si>
  <si>
    <t>16524 12940711</t>
  </si>
  <si>
    <t>16504 12947905</t>
  </si>
  <si>
    <t>16484 12955063</t>
  </si>
  <si>
    <t>16464 12962220</t>
  </si>
  <si>
    <t>16444 12969414</t>
  </si>
  <si>
    <t>16424 12976571</t>
  </si>
  <si>
    <t>16404 12983765</t>
  </si>
  <si>
    <t>16384 12990923</t>
  </si>
  <si>
    <t>16364 12998080</t>
  </si>
  <si>
    <t>16344 13005274</t>
  </si>
  <si>
    <t>16324 13012432</t>
  </si>
  <si>
    <t>16304 13019625</t>
  </si>
  <si>
    <t>16284 13026783</t>
  </si>
  <si>
    <t>16264 13033940</t>
  </si>
  <si>
    <t>16244 13041134</t>
  </si>
  <si>
    <t>16224 13048292</t>
  </si>
  <si>
    <t>16204 13055449</t>
  </si>
  <si>
    <t>16184 13062643</t>
  </si>
  <si>
    <t>16164 13069801</t>
  </si>
  <si>
    <t>16144 13076994</t>
  </si>
  <si>
    <t>16124 13084152</t>
  </si>
  <si>
    <t>16104 13091309</t>
  </si>
  <si>
    <t>16084 13098863</t>
  </si>
  <si>
    <t>16064 13106452</t>
  </si>
  <si>
    <t>16044 13114080</t>
  </si>
  <si>
    <t>16024 13121669</t>
  </si>
  <si>
    <t>16004 13129259</t>
  </si>
  <si>
    <t>15984 13136886</t>
  </si>
  <si>
    <t>15964 13144476</t>
  </si>
  <si>
    <t>15944 13152065</t>
  </si>
  <si>
    <t>15924 13159693</t>
  </si>
  <si>
    <t>15904 13167282</t>
  </si>
  <si>
    <t>15884 13174910</t>
  </si>
  <si>
    <t>15864 13182499</t>
  </si>
  <si>
    <t>15844 13190089</t>
  </si>
  <si>
    <t>15824 13197717</t>
  </si>
  <si>
    <t>15804 13205306</t>
  </si>
  <si>
    <t>15784 13212934</t>
  </si>
  <si>
    <t>15764 13220523</t>
  </si>
  <si>
    <t>15744 13228112</t>
  </si>
  <si>
    <t>15724 13235740</t>
  </si>
  <si>
    <t>15704 13243330</t>
  </si>
  <si>
    <t>15684 13250919</t>
  </si>
  <si>
    <t>15664 13258547</t>
  </si>
  <si>
    <t>15644 13266136</t>
  </si>
  <si>
    <t>15624 13273764</t>
  </si>
  <si>
    <t>15604 13281353</t>
  </si>
  <si>
    <t>15584 13288943</t>
  </si>
  <si>
    <t>15564 13296571</t>
  </si>
  <si>
    <t>15544 13304160</t>
  </si>
  <si>
    <t>15524 13311788</t>
  </si>
  <si>
    <t>15504 13319377</t>
  </si>
  <si>
    <t>15484 13326966</t>
  </si>
  <si>
    <t>15464 13334594</t>
  </si>
  <si>
    <t>15444 13342184</t>
  </si>
  <si>
    <t>15424 13349773</t>
  </si>
  <si>
    <t>15404 13357401</t>
  </si>
  <si>
    <t>15384 13364990</t>
  </si>
  <si>
    <t>15364 13372618</t>
  </si>
  <si>
    <t>15344 13380207</t>
  </si>
  <si>
    <t>15324 13387797</t>
  </si>
  <si>
    <t>15304 13395424</t>
  </si>
  <si>
    <t>15284 13403014</t>
  </si>
  <si>
    <t>15264 13410642</t>
  </si>
  <si>
    <t>15244 13418231</t>
  </si>
  <si>
    <t>15224 13425820</t>
  </si>
  <si>
    <t>15204 13433448</t>
  </si>
  <si>
    <t>15184 13441037</t>
  </si>
  <si>
    <t>15164 13448627</t>
  </si>
  <si>
    <t>15144 13456255</t>
  </si>
  <si>
    <t>15124 13463844</t>
  </si>
  <si>
    <t>15104 13471472</t>
  </si>
  <si>
    <t>15084 13479061</t>
  </si>
  <si>
    <t>15064 13486651</t>
  </si>
  <si>
    <t>15044 13494278</t>
  </si>
  <si>
    <t>15024 13501868</t>
  </si>
  <si>
    <t>15004 13509496</t>
  </si>
  <si>
    <t>14984 13517085</t>
  </si>
  <si>
    <t>14964 13524715</t>
  </si>
  <si>
    <t>14944 13532812</t>
  </si>
  <si>
    <t>14924 13540868</t>
  </si>
  <si>
    <t>14904 13548925</t>
  </si>
  <si>
    <t>14884 13557022</t>
  </si>
  <si>
    <t>14864 13565079</t>
  </si>
  <si>
    <t>14844 13573176</t>
  </si>
  <si>
    <t>14824 13581233</t>
  </si>
  <si>
    <t>14804 13589289</t>
  </si>
  <si>
    <t>14784 13597386</t>
  </si>
  <si>
    <t>14764 13605443</t>
  </si>
  <si>
    <t>14744 13613540</t>
  </si>
  <si>
    <t>14724 13621597</t>
  </si>
  <si>
    <t>14704 13629653</t>
  </si>
  <si>
    <t>14684 13637751</t>
  </si>
  <si>
    <t>14664 13645807</t>
  </si>
  <si>
    <t>14644 13653864</t>
  </si>
  <si>
    <t>14624 13661961</t>
  </si>
  <si>
    <t>14604 13670017</t>
  </si>
  <si>
    <t>14584 13678115</t>
  </si>
  <si>
    <t>14564 13686171</t>
  </si>
  <si>
    <t>14544 13694228</t>
  </si>
  <si>
    <t>14524 13702325</t>
  </si>
  <si>
    <t>14504 13710382</t>
  </si>
  <si>
    <t>14484 13718479</t>
  </si>
  <si>
    <t>14464 13726536</t>
  </si>
  <si>
    <t>14444 13734592</t>
  </si>
  <si>
    <t>14424 13742689</t>
  </si>
  <si>
    <t>14404 13750746</t>
  </si>
  <si>
    <t>14384 13758802</t>
  </si>
  <si>
    <t>14364 13766900</t>
  </si>
  <si>
    <t>14344 13774956</t>
  </si>
  <si>
    <t>14324 13783054</t>
  </si>
  <si>
    <t>14304 13791110</t>
  </si>
  <si>
    <t>14284 13799167</t>
  </si>
  <si>
    <t>14264 13807264</t>
  </si>
  <si>
    <t>14244 13815320</t>
  </si>
  <si>
    <t>14224 13823418</t>
  </si>
  <si>
    <t>14204 13831474</t>
  </si>
  <si>
    <t>14184 13839531</t>
  </si>
  <si>
    <t>14164 13847628</t>
  </si>
  <si>
    <t>14144 13855685</t>
  </si>
  <si>
    <t>14124 13863741</t>
  </si>
  <si>
    <t>14104 13871839</t>
  </si>
  <si>
    <t>14084 13879895</t>
  </si>
  <si>
    <t>14064 13887992</t>
  </si>
  <si>
    <t>14044 13896049</t>
  </si>
  <si>
    <t>14024 13904105</t>
  </si>
  <si>
    <t>14004 13912203</t>
  </si>
  <si>
    <t>13984 13920259</t>
  </si>
  <si>
    <t>13964 13928357</t>
  </si>
  <si>
    <t>13944 13936413</t>
  </si>
  <si>
    <t>13924 13944470</t>
  </si>
  <si>
    <t>13904 13952567</t>
  </si>
  <si>
    <t>13884 -1</t>
  </si>
  <si>
    <t>13864 -1</t>
  </si>
  <si>
    <t>13844 -1</t>
  </si>
  <si>
    <t>13824 -1</t>
  </si>
  <si>
    <t>13804 -1</t>
  </si>
  <si>
    <t>13784 -1</t>
  </si>
  <si>
    <t>13764 -1</t>
  </si>
  <si>
    <t>13744 -1</t>
  </si>
  <si>
    <t>13724 -1</t>
  </si>
  <si>
    <t>13704 -1</t>
  </si>
  <si>
    <t>13684 -1</t>
  </si>
  <si>
    <t>13664 -1</t>
  </si>
  <si>
    <t>13644 -1</t>
  </si>
  <si>
    <t>13624 -1</t>
  </si>
  <si>
    <t>13604 -1</t>
  </si>
  <si>
    <t>13584 -1</t>
  </si>
  <si>
    <t>13564 -1</t>
  </si>
  <si>
    <t>13544 -1</t>
  </si>
  <si>
    <t>13524 -1</t>
  </si>
  <si>
    <t>13504 -1</t>
  </si>
  <si>
    <t>13484 -1</t>
  </si>
  <si>
    <t>13464 -1</t>
  </si>
  <si>
    <t>13444 -1</t>
  </si>
  <si>
    <t>13424 -1</t>
  </si>
  <si>
    <t>13404 -1</t>
  </si>
  <si>
    <t>13384 -1</t>
  </si>
  <si>
    <t>13364 -1</t>
  </si>
  <si>
    <t>13344 -1</t>
  </si>
  <si>
    <t>13324 -1</t>
  </si>
  <si>
    <t>13304 -1</t>
  </si>
  <si>
    <t>13284 -1</t>
  </si>
  <si>
    <t>13264 -1</t>
  </si>
  <si>
    <t>13244 -1</t>
  </si>
  <si>
    <t>13224 -1</t>
  </si>
  <si>
    <t>13204 -1</t>
  </si>
  <si>
    <t>13184 -1</t>
  </si>
  <si>
    <t>13164 -1</t>
  </si>
  <si>
    <t>13144 -1</t>
  </si>
  <si>
    <t>13124 -1</t>
  </si>
  <si>
    <t>13104 -1</t>
  </si>
  <si>
    <t>13084 -1</t>
  </si>
  <si>
    <t>13064 -1</t>
  </si>
  <si>
    <t>13044 -1</t>
  </si>
  <si>
    <t>13024 -1</t>
  </si>
  <si>
    <t>13004 -1</t>
  </si>
  <si>
    <t>12984 -1</t>
  </si>
  <si>
    <t>12964 -1</t>
  </si>
  <si>
    <t>12944 -1</t>
  </si>
  <si>
    <t>12924 -1</t>
  </si>
  <si>
    <t>12904 -1</t>
  </si>
  <si>
    <t>12884 -1</t>
  </si>
  <si>
    <t>12864 -1</t>
  </si>
  <si>
    <t>12844 -1</t>
  </si>
  <si>
    <t>12824 -1</t>
  </si>
  <si>
    <t>12804 -1</t>
  </si>
  <si>
    <t>12784 -1</t>
  </si>
  <si>
    <t>12764 -1</t>
  </si>
  <si>
    <t>12744 -1</t>
  </si>
  <si>
    <t>12724 -1</t>
  </si>
  <si>
    <t>12704 -1</t>
  </si>
  <si>
    <t>12684 -1</t>
  </si>
  <si>
    <t>12664 -1</t>
  </si>
  <si>
    <t>12644 -1</t>
  </si>
  <si>
    <t>12624 -1</t>
  </si>
  <si>
    <t>12604 -1</t>
  </si>
  <si>
    <t>12584 -1</t>
  </si>
  <si>
    <t>12564 -1</t>
  </si>
  <si>
    <t>12544 -1</t>
  </si>
  <si>
    <t>12524 -1</t>
  </si>
  <si>
    <t>12504 -1</t>
  </si>
  <si>
    <t>12484 -1</t>
  </si>
  <si>
    <t>12464 -1</t>
  </si>
  <si>
    <t>12444 -1</t>
  </si>
  <si>
    <t>12424 -1</t>
  </si>
  <si>
    <t>12404 -1</t>
  </si>
  <si>
    <t>12384 -1</t>
  </si>
  <si>
    <t>12364 -1</t>
  </si>
  <si>
    <t>12344 -1</t>
  </si>
  <si>
    <t>12324 -1</t>
  </si>
  <si>
    <t>12304 -1</t>
  </si>
  <si>
    <t>12284 -1</t>
  </si>
  <si>
    <t>12264 -1</t>
  </si>
  <si>
    <t>12244 -1</t>
  </si>
  <si>
    <t>12224 -1</t>
  </si>
  <si>
    <t>12204 -1</t>
  </si>
  <si>
    <t>12184 -1</t>
  </si>
  <si>
    <t>12164 -1</t>
  </si>
  <si>
    <t>12144 -1</t>
  </si>
  <si>
    <t>12124 -1</t>
  </si>
  <si>
    <t>12104 -1</t>
  </si>
  <si>
    <t>12084 -1</t>
  </si>
  <si>
    <t>12064 -1</t>
  </si>
  <si>
    <t>12044 -1</t>
  </si>
  <si>
    <t>12024 -1</t>
  </si>
  <si>
    <t>12004 -1</t>
  </si>
  <si>
    <t>11984 -1</t>
  </si>
  <si>
    <t>11964 -1</t>
  </si>
  <si>
    <t>11944 -1</t>
  </si>
  <si>
    <t>11924 -1</t>
  </si>
  <si>
    <t>11904 -1</t>
  </si>
  <si>
    <t>11884 -1</t>
  </si>
  <si>
    <t>11864 -1</t>
  </si>
  <si>
    <t>11844 -1</t>
  </si>
  <si>
    <t>11824 -1</t>
  </si>
  <si>
    <t>11804 -1</t>
  </si>
  <si>
    <t>11784 -1</t>
  </si>
  <si>
    <t>11764 -1</t>
  </si>
  <si>
    <t>11744 -1</t>
  </si>
  <si>
    <t>11724 -1</t>
  </si>
  <si>
    <t>11704 -1</t>
  </si>
  <si>
    <t>11684 -1</t>
  </si>
  <si>
    <t>11664 -1</t>
  </si>
  <si>
    <t>11644 -1</t>
  </si>
  <si>
    <t>11624 -1</t>
  </si>
  <si>
    <t>11604 -1</t>
  </si>
  <si>
    <t>11584 -1</t>
  </si>
  <si>
    <t>11564 -1</t>
  </si>
  <si>
    <t>11544 -1</t>
  </si>
  <si>
    <t>11524 -1</t>
  </si>
  <si>
    <t>11504 -1</t>
  </si>
  <si>
    <t>11484 -1</t>
  </si>
  <si>
    <t>11464 -1</t>
  </si>
  <si>
    <t>11444 -1</t>
  </si>
  <si>
    <t>11424 -1</t>
  </si>
  <si>
    <t>11404 -1</t>
  </si>
  <si>
    <t>11384 -1</t>
  </si>
  <si>
    <t>11364 -1</t>
  </si>
  <si>
    <t>11344 -1</t>
  </si>
  <si>
    <t>11324 -1</t>
  </si>
  <si>
    <t>11304 -1</t>
  </si>
  <si>
    <t>11284 -1</t>
  </si>
  <si>
    <t>11264 -1</t>
  </si>
  <si>
    <t>11244 -1</t>
  </si>
  <si>
    <t>11224 -1</t>
  </si>
  <si>
    <t>11204 -1</t>
  </si>
  <si>
    <t>11184 -1</t>
  </si>
  <si>
    <t>11164 -1</t>
  </si>
  <si>
    <t>11144 -1</t>
  </si>
  <si>
    <t>11124 -1</t>
  </si>
  <si>
    <t>11104 -1</t>
  </si>
  <si>
    <t>11084 -1</t>
  </si>
  <si>
    <t>11064 -1</t>
  </si>
  <si>
    <t>11044 -1</t>
  </si>
  <si>
    <t>11024 -1</t>
  </si>
  <si>
    <t>11004 -1</t>
  </si>
  <si>
    <t>10984 -1</t>
  </si>
  <si>
    <t>10964 -1</t>
  </si>
  <si>
    <t>10944 -1</t>
  </si>
  <si>
    <t>10924 -1</t>
  </si>
  <si>
    <t>10904 -1</t>
  </si>
  <si>
    <t>10884 -1</t>
  </si>
  <si>
    <t>10864 -1</t>
  </si>
  <si>
    <t>10844 -1</t>
  </si>
  <si>
    <t>10824 -1</t>
  </si>
  <si>
    <t>10804 -1</t>
  </si>
  <si>
    <t>10784 -1</t>
  </si>
  <si>
    <t>10764 -1</t>
  </si>
  <si>
    <t>10744 -1</t>
  </si>
  <si>
    <t>10724 -1</t>
  </si>
  <si>
    <t>10704 -1</t>
  </si>
  <si>
    <t>10684 -1</t>
  </si>
  <si>
    <t>10664 -1</t>
  </si>
  <si>
    <t>10644 -1</t>
  </si>
  <si>
    <t>10624 -1</t>
  </si>
  <si>
    <t>10604 -1</t>
  </si>
  <si>
    <t>10584 -1</t>
  </si>
  <si>
    <t>10564 -1</t>
  </si>
  <si>
    <t>10544 -1</t>
  </si>
  <si>
    <t>10524 -1</t>
  </si>
  <si>
    <t>10504 -1</t>
  </si>
  <si>
    <t>10484 -1</t>
  </si>
  <si>
    <t>10464 -1</t>
  </si>
  <si>
    <t>10444 -1</t>
  </si>
  <si>
    <t>10424 -1</t>
  </si>
  <si>
    <t>10404 -1</t>
  </si>
  <si>
    <t>10384 -1</t>
  </si>
  <si>
    <t>10364 -1</t>
  </si>
  <si>
    <t>10344 -1</t>
  </si>
  <si>
    <t>10324 -1</t>
  </si>
  <si>
    <t>10304 -1</t>
  </si>
  <si>
    <t>10284 -1</t>
  </si>
  <si>
    <t>10264 -1</t>
  </si>
  <si>
    <t>10244 -1</t>
  </si>
  <si>
    <t>10224 -1</t>
  </si>
  <si>
    <t>10204 -1</t>
  </si>
  <si>
    <t>10184 -1</t>
  </si>
  <si>
    <t>10164 -1</t>
  </si>
  <si>
    <t>10144 -1</t>
  </si>
  <si>
    <t>10124 -1</t>
  </si>
  <si>
    <t>10104 -1</t>
  </si>
  <si>
    <t>10084 -1</t>
  </si>
  <si>
    <t>10064 -1</t>
  </si>
  <si>
    <t>10044 -1</t>
  </si>
  <si>
    <t>10024 -1</t>
  </si>
  <si>
    <t>10004 -1</t>
  </si>
  <si>
    <t>9984 -1</t>
  </si>
  <si>
    <t>9964 -1</t>
  </si>
  <si>
    <t>9944 -1</t>
  </si>
  <si>
    <t>9924 -1</t>
  </si>
  <si>
    <t>9904 -1</t>
  </si>
  <si>
    <t>9884 -1</t>
  </si>
  <si>
    <t>9864 -1</t>
  </si>
  <si>
    <t>9844 -1</t>
  </si>
  <si>
    <t>9824 -1</t>
  </si>
  <si>
    <t>9804 -1</t>
  </si>
  <si>
    <t>9784 -1</t>
  </si>
  <si>
    <t>9764 -1</t>
  </si>
  <si>
    <t>9744 -1</t>
  </si>
  <si>
    <t>9724 -1</t>
  </si>
  <si>
    <t>9704 -1</t>
  </si>
  <si>
    <t>9684 -1</t>
  </si>
  <si>
    <t>9664 -1</t>
  </si>
  <si>
    <t>9644 -1</t>
  </si>
  <si>
    <t>9624 -1</t>
  </si>
  <si>
    <t>9604 -1</t>
  </si>
  <si>
    <t>9584 -1</t>
  </si>
  <si>
    <t>9564 -1</t>
  </si>
  <si>
    <t>9544 -1</t>
  </si>
  <si>
    <t>9524 -1</t>
  </si>
  <si>
    <t>9504 -1</t>
  </si>
  <si>
    <t>9484 -1</t>
  </si>
  <si>
    <t>9464 -1</t>
  </si>
  <si>
    <t>9444 -1</t>
  </si>
  <si>
    <t>9424 -1</t>
  </si>
  <si>
    <t>9404 -1</t>
  </si>
  <si>
    <t>9384 -1</t>
  </si>
  <si>
    <t>9364 -1</t>
  </si>
  <si>
    <t>9344 -1</t>
  </si>
  <si>
    <t>9324 -1</t>
  </si>
  <si>
    <t>9304 -1</t>
  </si>
  <si>
    <t>9284 -1</t>
  </si>
  <si>
    <t>9264 -1</t>
  </si>
  <si>
    <t>9244 -1</t>
  </si>
  <si>
    <t>9224 -1</t>
  </si>
  <si>
    <t>9204 -1</t>
  </si>
  <si>
    <t>9184 -1</t>
  </si>
  <si>
    <t>9164 -1</t>
  </si>
  <si>
    <t>9144 -1</t>
  </si>
  <si>
    <t>9124 -1</t>
  </si>
  <si>
    <t>9104 -1</t>
  </si>
  <si>
    <t>9084 -1</t>
  </si>
  <si>
    <t>9064 -1</t>
  </si>
  <si>
    <t>9044 -1</t>
  </si>
  <si>
    <t>9024 -1</t>
  </si>
  <si>
    <t>9004 -1</t>
  </si>
  <si>
    <t>8984 -1</t>
  </si>
  <si>
    <t>8964 -1</t>
  </si>
  <si>
    <t>8944 -1</t>
  </si>
  <si>
    <t>8924 -1</t>
  </si>
  <si>
    <t>8904 -1</t>
  </si>
  <si>
    <t>8884 -1</t>
  </si>
  <si>
    <t>8864 -1</t>
  </si>
  <si>
    <t>8844 -1</t>
  </si>
  <si>
    <t>8824 -1</t>
  </si>
  <si>
    <t>8804 -1</t>
  </si>
  <si>
    <t>8784 -1</t>
  </si>
  <si>
    <t>8764 -1</t>
  </si>
  <si>
    <t>8744 -1</t>
  </si>
  <si>
    <t>8724 -1</t>
  </si>
  <si>
    <t>8704 -1</t>
  </si>
  <si>
    <t>8684 -1</t>
  </si>
  <si>
    <t>8664 -1</t>
  </si>
  <si>
    <t>8644 -1</t>
  </si>
  <si>
    <t>8624 -1</t>
  </si>
  <si>
    <t>8604 -1</t>
  </si>
  <si>
    <t>8584 -1</t>
  </si>
  <si>
    <t>8564 -1</t>
  </si>
  <si>
    <t>8544 -1</t>
  </si>
  <si>
    <t>8524 -1</t>
  </si>
  <si>
    <t>8504 -1</t>
  </si>
  <si>
    <t>8484 -1</t>
  </si>
  <si>
    <t>8464 -1</t>
  </si>
  <si>
    <t>8444 -1</t>
  </si>
  <si>
    <t>8424 -1</t>
  </si>
  <si>
    <t>8404 -1</t>
  </si>
  <si>
    <t>8384 -1</t>
  </si>
  <si>
    <t>8364 -1</t>
  </si>
  <si>
    <t>8344 -1</t>
  </si>
  <si>
    <t>8324 -1</t>
  </si>
  <si>
    <t>8304 -1</t>
  </si>
  <si>
    <t>8284 -1</t>
  </si>
  <si>
    <t>8264 -1</t>
  </si>
  <si>
    <t>8244 -1</t>
  </si>
  <si>
    <t>8224 -1</t>
  </si>
  <si>
    <t>8204 -1</t>
  </si>
  <si>
    <t>8184 -1</t>
  </si>
  <si>
    <t>8164 -1</t>
  </si>
  <si>
    <t>8144 -1</t>
  </si>
  <si>
    <t>8124 -1</t>
  </si>
  <si>
    <t>8104 -1</t>
  </si>
  <si>
    <t>8084 -1</t>
  </si>
  <si>
    <t>8064 -1</t>
  </si>
  <si>
    <t>8044 -1</t>
  </si>
  <si>
    <t>8024 -1</t>
  </si>
  <si>
    <t>8004 -1</t>
  </si>
  <si>
    <t>7984 -1</t>
  </si>
  <si>
    <t>7964 -1</t>
  </si>
  <si>
    <t>7944 -1</t>
  </si>
  <si>
    <t>7924 -1</t>
  </si>
  <si>
    <t>7904 -1</t>
  </si>
  <si>
    <t>7884 -1</t>
  </si>
  <si>
    <t>7864 -1</t>
  </si>
  <si>
    <t>7844 -1</t>
  </si>
  <si>
    <t>7824 -1</t>
  </si>
  <si>
    <t>7804 -1</t>
  </si>
  <si>
    <t>7784 -1</t>
  </si>
  <si>
    <t>7764 -1</t>
  </si>
  <si>
    <t>7744 -1</t>
  </si>
  <si>
    <t>7724 -1</t>
  </si>
  <si>
    <t>7704 -1</t>
  </si>
  <si>
    <t>7684 -1</t>
  </si>
  <si>
    <t>7664 -1</t>
  </si>
  <si>
    <t>7644 -1</t>
  </si>
  <si>
    <t>7624 -1</t>
  </si>
  <si>
    <t>7604 -1</t>
  </si>
  <si>
    <t>7584 -1</t>
  </si>
  <si>
    <t>7564 -1</t>
  </si>
  <si>
    <t>7544 -1</t>
  </si>
  <si>
    <t>7524 -1</t>
  </si>
  <si>
    <t>7504 -1</t>
  </si>
  <si>
    <t>7484 -1</t>
  </si>
  <si>
    <t>7464 -1</t>
  </si>
  <si>
    <t>7444 -1</t>
  </si>
  <si>
    <t>7424 -1</t>
  </si>
  <si>
    <t>7404 -1</t>
  </si>
  <si>
    <t>7384 -1</t>
  </si>
  <si>
    <t>7364 -1</t>
  </si>
  <si>
    <t>7344 -1</t>
  </si>
  <si>
    <t>7324 -1</t>
  </si>
  <si>
    <t>7304 -1</t>
  </si>
  <si>
    <t>7284 -1</t>
  </si>
  <si>
    <t>7264 -1</t>
  </si>
  <si>
    <t>7244 -1</t>
  </si>
  <si>
    <t>7224 -1</t>
  </si>
  <si>
    <t>7204 -1</t>
  </si>
  <si>
    <t>7184 -1</t>
  </si>
  <si>
    <t>7164 -1</t>
  </si>
  <si>
    <t>7144 -1</t>
  </si>
  <si>
    <t>7124 -1</t>
  </si>
  <si>
    <t>7104 -1</t>
  </si>
  <si>
    <t>7084 -1</t>
  </si>
  <si>
    <t>7064 -1</t>
  </si>
  <si>
    <t>7044 -1</t>
  </si>
  <si>
    <t>7024 -1</t>
  </si>
  <si>
    <t>7004 -1</t>
  </si>
  <si>
    <t>6984 -1</t>
  </si>
  <si>
    <t>6964 -1</t>
  </si>
  <si>
    <t>6944 -1</t>
  </si>
  <si>
    <t>6924 -1</t>
  </si>
  <si>
    <t>6904 -1</t>
  </si>
  <si>
    <t>6884 -1</t>
  </si>
  <si>
    <t>6864 -1</t>
  </si>
  <si>
    <t>6844 -1</t>
  </si>
  <si>
    <t>6824 -1</t>
  </si>
  <si>
    <t>6804 -1</t>
  </si>
  <si>
    <t>6784 -1</t>
  </si>
  <si>
    <t>6764 -1</t>
  </si>
  <si>
    <t>6744 -1</t>
  </si>
  <si>
    <t>6724 -1</t>
  </si>
  <si>
    <t>6704 -1</t>
  </si>
  <si>
    <t>6684 -1</t>
  </si>
  <si>
    <t>6664 -1</t>
  </si>
  <si>
    <t>6644 -1</t>
  </si>
  <si>
    <t>6624 -1</t>
  </si>
  <si>
    <t>6604 -1</t>
  </si>
  <si>
    <t>6584 -1</t>
  </si>
  <si>
    <t>6564 -1</t>
  </si>
  <si>
    <t>6544 -1</t>
  </si>
  <si>
    <t>6524 -1</t>
  </si>
  <si>
    <t>6504 -1</t>
  </si>
  <si>
    <t>6484 -1</t>
  </si>
  <si>
    <t>6464 -1</t>
  </si>
  <si>
    <t>6444 -1</t>
  </si>
  <si>
    <t>6424 -1</t>
  </si>
  <si>
    <t>6404 -1</t>
  </si>
  <si>
    <t>6384 -1</t>
  </si>
  <si>
    <t>6364 -1</t>
  </si>
  <si>
    <t>6344 -1</t>
  </si>
  <si>
    <t>6324 -1</t>
  </si>
  <si>
    <t>6304 -1</t>
  </si>
  <si>
    <t>6284 -1</t>
  </si>
  <si>
    <t>6264 -1</t>
  </si>
  <si>
    <t>6244 -1</t>
  </si>
  <si>
    <t>6224 -1</t>
  </si>
  <si>
    <t>6204 -1</t>
  </si>
  <si>
    <t>6184 -1</t>
  </si>
  <si>
    <t>6164 -1</t>
  </si>
  <si>
    <t>6144 -1</t>
  </si>
  <si>
    <t>6124 -1</t>
  </si>
  <si>
    <t>6104 -1</t>
  </si>
  <si>
    <t>6084 -1</t>
  </si>
  <si>
    <t>6064 -1</t>
  </si>
  <si>
    <t>6044 -1</t>
  </si>
  <si>
    <t>6024 -1</t>
  </si>
  <si>
    <t>6004 -1</t>
  </si>
  <si>
    <t>5984 -1</t>
  </si>
  <si>
    <t>5964 -1</t>
  </si>
  <si>
    <t>5944 -1</t>
  </si>
  <si>
    <t>5924 -1</t>
  </si>
  <si>
    <t>5904 -1</t>
  </si>
  <si>
    <t>5884 -1</t>
  </si>
  <si>
    <t>5864 -1</t>
  </si>
  <si>
    <t>5844 -1</t>
  </si>
  <si>
    <t>5824 -1</t>
  </si>
  <si>
    <t>5804 -1</t>
  </si>
  <si>
    <t>5784 -1</t>
  </si>
  <si>
    <t>5764 -1</t>
  </si>
  <si>
    <t>5744 -1</t>
  </si>
  <si>
    <t>5724 -1</t>
  </si>
  <si>
    <t>5704 -1</t>
  </si>
  <si>
    <t>5684 -1</t>
  </si>
  <si>
    <t>5664 -1</t>
  </si>
  <si>
    <t>5644 -1</t>
  </si>
  <si>
    <t>5624 -1</t>
  </si>
  <si>
    <t>5604 -1</t>
  </si>
  <si>
    <t>5584 -1</t>
  </si>
  <si>
    <t>5564 -1</t>
  </si>
  <si>
    <t>5544 -1</t>
  </si>
  <si>
    <t>5524 -1</t>
  </si>
  <si>
    <t>5504 -1</t>
  </si>
  <si>
    <t>5484 -1</t>
  </si>
  <si>
    <t>5464 -1</t>
  </si>
  <si>
    <t>5444 -1</t>
  </si>
  <si>
    <t>5424 -1</t>
  </si>
  <si>
    <t>5404 -1</t>
  </si>
  <si>
    <t>5384 -1</t>
  </si>
  <si>
    <t>5364 -1</t>
  </si>
  <si>
    <t>5344 -1</t>
  </si>
  <si>
    <t>5324 -1</t>
  </si>
  <si>
    <t>5304 -1</t>
  </si>
  <si>
    <t>5284 -1</t>
  </si>
  <si>
    <t>5264 -1</t>
  </si>
  <si>
    <t>5244 -1</t>
  </si>
  <si>
    <t>5224 -1</t>
  </si>
  <si>
    <t>5204 -1</t>
  </si>
  <si>
    <t>5184 -1</t>
  </si>
  <si>
    <t>5164 -1</t>
  </si>
  <si>
    <t>5144 -1</t>
  </si>
  <si>
    <t>5124 -1</t>
  </si>
  <si>
    <t>5104 -1</t>
  </si>
  <si>
    <t>5084 -1</t>
  </si>
  <si>
    <t>5064 -1</t>
  </si>
  <si>
    <t>5044 -1</t>
  </si>
  <si>
    <t>5024 -1</t>
  </si>
  <si>
    <t>5004 -1</t>
  </si>
  <si>
    <t>4984 -1</t>
  </si>
  <si>
    <t>4964 -1</t>
  </si>
  <si>
    <t>4944 -1</t>
  </si>
  <si>
    <t>4924 -1</t>
  </si>
  <si>
    <t>4904 -1</t>
  </si>
  <si>
    <t>4884 -1</t>
  </si>
  <si>
    <t>4864 -1</t>
  </si>
  <si>
    <t>4844 -1</t>
  </si>
  <si>
    <t>4824 -1</t>
  </si>
  <si>
    <t>4804 -1</t>
  </si>
  <si>
    <t>4784 -1</t>
  </si>
  <si>
    <t>4764 -1</t>
  </si>
  <si>
    <t>4744 -1</t>
  </si>
  <si>
    <t>4724 -1</t>
  </si>
  <si>
    <t>4704 -1</t>
  </si>
  <si>
    <t>4684 -1</t>
  </si>
  <si>
    <t>4664 -1</t>
  </si>
  <si>
    <t>4644 -1</t>
  </si>
  <si>
    <t>4624 -1</t>
  </si>
  <si>
    <t>4604 -1</t>
  </si>
  <si>
    <t>4584 -1</t>
  </si>
  <si>
    <t>4564 -1</t>
  </si>
  <si>
    <t>4544 -1</t>
  </si>
  <si>
    <t>4524 -1</t>
  </si>
  <si>
    <t>4504 -1</t>
  </si>
  <si>
    <t>4484 -1</t>
  </si>
  <si>
    <t>4464 -1</t>
  </si>
  <si>
    <t>4444 -1</t>
  </si>
  <si>
    <t>4424 -1</t>
  </si>
  <si>
    <t>4404 -1</t>
  </si>
  <si>
    <t>4384 -1</t>
  </si>
  <si>
    <t>4364 -1</t>
  </si>
  <si>
    <t>4344 -1</t>
  </si>
  <si>
    <t>4324 -1</t>
  </si>
  <si>
    <t>4304 -1</t>
  </si>
  <si>
    <t>4284 -1</t>
  </si>
  <si>
    <t>4264 -1</t>
  </si>
  <si>
    <t>4244 -1</t>
  </si>
  <si>
    <t>4224 -1</t>
  </si>
  <si>
    <t>4204 -1</t>
  </si>
  <si>
    <t>4184 -1</t>
  </si>
  <si>
    <t>4164 -1</t>
  </si>
  <si>
    <t>4144 -1</t>
  </si>
  <si>
    <t>4124 -1</t>
  </si>
  <si>
    <t>4104 -1</t>
  </si>
  <si>
    <t>4084 -1</t>
  </si>
  <si>
    <t>4064 -1</t>
  </si>
  <si>
    <t>4044 -1</t>
  </si>
  <si>
    <t>4024 -1</t>
  </si>
  <si>
    <t>4004 -1</t>
  </si>
  <si>
    <t>3984 -1</t>
  </si>
  <si>
    <t>3964 -1</t>
  </si>
  <si>
    <t>3944 -1</t>
  </si>
  <si>
    <t>3924 -1</t>
  </si>
  <si>
    <t>3904 -1</t>
  </si>
  <si>
    <t>3884 -1</t>
  </si>
  <si>
    <t>3864 -1</t>
  </si>
  <si>
    <t>3844 -1</t>
  </si>
  <si>
    <t>3824 -1</t>
  </si>
  <si>
    <t>3804 -1</t>
  </si>
  <si>
    <t>3784 -1</t>
  </si>
  <si>
    <t>3764 -1</t>
  </si>
  <si>
    <t>3744 -1</t>
  </si>
  <si>
    <t>3724 -1</t>
  </si>
  <si>
    <t>3704 -1</t>
  </si>
  <si>
    <t>3684 -1</t>
  </si>
  <si>
    <t>3664 -1</t>
  </si>
  <si>
    <t>3644 -1</t>
  </si>
  <si>
    <t>3624 -1</t>
  </si>
  <si>
    <t>3604 -1</t>
  </si>
  <si>
    <t>3584 -1</t>
  </si>
  <si>
    <t>3564 -1</t>
  </si>
  <si>
    <t>3544 -1</t>
  </si>
  <si>
    <t>3524 -1</t>
  </si>
  <si>
    <t>3504 -1</t>
  </si>
  <si>
    <t>3484 -1</t>
  </si>
  <si>
    <t>3464 -1</t>
  </si>
  <si>
    <t>3444 -1</t>
  </si>
  <si>
    <t>3424 -1</t>
  </si>
  <si>
    <t>3404 -1</t>
  </si>
  <si>
    <t>3384 -1</t>
  </si>
  <si>
    <t>3364 -1</t>
  </si>
  <si>
    <t>3344 -1</t>
  </si>
  <si>
    <t>3324 -1</t>
  </si>
  <si>
    <t>3304 -1</t>
  </si>
  <si>
    <t>3284 -1</t>
  </si>
  <si>
    <t>3264 -1</t>
  </si>
  <si>
    <t>3244 -1</t>
  </si>
  <si>
    <t>3224 -1</t>
  </si>
  <si>
    <t>3204 -1</t>
  </si>
  <si>
    <t>3184 -1</t>
  </si>
  <si>
    <t>3164 -1</t>
  </si>
  <si>
    <t>3144 -1</t>
  </si>
  <si>
    <t>3124 -1</t>
  </si>
  <si>
    <t>3104 -1</t>
  </si>
  <si>
    <t>3084 -1</t>
  </si>
  <si>
    <t>3064 -1</t>
  </si>
  <si>
    <t>3044 -1</t>
  </si>
  <si>
    <t>3024 -1</t>
  </si>
  <si>
    <t>3004 -1</t>
  </si>
  <si>
    <t>2984 -1</t>
  </si>
  <si>
    <t>2964 -1</t>
  </si>
  <si>
    <t>2944 -1</t>
  </si>
  <si>
    <t>2924 -1</t>
  </si>
  <si>
    <t>2904 -1</t>
  </si>
  <si>
    <t>2884 -1</t>
  </si>
  <si>
    <t>2864 -1</t>
  </si>
  <si>
    <t>2844 -1</t>
  </si>
  <si>
    <t>2824 -1</t>
  </si>
  <si>
    <t>2804 -1</t>
  </si>
  <si>
    <t>2784 -1</t>
  </si>
  <si>
    <t>2764 -1</t>
  </si>
  <si>
    <t>2744 -1</t>
  </si>
  <si>
    <t>2724 -1</t>
  </si>
  <si>
    <t>2704 -1</t>
  </si>
  <si>
    <t>2684 -1</t>
  </si>
  <si>
    <t>2664 -1</t>
  </si>
  <si>
    <t>2644 -1</t>
  </si>
  <si>
    <t>2624 -1</t>
  </si>
  <si>
    <t>2604 -1</t>
  </si>
  <si>
    <t>2584 -1</t>
  </si>
  <si>
    <t>2564 -1</t>
  </si>
  <si>
    <t>2544 -1</t>
  </si>
  <si>
    <t>2524 -1</t>
  </si>
  <si>
    <t>2504 -1</t>
  </si>
  <si>
    <t>2484 -1</t>
  </si>
  <si>
    <t>2464 -1</t>
  </si>
  <si>
    <t>2444 -1</t>
  </si>
  <si>
    <t>2424 -1</t>
  </si>
  <si>
    <t>2404 -1</t>
  </si>
  <si>
    <t>2384 -1</t>
  </si>
  <si>
    <t>2364 -1</t>
  </si>
  <si>
    <t>2344 -1</t>
  </si>
  <si>
    <t>2324 -1</t>
  </si>
  <si>
    <t>2304 -1</t>
  </si>
  <si>
    <t>2284 -1</t>
  </si>
  <si>
    <t>2264 -1</t>
  </si>
  <si>
    <t>2244 -1</t>
  </si>
  <si>
    <t>2224 -1</t>
  </si>
  <si>
    <t>2204 -1</t>
  </si>
  <si>
    <t>2184 -1</t>
  </si>
  <si>
    <t>2164 -1</t>
  </si>
  <si>
    <t>2144 -1</t>
  </si>
  <si>
    <t>2124 -1</t>
  </si>
  <si>
    <t>2104 -1</t>
  </si>
  <si>
    <t>2084 -1</t>
  </si>
  <si>
    <t>2064 -1</t>
  </si>
  <si>
    <t>2044 -1</t>
  </si>
  <si>
    <t>2024 -1</t>
  </si>
  <si>
    <t>2004 -1</t>
  </si>
  <si>
    <t>1984 -1</t>
  </si>
  <si>
    <t>1964 -1</t>
  </si>
  <si>
    <t>1944 -1</t>
  </si>
  <si>
    <t>1924 -1</t>
  </si>
  <si>
    <t>1904 -1</t>
  </si>
  <si>
    <t>1884 -1</t>
  </si>
  <si>
    <t>1864 -1</t>
  </si>
  <si>
    <t>1844 -1</t>
  </si>
  <si>
    <t>1824 -1</t>
  </si>
  <si>
    <t>1804 -1</t>
  </si>
  <si>
    <t>1784 -1</t>
  </si>
  <si>
    <t>1764 -1</t>
  </si>
  <si>
    <t>1744 -1</t>
  </si>
  <si>
    <t>1724 -1</t>
  </si>
  <si>
    <t>1704 -1</t>
  </si>
  <si>
    <t>1684 -1</t>
  </si>
  <si>
    <t>1664 -1</t>
  </si>
  <si>
    <t>1644 -1</t>
  </si>
  <si>
    <t>1624 -1</t>
  </si>
  <si>
    <t>1604 -1</t>
  </si>
  <si>
    <t>1584 -1</t>
  </si>
  <si>
    <t>1564 -1</t>
  </si>
  <si>
    <t>1544 -1</t>
  </si>
  <si>
    <t>1524 -1</t>
  </si>
  <si>
    <t>1504 -1</t>
  </si>
  <si>
    <t>1484 -1</t>
  </si>
  <si>
    <t>1464 -1</t>
  </si>
  <si>
    <t>1444 -1</t>
  </si>
  <si>
    <t>1424 -1</t>
  </si>
  <si>
    <t>1404 -1</t>
  </si>
  <si>
    <t>1384 -1</t>
  </si>
  <si>
    <t>1364 -1</t>
  </si>
  <si>
    <t>1344 -1</t>
  </si>
  <si>
    <t>1324 -1</t>
  </si>
  <si>
    <t>1304 -1</t>
  </si>
  <si>
    <t>1284 -1</t>
  </si>
  <si>
    <t>1264 -1</t>
  </si>
  <si>
    <t>1244 -1</t>
  </si>
  <si>
    <t>1224 -1</t>
  </si>
  <si>
    <t>1204 -1</t>
  </si>
  <si>
    <t>1184 -1</t>
  </si>
  <si>
    <t>1164 -1</t>
  </si>
  <si>
    <t>1144 -1</t>
  </si>
  <si>
    <t>1124 -1</t>
  </si>
  <si>
    <t>1104 -1</t>
  </si>
  <si>
    <t>1084 -1</t>
  </si>
  <si>
    <t>1064 -1</t>
  </si>
  <si>
    <t>1044 -1</t>
  </si>
  <si>
    <t>1024 -1</t>
  </si>
  <si>
    <t>1004 -1</t>
  </si>
  <si>
    <t>984 -1</t>
  </si>
  <si>
    <t>964 -1</t>
  </si>
  <si>
    <t>944 -1</t>
  </si>
  <si>
    <t>924 -1</t>
  </si>
  <si>
    <t>904 -1</t>
  </si>
  <si>
    <t>884 -1</t>
  </si>
  <si>
    <t>864 -1</t>
  </si>
  <si>
    <t>844 -1</t>
  </si>
  <si>
    <t>824 -1</t>
  </si>
  <si>
    <t>804 -1</t>
  </si>
  <si>
    <t>784 -1</t>
  </si>
  <si>
    <t>764 -1</t>
  </si>
  <si>
    <t>744 -1</t>
  </si>
  <si>
    <t>724 -1</t>
  </si>
  <si>
    <t>704 -1</t>
  </si>
  <si>
    <t>684 -1</t>
  </si>
  <si>
    <t>664 -1</t>
  </si>
  <si>
    <t>644 -1</t>
  </si>
  <si>
    <t>624 -1</t>
  </si>
  <si>
    <t>604 -1</t>
  </si>
  <si>
    <t>584 -1</t>
  </si>
  <si>
    <t>564 -1</t>
  </si>
  <si>
    <t>544 -1</t>
  </si>
  <si>
    <t>524 -1</t>
  </si>
  <si>
    <t>504 -1</t>
  </si>
  <si>
    <t>108570 0</t>
  </si>
  <si>
    <t>108569 84</t>
  </si>
  <si>
    <t>108568 160</t>
  </si>
  <si>
    <t>108567 236</t>
  </si>
  <si>
    <t>108566 312</t>
  </si>
  <si>
    <t>108565 396</t>
  </si>
  <si>
    <t>108564 472</t>
  </si>
  <si>
    <t>108563 548</t>
  </si>
  <si>
    <t>108562 624</t>
  </si>
  <si>
    <t>108561 700</t>
  </si>
  <si>
    <t>108560 784</t>
  </si>
  <si>
    <t>108559 860</t>
  </si>
  <si>
    <t>108558 936</t>
  </si>
  <si>
    <t>108557 1012</t>
  </si>
  <si>
    <t>108556 1088</t>
  </si>
  <si>
    <t>108555 1172</t>
  </si>
  <si>
    <t>108554 1248</t>
  </si>
  <si>
    <t>108553 1324</t>
  </si>
  <si>
    <t>108552 1400</t>
  </si>
  <si>
    <t>108551 1484</t>
  </si>
  <si>
    <t>108550 1560</t>
  </si>
  <si>
    <t>108549 1636</t>
  </si>
  <si>
    <t>108548 1712</t>
  </si>
  <si>
    <t>108547 1788</t>
  </si>
  <si>
    <t>108546 1872</t>
  </si>
  <si>
    <t>108545 1948</t>
  </si>
  <si>
    <t>108544 2024</t>
  </si>
  <si>
    <t>108543 2100</t>
  </si>
  <si>
    <t>108542 2176</t>
  </si>
  <si>
    <t>108541 2261</t>
  </si>
  <si>
    <t>108540 2337</t>
  </si>
  <si>
    <t>108539 2413</t>
  </si>
  <si>
    <t>108538 2489</t>
  </si>
  <si>
    <t>108537 2565</t>
  </si>
  <si>
    <t>108536 2649</t>
  </si>
  <si>
    <t>108535 2725</t>
  </si>
  <si>
    <t>108534 2801</t>
  </si>
  <si>
    <t>108533 2877</t>
  </si>
  <si>
    <t>108532 2961</t>
  </si>
  <si>
    <t>108531 3037</t>
  </si>
  <si>
    <t>108530 3113</t>
  </si>
  <si>
    <t>108529 3189</t>
  </si>
  <si>
    <t>108528 3265</t>
  </si>
  <si>
    <t>108527 3350</t>
  </si>
  <si>
    <t>108526 3426</t>
  </si>
  <si>
    <t>108525 3502</t>
  </si>
  <si>
    <t>108524 3578</t>
  </si>
  <si>
    <t>108523 3654</t>
  </si>
  <si>
    <t>108522 3738</t>
  </si>
  <si>
    <t>108521 3814</t>
  </si>
  <si>
    <t>108520 3890</t>
  </si>
  <si>
    <t>108519 3966</t>
  </si>
  <si>
    <t>108518 4042</t>
  </si>
  <si>
    <t>108517 4126</t>
  </si>
  <si>
    <t>108516 4202</t>
  </si>
  <si>
    <t>108515 4278</t>
  </si>
  <si>
    <t>108514 4354</t>
  </si>
  <si>
    <t>108513 4439</t>
  </si>
  <si>
    <t>108512 4515</t>
  </si>
  <si>
    <t>108511 4591</t>
  </si>
  <si>
    <t>108510 4667</t>
  </si>
  <si>
    <t>108509 4743</t>
  </si>
  <si>
    <t>108508 4827</t>
  </si>
  <si>
    <t>108507 4903</t>
  </si>
  <si>
    <t>108506 4979</t>
  </si>
  <si>
    <t>108505 5055</t>
  </si>
  <si>
    <t>108504 5131</t>
  </si>
  <si>
    <t>108503 5215</t>
  </si>
  <si>
    <t>108502 5291</t>
  </si>
  <si>
    <t>108501 5367</t>
  </si>
  <si>
    <t>108500 5443</t>
  </si>
  <si>
    <t>108499 5519</t>
  </si>
  <si>
    <t>108498 5604</t>
  </si>
  <si>
    <t>108497 5679</t>
  </si>
  <si>
    <t>108496 5755</t>
  </si>
  <si>
    <t>108495 5831</t>
  </si>
  <si>
    <t>108494 5916</t>
  </si>
  <si>
    <t>108493 5992</t>
  </si>
  <si>
    <t>108492 6068</t>
  </si>
  <si>
    <t>108491 6144</t>
  </si>
  <si>
    <t>108490 6220</t>
  </si>
  <si>
    <t>108489 6304</t>
  </si>
  <si>
    <t>108488 6380</t>
  </si>
  <si>
    <t>108487 6456</t>
  </si>
  <si>
    <t>108486 6532</t>
  </si>
  <si>
    <t>108485 6608</t>
  </si>
  <si>
    <t>108484 6692</t>
  </si>
  <si>
    <t>108483 6768</t>
  </si>
  <si>
    <t>108482 6844</t>
  </si>
  <si>
    <t>108481 6920</t>
  </si>
  <si>
    <t>108480 6996</t>
  </si>
  <si>
    <t>108479 7081</t>
  </si>
  <si>
    <t>108478 7157</t>
  </si>
  <si>
    <t>108477 7233</t>
  </si>
  <si>
    <t>108476 7309</t>
  </si>
  <si>
    <t>108475 7393</t>
  </si>
  <si>
    <t>108474 7469</t>
  </si>
  <si>
    <t>108473 7545</t>
  </si>
  <si>
    <t>108472 7621</t>
  </si>
  <si>
    <t>108471 7697</t>
  </si>
  <si>
    <t>108470 7781</t>
  </si>
  <si>
    <t>108469 7857</t>
  </si>
  <si>
    <t>108468 7933</t>
  </si>
  <si>
    <t>108467 8009</t>
  </si>
  <si>
    <t>108466 8085</t>
  </si>
  <si>
    <t>108465 8170</t>
  </si>
  <si>
    <t>108464 8246</t>
  </si>
  <si>
    <t>108463 8322</t>
  </si>
  <si>
    <t>108462 8398</t>
  </si>
  <si>
    <t>108461 8474</t>
  </si>
  <si>
    <t>108460 8558</t>
  </si>
  <si>
    <t>108459 8634</t>
  </si>
  <si>
    <t>108458 8710</t>
  </si>
  <si>
    <t>108457 8786</t>
  </si>
  <si>
    <t>108456 8870</t>
  </si>
  <si>
    <t>108455 8946</t>
  </si>
  <si>
    <t>108454 9022</t>
  </si>
  <si>
    <t>108453 9098</t>
  </si>
  <si>
    <t>108452 9174</t>
  </si>
  <si>
    <t>108451 9259</t>
  </si>
  <si>
    <t>108450 9335</t>
  </si>
  <si>
    <t>108449 9411</t>
  </si>
  <si>
    <t>108448 9486</t>
  </si>
  <si>
    <t>108447 9562</t>
  </si>
  <si>
    <t>108446 9647</t>
  </si>
  <si>
    <t>108445 9723</t>
  </si>
  <si>
    <t>108444 9799</t>
  </si>
  <si>
    <t>108443 9875</t>
  </si>
  <si>
    <t>108442 9951</t>
  </si>
  <si>
    <t>108441 10035</t>
  </si>
  <si>
    <t>108440 10111</t>
  </si>
  <si>
    <t>108439 10187</t>
  </si>
  <si>
    <t>108438 10263</t>
  </si>
  <si>
    <t>108437 10348</t>
  </si>
  <si>
    <t>108436 10423</t>
  </si>
  <si>
    <t>108435 10499</t>
  </si>
  <si>
    <t>108434 10575</t>
  </si>
  <si>
    <t>108433 10651</t>
  </si>
  <si>
    <t>108432 10736</t>
  </si>
  <si>
    <t>108431 10812</t>
  </si>
  <si>
    <t>108430 10888</t>
  </si>
  <si>
    <t>108429 10964</t>
  </si>
  <si>
    <t>108428 11040</t>
  </si>
  <si>
    <t>108427 11124</t>
  </si>
  <si>
    <t>108426 11200</t>
  </si>
  <si>
    <t>108425 11276</t>
  </si>
  <si>
    <t>108424 11352</t>
  </si>
  <si>
    <t>108423 11428</t>
  </si>
  <si>
    <t>108422 11512</t>
  </si>
  <si>
    <t>108421 11588</t>
  </si>
  <si>
    <t>108420 11664</t>
  </si>
  <si>
    <t>108419 11740</t>
  </si>
  <si>
    <t>108418 11825</t>
  </si>
  <si>
    <t>108417 11901</t>
  </si>
  <si>
    <t>108416 11977</t>
  </si>
  <si>
    <t>108415 12053</t>
  </si>
  <si>
    <t>108414 12129</t>
  </si>
  <si>
    <t>108413 12214</t>
  </si>
  <si>
    <t>108412 12290</t>
  </si>
  <si>
    <t>108411 12366</t>
  </si>
  <si>
    <t>108410 12442</t>
  </si>
  <si>
    <t>108409 12518</t>
  </si>
  <si>
    <t>108408 12602</t>
  </si>
  <si>
    <t>108407 12679</t>
  </si>
  <si>
    <t>108406 12755</t>
  </si>
  <si>
    <t>108405 12831</t>
  </si>
  <si>
    <t>108404 12907</t>
  </si>
  <si>
    <t>108403 12991</t>
  </si>
  <si>
    <t>108402 13067</t>
  </si>
  <si>
    <t>108401 13143</t>
  </si>
  <si>
    <t>108400 13220</t>
  </si>
  <si>
    <t>108399 13304</t>
  </si>
  <si>
    <t>108398 13380</t>
  </si>
  <si>
    <t>108397 13456</t>
  </si>
  <si>
    <t>108396 13532</t>
  </si>
  <si>
    <t>108395 13608</t>
  </si>
  <si>
    <t>108394 13693</t>
  </si>
  <si>
    <t>108393 13769</t>
  </si>
  <si>
    <t>108392 13845</t>
  </si>
  <si>
    <t>108391 13921</t>
  </si>
  <si>
    <t>108390 13997</t>
  </si>
  <si>
    <t>108389 14082</t>
  </si>
  <si>
    <t>108388 14158</t>
  </si>
  <si>
    <t>108387 14234</t>
  </si>
  <si>
    <t>108386 14310</t>
  </si>
  <si>
    <t>108385 14386</t>
  </si>
  <si>
    <t>108384 14471</t>
  </si>
  <si>
    <t>108383 14547</t>
  </si>
  <si>
    <t>108382 14623</t>
  </si>
  <si>
    <t>108381 14699</t>
  </si>
  <si>
    <t>108380 14783</t>
  </si>
  <si>
    <t>108379 14860</t>
  </si>
  <si>
    <t>108378 14936</t>
  </si>
  <si>
    <t>108377 15012</t>
  </si>
  <si>
    <t>108376 15088</t>
  </si>
  <si>
    <t>108375 15172</t>
  </si>
  <si>
    <t>108374 15248</t>
  </si>
  <si>
    <t>108373 15325</t>
  </si>
  <si>
    <t>108372 15401</t>
  </si>
  <si>
    <t>108371 15477</t>
  </si>
  <si>
    <t>108370 15561</t>
  </si>
  <si>
    <t>108369 15637</t>
  </si>
  <si>
    <t>108368 15713</t>
  </si>
  <si>
    <t>108367 15789</t>
  </si>
  <si>
    <t>108366 15866</t>
  </si>
  <si>
    <t>108365 15950</t>
  </si>
  <si>
    <t>108364 16026</t>
  </si>
  <si>
    <t>108363 16102</t>
  </si>
  <si>
    <t>108362 16178</t>
  </si>
  <si>
    <t>108361 16263</t>
  </si>
  <si>
    <t>108360 16339</t>
  </si>
  <si>
    <t>108359 16415</t>
  </si>
  <si>
    <t>108358 16491</t>
  </si>
  <si>
    <t>108357 16567</t>
  </si>
  <si>
    <t>108356 16652</t>
  </si>
  <si>
    <t>108355 16728</t>
  </si>
  <si>
    <t>108354 16804</t>
  </si>
  <si>
    <t>108353 16880</t>
  </si>
  <si>
    <t>108352 16956</t>
  </si>
  <si>
    <t>108351 17041</t>
  </si>
  <si>
    <t>108350 17117</t>
  </si>
  <si>
    <t>108349 17193</t>
  </si>
  <si>
    <t>108348 17269</t>
  </si>
  <si>
    <t>108347 17345</t>
  </si>
  <si>
    <t>108346 17429</t>
  </si>
  <si>
    <t>108345 17506</t>
  </si>
  <si>
    <t>108344 17582</t>
  </si>
  <si>
    <t>108343 17658</t>
  </si>
  <si>
    <t>108342 17742</t>
  </si>
  <si>
    <t>108341 17818</t>
  </si>
  <si>
    <t>108340 17894</t>
  </si>
  <si>
    <t>108339 17970</t>
  </si>
  <si>
    <t>108338 18047</t>
  </si>
  <si>
    <t>108337 18131</t>
  </si>
  <si>
    <t>108336 18207</t>
  </si>
  <si>
    <t>108335 18283</t>
  </si>
  <si>
    <t>108334 18359</t>
  </si>
  <si>
    <t>108333 18435</t>
  </si>
  <si>
    <t>108332 18520</t>
  </si>
  <si>
    <t>108331 18596</t>
  </si>
  <si>
    <t>108330 18672</t>
  </si>
  <si>
    <t>108329 18748</t>
  </si>
  <si>
    <t>108328 18824</t>
  </si>
  <si>
    <t>108327 18909</t>
  </si>
  <si>
    <t>108326 18985</t>
  </si>
  <si>
    <t>108325 19061</t>
  </si>
  <si>
    <t>108324 19137</t>
  </si>
  <si>
    <t>108323 19222</t>
  </si>
  <si>
    <t>108322 19298</t>
  </si>
  <si>
    <t>108321 19374</t>
  </si>
  <si>
    <t>108320 19450</t>
  </si>
  <si>
    <t>108319 19526</t>
  </si>
  <si>
    <t>108318 19610</t>
  </si>
  <si>
    <t>108317 19687</t>
  </si>
  <si>
    <t>108316 19763</t>
  </si>
  <si>
    <t>108315 19839</t>
  </si>
  <si>
    <t>108314 19915</t>
  </si>
  <si>
    <t>108313 19999</t>
  </si>
  <si>
    <t>108312 20075</t>
  </si>
  <si>
    <t>108311 20152</t>
  </si>
  <si>
    <t>108310 20228</t>
  </si>
  <si>
    <t>108309 20304</t>
  </si>
  <si>
    <t>108308 20388</t>
  </si>
  <si>
    <t>108307 20464</t>
  </si>
  <si>
    <t>108306 20540</t>
  </si>
  <si>
    <t>108305 20616</t>
  </si>
  <si>
    <t>108304 20701</t>
  </si>
  <si>
    <t>108303 20777</t>
  </si>
  <si>
    <t>108302 20853</t>
  </si>
  <si>
    <t>108301 20929</t>
  </si>
  <si>
    <t>108300 21005</t>
  </si>
  <si>
    <t>108299 21090</t>
  </si>
  <si>
    <t>108298 21166</t>
  </si>
  <si>
    <t>108297 21242</t>
  </si>
  <si>
    <t>108296 21318</t>
  </si>
  <si>
    <t>108295 21394</t>
  </si>
  <si>
    <t>108294 21479</t>
  </si>
  <si>
    <t>108293 21555</t>
  </si>
  <si>
    <t>108292 21631</t>
  </si>
  <si>
    <t>108291 21707</t>
  </si>
  <si>
    <t>108290 21783</t>
  </si>
  <si>
    <t>108289 21868</t>
  </si>
  <si>
    <t>108288 21944</t>
  </si>
  <si>
    <t>108287 22020</t>
  </si>
  <si>
    <t>108286 22096</t>
  </si>
  <si>
    <t>108285 22180</t>
  </si>
  <si>
    <t>108284 22256</t>
  </si>
  <si>
    <t>108283 22333</t>
  </si>
  <si>
    <t>108282 22409</t>
  </si>
  <si>
    <t>108281 22485</t>
  </si>
  <si>
    <t>108280 22569</t>
  </si>
  <si>
    <t>108279 22645</t>
  </si>
  <si>
    <t>108278 22721</t>
  </si>
  <si>
    <t>108277 22797</t>
  </si>
  <si>
    <t>108276 22874</t>
  </si>
  <si>
    <t>108275 22958</t>
  </si>
  <si>
    <t>108274 23034</t>
  </si>
  <si>
    <t>108273 23110</t>
  </si>
  <si>
    <t>108272 23186</t>
  </si>
  <si>
    <t>108271 23262</t>
  </si>
  <si>
    <t>108270 23347</t>
  </si>
  <si>
    <t>108269 23423</t>
  </si>
  <si>
    <t>108268 23499</t>
  </si>
  <si>
    <t>108267 23575</t>
  </si>
  <si>
    <t>108266 23660</t>
  </si>
  <si>
    <t>108265 23736</t>
  </si>
  <si>
    <t>108264 23812</t>
  </si>
  <si>
    <t>108263 23888</t>
  </si>
  <si>
    <t>108262 23964</t>
  </si>
  <si>
    <t>108261 24049</t>
  </si>
  <si>
    <t>108260 24125</t>
  </si>
  <si>
    <t>108259 24201</t>
  </si>
  <si>
    <t>108258 24277</t>
  </si>
  <si>
    <t>108257 24353</t>
  </si>
  <si>
    <t>108256 24437</t>
  </si>
  <si>
    <t>108255 24514</t>
  </si>
  <si>
    <t>108254 24590</t>
  </si>
  <si>
    <t>108253 24666</t>
  </si>
  <si>
    <t>108252 24742</t>
  </si>
  <si>
    <t>108251 24826</t>
  </si>
  <si>
    <t>108250 24902</t>
  </si>
  <si>
    <t>108249 24979</t>
  </si>
  <si>
    <t>108248 25055</t>
  </si>
  <si>
    <t>108247 25139</t>
  </si>
  <si>
    <t>108246 25215</t>
  </si>
  <si>
    <t>108245 25291</t>
  </si>
  <si>
    <t>108244 25367</t>
  </si>
  <si>
    <t>108243 25443</t>
  </si>
  <si>
    <t>108242 25528</t>
  </si>
  <si>
    <t>108241 25604</t>
  </si>
  <si>
    <t>108240 25680</t>
  </si>
  <si>
    <t>108239 25756</t>
  </si>
  <si>
    <t>108238 25832</t>
  </si>
  <si>
    <t>108237 25917</t>
  </si>
  <si>
    <t>108236 25993</t>
  </si>
  <si>
    <t>108235 26069</t>
  </si>
  <si>
    <t>108234 26145</t>
  </si>
  <si>
    <t>108233 26221</t>
  </si>
  <si>
    <t>108232 26306</t>
  </si>
  <si>
    <t>108231 26382</t>
  </si>
  <si>
    <t>108230 26458</t>
  </si>
  <si>
    <t>108229 26534</t>
  </si>
  <si>
    <t>108228 26618</t>
  </si>
  <si>
    <t>108227 26695</t>
  </si>
  <si>
    <t>108226 26771</t>
  </si>
  <si>
    <t>108225 26847</t>
  </si>
  <si>
    <t>108224 26923</t>
  </si>
  <si>
    <t>108223 27007</t>
  </si>
  <si>
    <t>108222 27083</t>
  </si>
  <si>
    <t>108221 27160</t>
  </si>
  <si>
    <t>108220 27236</t>
  </si>
  <si>
    <t>108219 27312</t>
  </si>
  <si>
    <t>108218 27396</t>
  </si>
  <si>
    <t>108217 27472</t>
  </si>
  <si>
    <t>108216 27548</t>
  </si>
  <si>
    <t>108215 27624</t>
  </si>
  <si>
    <t>108214 27701</t>
  </si>
  <si>
    <t>108213 27785</t>
  </si>
  <si>
    <t>108212 27861</t>
  </si>
  <si>
    <t>108211 27937</t>
  </si>
  <si>
    <t>108210 28013</t>
  </si>
  <si>
    <t>108209 28098</t>
  </si>
  <si>
    <t>108208 28174</t>
  </si>
  <si>
    <t>108207 28250</t>
  </si>
  <si>
    <t>108206 28326</t>
  </si>
  <si>
    <t>108205 28402</t>
  </si>
  <si>
    <t>108204 28487</t>
  </si>
  <si>
    <t>108203 28563</t>
  </si>
  <si>
    <t>108202 28639</t>
  </si>
  <si>
    <t>108201 28715</t>
  </si>
  <si>
    <t>108200 28791</t>
  </si>
  <si>
    <t>108199 28876</t>
  </si>
  <si>
    <t>108198 28952</t>
  </si>
  <si>
    <t>108197 29028</t>
  </si>
  <si>
    <t>108196 29104</t>
  </si>
  <si>
    <t>108195 29180</t>
  </si>
  <si>
    <t>108194 29264</t>
  </si>
  <si>
    <t>108193 29341</t>
  </si>
  <si>
    <t>108192 29417</t>
  </si>
  <si>
    <t>108191 29493</t>
  </si>
  <si>
    <t>108190 29577</t>
  </si>
  <si>
    <t>108189 29653</t>
  </si>
  <si>
    <t>108188 29729</t>
  </si>
  <si>
    <t>108187 29805</t>
  </si>
  <si>
    <t>108186 29882</t>
  </si>
  <si>
    <t>108185 29966</t>
  </si>
  <si>
    <t>108184 30042</t>
  </si>
  <si>
    <t>108183 30118</t>
  </si>
  <si>
    <t>108182 30194</t>
  </si>
  <si>
    <t>108181 30270</t>
  </si>
  <si>
    <t>108180 30355</t>
  </si>
  <si>
    <t>108179 30431</t>
  </si>
  <si>
    <t>108178 30507</t>
  </si>
  <si>
    <t>108177 30583</t>
  </si>
  <si>
    <t>108176 30659</t>
  </si>
  <si>
    <t>108175 30744</t>
  </si>
  <si>
    <t>108174 30820</t>
  </si>
  <si>
    <t>108173 30896</t>
  </si>
  <si>
    <t>108172 30972</t>
  </si>
  <si>
    <t>108171 31057</t>
  </si>
  <si>
    <t>108170 31133</t>
  </si>
  <si>
    <t>108169 31209</t>
  </si>
  <si>
    <t>108168 31285</t>
  </si>
  <si>
    <t>108167 31361</t>
  </si>
  <si>
    <t>108166 31445</t>
  </si>
  <si>
    <t>108165 31522</t>
  </si>
  <si>
    <t>108164 31598</t>
  </si>
  <si>
    <t>108163 31674</t>
  </si>
  <si>
    <t>108162 31750</t>
  </si>
  <si>
    <t>108161 31834</t>
  </si>
  <si>
    <t>108160 31910</t>
  </si>
  <si>
    <t>108159 31987</t>
  </si>
  <si>
    <t>108158 32063</t>
  </si>
  <si>
    <t>108157 32139</t>
  </si>
  <si>
    <t>108156 32224</t>
  </si>
  <si>
    <t>108155 32300</t>
  </si>
  <si>
    <t>108154 32376</t>
  </si>
  <si>
    <t>108153 32452</t>
  </si>
  <si>
    <t>108152 32537</t>
  </si>
  <si>
    <t>108151 32613</t>
  </si>
  <si>
    <t>108150 32690</t>
  </si>
  <si>
    <t>108149 32766</t>
  </si>
  <si>
    <t>108148 32842</t>
  </si>
  <si>
    <t>108147 32927</t>
  </si>
  <si>
    <t>108146 33003</t>
  </si>
  <si>
    <t>108145 33080</t>
  </si>
  <si>
    <t>108144 33156</t>
  </si>
  <si>
    <t>108143 33232</t>
  </si>
  <si>
    <t>108142 33317</t>
  </si>
  <si>
    <t>108141 33393</t>
  </si>
  <si>
    <t>108140 33469</t>
  </si>
  <si>
    <t>108139 33546</t>
  </si>
  <si>
    <t>108138 33622</t>
  </si>
  <si>
    <t>108137 33707</t>
  </si>
  <si>
    <t>108136 33783</t>
  </si>
  <si>
    <t>108135 33859</t>
  </si>
  <si>
    <t>108134 33936</t>
  </si>
  <si>
    <t>108133 34020</t>
  </si>
  <si>
    <t>108132 34097</t>
  </si>
  <si>
    <t>108131 34173</t>
  </si>
  <si>
    <t>108130 34249</t>
  </si>
  <si>
    <t>108129 34326</t>
  </si>
  <si>
    <t>108128 34410</t>
  </si>
  <si>
    <t>108127 34487</t>
  </si>
  <si>
    <t>108126 34563</t>
  </si>
  <si>
    <t>108125 34639</t>
  </si>
  <si>
    <t>108124 34715</t>
  </si>
  <si>
    <t>108123 34800</t>
  </si>
  <si>
    <t>108122 34877</t>
  </si>
  <si>
    <t>108121 34953</t>
  </si>
  <si>
    <t>108120 35029</t>
  </si>
  <si>
    <t>108119 35114</t>
  </si>
  <si>
    <t>108118 35190</t>
  </si>
  <si>
    <t>108117 35266</t>
  </si>
  <si>
    <t>108116 35343</t>
  </si>
  <si>
    <t>108115 35419</t>
  </si>
  <si>
    <t>108114 35504</t>
  </si>
  <si>
    <t>108113 35580</t>
  </si>
  <si>
    <t>108112 35656</t>
  </si>
  <si>
    <t>108111 35733</t>
  </si>
  <si>
    <t>108110 35809</t>
  </si>
  <si>
    <t>108109 35894</t>
  </si>
  <si>
    <t>108108 35970</t>
  </si>
  <si>
    <t>108107 36046</t>
  </si>
  <si>
    <t>108106 36122</t>
  </si>
  <si>
    <t>108105 36199</t>
  </si>
  <si>
    <t>108104 36284</t>
  </si>
  <si>
    <t>108103 36360</t>
  </si>
  <si>
    <t>108102 36436</t>
  </si>
  <si>
    <t>108101 36512</t>
  </si>
  <si>
    <t>108100 36597</t>
  </si>
  <si>
    <t>108099 36673</t>
  </si>
  <si>
    <t>108098 36750</t>
  </si>
  <si>
    <t>108097 36826</t>
  </si>
  <si>
    <t>108096 36902</t>
  </si>
  <si>
    <t>108095 36987</t>
  </si>
  <si>
    <t>108094 37063</t>
  </si>
  <si>
    <t>108093 37140</t>
  </si>
  <si>
    <t>108092 37216</t>
  </si>
  <si>
    <t>108091 37292</t>
  </si>
  <si>
    <t>108090 37377</t>
  </si>
  <si>
    <t>108089 37453</t>
  </si>
  <si>
    <t>108088 37529</t>
  </si>
  <si>
    <t>108087 37606</t>
  </si>
  <si>
    <t>108086 37682</t>
  </si>
  <si>
    <t>108085 37767</t>
  </si>
  <si>
    <t>108084 37843</t>
  </si>
  <si>
    <t>108083 37919</t>
  </si>
  <si>
    <t>108082 37996</t>
  </si>
  <si>
    <t>108081 38080</t>
  </si>
  <si>
    <t>108080 38157</t>
  </si>
  <si>
    <t>108079 38233</t>
  </si>
  <si>
    <t>108078 38309</t>
  </si>
  <si>
    <t>108077 38386</t>
  </si>
  <si>
    <t>108076 38470</t>
  </si>
  <si>
    <t>108075 38547</t>
  </si>
  <si>
    <t>108074 38623</t>
  </si>
  <si>
    <t>108073 38699</t>
  </si>
  <si>
    <t>108072 38775</t>
  </si>
  <si>
    <t>108071 38860</t>
  </si>
  <si>
    <t>108070 38936</t>
  </si>
  <si>
    <t>108069 39013</t>
  </si>
  <si>
    <t>108049 40572</t>
  </si>
  <si>
    <t>108029 42132</t>
  </si>
  <si>
    <t>108009 43700</t>
  </si>
  <si>
    <t>107989 45260</t>
  </si>
  <si>
    <t>107969 46819</t>
  </si>
  <si>
    <t>107949 48379</t>
  </si>
  <si>
    <t>107929 49947</t>
  </si>
  <si>
    <t>107909 51506</t>
  </si>
  <si>
    <t>107889 53066</t>
  </si>
  <si>
    <t>107869 54625</t>
  </si>
  <si>
    <t>107849 56185</t>
  </si>
  <si>
    <t>107829 57753</t>
  </si>
  <si>
    <t>107809 59313</t>
  </si>
  <si>
    <t>107789 60872</t>
  </si>
  <si>
    <t>107769 62432</t>
  </si>
  <si>
    <t>107749 63991</t>
  </si>
  <si>
    <t>107729 65559</t>
  </si>
  <si>
    <t>107709 67120</t>
  </si>
  <si>
    <t>107689 68686</t>
  </si>
  <si>
    <t>107669 70251</t>
  </si>
  <si>
    <t>107649 71826</t>
  </si>
  <si>
    <t>107629 73391</t>
  </si>
  <si>
    <t>107609 74957</t>
  </si>
  <si>
    <t>107589 76523</t>
  </si>
  <si>
    <t>107569 78088</t>
  </si>
  <si>
    <t>107549 79663</t>
  </si>
  <si>
    <t>107529 81228</t>
  </si>
  <si>
    <t>107509 82794</t>
  </si>
  <si>
    <t>107489 84360</t>
  </si>
  <si>
    <t>107469 85925</t>
  </si>
  <si>
    <t>107449 87500</t>
  </si>
  <si>
    <t>107429 89065</t>
  </si>
  <si>
    <t>107409 90631</t>
  </si>
  <si>
    <t>107389 92197</t>
  </si>
  <si>
    <t>107369 93763</t>
  </si>
  <si>
    <t>107349 95337</t>
  </si>
  <si>
    <t>107329 96902</t>
  </si>
  <si>
    <t>107309 98468</t>
  </si>
  <si>
    <t>107289 100034</t>
  </si>
  <si>
    <t>107269 101608</t>
  </si>
  <si>
    <t>107249 103174</t>
  </si>
  <si>
    <t>107229 104739</t>
  </si>
  <si>
    <t>107209 106305</t>
  </si>
  <si>
    <t>107189 107871</t>
  </si>
  <si>
    <t>107169 109445</t>
  </si>
  <si>
    <t>107149 111011</t>
  </si>
  <si>
    <t>107129 112576</t>
  </si>
  <si>
    <t>107109 114145</t>
  </si>
  <si>
    <t>107089 115718</t>
  </si>
  <si>
    <t>107069 117300</t>
  </si>
  <si>
    <t>107049 118874</t>
  </si>
  <si>
    <t>107029 120447</t>
  </si>
  <si>
    <t>107009 122021</t>
  </si>
  <si>
    <t>106989 123603</t>
  </si>
  <si>
    <t>106969 125177</t>
  </si>
  <si>
    <t>106949 126750</t>
  </si>
  <si>
    <t>106929 128324</t>
  </si>
  <si>
    <t>106909 129897</t>
  </si>
  <si>
    <t>106889 131479</t>
  </si>
  <si>
    <t>106869 133053</t>
  </si>
  <si>
    <t>106849 134627</t>
  </si>
  <si>
    <t>106829 136200</t>
  </si>
  <si>
    <t>106809 137774</t>
  </si>
  <si>
    <t>106789 139356</t>
  </si>
  <si>
    <t>106769 140929</t>
  </si>
  <si>
    <t>106749 142503</t>
  </si>
  <si>
    <t>106729 144076</t>
  </si>
  <si>
    <t>106709 145659</t>
  </si>
  <si>
    <t>106689 147232</t>
  </si>
  <si>
    <t>106669 148806</t>
  </si>
  <si>
    <t>106649 150379</t>
  </si>
  <si>
    <t>106629 151953</t>
  </si>
  <si>
    <t>106609 153535</t>
  </si>
  <si>
    <t>106589 155109</t>
  </si>
  <si>
    <t>106569 156682</t>
  </si>
  <si>
    <t>106549 158256</t>
  </si>
  <si>
    <t>106529 159829</t>
  </si>
  <si>
    <t>106509 161411</t>
  </si>
  <si>
    <t>106489 162985</t>
  </si>
  <si>
    <t>106469 164558</t>
  </si>
  <si>
    <t>106449 166132</t>
  </si>
  <si>
    <t>106429 167706</t>
  </si>
  <si>
    <t>106409 169288</t>
  </si>
  <si>
    <t>106389 170861</t>
  </si>
  <si>
    <t>106369 172444</t>
  </si>
  <si>
    <t>106349 174027</t>
  </si>
  <si>
    <t>106329 175618</t>
  </si>
  <si>
    <t>106309 177201</t>
  </si>
  <si>
    <t>106289 178784</t>
  </si>
  <si>
    <t>106269 180367</t>
  </si>
  <si>
    <t>106249 181950</t>
  </si>
  <si>
    <t>106229 183542</t>
  </si>
  <si>
    <t>106209 185125</t>
  </si>
  <si>
    <t>106189 186707</t>
  </si>
  <si>
    <t>106169 188290</t>
  </si>
  <si>
    <t>106149 189873</t>
  </si>
  <si>
    <t>106129 191465</t>
  </si>
  <si>
    <t>106109 193048</t>
  </si>
  <si>
    <t>106089 194631</t>
  </si>
  <si>
    <t>106069 196214</t>
  </si>
  <si>
    <t>106049 197805</t>
  </si>
  <si>
    <t>106029 199388</t>
  </si>
  <si>
    <t>106009 200971</t>
  </si>
  <si>
    <t>105989 202554</t>
  </si>
  <si>
    <t>105969 204137</t>
  </si>
  <si>
    <t>105949 205729</t>
  </si>
  <si>
    <t>105929 207312</t>
  </si>
  <si>
    <t>105909 208895</t>
  </si>
  <si>
    <t>105889 210478</t>
  </si>
  <si>
    <t>105869 212061</t>
  </si>
  <si>
    <t>105849 213652</t>
  </si>
  <si>
    <t>105829 215235</t>
  </si>
  <si>
    <t>105809 216818</t>
  </si>
  <si>
    <t>105789 218401</t>
  </si>
  <si>
    <t>105769 219993</t>
  </si>
  <si>
    <t>105749 221576</t>
  </si>
  <si>
    <t>105729 223158</t>
  </si>
  <si>
    <t>105709 224741</t>
  </si>
  <si>
    <t>105689 226324</t>
  </si>
  <si>
    <t>105669 227916</t>
  </si>
  <si>
    <t>105649 229499</t>
  </si>
  <si>
    <t>105629 231082</t>
  </si>
  <si>
    <t>105609 232665</t>
  </si>
  <si>
    <t>105589 234248</t>
  </si>
  <si>
    <t>105569 235839</t>
  </si>
  <si>
    <t>105549 237424</t>
  </si>
  <si>
    <t>105529 239018</t>
  </si>
  <si>
    <t>105509 240612</t>
  </si>
  <si>
    <t>105489 242214</t>
  </si>
  <si>
    <t>105469 243808</t>
  </si>
  <si>
    <t>105449 245402</t>
  </si>
  <si>
    <t>105429 246996</t>
  </si>
  <si>
    <t>105409 248590</t>
  </si>
  <si>
    <t>105389 250192</t>
  </si>
  <si>
    <t>105369 251786</t>
  </si>
  <si>
    <t>105349 253380</t>
  </si>
  <si>
    <t>105329 254974</t>
  </si>
  <si>
    <t>105309 256568</t>
  </si>
  <si>
    <t>105289 258170</t>
  </si>
  <si>
    <t>105269 259764</t>
  </si>
  <si>
    <t>105249 261358</t>
  </si>
  <si>
    <t>105229 262952</t>
  </si>
  <si>
    <t>105209 264546</t>
  </si>
  <si>
    <t>105189 266148</t>
  </si>
  <si>
    <t>105169 267742</t>
  </si>
  <si>
    <t>105149 269336</t>
  </si>
  <si>
    <t>105129 270930</t>
  </si>
  <si>
    <t>105109 272532</t>
  </si>
  <si>
    <t>105089 274126</t>
  </si>
  <si>
    <t>105069 275720</t>
  </si>
  <si>
    <t>105049 277314</t>
  </si>
  <si>
    <t>105029 278908</t>
  </si>
  <si>
    <t>105009 280510</t>
  </si>
  <si>
    <t>104989 282104</t>
  </si>
  <si>
    <t>104969 283698</t>
  </si>
  <si>
    <t>104949 285292</t>
  </si>
  <si>
    <t>104929 286886</t>
  </si>
  <si>
    <t>104909 288489</t>
  </si>
  <si>
    <t>104889 290082</t>
  </si>
  <si>
    <t>104869 291676</t>
  </si>
  <si>
    <t>104849 293270</t>
  </si>
  <si>
    <t>104829 294873</t>
  </si>
  <si>
    <t>104809 296467</t>
  </si>
  <si>
    <t>104789 298060</t>
  </si>
  <si>
    <t>104769 299654</t>
  </si>
  <si>
    <t>104749 301248</t>
  </si>
  <si>
    <t>104729 302851</t>
  </si>
  <si>
    <t>104709 304445</t>
  </si>
  <si>
    <t>104689 306038</t>
  </si>
  <si>
    <t>104669 307632</t>
  </si>
  <si>
    <t>104649 309226</t>
  </si>
  <si>
    <t>104629 310829</t>
  </si>
  <si>
    <t>104609 312423</t>
  </si>
  <si>
    <t>104589 314021</t>
  </si>
  <si>
    <t>104569 315628</t>
  </si>
  <si>
    <t>104549 317243</t>
  </si>
  <si>
    <t>104529 318849</t>
  </si>
  <si>
    <t>104509 320455</t>
  </si>
  <si>
    <t>104489 322062</t>
  </si>
  <si>
    <t>104469 323668</t>
  </si>
  <si>
    <t>104449 325283</t>
  </si>
  <si>
    <t>104429 326890</t>
  </si>
  <si>
    <t>104409 328496</t>
  </si>
  <si>
    <t>104389 330102</t>
  </si>
  <si>
    <t>104369 331709</t>
  </si>
  <si>
    <t>104349 333324</t>
  </si>
  <si>
    <t>104329 334930</t>
  </si>
  <si>
    <t>104309 336537</t>
  </si>
  <si>
    <t>104289 338143</t>
  </si>
  <si>
    <t>104269 339750</t>
  </si>
  <si>
    <t>104249 341365</t>
  </si>
  <si>
    <t>104229 342971</t>
  </si>
  <si>
    <t>104209 344577</t>
  </si>
  <si>
    <t>104189 346184</t>
  </si>
  <si>
    <t>104169 347799</t>
  </si>
  <si>
    <t>104149 349405</t>
  </si>
  <si>
    <t>104129 351012</t>
  </si>
  <si>
    <t>104109 352618</t>
  </si>
  <si>
    <t>104089 354224</t>
  </si>
  <si>
    <t>104069 355840</t>
  </si>
  <si>
    <t>104049 357446</t>
  </si>
  <si>
    <t>104029 359052</t>
  </si>
  <si>
    <t>104009 360659</t>
  </si>
  <si>
    <t>103989 362265</t>
  </si>
  <si>
    <t>103969 363880</t>
  </si>
  <si>
    <t>103949 365487</t>
  </si>
  <si>
    <t>103929 367093</t>
  </si>
  <si>
    <t>103909 368699</t>
  </si>
  <si>
    <t>103889 370315</t>
  </si>
  <si>
    <t>103869 371921</t>
  </si>
  <si>
    <t>103849 373527</t>
  </si>
  <si>
    <t>103829 375134</t>
  </si>
  <si>
    <t>103809 376740</t>
  </si>
  <si>
    <t>103789 378355</t>
  </si>
  <si>
    <t>103769 379962</t>
  </si>
  <si>
    <t>103749 381568</t>
  </si>
  <si>
    <t>103729 383174</t>
  </si>
  <si>
    <t>103709 384781</t>
  </si>
  <si>
    <t>103689 386396</t>
  </si>
  <si>
    <t>103669 388002</t>
  </si>
  <si>
    <t>103649 389609</t>
  </si>
  <si>
    <t>103629 391215</t>
  </si>
  <si>
    <t>103609 392830</t>
  </si>
  <si>
    <t>103589 394437</t>
  </si>
  <si>
    <t>103569 396043</t>
  </si>
  <si>
    <t>103549 397649</t>
  </si>
  <si>
    <t>103529 399258</t>
  </si>
  <si>
    <t>103509 400887</t>
  </si>
  <si>
    <t>103489 402508</t>
  </si>
  <si>
    <t>103469 404128</t>
  </si>
  <si>
    <t>103449 405748</t>
  </si>
  <si>
    <t>103429 407369</t>
  </si>
  <si>
    <t>103409 408998</t>
  </si>
  <si>
    <t>103389 410618</t>
  </si>
  <si>
    <t>103369 412239</t>
  </si>
  <si>
    <t>103349 413859</t>
  </si>
  <si>
    <t>103329 415488</t>
  </si>
  <si>
    <t>103309 417109</t>
  </si>
  <si>
    <t>103289 418729</t>
  </si>
  <si>
    <t>103269 420349</t>
  </si>
  <si>
    <t>103249 421970</t>
  </si>
  <si>
    <t>103229 423599</t>
  </si>
  <si>
    <t>103209 425219</t>
  </si>
  <si>
    <t>103189 426840</t>
  </si>
  <si>
    <t>103169 428460</t>
  </si>
  <si>
    <t>103149 430080</t>
  </si>
  <si>
    <t>103129 431709</t>
  </si>
  <si>
    <t>103109 433330</t>
  </si>
  <si>
    <t>103089 434950</t>
  </si>
  <si>
    <t>103069 436571</t>
  </si>
  <si>
    <t>103049 438191</t>
  </si>
  <si>
    <t>103029 439820</t>
  </si>
  <si>
    <t>103009 441440</t>
  </si>
  <si>
    <t>102989 443061</t>
  </si>
  <si>
    <t>102969 444681</t>
  </si>
  <si>
    <t>102949 446310</t>
  </si>
  <si>
    <t>102929 447931</t>
  </si>
  <si>
    <t>102909 449551</t>
  </si>
  <si>
    <t>102889 451171</t>
  </si>
  <si>
    <t>102869 452792</t>
  </si>
  <si>
    <t>102849 454421</t>
  </si>
  <si>
    <t>102829 456041</t>
  </si>
  <si>
    <t>102809 457662</t>
  </si>
  <si>
    <t>102789 459282</t>
  </si>
  <si>
    <t>102769 460902</t>
  </si>
  <si>
    <t>102749 462532</t>
  </si>
  <si>
    <t>102729 464152</t>
  </si>
  <si>
    <t>102709 465772</t>
  </si>
  <si>
    <t>102689 467393</t>
  </si>
  <si>
    <t>102669 469022</t>
  </si>
  <si>
    <t>102649 470642</t>
  </si>
  <si>
    <t>102629 472263</t>
  </si>
  <si>
    <t>102609 473883</t>
  </si>
  <si>
    <t>102589 475503</t>
  </si>
  <si>
    <t>102569 477133</t>
  </si>
  <si>
    <t>102549 478753</t>
  </si>
  <si>
    <t>102529 480373</t>
  </si>
  <si>
    <t>102509 481994</t>
  </si>
  <si>
    <t>102489 483614</t>
  </si>
  <si>
    <t>102469 485243</t>
  </si>
  <si>
    <t>102449 486864</t>
  </si>
  <si>
    <t>102429 488484</t>
  </si>
  <si>
    <t>102409 490104</t>
  </si>
  <si>
    <t>102389 491733</t>
  </si>
  <si>
    <t>102369 493364</t>
  </si>
  <si>
    <t>102349 495000</t>
  </si>
  <si>
    <t>102329 496636</t>
  </si>
  <si>
    <t>102309 498272</t>
  </si>
  <si>
    <t>102289 499916</t>
  </si>
  <si>
    <t>102269 501552</t>
  </si>
  <si>
    <t>102249 503188</t>
  </si>
  <si>
    <t>102229 504824</t>
  </si>
  <si>
    <t>102209 506460</t>
  </si>
  <si>
    <t>102189 508105</t>
  </si>
  <si>
    <t>102169 509741</t>
  </si>
  <si>
    <t>102149 511377</t>
  </si>
  <si>
    <t>102129 513013</t>
  </si>
  <si>
    <t>102109 514649</t>
  </si>
  <si>
    <t>102089 516294</t>
  </si>
  <si>
    <t>102069 517930</t>
  </si>
  <si>
    <t>102049 519566</t>
  </si>
  <si>
    <t>102029 521202</t>
  </si>
  <si>
    <t>102009 522847</t>
  </si>
  <si>
    <t>101989 524483</t>
  </si>
  <si>
    <t>101969 526118</t>
  </si>
  <si>
    <t>101949 527754</t>
  </si>
  <si>
    <t>101929 529390</t>
  </si>
  <si>
    <t>101909 531035</t>
  </si>
  <si>
    <t>101889 532671</t>
  </si>
  <si>
    <t>101869 534307</t>
  </si>
  <si>
    <t>101849 535943</t>
  </si>
  <si>
    <t>101829 537579</t>
  </si>
  <si>
    <t>101809 539224</t>
  </si>
  <si>
    <t>101789 540860</t>
  </si>
  <si>
    <t>101769 542496</t>
  </si>
  <si>
    <t>101749 544132</t>
  </si>
  <si>
    <t>101729 545777</t>
  </si>
  <si>
    <t>101709 547413</t>
  </si>
  <si>
    <t>101689 549049</t>
  </si>
  <si>
    <t>101669 550685</t>
  </si>
  <si>
    <t>101649 552321</t>
  </si>
  <si>
    <t>101629 553965</t>
  </si>
  <si>
    <t>101609 555601</t>
  </si>
  <si>
    <t>101589 557237</t>
  </si>
  <si>
    <t>101569 558873</t>
  </si>
  <si>
    <t>101549 560509</t>
  </si>
  <si>
    <t>101529 562154</t>
  </si>
  <si>
    <t>101509 563790</t>
  </si>
  <si>
    <t>101489 565426</t>
  </si>
  <si>
    <t>101469 567062</t>
  </si>
  <si>
    <t>101449 568707</t>
  </si>
  <si>
    <t>101429 570343</t>
  </si>
  <si>
    <t>101409 571979</t>
  </si>
  <si>
    <t>101389 573615</t>
  </si>
  <si>
    <t>101369 575251</t>
  </si>
  <si>
    <t>101349 576896</t>
  </si>
  <si>
    <t>101329 578531</t>
  </si>
  <si>
    <t>101309 580167</t>
  </si>
  <si>
    <t>101289 581803</t>
  </si>
  <si>
    <t>101269 583439</t>
  </si>
  <si>
    <t>101249 585084</t>
  </si>
  <si>
    <t>101229 586720</t>
  </si>
  <si>
    <t>101209 588356</t>
  </si>
  <si>
    <t>101189 589992</t>
  </si>
  <si>
    <t>101169 591637</t>
  </si>
  <si>
    <t>101149 593273</t>
  </si>
  <si>
    <t>101129 594909</t>
  </si>
  <si>
    <t>101109 596547</t>
  </si>
  <si>
    <t>101089 598201</t>
  </si>
  <si>
    <t>101069 599863</t>
  </si>
  <si>
    <t>101049 601517</t>
  </si>
  <si>
    <t>101029 603170</t>
  </si>
  <si>
    <t>101009 604824</t>
  </si>
  <si>
    <t>100989 606478</t>
  </si>
  <si>
    <t>100969 608140</t>
  </si>
  <si>
    <t>100949 609794</t>
  </si>
  <si>
    <t>100929 611448</t>
  </si>
  <si>
    <t>100909 613101</t>
  </si>
  <si>
    <t>100889 614755</t>
  </si>
  <si>
    <t>100869 616417</t>
  </si>
  <si>
    <t>100849 618071</t>
  </si>
  <si>
    <t>100829 619725</t>
  </si>
  <si>
    <t>100809 621378</t>
  </si>
  <si>
    <t>100789 623041</t>
  </si>
  <si>
    <t>100769 624695</t>
  </si>
  <si>
    <t>100749 626348</t>
  </si>
  <si>
    <t>100729 628002</t>
  </si>
  <si>
    <t>100709 629656</t>
  </si>
  <si>
    <t>100689 631318</t>
  </si>
  <si>
    <t>100669 632972</t>
  </si>
  <si>
    <t>100649 634625</t>
  </si>
  <si>
    <t>100629 636279</t>
  </si>
  <si>
    <t>100609 637933</t>
  </si>
  <si>
    <t>100589 639595</t>
  </si>
  <si>
    <t>100569 641249</t>
  </si>
  <si>
    <t>100549 642903</t>
  </si>
  <si>
    <t>100529 644556</t>
  </si>
  <si>
    <t>100509 646219</t>
  </si>
  <si>
    <t>100489 647872</t>
  </si>
  <si>
    <t>100469 649526</t>
  </si>
  <si>
    <t>100449 651180</t>
  </si>
  <si>
    <t>100429 652833</t>
  </si>
  <si>
    <t>100409 654496</t>
  </si>
  <si>
    <t>100389 656150</t>
  </si>
  <si>
    <t>100369 657803</t>
  </si>
  <si>
    <t>100349 659457</t>
  </si>
  <si>
    <t>100329 661110</t>
  </si>
  <si>
    <t>100309 662773</t>
  </si>
  <si>
    <t>100289 664427</t>
  </si>
  <si>
    <t>100269 666080</t>
  </si>
  <si>
    <t>100249 667734</t>
  </si>
  <si>
    <t>100229 669397</t>
  </si>
  <si>
    <t>100209 671050</t>
  </si>
  <si>
    <t>100189 672704</t>
  </si>
  <si>
    <t>100169 674358</t>
  </si>
  <si>
    <t>100149 676011</t>
  </si>
  <si>
    <t>100129 677674</t>
  </si>
  <si>
    <t>100109 679327</t>
  </si>
  <si>
    <t>100089 680981</t>
  </si>
  <si>
    <t>100069 682635</t>
  </si>
  <si>
    <t>100049 684288</t>
  </si>
  <si>
    <t>100029 685951</t>
  </si>
  <si>
    <t>100009 687605</t>
  </si>
  <si>
    <t>99989 689258</t>
  </si>
  <si>
    <t>99969 690912</t>
  </si>
  <si>
    <t>99949 692565</t>
  </si>
  <si>
    <t>99929 694228</t>
  </si>
  <si>
    <t>99909 695882</t>
  </si>
  <si>
    <t>99889 697535</t>
  </si>
  <si>
    <t>99869 699189</t>
  </si>
  <si>
    <t>99849 700852</t>
  </si>
  <si>
    <t>99829 702505</t>
  </si>
  <si>
    <t>99809 704159</t>
  </si>
  <si>
    <t>99789 705813</t>
  </si>
  <si>
    <t>99769 707466</t>
  </si>
  <si>
    <t>99749 709129</t>
  </si>
  <si>
    <t>99729 710782</t>
  </si>
  <si>
    <t>99709 712436</t>
  </si>
  <si>
    <t>99689 714100</t>
  </si>
  <si>
    <t>99669 715774</t>
  </si>
  <si>
    <t>99649 717457</t>
  </si>
  <si>
    <t>99629 719130</t>
  </si>
  <si>
    <t>99609 720804</t>
  </si>
  <si>
    <t>99589 722477</t>
  </si>
  <si>
    <t>99569 724160</t>
  </si>
  <si>
    <t>99549 725833</t>
  </si>
  <si>
    <t>99529 727507</t>
  </si>
  <si>
    <t>99509 729180</t>
  </si>
  <si>
    <t>99489 730854</t>
  </si>
  <si>
    <t>99469 732536</t>
  </si>
  <si>
    <t>99449 734210</t>
  </si>
  <si>
    <t>99429 735884</t>
  </si>
  <si>
    <t>99409 737557</t>
  </si>
  <si>
    <t>99389 739231</t>
  </si>
  <si>
    <t>99369 740913</t>
  </si>
  <si>
    <t>99349 742587</t>
  </si>
  <si>
    <t>99329 744260</t>
  </si>
  <si>
    <t>99309 745934</t>
  </si>
  <si>
    <t>99289 747616</t>
  </si>
  <si>
    <t>99269 749290</t>
  </si>
  <si>
    <t>99249 750963</t>
  </si>
  <si>
    <t>99229 752637</t>
  </si>
  <si>
    <t>99209 754310</t>
  </si>
  <si>
    <t>99189 755993</t>
  </si>
  <si>
    <t>99169 757667</t>
  </si>
  <si>
    <t>99149 759340</t>
  </si>
  <si>
    <t>99129 761014</t>
  </si>
  <si>
    <t>99109 762687</t>
  </si>
  <si>
    <t>99089 764370</t>
  </si>
  <si>
    <t>99069 766043</t>
  </si>
  <si>
    <t>99049 767717</t>
  </si>
  <si>
    <t>99029 769390</t>
  </si>
  <si>
    <t>99009 771073</t>
  </si>
  <si>
    <t>98989 772746</t>
  </si>
  <si>
    <t>98969 774420</t>
  </si>
  <si>
    <t>98949 776093</t>
  </si>
  <si>
    <t>98929 777767</t>
  </si>
  <si>
    <t>98909 779450</t>
  </si>
  <si>
    <t>98889 781123</t>
  </si>
  <si>
    <t>98869 782797</t>
  </si>
  <si>
    <t>98849 784470</t>
  </si>
  <si>
    <t>98829 786144</t>
  </si>
  <si>
    <t>98809 787826</t>
  </si>
  <si>
    <t>98789 789500</t>
  </si>
  <si>
    <t>98769 791173</t>
  </si>
  <si>
    <t>98749 792847</t>
  </si>
  <si>
    <t>98729 794520</t>
  </si>
  <si>
    <t>98709 796203</t>
  </si>
  <si>
    <t>98689 797877</t>
  </si>
  <si>
    <t>98669 799550</t>
  </si>
  <si>
    <t>98649 801224</t>
  </si>
  <si>
    <t>98629 802906</t>
  </si>
  <si>
    <t>98609 804580</t>
  </si>
  <si>
    <t>98589 806253</t>
  </si>
  <si>
    <t>98569 807927</t>
  </si>
  <si>
    <t>98549 809600</t>
  </si>
  <si>
    <t>98529 811283</t>
  </si>
  <si>
    <t>98509 812956</t>
  </si>
  <si>
    <t>98489 814630</t>
  </si>
  <si>
    <t>98469 816303</t>
  </si>
  <si>
    <t>98449 817977</t>
  </si>
  <si>
    <t>98429 819660</t>
  </si>
  <si>
    <t>98409 821333</t>
  </si>
  <si>
    <t>98389 823007</t>
  </si>
  <si>
    <t>98369 824680</t>
  </si>
  <si>
    <t>98349 826363</t>
  </si>
  <si>
    <t>98329 828036</t>
  </si>
  <si>
    <t>98309 829710</t>
  </si>
  <si>
    <t>98289 831383</t>
  </si>
  <si>
    <t>98269 833057</t>
  </si>
  <si>
    <t>98249 834739</t>
  </si>
  <si>
    <t>98229 836413</t>
  </si>
  <si>
    <t>98209 838086</t>
  </si>
  <si>
    <t>98189 839760</t>
  </si>
  <si>
    <t>98169 841434</t>
  </si>
  <si>
    <t>98149 843138</t>
  </si>
  <si>
    <t>98129 844832</t>
  </si>
  <si>
    <t>98109 846527</t>
  </si>
  <si>
    <t>98089 848222</t>
  </si>
  <si>
    <t>98069 849926</t>
  </si>
  <si>
    <t>98049 851621</t>
  </si>
  <si>
    <t>98029 853315</t>
  </si>
  <si>
    <t>98009 855010</t>
  </si>
  <si>
    <t>97989 856705</t>
  </si>
  <si>
    <t>97969 858409</t>
  </si>
  <si>
    <t>97949 860104</t>
  </si>
  <si>
    <t>97929 861799</t>
  </si>
  <si>
    <t>97909 863493</t>
  </si>
  <si>
    <t>97889 865188</t>
  </si>
  <si>
    <t>97869 866892</t>
  </si>
  <si>
    <t>97849 868587</t>
  </si>
  <si>
    <t>97829 870282</t>
  </si>
  <si>
    <t>97809 871976</t>
  </si>
  <si>
    <t>97789 873671</t>
  </si>
  <si>
    <t>97769 875375</t>
  </si>
  <si>
    <t>97749 877070</t>
  </si>
  <si>
    <t>97729 878765</t>
  </si>
  <si>
    <t>97709 880460</t>
  </si>
  <si>
    <t>97689 882164</t>
  </si>
  <si>
    <t>97669 883858</t>
  </si>
  <si>
    <t>97649 885553</t>
  </si>
  <si>
    <t>97629 887248</t>
  </si>
  <si>
    <t>97609 888943</t>
  </si>
  <si>
    <t>97589 890647</t>
  </si>
  <si>
    <t>97569 892342</t>
  </si>
  <si>
    <t>97549 894036</t>
  </si>
  <si>
    <t>97529 895731</t>
  </si>
  <si>
    <t>97509 897426</t>
  </si>
  <si>
    <t>97489 899130</t>
  </si>
  <si>
    <t>97469 900825</t>
  </si>
  <si>
    <t>97449 902519</t>
  </si>
  <si>
    <t>97429 904214</t>
  </si>
  <si>
    <t>97409 905918</t>
  </si>
  <si>
    <t>97389 907613</t>
  </si>
  <si>
    <t>97369 909308</t>
  </si>
  <si>
    <t>97349 911003</t>
  </si>
  <si>
    <t>97329 912697</t>
  </si>
  <si>
    <t>97309 914401</t>
  </si>
  <si>
    <t>97289 916096</t>
  </si>
  <si>
    <t>97269 917791</t>
  </si>
  <si>
    <t>97249 919486</t>
  </si>
  <si>
    <t>97229 921181</t>
  </si>
  <si>
    <t>97209 922885</t>
  </si>
  <si>
    <t>97189 924579</t>
  </si>
  <si>
    <t>97169 926274</t>
  </si>
  <si>
    <t>97149 927969</t>
  </si>
  <si>
    <t>97129 929673</t>
  </si>
  <si>
    <t>97109 931368</t>
  </si>
  <si>
    <t>97089 933062</t>
  </si>
  <si>
    <t>97069 934757</t>
  </si>
  <si>
    <t>97049 936452</t>
  </si>
  <si>
    <t>97029 938156</t>
  </si>
  <si>
    <t>97009 939851</t>
  </si>
  <si>
    <t>96989 941546</t>
  </si>
  <si>
    <t>96969 943240</t>
  </si>
  <si>
    <t>96949 944935</t>
  </si>
  <si>
    <t>96929 946639</t>
  </si>
  <si>
    <t>96909 948334</t>
  </si>
  <si>
    <t>96889 950029</t>
  </si>
  <si>
    <t>96869 951724</t>
  </si>
  <si>
    <t>96849 953418</t>
  </si>
  <si>
    <t>96829 955122</t>
  </si>
  <si>
    <t>96809 956817</t>
  </si>
  <si>
    <t>96789 958512</t>
  </si>
  <si>
    <t>96769 960207</t>
  </si>
  <si>
    <t>96749 961911</t>
  </si>
  <si>
    <t>96729 963605</t>
  </si>
  <si>
    <t>96709 965300</t>
  </si>
  <si>
    <t>96689 966995</t>
  </si>
  <si>
    <t>96669 968690</t>
  </si>
  <si>
    <t>96649 970394</t>
  </si>
  <si>
    <t>96629 972099</t>
  </si>
  <si>
    <t>96609 973817</t>
  </si>
  <si>
    <t>96589 975535</t>
  </si>
  <si>
    <t>96569 977253</t>
  </si>
  <si>
    <t>96549 978981</t>
  </si>
  <si>
    <t>96529 980699</t>
  </si>
  <si>
    <t>96509 982417</t>
  </si>
  <si>
    <t>96489 984135</t>
  </si>
  <si>
    <t>96469 985862</t>
  </si>
  <si>
    <t>96449 987580</t>
  </si>
  <si>
    <t>96429 989298</t>
  </si>
  <si>
    <t>96409 991016</t>
  </si>
  <si>
    <t>96389 992734</t>
  </si>
  <si>
    <t>96369 994461</t>
  </si>
  <si>
    <t>96349 996179</t>
  </si>
  <si>
    <t>96329 997897</t>
  </si>
  <si>
    <t>96309 999616</t>
  </si>
  <si>
    <t>96289 1001334</t>
  </si>
  <si>
    <t>96269 1003061</t>
  </si>
  <si>
    <t>96249 1004779</t>
  </si>
  <si>
    <t>96229 1006497</t>
  </si>
  <si>
    <t>96209 1008215</t>
  </si>
  <si>
    <t>96189 1009942</t>
  </si>
  <si>
    <t>96169 1011660</t>
  </si>
  <si>
    <t>96149 1013378</t>
  </si>
  <si>
    <t>96129 1015096</t>
  </si>
  <si>
    <t>96109 1016814</t>
  </si>
  <si>
    <t>96089 1018542</t>
  </si>
  <si>
    <t>96069 1020260</t>
  </si>
  <si>
    <t>96049 1021978</t>
  </si>
  <si>
    <t>96029 1023696</t>
  </si>
  <si>
    <t>96009 1025414</t>
  </si>
  <si>
    <t>95989 1027141</t>
  </si>
  <si>
    <t>95969 1028859</t>
  </si>
  <si>
    <t>95949 1030577</t>
  </si>
  <si>
    <t>95929 1032295</t>
  </si>
  <si>
    <t>95909 1034022</t>
  </si>
  <si>
    <t>95889 1035740</t>
  </si>
  <si>
    <t>95869 1037458</t>
  </si>
  <si>
    <t>95849 1039176</t>
  </si>
  <si>
    <t>95829 1040894</t>
  </si>
  <si>
    <t>95809 1042622</t>
  </si>
  <si>
    <t>95789 1044340</t>
  </si>
  <si>
    <t>95769 1046058</t>
  </si>
  <si>
    <t>95749 1047776</t>
  </si>
  <si>
    <t>95729 1049494</t>
  </si>
  <si>
    <t>95709 1051221</t>
  </si>
  <si>
    <t>95689 1052939</t>
  </si>
  <si>
    <t>95669 1054657</t>
  </si>
  <si>
    <t>95649 1056375</t>
  </si>
  <si>
    <t>95629 1058093</t>
  </si>
  <si>
    <t>95609 1059821</t>
  </si>
  <si>
    <t>95589 1061539</t>
  </si>
  <si>
    <t>95569 1063257</t>
  </si>
  <si>
    <t>95549 1064975</t>
  </si>
  <si>
    <t>95529 1066702</t>
  </si>
  <si>
    <t>95509 1068420</t>
  </si>
  <si>
    <t>95489 1070138</t>
  </si>
  <si>
    <t>95469 1071856</t>
  </si>
  <si>
    <t>95449 1073574</t>
  </si>
  <si>
    <t>95429 1075301</t>
  </si>
  <si>
    <t>95409 1077019</t>
  </si>
  <si>
    <t>95389 1078737</t>
  </si>
  <si>
    <t>95369 1080455</t>
  </si>
  <si>
    <t>95349 1082173</t>
  </si>
  <si>
    <t>95329 1083901</t>
  </si>
  <si>
    <t>95309 1085619</t>
  </si>
  <si>
    <t>95289 1087337</t>
  </si>
  <si>
    <t>95269 1089055</t>
  </si>
  <si>
    <t>95249 1090782</t>
  </si>
  <si>
    <t>95229 1092500</t>
  </si>
  <si>
    <t>95209 1094218</t>
  </si>
  <si>
    <t>95189 1095936</t>
  </si>
  <si>
    <t>95169 1097654</t>
  </si>
  <si>
    <t>95149 1099382</t>
  </si>
  <si>
    <t>95129 1101100</t>
  </si>
  <si>
    <t>95109 1102818</t>
  </si>
  <si>
    <t>95089 1104536</t>
  </si>
  <si>
    <t>95069 1106254</t>
  </si>
  <si>
    <t>95049 1107981</t>
  </si>
  <si>
    <t>95029 1109699</t>
  </si>
  <si>
    <t>95009 1111417</t>
  </si>
  <si>
    <t>94989 1113135</t>
  </si>
  <si>
    <t>94969 1114862</t>
  </si>
  <si>
    <t>94949 1116580</t>
  </si>
  <si>
    <t>94929 1118298</t>
  </si>
  <si>
    <t>94909 1120034</t>
  </si>
  <si>
    <t>94889 1121778</t>
  </si>
  <si>
    <t>94869 1123532</t>
  </si>
  <si>
    <t>94849 1125276</t>
  </si>
  <si>
    <t>94829 1127020</t>
  </si>
  <si>
    <t>94809 1128764</t>
  </si>
  <si>
    <t>94789 1130508</t>
  </si>
  <si>
    <t>94769 1132261</t>
  </si>
  <si>
    <t>94749 1134005</t>
  </si>
  <si>
    <t>94729 1135749</t>
  </si>
  <si>
    <t>94709 1137493</t>
  </si>
  <si>
    <t>94689 1139237</t>
  </si>
  <si>
    <t>94669 1140991</t>
  </si>
  <si>
    <t>94649 1142735</t>
  </si>
  <si>
    <t>94629 1144479</t>
  </si>
  <si>
    <t>94609 1146223</t>
  </si>
  <si>
    <t>94589 1147976</t>
  </si>
  <si>
    <t>94569 1149720</t>
  </si>
  <si>
    <t>94549 1151464</t>
  </si>
  <si>
    <t>94529 1153208</t>
  </si>
  <si>
    <t>94509 1154952</t>
  </si>
  <si>
    <t>94489 1156705</t>
  </si>
  <si>
    <t>94469 1158449</t>
  </si>
  <si>
    <t>94449 1160193</t>
  </si>
  <si>
    <t>94429 1161937</t>
  </si>
  <si>
    <t>94409 1163681</t>
  </si>
  <si>
    <t>94389 1165435</t>
  </si>
  <si>
    <t>94369 1167179</t>
  </si>
  <si>
    <t>94349 1168923</t>
  </si>
  <si>
    <t>94329 1170667</t>
  </si>
  <si>
    <t>94309 1172420</t>
  </si>
  <si>
    <t>94289 1174164</t>
  </si>
  <si>
    <t>94269 1175908</t>
  </si>
  <si>
    <t>94249 1177652</t>
  </si>
  <si>
    <t>94229 1179396</t>
  </si>
  <si>
    <t>94209 1181150</t>
  </si>
  <si>
    <t>94189 1182894</t>
  </si>
  <si>
    <t>94169 1184638</t>
  </si>
  <si>
    <t>94149 1186382</t>
  </si>
  <si>
    <t>94129 1188126</t>
  </si>
  <si>
    <t>94109 1189879</t>
  </si>
  <si>
    <t>94089 1191623</t>
  </si>
  <si>
    <t>94069 1193367</t>
  </si>
  <si>
    <t>94049 1195111</t>
  </si>
  <si>
    <t>94029 1196865</t>
  </si>
  <si>
    <t>94009 1198609</t>
  </si>
  <si>
    <t>93989 1200353</t>
  </si>
  <si>
    <t>93969 1202097</t>
  </si>
  <si>
    <t>93949 1203841</t>
  </si>
  <si>
    <t>93929 1205594</t>
  </si>
  <si>
    <t>93909 1207338</t>
  </si>
  <si>
    <t>93889 1209082</t>
  </si>
  <si>
    <t>93869 1210826</t>
  </si>
  <si>
    <t>93849 1212570</t>
  </si>
  <si>
    <t>93829 1214324</t>
  </si>
  <si>
    <t>93809 1216068</t>
  </si>
  <si>
    <t>93789 1217812</t>
  </si>
  <si>
    <t>93769 1219556</t>
  </si>
  <si>
    <t>93749 1221309</t>
  </si>
  <si>
    <t>93729 1223053</t>
  </si>
  <si>
    <t>93709 1224797</t>
  </si>
  <si>
    <t>93689 1226541</t>
  </si>
  <si>
    <t>93669 1228285</t>
  </si>
  <si>
    <t>93649 1230038</t>
  </si>
  <si>
    <t>93629 1231782</t>
  </si>
  <si>
    <t>93609 1233526</t>
  </si>
  <si>
    <t>93589 1235270</t>
  </si>
  <si>
    <t>93569 1237014</t>
  </si>
  <si>
    <t>93549 1238768</t>
  </si>
  <si>
    <t>93529 1240512</t>
  </si>
  <si>
    <t>93509 1242256</t>
  </si>
  <si>
    <t>93489 1244000</t>
  </si>
  <si>
    <t>93469 1245744</t>
  </si>
  <si>
    <t>93449 1247497</t>
  </si>
  <si>
    <t>93429 1249241</t>
  </si>
  <si>
    <t>93409 1250985</t>
  </si>
  <si>
    <t>93389 1252729</t>
  </si>
  <si>
    <t>93369 1254483</t>
  </si>
  <si>
    <t>93349 1256227</t>
  </si>
  <si>
    <t>93329 1257971</t>
  </si>
  <si>
    <t>93309 1259715</t>
  </si>
  <si>
    <t>93289 1261459</t>
  </si>
  <si>
    <t>93269 1263212</t>
  </si>
  <si>
    <t>93249 1264956</t>
  </si>
  <si>
    <t>93229 1266700</t>
  </si>
  <si>
    <t>93209 1268444</t>
  </si>
  <si>
    <t>93189 1270188</t>
  </si>
  <si>
    <t>93169 1271942</t>
  </si>
  <si>
    <t>93149 1273686</t>
  </si>
  <si>
    <t>93129 1275430</t>
  </si>
  <si>
    <t>93109 1277190</t>
  </si>
  <si>
    <t>93089 1278971</t>
  </si>
  <si>
    <t>93069 1280743</t>
  </si>
  <si>
    <t>93049 1282515</t>
  </si>
  <si>
    <t>93029 1284287</t>
  </si>
  <si>
    <t>93009 1286059</t>
  </si>
  <si>
    <t>92989 1287840</t>
  </si>
  <si>
    <t>92969 1289612</t>
  </si>
  <si>
    <t>92949 1291384</t>
  </si>
  <si>
    <t>92929 1293156</t>
  </si>
  <si>
    <t>92909 1294928</t>
  </si>
  <si>
    <t>92889 1296709</t>
  </si>
  <si>
    <t>92869 1298481</t>
  </si>
  <si>
    <t>92849 1300253</t>
  </si>
  <si>
    <t>92829 1302025</t>
  </si>
  <si>
    <t>92809 1303806</t>
  </si>
  <si>
    <t>92789 1305578</t>
  </si>
  <si>
    <t>92769 1307350</t>
  </si>
  <si>
    <t>92749 1309122</t>
  </si>
  <si>
    <t>92729 1310894</t>
  </si>
  <si>
    <t>92709 1312676</t>
  </si>
  <si>
    <t>92689 1314447</t>
  </si>
  <si>
    <t>92669 1316219</t>
  </si>
  <si>
    <t>92649 1317991</t>
  </si>
  <si>
    <t>92629 1319763</t>
  </si>
  <si>
    <t>92609 1321545</t>
  </si>
  <si>
    <t>92589 1323316</t>
  </si>
  <si>
    <t>92569 1325088</t>
  </si>
  <si>
    <t>92549 1326860</t>
  </si>
  <si>
    <t>92529 1328632</t>
  </si>
  <si>
    <t>92509 1330414</t>
  </si>
  <si>
    <t>92489 1332185</t>
  </si>
  <si>
    <t>92469 1333957</t>
  </si>
  <si>
    <t>92449 1335729</t>
  </si>
  <si>
    <t>92429 1337511</t>
  </si>
  <si>
    <t>92409 1339283</t>
  </si>
  <si>
    <t>92389 1341054</t>
  </si>
  <si>
    <t>92369 1342826</t>
  </si>
  <si>
    <t>92349 1344598</t>
  </si>
  <si>
    <t>92329 1346380</t>
  </si>
  <si>
    <t>92309 1348152</t>
  </si>
  <si>
    <t>92289 1349924</t>
  </si>
  <si>
    <t>92269 1351695</t>
  </si>
  <si>
    <t>92249 1353467</t>
  </si>
  <si>
    <t>92229 1355249</t>
  </si>
  <si>
    <t>92209 1357021</t>
  </si>
  <si>
    <t>92189 1358793</t>
  </si>
  <si>
    <t>92169 1360564</t>
  </si>
  <si>
    <t>92149 1362346</t>
  </si>
  <si>
    <t>92129 1364118</t>
  </si>
  <si>
    <t>92109 1365890</t>
  </si>
  <si>
    <t>92089 1367662</t>
  </si>
  <si>
    <t>92069 1369433</t>
  </si>
  <si>
    <t>92049 1371215</t>
  </si>
  <si>
    <t>92029 1372987</t>
  </si>
  <si>
    <t>92009 1374759</t>
  </si>
  <si>
    <t>91989 1376531</t>
  </si>
  <si>
    <t>91969 1378302</t>
  </si>
  <si>
    <t>91949 1380084</t>
  </si>
  <si>
    <t>91929 1381856</t>
  </si>
  <si>
    <t>91909 1383628</t>
  </si>
  <si>
    <t>91889 1385400</t>
  </si>
  <si>
    <t>91869 1387181</t>
  </si>
  <si>
    <t>91849 1388953</t>
  </si>
  <si>
    <t>91829 1390725</t>
  </si>
  <si>
    <t>91809 1392497</t>
  </si>
  <si>
    <t>91789 1394269</t>
  </si>
  <si>
    <t>91769 1396050</t>
  </si>
  <si>
    <t>91749 1397822</t>
  </si>
  <si>
    <t>91729 1399594</t>
  </si>
  <si>
    <t>91709 1401366</t>
  </si>
  <si>
    <t>91689 1403138</t>
  </si>
  <si>
    <t>91669 1404919</t>
  </si>
  <si>
    <t>91649 1406691</t>
  </si>
  <si>
    <t>91629 1408463</t>
  </si>
  <si>
    <t>91609 1410235</t>
  </si>
  <si>
    <t>91589 1412016</t>
  </si>
  <si>
    <t>91569 1413788</t>
  </si>
  <si>
    <t>91549 1415560</t>
  </si>
  <si>
    <t>91529 1417332</t>
  </si>
  <si>
    <t>91509 1419104</t>
  </si>
  <si>
    <t>91489 1420885</t>
  </si>
  <si>
    <t>91469 1422657</t>
  </si>
  <si>
    <t>91449 1424429</t>
  </si>
  <si>
    <t>91429 1426201</t>
  </si>
  <si>
    <t>91409 1427973</t>
  </si>
  <si>
    <t>91389 1429754</t>
  </si>
  <si>
    <t>91369 1431526</t>
  </si>
  <si>
    <t>91349 1433298</t>
  </si>
  <si>
    <t>91329 1435070</t>
  </si>
  <si>
    <t>91309 1436842</t>
  </si>
  <si>
    <t>91289 1438623</t>
  </si>
  <si>
    <t>91269 1440404</t>
  </si>
  <si>
    <t>91249 1442206</t>
  </si>
  <si>
    <t>91229 1444008</t>
  </si>
  <si>
    <t>91209 1445819</t>
  </si>
  <si>
    <t>91189 1447621</t>
  </si>
  <si>
    <t>91169 1449423</t>
  </si>
  <si>
    <t>91149 1451225</t>
  </si>
  <si>
    <t>91129 1453027</t>
  </si>
  <si>
    <t>91109 1454838</t>
  </si>
  <si>
    <t>91089 1456640</t>
  </si>
  <si>
    <t>91069 1458442</t>
  </si>
  <si>
    <t>91049 1460244</t>
  </si>
  <si>
    <t>91029 1462046</t>
  </si>
  <si>
    <t>91009 1463857</t>
  </si>
  <si>
    <t>90989 1465659</t>
  </si>
  <si>
    <t>90969 1467461</t>
  </si>
  <si>
    <t>90949 1469263</t>
  </si>
  <si>
    <t>90929 1471075</t>
  </si>
  <si>
    <t>90909 1472876</t>
  </si>
  <si>
    <t>90889 1474678</t>
  </si>
  <si>
    <t>90869 1476480</t>
  </si>
  <si>
    <t>90849 1478282</t>
  </si>
  <si>
    <t>90829 1480094</t>
  </si>
  <si>
    <t>90809 1481895</t>
  </si>
  <si>
    <t>90789 1483697</t>
  </si>
  <si>
    <t>90769 1485499</t>
  </si>
  <si>
    <t>90749 1487301</t>
  </si>
  <si>
    <t>90729 1489113</t>
  </si>
  <si>
    <t>90709 1490914</t>
  </si>
  <si>
    <t>90689 1492716</t>
  </si>
  <si>
    <t>90669 1494518</t>
  </si>
  <si>
    <t>90649 1496330</t>
  </si>
  <si>
    <t>90629 1498132</t>
  </si>
  <si>
    <t>90609 1499933</t>
  </si>
  <si>
    <t>90589 1501735</t>
  </si>
  <si>
    <t>90569 1503537</t>
  </si>
  <si>
    <t>90549 1505349</t>
  </si>
  <si>
    <t>90529 1507151</t>
  </si>
  <si>
    <t>90509 1508952</t>
  </si>
  <si>
    <t>90489 1510754</t>
  </si>
  <si>
    <t>90469 1512556</t>
  </si>
  <si>
    <t>90449 1514368</t>
  </si>
  <si>
    <t>90429 1516170</t>
  </si>
  <si>
    <t>90409 1517971</t>
  </si>
  <si>
    <t>90389 1519773</t>
  </si>
  <si>
    <t>90369 1521575</t>
  </si>
  <si>
    <t>90349 1523387</t>
  </si>
  <si>
    <t>90329 1525189</t>
  </si>
  <si>
    <t>90309 1526990</t>
  </si>
  <si>
    <t>90289 1528792</t>
  </si>
  <si>
    <t>90269 1530604</t>
  </si>
  <si>
    <t>90249 1532406</t>
  </si>
  <si>
    <t>90229 1534208</t>
  </si>
  <si>
    <t>90209 1536009</t>
  </si>
  <si>
    <t>90189 1537811</t>
  </si>
  <si>
    <t>90169 1539623</t>
  </si>
  <si>
    <t>90149 1541425</t>
  </si>
  <si>
    <t>90129 1543226</t>
  </si>
  <si>
    <t>90109 1545028</t>
  </si>
  <si>
    <t>90089 1546830</t>
  </si>
  <si>
    <t>90069 1548642</t>
  </si>
  <si>
    <t>90049 1550444</t>
  </si>
  <si>
    <t>90029 1552245</t>
  </si>
  <si>
    <t>90009 1554047</t>
  </si>
  <si>
    <t>89989 1555859</t>
  </si>
  <si>
    <t>89969 1557661</t>
  </si>
  <si>
    <t>89949 1559463</t>
  </si>
  <si>
    <t>89929 1561264</t>
  </si>
  <si>
    <t>89909 1563066</t>
  </si>
  <si>
    <t>89889 1564878</t>
  </si>
  <si>
    <t>89869 1566680</t>
  </si>
  <si>
    <t>89849 1568482</t>
  </si>
  <si>
    <t>89829 1570283</t>
  </si>
  <si>
    <t>89809 1572085</t>
  </si>
  <si>
    <t>89789 1573897</t>
  </si>
  <si>
    <t>89769 1575699</t>
  </si>
  <si>
    <t>89749 1577501</t>
  </si>
  <si>
    <t>89729 1579302</t>
  </si>
  <si>
    <t>89709 1581114</t>
  </si>
  <si>
    <t>89689 1582916</t>
  </si>
  <si>
    <t>89669 1584718</t>
  </si>
  <si>
    <t>89649 1586520</t>
  </si>
  <si>
    <t>89629 1588321</t>
  </si>
  <si>
    <t>89609 1590133</t>
  </si>
  <si>
    <t>89589 1591935</t>
  </si>
  <si>
    <t>89569 1593737</t>
  </si>
  <si>
    <t>89549 1595539</t>
  </si>
  <si>
    <t>89529 1597340</t>
  </si>
  <si>
    <t>89509 1599152</t>
  </si>
  <si>
    <t>89489 1600954</t>
  </si>
  <si>
    <t>89469 1602756</t>
  </si>
  <si>
    <t>89449 1604558</t>
  </si>
  <si>
    <t>89429 1606369</t>
  </si>
  <si>
    <t>89409 1608171</t>
  </si>
  <si>
    <t>89389 1609973</t>
  </si>
  <si>
    <t>89369 1611775</t>
  </si>
  <si>
    <t>89349 1613577</t>
  </si>
  <si>
    <t>89329 1615410</t>
  </si>
  <si>
    <t>89309 1617244</t>
  </si>
  <si>
    <t>89289 1619079</t>
  </si>
  <si>
    <t>89269 1620913</t>
  </si>
  <si>
    <t>89249 1622748</t>
  </si>
  <si>
    <t>89229 1624592</t>
  </si>
  <si>
    <t>89209 1626426</t>
  </si>
  <si>
    <t>89189 1628261</t>
  </si>
  <si>
    <t>89169 1630095</t>
  </si>
  <si>
    <t>89149 1631930</t>
  </si>
  <si>
    <t>89129 1633774</t>
  </si>
  <si>
    <t>89109 1635608</t>
  </si>
  <si>
    <t>89089 1637443</t>
  </si>
  <si>
    <t>89069 1639277</t>
  </si>
  <si>
    <t>89049 1641122</t>
  </si>
  <si>
    <t>89029 1642956</t>
  </si>
  <si>
    <t>89009 1644791</t>
  </si>
  <si>
    <t>88989 1646625</t>
  </si>
  <si>
    <t>88969 1648459</t>
  </si>
  <si>
    <t>88949 1650304</t>
  </si>
  <si>
    <t>88929 1652138</t>
  </si>
  <si>
    <t>88909 1653973</t>
  </si>
  <si>
    <t>88889 1655807</t>
  </si>
  <si>
    <t>88869 1657641</t>
  </si>
  <si>
    <t>88849 1659486</t>
  </si>
  <si>
    <t>88829 1661320</t>
  </si>
  <si>
    <t>88809 1663155</t>
  </si>
  <si>
    <t>88789 1664989</t>
  </si>
  <si>
    <t>88769 1666833</t>
  </si>
  <si>
    <t>88749 1668668</t>
  </si>
  <si>
    <t>88729 1670502</t>
  </si>
  <si>
    <t>88709 1672337</t>
  </si>
  <si>
    <t>88689 1674171</t>
  </si>
  <si>
    <t>88669 1676015</t>
  </si>
  <si>
    <t>88649 1677850</t>
  </si>
  <si>
    <t>88629 1679684</t>
  </si>
  <si>
    <t>88609 1681519</t>
  </si>
  <si>
    <t>88589 1683353</t>
  </si>
  <si>
    <t>88569 1685197</t>
  </si>
  <si>
    <t>88549 1687032</t>
  </si>
  <si>
    <t>88529 1688866</t>
  </si>
  <si>
    <t>88509 1690701</t>
  </si>
  <si>
    <t>88489 1692545</t>
  </si>
  <si>
    <t>88469 1694380</t>
  </si>
  <si>
    <t>88449 1696214</t>
  </si>
  <si>
    <t>88429 1698048</t>
  </si>
  <si>
    <t>88409 1699883</t>
  </si>
  <si>
    <t>88389 1701727</t>
  </si>
  <si>
    <t>88369 1703562</t>
  </si>
  <si>
    <t>88349 1705396</t>
  </si>
  <si>
    <t>88329 1707230</t>
  </si>
  <si>
    <t>88309 1709065</t>
  </si>
  <si>
    <t>88289 1710909</t>
  </si>
  <si>
    <t>88269 1712744</t>
  </si>
  <si>
    <t>88249 1714578</t>
  </si>
  <si>
    <t>88229 1716412</t>
  </si>
  <si>
    <t>88209 1718247</t>
  </si>
  <si>
    <t>88189 1720091</t>
  </si>
  <si>
    <t>88169 1721926</t>
  </si>
  <si>
    <t>88149 1723760</t>
  </si>
  <si>
    <t>88129 1725594</t>
  </si>
  <si>
    <t>88109 1727439</t>
  </si>
  <si>
    <t>88089 1729273</t>
  </si>
  <si>
    <t>88069 1731108</t>
  </si>
  <si>
    <t>88049 1732942</t>
  </si>
  <si>
    <t>88029 1734776</t>
  </si>
  <si>
    <t>88009 1736621</t>
  </si>
  <si>
    <t>87989 1738455</t>
  </si>
  <si>
    <t>87969 1740290</t>
  </si>
  <si>
    <t>87949 1742124</t>
  </si>
  <si>
    <t>87929 1743959</t>
  </si>
  <si>
    <t>87909 1745803</t>
  </si>
  <si>
    <t>87889 1747637</t>
  </si>
  <si>
    <t>87869 1749472</t>
  </si>
  <si>
    <t>87849 1751306</t>
  </si>
  <si>
    <t>87829 1753151</t>
  </si>
  <si>
    <t>87809 1754985</t>
  </si>
  <si>
    <t>87789 1756819</t>
  </si>
  <si>
    <t>87769 1758654</t>
  </si>
  <si>
    <t>87749 1760488</t>
  </si>
  <si>
    <t>87729 1762333</t>
  </si>
  <si>
    <t>87709 1764167</t>
  </si>
  <si>
    <t>87689 1766001</t>
  </si>
  <si>
    <t>87669 1767836</t>
  </si>
  <si>
    <t>87649 1769670</t>
  </si>
  <si>
    <t>87629 1771515</t>
  </si>
  <si>
    <t>87609 1773349</t>
  </si>
  <si>
    <t>87589 1775183</t>
  </si>
  <si>
    <t>87569 1777018</t>
  </si>
  <si>
    <t>87549 1778862</t>
  </si>
  <si>
    <t>87529 1780697</t>
  </si>
  <si>
    <t>87509 1782531</t>
  </si>
  <si>
    <t>87489 1784365</t>
  </si>
  <si>
    <t>87469 1786200</t>
  </si>
  <si>
    <t>87449 1788044</t>
  </si>
  <si>
    <t>87429 1789879</t>
  </si>
  <si>
    <t>87409 1791713</t>
  </si>
  <si>
    <t>87389 1793548</t>
  </si>
  <si>
    <t>87369 1795382</t>
  </si>
  <si>
    <t>87349 1797226</t>
  </si>
  <si>
    <t>87329 1799061</t>
  </si>
  <si>
    <t>87309 1800920</t>
  </si>
  <si>
    <t>87289 1802789</t>
  </si>
  <si>
    <t>87269 1804669</t>
  </si>
  <si>
    <t>87249 1806539</t>
  </si>
  <si>
    <t>87229 1808409</t>
  </si>
  <si>
    <t>87209 1810278</t>
  </si>
  <si>
    <t>87189 1812148</t>
  </si>
  <si>
    <t>87169 1814028</t>
  </si>
  <si>
    <t>87149 1815897</t>
  </si>
  <si>
    <t>87129 1817767</t>
  </si>
  <si>
    <t>87109 1819637</t>
  </si>
  <si>
    <t>87089 1821506</t>
  </si>
  <si>
    <t>87069 1823386</t>
  </si>
  <si>
    <t>87049 1825256</t>
  </si>
  <si>
    <t>87029 1827126</t>
  </si>
  <si>
    <t>87009 1828995</t>
  </si>
  <si>
    <t>86989 1830865</t>
  </si>
  <si>
    <t>86969 1832745</t>
  </si>
  <si>
    <t>86949 1834614</t>
  </si>
  <si>
    <t>86929 1836484</t>
  </si>
  <si>
    <t>86909 1838354</t>
  </si>
  <si>
    <t>86889 1840234</t>
  </si>
  <si>
    <t>86869 1842103</t>
  </si>
  <si>
    <t>86849 1843973</t>
  </si>
  <si>
    <t>86829 1845843</t>
  </si>
  <si>
    <t>86809 1847712</t>
  </si>
  <si>
    <t>86789 1849592</t>
  </si>
  <si>
    <t>86769 1851462</t>
  </si>
  <si>
    <t>86749 1853331</t>
  </si>
  <si>
    <t>86729 1855201</t>
  </si>
  <si>
    <t>86709 1857071</t>
  </si>
  <si>
    <t>86689 1858950</t>
  </si>
  <si>
    <t>86669 1860820</t>
  </si>
  <si>
    <t>86649 1862690</t>
  </si>
  <si>
    <t>86629 1864559</t>
  </si>
  <si>
    <t>86609 1866439</t>
  </si>
  <si>
    <t>86589 1868309</t>
  </si>
  <si>
    <t>86569 1870179</t>
  </si>
  <si>
    <t>86549 1872048</t>
  </si>
  <si>
    <t>86529 1873918</t>
  </si>
  <si>
    <t>86509 1875798</t>
  </si>
  <si>
    <t>86489 1877667</t>
  </si>
  <si>
    <t>86469 1879537</t>
  </si>
  <si>
    <t>86449 1881407</t>
  </si>
  <si>
    <t>86429 1883276</t>
  </si>
  <si>
    <t>86409 1885156</t>
  </si>
  <si>
    <t>86389 1887026</t>
  </si>
  <si>
    <t>86369 1888896</t>
  </si>
  <si>
    <t>86349 1890765</t>
  </si>
  <si>
    <t>86329 1892645</t>
  </si>
  <si>
    <t>86309 1894515</t>
  </si>
  <si>
    <t>86289 1896384</t>
  </si>
  <si>
    <t>86269 1898254</t>
  </si>
  <si>
    <t>86249 1900124</t>
  </si>
  <si>
    <t>86229 1902004</t>
  </si>
  <si>
    <t>86209 1903873</t>
  </si>
  <si>
    <t>86189 1905743</t>
  </si>
  <si>
    <t>86169 1907613</t>
  </si>
  <si>
    <t>86149 1909482</t>
  </si>
  <si>
    <t>86129 1911362</t>
  </si>
  <si>
    <t>86109 1913232</t>
  </si>
  <si>
    <t>86089 1915101</t>
  </si>
  <si>
    <t>86069 1916971</t>
  </si>
  <si>
    <t>86049 1918841</t>
  </si>
  <si>
    <t>86029 1920721</t>
  </si>
  <si>
    <t>86009 1922590</t>
  </si>
  <si>
    <t>85989 1924460</t>
  </si>
  <si>
    <t>85969 1926330</t>
  </si>
  <si>
    <t>85949 1928209</t>
  </si>
  <si>
    <t>85929 1930079</t>
  </si>
  <si>
    <t>85909 1931949</t>
  </si>
  <si>
    <t>85889 1933818</t>
  </si>
  <si>
    <t>85869 1935688</t>
  </si>
  <si>
    <t>85849 1937568</t>
  </si>
  <si>
    <t>85829 1939438</t>
  </si>
  <si>
    <t>85809 1941307</t>
  </si>
  <si>
    <t>85789 1943177</t>
  </si>
  <si>
    <t>85769 1945047</t>
  </si>
  <si>
    <t>85749 1946926</t>
  </si>
  <si>
    <t>85729 1948796</t>
  </si>
  <si>
    <t>85709 1950666</t>
  </si>
  <si>
    <t>85689 1952535</t>
  </si>
  <si>
    <t>85669 1954415</t>
  </si>
  <si>
    <t>85649 1956285</t>
  </si>
  <si>
    <t>85629 1958155</t>
  </si>
  <si>
    <t>85609 1960024</t>
  </si>
  <si>
    <t>85589 1961894</t>
  </si>
  <si>
    <t>85569 1963774</t>
  </si>
  <si>
    <t>85549 1965643</t>
  </si>
  <si>
    <t>85529 1967513</t>
  </si>
  <si>
    <t>85509 1969383</t>
  </si>
  <si>
    <t>85489 1971252</t>
  </si>
  <si>
    <t>85469 1973132</t>
  </si>
  <si>
    <t>85449 1975002</t>
  </si>
  <si>
    <t>85429 1976872</t>
  </si>
  <si>
    <t>85409 1978741</t>
  </si>
  <si>
    <t>85389 1980621</t>
  </si>
  <si>
    <t>85369 1982491</t>
  </si>
  <si>
    <t>85349 1984360</t>
  </si>
  <si>
    <t>85329 1986230</t>
  </si>
  <si>
    <t>85309 1988100</t>
  </si>
  <si>
    <t>85289 1989980</t>
  </si>
  <si>
    <t>85269 1991849</t>
  </si>
  <si>
    <t>85249 1993719</t>
  </si>
  <si>
    <t>85229 1995606</t>
  </si>
  <si>
    <t>85209 1997514</t>
  </si>
  <si>
    <t>85189 1999431</t>
  </si>
  <si>
    <t>85169 2001339</t>
  </si>
  <si>
    <t>85149 2003246</t>
  </si>
  <si>
    <t>85129 2005153</t>
  </si>
  <si>
    <t>85109 2007071</t>
  </si>
  <si>
    <t>85089 2008979</t>
  </si>
  <si>
    <t>85069 2010886</t>
  </si>
  <si>
    <t>85049 2012793</t>
  </si>
  <si>
    <t>85029 2014701</t>
  </si>
  <si>
    <t>85009 2016618</t>
  </si>
  <si>
    <t>84989 2018526</t>
  </si>
  <si>
    <t>84969 2020433</t>
  </si>
  <si>
    <t>84949 2022340</t>
  </si>
  <si>
    <t>84929 2024248</t>
  </si>
  <si>
    <t>84909 2026166</t>
  </si>
  <si>
    <t>84889 2028073</t>
  </si>
  <si>
    <t>84869 2029980</t>
  </si>
  <si>
    <t>84849 2031888</t>
  </si>
  <si>
    <t>84829 2033795</t>
  </si>
  <si>
    <t>84809 2035713</t>
  </si>
  <si>
    <t>84789 2037620</t>
  </si>
  <si>
    <t>84769 2039527</t>
  </si>
  <si>
    <t>84749 2041435</t>
  </si>
  <si>
    <t>84729 2043353</t>
  </si>
  <si>
    <t>84709 2045260</t>
  </si>
  <si>
    <t>84689 2047167</t>
  </si>
  <si>
    <t>84669 2049075</t>
  </si>
  <si>
    <t>84649 2050982</t>
  </si>
  <si>
    <t>84629 2052900</t>
  </si>
  <si>
    <t>84609 2054807</t>
  </si>
  <si>
    <t>84589 2056714</t>
  </si>
  <si>
    <t>84569 2058622</t>
  </si>
  <si>
    <t>84549 2060529</t>
  </si>
  <si>
    <t>84529 2062447</t>
  </si>
  <si>
    <t>84509 2064354</t>
  </si>
  <si>
    <t>84489 2066262</t>
  </si>
  <si>
    <t>84469 2068169</t>
  </si>
  <si>
    <t>84449 2070087</t>
  </si>
  <si>
    <t>84429 2071994</t>
  </si>
  <si>
    <t>84409 2073901</t>
  </si>
  <si>
    <t>84389 2075809</t>
  </si>
  <si>
    <t>84369 2077716</t>
  </si>
  <si>
    <t>84349 2079634</t>
  </si>
  <si>
    <t>84329 2081541</t>
  </si>
  <si>
    <t>84309 2083449</t>
  </si>
  <si>
    <t>84289 2085356</t>
  </si>
  <si>
    <t>84269 2087263</t>
  </si>
  <si>
    <t>84249 2089181</t>
  </si>
  <si>
    <t>84229 2091089</t>
  </si>
  <si>
    <t>84209 2092996</t>
  </si>
  <si>
    <t>84189 2094903</t>
  </si>
  <si>
    <t>84169 2096821</t>
  </si>
  <si>
    <t>84149 2098728</t>
  </si>
  <si>
    <t>84129 2100636</t>
  </si>
  <si>
    <t>84109 2102543</t>
  </si>
  <si>
    <t>84089 2104450</t>
  </si>
  <si>
    <t>84069 2106368</t>
  </si>
  <si>
    <t>84049 2108276</t>
  </si>
  <si>
    <t>84029 2110183</t>
  </si>
  <si>
    <t>84009 2112090</t>
  </si>
  <si>
    <t>83989 2113998</t>
  </si>
  <si>
    <t>83969 2115915</t>
  </si>
  <si>
    <t>83949 2117823</t>
  </si>
  <si>
    <t>83929 2119730</t>
  </si>
  <si>
    <t>83909 2121637</t>
  </si>
  <si>
    <t>83889 2123545</t>
  </si>
  <si>
    <t>83869 2125463</t>
  </si>
  <si>
    <t>83849 2127370</t>
  </si>
  <si>
    <t>83829 2129277</t>
  </si>
  <si>
    <t>83809 2131185</t>
  </si>
  <si>
    <t>83789 2133102</t>
  </si>
  <si>
    <t>83769 2135010</t>
  </si>
  <si>
    <t>83749 2136917</t>
  </si>
  <si>
    <t>83729 2138824</t>
  </si>
  <si>
    <t>83709 2140732</t>
  </si>
  <si>
    <t>83689 2142650</t>
  </si>
  <si>
    <t>83669 2144557</t>
  </si>
  <si>
    <t>83649 2146464</t>
  </si>
  <si>
    <t>83629 2148372</t>
  </si>
  <si>
    <t>83609 2150279</t>
  </si>
  <si>
    <t>83589 2152197</t>
  </si>
  <si>
    <t>83569 2154104</t>
  </si>
  <si>
    <t>83549 2156011</t>
  </si>
  <si>
    <t>83529 2157919</t>
  </si>
  <si>
    <t>83509 2159837</t>
  </si>
  <si>
    <t>83489 2161744</t>
  </si>
  <si>
    <t>83469 2163651</t>
  </si>
  <si>
    <t>83449 2165559</t>
  </si>
  <si>
    <t>83429 2167466</t>
  </si>
  <si>
    <t>83409 2169384</t>
  </si>
  <si>
    <t>83389 2171291</t>
  </si>
  <si>
    <t>83369 2173198</t>
  </si>
  <si>
    <t>83349 2175106</t>
  </si>
  <si>
    <t>83329 2177013</t>
  </si>
  <si>
    <t>83309 2178931</t>
  </si>
  <si>
    <t>83289 2180838</t>
  </si>
  <si>
    <t>83269 2182746</t>
  </si>
  <si>
    <t>83249 2184653</t>
  </si>
  <si>
    <t>83229 2186571</t>
  </si>
  <si>
    <t>83209 2188478</t>
  </si>
  <si>
    <t>83189 2190386</t>
  </si>
  <si>
    <t>83169 2192293</t>
  </si>
  <si>
    <t>83149 2194200</t>
  </si>
  <si>
    <t>83129 2196118</t>
  </si>
  <si>
    <t>83109 2198050</t>
  </si>
  <si>
    <t>83089 2199998</t>
  </si>
  <si>
    <t>83069 2201945</t>
  </si>
  <si>
    <t>83049 2203893</t>
  </si>
  <si>
    <t>83029 2205851</t>
  </si>
  <si>
    <t>83009 2207798</t>
  </si>
  <si>
    <t>82989 2209746</t>
  </si>
  <si>
    <t>82969 2211693</t>
  </si>
  <si>
    <t>82949 2213641</t>
  </si>
  <si>
    <t>82929 2215599</t>
  </si>
  <si>
    <t>82909 2217547</t>
  </si>
  <si>
    <t>82889 2219494</t>
  </si>
  <si>
    <t>82869 2221442</t>
  </si>
  <si>
    <t>82849 2223400</t>
  </si>
  <si>
    <t>82829 2225347</t>
  </si>
  <si>
    <t>82809 2227295</t>
  </si>
  <si>
    <t>82789 2229242</t>
  </si>
  <si>
    <t>82769 2231190</t>
  </si>
  <si>
    <t>82749 2233148</t>
  </si>
  <si>
    <t>82729 2235096</t>
  </si>
  <si>
    <t>82709 2237043</t>
  </si>
  <si>
    <t>82689 2238991</t>
  </si>
  <si>
    <t>82669 2240938</t>
  </si>
  <si>
    <t>82649 2242896</t>
  </si>
  <si>
    <t>82629 2244844</t>
  </si>
  <si>
    <t>82609 2246791</t>
  </si>
  <si>
    <t>82589 2248739</t>
  </si>
  <si>
    <t>82569 2250697</t>
  </si>
  <si>
    <t>82549 2252645</t>
  </si>
  <si>
    <t>82529 2254592</t>
  </si>
  <si>
    <t>82509 2256540</t>
  </si>
  <si>
    <t>82489 2258487</t>
  </si>
  <si>
    <t>82469 2260445</t>
  </si>
  <si>
    <t>82449 2262393</t>
  </si>
  <si>
    <t>82429 2264340</t>
  </si>
  <si>
    <t>82409 2266288</t>
  </si>
  <si>
    <t>82389 2268235</t>
  </si>
  <si>
    <t>82369 2270194</t>
  </si>
  <si>
    <t>82349 2272141</t>
  </si>
  <si>
    <t>82329 2274089</t>
  </si>
  <si>
    <t>82309 2276036</t>
  </si>
  <si>
    <t>82289 2277994</t>
  </si>
  <si>
    <t>82269 2279942</t>
  </si>
  <si>
    <t>82249 2281889</t>
  </si>
  <si>
    <t>82229 2283837</t>
  </si>
  <si>
    <t>82209 2285784</t>
  </si>
  <si>
    <t>82189 2287743</t>
  </si>
  <si>
    <t>82169 2289690</t>
  </si>
  <si>
    <t>82149 2291638</t>
  </si>
  <si>
    <t>82129 2293585</t>
  </si>
  <si>
    <t>82109 2295533</t>
  </si>
  <si>
    <t>82089 2297491</t>
  </si>
  <si>
    <t>82069 2299438</t>
  </si>
  <si>
    <t>82049 2301386</t>
  </si>
  <si>
    <t>82029 2303333</t>
  </si>
  <si>
    <t>82009 2305292</t>
  </si>
  <si>
    <t>81989 2307239</t>
  </si>
  <si>
    <t>81969 2309187</t>
  </si>
  <si>
    <t>81949 2311134</t>
  </si>
  <si>
    <t>81929 2313082</t>
  </si>
  <si>
    <t>81909 2315040</t>
  </si>
  <si>
    <t>81889 2316987</t>
  </si>
  <si>
    <t>81869 2318935</t>
  </si>
  <si>
    <t>81849 2320882</t>
  </si>
  <si>
    <t>81829 2322830</t>
  </si>
  <si>
    <t>81809 2324788</t>
  </si>
  <si>
    <t>81789 2326736</t>
  </si>
  <si>
    <t>81769 2328683</t>
  </si>
  <si>
    <t>81749 2330631</t>
  </si>
  <si>
    <t>81729 2332578</t>
  </si>
  <si>
    <t>81709 2334536</t>
  </si>
  <si>
    <t>81689 2336484</t>
  </si>
  <si>
    <t>81669 2338431</t>
  </si>
  <si>
    <t>81649 2340379</t>
  </si>
  <si>
    <t>81629 2342337</t>
  </si>
  <si>
    <t>81609 2344285</t>
  </si>
  <si>
    <t>81589 2346232</t>
  </si>
  <si>
    <t>81569 2348180</t>
  </si>
  <si>
    <t>81549 2350127</t>
  </si>
  <si>
    <t>81529 2352085</t>
  </si>
  <si>
    <t>81509 2354033</t>
  </si>
  <si>
    <t>81489 2355980</t>
  </si>
  <si>
    <t>81469 2357928</t>
  </si>
  <si>
    <t>81449 2359875</t>
  </si>
  <si>
    <t>81429 2361834</t>
  </si>
  <si>
    <t>81409 2363781</t>
  </si>
  <si>
    <t>81389 2365729</t>
  </si>
  <si>
    <t>81369 2367676</t>
  </si>
  <si>
    <t>81349 2369634</t>
  </si>
  <si>
    <t>81329 2371582</t>
  </si>
  <si>
    <t>81309 2373529</t>
  </si>
  <si>
    <t>81289 2375477</t>
  </si>
  <si>
    <t>81269 2377424</t>
  </si>
  <si>
    <t>81249 2379383</t>
  </si>
  <si>
    <t>81229 2381330</t>
  </si>
  <si>
    <t>81209 2383278</t>
  </si>
  <si>
    <t>81189 2385225</t>
  </si>
  <si>
    <t>81169 2387173</t>
  </si>
  <si>
    <t>81149 2389131</t>
  </si>
  <si>
    <t>81129 2391078</t>
  </si>
  <si>
    <t>81109 2393026</t>
  </si>
  <si>
    <t>81089 2394973</t>
  </si>
  <si>
    <t>81069 2396932</t>
  </si>
  <si>
    <t>81049 2398879</t>
  </si>
  <si>
    <t>81029 2400827</t>
  </si>
  <si>
    <t>81009 2402774</t>
  </si>
  <si>
    <t>80989 2404722</t>
  </si>
  <si>
    <t>80969 2406680</t>
  </si>
  <si>
    <t>80949 2408653</t>
  </si>
  <si>
    <t>80929 2410643</t>
  </si>
  <si>
    <t>80909 2412633</t>
  </si>
  <si>
    <t>80889 2414624</t>
  </si>
  <si>
    <t>80869 2416625</t>
  </si>
  <si>
    <t>80849 2418615</t>
  </si>
  <si>
    <t>80829 2420606</t>
  </si>
  <si>
    <t>80809 2422596</t>
  </si>
  <si>
    <t>80789 2424587</t>
  </si>
  <si>
    <t>80769 2426588</t>
  </si>
  <si>
    <t>80749 2428578</t>
  </si>
  <si>
    <t>80729 2430569</t>
  </si>
  <si>
    <t>80709 2432559</t>
  </si>
  <si>
    <t>80689 2434560</t>
  </si>
  <si>
    <t>80669 2436551</t>
  </si>
  <si>
    <t>80649 2438541</t>
  </si>
  <si>
    <t>80629 2440532</t>
  </si>
  <si>
    <t>80609 2442522</t>
  </si>
  <si>
    <t>80589 2444523</t>
  </si>
  <si>
    <t>80569 2446514</t>
  </si>
  <si>
    <t>80549 2448504</t>
  </si>
  <si>
    <t>80529 2450495</t>
  </si>
  <si>
    <t>80509 2452485</t>
  </si>
  <si>
    <t>80489 2454486</t>
  </si>
  <si>
    <t>80469 2456477</t>
  </si>
  <si>
    <t>80449 2458467</t>
  </si>
  <si>
    <t>80429 2460457</t>
  </si>
  <si>
    <t>80409 2462459</t>
  </si>
  <si>
    <t>80389 2464449</t>
  </si>
  <si>
    <t>80369 2466439</t>
  </si>
  <si>
    <t>80349 2468430</t>
  </si>
  <si>
    <t>80329 2470420</t>
  </si>
  <si>
    <t>80309 2472422</t>
  </si>
  <si>
    <t>80289 2474412</t>
  </si>
  <si>
    <t>80269 2476402</t>
  </si>
  <si>
    <t>80249 2478393</t>
  </si>
  <si>
    <t>80229 2480383</t>
  </si>
  <si>
    <t>80209 2482384</t>
  </si>
  <si>
    <t>80189 2484375</t>
  </si>
  <si>
    <t>80169 2486365</t>
  </si>
  <si>
    <t>80149 2488356</t>
  </si>
  <si>
    <t>80129 2490357</t>
  </si>
  <si>
    <t>80109 2492347</t>
  </si>
  <si>
    <t>80089 2494338</t>
  </si>
  <si>
    <t>80069 2496328</t>
  </si>
  <si>
    <t>80049 2498319</t>
  </si>
  <si>
    <t>80029 2500320</t>
  </si>
  <si>
    <t>80009 2502310</t>
  </si>
  <si>
    <t>79989 2504301</t>
  </si>
  <si>
    <t>79969 2506291</t>
  </si>
  <si>
    <t>79949 2508281</t>
  </si>
  <si>
    <t>79929 2510283</t>
  </si>
  <si>
    <t>79909 2512273</t>
  </si>
  <si>
    <t>79889 2514264</t>
  </si>
  <si>
    <t>79869 2516254</t>
  </si>
  <si>
    <t>79849 2518255</t>
  </si>
  <si>
    <t>79829 2520246</t>
  </si>
  <si>
    <t>79809 2522236</t>
  </si>
  <si>
    <t>79789 2524226</t>
  </si>
  <si>
    <t>79769 2526217</t>
  </si>
  <si>
    <t>79749 2528218</t>
  </si>
  <si>
    <t>79729 2530208</t>
  </si>
  <si>
    <t>79709 2532199</t>
  </si>
  <si>
    <t>79689 2534189</t>
  </si>
  <si>
    <t>79669 2536180</t>
  </si>
  <si>
    <t>79649 2538181</t>
  </si>
  <si>
    <t>79629 2540171</t>
  </si>
  <si>
    <t>79609 2542162</t>
  </si>
  <si>
    <t>79589 2544152</t>
  </si>
  <si>
    <t>79569 2546143</t>
  </si>
  <si>
    <t>79549 2548144</t>
  </si>
  <si>
    <t>79529 2550134</t>
  </si>
  <si>
    <t>79509 2552125</t>
  </si>
  <si>
    <t>79489 2554115</t>
  </si>
  <si>
    <t>79469 2556116</t>
  </si>
  <si>
    <t>79449 2558107</t>
  </si>
  <si>
    <t>79429 2560097</t>
  </si>
  <si>
    <t>79409 2562088</t>
  </si>
  <si>
    <t>79389 2564078</t>
  </si>
  <si>
    <t>79369 2566079</t>
  </si>
  <si>
    <t>79349 2568070</t>
  </si>
  <si>
    <t>79329 2570060</t>
  </si>
  <si>
    <t>79309 2572050</t>
  </si>
  <si>
    <t>79289 2574041</t>
  </si>
  <si>
    <t>79269 2576042</t>
  </si>
  <si>
    <t>79249 2578033</t>
  </si>
  <si>
    <t>79229 2580023</t>
  </si>
  <si>
    <t>79209 2582013</t>
  </si>
  <si>
    <t>79189 2584015</t>
  </si>
  <si>
    <t>79169 2586005</t>
  </si>
  <si>
    <t>79149 2587995</t>
  </si>
  <si>
    <t>79129 2589986</t>
  </si>
  <si>
    <t>79109 2591976</t>
  </si>
  <si>
    <t>79089 2593978</t>
  </si>
  <si>
    <t>79069 2595968</t>
  </si>
  <si>
    <t>79049 2597958</t>
  </si>
  <si>
    <t>79029 2599949</t>
  </si>
  <si>
    <t>79009 2601939</t>
  </si>
  <si>
    <t>78989 2603940</t>
  </si>
  <si>
    <t>78969 2605931</t>
  </si>
  <si>
    <t>78949 2607921</t>
  </si>
  <si>
    <t>78929 2609912</t>
  </si>
  <si>
    <t>78909 2611913</t>
  </si>
  <si>
    <t>78889 2613903</t>
  </si>
  <si>
    <t>78869 2615894</t>
  </si>
  <si>
    <t>78849 2617884</t>
  </si>
  <si>
    <t>78829 2619875</t>
  </si>
  <si>
    <t>78809 2621876</t>
  </si>
  <si>
    <t>78789 2623866</t>
  </si>
  <si>
    <t>78769 2625857</t>
  </si>
  <si>
    <t>78749 2627890</t>
  </si>
  <si>
    <t>78729 2629926</t>
  </si>
  <si>
    <t>78709 2631973</t>
  </si>
  <si>
    <t>78689 2634009</t>
  </si>
  <si>
    <t>78669 2636045</t>
  </si>
  <si>
    <t>78649 2638081</t>
  </si>
  <si>
    <t>78629 2640118</t>
  </si>
  <si>
    <t>78609 2642165</t>
  </si>
  <si>
    <t>78589 2644201</t>
  </si>
  <si>
    <t>78569 2646237</t>
  </si>
  <si>
    <t>78549 2648273</t>
  </si>
  <si>
    <t>78529 2650320</t>
  </si>
  <si>
    <t>78509 2652357</t>
  </si>
  <si>
    <t>78489 2654393</t>
  </si>
  <si>
    <t>78469 2656429</t>
  </si>
  <si>
    <t>78449 2658465</t>
  </si>
  <si>
    <t>78429 2660512</t>
  </si>
  <si>
    <t>78409 2662548</t>
  </si>
  <si>
    <t>78389 2664585</t>
  </si>
  <si>
    <t>78369 2666621</t>
  </si>
  <si>
    <t>78349 2668657</t>
  </si>
  <si>
    <t>78329 2670704</t>
  </si>
  <si>
    <t>78309 2672740</t>
  </si>
  <si>
    <t>78289 2674776</t>
  </si>
  <si>
    <t>78269 2676813</t>
  </si>
  <si>
    <t>78249 2678860</t>
  </si>
  <si>
    <t>78229 2680896</t>
  </si>
  <si>
    <t>78209 2682932</t>
  </si>
  <si>
    <t>78189 2684968</t>
  </si>
  <si>
    <t>78169 2687004</t>
  </si>
  <si>
    <t>78149 2689052</t>
  </si>
  <si>
    <t>78129 2691088</t>
  </si>
  <si>
    <t>78109 2693124</t>
  </si>
  <si>
    <t>78089 2695160</t>
  </si>
  <si>
    <t>78069 2697196</t>
  </si>
  <si>
    <t>78049 2699243</t>
  </si>
  <si>
    <t>78029 2701280</t>
  </si>
  <si>
    <t>78009 2703316</t>
  </si>
  <si>
    <t>77989 2705352</t>
  </si>
  <si>
    <t>77969 2707399</t>
  </si>
  <si>
    <t>77949 2709435</t>
  </si>
  <si>
    <t>77929 2711471</t>
  </si>
  <si>
    <t>77909 2713508</t>
  </si>
  <si>
    <t>77889 2715544</t>
  </si>
  <si>
    <t>77869 2717591</t>
  </si>
  <si>
    <t>77849 2719627</t>
  </si>
  <si>
    <t>77829 2721663</t>
  </si>
  <si>
    <t>77809 2723699</t>
  </si>
  <si>
    <t>77789 2725736</t>
  </si>
  <si>
    <t>77769 2727783</t>
  </si>
  <si>
    <t>77749 2729819</t>
  </si>
  <si>
    <t>77729 2731855</t>
  </si>
  <si>
    <t>77709 2733891</t>
  </si>
  <si>
    <t>77689 2735939</t>
  </si>
  <si>
    <t>77669 2737975</t>
  </si>
  <si>
    <t>77649 2740011</t>
  </si>
  <si>
    <t>77629 2742047</t>
  </si>
  <si>
    <t>77609 2744083</t>
  </si>
  <si>
    <t>77589 2746130</t>
  </si>
  <si>
    <t>77569 2748167</t>
  </si>
  <si>
    <t>77549 2750203</t>
  </si>
  <si>
    <t>77529 2752239</t>
  </si>
  <si>
    <t>77509 2754275</t>
  </si>
  <si>
    <t>77489 2756322</t>
  </si>
  <si>
    <t>77469 2758358</t>
  </si>
  <si>
    <t>77449 2760395</t>
  </si>
  <si>
    <t>77429 2762431</t>
  </si>
  <si>
    <t>77409 2764467</t>
  </si>
  <si>
    <t>77389 2766514</t>
  </si>
  <si>
    <t>77369 2768550</t>
  </si>
  <si>
    <t>77349 2770586</t>
  </si>
  <si>
    <t>77329 2772623</t>
  </si>
  <si>
    <t>77309 2774670</t>
  </si>
  <si>
    <t>77289 2776706</t>
  </si>
  <si>
    <t>77269 2778742</t>
  </si>
  <si>
    <t>77249 2780778</t>
  </si>
  <si>
    <t>77229 2782814</t>
  </si>
  <si>
    <t>77209 2784862</t>
  </si>
  <si>
    <t>77189 2786898</t>
  </si>
  <si>
    <t>77169 2788934</t>
  </si>
  <si>
    <t>77149 2790970</t>
  </si>
  <si>
    <t>77129 2793006</t>
  </si>
  <si>
    <t>77109 2795053</t>
  </si>
  <si>
    <t>77089 2797090</t>
  </si>
  <si>
    <t>77069 2799126</t>
  </si>
  <si>
    <t>77049 2801162</t>
  </si>
  <si>
    <t>77029 2803209</t>
  </si>
  <si>
    <t>77009 2805245</t>
  </si>
  <si>
    <t>76989 2807281</t>
  </si>
  <si>
    <t>76969 2809318</t>
  </si>
  <si>
    <t>76949 2811354</t>
  </si>
  <si>
    <t>76929 2813401</t>
  </si>
  <si>
    <t>76909 2815437</t>
  </si>
  <si>
    <t>76889 2817473</t>
  </si>
  <si>
    <t>76869 2819509</t>
  </si>
  <si>
    <t>76849 2821546</t>
  </si>
  <si>
    <t>76829 2823593</t>
  </si>
  <si>
    <t>76809 2825629</t>
  </si>
  <si>
    <t>76789 2827665</t>
  </si>
  <si>
    <t>76769 2829701</t>
  </si>
  <si>
    <t>76749 2831748</t>
  </si>
  <si>
    <t>76729 2833785</t>
  </si>
  <si>
    <t>76709 2835821</t>
  </si>
  <si>
    <t>76689 2837857</t>
  </si>
  <si>
    <t>76669 2839893</t>
  </si>
  <si>
    <t>76649 2841940</t>
  </si>
  <si>
    <t>76629 2843976</t>
  </si>
  <si>
    <t>76609 2846013</t>
  </si>
  <si>
    <t>76589 2848049</t>
  </si>
  <si>
    <t>76569 2850085</t>
  </si>
  <si>
    <t>76549 2852132</t>
  </si>
  <si>
    <t>76529 2854200</t>
  </si>
  <si>
    <t>76509 2856285</t>
  </si>
  <si>
    <t>76489 2858370</t>
  </si>
  <si>
    <t>76469 2860455</t>
  </si>
  <si>
    <t>76449 2862551</t>
  </si>
  <si>
    <t>76429 2864636</t>
  </si>
  <si>
    <t>76409 2866722</t>
  </si>
  <si>
    <t>76389 2868807</t>
  </si>
  <si>
    <t>76369 2870903</t>
  </si>
  <si>
    <t>76349 2872988</t>
  </si>
  <si>
    <t>76329 2875073</t>
  </si>
  <si>
    <t>76309 2877158</t>
  </si>
  <si>
    <t>76289 2879243</t>
  </si>
  <si>
    <t>76269 2881339</t>
  </si>
  <si>
    <t>76249 2883424</t>
  </si>
  <si>
    <t>76229 2885510</t>
  </si>
  <si>
    <t>76209 2887595</t>
  </si>
  <si>
    <t>76189 2889680</t>
  </si>
  <si>
    <t>76169 2891776</t>
  </si>
  <si>
    <t>76149 2893861</t>
  </si>
  <si>
    <t>76129 2895946</t>
  </si>
  <si>
    <t>76109 2898031</t>
  </si>
  <si>
    <t>76089 2900127</t>
  </si>
  <si>
    <t>76069 2902213</t>
  </si>
  <si>
    <t>76049 2904298</t>
  </si>
  <si>
    <t>76029 2906383</t>
  </si>
  <si>
    <t>76009 2908468</t>
  </si>
  <si>
    <t>75989 2910564</t>
  </si>
  <si>
    <t>75969 2912649</t>
  </si>
  <si>
    <t>75949 2914734</t>
  </si>
  <si>
    <t>75929 2916819</t>
  </si>
  <si>
    <t>75909 2918904</t>
  </si>
  <si>
    <t>75889 2921001</t>
  </si>
  <si>
    <t>75869 2923086</t>
  </si>
  <si>
    <t>75849 2925171</t>
  </si>
  <si>
    <t>75829 2927256</t>
  </si>
  <si>
    <t>75809 2929352</t>
  </si>
  <si>
    <t>75789 2931437</t>
  </si>
  <si>
    <t>75769 2933522</t>
  </si>
  <si>
    <t>75749 2935607</t>
  </si>
  <si>
    <t>75729 2937692</t>
  </si>
  <si>
    <t>75709 2939789</t>
  </si>
  <si>
    <t>75689 2941874</t>
  </si>
  <si>
    <t>75669 2943959</t>
  </si>
  <si>
    <t>75649 2946044</t>
  </si>
  <si>
    <t>75629 2948129</t>
  </si>
  <si>
    <t>75609 2950225</t>
  </si>
  <si>
    <t>75589 2952310</t>
  </si>
  <si>
    <t>75569 2954395</t>
  </si>
  <si>
    <t>75549 2956480</t>
  </si>
  <si>
    <t>75529 2958577</t>
  </si>
  <si>
    <t>75509 2960662</t>
  </si>
  <si>
    <t>75489 2962747</t>
  </si>
  <si>
    <t>75469 2964832</t>
  </si>
  <si>
    <t>75449 2966917</t>
  </si>
  <si>
    <t>75429 2969013</t>
  </si>
  <si>
    <t>75409 2971098</t>
  </si>
  <si>
    <t>75389 2973183</t>
  </si>
  <si>
    <t>75369 2975268</t>
  </si>
  <si>
    <t>75349 2977353</t>
  </si>
  <si>
    <t>75329 2979450</t>
  </si>
  <si>
    <t>75309 2981535</t>
  </si>
  <si>
    <t>75289 2983620</t>
  </si>
  <si>
    <t>75269 2985705</t>
  </si>
  <si>
    <t>75249 2987790</t>
  </si>
  <si>
    <t>75229 2989886</t>
  </si>
  <si>
    <t>75209 2991971</t>
  </si>
  <si>
    <t>75189 2994056</t>
  </si>
  <si>
    <t>75169 2996141</t>
  </si>
  <si>
    <t>75149 2998238</t>
  </si>
  <si>
    <t>75129 3000323</t>
  </si>
  <si>
    <t>75109 3002408</t>
  </si>
  <si>
    <t>75089 3004493</t>
  </si>
  <si>
    <t>75069 3006578</t>
  </si>
  <si>
    <t>75049 3008674</t>
  </si>
  <si>
    <t>75029 3010759</t>
  </si>
  <si>
    <t>75009 3012844</t>
  </si>
  <si>
    <t>74989 3014929</t>
  </si>
  <si>
    <t>74969 3017014</t>
  </si>
  <si>
    <t>74949 3019111</t>
  </si>
  <si>
    <t>74929 3021196</t>
  </si>
  <si>
    <t>74909 3023281</t>
  </si>
  <si>
    <t>74889 3025366</t>
  </si>
  <si>
    <t>74869 3027462</t>
  </si>
  <si>
    <t>74849 3029547</t>
  </si>
  <si>
    <t>74829 3031632</t>
  </si>
  <si>
    <t>74809 3033717</t>
  </si>
  <si>
    <t>74789 3035803</t>
  </si>
  <si>
    <t>74769 3037899</t>
  </si>
  <si>
    <t>74749 3039984</t>
  </si>
  <si>
    <t>74729 3042069</t>
  </si>
  <si>
    <t>74709 3044154</t>
  </si>
  <si>
    <t>74689 3046239</t>
  </si>
  <si>
    <t>74669 3048335</t>
  </si>
  <si>
    <t>74649 3050420</t>
  </si>
  <si>
    <t>74629 3052506</t>
  </si>
  <si>
    <t>74609 3054591</t>
  </si>
  <si>
    <t>74589 3056687</t>
  </si>
  <si>
    <t>74569 3058772</t>
  </si>
  <si>
    <t>74549 3060857</t>
  </si>
  <si>
    <t>74529 3062942</t>
  </si>
  <si>
    <t>74509 3065027</t>
  </si>
  <si>
    <t>74489 3067123</t>
  </si>
  <si>
    <t>74469 3069209</t>
  </si>
  <si>
    <t>74449 3071294</t>
  </si>
  <si>
    <t>74429 3073379</t>
  </si>
  <si>
    <t>74409 3075464</t>
  </si>
  <si>
    <t>74389 3077560</t>
  </si>
  <si>
    <t>74369 3079645</t>
  </si>
  <si>
    <t>74349 3081730</t>
  </si>
  <si>
    <t>74329 3083815</t>
  </si>
  <si>
    <t>74309 3085900</t>
  </si>
  <si>
    <t>74289 3087997</t>
  </si>
  <si>
    <t>74269 3090120</t>
  </si>
  <si>
    <t>74249 3092257</t>
  </si>
  <si>
    <t>74229 3094394</t>
  </si>
  <si>
    <t>74209 3096543</t>
  </si>
  <si>
    <t>74189 3098681</t>
  </si>
  <si>
    <t>74169 3100818</t>
  </si>
  <si>
    <t>74149 3102955</t>
  </si>
  <si>
    <t>74129 3105092</t>
  </si>
  <si>
    <t>74109 3107241</t>
  </si>
  <si>
    <t>74089 3109379</t>
  </si>
  <si>
    <t>74069 3111516</t>
  </si>
  <si>
    <t>74049 3113653</t>
  </si>
  <si>
    <t>74029 3115790</t>
  </si>
  <si>
    <t>74009 3117939</t>
  </si>
  <si>
    <t>73989 3120077</t>
  </si>
  <si>
    <t>73969 3122214</t>
  </si>
  <si>
    <t>73949 3124351</t>
  </si>
  <si>
    <t>73929 3126500</t>
  </si>
  <si>
    <t>73909 3128637</t>
  </si>
  <si>
    <t>73889 3130775</t>
  </si>
  <si>
    <t>73869 3132912</t>
  </si>
  <si>
    <t>73849 3135049</t>
  </si>
  <si>
    <t>73829 3137198</t>
  </si>
  <si>
    <t>73809 3139335</t>
  </si>
  <si>
    <t>73789 3141473</t>
  </si>
  <si>
    <t>73769 3143610</t>
  </si>
  <si>
    <t>73749 3145747</t>
  </si>
  <si>
    <t>73729 3147896</t>
  </si>
  <si>
    <t>73709 3150033</t>
  </si>
  <si>
    <t>73689 3152171</t>
  </si>
  <si>
    <t>73669 3154308</t>
  </si>
  <si>
    <t>73649 3156457</t>
  </si>
  <si>
    <t>73629 3158594</t>
  </si>
  <si>
    <t>73609 3160731</t>
  </si>
  <si>
    <t>73589 3162869</t>
  </si>
  <si>
    <t>73569 3165006</t>
  </si>
  <si>
    <t>73549 3167155</t>
  </si>
  <si>
    <t>73529 3169292</t>
  </si>
  <si>
    <t>73509 3171429</t>
  </si>
  <si>
    <t>73489 3173567</t>
  </si>
  <si>
    <t>73469 3175704</t>
  </si>
  <si>
    <t>73449 3177853</t>
  </si>
  <si>
    <t>73429 3179990</t>
  </si>
  <si>
    <t>73409 3182127</t>
  </si>
  <si>
    <t>73389 3184264</t>
  </si>
  <si>
    <t>73369 3186413</t>
  </si>
  <si>
    <t>73349 3188551</t>
  </si>
  <si>
    <t>73329 3190688</t>
  </si>
  <si>
    <t>73309 3192825</t>
  </si>
  <si>
    <t>73289 3194962</t>
  </si>
  <si>
    <t>73269 3197111</t>
  </si>
  <si>
    <t>73249 3199249</t>
  </si>
  <si>
    <t>73229 3201386</t>
  </si>
  <si>
    <t>73209 3203523</t>
  </si>
  <si>
    <t>73189 3205660</t>
  </si>
  <si>
    <t>73169 3207809</t>
  </si>
  <si>
    <t>73149 3209947</t>
  </si>
  <si>
    <t>73129 3212084</t>
  </si>
  <si>
    <t>73109 3214221</t>
  </si>
  <si>
    <t>73089 3216358</t>
  </si>
  <si>
    <t>73069 3218507</t>
  </si>
  <si>
    <t>73049 3220645</t>
  </si>
  <si>
    <t>73029 3222782</t>
  </si>
  <si>
    <t>73009 3224919</t>
  </si>
  <si>
    <t>72989 3227068</t>
  </si>
  <si>
    <t>72969 3229205</t>
  </si>
  <si>
    <t>72949 3231343</t>
  </si>
  <si>
    <t>72929 3233480</t>
  </si>
  <si>
    <t>72909 3235617</t>
  </si>
  <si>
    <t>72889 3237766</t>
  </si>
  <si>
    <t>72869 3239903</t>
  </si>
  <si>
    <t>72849 3242041</t>
  </si>
  <si>
    <t>72829 3244178</t>
  </si>
  <si>
    <t>72809 3246315</t>
  </si>
  <si>
    <t>72789 3248464</t>
  </si>
  <si>
    <t>72769 3250601</t>
  </si>
  <si>
    <t>72749 3252739</t>
  </si>
  <si>
    <t>72729 3254876</t>
  </si>
  <si>
    <t>72709 3257025</t>
  </si>
  <si>
    <t>72689 3259162</t>
  </si>
  <si>
    <t>72669 3261299</t>
  </si>
  <si>
    <t>72649 3263437</t>
  </si>
  <si>
    <t>72629 3265574</t>
  </si>
  <si>
    <t>72609 3267723</t>
  </si>
  <si>
    <t>72589 3269860</t>
  </si>
  <si>
    <t>72569 3271997</t>
  </si>
  <si>
    <t>72549 3274135</t>
  </si>
  <si>
    <t>72529 3276272</t>
  </si>
  <si>
    <t>72509 3278421</t>
  </si>
  <si>
    <t>72489 3280558</t>
  </si>
  <si>
    <t>72469 3282695</t>
  </si>
  <si>
    <t>72449 3284833</t>
  </si>
  <si>
    <t>72429 3286981</t>
  </si>
  <si>
    <t>72409 3289119</t>
  </si>
  <si>
    <t>72389 3291256</t>
  </si>
  <si>
    <t>72369 3293393</t>
  </si>
  <si>
    <t>72349 3295530</t>
  </si>
  <si>
    <t>72329 3297679</t>
  </si>
  <si>
    <t>72309 3299817</t>
  </si>
  <si>
    <t>72289 3301954</t>
  </si>
  <si>
    <t>72269 3304091</t>
  </si>
  <si>
    <t>72249 3306228</t>
  </si>
  <si>
    <t>72229 3308377</t>
  </si>
  <si>
    <t>72209 3310515</t>
  </si>
  <si>
    <t>72189 3312652</t>
  </si>
  <si>
    <t>72169 3314789</t>
  </si>
  <si>
    <t>72149 3316926</t>
  </si>
  <si>
    <t>72129 3319075</t>
  </si>
  <si>
    <t>72109 3321213</t>
  </si>
  <si>
    <t>72089 3323350</t>
  </si>
  <si>
    <t>72069 3325487</t>
  </si>
  <si>
    <t>72049 3327636</t>
  </si>
  <si>
    <t>72029 3329773</t>
  </si>
  <si>
    <t>72009 3331911</t>
  </si>
  <si>
    <t>71989 3334089</t>
  </si>
  <si>
    <t>71969 3336281</t>
  </si>
  <si>
    <t>71949 3338486</t>
  </si>
  <si>
    <t>71929 3340679</t>
  </si>
  <si>
    <t>71909 3342872</t>
  </si>
  <si>
    <t>71889 3345064</t>
  </si>
  <si>
    <t>71869 3347257</t>
  </si>
  <si>
    <t>71849 3349462</t>
  </si>
  <si>
    <t>71829 3351655</t>
  </si>
  <si>
    <t>71809 3353848</t>
  </si>
  <si>
    <t>71789 3356040</t>
  </si>
  <si>
    <t>71769 3358245</t>
  </si>
  <si>
    <t>71749 3360438</t>
  </si>
  <si>
    <t>71729 3362631</t>
  </si>
  <si>
    <t>71709 3364823</t>
  </si>
  <si>
    <t>71689 3367016</t>
  </si>
  <si>
    <t>71669 3369221</t>
  </si>
  <si>
    <t>71649 3371414</t>
  </si>
  <si>
    <t>71629 3373607</t>
  </si>
  <si>
    <t>71609 3375799</t>
  </si>
  <si>
    <t>71589 3377992</t>
  </si>
  <si>
    <t>71569 3380197</t>
  </si>
  <si>
    <t>71549 3382390</t>
  </si>
  <si>
    <t>71529 3384582</t>
  </si>
  <si>
    <t>71509 3386775</t>
  </si>
  <si>
    <t>71489 3388980</t>
  </si>
  <si>
    <t>71469 3391173</t>
  </si>
  <si>
    <t>71449 3393366</t>
  </si>
  <si>
    <t>71429 3395558</t>
  </si>
  <si>
    <t>71409 3397751</t>
  </si>
  <si>
    <t>71389 3399956</t>
  </si>
  <si>
    <t>71369 3402149</t>
  </si>
  <si>
    <t>71349 3404341</t>
  </si>
  <si>
    <t>71329 3406534</t>
  </si>
  <si>
    <t>71309 3408727</t>
  </si>
  <si>
    <t>71289 3410932</t>
  </si>
  <si>
    <t>71269 3413124</t>
  </si>
  <si>
    <t>71249 3415317</t>
  </si>
  <si>
    <t>71229 3417510</t>
  </si>
  <si>
    <t>71209 3419715</t>
  </si>
  <si>
    <t>71189 3421908</t>
  </si>
  <si>
    <t>71169 3424100</t>
  </si>
  <si>
    <t>71149 3426293</t>
  </si>
  <si>
    <t>71129 3428486</t>
  </si>
  <si>
    <t>71109 3430691</t>
  </si>
  <si>
    <t>71089 3432883</t>
  </si>
  <si>
    <t>71069 3435076</t>
  </si>
  <si>
    <t>71049 3437269</t>
  </si>
  <si>
    <t>71029 3439462</t>
  </si>
  <si>
    <t>71009 3441667</t>
  </si>
  <si>
    <t>70989 3443859</t>
  </si>
  <si>
    <t>70969 3446052</t>
  </si>
  <si>
    <t>70949 3448245</t>
  </si>
  <si>
    <t>70929 3450438</t>
  </si>
  <si>
    <t>70909 3452642</t>
  </si>
  <si>
    <t>70889 3454835</t>
  </si>
  <si>
    <t>70869 3457028</t>
  </si>
  <si>
    <t>70849 3459221</t>
  </si>
  <si>
    <t>70829 3461426</t>
  </si>
  <si>
    <t>70809 3463618</t>
  </si>
  <si>
    <t>70789 3465811</t>
  </si>
  <si>
    <t>70769 3468004</t>
  </si>
  <si>
    <t>70749 3470197</t>
  </si>
  <si>
    <t>70729 3472401</t>
  </si>
  <si>
    <t>70709 3474594</t>
  </si>
  <si>
    <t>70689 3476787</t>
  </si>
  <si>
    <t>70669 3478980</t>
  </si>
  <si>
    <t>70649 3481173</t>
  </si>
  <si>
    <t>70629 3483377</t>
  </si>
  <si>
    <t>70609 3485570</t>
  </si>
  <si>
    <t>70589 3487763</t>
  </si>
  <si>
    <t>70569 3489956</t>
  </si>
  <si>
    <t>70549 3492160</t>
  </si>
  <si>
    <t>70529 3494353</t>
  </si>
  <si>
    <t>70509 3496546</t>
  </si>
  <si>
    <t>70489 3498739</t>
  </si>
  <si>
    <t>70469 3500932</t>
  </si>
  <si>
    <t>70449 3503136</t>
  </si>
  <si>
    <t>70429 3505329</t>
  </si>
  <si>
    <t>70409 3507522</t>
  </si>
  <si>
    <t>70389 3509715</t>
  </si>
  <si>
    <t>70369 3511907</t>
  </si>
  <si>
    <t>70349 3514112</t>
  </si>
  <si>
    <t>70329 3516305</t>
  </si>
  <si>
    <t>70309 3518498</t>
  </si>
  <si>
    <t>70289 3520691</t>
  </si>
  <si>
    <t>70269 3522895</t>
  </si>
  <si>
    <t>70249 3525088</t>
  </si>
  <si>
    <t>70229 3527281</t>
  </si>
  <si>
    <t>70209 3529474</t>
  </si>
  <si>
    <t>70189 3531666</t>
  </si>
  <si>
    <t>70169 3533871</t>
  </si>
  <si>
    <t>70149 3536064</t>
  </si>
  <si>
    <t>70129 3538257</t>
  </si>
  <si>
    <t>70109 3540449</t>
  </si>
  <si>
    <t>70089 3542642</t>
  </si>
  <si>
    <t>70069 3544847</t>
  </si>
  <si>
    <t>70049 3547040</t>
  </si>
  <si>
    <t>70029 3549233</t>
  </si>
  <si>
    <t>70009 3551425</t>
  </si>
  <si>
    <t>69989 3553618</t>
  </si>
  <si>
    <t>69969 3555823</t>
  </si>
  <si>
    <t>69949 3558016</t>
  </si>
  <si>
    <t>69929 3560208</t>
  </si>
  <si>
    <t>69909 3562401</t>
  </si>
  <si>
    <t>69889 3564606</t>
  </si>
  <si>
    <t>69869 3566799</t>
  </si>
  <si>
    <t>69849 3568992</t>
  </si>
  <si>
    <t>69829 3571184</t>
  </si>
  <si>
    <t>69809 3573377</t>
  </si>
  <si>
    <t>69789 3575582</t>
  </si>
  <si>
    <t>69769 3577775</t>
  </si>
  <si>
    <t>69749 3579967</t>
  </si>
  <si>
    <t>69729 3582160</t>
  </si>
  <si>
    <t>69709 3584396</t>
  </si>
  <si>
    <t>69689 3586660</t>
  </si>
  <si>
    <t>69669 3588912</t>
  </si>
  <si>
    <t>69649 3591163</t>
  </si>
  <si>
    <t>69629 3593415</t>
  </si>
  <si>
    <t>69609 3595679</t>
  </si>
  <si>
    <t>69589 3597931</t>
  </si>
  <si>
    <t>69569 3600182</t>
  </si>
  <si>
    <t>69549 3602434</t>
  </si>
  <si>
    <t>69529 3604685</t>
  </si>
  <si>
    <t>69509 3606949</t>
  </si>
  <si>
    <t>69489 3609201</t>
  </si>
  <si>
    <t>69469 3611453</t>
  </si>
  <si>
    <t>69449 3613704</t>
  </si>
  <si>
    <t>69429 3615956</t>
  </si>
  <si>
    <t>69409 3618220</t>
  </si>
  <si>
    <t>69389 3620471</t>
  </si>
  <si>
    <t>69369 3622723</t>
  </si>
  <si>
    <t>69349 3624975</t>
  </si>
  <si>
    <t>69329 3627239</t>
  </si>
  <si>
    <t>69309 3629490</t>
  </si>
  <si>
    <t>69289 3631742</t>
  </si>
  <si>
    <t>69269 3633994</t>
  </si>
  <si>
    <t>69249 3636245</t>
  </si>
  <si>
    <t>69229 3638509</t>
  </si>
  <si>
    <t>69209 3640761</t>
  </si>
  <si>
    <t>69189 3643012</t>
  </si>
  <si>
    <t>69169 3645264</t>
  </si>
  <si>
    <t>69149 3647516</t>
  </si>
  <si>
    <t>69129 3649779</t>
  </si>
  <si>
    <t>69109 3652031</t>
  </si>
  <si>
    <t>69089 3654283</t>
  </si>
  <si>
    <t>69069 3656534</t>
  </si>
  <si>
    <t>69049 3658798</t>
  </si>
  <si>
    <t>69029 3661050</t>
  </si>
  <si>
    <t>69009 3663302</t>
  </si>
  <si>
    <t>68989 3665553</t>
  </si>
  <si>
    <t>68969 3667805</t>
  </si>
  <si>
    <t>68949 3670069</t>
  </si>
  <si>
    <t>68929 3672320</t>
  </si>
  <si>
    <t>68909 3674572</t>
  </si>
  <si>
    <t>68889 3676824</t>
  </si>
  <si>
    <t>68869 3679075</t>
  </si>
  <si>
    <t>68849 3681339</t>
  </si>
  <si>
    <t>68829 3683591</t>
  </si>
  <si>
    <t>68809 3685842</t>
  </si>
  <si>
    <t>68789 3688094</t>
  </si>
  <si>
    <t>68769 3690346</t>
  </si>
  <si>
    <t>68749 3692610</t>
  </si>
  <si>
    <t>68729 3694861</t>
  </si>
  <si>
    <t>68709 3697113</t>
  </si>
  <si>
    <t>68689 3699365</t>
  </si>
  <si>
    <t>68669 3701628</t>
  </si>
  <si>
    <t>68649 3703880</t>
  </si>
  <si>
    <t>68629 3706132</t>
  </si>
  <si>
    <t>68609 3708383</t>
  </si>
  <si>
    <t>68589 3710635</t>
  </si>
  <si>
    <t>68569 3712899</t>
  </si>
  <si>
    <t>68549 3715151</t>
  </si>
  <si>
    <t>68529 3717402</t>
  </si>
  <si>
    <t>68509 3719654</t>
  </si>
  <si>
    <t>68489 3721905</t>
  </si>
  <si>
    <t>68469 3724169</t>
  </si>
  <si>
    <t>68449 3726421</t>
  </si>
  <si>
    <t>68429 3728673</t>
  </si>
  <si>
    <t>68409 3730924</t>
  </si>
  <si>
    <t>68389 3733188</t>
  </si>
  <si>
    <t>68369 3735440</t>
  </si>
  <si>
    <t>68349 3737691</t>
  </si>
  <si>
    <t>68329 3739943</t>
  </si>
  <si>
    <t>68309 3742195</t>
  </si>
  <si>
    <t>68289 3744459</t>
  </si>
  <si>
    <t>68269 3746710</t>
  </si>
  <si>
    <t>68249 3748962</t>
  </si>
  <si>
    <t>68229 3751214</t>
  </si>
  <si>
    <t>68209 3753465</t>
  </si>
  <si>
    <t>68189 3755729</t>
  </si>
  <si>
    <t>68169 3757981</t>
  </si>
  <si>
    <t>68149 3760232</t>
  </si>
  <si>
    <t>68129 3762484</t>
  </si>
  <si>
    <t>68109 3764748</t>
  </si>
  <si>
    <t>68089 3767000</t>
  </si>
  <si>
    <t>68069 3769251</t>
  </si>
  <si>
    <t>68049 3771503</t>
  </si>
  <si>
    <t>68029 3773754</t>
  </si>
  <si>
    <t>68009 3776018</t>
  </si>
  <si>
    <t>67989 3778270</t>
  </si>
  <si>
    <t>67969 3780522</t>
  </si>
  <si>
    <t>67949 3782773</t>
  </si>
  <si>
    <t>67929 3785025</t>
  </si>
  <si>
    <t>67909 3787289</t>
  </si>
  <si>
    <t>67889 3789540</t>
  </si>
  <si>
    <t>67869 3791792</t>
  </si>
  <si>
    <t>67849 3794044</t>
  </si>
  <si>
    <t>67829 3796295</t>
  </si>
  <si>
    <t>67809 3798559</t>
  </si>
  <si>
    <t>67789 3800811</t>
  </si>
  <si>
    <t>67769 3803063</t>
  </si>
  <si>
    <t>67749 3805314</t>
  </si>
  <si>
    <t>67729 3807578</t>
  </si>
  <si>
    <t>67709 3809830</t>
  </si>
  <si>
    <t>67689 3812081</t>
  </si>
  <si>
    <t>67669 3814333</t>
  </si>
  <si>
    <t>67649 3816585</t>
  </si>
  <si>
    <t>67629 3818848</t>
  </si>
  <si>
    <t>67609 3821100</t>
  </si>
  <si>
    <t>67589 3823352</t>
  </si>
  <si>
    <t>67569 3825603</t>
  </si>
  <si>
    <t>67549 3827855</t>
  </si>
  <si>
    <t>67529 3830119</t>
  </si>
  <si>
    <t>67509 3832371</t>
  </si>
  <si>
    <t>67489 3834622</t>
  </si>
  <si>
    <t>67469 3836874</t>
  </si>
  <si>
    <t>67449 3839138</t>
  </si>
  <si>
    <t>67429 3841436</t>
  </si>
  <si>
    <t>67409 3843750</t>
  </si>
  <si>
    <t>67389 3846064</t>
  </si>
  <si>
    <t>67369 3848378</t>
  </si>
  <si>
    <t>67349 3850705</t>
  </si>
  <si>
    <t>67329 3853019</t>
  </si>
  <si>
    <t>67309 3855333</t>
  </si>
  <si>
    <t>67289 3857647</t>
  </si>
  <si>
    <t>67269 3859961</t>
  </si>
  <si>
    <t>67249 3862288</t>
  </si>
  <si>
    <t>67229 3864602</t>
  </si>
  <si>
    <t>67209 3866916</t>
  </si>
  <si>
    <t>67189 3869230</t>
  </si>
  <si>
    <t>67169 3871557</t>
  </si>
  <si>
    <t>67149 3873871</t>
  </si>
  <si>
    <t>67129 3876185</t>
  </si>
  <si>
    <t>67109 3878500</t>
  </si>
  <si>
    <t>67089 3880814</t>
  </si>
  <si>
    <t>67069 3883140</t>
  </si>
  <si>
    <t>67049 3885455</t>
  </si>
  <si>
    <t>67029 3887769</t>
  </si>
  <si>
    <t>67009 3890083</t>
  </si>
  <si>
    <t>66989 3892397</t>
  </si>
  <si>
    <t>66969 3894724</t>
  </si>
  <si>
    <t>66949 3897038</t>
  </si>
  <si>
    <t>66929 3899352</t>
  </si>
  <si>
    <t>66909 3901666</t>
  </si>
  <si>
    <t>66889 3903980</t>
  </si>
  <si>
    <t>66869 3906307</t>
  </si>
  <si>
    <t>66849 3908621</t>
  </si>
  <si>
    <t>66829 3910935</t>
  </si>
  <si>
    <t>66809 3913250</t>
  </si>
  <si>
    <t>66789 3915576</t>
  </si>
  <si>
    <t>66769 3917890</t>
  </si>
  <si>
    <t>66749 3920205</t>
  </si>
  <si>
    <t>66729 3922519</t>
  </si>
  <si>
    <t>66709 3924833</t>
  </si>
  <si>
    <t>66689 3927160</t>
  </si>
  <si>
    <t>66669 3929474</t>
  </si>
  <si>
    <t>66649 3931788</t>
  </si>
  <si>
    <t>66629 3934102</t>
  </si>
  <si>
    <t>66609 3936416</t>
  </si>
  <si>
    <t>66589 3938743</t>
  </si>
  <si>
    <t>66569 3941057</t>
  </si>
  <si>
    <t>66549 3943371</t>
  </si>
  <si>
    <t>66529 3945685</t>
  </si>
  <si>
    <t>66509 3948012</t>
  </si>
  <si>
    <t>66489 3950326</t>
  </si>
  <si>
    <t>66469 3952640</t>
  </si>
  <si>
    <t>66449 3954954</t>
  </si>
  <si>
    <t>66429 3957269</t>
  </si>
  <si>
    <t>66409 3959595</t>
  </si>
  <si>
    <t>66389 3961909</t>
  </si>
  <si>
    <t>66369 3964224</t>
  </si>
  <si>
    <t>66349 3966538</t>
  </si>
  <si>
    <t>66329 3968852</t>
  </si>
  <si>
    <t>66309 3971179</t>
  </si>
  <si>
    <t>66289 3973493</t>
  </si>
  <si>
    <t>66269 3975807</t>
  </si>
  <si>
    <t>66249 3978121</t>
  </si>
  <si>
    <t>66229 3980448</t>
  </si>
  <si>
    <t>66209 3982762</t>
  </si>
  <si>
    <t>66189 3985076</t>
  </si>
  <si>
    <t>66169 3987390</t>
  </si>
  <si>
    <t>66149 3989704</t>
  </si>
  <si>
    <t>66129 3992031</t>
  </si>
  <si>
    <t>66109 3994345</t>
  </si>
  <si>
    <t>66089 3996659</t>
  </si>
  <si>
    <t>66069 3998973</t>
  </si>
  <si>
    <t>66049 4001288</t>
  </si>
  <si>
    <t>66029 4003614</t>
  </si>
  <si>
    <t>66009 4005928</t>
  </si>
  <si>
    <t>65989 4008243</t>
  </si>
  <si>
    <t>65969 4010557</t>
  </si>
  <si>
    <t>65949 4012883</t>
  </si>
  <si>
    <t>65929 4015198</t>
  </si>
  <si>
    <t>65909 4017512</t>
  </si>
  <si>
    <t>65889 4019826</t>
  </si>
  <si>
    <t>65869 4022140</t>
  </si>
  <si>
    <t>65849 4024467</t>
  </si>
  <si>
    <t>65829 4026781</t>
  </si>
  <si>
    <t>65809 4029095</t>
  </si>
  <si>
    <t>65789 4031409</t>
  </si>
  <si>
    <t>65769 4033723</t>
  </si>
  <si>
    <t>65749 4036050</t>
  </si>
  <si>
    <t>65729 4038364</t>
  </si>
  <si>
    <t>65709 4040678</t>
  </si>
  <si>
    <t>65689 4042992</t>
  </si>
  <si>
    <t>65669 4045307</t>
  </si>
  <si>
    <t>65649 4047633</t>
  </si>
  <si>
    <t>65629 4049948</t>
  </si>
  <si>
    <t>65609 4052262</t>
  </si>
  <si>
    <t>65589 4054576</t>
  </si>
  <si>
    <t>65569 4056903</t>
  </si>
  <si>
    <t>65549 4059217</t>
  </si>
  <si>
    <t>65529 4061531</t>
  </si>
  <si>
    <t>65509 4063845</t>
  </si>
  <si>
    <t>65489 4066159</t>
  </si>
  <si>
    <t>65469 4068486</t>
  </si>
  <si>
    <t>65449 4070800</t>
  </si>
  <si>
    <t>65429 4073114</t>
  </si>
  <si>
    <t>65409 4075428</t>
  </si>
  <si>
    <t>65389 4077742</t>
  </si>
  <si>
    <t>65369 4080069</t>
  </si>
  <si>
    <t>65349 4082383</t>
  </si>
  <si>
    <t>65329 4084697</t>
  </si>
  <si>
    <t>65309 4087012</t>
  </si>
  <si>
    <t>65289 4089338</t>
  </si>
  <si>
    <t>65269 4091652</t>
  </si>
  <si>
    <t>65249 4093967</t>
  </si>
  <si>
    <t>65229 4096281</t>
  </si>
  <si>
    <t>65209 4098595</t>
  </si>
  <si>
    <t>65189 4100922</t>
  </si>
  <si>
    <t>65169 4103236</t>
  </si>
  <si>
    <t>65149 4105599</t>
  </si>
  <si>
    <t>65129 4107980</t>
  </si>
  <si>
    <t>65109 4110360</t>
  </si>
  <si>
    <t>65089 4112754</t>
  </si>
  <si>
    <t>65069 4115135</t>
  </si>
  <si>
    <t>65049 4117515</t>
  </si>
  <si>
    <t>65029 4119896</t>
  </si>
  <si>
    <t>65009 4122290</t>
  </si>
  <si>
    <t>64989 4124670</t>
  </si>
  <si>
    <t>64969 4127051</t>
  </si>
  <si>
    <t>64949 4129431</t>
  </si>
  <si>
    <t>64929 4131812</t>
  </si>
  <si>
    <t>64909 4134206</t>
  </si>
  <si>
    <t>64889 4136586</t>
  </si>
  <si>
    <t>64869 4138967</t>
  </si>
  <si>
    <t>64849 4141348</t>
  </si>
  <si>
    <t>64829 4143728</t>
  </si>
  <si>
    <t>64809 4146122</t>
  </si>
  <si>
    <t>64789 4148503</t>
  </si>
  <si>
    <t>64769 4150883</t>
  </si>
  <si>
    <t>64749 4153264</t>
  </si>
  <si>
    <t>64729 4155645</t>
  </si>
  <si>
    <t>64709 4158038</t>
  </si>
  <si>
    <t>64689 4160419</t>
  </si>
  <si>
    <t>64669 4162800</t>
  </si>
  <si>
    <t>64649 4165180</t>
  </si>
  <si>
    <t>64629 4167574</t>
  </si>
  <si>
    <t>64609 4169954</t>
  </si>
  <si>
    <t>64589 4172335</t>
  </si>
  <si>
    <t>64569 4174716</t>
  </si>
  <si>
    <t>64549 4177096</t>
  </si>
  <si>
    <t>64529 4179490</t>
  </si>
  <si>
    <t>64509 4181871</t>
  </si>
  <si>
    <t>64489 4184251</t>
  </si>
  <si>
    <t>64469 4186632</t>
  </si>
  <si>
    <t>64449 4189013</t>
  </si>
  <si>
    <t>64429 4191406</t>
  </si>
  <si>
    <t>64409 4193787</t>
  </si>
  <si>
    <t>64389 4196168</t>
  </si>
  <si>
    <t>64369 4198548</t>
  </si>
  <si>
    <t>64349 4200942</t>
  </si>
  <si>
    <t>64329 4203323</t>
  </si>
  <si>
    <t>64309 4205703</t>
  </si>
  <si>
    <t>64289 4208084</t>
  </si>
  <si>
    <t>64269 4210465</t>
  </si>
  <si>
    <t>64249 4212858</t>
  </si>
  <si>
    <t>64229 4215239</t>
  </si>
  <si>
    <t>64209 4217619</t>
  </si>
  <si>
    <t>64189 4220000</t>
  </si>
  <si>
    <t>64169 4222381</t>
  </si>
  <si>
    <t>64149 4224774</t>
  </si>
  <si>
    <t>64129 4227155</t>
  </si>
  <si>
    <t>64109 4229536</t>
  </si>
  <si>
    <t>64089 4231916</t>
  </si>
  <si>
    <t>64069 4234310</t>
  </si>
  <si>
    <t>64049 4236691</t>
  </si>
  <si>
    <t>64029 4239071</t>
  </si>
  <si>
    <t>64009 4241452</t>
  </si>
  <si>
    <t>63989 4243833</t>
  </si>
  <si>
    <t>63969 4246226</t>
  </si>
  <si>
    <t>63949 4248607</t>
  </si>
  <si>
    <t>63929 4250988</t>
  </si>
  <si>
    <t>63909 4253368</t>
  </si>
  <si>
    <t>63889 4255749</t>
  </si>
  <si>
    <t>63869 4258142</t>
  </si>
  <si>
    <t>63849 4260523</t>
  </si>
  <si>
    <t>63829 4262904</t>
  </si>
  <si>
    <t>63809 4265284</t>
  </si>
  <si>
    <t>63789 4267678</t>
  </si>
  <si>
    <t>63769 4270059</t>
  </si>
  <si>
    <t>63749 4272439</t>
  </si>
  <si>
    <t>63729 4274820</t>
  </si>
  <si>
    <t>63709 4277201</t>
  </si>
  <si>
    <t>63689 4279594</t>
  </si>
  <si>
    <t>63669 4281975</t>
  </si>
  <si>
    <t>63649 4284356</t>
  </si>
  <si>
    <t>63629 4286736</t>
  </si>
  <si>
    <t>63609 4289117</t>
  </si>
  <si>
    <t>63589 4291511</t>
  </si>
  <si>
    <t>63569 4293891</t>
  </si>
  <si>
    <t>63549 4296272</t>
  </si>
  <si>
    <t>63529 4298653</t>
  </si>
  <si>
    <t>63509 4301033</t>
  </si>
  <si>
    <t>63489 4303427</t>
  </si>
  <si>
    <t>63469 4305807</t>
  </si>
  <si>
    <t>63449 4308188</t>
  </si>
  <si>
    <t>63429 4310569</t>
  </si>
  <si>
    <t>63409 4312962</t>
  </si>
  <si>
    <t>63389 4315343</t>
  </si>
  <si>
    <t>63369 4317724</t>
  </si>
  <si>
    <t>63349 4320104</t>
  </si>
  <si>
    <t>63329 4322485</t>
  </si>
  <si>
    <t>63309 4324879</t>
  </si>
  <si>
    <t>63289 4327259</t>
  </si>
  <si>
    <t>63269 4329640</t>
  </si>
  <si>
    <t>63249 4332021</t>
  </si>
  <si>
    <t>63229 4334401</t>
  </si>
  <si>
    <t>63209 4336795</t>
  </si>
  <si>
    <t>63189 4339176</t>
  </si>
  <si>
    <t>63169 4341556</t>
  </si>
  <si>
    <t>63149 4343937</t>
  </si>
  <si>
    <t>63129 4346330</t>
  </si>
  <si>
    <t>63109 4348711</t>
  </si>
  <si>
    <t>63089 4351092</t>
  </si>
  <si>
    <t>63069 4353472</t>
  </si>
  <si>
    <t>63049 4355853</t>
  </si>
  <si>
    <t>63029 4358247</t>
  </si>
  <si>
    <t>63009 4360627</t>
  </si>
  <si>
    <t>62989 4363008</t>
  </si>
  <si>
    <t>62969 4365389</t>
  </si>
  <si>
    <t>62949 4367769</t>
  </si>
  <si>
    <t>62929 4370163</t>
  </si>
  <si>
    <t>62909 4372544</t>
  </si>
  <si>
    <t>62889 4374924</t>
  </si>
  <si>
    <t>62869 4377357</t>
  </si>
  <si>
    <t>62849 4379822</t>
  </si>
  <si>
    <t>62829 4382274</t>
  </si>
  <si>
    <t>62809 4384726</t>
  </si>
  <si>
    <t>62789 4387177</t>
  </si>
  <si>
    <t>62769 4389629</t>
  </si>
  <si>
    <t>62749 4392094</t>
  </si>
  <si>
    <t>62729 4394545</t>
  </si>
  <si>
    <t>62709 4396997</t>
  </si>
  <si>
    <t>62689 4399448</t>
  </si>
  <si>
    <t>62669 4401900</t>
  </si>
  <si>
    <t>62649 4404365</t>
  </si>
  <si>
    <t>62629 4406817</t>
  </si>
  <si>
    <t>62609 4409268</t>
  </si>
  <si>
    <t>62589 4411720</t>
  </si>
  <si>
    <t>62569 4414171</t>
  </si>
  <si>
    <t>62549 4416636</t>
  </si>
  <si>
    <t>62529 4419088</t>
  </si>
  <si>
    <t>62509 4421540</t>
  </si>
  <si>
    <t>62489 4423991</t>
  </si>
  <si>
    <t>62469 4426456</t>
  </si>
  <si>
    <t>62449 4428908</t>
  </si>
  <si>
    <t>62429 4431359</t>
  </si>
  <si>
    <t>62409 4433811</t>
  </si>
  <si>
    <t>62389 4436263</t>
  </si>
  <si>
    <t>62369 4438728</t>
  </si>
  <si>
    <t>62349 4441179</t>
  </si>
  <si>
    <t>62329 4443631</t>
  </si>
  <si>
    <t>62309 4446082</t>
  </si>
  <si>
    <t>62289 4448534</t>
  </si>
  <si>
    <t>62269 4450999</t>
  </si>
  <si>
    <t>62249 4453451</t>
  </si>
  <si>
    <t>62229 4455902</t>
  </si>
  <si>
    <t>62209 4458354</t>
  </si>
  <si>
    <t>62189 4460819</t>
  </si>
  <si>
    <t>62169 4463270</t>
  </si>
  <si>
    <t>62149 4465722</t>
  </si>
  <si>
    <t>62129 4468173</t>
  </si>
  <si>
    <t>62109 4470625</t>
  </si>
  <si>
    <t>62089 4473090</t>
  </si>
  <si>
    <t>62069 4475542</t>
  </si>
  <si>
    <t>62049 4477993</t>
  </si>
  <si>
    <t>62029 4480445</t>
  </si>
  <si>
    <t>62009 4482896</t>
  </si>
  <si>
    <t>61989 4485361</t>
  </si>
  <si>
    <t>61969 4487813</t>
  </si>
  <si>
    <t>61949 4490265</t>
  </si>
  <si>
    <t>61929 4492716</t>
  </si>
  <si>
    <t>61909 4495181</t>
  </si>
  <si>
    <t>61889 4497633</t>
  </si>
  <si>
    <t>61869 4500084</t>
  </si>
  <si>
    <t>61849 4502536</t>
  </si>
  <si>
    <t>61829 4504988</t>
  </si>
  <si>
    <t>61809 4507453</t>
  </si>
  <si>
    <t>61789 4509904</t>
  </si>
  <si>
    <t>61769 4512356</t>
  </si>
  <si>
    <t>61749 4514807</t>
  </si>
  <si>
    <t>61729 4517259</t>
  </si>
  <si>
    <t>61709 4519724</t>
  </si>
  <si>
    <t>61689 4522176</t>
  </si>
  <si>
    <t>61669 4524627</t>
  </si>
  <si>
    <t>61649 4527079</t>
  </si>
  <si>
    <t>61629 4529544</t>
  </si>
  <si>
    <t>61609 4531995</t>
  </si>
  <si>
    <t>61589 4534447</t>
  </si>
  <si>
    <t>61569 4536898</t>
  </si>
  <si>
    <t>61549 4539350</t>
  </si>
  <si>
    <t>61529 4541815</t>
  </si>
  <si>
    <t>61509 4544267</t>
  </si>
  <si>
    <t>61489 4546718</t>
  </si>
  <si>
    <t>61469 4549170</t>
  </si>
  <si>
    <t>61449 4551621</t>
  </si>
  <si>
    <t>61429 4554086</t>
  </si>
  <si>
    <t>61409 4556538</t>
  </si>
  <si>
    <t>61389 4558990</t>
  </si>
  <si>
    <t>61369 4561441</t>
  </si>
  <si>
    <t>61349 4563893</t>
  </si>
  <si>
    <t>61329 4566358</t>
  </si>
  <si>
    <t>61309 4568809</t>
  </si>
  <si>
    <t>61289 4571261</t>
  </si>
  <si>
    <t>61269 4573713</t>
  </si>
  <si>
    <t>61249 4576178</t>
  </si>
  <si>
    <t>61229 4578629</t>
  </si>
  <si>
    <t>61209 4581081</t>
  </si>
  <si>
    <t>61189 4583532</t>
  </si>
  <si>
    <t>61169 4585984</t>
  </si>
  <si>
    <t>61149 4588449</t>
  </si>
  <si>
    <t>61129 4590901</t>
  </si>
  <si>
    <t>61109 4593352</t>
  </si>
  <si>
    <t>61089 4595804</t>
  </si>
  <si>
    <t>61069 4598255</t>
  </si>
  <si>
    <t>61049 4600720</t>
  </si>
  <si>
    <t>61029 4603172</t>
  </si>
  <si>
    <t>61009 4605623</t>
  </si>
  <si>
    <t>60989 4608075</t>
  </si>
  <si>
    <t>60969 4610540</t>
  </si>
  <si>
    <t>60949 4612992</t>
  </si>
  <si>
    <t>60929 4615443</t>
  </si>
  <si>
    <t>60909 4617895</t>
  </si>
  <si>
    <t>60889 4620346</t>
  </si>
  <si>
    <t>60869 4622811</t>
  </si>
  <si>
    <t>60849 4625263</t>
  </si>
  <si>
    <t>60829 4627715</t>
  </si>
  <si>
    <t>60809 4630166</t>
  </si>
  <si>
    <t>60789 4632618</t>
  </si>
  <si>
    <t>60769 4635083</t>
  </si>
  <si>
    <t>60749 4637534</t>
  </si>
  <si>
    <t>60729 4639986</t>
  </si>
  <si>
    <t>60709 4642438</t>
  </si>
  <si>
    <t>60689 4644903</t>
  </si>
  <si>
    <t>60669 4647354</t>
  </si>
  <si>
    <t>60649 4649806</t>
  </si>
  <si>
    <t>60629 4652257</t>
  </si>
  <si>
    <t>60609 4654709</t>
  </si>
  <si>
    <t>60589 4657230</t>
  </si>
  <si>
    <t>60569 4659758</t>
  </si>
  <si>
    <t>60549 4662285</t>
  </si>
  <si>
    <t>60529 4664813</t>
  </si>
  <si>
    <t>60509 4667340</t>
  </si>
  <si>
    <t>60489 4669881</t>
  </si>
  <si>
    <t>60469 4672409</t>
  </si>
  <si>
    <t>60449 4674936</t>
  </si>
  <si>
    <t>60429 4677464</t>
  </si>
  <si>
    <t>60409 4679991</t>
  </si>
  <si>
    <t>60389 4682533</t>
  </si>
  <si>
    <t>60369 4685060</t>
  </si>
  <si>
    <t>60349 4687587</t>
  </si>
  <si>
    <t>60329 4690115</t>
  </si>
  <si>
    <t>60309 4692656</t>
  </si>
  <si>
    <t>60289 4695184</t>
  </si>
  <si>
    <t>60269 4697711</t>
  </si>
  <si>
    <t>60249 4700238</t>
  </si>
  <si>
    <t>60229 4702766</t>
  </si>
  <si>
    <t>60209 4705307</t>
  </si>
  <si>
    <t>60189 4707835</t>
  </si>
  <si>
    <t>60169 4710362</t>
  </si>
  <si>
    <t>60149 4712890</t>
  </si>
  <si>
    <t>60129 4715417</t>
  </si>
  <si>
    <t>60109 4717958</t>
  </si>
  <si>
    <t>60089 4720486</t>
  </si>
  <si>
    <t>60069 4723013</t>
  </si>
  <si>
    <t>60049 4725541</t>
  </si>
  <si>
    <t>60029 4728082</t>
  </si>
  <si>
    <t>60009 4730609</t>
  </si>
  <si>
    <t>59989 4733137</t>
  </si>
  <si>
    <t>59969 4735664</t>
  </si>
  <si>
    <t>59949 4738192</t>
  </si>
  <si>
    <t>59929 4740733</t>
  </si>
  <si>
    <t>59909 4743260</t>
  </si>
  <si>
    <t>59889 4745788</t>
  </si>
  <si>
    <t>59869 4748315</t>
  </si>
  <si>
    <t>59849 4750843</t>
  </si>
  <si>
    <t>59829 4753384</t>
  </si>
  <si>
    <t>59809 4755911</t>
  </si>
  <si>
    <t>59789 4758439</t>
  </si>
  <si>
    <t>59769 4760966</t>
  </si>
  <si>
    <t>59749 4763508</t>
  </si>
  <si>
    <t>59729 4766035</t>
  </si>
  <si>
    <t>59709 4768562</t>
  </si>
  <si>
    <t>59689 4771090</t>
  </si>
  <si>
    <t>59669 4773617</t>
  </si>
  <si>
    <t>59649 4776159</t>
  </si>
  <si>
    <t>59629 4778686</t>
  </si>
  <si>
    <t>59609 4781214</t>
  </si>
  <si>
    <t>59589 4783741</t>
  </si>
  <si>
    <t>59569 4786268</t>
  </si>
  <si>
    <t>59549 4788810</t>
  </si>
  <si>
    <t>59529 4791337</t>
  </si>
  <si>
    <t>59509 4793865</t>
  </si>
  <si>
    <t>59489 4796392</t>
  </si>
  <si>
    <t>59469 4798933</t>
  </si>
  <si>
    <t>59449 4801461</t>
  </si>
  <si>
    <t>59429 4803988</t>
  </si>
  <si>
    <t>59409 4806516</t>
  </si>
  <si>
    <t>59389 4809043</t>
  </si>
  <si>
    <t>59369 4811584</t>
  </si>
  <si>
    <t>59349 4814112</t>
  </si>
  <si>
    <t>59329 4816639</t>
  </si>
  <si>
    <t>59309 4819167</t>
  </si>
  <si>
    <t>59289 4821694</t>
  </si>
  <si>
    <t>59269 4824235</t>
  </si>
  <si>
    <t>59249 4826763</t>
  </si>
  <si>
    <t>59229 4829290</t>
  </si>
  <si>
    <t>59209 4831818</t>
  </si>
  <si>
    <t>59189 4834345</t>
  </si>
  <si>
    <t>59169 4836886</t>
  </si>
  <si>
    <t>59149 4839414</t>
  </si>
  <si>
    <t>59129 4841941</t>
  </si>
  <si>
    <t>59109 4844469</t>
  </si>
  <si>
    <t>59089 4847010</t>
  </si>
  <si>
    <t>59069 4849537</t>
  </si>
  <si>
    <t>59049 4852065</t>
  </si>
  <si>
    <t>59029 4854592</t>
  </si>
  <si>
    <t>59009 4857120</t>
  </si>
  <si>
    <t>58989 4859661</t>
  </si>
  <si>
    <t>58969 4862189</t>
  </si>
  <si>
    <t>58949 4864716</t>
  </si>
  <si>
    <t>58929 4867243</t>
  </si>
  <si>
    <t>58909 4869771</t>
  </si>
  <si>
    <t>58889 4872312</t>
  </si>
  <si>
    <t>58869 4874840</t>
  </si>
  <si>
    <t>58849 4877367</t>
  </si>
  <si>
    <t>58829 4879895</t>
  </si>
  <si>
    <t>58809 4882436</t>
  </si>
  <si>
    <t>58789 4884963</t>
  </si>
  <si>
    <t>58769 4887491</t>
  </si>
  <si>
    <t>58749 4890018</t>
  </si>
  <si>
    <t>58729 4892546</t>
  </si>
  <si>
    <t>58709 4895087</t>
  </si>
  <si>
    <t>58689 4897614</t>
  </si>
  <si>
    <t>58669 4900142</t>
  </si>
  <si>
    <t>58649 4902669</t>
  </si>
  <si>
    <t>58629 4905197</t>
  </si>
  <si>
    <t>58609 4907738</t>
  </si>
  <si>
    <t>58589 4910265</t>
  </si>
  <si>
    <t>58569 4912793</t>
  </si>
  <si>
    <t>58549 4915320</t>
  </si>
  <si>
    <t>58529 4917861</t>
  </si>
  <si>
    <t>58509 4920389</t>
  </si>
  <si>
    <t>58489 4922916</t>
  </si>
  <si>
    <t>58469 4925444</t>
  </si>
  <si>
    <t>58449 4927971</t>
  </si>
  <si>
    <t>58429 4930512</t>
  </si>
  <si>
    <t>58409 4933040</t>
  </si>
  <si>
    <t>58389 4935567</t>
  </si>
  <si>
    <t>58369 4938095</t>
  </si>
  <si>
    <t>58349 4940622</t>
  </si>
  <si>
    <t>58329 4943164</t>
  </si>
  <si>
    <t>58309 4945752</t>
  </si>
  <si>
    <t>58289 4948360</t>
  </si>
  <si>
    <t>58269 4950969</t>
  </si>
  <si>
    <t>58249 4953578</t>
  </si>
  <si>
    <t>58229 4956201</t>
  </si>
  <si>
    <t>58209 4958810</t>
  </si>
  <si>
    <t>58189 4961418</t>
  </si>
  <si>
    <t>58169 4964027</t>
  </si>
  <si>
    <t>58149 4966650</t>
  </si>
  <si>
    <t>58129 4969259</t>
  </si>
  <si>
    <t>58109 4971868</t>
  </si>
  <si>
    <t>58089 4974476</t>
  </si>
  <si>
    <t>58069 4977085</t>
  </si>
  <si>
    <t>58049 4979708</t>
  </si>
  <si>
    <t>58029 4982317</t>
  </si>
  <si>
    <t>58009 4984926</t>
  </si>
  <si>
    <t>57989 4987534</t>
  </si>
  <si>
    <t>57969 4990143</t>
  </si>
  <si>
    <t>57949 4992766</t>
  </si>
  <si>
    <t>57929 4995375</t>
  </si>
  <si>
    <t>57909 4997984</t>
  </si>
  <si>
    <t>57889 5000593</t>
  </si>
  <si>
    <t>57869 5003215</t>
  </si>
  <si>
    <t>57849 5005824</t>
  </si>
  <si>
    <t>57829 5008433</t>
  </si>
  <si>
    <t>57809 5011042</t>
  </si>
  <si>
    <t>57789 5013651</t>
  </si>
  <si>
    <t>57769 5016274</t>
  </si>
  <si>
    <t>57749 5018882</t>
  </si>
  <si>
    <t>57729 5021491</t>
  </si>
  <si>
    <t>57709 5024100</t>
  </si>
  <si>
    <t>57689 5026709</t>
  </si>
  <si>
    <t>57669 5029332</t>
  </si>
  <si>
    <t>57649 5031940</t>
  </si>
  <si>
    <t>57629 5034549</t>
  </si>
  <si>
    <t>57609 5037158</t>
  </si>
  <si>
    <t>57589 5039781</t>
  </si>
  <si>
    <t>57569 5042390</t>
  </si>
  <si>
    <t>57549 5044998</t>
  </si>
  <si>
    <t>57529 5047607</t>
  </si>
  <si>
    <t>57509 5050216</t>
  </si>
  <si>
    <t>57489 5052839</t>
  </si>
  <si>
    <t>57469 5055448</t>
  </si>
  <si>
    <t>57449 5058056</t>
  </si>
  <si>
    <t>57429 5060665</t>
  </si>
  <si>
    <t>57409 5063274</t>
  </si>
  <si>
    <t>57389 5065897</t>
  </si>
  <si>
    <t>57369 5068506</t>
  </si>
  <si>
    <t>57349 5071115</t>
  </si>
  <si>
    <t>57329 5073723</t>
  </si>
  <si>
    <t>57309 5076346</t>
  </si>
  <si>
    <t>57289 5078955</t>
  </si>
  <si>
    <t>57269 5081564</t>
  </si>
  <si>
    <t>57249 5084173</t>
  </si>
  <si>
    <t>57229 5086781</t>
  </si>
  <si>
    <t>57209 5089404</t>
  </si>
  <si>
    <t>57189 5092013</t>
  </si>
  <si>
    <t>57169 5094622</t>
  </si>
  <si>
    <t>57149 5097231</t>
  </si>
  <si>
    <t>57129 5099839</t>
  </si>
  <si>
    <t>57109 5102462</t>
  </si>
  <si>
    <t>57089 5105071</t>
  </si>
  <si>
    <t>57069 5107680</t>
  </si>
  <si>
    <t>57049 5110289</t>
  </si>
  <si>
    <t>57029 5112897</t>
  </si>
  <si>
    <t>57009 5115520</t>
  </si>
  <si>
    <t>56989 5118129</t>
  </si>
  <si>
    <t>56969 5120738</t>
  </si>
  <si>
    <t>56949 5123347</t>
  </si>
  <si>
    <t>56929 5125970</t>
  </si>
  <si>
    <t>56909 5128578</t>
  </si>
  <si>
    <t>56889 5131187</t>
  </si>
  <si>
    <t>56869 5133796</t>
  </si>
  <si>
    <t>56849 5136405</t>
  </si>
  <si>
    <t>56829 5139028</t>
  </si>
  <si>
    <t>56809 5141637</t>
  </si>
  <si>
    <t>56789 5144245</t>
  </si>
  <si>
    <t>56769 5146854</t>
  </si>
  <si>
    <t>56749 5149463</t>
  </si>
  <si>
    <t>56729 5152086</t>
  </si>
  <si>
    <t>56709 5154695</t>
  </si>
  <si>
    <t>56689 5157303</t>
  </si>
  <si>
    <t>56669 5159912</t>
  </si>
  <si>
    <t>56649 5162535</t>
  </si>
  <si>
    <t>56629 5165144</t>
  </si>
  <si>
    <t>56609 5167753</t>
  </si>
  <si>
    <t>56589 5170361</t>
  </si>
  <si>
    <t>56569 5172970</t>
  </si>
  <si>
    <t>56549 5175593</t>
  </si>
  <si>
    <t>56529 5178202</t>
  </si>
  <si>
    <t>56509 5180811</t>
  </si>
  <si>
    <t>56489 5183419</t>
  </si>
  <si>
    <t>56469 5186028</t>
  </si>
  <si>
    <t>56449 5188651</t>
  </si>
  <si>
    <t>56429 5191260</t>
  </si>
  <si>
    <t>56409 5193869</t>
  </si>
  <si>
    <t>56389 5196477</t>
  </si>
  <si>
    <t>56369 5199100</t>
  </si>
  <si>
    <t>56349 5201709</t>
  </si>
  <si>
    <t>56329 5204318</t>
  </si>
  <si>
    <t>56309 5206927</t>
  </si>
  <si>
    <t>56289 5209536</t>
  </si>
  <si>
    <t>56269 5212159</t>
  </si>
  <si>
    <t>56249 5214767</t>
  </si>
  <si>
    <t>56229 5217376</t>
  </si>
  <si>
    <t>56209 5219985</t>
  </si>
  <si>
    <t>56189 5222594</t>
  </si>
  <si>
    <t>56169 5225217</t>
  </si>
  <si>
    <t>56149 5227825</t>
  </si>
  <si>
    <t>56129 5230434</t>
  </si>
  <si>
    <t>56109 5233043</t>
  </si>
  <si>
    <t>56089 5235652</t>
  </si>
  <si>
    <t>56069 5238275</t>
  </si>
  <si>
    <t>56049 5240883</t>
  </si>
  <si>
    <t>56029 5243557</t>
  </si>
  <si>
    <t>56009 5246253</t>
  </si>
  <si>
    <t>55989 5248964</t>
  </si>
  <si>
    <t>55969 5251660</t>
  </si>
  <si>
    <t>55949 5254357</t>
  </si>
  <si>
    <t>55929 5257053</t>
  </si>
  <si>
    <t>55909 5259749</t>
  </si>
  <si>
    <t>55889 5262460</t>
  </si>
  <si>
    <t>55869 5265156</t>
  </si>
  <si>
    <t>55849 5267852</t>
  </si>
  <si>
    <t>55829 5270548</t>
  </si>
  <si>
    <t>55809 5273244</t>
  </si>
  <si>
    <t>55789 5275955</t>
  </si>
  <si>
    <t>55769 5278651</t>
  </si>
  <si>
    <t>55749 5281348</t>
  </si>
  <si>
    <t>55729 5284044</t>
  </si>
  <si>
    <t>55709 5286755</t>
  </si>
  <si>
    <t>55689 5289451</t>
  </si>
  <si>
    <t>55669 5292147</t>
  </si>
  <si>
    <t>55649 5294843</t>
  </si>
  <si>
    <t>55629 5297539</t>
  </si>
  <si>
    <t>55609 5300250</t>
  </si>
  <si>
    <t>55589 5302946</t>
  </si>
  <si>
    <t>55569 5305642</t>
  </si>
  <si>
    <t>55549 5308339</t>
  </si>
  <si>
    <t>55529 5311035</t>
  </si>
  <si>
    <t>55509 5313746</t>
  </si>
  <si>
    <t>55489 5316442</t>
  </si>
  <si>
    <t>55469 5319138</t>
  </si>
  <si>
    <t>55449 5321834</t>
  </si>
  <si>
    <t>55429 5324545</t>
  </si>
  <si>
    <t>55409 5327241</t>
  </si>
  <si>
    <t>55389 5329937</t>
  </si>
  <si>
    <t>55369 5332634</t>
  </si>
  <si>
    <t>55349 5335330</t>
  </si>
  <si>
    <t>55329 5338041</t>
  </si>
  <si>
    <t>55309 5340737</t>
  </si>
  <si>
    <t>55289 5343433</t>
  </si>
  <si>
    <t>55269 5346129</t>
  </si>
  <si>
    <t>55249 5348825</t>
  </si>
  <si>
    <t>55229 5351536</t>
  </si>
  <si>
    <t>55209 5354232</t>
  </si>
  <si>
    <t>55189 5356928</t>
  </si>
  <si>
    <t>55169 5359625</t>
  </si>
  <si>
    <t>55149 5362335</t>
  </si>
  <si>
    <t>55129 5365032</t>
  </si>
  <si>
    <t>55109 5367728</t>
  </si>
  <si>
    <t>55089 5370424</t>
  </si>
  <si>
    <t>55069 5373120</t>
  </si>
  <si>
    <t>55049 5375831</t>
  </si>
  <si>
    <t>55029 5378527</t>
  </si>
  <si>
    <t>55009 5381223</t>
  </si>
  <si>
    <t>54989 5383919</t>
  </si>
  <si>
    <t>54969 5386616</t>
  </si>
  <si>
    <t>54949 5389326</t>
  </si>
  <si>
    <t>54929 5392023</t>
  </si>
  <si>
    <t>54909 5394719</t>
  </si>
  <si>
    <t>54889 5397415</t>
  </si>
  <si>
    <t>54869 5400111</t>
  </si>
  <si>
    <t>54849 5402822</t>
  </si>
  <si>
    <t>54829 5405518</t>
  </si>
  <si>
    <t>54809 5408214</t>
  </si>
  <si>
    <t>54789 5410911</t>
  </si>
  <si>
    <t>54769 5413621</t>
  </si>
  <si>
    <t>54749 5416318</t>
  </si>
  <si>
    <t>54729 5419014</t>
  </si>
  <si>
    <t>54709 5421710</t>
  </si>
  <si>
    <t>54689 5424406</t>
  </si>
  <si>
    <t>54669 5427117</t>
  </si>
  <si>
    <t>54649 5429813</t>
  </si>
  <si>
    <t>54629 5432509</t>
  </si>
  <si>
    <t>54609 5435205</t>
  </si>
  <si>
    <t>54589 5437902</t>
  </si>
  <si>
    <t>54569 5440612</t>
  </si>
  <si>
    <t>54549 5443309</t>
  </si>
  <si>
    <t>54529 5446005</t>
  </si>
  <si>
    <t>54509 5448701</t>
  </si>
  <si>
    <t>54489 5451412</t>
  </si>
  <si>
    <t>54469 5454108</t>
  </si>
  <si>
    <t>54449 5456804</t>
  </si>
  <si>
    <t>54429 5459500</t>
  </si>
  <si>
    <t>54409 5462196</t>
  </si>
  <si>
    <t>54389 5464907</t>
  </si>
  <si>
    <t>54369 5467603</t>
  </si>
  <si>
    <t>54349 5470300</t>
  </si>
  <si>
    <t>54329 5472996</t>
  </si>
  <si>
    <t>54309 5475692</t>
  </si>
  <si>
    <t>54289 5478403</t>
  </si>
  <si>
    <t>54269 5481099</t>
  </si>
  <si>
    <t>54249 5483795</t>
  </si>
  <si>
    <t>54229 5486491</t>
  </si>
  <si>
    <t>54209 5489202</t>
  </si>
  <si>
    <t>54189 5491898</t>
  </si>
  <si>
    <t>54169 5494594</t>
  </si>
  <si>
    <t>54149 5497291</t>
  </si>
  <si>
    <t>54129 5499987</t>
  </si>
  <si>
    <t>54109 5502698</t>
  </si>
  <si>
    <t>54089 5505394</t>
  </si>
  <si>
    <t>54069 5508090</t>
  </si>
  <si>
    <t>54049 5510786</t>
  </si>
  <si>
    <t>54029 5513482</t>
  </si>
  <si>
    <t>54009 5516193</t>
  </si>
  <si>
    <t>53989 5518889</t>
  </si>
  <si>
    <t>53969 5521586</t>
  </si>
  <si>
    <t>53949 5524282</t>
  </si>
  <si>
    <t>53929 5526978</t>
  </si>
  <si>
    <t>53909 5529689</t>
  </si>
  <si>
    <t>53889 5532385</t>
  </si>
  <si>
    <t>53869 5535081</t>
  </si>
  <si>
    <t>53849 5537777</t>
  </si>
  <si>
    <t>53829 5540488</t>
  </si>
  <si>
    <t>53809 5543184</t>
  </si>
  <si>
    <t>53789 5545880</t>
  </si>
  <si>
    <t>53769 5548577</t>
  </si>
  <si>
    <t>53749 5551343</t>
  </si>
  <si>
    <t>53729 5554148</t>
  </si>
  <si>
    <t>53709 5556939</t>
  </si>
  <si>
    <t>53689 5559729</t>
  </si>
  <si>
    <t>53669 5562520</t>
  </si>
  <si>
    <t>53649 5565310</t>
  </si>
  <si>
    <t>53629 5568116</t>
  </si>
  <si>
    <t>53609 5570906</t>
  </si>
  <si>
    <t>53589 5573696</t>
  </si>
  <si>
    <t>53569 5576487</t>
  </si>
  <si>
    <t>53549 5579292</t>
  </si>
  <si>
    <t>53529 5582083</t>
  </si>
  <si>
    <t>53509 5584873</t>
  </si>
  <si>
    <t>53489 5587664</t>
  </si>
  <si>
    <t>53469 5590454</t>
  </si>
  <si>
    <t>53449 5593260</t>
  </si>
  <si>
    <t>53429 5596050</t>
  </si>
  <si>
    <t>53409 5598840</t>
  </si>
  <si>
    <t>53389 5601631</t>
  </si>
  <si>
    <t>53369 5604421</t>
  </si>
  <si>
    <t>53349 5607227</t>
  </si>
  <si>
    <t>53329 5610017</t>
  </si>
  <si>
    <t>53309 5612808</t>
  </si>
  <si>
    <t>53289 5615598</t>
  </si>
  <si>
    <t>53269 5618404</t>
  </si>
  <si>
    <t>53249 5621194</t>
  </si>
  <si>
    <t>53229 5623984</t>
  </si>
  <si>
    <t>53209 5626775</t>
  </si>
  <si>
    <t>53189 5629565</t>
  </si>
  <si>
    <t>53169 5632371</t>
  </si>
  <si>
    <t>53149 5635161</t>
  </si>
  <si>
    <t>53129 5637952</t>
  </si>
  <si>
    <t>53109 5640742</t>
  </si>
  <si>
    <t>53089 5643532</t>
  </si>
  <si>
    <t>53069 5646338</t>
  </si>
  <si>
    <t>53049 5649128</t>
  </si>
  <si>
    <t>53029 5651919</t>
  </si>
  <si>
    <t>53009 5654709</t>
  </si>
  <si>
    <t>52989 5657499</t>
  </si>
  <si>
    <t>52969 5660305</t>
  </si>
  <si>
    <t>52949 5663095</t>
  </si>
  <si>
    <t>52929 5665886</t>
  </si>
  <si>
    <t>52909 5668676</t>
  </si>
  <si>
    <t>52889 5671482</t>
  </si>
  <si>
    <t>52869 5674272</t>
  </si>
  <si>
    <t>52849 5677063</t>
  </si>
  <si>
    <t>52829 5679853</t>
  </si>
  <si>
    <t>52809 5682643</t>
  </si>
  <si>
    <t>52789 5685449</t>
  </si>
  <si>
    <t>52769 5688239</t>
  </si>
  <si>
    <t>52749 5691030</t>
  </si>
  <si>
    <t>52729 5693820</t>
  </si>
  <si>
    <t>52709 5696611</t>
  </si>
  <si>
    <t>52689 5699416</t>
  </si>
  <si>
    <t>52669 5702207</t>
  </si>
  <si>
    <t>52649 5704997</t>
  </si>
  <si>
    <t>52629 5707787</t>
  </si>
  <si>
    <t>52609 5710593</t>
  </si>
  <si>
    <t>52589 5713383</t>
  </si>
  <si>
    <t>52569 5716174</t>
  </si>
  <si>
    <t>52549 5718964</t>
  </si>
  <si>
    <t>52529 5721755</t>
  </si>
  <si>
    <t>52509 5724560</t>
  </si>
  <si>
    <t>52489 5727351</t>
  </si>
  <si>
    <t>52469 5730141</t>
  </si>
  <si>
    <t>52449 5732931</t>
  </si>
  <si>
    <t>52429 5735722</t>
  </si>
  <si>
    <t>52409 5738527</t>
  </si>
  <si>
    <t>52389 5741318</t>
  </si>
  <si>
    <t>52369 5744108</t>
  </si>
  <si>
    <t>52349 5746898</t>
  </si>
  <si>
    <t>52329 5749704</t>
  </si>
  <si>
    <t>52309 5752494</t>
  </si>
  <si>
    <t>52289 5755285</t>
  </si>
  <si>
    <t>52269 5758075</t>
  </si>
  <si>
    <t>52249 5760866</t>
  </si>
  <si>
    <t>52229 5763671</t>
  </si>
  <si>
    <t>52209 5766462</t>
  </si>
  <si>
    <t>52189 5769252</t>
  </si>
  <si>
    <t>52169 5772042</t>
  </si>
  <si>
    <t>52149 5774833</t>
  </si>
  <si>
    <t>52129 5777638</t>
  </si>
  <si>
    <t>52109 5780429</t>
  </si>
  <si>
    <t>52089 5783219</t>
  </si>
  <si>
    <t>52069 5786010</t>
  </si>
  <si>
    <t>52049 5788815</t>
  </si>
  <si>
    <t>52029 5791606</t>
  </si>
  <si>
    <t>52009 5794396</t>
  </si>
  <si>
    <t>51989 5797186</t>
  </si>
  <si>
    <t>51969 5799977</t>
  </si>
  <si>
    <t>51949 5802782</t>
  </si>
  <si>
    <t>51929 5805573</t>
  </si>
  <si>
    <t>51909 5808363</t>
  </si>
  <si>
    <t>51889 5811154</t>
  </si>
  <si>
    <t>51869 5813944</t>
  </si>
  <si>
    <t>51849 5816750</t>
  </si>
  <si>
    <t>51829 5819540</t>
  </si>
  <si>
    <t>51809 5822330</t>
  </si>
  <si>
    <t>51789 5825121</t>
  </si>
  <si>
    <t>51769 5827911</t>
  </si>
  <si>
    <t>51749 5830717</t>
  </si>
  <si>
    <t>51729 5833507</t>
  </si>
  <si>
    <t>51709 5836297</t>
  </si>
  <si>
    <t>51689 5839088</t>
  </si>
  <si>
    <t>51669 5841893</t>
  </si>
  <si>
    <t>51649 5844684</t>
  </si>
  <si>
    <t>51629 5847474</t>
  </si>
  <si>
    <t>51609 5850265</t>
  </si>
  <si>
    <t>51589 5853055</t>
  </si>
  <si>
    <t>51569 5855861</t>
  </si>
  <si>
    <t>51549 5858651</t>
  </si>
  <si>
    <t>51529 5861441</t>
  </si>
  <si>
    <t>51509 5864232</t>
  </si>
  <si>
    <t>51489 5867022</t>
  </si>
  <si>
    <t>51469 5869902</t>
  </si>
  <si>
    <t>51449 5872792</t>
  </si>
  <si>
    <t>51429 5875682</t>
  </si>
  <si>
    <t>51409 5878572</t>
  </si>
  <si>
    <t>51389 5881477</t>
  </si>
  <si>
    <t>51369 5884367</t>
  </si>
  <si>
    <t>51349 5887257</t>
  </si>
  <si>
    <t>51329 5890146</t>
  </si>
  <si>
    <t>51309 5893036</t>
  </si>
  <si>
    <t>51289 5895942</t>
  </si>
  <si>
    <t>51269 5898831</t>
  </si>
  <si>
    <t>51249 5901721</t>
  </si>
  <si>
    <t>51229 5904611</t>
  </si>
  <si>
    <t>51209 5907501</t>
  </si>
  <si>
    <t>51189 5910406</t>
  </si>
  <si>
    <t>51169 5913296</t>
  </si>
  <si>
    <t>51149 5916186</t>
  </si>
  <si>
    <t>51129 5919075</t>
  </si>
  <si>
    <t>51109 5921981</t>
  </si>
  <si>
    <t>51089 5924871</t>
  </si>
  <si>
    <t>51069 5927760</t>
  </si>
  <si>
    <t>51049 5930650</t>
  </si>
  <si>
    <t>51029 5933540</t>
  </si>
  <si>
    <t>51009 5936445</t>
  </si>
  <si>
    <t>50989 5939335</t>
  </si>
  <si>
    <t>50969 5942225</t>
  </si>
  <si>
    <t>50949 5945115</t>
  </si>
  <si>
    <t>50929 5948005</t>
  </si>
  <si>
    <t>50909 5950910</t>
  </si>
  <si>
    <t>50889 5953800</t>
  </si>
  <si>
    <t>50869 5956690</t>
  </si>
  <si>
    <t>50849 5959579</t>
  </si>
  <si>
    <t>50829 5962469</t>
  </si>
  <si>
    <t>50809 5965375</t>
  </si>
  <si>
    <t>50789 5968264</t>
  </si>
  <si>
    <t>50769 5971154</t>
  </si>
  <si>
    <t>50749 5974044</t>
  </si>
  <si>
    <t>50729 5976949</t>
  </si>
  <si>
    <t>50709 5979839</t>
  </si>
  <si>
    <t>50689 5982729</t>
  </si>
  <si>
    <t>50669 5985619</t>
  </si>
  <si>
    <t>50649 5988508</t>
  </si>
  <si>
    <t>50629 5991414</t>
  </si>
  <si>
    <t>50609 5994304</t>
  </si>
  <si>
    <t>50589 5997193</t>
  </si>
  <si>
    <t>50569 6000083</t>
  </si>
  <si>
    <t>50549 6002973</t>
  </si>
  <si>
    <t>50529 6005878</t>
  </si>
  <si>
    <t>50509 6008768</t>
  </si>
  <si>
    <t>50489 6011658</t>
  </si>
  <si>
    <t>50469 6014548</t>
  </si>
  <si>
    <t>50449 6017453</t>
  </si>
  <si>
    <t>50429 6020343</t>
  </si>
  <si>
    <t>50409 6023233</t>
  </si>
  <si>
    <t>50389 6026122</t>
  </si>
  <si>
    <t>50369 6029012</t>
  </si>
  <si>
    <t>50349 6031918</t>
  </si>
  <si>
    <t>50329 6034807</t>
  </si>
  <si>
    <t>50309 6037697</t>
  </si>
  <si>
    <t>50289 6040587</t>
  </si>
  <si>
    <t>50269 6043477</t>
  </si>
  <si>
    <t>50249 6046382</t>
  </si>
  <si>
    <t>50229 6049272</t>
  </si>
  <si>
    <t>50209 6052162</t>
  </si>
  <si>
    <t>50189 6055051</t>
  </si>
  <si>
    <t>50169 6057957</t>
  </si>
  <si>
    <t>50149 6060847</t>
  </si>
  <si>
    <t>50129 6063736</t>
  </si>
  <si>
    <t>50109 6066626</t>
  </si>
  <si>
    <t>50089 6069516</t>
  </si>
  <si>
    <t>50069 6072421</t>
  </si>
  <si>
    <t>50049 6075311</t>
  </si>
  <si>
    <t>50029 6078201</t>
  </si>
  <si>
    <t>50009 6081091</t>
  </si>
  <si>
    <t>49989 6083981</t>
  </si>
  <si>
    <t>49969 6086886</t>
  </si>
  <si>
    <t>49949 6089776</t>
  </si>
  <si>
    <t>49929 6092666</t>
  </si>
  <si>
    <t>49909 6095555</t>
  </si>
  <si>
    <t>49889 6098461</t>
  </si>
  <si>
    <t>49869 6101351</t>
  </si>
  <si>
    <t>49849 6104240</t>
  </si>
  <si>
    <t>49829 6107130</t>
  </si>
  <si>
    <t>49809 6110020</t>
  </si>
  <si>
    <t>49789 6112925</t>
  </si>
  <si>
    <t>49769 6115815</t>
  </si>
  <si>
    <t>49749 6118705</t>
  </si>
  <si>
    <t>49729 6121595</t>
  </si>
  <si>
    <t>49709 6124484</t>
  </si>
  <si>
    <t>49689 6127390</t>
  </si>
  <si>
    <t>49669 6130280</t>
  </si>
  <si>
    <t>49649 6133169</t>
  </si>
  <si>
    <t>49629 6136059</t>
  </si>
  <si>
    <t>49609 6138949</t>
  </si>
  <si>
    <t>49589 6141854</t>
  </si>
  <si>
    <t>49569 6144744</t>
  </si>
  <si>
    <t>49549 6147634</t>
  </si>
  <si>
    <t>49529 6150524</t>
  </si>
  <si>
    <t>49509 6153429</t>
  </si>
  <si>
    <t>49489 6156319</t>
  </si>
  <si>
    <t>49469 6159209</t>
  </si>
  <si>
    <t>49449 6162098</t>
  </si>
  <si>
    <t>49429 6164988</t>
  </si>
  <si>
    <t>49409 6167894</t>
  </si>
  <si>
    <t>49389 6170783</t>
  </si>
  <si>
    <t>49369 6173673</t>
  </si>
  <si>
    <t>49349 6176563</t>
  </si>
  <si>
    <t>49329 6179453</t>
  </si>
  <si>
    <t>49309 6182377</t>
  </si>
  <si>
    <t>49289 6185371</t>
  </si>
  <si>
    <t>49269 6188366</t>
  </si>
  <si>
    <t>49249 6191360</t>
  </si>
  <si>
    <t>49229 6194371</t>
  </si>
  <si>
    <t>49209 6197365</t>
  </si>
  <si>
    <t>49189 6200360</t>
  </si>
  <si>
    <t>49169 6203354</t>
  </si>
  <si>
    <t>49149 6206349</t>
  </si>
  <si>
    <t>49129 6209359</t>
  </si>
  <si>
    <t>49109 6212354</t>
  </si>
  <si>
    <t>49089 6215348</t>
  </si>
  <si>
    <t>49069 6218343</t>
  </si>
  <si>
    <t>49049 6221337</t>
  </si>
  <si>
    <t>49029 6224348</t>
  </si>
  <si>
    <t>49009 6227342</t>
  </si>
  <si>
    <t>48989 6230337</t>
  </si>
  <si>
    <t>48969 6233331</t>
  </si>
  <si>
    <t>48949 6236342</t>
  </si>
  <si>
    <t>48929 6239336</t>
  </si>
  <si>
    <t>48909 6242331</t>
  </si>
  <si>
    <t>48889 6245325</t>
  </si>
  <si>
    <t>48869 6248319</t>
  </si>
  <si>
    <t>48849 6251330</t>
  </si>
  <si>
    <t>48829 6254325</t>
  </si>
  <si>
    <t>48809 6257319</t>
  </si>
  <si>
    <t>48789 6260313</t>
  </si>
  <si>
    <t>48769 6263308</t>
  </si>
  <si>
    <t>48749 6266319</t>
  </si>
  <si>
    <t>48729 6269313</t>
  </si>
  <si>
    <t>48709 6272307</t>
  </si>
  <si>
    <t>48689 6275302</t>
  </si>
  <si>
    <t>48669 6278296</t>
  </si>
  <si>
    <t>48649 6281307</t>
  </si>
  <si>
    <t>48629 6284301</t>
  </si>
  <si>
    <t>48609 6287296</t>
  </si>
  <si>
    <t>48589 6290290</t>
  </si>
  <si>
    <t>48569 6293301</t>
  </si>
  <si>
    <t>48549 6296295</t>
  </si>
  <si>
    <t>48529 6299290</t>
  </si>
  <si>
    <t>48509 6302284</t>
  </si>
  <si>
    <t>48489 6305279</t>
  </si>
  <si>
    <t>48469 6308289</t>
  </si>
  <si>
    <t>48449 6311284</t>
  </si>
  <si>
    <t>48429 6314278</t>
  </si>
  <si>
    <t>48409 6317273</t>
  </si>
  <si>
    <t>48389 6320267</t>
  </si>
  <si>
    <t>48369 6323278</t>
  </si>
  <si>
    <t>48349 6326272</t>
  </si>
  <si>
    <t>48329 6329267</t>
  </si>
  <si>
    <t>48309 6332261</t>
  </si>
  <si>
    <t>48289 6335272</t>
  </si>
  <si>
    <t>48269 6338266</t>
  </si>
  <si>
    <t>48249 6341261</t>
  </si>
  <si>
    <t>48229 6344255</t>
  </si>
  <si>
    <t>48209 6347250</t>
  </si>
  <si>
    <t>48189 6350260</t>
  </si>
  <si>
    <t>48169 6353255</t>
  </si>
  <si>
    <t>48149 6356249</t>
  </si>
  <si>
    <t>48129 6359244</t>
  </si>
  <si>
    <t>48109 6362238</t>
  </si>
  <si>
    <t>48089 6365249</t>
  </si>
  <si>
    <t>48069 6368243</t>
  </si>
  <si>
    <t>48049 6371238</t>
  </si>
  <si>
    <t>48029 6374232</t>
  </si>
  <si>
    <t>48009 6377243</t>
  </si>
  <si>
    <t>47989 6380237</t>
  </si>
  <si>
    <t>47969 6383232</t>
  </si>
  <si>
    <t>47949 6386226</t>
  </si>
  <si>
    <t>47929 6389220</t>
  </si>
  <si>
    <t>47909 6392231</t>
  </si>
  <si>
    <t>47889 6395225</t>
  </si>
  <si>
    <t>47869 6398220</t>
  </si>
  <si>
    <t>47849 6401214</t>
  </si>
  <si>
    <t>47829 6404209</t>
  </si>
  <si>
    <t>47809 6407219</t>
  </si>
  <si>
    <t>47789 6410214</t>
  </si>
  <si>
    <t>47769 6413208</t>
  </si>
  <si>
    <t>47749 6416203</t>
  </si>
  <si>
    <t>47729 6419213</t>
  </si>
  <si>
    <t>47709 6422208</t>
  </si>
  <si>
    <t>47689 6425202</t>
  </si>
  <si>
    <t>47669 6428197</t>
  </si>
  <si>
    <t>47649 6431191</t>
  </si>
  <si>
    <t>47629 6434202</t>
  </si>
  <si>
    <t>47609 6437196</t>
  </si>
  <si>
    <t>47589 6440191</t>
  </si>
  <si>
    <t>47569 6443185</t>
  </si>
  <si>
    <t>47549 6446180</t>
  </si>
  <si>
    <t>47529 6449190</t>
  </si>
  <si>
    <t>47509 6452185</t>
  </si>
  <si>
    <t>47489 6455179</t>
  </si>
  <si>
    <t>47469 6458174</t>
  </si>
  <si>
    <t>47449 6461168</t>
  </si>
  <si>
    <t>47429 6464179</t>
  </si>
  <si>
    <t>47409 6467173</t>
  </si>
  <si>
    <t>47389 6470168</t>
  </si>
  <si>
    <t>47369 6473162</t>
  </si>
  <si>
    <t>47349 6476173</t>
  </si>
  <si>
    <t>47329 6479167</t>
  </si>
  <si>
    <t>47309 6482162</t>
  </si>
  <si>
    <t>47289 6485156</t>
  </si>
  <si>
    <t>47269 6488150</t>
  </si>
  <si>
    <t>47249 6491161</t>
  </si>
  <si>
    <t>47229 6494156</t>
  </si>
  <si>
    <t>47209 6497150</t>
  </si>
  <si>
    <t>47189 6500144</t>
  </si>
  <si>
    <t>47169 6503139</t>
  </si>
  <si>
    <t>47149 6506167</t>
  </si>
  <si>
    <t>47129 6509274</t>
  </si>
  <si>
    <t>47109 6512382</t>
  </si>
  <si>
    <t>47089 6515490</t>
  </si>
  <si>
    <t>47069 6518614</t>
  </si>
  <si>
    <t>47049 6521722</t>
  </si>
  <si>
    <t>47029 6524830</t>
  </si>
  <si>
    <t>47009 6527937</t>
  </si>
  <si>
    <t>46989 6531045</t>
  </si>
  <si>
    <t>46969 6534170</t>
  </si>
  <si>
    <t>46949 6537277</t>
  </si>
  <si>
    <t>46929 6540385</t>
  </si>
  <si>
    <t>46909 6543493</t>
  </si>
  <si>
    <t>46889 6546600</t>
  </si>
  <si>
    <t>46869 6549725</t>
  </si>
  <si>
    <t>46849 6552832</t>
  </si>
  <si>
    <t>46829 6555940</t>
  </si>
  <si>
    <t>46809 6559048</t>
  </si>
  <si>
    <t>46789 6562172</t>
  </si>
  <si>
    <t>46769 6565280</t>
  </si>
  <si>
    <t>46749 6568388</t>
  </si>
  <si>
    <t>46729 6571495</t>
  </si>
  <si>
    <t>46709 6574603</t>
  </si>
  <si>
    <t>46689 6577728</t>
  </si>
  <si>
    <t>46669 6580835</t>
  </si>
  <si>
    <t>46649 6583943</t>
  </si>
  <si>
    <t>46629 6587051</t>
  </si>
  <si>
    <t>46609 6590158</t>
  </si>
  <si>
    <t>46589 6593283</t>
  </si>
  <si>
    <t>46569 6596390</t>
  </si>
  <si>
    <t>46549 6599498</t>
  </si>
  <si>
    <t>46529 6602606</t>
  </si>
  <si>
    <t>46509 6605713</t>
  </si>
  <si>
    <t>46489 6608838</t>
  </si>
  <si>
    <t>46469 6611946</t>
  </si>
  <si>
    <t>46449 6615053</t>
  </si>
  <si>
    <t>46429 6618161</t>
  </si>
  <si>
    <t>46409 6621286</t>
  </si>
  <si>
    <t>46389 6624393</t>
  </si>
  <si>
    <t>46369 6627501</t>
  </si>
  <si>
    <t>46349 6630609</t>
  </si>
  <si>
    <t>46329 6633716</t>
  </si>
  <si>
    <t>46309 6636841</t>
  </si>
  <si>
    <t>46289 6639949</t>
  </si>
  <si>
    <t>46269 6643056</t>
  </si>
  <si>
    <t>46249 6646164</t>
  </si>
  <si>
    <t>46229 6649272</t>
  </si>
  <si>
    <t>46209 6652396</t>
  </si>
  <si>
    <t>46189 6655504</t>
  </si>
  <si>
    <t>46169 6658611</t>
  </si>
  <si>
    <t>46149 6661719</t>
  </si>
  <si>
    <t>46129 6664844</t>
  </si>
  <si>
    <t>46109 6667951</t>
  </si>
  <si>
    <t>46089 6671059</t>
  </si>
  <si>
    <t>46069 6674167</t>
  </si>
  <si>
    <t>46049 6677274</t>
  </si>
  <si>
    <t>46029 6680399</t>
  </si>
  <si>
    <t>46009 6683507</t>
  </si>
  <si>
    <t>45989 6686614</t>
  </si>
  <si>
    <t>45969 6689722</t>
  </si>
  <si>
    <t>45949 6692830</t>
  </si>
  <si>
    <t>45929 6695954</t>
  </si>
  <si>
    <t>45909 6699062</t>
  </si>
  <si>
    <t>45889 6702169</t>
  </si>
  <si>
    <t>45869 6705277</t>
  </si>
  <si>
    <t>45849 6708402</t>
  </si>
  <si>
    <t>45829 6711509</t>
  </si>
  <si>
    <t>45809 6714617</t>
  </si>
  <si>
    <t>45789 6717725</t>
  </si>
  <si>
    <t>45769 6720832</t>
  </si>
  <si>
    <t>45749 6723957</t>
  </si>
  <si>
    <t>45729 6727065</t>
  </si>
  <si>
    <t>45709 6730172</t>
  </si>
  <si>
    <t>45689 6733280</t>
  </si>
  <si>
    <t>45669 6736388</t>
  </si>
  <si>
    <t>45649 6739512</t>
  </si>
  <si>
    <t>45629 6742620</t>
  </si>
  <si>
    <t>45609 6745727</t>
  </si>
  <si>
    <t>45589 6748835</t>
  </si>
  <si>
    <t>45569 6751960</t>
  </si>
  <si>
    <t>45549 6755067</t>
  </si>
  <si>
    <t>45529 6758175</t>
  </si>
  <si>
    <t>45509 6761283</t>
  </si>
  <si>
    <t>45489 6764390</t>
  </si>
  <si>
    <t>45469 6767515</t>
  </si>
  <si>
    <t>45449 6770623</t>
  </si>
  <si>
    <t>45429 6773730</t>
  </si>
  <si>
    <t>45409 6776838</t>
  </si>
  <si>
    <t>45389 6779946</t>
  </si>
  <si>
    <t>45369 6783070</t>
  </si>
  <si>
    <t>45349 6786178</t>
  </si>
  <si>
    <t>45329 6789286</t>
  </si>
  <si>
    <t>45309 6792393</t>
  </si>
  <si>
    <t>45289 6795501</t>
  </si>
  <si>
    <t>45269 6798625</t>
  </si>
  <si>
    <t>45249 6801733</t>
  </si>
  <si>
    <t>45229 6804841</t>
  </si>
  <si>
    <t>45209 6807948</t>
  </si>
  <si>
    <t>45189 6811073</t>
  </si>
  <si>
    <t>45169 6814181</t>
  </si>
  <si>
    <t>45149 6817288</t>
  </si>
  <si>
    <t>45129 6820396</t>
  </si>
  <si>
    <t>45109 6823504</t>
  </si>
  <si>
    <t>45089 6826628</t>
  </si>
  <si>
    <t>45069 6829736</t>
  </si>
  <si>
    <t>45049 6832844</t>
  </si>
  <si>
    <t>45029 6835951</t>
  </si>
  <si>
    <t>45009 6839059</t>
  </si>
  <si>
    <t>44989 6842199</t>
  </si>
  <si>
    <t>44969 6845429</t>
  </si>
  <si>
    <t>44949 6848660</t>
  </si>
  <si>
    <t>44929 6851891</t>
  </si>
  <si>
    <t>44909 6855139</t>
  </si>
  <si>
    <t>44889 6858370</t>
  </si>
  <si>
    <t>44869 6861600</t>
  </si>
  <si>
    <t>44849 6864831</t>
  </si>
  <si>
    <t>44829 6868061</t>
  </si>
  <si>
    <t>44809 6871310</t>
  </si>
  <si>
    <t>44789 6874540</t>
  </si>
  <si>
    <t>44769 6877771</t>
  </si>
  <si>
    <t>44749 6881001</t>
  </si>
  <si>
    <t>44729 6884232</t>
  </si>
  <si>
    <t>44709 6887480</t>
  </si>
  <si>
    <t>44689 6890711</t>
  </si>
  <si>
    <t>44669 6893941</t>
  </si>
  <si>
    <t>44649 6897172</t>
  </si>
  <si>
    <t>44629 6900420</t>
  </si>
  <si>
    <t>44609 6903651</t>
  </si>
  <si>
    <t>44589 6906882</t>
  </si>
  <si>
    <t>44569 6910112</t>
  </si>
  <si>
    <t>44549 6913343</t>
  </si>
  <si>
    <t>44529 6916591</t>
  </si>
  <si>
    <t>44509 6919822</t>
  </si>
  <si>
    <t>44489 6923052</t>
  </si>
  <si>
    <t>44469 6926283</t>
  </si>
  <si>
    <t>44449 6929513</t>
  </si>
  <si>
    <t>44429 6932762</t>
  </si>
  <si>
    <t>44409 6935992</t>
  </si>
  <si>
    <t>44389 6939223</t>
  </si>
  <si>
    <t>44369 6942454</t>
  </si>
  <si>
    <t>44349 6945684</t>
  </si>
  <si>
    <t>44329 6948932</t>
  </si>
  <si>
    <t>44309 6952163</t>
  </si>
  <si>
    <t>44289 6955394</t>
  </si>
  <si>
    <t>44269 6958624</t>
  </si>
  <si>
    <t>44249 6961872</t>
  </si>
  <si>
    <t>44229 6965103</t>
  </si>
  <si>
    <t>44209 6968334</t>
  </si>
  <si>
    <t>44189 6971564</t>
  </si>
  <si>
    <t>44169 6974795</t>
  </si>
  <si>
    <t>44149 6978043</t>
  </si>
  <si>
    <t>44129 6981274</t>
  </si>
  <si>
    <t>44109 6984504</t>
  </si>
  <si>
    <t>44089 6987735</t>
  </si>
  <si>
    <t>44069 6990966</t>
  </si>
  <si>
    <t>44049 6994214</t>
  </si>
  <si>
    <t>44029 6997444</t>
  </si>
  <si>
    <t>44009 7000675</t>
  </si>
  <si>
    <t>43989 7003906</t>
  </si>
  <si>
    <t>43969 7007154</t>
  </si>
  <si>
    <t>43949 7010384</t>
  </si>
  <si>
    <t>43929 7013615</t>
  </si>
  <si>
    <t>43909 7016846</t>
  </si>
  <si>
    <t>43889 7020076</t>
  </si>
  <si>
    <t>43869 7023324</t>
  </si>
  <si>
    <t>43849 7026555</t>
  </si>
  <si>
    <t>43829 7029786</t>
  </si>
  <si>
    <t>43809 7033016</t>
  </si>
  <si>
    <t>43789 7036247</t>
  </si>
  <si>
    <t>43769 7039495</t>
  </si>
  <si>
    <t>43749 7042726</t>
  </si>
  <si>
    <t>43729 7045956</t>
  </si>
  <si>
    <t>43709 7049187</t>
  </si>
  <si>
    <t>43689 7052435</t>
  </si>
  <si>
    <t>43669 7055666</t>
  </si>
  <si>
    <t>43649 7058896</t>
  </si>
  <si>
    <t>43629 7062127</t>
  </si>
  <si>
    <t>43609 7065358</t>
  </si>
  <si>
    <t>43589 7068606</t>
  </si>
  <si>
    <t>43569 7071837</t>
  </si>
  <si>
    <t>43549 7075067</t>
  </si>
  <si>
    <t>43529 7078298</t>
  </si>
  <si>
    <t>43509 7081528</t>
  </si>
  <si>
    <t>43489 7084777</t>
  </si>
  <si>
    <t>43469 7088007</t>
  </si>
  <si>
    <t>43449 7091238</t>
  </si>
  <si>
    <t>43429 7094468</t>
  </si>
  <si>
    <t>43409 7097717</t>
  </si>
  <si>
    <t>43389 7100947</t>
  </si>
  <si>
    <t>43369 7104178</t>
  </si>
  <si>
    <t>43349 7107408</t>
  </si>
  <si>
    <t>43329 7110639</t>
  </si>
  <si>
    <t>43309 7113887</t>
  </si>
  <si>
    <t>43289 7117118</t>
  </si>
  <si>
    <t>43269 7120349</t>
  </si>
  <si>
    <t>43249 7123579</t>
  </si>
  <si>
    <t>43229 7126810</t>
  </si>
  <si>
    <t>43209 7130058</t>
  </si>
  <si>
    <t>43189 7133289</t>
  </si>
  <si>
    <t>43169 7136519</t>
  </si>
  <si>
    <t>43149 7139750</t>
  </si>
  <si>
    <t>43129 7142980</t>
  </si>
  <si>
    <t>43109 7146229</t>
  </si>
  <si>
    <t>43089 7149459</t>
  </si>
  <si>
    <t>43069 7152690</t>
  </si>
  <si>
    <t>43049 7155921</t>
  </si>
  <si>
    <t>43029 7159169</t>
  </si>
  <si>
    <t>43009 7162399</t>
  </si>
  <si>
    <t>42989 7165630</t>
  </si>
  <si>
    <t>42969 7168861</t>
  </si>
  <si>
    <t>42949 7172091</t>
  </si>
  <si>
    <t>42929 7175339</t>
  </si>
  <si>
    <t>42909 7178570</t>
  </si>
  <si>
    <t>42889 7181801</t>
  </si>
  <si>
    <t>42869 7185031</t>
  </si>
  <si>
    <t>42849 7188262</t>
  </si>
  <si>
    <t>42829 7191595</t>
  </si>
  <si>
    <t>42809 7194958</t>
  </si>
  <si>
    <t>42789 7198322</t>
  </si>
  <si>
    <t>42769 7201685</t>
  </si>
  <si>
    <t>42749 7205066</t>
  </si>
  <si>
    <t>42729 7208430</t>
  </si>
  <si>
    <t>42709 7211793</t>
  </si>
  <si>
    <t>42689 7215156</t>
  </si>
  <si>
    <t>42669 7218519</t>
  </si>
  <si>
    <t>42649 7221901</t>
  </si>
  <si>
    <t>42629 7225264</t>
  </si>
  <si>
    <t>42609 7228627</t>
  </si>
  <si>
    <t>42589 7231990</t>
  </si>
  <si>
    <t>42569 7235354</t>
  </si>
  <si>
    <t>42549 7238735</t>
  </si>
  <si>
    <t>42529 7242098</t>
  </si>
  <si>
    <t>42509 7245462</t>
  </si>
  <si>
    <t>42489 7248825</t>
  </si>
  <si>
    <t>42469 7252206</t>
  </si>
  <si>
    <t>42449 7255570</t>
  </si>
  <si>
    <t>42429 7258933</t>
  </si>
  <si>
    <t>42409 7262296</t>
  </si>
  <si>
    <t>42389 7265659</t>
  </si>
  <si>
    <t>42369 7269041</t>
  </si>
  <si>
    <t>42349 7272404</t>
  </si>
  <si>
    <t>42329 7275767</t>
  </si>
  <si>
    <t>42309 7279130</t>
  </si>
  <si>
    <t>42289 7282494</t>
  </si>
  <si>
    <t>42269 7285875</t>
  </si>
  <si>
    <t>42249 7289238</t>
  </si>
  <si>
    <t>42229 7292602</t>
  </si>
  <si>
    <t>42209 7295965</t>
  </si>
  <si>
    <t>42189 7299328</t>
  </si>
  <si>
    <t>42169 7302710</t>
  </si>
  <si>
    <t>42149 7306073</t>
  </si>
  <si>
    <t>42129 7309436</t>
  </si>
  <si>
    <t>42109 7312799</t>
  </si>
  <si>
    <t>42089 7316181</t>
  </si>
  <si>
    <t>42069 7319544</t>
  </si>
  <si>
    <t>42049 7322907</t>
  </si>
  <si>
    <t>42029 7326270</t>
  </si>
  <si>
    <t>42009 7329634</t>
  </si>
  <si>
    <t>41989 7333015</t>
  </si>
  <si>
    <t>41969 7336378</t>
  </si>
  <si>
    <t>41949 7339742</t>
  </si>
  <si>
    <t>41929 7343105</t>
  </si>
  <si>
    <t>41909 7346468</t>
  </si>
  <si>
    <t>41889 7349850</t>
  </si>
  <si>
    <t>41869 7353213</t>
  </si>
  <si>
    <t>41849 7356576</t>
  </si>
  <si>
    <t>41829 7359939</t>
  </si>
  <si>
    <t>41809 7363321</t>
  </si>
  <si>
    <t>41789 7366684</t>
  </si>
  <si>
    <t>41769 7370047</t>
  </si>
  <si>
    <t>41749 7373410</t>
  </si>
  <si>
    <t>41729 7376774</t>
  </si>
  <si>
    <t>41709 7380155</t>
  </si>
  <si>
    <t>41689 7383518</t>
  </si>
  <si>
    <t>41669 7386882</t>
  </si>
  <si>
    <t>41649 7390245</t>
  </si>
  <si>
    <t>41629 7393608</t>
  </si>
  <si>
    <t>41609 7396990</t>
  </si>
  <si>
    <t>41589 7400353</t>
  </si>
  <si>
    <t>41569 7403716</t>
  </si>
  <si>
    <t>41549 7407079</t>
  </si>
  <si>
    <t>41529 7410461</t>
  </si>
  <si>
    <t>41509 7413824</t>
  </si>
  <si>
    <t>41489 7417187</t>
  </si>
  <si>
    <t>41469 7420550</t>
  </si>
  <si>
    <t>41449 7423914</t>
  </si>
  <si>
    <t>41429 7427295</t>
  </si>
  <si>
    <t>41409 7430658</t>
  </si>
  <si>
    <t>41389 7434022</t>
  </si>
  <si>
    <t>41369 7437385</t>
  </si>
  <si>
    <t>41349 7440748</t>
  </si>
  <si>
    <t>41329 7444130</t>
  </si>
  <si>
    <t>41309 7447493</t>
  </si>
  <si>
    <t>41289 7450856</t>
  </si>
  <si>
    <t>41269 7454219</t>
  </si>
  <si>
    <t>41249 7457601</t>
  </si>
  <si>
    <t>41229 7460964</t>
  </si>
  <si>
    <t>41209 7464327</t>
  </si>
  <si>
    <t>41189 7467690</t>
  </si>
  <si>
    <t>41169 7471054</t>
  </si>
  <si>
    <t>41149 7474435</t>
  </si>
  <si>
    <t>41129 7477798</t>
  </si>
  <si>
    <t>41109 7481162</t>
  </si>
  <si>
    <t>41089 7484525</t>
  </si>
  <si>
    <t>41069 7487888</t>
  </si>
  <si>
    <t>41049 7491270</t>
  </si>
  <si>
    <t>41029 7494633</t>
  </si>
  <si>
    <t>41009 7497996</t>
  </si>
  <si>
    <t>40989 7501359</t>
  </si>
  <si>
    <t>40969 7504722</t>
  </si>
  <si>
    <t>40949 7508104</t>
  </si>
  <si>
    <t>40929 7511467</t>
  </si>
  <si>
    <t>40909 7514830</t>
  </si>
  <si>
    <t>40889 7518194</t>
  </si>
  <si>
    <t>40869 7521575</t>
  </si>
  <si>
    <t>40849 7524938</t>
  </si>
  <si>
    <t>40829 7528302</t>
  </si>
  <si>
    <t>40809 7531665</t>
  </si>
  <si>
    <t>40789 7535028</t>
  </si>
  <si>
    <t>40769 7538410</t>
  </si>
  <si>
    <t>40749 7541773</t>
  </si>
  <si>
    <t>40729 7545182</t>
  </si>
  <si>
    <t>40709 7548687</t>
  </si>
  <si>
    <t>40689 7552193</t>
  </si>
  <si>
    <t>40669 7555717</t>
  </si>
  <si>
    <t>40649 7559222</t>
  </si>
  <si>
    <t>40629 7562727</t>
  </si>
  <si>
    <t>40609 7566232</t>
  </si>
  <si>
    <t>40589 7569756</t>
  </si>
  <si>
    <t>40569 7573261</t>
  </si>
  <si>
    <t>40549 7576767</t>
  </si>
  <si>
    <t>40529 7580272</t>
  </si>
  <si>
    <t>40509 7583777</t>
  </si>
  <si>
    <t>40489 7587301</t>
  </si>
  <si>
    <t>40469 7590806</t>
  </si>
  <si>
    <t>40449 7594311</t>
  </si>
  <si>
    <t>40429 7597817</t>
  </si>
  <si>
    <t>40409 7601322</t>
  </si>
  <si>
    <t>40389 7604846</t>
  </si>
  <si>
    <t>40369 7608351</t>
  </si>
  <si>
    <t>40349 7611856</t>
  </si>
  <si>
    <t>40329 7615361</t>
  </si>
  <si>
    <t>40309 7618885</t>
  </si>
  <si>
    <t>40289 7622391</t>
  </si>
  <si>
    <t>40269 7625896</t>
  </si>
  <si>
    <t>40249 7629401</t>
  </si>
  <si>
    <t>40229 7632906</t>
  </si>
  <si>
    <t>40209 7636430</t>
  </si>
  <si>
    <t>40189 7639935</t>
  </si>
  <si>
    <t>40169 7643441</t>
  </si>
  <si>
    <t>40149 7646946</t>
  </si>
  <si>
    <t>40129 7650451</t>
  </si>
  <si>
    <t>40109 7653975</t>
  </si>
  <si>
    <t>40089 7657480</t>
  </si>
  <si>
    <t>40069 7660985</t>
  </si>
  <si>
    <t>40049 7664490</t>
  </si>
  <si>
    <t>40029 7667996</t>
  </si>
  <si>
    <t>40009 7671520</t>
  </si>
  <si>
    <t>39989 7675025</t>
  </si>
  <si>
    <t>39969 7678530</t>
  </si>
  <si>
    <t>39949 7682035</t>
  </si>
  <si>
    <t>39929 7685559</t>
  </si>
  <si>
    <t>39909 7689064</t>
  </si>
  <si>
    <t>39889 7692570</t>
  </si>
  <si>
    <t>39869 7696075</t>
  </si>
  <si>
    <t>39849 7699580</t>
  </si>
  <si>
    <t>39829 7703104</t>
  </si>
  <si>
    <t>39809 7706609</t>
  </si>
  <si>
    <t>39789 7710114</t>
  </si>
  <si>
    <t>39769 7713620</t>
  </si>
  <si>
    <t>39749 7717125</t>
  </si>
  <si>
    <t>39729 7720649</t>
  </si>
  <si>
    <t>39709 7724154</t>
  </si>
  <si>
    <t>39689 7727659</t>
  </si>
  <si>
    <t>39669 7731164</t>
  </si>
  <si>
    <t>39649 7734688</t>
  </si>
  <si>
    <t>39629 7738194</t>
  </si>
  <si>
    <t>39609 7741699</t>
  </si>
  <si>
    <t>39589 7745204</t>
  </si>
  <si>
    <t>39569 7748709</t>
  </si>
  <si>
    <t>39549 7752233</t>
  </si>
  <si>
    <t>39529 7755738</t>
  </si>
  <si>
    <t>39509 7759244</t>
  </si>
  <si>
    <t>39489 7762749</t>
  </si>
  <si>
    <t>39469 7766254</t>
  </si>
  <si>
    <t>39449 7769778</t>
  </si>
  <si>
    <t>39429 7773283</t>
  </si>
  <si>
    <t>39409 7776788</t>
  </si>
  <si>
    <t>39389 7780293</t>
  </si>
  <si>
    <t>39369 7783818</t>
  </si>
  <si>
    <t>39349 7787323</t>
  </si>
  <si>
    <t>39329 7790828</t>
  </si>
  <si>
    <t>39309 7794333</t>
  </si>
  <si>
    <t>39289 7797838</t>
  </si>
  <si>
    <t>39269 7801362</t>
  </si>
  <si>
    <t>39249 7804867</t>
  </si>
  <si>
    <t>39229 7808373</t>
  </si>
  <si>
    <t>39209 7811878</t>
  </si>
  <si>
    <t>39189 7815383</t>
  </si>
  <si>
    <t>39169 7818907</t>
  </si>
  <si>
    <t>39149 7822412</t>
  </si>
  <si>
    <t>39129 7825917</t>
  </si>
  <si>
    <t>39109 7829423</t>
  </si>
  <si>
    <t>39089 7832928</t>
  </si>
  <si>
    <t>39069 7836452</t>
  </si>
  <si>
    <t>39049 7839957</t>
  </si>
  <si>
    <t>39029 7843462</t>
  </si>
  <si>
    <t>39009 7846967</t>
  </si>
  <si>
    <t>38989 7850491</t>
  </si>
  <si>
    <t>38969 7853997</t>
  </si>
  <si>
    <t>38949 7857502</t>
  </si>
  <si>
    <t>38929 7861007</t>
  </si>
  <si>
    <t>38909 7864512</t>
  </si>
  <si>
    <t>38889 7868036</t>
  </si>
  <si>
    <t>38869 7871541</t>
  </si>
  <si>
    <t>38849 7875047</t>
  </si>
  <si>
    <t>38829 7878552</t>
  </si>
  <si>
    <t>38809 7882057</t>
  </si>
  <si>
    <t>38789 7885581</t>
  </si>
  <si>
    <t>38769 7889086</t>
  </si>
  <si>
    <t>38749 7892591</t>
  </si>
  <si>
    <t>38729 7896096</t>
  </si>
  <si>
    <t>38709 7899621</t>
  </si>
  <si>
    <t>38689 7903126</t>
  </si>
  <si>
    <t>38669 7906742</t>
  </si>
  <si>
    <t>38649 7910399</t>
  </si>
  <si>
    <t>38629 7914056</t>
  </si>
  <si>
    <t>38609 7917734</t>
  </si>
  <si>
    <t>38589 7921391</t>
  </si>
  <si>
    <t>38569 7925048</t>
  </si>
  <si>
    <t>38549 7928706</t>
  </si>
  <si>
    <t>38529 7932363</t>
  </si>
  <si>
    <t>38509 7936040</t>
  </si>
  <si>
    <t>38489 7939698</t>
  </si>
  <si>
    <t>38469 7943355</t>
  </si>
  <si>
    <t>38449 7947012</t>
  </si>
  <si>
    <t>38429 7950689</t>
  </si>
  <si>
    <t>38409 7954347</t>
  </si>
  <si>
    <t>38389 7958004</t>
  </si>
  <si>
    <t>38369 7961661</t>
  </si>
  <si>
    <t>38349 7965319</t>
  </si>
  <si>
    <t>38329 7968996</t>
  </si>
  <si>
    <t>38309 7972653</t>
  </si>
  <si>
    <t>38289 7976311</t>
  </si>
  <si>
    <t>38269 7979968</t>
  </si>
  <si>
    <t>38249 7983625</t>
  </si>
  <si>
    <t>38229 7987303</t>
  </si>
  <si>
    <t>38209 7990960</t>
  </si>
  <si>
    <t>38189 7994617</t>
  </si>
  <si>
    <t>38169 7998275</t>
  </si>
  <si>
    <t>38149 8001952</t>
  </si>
  <si>
    <t>38129 8005609</t>
  </si>
  <si>
    <t>38109 8009266</t>
  </si>
  <si>
    <t>38089 8012924</t>
  </si>
  <si>
    <t>38069 8016581</t>
  </si>
  <si>
    <t>38049 8020258</t>
  </si>
  <si>
    <t>38029 8023916</t>
  </si>
  <si>
    <t>38009 8027573</t>
  </si>
  <si>
    <t>37989 8031230</t>
  </si>
  <si>
    <t>37969 8034888</t>
  </si>
  <si>
    <t>37949 8038565</t>
  </si>
  <si>
    <t>37929 8042222</t>
  </si>
  <si>
    <t>37909 8045880</t>
  </si>
  <si>
    <t>37889 8049537</t>
  </si>
  <si>
    <t>37869 8053194</t>
  </si>
  <si>
    <t>37849 8056871</t>
  </si>
  <si>
    <t>37829 8060529</t>
  </si>
  <si>
    <t>37809 8064186</t>
  </si>
  <si>
    <t>37789 8067843</t>
  </si>
  <si>
    <t>37769 8071521</t>
  </si>
  <si>
    <t>37749 8075178</t>
  </si>
  <si>
    <t>37729 8078835</t>
  </si>
  <si>
    <t>37709 8082493</t>
  </si>
  <si>
    <t>37689 8086150</t>
  </si>
  <si>
    <t>37669 8089827</t>
  </si>
  <si>
    <t>37649 8093485</t>
  </si>
  <si>
    <t>37629 8097142</t>
  </si>
  <si>
    <t>37609 8100799</t>
  </si>
  <si>
    <t>37589 8104457</t>
  </si>
  <si>
    <t>37569 8108134</t>
  </si>
  <si>
    <t>37549 8111791</t>
  </si>
  <si>
    <t>37529 8115449</t>
  </si>
  <si>
    <t>37509 8119106</t>
  </si>
  <si>
    <t>37489 8122783</t>
  </si>
  <si>
    <t>37469 8126440</t>
  </si>
  <si>
    <t>37449 8130098</t>
  </si>
  <si>
    <t>37429 8133755</t>
  </si>
  <si>
    <t>37409 8137412</t>
  </si>
  <si>
    <t>37389 8141090</t>
  </si>
  <si>
    <t>37369 8144747</t>
  </si>
  <si>
    <t>37349 8148404</t>
  </si>
  <si>
    <t>37329 8152062</t>
  </si>
  <si>
    <t>37309 8155719</t>
  </si>
  <si>
    <t>37289 8159396</t>
  </si>
  <si>
    <t>37269 8163054</t>
  </si>
  <si>
    <t>37249 8166711</t>
  </si>
  <si>
    <t>37229 8170368</t>
  </si>
  <si>
    <t>37209 8174045</t>
  </si>
  <si>
    <t>37189 8177703</t>
  </si>
  <si>
    <t>37169 8181360</t>
  </si>
  <si>
    <t>37149 8185017</t>
  </si>
  <si>
    <t>37129 8188675</t>
  </si>
  <si>
    <t>37109 8192352</t>
  </si>
  <si>
    <t>37089 8196009</t>
  </si>
  <si>
    <t>37069 8199667</t>
  </si>
  <si>
    <t>37049 8203324</t>
  </si>
  <si>
    <t>37029 8206981</t>
  </si>
  <si>
    <t>37009 8210659</t>
  </si>
  <si>
    <t>36989 8214316</t>
  </si>
  <si>
    <t>36969 8217973</t>
  </si>
  <si>
    <t>36949 8221631</t>
  </si>
  <si>
    <t>36929 8225288</t>
  </si>
  <si>
    <t>36909 8228965</t>
  </si>
  <si>
    <t>36889 8232622</t>
  </si>
  <si>
    <t>36869 8236280</t>
  </si>
  <si>
    <t>36849 8239937</t>
  </si>
  <si>
    <t>36829 8243614</t>
  </si>
  <si>
    <t>36809 8247272</t>
  </si>
  <si>
    <t>36789 8250929</t>
  </si>
  <si>
    <t>36769 8254586</t>
  </si>
  <si>
    <t>36749 8258244</t>
  </si>
  <si>
    <t>36729 8261921</t>
  </si>
  <si>
    <t>36709 8265578</t>
  </si>
  <si>
    <t>36689 8269236</t>
  </si>
  <si>
    <t>36669 8272942</t>
  </si>
  <si>
    <t>36649 8276763</t>
  </si>
  <si>
    <t>36629 8280604</t>
  </si>
  <si>
    <t>36609 8284425</t>
  </si>
  <si>
    <t>36589 8288246</t>
  </si>
  <si>
    <t>36569 8292067</t>
  </si>
  <si>
    <t>36549 8295909</t>
  </si>
  <si>
    <t>36529 8299730</t>
  </si>
  <si>
    <t>36509 8303550</t>
  </si>
  <si>
    <t>36489 8307371</t>
  </si>
  <si>
    <t>36469 8311192</t>
  </si>
  <si>
    <t>36449 8315034</t>
  </si>
  <si>
    <t>36429 8318855</t>
  </si>
  <si>
    <t>36409 8322676</t>
  </si>
  <si>
    <t>36389 8326497</t>
  </si>
  <si>
    <t>36369 8330318</t>
  </si>
  <si>
    <t>36349 8334159</t>
  </si>
  <si>
    <t>36329 8337980</t>
  </si>
  <si>
    <t>36309 8341801</t>
  </si>
  <si>
    <t>36289 8345622</t>
  </si>
  <si>
    <t>36269 8349464</t>
  </si>
  <si>
    <t>36249 8353284</t>
  </si>
  <si>
    <t>36229 8357105</t>
  </si>
  <si>
    <t>36209 8360926</t>
  </si>
  <si>
    <t>36189 8364747</t>
  </si>
  <si>
    <t>36169 8368589</t>
  </si>
  <si>
    <t>36149 8372410</t>
  </si>
  <si>
    <t>36129 8376231</t>
  </si>
  <si>
    <t>36109 8380051</t>
  </si>
  <si>
    <t>36089 8383872</t>
  </si>
  <si>
    <t>36069 8387714</t>
  </si>
  <si>
    <t>36049 8391535</t>
  </si>
  <si>
    <t>36029 8395356</t>
  </si>
  <si>
    <t>36009 8399177</t>
  </si>
  <si>
    <t>35989 8403018</t>
  </si>
  <si>
    <t>35969 8406839</t>
  </si>
  <si>
    <t>35949 8410660</t>
  </si>
  <si>
    <t>35929 8414481</t>
  </si>
  <si>
    <t>35909 8418302</t>
  </si>
  <si>
    <t>35889 8422144</t>
  </si>
  <si>
    <t>35869 8425964</t>
  </si>
  <si>
    <t>35849 8429785</t>
  </si>
  <si>
    <t>35829 8433606</t>
  </si>
  <si>
    <t>35809 8437427</t>
  </si>
  <si>
    <t>35789 8441269</t>
  </si>
  <si>
    <t>35769 8445090</t>
  </si>
  <si>
    <t>35749 8448911</t>
  </si>
  <si>
    <t>35729 8452732</t>
  </si>
  <si>
    <t>35709 8456552</t>
  </si>
  <si>
    <t>35689 8460394</t>
  </si>
  <si>
    <t>35669 8464215</t>
  </si>
  <si>
    <t>35649 8468036</t>
  </si>
  <si>
    <t>35629 8471857</t>
  </si>
  <si>
    <t>35609 8475698</t>
  </si>
  <si>
    <t>35589 8479519</t>
  </si>
  <si>
    <t>35569 8483340</t>
  </si>
  <si>
    <t>35549 8487161</t>
  </si>
  <si>
    <t>35529 8490982</t>
  </si>
  <si>
    <t>35509 8494824</t>
  </si>
  <si>
    <t>35489 8498645</t>
  </si>
  <si>
    <t>35469 8502465</t>
  </si>
  <si>
    <t>35449 8506286</t>
  </si>
  <si>
    <t>35429 8510107</t>
  </si>
  <si>
    <t>35409 8513949</t>
  </si>
  <si>
    <t>35389 8517770</t>
  </si>
  <si>
    <t>35369 8521591</t>
  </si>
  <si>
    <t>35349 8525412</t>
  </si>
  <si>
    <t>35329 8529253</t>
  </si>
  <si>
    <t>35309 8533074</t>
  </si>
  <si>
    <t>35289 8536895</t>
  </si>
  <si>
    <t>35269 8540716</t>
  </si>
  <si>
    <t>35249 8544537</t>
  </si>
  <si>
    <t>35229 8548378</t>
  </si>
  <si>
    <t>35209 8552199</t>
  </si>
  <si>
    <t>35189 8556020</t>
  </si>
  <si>
    <t>35169 8559841</t>
  </si>
  <si>
    <t>35149 8563662</t>
  </si>
  <si>
    <t>35129 8567504</t>
  </si>
  <si>
    <t>35109 8571325</t>
  </si>
  <si>
    <t>35089 8575146</t>
  </si>
  <si>
    <t>35069 8578966</t>
  </si>
  <si>
    <t>35049 8582808</t>
  </si>
  <si>
    <t>35029 8586629</t>
  </si>
  <si>
    <t>35009 8590450</t>
  </si>
  <si>
    <t>34989 8594271</t>
  </si>
  <si>
    <t>34969 8598092</t>
  </si>
  <si>
    <t>34949 8601933</t>
  </si>
  <si>
    <t>34929 8605754</t>
  </si>
  <si>
    <t>34909 8609575</t>
  </si>
  <si>
    <t>34889 8613396</t>
  </si>
  <si>
    <t>34869 8617217</t>
  </si>
  <si>
    <t>34849 8621059</t>
  </si>
  <si>
    <t>34829 8624879</t>
  </si>
  <si>
    <t>34809 8628700</t>
  </si>
  <si>
    <t>34789 8632521</t>
  </si>
  <si>
    <t>34769 8636342</t>
  </si>
  <si>
    <t>34749 8640184</t>
  </si>
  <si>
    <t>34729 8644005</t>
  </si>
  <si>
    <t>34709 8647929</t>
  </si>
  <si>
    <t>34689 8651925</t>
  </si>
  <si>
    <t>34669 8655943</t>
  </si>
  <si>
    <t>34649 8659940</t>
  </si>
  <si>
    <t>34629 8663937</t>
  </si>
  <si>
    <t>34609 8667933</t>
  </si>
  <si>
    <t>34589 8671930</t>
  </si>
  <si>
    <t>34569 8675948</t>
  </si>
  <si>
    <t>34549 8679944</t>
  </si>
  <si>
    <t>34529 8683941</t>
  </si>
  <si>
    <t>34509 8687938</t>
  </si>
  <si>
    <t>34489 8691934</t>
  </si>
  <si>
    <t>34469 8695952</t>
  </si>
  <si>
    <t>34449 8699949</t>
  </si>
  <si>
    <t>34429 8703945</t>
  </si>
  <si>
    <t>34409 8707942</t>
  </si>
  <si>
    <t>34389 8711960</t>
  </si>
  <si>
    <t>34369 8715957</t>
  </si>
  <si>
    <t>34349 8719953</t>
  </si>
  <si>
    <t>34329 8723950</t>
  </si>
  <si>
    <t>34309 8727946</t>
  </si>
  <si>
    <t>34289 8731965</t>
  </si>
  <si>
    <t>34269 8735961</t>
  </si>
  <si>
    <t>34249 8739958</t>
  </si>
  <si>
    <t>34229 8743954</t>
  </si>
  <si>
    <t>34209 8747951</t>
  </si>
  <si>
    <t>34189 8751969</t>
  </si>
  <si>
    <t>34169 8755966</t>
  </si>
  <si>
    <t>34149 8759962</t>
  </si>
  <si>
    <t>34129 8763959</t>
  </si>
  <si>
    <t>34109 8767977</t>
  </si>
  <si>
    <t>34089 8771974</t>
  </si>
  <si>
    <t>34069 8775970</t>
  </si>
  <si>
    <t>34049 8779967</t>
  </si>
  <si>
    <t>34029 8783963</t>
  </si>
  <si>
    <t>34009 8787982</t>
  </si>
  <si>
    <t>33989 8791978</t>
  </si>
  <si>
    <t>33969 8795975</t>
  </si>
  <si>
    <t>33949 8799971</t>
  </si>
  <si>
    <t>33929 8803968</t>
  </si>
  <si>
    <t>33909 8807986</t>
  </si>
  <si>
    <t>33889 8811983</t>
  </si>
  <si>
    <t>33869 8815979</t>
  </si>
  <si>
    <t>33849 8819976</t>
  </si>
  <si>
    <t>33829 8823994</t>
  </si>
  <si>
    <t>33809 8827990</t>
  </si>
  <si>
    <t>33789 8831987</t>
  </si>
  <si>
    <t>33769 8835983</t>
  </si>
  <si>
    <t>33749 8839980</t>
  </si>
  <si>
    <t>33729 8843998</t>
  </si>
  <si>
    <t>33709 8847995</t>
  </si>
  <si>
    <t>33689 8851991</t>
  </si>
  <si>
    <t>33669 8855988</t>
  </si>
  <si>
    <t>33649 8859984</t>
  </si>
  <si>
    <t>33629 8864003</t>
  </si>
  <si>
    <t>33609 8867999</t>
  </si>
  <si>
    <t>33589 8871996</t>
  </si>
  <si>
    <t>33569 8875992</t>
  </si>
  <si>
    <t>33549 8879989</t>
  </si>
  <si>
    <t>33529 8884007</t>
  </si>
  <si>
    <t>33509 8888004</t>
  </si>
  <si>
    <t>33489 8892000</t>
  </si>
  <si>
    <t>33469 8895997</t>
  </si>
  <si>
    <t>33449 8900015</t>
  </si>
  <si>
    <t>33429 8904012</t>
  </si>
  <si>
    <t>33409 8908008</t>
  </si>
  <si>
    <t>33389 8912005</t>
  </si>
  <si>
    <t>33369 8916001</t>
  </si>
  <si>
    <t>33349 8920020</t>
  </si>
  <si>
    <t>33329 8924016</t>
  </si>
  <si>
    <t>33309 8928013</t>
  </si>
  <si>
    <t>33289 8932009</t>
  </si>
  <si>
    <t>33269 8936006</t>
  </si>
  <si>
    <t>33249 8940024</t>
  </si>
  <si>
    <t>33229 8944021</t>
  </si>
  <si>
    <t>33209 8948017</t>
  </si>
  <si>
    <t>33189 8952014</t>
  </si>
  <si>
    <t>33169 8956032</t>
  </si>
  <si>
    <t>33149 8960028</t>
  </si>
  <si>
    <t>33129 8964025</t>
  </si>
  <si>
    <t>33109 8968022</t>
  </si>
  <si>
    <t>33089 8972018</t>
  </si>
  <si>
    <t>33069 8976036</t>
  </si>
  <si>
    <t>33049 8980033</t>
  </si>
  <si>
    <t>33029 8984029</t>
  </si>
  <si>
    <t>33009 8988026</t>
  </si>
  <si>
    <t>32989 8992023</t>
  </si>
  <si>
    <t>32969 8996041</t>
  </si>
  <si>
    <t>32949 9000037</t>
  </si>
  <si>
    <t>32929 9004034</t>
  </si>
  <si>
    <t>32909 9008030</t>
  </si>
  <si>
    <t>32889 9012049</t>
  </si>
  <si>
    <t>32869 9016045</t>
  </si>
  <si>
    <t>32849 9020042</t>
  </si>
  <si>
    <t>32829 9024038</t>
  </si>
  <si>
    <t>32809 9028145</t>
  </si>
  <si>
    <t>32789 9032353</t>
  </si>
  <si>
    <t>32769 9036538</t>
  </si>
  <si>
    <t>32749 9040723</t>
  </si>
  <si>
    <t>32729 9044908</t>
  </si>
  <si>
    <t>32709 9049093</t>
  </si>
  <si>
    <t>32689 9053301</t>
  </si>
  <si>
    <t>32669 9057486</t>
  </si>
  <si>
    <t>32649 9061671</t>
  </si>
  <si>
    <t>32629 9065856</t>
  </si>
  <si>
    <t>32609 9070041</t>
  </si>
  <si>
    <t>32589 9074248</t>
  </si>
  <si>
    <t>32569 9078433</t>
  </si>
  <si>
    <t>32549 9082618</t>
  </si>
  <si>
    <t>32529 9086803</t>
  </si>
  <si>
    <t>32509 9091011</t>
  </si>
  <si>
    <t>32489 9095196</t>
  </si>
  <si>
    <t>32469 9099381</t>
  </si>
  <si>
    <t>32449 9103566</t>
  </si>
  <si>
    <t>32429 9107751</t>
  </si>
  <si>
    <t>32409 9111958</t>
  </si>
  <si>
    <t>32389 9116143</t>
  </si>
  <si>
    <t>32369 9120328</t>
  </si>
  <si>
    <t>32349 9124513</t>
  </si>
  <si>
    <t>32329 9128698</t>
  </si>
  <si>
    <t>32309 9132906</t>
  </si>
  <si>
    <t>32289 9137091</t>
  </si>
  <si>
    <t>32269 9141276</t>
  </si>
  <si>
    <t>32249 9145461</t>
  </si>
  <si>
    <t>32229 9149669</t>
  </si>
  <si>
    <t>32209 9153854</t>
  </si>
  <si>
    <t>32189 9158039</t>
  </si>
  <si>
    <t>32169 9162224</t>
  </si>
  <si>
    <t>32149 9166409</t>
  </si>
  <si>
    <t>32129 9170616</t>
  </si>
  <si>
    <t>32109 9174801</t>
  </si>
  <si>
    <t>32089 9178986</t>
  </si>
  <si>
    <t>32069 9183171</t>
  </si>
  <si>
    <t>32049 9187356</t>
  </si>
  <si>
    <t>32029 9191564</t>
  </si>
  <si>
    <t>32009 9195749</t>
  </si>
  <si>
    <t>31989 9199934</t>
  </si>
  <si>
    <t>31969 9204119</t>
  </si>
  <si>
    <t>31949 9208326</t>
  </si>
  <si>
    <t>31929 9212511</t>
  </si>
  <si>
    <t>31909 9216696</t>
  </si>
  <si>
    <t>31889 9220881</t>
  </si>
  <si>
    <t>31869 9225066</t>
  </si>
  <si>
    <t>31849 9229274</t>
  </si>
  <si>
    <t>31829 9233459</t>
  </si>
  <si>
    <t>31809 9237644</t>
  </si>
  <si>
    <t>31789 9241829</t>
  </si>
  <si>
    <t>31769 9246014</t>
  </si>
  <si>
    <t>31749 9250222</t>
  </si>
  <si>
    <t>31729 9254407</t>
  </si>
  <si>
    <t>31709 9258591</t>
  </si>
  <si>
    <t>31689 9262776</t>
  </si>
  <si>
    <t>31669 9266984</t>
  </si>
  <si>
    <t>31649 9271169</t>
  </si>
  <si>
    <t>31629 9275354</t>
  </si>
  <si>
    <t>31609 9279539</t>
  </si>
  <si>
    <t>31589 9283724</t>
  </si>
  <si>
    <t>31569 9287932</t>
  </si>
  <si>
    <t>31549 9292117</t>
  </si>
  <si>
    <t>31529 9296302</t>
  </si>
  <si>
    <t>31509 9300487</t>
  </si>
  <si>
    <t>31489 9304672</t>
  </si>
  <si>
    <t>31469 9308879</t>
  </si>
  <si>
    <t>31449 9313064</t>
  </si>
  <si>
    <t>31429 9317249</t>
  </si>
  <si>
    <t>31409 9321434</t>
  </si>
  <si>
    <t>31389 9325619</t>
  </si>
  <si>
    <t>31369 9329827</t>
  </si>
  <si>
    <t>31349 9334012</t>
  </si>
  <si>
    <t>31329 9338197</t>
  </si>
  <si>
    <t>31309 9342382</t>
  </si>
  <si>
    <t>31289 9346589</t>
  </si>
  <si>
    <t>31269 9350774</t>
  </si>
  <si>
    <t>31249 9354959</t>
  </si>
  <si>
    <t>31229 9359144</t>
  </si>
  <si>
    <t>31209 9363329</t>
  </si>
  <si>
    <t>31189 9367537</t>
  </si>
  <si>
    <t>31169 9371722</t>
  </si>
  <si>
    <t>31149 9375907</t>
  </si>
  <si>
    <t>31129 9380092</t>
  </si>
  <si>
    <t>31109 9384277</t>
  </si>
  <si>
    <t>31089 9388485</t>
  </si>
  <si>
    <t>31069 9392670</t>
  </si>
  <si>
    <t>31049 9396855</t>
  </si>
  <si>
    <t>31029 9401040</t>
  </si>
  <si>
    <t>31009 9405247</t>
  </si>
  <si>
    <t>30989 9409432</t>
  </si>
  <si>
    <t>30969 9413789</t>
  </si>
  <si>
    <t>30949 9418176</t>
  </si>
  <si>
    <t>30929 9422564</t>
  </si>
  <si>
    <t>30909 9426975</t>
  </si>
  <si>
    <t>30889 9431362</t>
  </si>
  <si>
    <t>30869 9435750</t>
  </si>
  <si>
    <t>30849 9440137</t>
  </si>
  <si>
    <t>30829 9444525</t>
  </si>
  <si>
    <t>30809 9448936</t>
  </si>
  <si>
    <t>30789 9453323</t>
  </si>
  <si>
    <t>30769 9457711</t>
  </si>
  <si>
    <t>30749 9462098</t>
  </si>
  <si>
    <t>30729 9466509</t>
  </si>
  <si>
    <t>30709 9470897</t>
  </si>
  <si>
    <t>30689 9475284</t>
  </si>
  <si>
    <t>30669 9479672</t>
  </si>
  <si>
    <t>30649 9484059</t>
  </si>
  <si>
    <t>30629 9488470</t>
  </si>
  <si>
    <t>30609 9492858</t>
  </si>
  <si>
    <t>30589 9497245</t>
  </si>
  <si>
    <t>30569 9501633</t>
  </si>
  <si>
    <t>30549 9506020</t>
  </si>
  <si>
    <t>30529 9510431</t>
  </si>
  <si>
    <t>30509 9514819</t>
  </si>
  <si>
    <t>30489 9519206</t>
  </si>
  <si>
    <t>30469 9523593</t>
  </si>
  <si>
    <t>30449 9527981</t>
  </si>
  <si>
    <t>30429 9532392</t>
  </si>
  <si>
    <t>30409 9536780</t>
  </si>
  <si>
    <t>30389 9541167</t>
  </si>
  <si>
    <t>30369 9545554</t>
  </si>
  <si>
    <t>30349 9549966</t>
  </si>
  <si>
    <t>30329 9554353</t>
  </si>
  <si>
    <t>30309 9558740</t>
  </si>
  <si>
    <t>30289 9563128</t>
  </si>
  <si>
    <t>30269 9567515</t>
  </si>
  <si>
    <t>30249 9571927</t>
  </si>
  <si>
    <t>30229 9576314</t>
  </si>
  <si>
    <t>30209 9580701</t>
  </si>
  <si>
    <t>30189 9585089</t>
  </si>
  <si>
    <t>30169 9589476</t>
  </si>
  <si>
    <t>30149 9593887</t>
  </si>
  <si>
    <t>30129 9598275</t>
  </si>
  <si>
    <t>30109 9602662</t>
  </si>
  <si>
    <t>30089 9607050</t>
  </si>
  <si>
    <t>30069 9611461</t>
  </si>
  <si>
    <t>30049 9615848</t>
  </si>
  <si>
    <t>30029 9620236</t>
  </si>
  <si>
    <t>30009 9624623</t>
  </si>
  <si>
    <t>29989 9629011</t>
  </si>
  <si>
    <t>29969 9633422</t>
  </si>
  <si>
    <t>29949 9637809</t>
  </si>
  <si>
    <t>29929 9642197</t>
  </si>
  <si>
    <t>29909 9646584</t>
  </si>
  <si>
    <t>29889 9650972</t>
  </si>
  <si>
    <t>29869 9655383</t>
  </si>
  <si>
    <t>29849 9659770</t>
  </si>
  <si>
    <t>29829 9664158</t>
  </si>
  <si>
    <t>29809 9668545</t>
  </si>
  <si>
    <t>29789 9672956</t>
  </si>
  <si>
    <t>29769 9677344</t>
  </si>
  <si>
    <t>29749 9681731</t>
  </si>
  <si>
    <t>29729 9686119</t>
  </si>
  <si>
    <t>29709 9690506</t>
  </si>
  <si>
    <t>29689 9694917</t>
  </si>
  <si>
    <t>29669 9699305</t>
  </si>
  <si>
    <t>29649 9703692</t>
  </si>
  <si>
    <t>29629 9708079</t>
  </si>
  <si>
    <t>29609 9712467</t>
  </si>
  <si>
    <t>29589 9716878</t>
  </si>
  <si>
    <t>29569 9721266</t>
  </si>
  <si>
    <t>29549 9725653</t>
  </si>
  <si>
    <t>29529 9730040</t>
  </si>
  <si>
    <t>29509 9734452</t>
  </si>
  <si>
    <t>29489 9738839</t>
  </si>
  <si>
    <t>29469 9743227</t>
  </si>
  <si>
    <t>29449 9747614</t>
  </si>
  <si>
    <t>29429 9752001</t>
  </si>
  <si>
    <t>29409 9756413</t>
  </si>
  <si>
    <t>29389 9760800</t>
  </si>
  <si>
    <t>29369 9765187</t>
  </si>
  <si>
    <t>29349 9769575</t>
  </si>
  <si>
    <t>29329 9773962</t>
  </si>
  <si>
    <t>29309 9778374</t>
  </si>
  <si>
    <t>29289 9782761</t>
  </si>
  <si>
    <t>29269 9787148</t>
  </si>
  <si>
    <t>29249 9791536</t>
  </si>
  <si>
    <t>29229 9795923</t>
  </si>
  <si>
    <t>29209 9800334</t>
  </si>
  <si>
    <t>29189 9804901</t>
  </si>
  <si>
    <t>29169 9809506</t>
  </si>
  <si>
    <t>29149 9814111</t>
  </si>
  <si>
    <t>29129 9818741</t>
  </si>
  <si>
    <t>29109 9823347</t>
  </si>
  <si>
    <t>29089 9827952</t>
  </si>
  <si>
    <t>29069 9832557</t>
  </si>
  <si>
    <t>29049 9837163</t>
  </si>
  <si>
    <t>29029 9841793</t>
  </si>
  <si>
    <t>29009 9846398</t>
  </si>
  <si>
    <t>28989 9851003</t>
  </si>
  <si>
    <t>28969 9855609</t>
  </si>
  <si>
    <t>28949 9860214</t>
  </si>
  <si>
    <t>28929 9864844</t>
  </si>
  <si>
    <t>28909 9869449</t>
  </si>
  <si>
    <t>28889 9874055</t>
  </si>
  <si>
    <t>28869 9878660</t>
  </si>
  <si>
    <t>28849 9883290</t>
  </si>
  <si>
    <t>28829 9887895</t>
  </si>
  <si>
    <t>28809 9892501</t>
  </si>
  <si>
    <t>28789 9897106</t>
  </si>
  <si>
    <t>28769 9901711</t>
  </si>
  <si>
    <t>28749 9906342</t>
  </si>
  <si>
    <t>28729 9910947</t>
  </si>
  <si>
    <t>28709 9915552</t>
  </si>
  <si>
    <t>28689 9920157</t>
  </si>
  <si>
    <t>28669 9924763</t>
  </si>
  <si>
    <t>28649 9929393</t>
  </si>
  <si>
    <t>28629 9933998</t>
  </si>
  <si>
    <t>28609 9938603</t>
  </si>
  <si>
    <t>28589 9943209</t>
  </si>
  <si>
    <t>28569 9947839</t>
  </si>
  <si>
    <t>28549 9952444</t>
  </si>
  <si>
    <t>28529 9957050</t>
  </si>
  <si>
    <t>28509 9961655</t>
  </si>
  <si>
    <t>28489 9966260</t>
  </si>
  <si>
    <t>28469 9970890</t>
  </si>
  <si>
    <t>28449 9975496</t>
  </si>
  <si>
    <t>28429 9980101</t>
  </si>
  <si>
    <t>28409 9984706</t>
  </si>
  <si>
    <t>28389 9989311</t>
  </si>
  <si>
    <t>28369 9993942</t>
  </si>
  <si>
    <t>28349 9998547</t>
  </si>
  <si>
    <t>28329 10003152</t>
  </si>
  <si>
    <t>28309 10007757</t>
  </si>
  <si>
    <t>28289 10012363</t>
  </si>
  <si>
    <t>28269 10016993</t>
  </si>
  <si>
    <t>28249 10021598</t>
  </si>
  <si>
    <t>28229 10026204</t>
  </si>
  <si>
    <t>28209 10030809</t>
  </si>
  <si>
    <t>28189 10035439</t>
  </si>
  <si>
    <t>28169 10040044</t>
  </si>
  <si>
    <t>28149 10044650</t>
  </si>
  <si>
    <t>28129 10049255</t>
  </si>
  <si>
    <t>28109 10053860</t>
  </si>
  <si>
    <t>28089 10058490</t>
  </si>
  <si>
    <t>28069 10063096</t>
  </si>
  <si>
    <t>28049 10067701</t>
  </si>
  <si>
    <t>28029 10072306</t>
  </si>
  <si>
    <t>28009 10076911</t>
  </si>
  <si>
    <t>27989 10081542</t>
  </si>
  <si>
    <t>27969 10086147</t>
  </si>
  <si>
    <t>27949 10090752</t>
  </si>
  <si>
    <t>27929 10095358</t>
  </si>
  <si>
    <t>27909 10099988</t>
  </si>
  <si>
    <t>27889 10104593</t>
  </si>
  <si>
    <t>27869 10109198</t>
  </si>
  <si>
    <t>27849 10113804</t>
  </si>
  <si>
    <t>27829 10118409</t>
  </si>
  <si>
    <t>27809 10123039</t>
  </si>
  <si>
    <t>27789 10127644</t>
  </si>
  <si>
    <t>27769 10132250</t>
  </si>
  <si>
    <t>27749 10136855</t>
  </si>
  <si>
    <t>27729 10141460</t>
  </si>
  <si>
    <t>27709 10146091</t>
  </si>
  <si>
    <t>27689 10150696</t>
  </si>
  <si>
    <t>27669 10155301</t>
  </si>
  <si>
    <t>27649 10159906</t>
  </si>
  <si>
    <t>27629 10164537</t>
  </si>
  <si>
    <t>27609 10169142</t>
  </si>
  <si>
    <t>27589 10173747</t>
  </si>
  <si>
    <t>27569 10178352</t>
  </si>
  <si>
    <t>27549 10182958</t>
  </si>
  <si>
    <t>27529 10187588</t>
  </si>
  <si>
    <t>27509 10192193</t>
  </si>
  <si>
    <t>27489 10196810</t>
  </si>
  <si>
    <t>27469 10201649</t>
  </si>
  <si>
    <t>27449 10206488</t>
  </si>
  <si>
    <t>27429 10211354</t>
  </si>
  <si>
    <t>27409 10216193</t>
  </si>
  <si>
    <t>27389 10221033</t>
  </si>
  <si>
    <t>27369 10225872</t>
  </si>
  <si>
    <t>27349 10230737</t>
  </si>
  <si>
    <t>27329 10235577</t>
  </si>
  <si>
    <t>27309 10240416</t>
  </si>
  <si>
    <t>27289 10245255</t>
  </si>
  <si>
    <t>27269 10250094</t>
  </si>
  <si>
    <t>27249 10254960</t>
  </si>
  <si>
    <t>27229 10259799</t>
  </si>
  <si>
    <t>27209 10264639</t>
  </si>
  <si>
    <t>27189 10269478</t>
  </si>
  <si>
    <t>27169 10274317</t>
  </si>
  <si>
    <t>27149 10279183</t>
  </si>
  <si>
    <t>27129 10284022</t>
  </si>
  <si>
    <t>27109 10288861</t>
  </si>
  <si>
    <t>27089 10293700</t>
  </si>
  <si>
    <t>27069 10298540</t>
  </si>
  <si>
    <t>27049 10303405</t>
  </si>
  <si>
    <t>27029 10308245</t>
  </si>
  <si>
    <t>27009 10313084</t>
  </si>
  <si>
    <t>26989 10317923</t>
  </si>
  <si>
    <t>26969 10322789</t>
  </si>
  <si>
    <t>26949 10327628</t>
  </si>
  <si>
    <t>26929 10332467</t>
  </si>
  <si>
    <t>26909 10337306</t>
  </si>
  <si>
    <t>26889 10342146</t>
  </si>
  <si>
    <t>26869 10347011</t>
  </si>
  <si>
    <t>26849 10351851</t>
  </si>
  <si>
    <t>26829 10356690</t>
  </si>
  <si>
    <t>26809 10361529</t>
  </si>
  <si>
    <t>26789 10366368</t>
  </si>
  <si>
    <t>26769 10371234</t>
  </si>
  <si>
    <t>26749 10376073</t>
  </si>
  <si>
    <t>26729 10380912</t>
  </si>
  <si>
    <t>26709 10385752</t>
  </si>
  <si>
    <t>26689 10390617</t>
  </si>
  <si>
    <t>26669 10395457</t>
  </si>
  <si>
    <t>26649 10400296</t>
  </si>
  <si>
    <t>26629 10405135</t>
  </si>
  <si>
    <t>26609 10409974</t>
  </si>
  <si>
    <t>26589 10414840</t>
  </si>
  <si>
    <t>26569 10419679</t>
  </si>
  <si>
    <t>26549 10424518</t>
  </si>
  <si>
    <t>26529 10429358</t>
  </si>
  <si>
    <t>26509 10434197</t>
  </si>
  <si>
    <t>26489 10439063</t>
  </si>
  <si>
    <t>26469 10443902</t>
  </si>
  <si>
    <t>26449 10448741</t>
  </si>
  <si>
    <t>26429 10453580</t>
  </si>
  <si>
    <t>26409 10458446</t>
  </si>
  <si>
    <t>26389 10463285</t>
  </si>
  <si>
    <t>26369 10468124</t>
  </si>
  <si>
    <t>26349 10472964</t>
  </si>
  <si>
    <t>26329 10477803</t>
  </si>
  <si>
    <t>26309 10482669</t>
  </si>
  <si>
    <t>26289 10487508</t>
  </si>
  <si>
    <t>26269 10492347</t>
  </si>
  <si>
    <t>26249 10497186</t>
  </si>
  <si>
    <t>26229 10502026</t>
  </si>
  <si>
    <t>26209 10506891</t>
  </si>
  <si>
    <t>26189 10511730</t>
  </si>
  <si>
    <t>26169 10516570</t>
  </si>
  <si>
    <t>26149 10521409</t>
  </si>
  <si>
    <t>26129 10526248</t>
  </si>
  <si>
    <t>26109 10531114</t>
  </si>
  <si>
    <t>26089 10535953</t>
  </si>
  <si>
    <t>26069 10540792</t>
  </si>
  <si>
    <t>26049 10545632</t>
  </si>
  <si>
    <t>26029 10550497</t>
  </si>
  <si>
    <t>26009 10555336</t>
  </si>
  <si>
    <t>25989 10560176</t>
  </si>
  <si>
    <t>25969 10565015</t>
  </si>
  <si>
    <t>25949 10569854</t>
  </si>
  <si>
    <t>25929 10574720</t>
  </si>
  <si>
    <t>25909 10579559</t>
  </si>
  <si>
    <t>25889 10584398</t>
  </si>
  <si>
    <t>25869 10589238</t>
  </si>
  <si>
    <t>25849 10594077</t>
  </si>
  <si>
    <t>25829 10599078</t>
  </si>
  <si>
    <t>25809 10604170</t>
  </si>
  <si>
    <t>25789 10609262</t>
  </si>
  <si>
    <t>25769 10614354</t>
  </si>
  <si>
    <t>25749 10619473</t>
  </si>
  <si>
    <t>25729 10624565</t>
  </si>
  <si>
    <t>25709 10629657</t>
  </si>
  <si>
    <t>25689 10634749</t>
  </si>
  <si>
    <t>25669 10639840</t>
  </si>
  <si>
    <t>25649 10644960</t>
  </si>
  <si>
    <t>25629 10650052</t>
  </si>
  <si>
    <t>25609 10655143</t>
  </si>
  <si>
    <t>25589 10660235</t>
  </si>
  <si>
    <t>25569 10665327</t>
  </si>
  <si>
    <t>25549 10670446</t>
  </si>
  <si>
    <t>25529 10675538</t>
  </si>
  <si>
    <t>25509 10680630</t>
  </si>
  <si>
    <t>25489 10685722</t>
  </si>
  <si>
    <t>25469 10690841</t>
  </si>
  <si>
    <t>25449 10695933</t>
  </si>
  <si>
    <t>25429 10701025</t>
  </si>
  <si>
    <t>25409 10706117</t>
  </si>
  <si>
    <t>25389 10711208</t>
  </si>
  <si>
    <t>25369 10716328</t>
  </si>
  <si>
    <t>25349 10721420</t>
  </si>
  <si>
    <t>25329 10726511</t>
  </si>
  <si>
    <t>25309 10731603</t>
  </si>
  <si>
    <t>25289 10736695</t>
  </si>
  <si>
    <t>25269 10741814</t>
  </si>
  <si>
    <t>25249 10746906</t>
  </si>
  <si>
    <t>25229 10751998</t>
  </si>
  <si>
    <t>25209 10757090</t>
  </si>
  <si>
    <t>25189 10762182</t>
  </si>
  <si>
    <t>25169 10767301</t>
  </si>
  <si>
    <t>25149 10772393</t>
  </si>
  <si>
    <t>25129 10777485</t>
  </si>
  <si>
    <t>25109 10782576</t>
  </si>
  <si>
    <t>25089 10787696</t>
  </si>
  <si>
    <t>25069 10792788</t>
  </si>
  <si>
    <t>25049 10797880</t>
  </si>
  <si>
    <t>25029 10802971</t>
  </si>
  <si>
    <t>25009 10808063</t>
  </si>
  <si>
    <t>24989 10813183</t>
  </si>
  <si>
    <t>24969 10818274</t>
  </si>
  <si>
    <t>24949 10823366</t>
  </si>
  <si>
    <t>24929 10828458</t>
  </si>
  <si>
    <t>24909 10833550</t>
  </si>
  <si>
    <t>24889 10838669</t>
  </si>
  <si>
    <t>24869 10843761</t>
  </si>
  <si>
    <t>24849 10848853</t>
  </si>
  <si>
    <t>24829 10853945</t>
  </si>
  <si>
    <t>24809 10859064</t>
  </si>
  <si>
    <t>24789 10864156</t>
  </si>
  <si>
    <t>24769 10869248</t>
  </si>
  <si>
    <t>24749 10874339</t>
  </si>
  <si>
    <t>24729 10879431</t>
  </si>
  <si>
    <t>24709 10884551</t>
  </si>
  <si>
    <t>24689 10889642</t>
  </si>
  <si>
    <t>24669 10894734</t>
  </si>
  <si>
    <t>24649 10899826</t>
  </si>
  <si>
    <t>24629 10904918</t>
  </si>
  <si>
    <t>24609 10910037</t>
  </si>
  <si>
    <t>24589 10915129</t>
  </si>
  <si>
    <t>24569 10920221</t>
  </si>
  <si>
    <t>24549 10925313</t>
  </si>
  <si>
    <t>24529 10930432</t>
  </si>
  <si>
    <t>24509 10935524</t>
  </si>
  <si>
    <t>24489 10940616</t>
  </si>
  <si>
    <t>24469 10945707</t>
  </si>
  <si>
    <t>24449 10950799</t>
  </si>
  <si>
    <t>24429 10955919</t>
  </si>
  <si>
    <t>24409 10961010</t>
  </si>
  <si>
    <t>24389 10966102</t>
  </si>
  <si>
    <t>24369 10971194</t>
  </si>
  <si>
    <t>24349 10976286</t>
  </si>
  <si>
    <t>24329 10981405</t>
  </si>
  <si>
    <t>24309 10986497</t>
  </si>
  <si>
    <t>24289 10991589</t>
  </si>
  <si>
    <t>24269 10996681</t>
  </si>
  <si>
    <t>24249 11001800</t>
  </si>
  <si>
    <t>24229 11007094</t>
  </si>
  <si>
    <t>24209 11012458</t>
  </si>
  <si>
    <t>24189 11017823</t>
  </si>
  <si>
    <t>24169 11023188</t>
  </si>
  <si>
    <t>24149 11028582</t>
  </si>
  <si>
    <t>24129 11033946</t>
  </si>
  <si>
    <t>24109 11039311</t>
  </si>
  <si>
    <t>24089 11044676</t>
  </si>
  <si>
    <t>24069 11050040</t>
  </si>
  <si>
    <t>24049 11055434</t>
  </si>
  <si>
    <t>24029 11060799</t>
  </si>
  <si>
    <t>24009 11066164</t>
  </si>
  <si>
    <t>23989 11071528</t>
  </si>
  <si>
    <t>23969 11076893</t>
  </si>
  <si>
    <t>23949 11082287</t>
  </si>
  <si>
    <t>23929 11087651</t>
  </si>
  <si>
    <t>23909 11093016</t>
  </si>
  <si>
    <t>23889 11098381</t>
  </si>
  <si>
    <t>23869 11103775</t>
  </si>
  <si>
    <t>23849 11109139</t>
  </si>
  <si>
    <t>23829 11114504</t>
  </si>
  <si>
    <t>23809 11119869</t>
  </si>
  <si>
    <t>23789 11125234</t>
  </si>
  <si>
    <t>23769 11130627</t>
  </si>
  <si>
    <t>23749 11135992</t>
  </si>
  <si>
    <t>23729 11141357</t>
  </si>
  <si>
    <t>23709 11146721</t>
  </si>
  <si>
    <t>23689 11152086</t>
  </si>
  <si>
    <t>23669 11157480</t>
  </si>
  <si>
    <t>23649 11162845</t>
  </si>
  <si>
    <t>23629 11168209</t>
  </si>
  <si>
    <t>23609 11173574</t>
  </si>
  <si>
    <t>23589 11178968</t>
  </si>
  <si>
    <t>23569 11184333</t>
  </si>
  <si>
    <t>23549 11189697</t>
  </si>
  <si>
    <t>23529 11195062</t>
  </si>
  <si>
    <t>23509 11200427</t>
  </si>
  <si>
    <t>23489 11205821</t>
  </si>
  <si>
    <t>23469 11211185</t>
  </si>
  <si>
    <t>23449 11216550</t>
  </si>
  <si>
    <t>23429 11221915</t>
  </si>
  <si>
    <t>23409 11227279</t>
  </si>
  <si>
    <t>23389 11232673</t>
  </si>
  <si>
    <t>23369 11238038</t>
  </si>
  <si>
    <t>23349 11243403</t>
  </si>
  <si>
    <t>23329 11248767</t>
  </si>
  <si>
    <t>23309 11254161</t>
  </si>
  <si>
    <t>23289 11259526</t>
  </si>
  <si>
    <t>23269 11264891</t>
  </si>
  <si>
    <t>23249 11270255</t>
  </si>
  <si>
    <t>23229 11275620</t>
  </si>
  <si>
    <t>23209 11281014</t>
  </si>
  <si>
    <t>23189 11286378</t>
  </si>
  <si>
    <t>23169 11291743</t>
  </si>
  <si>
    <t>23149 11297108</t>
  </si>
  <si>
    <t>23129 11302473</t>
  </si>
  <si>
    <t>23109 11307866</t>
  </si>
  <si>
    <t>23089 11313231</t>
  </si>
  <si>
    <t>23069 11318596</t>
  </si>
  <si>
    <t>23049 11323960</t>
  </si>
  <si>
    <t>23029 11329325</t>
  </si>
  <si>
    <t>23009 11334719</t>
  </si>
  <si>
    <t>22989 11340084</t>
  </si>
  <si>
    <t>22969 11345448</t>
  </si>
  <si>
    <t>22949 11350813</t>
  </si>
  <si>
    <t>22929 11356207</t>
  </si>
  <si>
    <t>22909 11361572</t>
  </si>
  <si>
    <t>22889 11366936</t>
  </si>
  <si>
    <t>22869 11372301</t>
  </si>
  <si>
    <t>22849 11377666</t>
  </si>
  <si>
    <t>22829 11383060</t>
  </si>
  <si>
    <t>22809 11388424</t>
  </si>
  <si>
    <t>22789 11393789</t>
  </si>
  <si>
    <t>22769 11399154</t>
  </si>
  <si>
    <t>22749 11404518</t>
  </si>
  <si>
    <t>22729 11409912</t>
  </si>
  <si>
    <t>22709 11415334</t>
  </si>
  <si>
    <t>22689 11420993</t>
  </si>
  <si>
    <t>22669 11426652</t>
  </si>
  <si>
    <t>22649 11432342</t>
  </si>
  <si>
    <t>22629 11438001</t>
  </si>
  <si>
    <t>22609 11443660</t>
  </si>
  <si>
    <t>22589 11449319</t>
  </si>
  <si>
    <t>22569 11454978</t>
  </si>
  <si>
    <t>22549 11460668</t>
  </si>
  <si>
    <t>22529 11466327</t>
  </si>
  <si>
    <t>22509 11471986</t>
  </si>
  <si>
    <t>22489 11477645</t>
  </si>
  <si>
    <t>22469 11483304</t>
  </si>
  <si>
    <t>22449 11488994</t>
  </si>
  <si>
    <t>22429 11494653</t>
  </si>
  <si>
    <t>22409 11500312</t>
  </si>
  <si>
    <t>22389 11505971</t>
  </si>
  <si>
    <t>22369 11511660</t>
  </si>
  <si>
    <t>22349 11517319</t>
  </si>
  <si>
    <t>22329 11522978</t>
  </si>
  <si>
    <t>22309 11528637</t>
  </si>
  <si>
    <t>22289 11534296</t>
  </si>
  <si>
    <t>22269 11539986</t>
  </si>
  <si>
    <t>22249 11545645</t>
  </si>
  <si>
    <t>22229 11551304</t>
  </si>
  <si>
    <t>22209 11556963</t>
  </si>
  <si>
    <t>22189 11562622</t>
  </si>
  <si>
    <t>22169 11568312</t>
  </si>
  <si>
    <t>22149 11573971</t>
  </si>
  <si>
    <t>22129 11579630</t>
  </si>
  <si>
    <t>22109 11585289</t>
  </si>
  <si>
    <t>22089 11590978</t>
  </si>
  <si>
    <t>22069 11596637</t>
  </si>
  <si>
    <t>22049 11602296</t>
  </si>
  <si>
    <t>22029 11607955</t>
  </si>
  <si>
    <t>22009 11613614</t>
  </si>
  <si>
    <t>21989 11619304</t>
  </si>
  <si>
    <t>21969 11624963</t>
  </si>
  <si>
    <t>21949 11630622</t>
  </si>
  <si>
    <t>21929 11636281</t>
  </si>
  <si>
    <t>21909 11641940</t>
  </si>
  <si>
    <t>21889 11647630</t>
  </si>
  <si>
    <t>21869 11653289</t>
  </si>
  <si>
    <t>21849 11658948</t>
  </si>
  <si>
    <t>21829 11664607</t>
  </si>
  <si>
    <t>21809 11670266</t>
  </si>
  <si>
    <t>21789 11675955</t>
  </si>
  <si>
    <t>21769 11681614</t>
  </si>
  <si>
    <t>21749 11687273</t>
  </si>
  <si>
    <t>21729 11692932</t>
  </si>
  <si>
    <t>21709 11698622</t>
  </si>
  <si>
    <t>21689 11704281</t>
  </si>
  <si>
    <t>21669 11709940</t>
  </si>
  <si>
    <t>21649 11715599</t>
  </si>
  <si>
    <t>21629 11721258</t>
  </si>
  <si>
    <t>21609 11726948</t>
  </si>
  <si>
    <t>21589 11732607</t>
  </si>
  <si>
    <t>21569 11738266</t>
  </si>
  <si>
    <t>21549 11743925</t>
  </si>
  <si>
    <t>21529 11749584</t>
  </si>
  <si>
    <t>21509 11755274</t>
  </si>
  <si>
    <t>21489 11760933</t>
  </si>
  <si>
    <t>21469 11766592</t>
  </si>
  <si>
    <t>21449 11772251</t>
  </si>
  <si>
    <t>21429 11777940</t>
  </si>
  <si>
    <t>21409 11783599</t>
  </si>
  <si>
    <t>21389 11789258</t>
  </si>
  <si>
    <t>21369 11794917</t>
  </si>
  <si>
    <t>21349 11800576</t>
  </si>
  <si>
    <t>21329 11806266</t>
  </si>
  <si>
    <t>21309 11811925</t>
  </si>
  <si>
    <t>21289 11817584</t>
  </si>
  <si>
    <t>21269 11823243</t>
  </si>
  <si>
    <t>21249 11828902</t>
  </si>
  <si>
    <t>21229 11834880</t>
  </si>
  <si>
    <t>21209 11840856</t>
  </si>
  <si>
    <t>21189 11846831</t>
  </si>
  <si>
    <t>21169 11852806</t>
  </si>
  <si>
    <t>21149 11858814</t>
  </si>
  <si>
    <t>21129 11864789</t>
  </si>
  <si>
    <t>21109 11870765</t>
  </si>
  <si>
    <t>21089 11876740</t>
  </si>
  <si>
    <t>21069 11882715</t>
  </si>
  <si>
    <t>21049 11888723</t>
  </si>
  <si>
    <t>21029 11894698</t>
  </si>
  <si>
    <t>21009 11900674</t>
  </si>
  <si>
    <t>20989 11906649</t>
  </si>
  <si>
    <t>20969 11912624</t>
  </si>
  <si>
    <t>20949 11918632</t>
  </si>
  <si>
    <t>20929 11924607</t>
  </si>
  <si>
    <t>20909 11930583</t>
  </si>
  <si>
    <t>20889 11936558</t>
  </si>
  <si>
    <t>20869 11942533</t>
  </si>
  <si>
    <t>20849 11948541</t>
  </si>
  <si>
    <t>20829 11954516</t>
  </si>
  <si>
    <t>20809 11960491</t>
  </si>
  <si>
    <t>20789 11966467</t>
  </si>
  <si>
    <t>20769 11972474</t>
  </si>
  <si>
    <t>20749 11978450</t>
  </si>
  <si>
    <t>20729 11984425</t>
  </si>
  <si>
    <t>20709 11990400</t>
  </si>
  <si>
    <t>20689 11996376</t>
  </si>
  <si>
    <t>20669 12002383</t>
  </si>
  <si>
    <t>20649 12008359</t>
  </si>
  <si>
    <t>20629 12014334</t>
  </si>
  <si>
    <t>20609 12020309</t>
  </si>
  <si>
    <t>20589 12026285</t>
  </si>
  <si>
    <t>20569 12032292</t>
  </si>
  <si>
    <t>20549 12038268</t>
  </si>
  <si>
    <t>20529 12044243</t>
  </si>
  <si>
    <t>20509 12050218</t>
  </si>
  <si>
    <t>20489 12056226</t>
  </si>
  <si>
    <t>20469 12062201</t>
  </si>
  <si>
    <t>20449 12068177</t>
  </si>
  <si>
    <t>20429 12074152</t>
  </si>
  <si>
    <t>20409 12080127</t>
  </si>
  <si>
    <t>20389 12086135</t>
  </si>
  <si>
    <t>20369 12092110</t>
  </si>
  <si>
    <t>20349 12098085</t>
  </si>
  <si>
    <t>20329 12104061</t>
  </si>
  <si>
    <t>20309 12110036</t>
  </si>
  <si>
    <t>20289 12116044</t>
  </si>
  <si>
    <t>20269 12122019</t>
  </si>
  <si>
    <t>20249 12127994</t>
  </si>
  <si>
    <t>20229 12133970</t>
  </si>
  <si>
    <t>20209 12139977</t>
  </si>
  <si>
    <t>20189 12145953</t>
  </si>
  <si>
    <t>20169 12151928</t>
  </si>
  <si>
    <t>20149 12157903</t>
  </si>
  <si>
    <t>20129 12163879</t>
  </si>
  <si>
    <t>20109 12169886</t>
  </si>
  <si>
    <t>20089 12175862</t>
  </si>
  <si>
    <t>20069 12181837</t>
  </si>
  <si>
    <t>20049 12187812</t>
  </si>
  <si>
    <t>20029 12193788</t>
  </si>
  <si>
    <t>20009 12199795</t>
  </si>
  <si>
    <t>19989 12205771</t>
  </si>
  <si>
    <t>19969 12211746</t>
  </si>
  <si>
    <t>19949 12217721</t>
  </si>
  <si>
    <t>19929 12223729</t>
  </si>
  <si>
    <t>19909 12229704</t>
  </si>
  <si>
    <t>19889 12235679</t>
  </si>
  <si>
    <t>19869 12241655</t>
  </si>
  <si>
    <t>19849 12247774</t>
  </si>
  <si>
    <t>19829 12254124</t>
  </si>
  <si>
    <t>19809 12260439</t>
  </si>
  <si>
    <t>19789 12266754</t>
  </si>
  <si>
    <t>19769 12273069</t>
  </si>
  <si>
    <t>19749 12279384</t>
  </si>
  <si>
    <t>19729 12285734</t>
  </si>
  <si>
    <t>19709 12292049</t>
  </si>
  <si>
    <t>19689 12298364</t>
  </si>
  <si>
    <t>19669 12304680</t>
  </si>
  <si>
    <t>19649 12310995</t>
  </si>
  <si>
    <t>19629 12317344</t>
  </si>
  <si>
    <t>19609 12323659</t>
  </si>
  <si>
    <t>19589 12329975</t>
  </si>
  <si>
    <t>19569 12336290</t>
  </si>
  <si>
    <t>19549 12342639</t>
  </si>
  <si>
    <t>19529 12348955</t>
  </si>
  <si>
    <t>19509 12355270</t>
  </si>
  <si>
    <t>19489 12361585</t>
  </si>
  <si>
    <t>19469 12367900</t>
  </si>
  <si>
    <t>19449 12374250</t>
  </si>
  <si>
    <t>19429 12380565</t>
  </si>
  <si>
    <t>19409 12386880</t>
  </si>
  <si>
    <t>19389 12393195</t>
  </si>
  <si>
    <t>19369 12399510</t>
  </si>
  <si>
    <t>19349 12405860</t>
  </si>
  <si>
    <t>19329 12412175</t>
  </si>
  <si>
    <t>19309 12418490</t>
  </si>
  <si>
    <t>19289 12424805</t>
  </si>
  <si>
    <t>19269 12431155</t>
  </si>
  <si>
    <t>19249 12437470</t>
  </si>
  <si>
    <t>19229 12443785</t>
  </si>
  <si>
    <t>19209 12450101</t>
  </si>
  <si>
    <t>19189 12456416</t>
  </si>
  <si>
    <t>19169 12462765</t>
  </si>
  <si>
    <t>19149 12469080</t>
  </si>
  <si>
    <t>19129 12475396</t>
  </si>
  <si>
    <t>19109 12481711</t>
  </si>
  <si>
    <t>19089 12488026</t>
  </si>
  <si>
    <t>19069 12494376</t>
  </si>
  <si>
    <t>19049 12500691</t>
  </si>
  <si>
    <t>19029 12507006</t>
  </si>
  <si>
    <t>19009 12513321</t>
  </si>
  <si>
    <t>18989 12519671</t>
  </si>
  <si>
    <t>18969 12525986</t>
  </si>
  <si>
    <t>18949 12532301</t>
  </si>
  <si>
    <t>18929 12538616</t>
  </si>
  <si>
    <t>18909 12544931</t>
  </si>
  <si>
    <t>18889 12551281</t>
  </si>
  <si>
    <t>18869 12557596</t>
  </si>
  <si>
    <t>18849 12563911</t>
  </si>
  <si>
    <t>18829 12570226</t>
  </si>
  <si>
    <t>18809 12576542</t>
  </si>
  <si>
    <t>18789 12582891</t>
  </si>
  <si>
    <t>18769 12589206</t>
  </si>
  <si>
    <t>18749 12595522</t>
  </si>
  <si>
    <t>18729 12601837</t>
  </si>
  <si>
    <t>18709 12608152</t>
  </si>
  <si>
    <t>18689 12614501</t>
  </si>
  <si>
    <t>18669 12620817</t>
  </si>
  <si>
    <t>18649 12627132</t>
  </si>
  <si>
    <t>18629 12633447</t>
  </si>
  <si>
    <t>18609 12639797</t>
  </si>
  <si>
    <t>18589 12646112</t>
  </si>
  <si>
    <t>18569 12652427</t>
  </si>
  <si>
    <t>18549 12658742</t>
  </si>
  <si>
    <t>18529 12665130</t>
  </si>
  <si>
    <t>18509 12671851</t>
  </si>
  <si>
    <t>18489 12678536</t>
  </si>
  <si>
    <t>18469 12685222</t>
  </si>
  <si>
    <t>18449 12691907</t>
  </si>
  <si>
    <t>18429 12698592</t>
  </si>
  <si>
    <t>18409 12705313</t>
  </si>
  <si>
    <t>18389 12711999</t>
  </si>
  <si>
    <t>18369 12718684</t>
  </si>
  <si>
    <t>18349 12725369</t>
  </si>
  <si>
    <t>18329 12732090</t>
  </si>
  <si>
    <t>18309 12738776</t>
  </si>
  <si>
    <t>18289 12745461</t>
  </si>
  <si>
    <t>18269 12752146</t>
  </si>
  <si>
    <t>18249 12758831</t>
  </si>
  <si>
    <t>18229 12765553</t>
  </si>
  <si>
    <t>18209 12772238</t>
  </si>
  <si>
    <t>18189 12778923</t>
  </si>
  <si>
    <t>18169 12785608</t>
  </si>
  <si>
    <t>18149 12792293</t>
  </si>
  <si>
    <t>18129 12799015</t>
  </si>
  <si>
    <t>18109 12805700</t>
  </si>
  <si>
    <t>18089 12812385</t>
  </si>
  <si>
    <t>18069 12819070</t>
  </si>
  <si>
    <t>18049 12825792</t>
  </si>
  <si>
    <t>18029 12832477</t>
  </si>
  <si>
    <t>18009 12839162</t>
  </si>
  <si>
    <t>17989 12845847</t>
  </si>
  <si>
    <t>17969 12852532</t>
  </si>
  <si>
    <t>17949 12859254</t>
  </si>
  <si>
    <t>17929 12865939</t>
  </si>
  <si>
    <t>17909 12872624</t>
  </si>
  <si>
    <t>17889 12879310</t>
  </si>
  <si>
    <t>17869 12885995</t>
  </si>
  <si>
    <t>17849 12892716</t>
  </si>
  <si>
    <t>17829 12899401</t>
  </si>
  <si>
    <t>17809 12906087</t>
  </si>
  <si>
    <t>17789 12912772</t>
  </si>
  <si>
    <t>17769 12919493</t>
  </si>
  <si>
    <t>17749 12926178</t>
  </si>
  <si>
    <t>17729 12932864</t>
  </si>
  <si>
    <t>17709 12939549</t>
  </si>
  <si>
    <t>17689 12946234</t>
  </si>
  <si>
    <t>17669 12952955</t>
  </si>
  <si>
    <t>17649 12959641</t>
  </si>
  <si>
    <t>17629 12966326</t>
  </si>
  <si>
    <t>17609 12973011</t>
  </si>
  <si>
    <t>17589 12979696</t>
  </si>
  <si>
    <t>17569 12986418</t>
  </si>
  <si>
    <t>17549 12993103</t>
  </si>
  <si>
    <t>17529 12999788</t>
  </si>
  <si>
    <t>17509 13006473</t>
  </si>
  <si>
    <t>17489 13013158</t>
  </si>
  <si>
    <t>17469 13019880</t>
  </si>
  <si>
    <t>17449 13026565</t>
  </si>
  <si>
    <t>17429 13033250</t>
  </si>
  <si>
    <t>17409 13039935</t>
  </si>
  <si>
    <t>17389 13046657</t>
  </si>
  <si>
    <t>17369 13053342</t>
  </si>
  <si>
    <t>17349 13060027</t>
  </si>
  <si>
    <t>17329 13066712</t>
  </si>
  <si>
    <t>17309 13073397</t>
  </si>
  <si>
    <t>17289 13080119</t>
  </si>
  <si>
    <t>17269 13086804</t>
  </si>
  <si>
    <t>17249 13093546</t>
  </si>
  <si>
    <t>17229 13100635</t>
  </si>
  <si>
    <t>17209 13107723</t>
  </si>
  <si>
    <t>17189 13114850</t>
  </si>
  <si>
    <t>17169 13121939</t>
  </si>
  <si>
    <t>17149 13129027</t>
  </si>
  <si>
    <t>17129 13136116</t>
  </si>
  <si>
    <t>17109 13143243</t>
  </si>
  <si>
    <t>17089 13150331</t>
  </si>
  <si>
    <t>17069 13157420</t>
  </si>
  <si>
    <t>17049 13164508</t>
  </si>
  <si>
    <t>17029 13171597</t>
  </si>
  <si>
    <t>17009 13178724</t>
  </si>
  <si>
    <t>16989 13185813</t>
  </si>
  <si>
    <t>16969 13192901</t>
  </si>
  <si>
    <t>16949 13199990</t>
  </si>
  <si>
    <t>16929 13207078</t>
  </si>
  <si>
    <t>16909 13214205</t>
  </si>
  <si>
    <t>16889 13221294</t>
  </si>
  <si>
    <t>16869 13228382</t>
  </si>
  <si>
    <t>16849 13235471</t>
  </si>
  <si>
    <t>16829 13242598</t>
  </si>
  <si>
    <t>16809 13249686</t>
  </si>
  <si>
    <t>16789 13256775</t>
  </si>
  <si>
    <t>16769 13263863</t>
  </si>
  <si>
    <t>16749 13270952</t>
  </si>
  <si>
    <t>16729 13278079</t>
  </si>
  <si>
    <t>16709 13285167</t>
  </si>
  <si>
    <t>16689 13292256</t>
  </si>
  <si>
    <t>16669 13299344</t>
  </si>
  <si>
    <t>16649 13306433</t>
  </si>
  <si>
    <t>16629 13313560</t>
  </si>
  <si>
    <t>16609 13320648</t>
  </si>
  <si>
    <t>16589 13327737</t>
  </si>
  <si>
    <t>16569 13334825</t>
  </si>
  <si>
    <t>16549 13341914</t>
  </si>
  <si>
    <t>16529 13349041</t>
  </si>
  <si>
    <t>16509 13356129</t>
  </si>
  <si>
    <t>16489 13363218</t>
  </si>
  <si>
    <t>16469 13370306</t>
  </si>
  <si>
    <t>16449 13377434</t>
  </si>
  <si>
    <t>16429 13384522</t>
  </si>
  <si>
    <t>16409 13391611</t>
  </si>
  <si>
    <t>16389 13398699</t>
  </si>
  <si>
    <t>16369 13405788</t>
  </si>
  <si>
    <t>16349 13412915</t>
  </si>
  <si>
    <t>16329 13420003</t>
  </si>
  <si>
    <t>16309 13427092</t>
  </si>
  <si>
    <t>16289 13434180</t>
  </si>
  <si>
    <t>16269 13441269</t>
  </si>
  <si>
    <t>16249 13448396</t>
  </si>
  <si>
    <t>16229 13455484</t>
  </si>
  <si>
    <t>16209 13462573</t>
  </si>
  <si>
    <t>16189 13469661</t>
  </si>
  <si>
    <t>16169 13476788</t>
  </si>
  <si>
    <t>16149 13483877</t>
  </si>
  <si>
    <t>16129 13490965</t>
  </si>
  <si>
    <t>16109 13498054</t>
  </si>
  <si>
    <t>16089 13505142</t>
  </si>
  <si>
    <t>16069 13512269</t>
  </si>
  <si>
    <t>16049 13519358</t>
  </si>
  <si>
    <t>16029 13526596</t>
  </si>
  <si>
    <t>16009 13534121</t>
  </si>
  <si>
    <t>15989 13541645</t>
  </si>
  <si>
    <t>15969 13549211</t>
  </si>
  <si>
    <t>15949 13556736</t>
  </si>
  <si>
    <t>15929 13564261</t>
  </si>
  <si>
    <t>15909 13571786</t>
  </si>
  <si>
    <t>15889 13579351</t>
  </si>
  <si>
    <t>15869 13586876</t>
  </si>
  <si>
    <t>15849 13594401</t>
  </si>
  <si>
    <t>15829 13601926</t>
  </si>
  <si>
    <t>15809 13609451</t>
  </si>
  <si>
    <t>15789 13617016</t>
  </si>
  <si>
    <t>15769 13624541</t>
  </si>
  <si>
    <t>15749 13632066</t>
  </si>
  <si>
    <t>15729 13639591</t>
  </si>
  <si>
    <t>15709 13647116</t>
  </si>
  <si>
    <t>15689 13654682</t>
  </si>
  <si>
    <t>15669 13662206</t>
  </si>
  <si>
    <t>15649 13669731</t>
  </si>
  <si>
    <t>15629 13677256</t>
  </si>
  <si>
    <t>15609 13684822</t>
  </si>
  <si>
    <t>15589 13692347</t>
  </si>
  <si>
    <t>15569 13699871</t>
  </si>
  <si>
    <t>15549 13707396</t>
  </si>
  <si>
    <t>15529 13714921</t>
  </si>
  <si>
    <t>15509 13722487</t>
  </si>
  <si>
    <t>15489 13730012</t>
  </si>
  <si>
    <t>15469 13737537</t>
  </si>
  <si>
    <t>15449 13745061</t>
  </si>
  <si>
    <t>15429 13752586</t>
  </si>
  <si>
    <t>15409 13760152</t>
  </si>
  <si>
    <t>15389 13767677</t>
  </si>
  <si>
    <t>15369 13775202</t>
  </si>
  <si>
    <t>15349 13782726</t>
  </si>
  <si>
    <t>15329 13790251</t>
  </si>
  <si>
    <t>15309 13797817</t>
  </si>
  <si>
    <t>15289 13805342</t>
  </si>
  <si>
    <t>15269 13812867</t>
  </si>
  <si>
    <t>15249 13820392</t>
  </si>
  <si>
    <t>15229 13827957</t>
  </si>
  <si>
    <t>15209 13835482</t>
  </si>
  <si>
    <t>15189 13843007</t>
  </si>
  <si>
    <t>15169 13850532</t>
  </si>
  <si>
    <t>15149 13858057</t>
  </si>
  <si>
    <t>15129 13865622</t>
  </si>
  <si>
    <t>15109 13873147</t>
  </si>
  <si>
    <t>15089 13880672</t>
  </si>
  <si>
    <t>15069 13888197</t>
  </si>
  <si>
    <t>15049 13895722</t>
  </si>
  <si>
    <t>15029 13903287</t>
  </si>
  <si>
    <t>15009 13910812</t>
  </si>
  <si>
    <t>14989 13918337</t>
  </si>
  <si>
    <t>14969 13925862</t>
  </si>
  <si>
    <t>14949 13933428</t>
  </si>
  <si>
    <t>14929 13940953</t>
  </si>
  <si>
    <t>14909 13948477</t>
  </si>
  <si>
    <t>14889 13956002</t>
  </si>
  <si>
    <t>14869 -1</t>
  </si>
  <si>
    <t>14849 -1</t>
  </si>
  <si>
    <t>14829 -1</t>
  </si>
  <si>
    <t>14809 -1</t>
  </si>
  <si>
    <t>14789 -1</t>
  </si>
  <si>
    <t>14769 -1</t>
  </si>
  <si>
    <t>14749 -1</t>
  </si>
  <si>
    <t>14729 -1</t>
  </si>
  <si>
    <t>14709 -1</t>
  </si>
  <si>
    <t>14689 -1</t>
  </si>
  <si>
    <t>14669 -1</t>
  </si>
  <si>
    <t>14649 -1</t>
  </si>
  <si>
    <t>14629 -1</t>
  </si>
  <si>
    <t>14609 -1</t>
  </si>
  <si>
    <t>14589 -1</t>
  </si>
  <si>
    <t>14569 -1</t>
  </si>
  <si>
    <t>14549 -1</t>
  </si>
  <si>
    <t>14529 -1</t>
  </si>
  <si>
    <t>14509 -1</t>
  </si>
  <si>
    <t>14489 -1</t>
  </si>
  <si>
    <t>14469 -1</t>
  </si>
  <si>
    <t>14449 -1</t>
  </si>
  <si>
    <t>14429 -1</t>
  </si>
  <si>
    <t>14409 -1</t>
  </si>
  <si>
    <t>14389 -1</t>
  </si>
  <si>
    <t>14369 -1</t>
  </si>
  <si>
    <t>14349 -1</t>
  </si>
  <si>
    <t>14329 -1</t>
  </si>
  <si>
    <t>14309 -1</t>
  </si>
  <si>
    <t>14289 -1</t>
  </si>
  <si>
    <t>14269 -1</t>
  </si>
  <si>
    <t>14249 -1</t>
  </si>
  <si>
    <t>14229 -1</t>
  </si>
  <si>
    <t>14209 -1</t>
  </si>
  <si>
    <t>14189 -1</t>
  </si>
  <si>
    <t>14169 -1</t>
  </si>
  <si>
    <t>14149 -1</t>
  </si>
  <si>
    <t>14129 -1</t>
  </si>
  <si>
    <t>14109 -1</t>
  </si>
  <si>
    <t>14089 -1</t>
  </si>
  <si>
    <t>14069 -1</t>
  </si>
  <si>
    <t>14049 -1</t>
  </si>
  <si>
    <t>14029 -1</t>
  </si>
  <si>
    <t>14009 -1</t>
  </si>
  <si>
    <t>13989 -1</t>
  </si>
  <si>
    <t>13969 -1</t>
  </si>
  <si>
    <t>13949 -1</t>
  </si>
  <si>
    <t>13929 -1</t>
  </si>
  <si>
    <t>13909 -1</t>
  </si>
  <si>
    <t>13889 -1</t>
  </si>
  <si>
    <t>13869 -1</t>
  </si>
  <si>
    <t>13849 -1</t>
  </si>
  <si>
    <t>13829 -1</t>
  </si>
  <si>
    <t>13809 -1</t>
  </si>
  <si>
    <t>13789 -1</t>
  </si>
  <si>
    <t>13769 -1</t>
  </si>
  <si>
    <t>13749 -1</t>
  </si>
  <si>
    <t>13729 -1</t>
  </si>
  <si>
    <t>13709 -1</t>
  </si>
  <si>
    <t>13689 -1</t>
  </si>
  <si>
    <t>13669 -1</t>
  </si>
  <si>
    <t>13649 -1</t>
  </si>
  <si>
    <t>13629 -1</t>
  </si>
  <si>
    <t>13609 -1</t>
  </si>
  <si>
    <t>13589 -1</t>
  </si>
  <si>
    <t>13569 -1</t>
  </si>
  <si>
    <t>13549 -1</t>
  </si>
  <si>
    <t>13529 -1</t>
  </si>
  <si>
    <t>13509 -1</t>
  </si>
  <si>
    <t>13489 -1</t>
  </si>
  <si>
    <t>13469 -1</t>
  </si>
  <si>
    <t>13449 -1</t>
  </si>
  <si>
    <t>13429 -1</t>
  </si>
  <si>
    <t>13409 -1</t>
  </si>
  <si>
    <t>13389 -1</t>
  </si>
  <si>
    <t>13369 -1</t>
  </si>
  <si>
    <t>13349 -1</t>
  </si>
  <si>
    <t>13329 -1</t>
  </si>
  <si>
    <t>13309 -1</t>
  </si>
  <si>
    <t>13289 -1</t>
  </si>
  <si>
    <t>13269 -1</t>
  </si>
  <si>
    <t>13249 -1</t>
  </si>
  <si>
    <t>13229 -1</t>
  </si>
  <si>
    <t>13209 -1</t>
  </si>
  <si>
    <t>13189 -1</t>
  </si>
  <si>
    <t>13169 -1</t>
  </si>
  <si>
    <t>13149 -1</t>
  </si>
  <si>
    <t>13129 -1</t>
  </si>
  <si>
    <t>13109 -1</t>
  </si>
  <si>
    <t>13089 -1</t>
  </si>
  <si>
    <t>13069 -1</t>
  </si>
  <si>
    <t>13049 -1</t>
  </si>
  <si>
    <t>13029 -1</t>
  </si>
  <si>
    <t>13009 -1</t>
  </si>
  <si>
    <t>12989 -1</t>
  </si>
  <si>
    <t>12969 -1</t>
  </si>
  <si>
    <t>12949 -1</t>
  </si>
  <si>
    <t>12929 -1</t>
  </si>
  <si>
    <t>12909 -1</t>
  </si>
  <si>
    <t>12889 -1</t>
  </si>
  <si>
    <t>12869 -1</t>
  </si>
  <si>
    <t>12849 -1</t>
  </si>
  <si>
    <t>12829 -1</t>
  </si>
  <si>
    <t>12809 -1</t>
  </si>
  <si>
    <t>12789 -1</t>
  </si>
  <si>
    <t>12769 -1</t>
  </si>
  <si>
    <t>12749 -1</t>
  </si>
  <si>
    <t>12729 -1</t>
  </si>
  <si>
    <t>12709 -1</t>
  </si>
  <si>
    <t>12689 -1</t>
  </si>
  <si>
    <t>12669 -1</t>
  </si>
  <si>
    <t>12649 -1</t>
  </si>
  <si>
    <t>12629 -1</t>
  </si>
  <si>
    <t>12609 -1</t>
  </si>
  <si>
    <t>12589 -1</t>
  </si>
  <si>
    <t>12569 -1</t>
  </si>
  <si>
    <t>12549 -1</t>
  </si>
  <si>
    <t>12529 -1</t>
  </si>
  <si>
    <t>12509 -1</t>
  </si>
  <si>
    <t>12489 -1</t>
  </si>
  <si>
    <t>12469 -1</t>
  </si>
  <si>
    <t>12449 -1</t>
  </si>
  <si>
    <t>12429 -1</t>
  </si>
  <si>
    <t>12409 -1</t>
  </si>
  <si>
    <t>12389 -1</t>
  </si>
  <si>
    <t>12369 -1</t>
  </si>
  <si>
    <t>12349 -1</t>
  </si>
  <si>
    <t>12329 -1</t>
  </si>
  <si>
    <t>12309 -1</t>
  </si>
  <si>
    <t>12289 -1</t>
  </si>
  <si>
    <t>12269 -1</t>
  </si>
  <si>
    <t>12249 -1</t>
  </si>
  <si>
    <t>12229 -1</t>
  </si>
  <si>
    <t>12209 -1</t>
  </si>
  <si>
    <t>12189 -1</t>
  </si>
  <si>
    <t>12169 -1</t>
  </si>
  <si>
    <t>12149 -1</t>
  </si>
  <si>
    <t>12129 -1</t>
  </si>
  <si>
    <t>12109 -1</t>
  </si>
  <si>
    <t>12089 -1</t>
  </si>
  <si>
    <t>12069 -1</t>
  </si>
  <si>
    <t>12049 -1</t>
  </si>
  <si>
    <t>12029 -1</t>
  </si>
  <si>
    <t>12009 -1</t>
  </si>
  <si>
    <t>11989 -1</t>
  </si>
  <si>
    <t>11969 -1</t>
  </si>
  <si>
    <t>11949 -1</t>
  </si>
  <si>
    <t>11929 -1</t>
  </si>
  <si>
    <t>11909 -1</t>
  </si>
  <si>
    <t>11889 -1</t>
  </si>
  <si>
    <t>11869 -1</t>
  </si>
  <si>
    <t>11849 -1</t>
  </si>
  <si>
    <t>11829 -1</t>
  </si>
  <si>
    <t>11809 -1</t>
  </si>
  <si>
    <t>11789 -1</t>
  </si>
  <si>
    <t>11769 -1</t>
  </si>
  <si>
    <t>11749 -1</t>
  </si>
  <si>
    <t>11729 -1</t>
  </si>
  <si>
    <t>11709 -1</t>
  </si>
  <si>
    <t>11689 -1</t>
  </si>
  <si>
    <t>11669 -1</t>
  </si>
  <si>
    <t>11649 -1</t>
  </si>
  <si>
    <t>11629 -1</t>
  </si>
  <si>
    <t>11609 -1</t>
  </si>
  <si>
    <t>11589 -1</t>
  </si>
  <si>
    <t>11569 -1</t>
  </si>
  <si>
    <t>11549 -1</t>
  </si>
  <si>
    <t>11529 -1</t>
  </si>
  <si>
    <t>11509 -1</t>
  </si>
  <si>
    <t>11489 -1</t>
  </si>
  <si>
    <t>11469 -1</t>
  </si>
  <si>
    <t>11449 -1</t>
  </si>
  <si>
    <t>11429 -1</t>
  </si>
  <si>
    <t>11409 -1</t>
  </si>
  <si>
    <t>11389 -1</t>
  </si>
  <si>
    <t>11369 -1</t>
  </si>
  <si>
    <t>11349 -1</t>
  </si>
  <si>
    <t>11329 -1</t>
  </si>
  <si>
    <t>11309 -1</t>
  </si>
  <si>
    <t>11289 -1</t>
  </si>
  <si>
    <t>11269 -1</t>
  </si>
  <si>
    <t>11249 -1</t>
  </si>
  <si>
    <t>11229 -1</t>
  </si>
  <si>
    <t>11209 -1</t>
  </si>
  <si>
    <t>11189 -1</t>
  </si>
  <si>
    <t>11169 -1</t>
  </si>
  <si>
    <t>11149 -1</t>
  </si>
  <si>
    <t>11129 -1</t>
  </si>
  <si>
    <t>11109 -1</t>
  </si>
  <si>
    <t>11089 -1</t>
  </si>
  <si>
    <t>11069 -1</t>
  </si>
  <si>
    <t>11049 -1</t>
  </si>
  <si>
    <t>11029 -1</t>
  </si>
  <si>
    <t>11009 -1</t>
  </si>
  <si>
    <t>10989 -1</t>
  </si>
  <si>
    <t>10969 -1</t>
  </si>
  <si>
    <t>10949 -1</t>
  </si>
  <si>
    <t>10929 -1</t>
  </si>
  <si>
    <t>10909 -1</t>
  </si>
  <si>
    <t>10889 -1</t>
  </si>
  <si>
    <t>10869 -1</t>
  </si>
  <si>
    <t>10849 -1</t>
  </si>
  <si>
    <t>10829 -1</t>
  </si>
  <si>
    <t>10809 -1</t>
  </si>
  <si>
    <t>10789 -1</t>
  </si>
  <si>
    <t>10769 -1</t>
  </si>
  <si>
    <t>10749 -1</t>
  </si>
  <si>
    <t>10729 -1</t>
  </si>
  <si>
    <t>10709 -1</t>
  </si>
  <si>
    <t>10689 -1</t>
  </si>
  <si>
    <t>10669 -1</t>
  </si>
  <si>
    <t>10649 -1</t>
  </si>
  <si>
    <t>10629 -1</t>
  </si>
  <si>
    <t>10609 -1</t>
  </si>
  <si>
    <t>10589 -1</t>
  </si>
  <si>
    <t>10569 -1</t>
  </si>
  <si>
    <t>10549 -1</t>
  </si>
  <si>
    <t>10529 -1</t>
  </si>
  <si>
    <t>10509 -1</t>
  </si>
  <si>
    <t>10489 -1</t>
  </si>
  <si>
    <t>10469 -1</t>
  </si>
  <si>
    <t>10449 -1</t>
  </si>
  <si>
    <t>10429 -1</t>
  </si>
  <si>
    <t>10409 -1</t>
  </si>
  <si>
    <t>10389 -1</t>
  </si>
  <si>
    <t>10369 -1</t>
  </si>
  <si>
    <t>10349 -1</t>
  </si>
  <si>
    <t>10329 -1</t>
  </si>
  <si>
    <t>10309 -1</t>
  </si>
  <si>
    <t>10289 -1</t>
  </si>
  <si>
    <t>10269 -1</t>
  </si>
  <si>
    <t>10249 -1</t>
  </si>
  <si>
    <t>10229 -1</t>
  </si>
  <si>
    <t>10209 -1</t>
  </si>
  <si>
    <t>10189 -1</t>
  </si>
  <si>
    <t>10169 -1</t>
  </si>
  <si>
    <t>10149 -1</t>
  </si>
  <si>
    <t>10129 -1</t>
  </si>
  <si>
    <t>10109 -1</t>
  </si>
  <si>
    <t>10089 -1</t>
  </si>
  <si>
    <t>10069 -1</t>
  </si>
  <si>
    <t>10049 -1</t>
  </si>
  <si>
    <t>10029 -1</t>
  </si>
  <si>
    <t>10009 -1</t>
  </si>
  <si>
    <t>9989 -1</t>
  </si>
  <si>
    <t>9969 -1</t>
  </si>
  <si>
    <t>9949 -1</t>
  </si>
  <si>
    <t>9929 -1</t>
  </si>
  <si>
    <t>9909 -1</t>
  </si>
  <si>
    <t>9889 -1</t>
  </si>
  <si>
    <t>9869 -1</t>
  </si>
  <si>
    <t>9849 -1</t>
  </si>
  <si>
    <t>9829 -1</t>
  </si>
  <si>
    <t>9809 -1</t>
  </si>
  <si>
    <t>9789 -1</t>
  </si>
  <si>
    <t>9769 -1</t>
  </si>
  <si>
    <t>9749 -1</t>
  </si>
  <si>
    <t>9729 -1</t>
  </si>
  <si>
    <t>9709 -1</t>
  </si>
  <si>
    <t>9689 -1</t>
  </si>
  <si>
    <t>9669 -1</t>
  </si>
  <si>
    <t>9649 -1</t>
  </si>
  <si>
    <t>9629 -1</t>
  </si>
  <si>
    <t>9609 -1</t>
  </si>
  <si>
    <t>9589 -1</t>
  </si>
  <si>
    <t>9569 -1</t>
  </si>
  <si>
    <t>9549 -1</t>
  </si>
  <si>
    <t>9529 -1</t>
  </si>
  <si>
    <t>9509 -1</t>
  </si>
  <si>
    <t>9489 -1</t>
  </si>
  <si>
    <t>9469 -1</t>
  </si>
  <si>
    <t>9449 -1</t>
  </si>
  <si>
    <t>9429 -1</t>
  </si>
  <si>
    <t>9409 -1</t>
  </si>
  <si>
    <t>9389 -1</t>
  </si>
  <si>
    <t>9369 -1</t>
  </si>
  <si>
    <t>9349 -1</t>
  </si>
  <si>
    <t>9329 -1</t>
  </si>
  <si>
    <t>9309 -1</t>
  </si>
  <si>
    <t>9289 -1</t>
  </si>
  <si>
    <t>9269 -1</t>
  </si>
  <si>
    <t>9249 -1</t>
  </si>
  <si>
    <t>9229 -1</t>
  </si>
  <si>
    <t>9209 -1</t>
  </si>
  <si>
    <t>9189 -1</t>
  </si>
  <si>
    <t>9169 -1</t>
  </si>
  <si>
    <t>9149 -1</t>
  </si>
  <si>
    <t>9129 -1</t>
  </si>
  <si>
    <t>9109 -1</t>
  </si>
  <si>
    <t>9089 -1</t>
  </si>
  <si>
    <t>9069 -1</t>
  </si>
  <si>
    <t>9049 -1</t>
  </si>
  <si>
    <t>9029 -1</t>
  </si>
  <si>
    <t>9009 -1</t>
  </si>
  <si>
    <t>8989 -1</t>
  </si>
  <si>
    <t>8969 -1</t>
  </si>
  <si>
    <t>8949 -1</t>
  </si>
  <si>
    <t>8929 -1</t>
  </si>
  <si>
    <t>8909 -1</t>
  </si>
  <si>
    <t>8889 -1</t>
  </si>
  <si>
    <t>8869 -1</t>
  </si>
  <si>
    <t>8849 -1</t>
  </si>
  <si>
    <t>8829 -1</t>
  </si>
  <si>
    <t>8809 -1</t>
  </si>
  <si>
    <t>8789 -1</t>
  </si>
  <si>
    <t>8769 -1</t>
  </si>
  <si>
    <t>8749 -1</t>
  </si>
  <si>
    <t>8729 -1</t>
  </si>
  <si>
    <t>8709 -1</t>
  </si>
  <si>
    <t>8689 -1</t>
  </si>
  <si>
    <t>8669 -1</t>
  </si>
  <si>
    <t>8649 -1</t>
  </si>
  <si>
    <t>8629 -1</t>
  </si>
  <si>
    <t>8609 -1</t>
  </si>
  <si>
    <t>8589 -1</t>
  </si>
  <si>
    <t>8569 -1</t>
  </si>
  <si>
    <t>8549 -1</t>
  </si>
  <si>
    <t>8529 -1</t>
  </si>
  <si>
    <t>8509 -1</t>
  </si>
  <si>
    <t>8489 -1</t>
  </si>
  <si>
    <t>8469 -1</t>
  </si>
  <si>
    <t>8449 -1</t>
  </si>
  <si>
    <t>8429 -1</t>
  </si>
  <si>
    <t>8409 -1</t>
  </si>
  <si>
    <t>8389 -1</t>
  </si>
  <si>
    <t>8369 -1</t>
  </si>
  <si>
    <t>8349 -1</t>
  </si>
  <si>
    <t>8329 -1</t>
  </si>
  <si>
    <t>8309 -1</t>
  </si>
  <si>
    <t>8289 -1</t>
  </si>
  <si>
    <t>8269 -1</t>
  </si>
  <si>
    <t>8249 -1</t>
  </si>
  <si>
    <t>8229 -1</t>
  </si>
  <si>
    <t>8209 -1</t>
  </si>
  <si>
    <t>8189 -1</t>
  </si>
  <si>
    <t>8169 -1</t>
  </si>
  <si>
    <t>8149 -1</t>
  </si>
  <si>
    <t>8129 -1</t>
  </si>
  <si>
    <t>8109 -1</t>
  </si>
  <si>
    <t>8089 -1</t>
  </si>
  <si>
    <t>8069 -1</t>
  </si>
  <si>
    <t>8049 -1</t>
  </si>
  <si>
    <t>8029 -1</t>
  </si>
  <si>
    <t>8009 -1</t>
  </si>
  <si>
    <t>7989 -1</t>
  </si>
  <si>
    <t>7969 -1</t>
  </si>
  <si>
    <t>7949 -1</t>
  </si>
  <si>
    <t>7929 -1</t>
  </si>
  <si>
    <t>7909 -1</t>
  </si>
  <si>
    <t>7889 -1</t>
  </si>
  <si>
    <t>7869 -1</t>
  </si>
  <si>
    <t>7849 -1</t>
  </si>
  <si>
    <t>7829 -1</t>
  </si>
  <si>
    <t>7809 -1</t>
  </si>
  <si>
    <t>7789 -1</t>
  </si>
  <si>
    <t>7769 -1</t>
  </si>
  <si>
    <t>7749 -1</t>
  </si>
  <si>
    <t>7729 -1</t>
  </si>
  <si>
    <t>7709 -1</t>
  </si>
  <si>
    <t>7689 -1</t>
  </si>
  <si>
    <t>7669 -1</t>
  </si>
  <si>
    <t>7649 -1</t>
  </si>
  <si>
    <t>7629 -1</t>
  </si>
  <si>
    <t>7609 -1</t>
  </si>
  <si>
    <t>7589 -1</t>
  </si>
  <si>
    <t>7569 -1</t>
  </si>
  <si>
    <t>7549 -1</t>
  </si>
  <si>
    <t>7529 -1</t>
  </si>
  <si>
    <t>7509 -1</t>
  </si>
  <si>
    <t>7489 -1</t>
  </si>
  <si>
    <t>7469 -1</t>
  </si>
  <si>
    <t>7449 -1</t>
  </si>
  <si>
    <t>7429 -1</t>
  </si>
  <si>
    <t>7409 -1</t>
  </si>
  <si>
    <t>7389 -1</t>
  </si>
  <si>
    <t>7369 -1</t>
  </si>
  <si>
    <t>7349 -1</t>
  </si>
  <si>
    <t>7329 -1</t>
  </si>
  <si>
    <t>7309 -1</t>
  </si>
  <si>
    <t>7289 -1</t>
  </si>
  <si>
    <t>7269 -1</t>
  </si>
  <si>
    <t>7249 -1</t>
  </si>
  <si>
    <t>87000 0</t>
  </si>
  <si>
    <t>86999 101</t>
  </si>
  <si>
    <t>86998 194</t>
  </si>
  <si>
    <t>86997 295</t>
  </si>
  <si>
    <t>86996 388</t>
  </si>
  <si>
    <t>86995 489</t>
  </si>
  <si>
    <t>86994 582</t>
  </si>
  <si>
    <t>86993 683</t>
  </si>
  <si>
    <t>86992 776</t>
  </si>
  <si>
    <t>86991 877</t>
  </si>
  <si>
    <t>86990 970</t>
  </si>
  <si>
    <t>86989 1071</t>
  </si>
  <si>
    <t>86988 1164</t>
  </si>
  <si>
    <t>86987 1265</t>
  </si>
  <si>
    <t>86986 1358</t>
  </si>
  <si>
    <t>86985 1459</t>
  </si>
  <si>
    <t>86984 1552</t>
  </si>
  <si>
    <t>86983 1653</t>
  </si>
  <si>
    <t>86982 1746</t>
  </si>
  <si>
    <t>86981 1847</t>
  </si>
  <si>
    <t>86980 1940</t>
  </si>
  <si>
    <t>86979 2041</t>
  </si>
  <si>
    <t>86978 2134</t>
  </si>
  <si>
    <t>86977 2235</t>
  </si>
  <si>
    <t>86976 2328</t>
  </si>
  <si>
    <t>86975 2430</t>
  </si>
  <si>
    <t>86974 2522</t>
  </si>
  <si>
    <t>86973 2624</t>
  </si>
  <si>
    <t>86972 2717</t>
  </si>
  <si>
    <t>86971 2818</t>
  </si>
  <si>
    <t>86970 2911</t>
  </si>
  <si>
    <t>86969 3012</t>
  </si>
  <si>
    <t>86968 3105</t>
  </si>
  <si>
    <t>86967 3206</t>
  </si>
  <si>
    <t>86966 3299</t>
  </si>
  <si>
    <t>86965 3400</t>
  </si>
  <si>
    <t>86964 3493</t>
  </si>
  <si>
    <t>86963 3595</t>
  </si>
  <si>
    <t>86962 3687</t>
  </si>
  <si>
    <t>86961 3789</t>
  </si>
  <si>
    <t>86960 3882</t>
  </si>
  <si>
    <t>86959 3983</t>
  </si>
  <si>
    <t>86958 4076</t>
  </si>
  <si>
    <t>86957 4177</t>
  </si>
  <si>
    <t>86956 4270</t>
  </si>
  <si>
    <t>86955 4371</t>
  </si>
  <si>
    <t>86954 4464</t>
  </si>
  <si>
    <t>86953 4565</t>
  </si>
  <si>
    <t>86952 4658</t>
  </si>
  <si>
    <t>86951 4759</t>
  </si>
  <si>
    <t>86950 4852</t>
  </si>
  <si>
    <t>86949 4954</t>
  </si>
  <si>
    <t>86948 5046</t>
  </si>
  <si>
    <t>86947 5148</t>
  </si>
  <si>
    <t>86946 5241</t>
  </si>
  <si>
    <t>86945 5342</t>
  </si>
  <si>
    <t>86944 5435</t>
  </si>
  <si>
    <t>86943 5536</t>
  </si>
  <si>
    <t>86942 5629</t>
  </si>
  <si>
    <t>86941 5730</t>
  </si>
  <si>
    <t>86940 5823</t>
  </si>
  <si>
    <t>86939 5924</t>
  </si>
  <si>
    <t>86938 6017</t>
  </si>
  <si>
    <t>86937 6118</t>
  </si>
  <si>
    <t>86936 6211</t>
  </si>
  <si>
    <t>86935 6313</t>
  </si>
  <si>
    <t>86934 6405</t>
  </si>
  <si>
    <t>86933 6507</t>
  </si>
  <si>
    <t>86932 6600</t>
  </si>
  <si>
    <t>86931 6701</t>
  </si>
  <si>
    <t>86930 6794</t>
  </si>
  <si>
    <t>86929 6895</t>
  </si>
  <si>
    <t>86928 6988</t>
  </si>
  <si>
    <t>86927 7089</t>
  </si>
  <si>
    <t>86926 7182</t>
  </si>
  <si>
    <t>86925 7283</t>
  </si>
  <si>
    <t>86924 7376</t>
  </si>
  <si>
    <t>86923 7477</t>
  </si>
  <si>
    <t>86922 7570</t>
  </si>
  <si>
    <t>86921 7672</t>
  </si>
  <si>
    <t>86920 7764</t>
  </si>
  <si>
    <t>86919 7866</t>
  </si>
  <si>
    <t>86918 7959</t>
  </si>
  <si>
    <t>86917 8060</t>
  </si>
  <si>
    <t>86916 8153</t>
  </si>
  <si>
    <t>86915 8254</t>
  </si>
  <si>
    <t>86914 8347</t>
  </si>
  <si>
    <t>86913 8440</t>
  </si>
  <si>
    <t>86912 8541</t>
  </si>
  <si>
    <t>86911 8634</t>
  </si>
  <si>
    <t>86910 8735</t>
  </si>
  <si>
    <t>86909 8828</t>
  </si>
  <si>
    <t>86908 8929</t>
  </si>
  <si>
    <t>86907 9022</t>
  </si>
  <si>
    <t>86906 9124</t>
  </si>
  <si>
    <t>86905 9216</t>
  </si>
  <si>
    <t>86904 9318</t>
  </si>
  <si>
    <t>86903 9411</t>
  </si>
  <si>
    <t>86902 9512</t>
  </si>
  <si>
    <t>86901 9605</t>
  </si>
  <si>
    <t>86900 9706</t>
  </si>
  <si>
    <t>86899 9799</t>
  </si>
  <si>
    <t>86898 9900</t>
  </si>
  <si>
    <t>86897 9993</t>
  </si>
  <si>
    <t>86896 10094</t>
  </si>
  <si>
    <t>86895 10187</t>
  </si>
  <si>
    <t>86894 10288</t>
  </si>
  <si>
    <t>86893 10381</t>
  </si>
  <si>
    <t>86892 10483</t>
  </si>
  <si>
    <t>86891 10575</t>
  </si>
  <si>
    <t>86890 10677</t>
  </si>
  <si>
    <t>86889 10770</t>
  </si>
  <si>
    <t>86888 10871</t>
  </si>
  <si>
    <t>86887 10964</t>
  </si>
  <si>
    <t>86886 11065</t>
  </si>
  <si>
    <t>86885 11158</t>
  </si>
  <si>
    <t>86884 11259</t>
  </si>
  <si>
    <t>86883 11352</t>
  </si>
  <si>
    <t>86882 11453</t>
  </si>
  <si>
    <t>86881 11546</t>
  </si>
  <si>
    <t>86880 11647</t>
  </si>
  <si>
    <t>86879 11740</t>
  </si>
  <si>
    <t>86878 11842</t>
  </si>
  <si>
    <t>86877 11935</t>
  </si>
  <si>
    <t>86876 12036</t>
  </si>
  <si>
    <t>86875 12129</t>
  </si>
  <si>
    <t>86874 12231</t>
  </si>
  <si>
    <t>86873 12323</t>
  </si>
  <si>
    <t>86872 12425</t>
  </si>
  <si>
    <t>86871 12518</t>
  </si>
  <si>
    <t>86870 12619</t>
  </si>
  <si>
    <t>86869 12712</t>
  </si>
  <si>
    <t>86868 12814</t>
  </si>
  <si>
    <t>86867 12907</t>
  </si>
  <si>
    <t>86866 13008</t>
  </si>
  <si>
    <t>86865 13101</t>
  </si>
  <si>
    <t>86864 13203</t>
  </si>
  <si>
    <t>86863 13296</t>
  </si>
  <si>
    <t>86862 13397</t>
  </si>
  <si>
    <t>86861 13490</t>
  </si>
  <si>
    <t>86860 13592</t>
  </si>
  <si>
    <t>86859 13685</t>
  </si>
  <si>
    <t>86858 13786</t>
  </si>
  <si>
    <t>86857 13879</t>
  </si>
  <si>
    <t>86856 13980</t>
  </si>
  <si>
    <t>86855 14073</t>
  </si>
  <si>
    <t>86854 14175</t>
  </si>
  <si>
    <t>86853 14268</t>
  </si>
  <si>
    <t>86852 14369</t>
  </si>
  <si>
    <t>86851 14462</t>
  </si>
  <si>
    <t>86850 14564</t>
  </si>
  <si>
    <t>86849 14657</t>
  </si>
  <si>
    <t>86848 14758</t>
  </si>
  <si>
    <t>86847 14851</t>
  </si>
  <si>
    <t>86846 14953</t>
  </si>
  <si>
    <t>86845 15046</t>
  </si>
  <si>
    <t>86844 15147</t>
  </si>
  <si>
    <t>86843 15240</t>
  </si>
  <si>
    <t>86842 15341</t>
  </si>
  <si>
    <t>86841 15434</t>
  </si>
  <si>
    <t>86840 15536</t>
  </si>
  <si>
    <t>86839 15629</t>
  </si>
  <si>
    <t>86838 15730</t>
  </si>
  <si>
    <t>86837 15823</t>
  </si>
  <si>
    <t>86836 15925</t>
  </si>
  <si>
    <t>86835 16018</t>
  </si>
  <si>
    <t>86834 16119</t>
  </si>
  <si>
    <t>86833 16212</t>
  </si>
  <si>
    <t>86832 16314</t>
  </si>
  <si>
    <t>86831 16407</t>
  </si>
  <si>
    <t>86830 16508</t>
  </si>
  <si>
    <t>86829 16601</t>
  </si>
  <si>
    <t>86828 16702</t>
  </si>
  <si>
    <t>86827 16795</t>
  </si>
  <si>
    <t>86826 16888</t>
  </si>
  <si>
    <t>86825 16990</t>
  </si>
  <si>
    <t>86824 17083</t>
  </si>
  <si>
    <t>86823 17184</t>
  </si>
  <si>
    <t>86822 17277</t>
  </si>
  <si>
    <t>86821 17379</t>
  </si>
  <si>
    <t>86820 17472</t>
  </si>
  <si>
    <t>86819 17573</t>
  </si>
  <si>
    <t>86818 17666</t>
  </si>
  <si>
    <t>86817 17768</t>
  </si>
  <si>
    <t>86816 17861</t>
  </si>
  <si>
    <t>86815 17962</t>
  </si>
  <si>
    <t>86814 18055</t>
  </si>
  <si>
    <t>86813 18156</t>
  </si>
  <si>
    <t>86812 18249</t>
  </si>
  <si>
    <t>86811 18351</t>
  </si>
  <si>
    <t>86810 18444</t>
  </si>
  <si>
    <t>86809 18545</t>
  </si>
  <si>
    <t>86808 18638</t>
  </si>
  <si>
    <t>86807 18740</t>
  </si>
  <si>
    <t>86806 18833</t>
  </si>
  <si>
    <t>86805 18934</t>
  </si>
  <si>
    <t>86804 19027</t>
  </si>
  <si>
    <t>86803 19129</t>
  </si>
  <si>
    <t>86802 19222</t>
  </si>
  <si>
    <t>86801 19323</t>
  </si>
  <si>
    <t>86800 19416</t>
  </si>
  <si>
    <t>86799 19517</t>
  </si>
  <si>
    <t>86798 19610</t>
  </si>
  <si>
    <t>86797 19712</t>
  </si>
  <si>
    <t>86796 19805</t>
  </si>
  <si>
    <t>86795 19906</t>
  </si>
  <si>
    <t>86794 19999</t>
  </si>
  <si>
    <t>86793 20101</t>
  </si>
  <si>
    <t>86792 20194</t>
  </si>
  <si>
    <t>86791 20295</t>
  </si>
  <si>
    <t>86790 20388</t>
  </si>
  <si>
    <t>86789 20490</t>
  </si>
  <si>
    <t>86788 20583</t>
  </si>
  <si>
    <t>86787 20684</t>
  </si>
  <si>
    <t>86786 20777</t>
  </si>
  <si>
    <t>86785 20879</t>
  </si>
  <si>
    <t>86784 20972</t>
  </si>
  <si>
    <t>86783 21073</t>
  </si>
  <si>
    <t>86782 21166</t>
  </si>
  <si>
    <t>86781 21267</t>
  </si>
  <si>
    <t>86780 21360</t>
  </si>
  <si>
    <t>86779 21462</t>
  </si>
  <si>
    <t>86778 21555</t>
  </si>
  <si>
    <t>86777 21656</t>
  </si>
  <si>
    <t>86776 21749</t>
  </si>
  <si>
    <t>86775 21851</t>
  </si>
  <si>
    <t>86774 21944</t>
  </si>
  <si>
    <t>86773 22045</t>
  </si>
  <si>
    <t>86772 22138</t>
  </si>
  <si>
    <t>86771 22240</t>
  </si>
  <si>
    <t>86770 22333</t>
  </si>
  <si>
    <t>86769 22434</t>
  </si>
  <si>
    <t>86768 22527</t>
  </si>
  <si>
    <t>86767 22628</t>
  </si>
  <si>
    <t>86766 22721</t>
  </si>
  <si>
    <t>86765 22823</t>
  </si>
  <si>
    <t>86764 22916</t>
  </si>
  <si>
    <t>86763 23017</t>
  </si>
  <si>
    <t>86762 23110</t>
  </si>
  <si>
    <t>86761 23212</t>
  </si>
  <si>
    <t>86760 23305</t>
  </si>
  <si>
    <t>86759 23406</t>
  </si>
  <si>
    <t>86758 23499</t>
  </si>
  <si>
    <t>86757 23601</t>
  </si>
  <si>
    <t>86756 23694</t>
  </si>
  <si>
    <t>86755 23795</t>
  </si>
  <si>
    <t>86754 23888</t>
  </si>
  <si>
    <t>86753 23989</t>
  </si>
  <si>
    <t>86752 24082</t>
  </si>
  <si>
    <t>86751 24184</t>
  </si>
  <si>
    <t>86750 24277</t>
  </si>
  <si>
    <t>86749 24378</t>
  </si>
  <si>
    <t>86748 24471</t>
  </si>
  <si>
    <t>86747 24573</t>
  </si>
  <si>
    <t>86746 24666</t>
  </si>
  <si>
    <t>86745 24767</t>
  </si>
  <si>
    <t>86744 24860</t>
  </si>
  <si>
    <t>86743 24962</t>
  </si>
  <si>
    <t>86742 25055</t>
  </si>
  <si>
    <t>86741 25156</t>
  </si>
  <si>
    <t>86740 25249</t>
  </si>
  <si>
    <t>86739 25342</t>
  </si>
  <si>
    <t>86738 25443</t>
  </si>
  <si>
    <t>86737 25536</t>
  </si>
  <si>
    <t>86736 25638</t>
  </si>
  <si>
    <t>86735 25731</t>
  </si>
  <si>
    <t>86734 25832</t>
  </si>
  <si>
    <t>86733 25925</t>
  </si>
  <si>
    <t>86732 26027</t>
  </si>
  <si>
    <t>86731 26120</t>
  </si>
  <si>
    <t>86730 26221</t>
  </si>
  <si>
    <t>86729 26314</t>
  </si>
  <si>
    <t>86728 26416</t>
  </si>
  <si>
    <t>86727 26509</t>
  </si>
  <si>
    <t>86726 26610</t>
  </si>
  <si>
    <t>86725 26703</t>
  </si>
  <si>
    <t>86724 26804</t>
  </si>
  <si>
    <t>86723 26897</t>
  </si>
  <si>
    <t>86722 26999</t>
  </si>
  <si>
    <t>86721 27092</t>
  </si>
  <si>
    <t>86720 27193</t>
  </si>
  <si>
    <t>86719 27286</t>
  </si>
  <si>
    <t>86718 27388</t>
  </si>
  <si>
    <t>86717 27481</t>
  </si>
  <si>
    <t>86716 27582</t>
  </si>
  <si>
    <t>86715 27675</t>
  </si>
  <si>
    <t>86714 27777</t>
  </si>
  <si>
    <t>86713 27870</t>
  </si>
  <si>
    <t>86712 27971</t>
  </si>
  <si>
    <t>86711 28064</t>
  </si>
  <si>
    <t>86710 28166</t>
  </si>
  <si>
    <t>86709 28258</t>
  </si>
  <si>
    <t>86708 28360</t>
  </si>
  <si>
    <t>86707 28453</t>
  </si>
  <si>
    <t>86706 28554</t>
  </si>
  <si>
    <t>86705 28647</t>
  </si>
  <si>
    <t>86704 28749</t>
  </si>
  <si>
    <t>86703 28842</t>
  </si>
  <si>
    <t>86702 28943</t>
  </si>
  <si>
    <t>86701 29036</t>
  </si>
  <si>
    <t>86700 29138</t>
  </si>
  <si>
    <t>86699 29231</t>
  </si>
  <si>
    <t>86698 29332</t>
  </si>
  <si>
    <t>86697 29425</t>
  </si>
  <si>
    <t>86696 29527</t>
  </si>
  <si>
    <t>86695 29620</t>
  </si>
  <si>
    <t>86694 29721</t>
  </si>
  <si>
    <t>86693 29814</t>
  </si>
  <si>
    <t>86692 29915</t>
  </si>
  <si>
    <t>86691 30008</t>
  </si>
  <si>
    <t>86690 30110</t>
  </si>
  <si>
    <t>86689 30203</t>
  </si>
  <si>
    <t>86688 30304</t>
  </si>
  <si>
    <t>86687 30397</t>
  </si>
  <si>
    <t>86686 30499</t>
  </si>
  <si>
    <t>86685 30592</t>
  </si>
  <si>
    <t>86684 30693</t>
  </si>
  <si>
    <t>86683 30786</t>
  </si>
  <si>
    <t>86682 30888</t>
  </si>
  <si>
    <t>86681 30981</t>
  </si>
  <si>
    <t>86680 31082</t>
  </si>
  <si>
    <t>86679 31175</t>
  </si>
  <si>
    <t>86678 31276</t>
  </si>
  <si>
    <t>86677 31369</t>
  </si>
  <si>
    <t>86676 31471</t>
  </si>
  <si>
    <t>86675 31564</t>
  </si>
  <si>
    <t>86674 31665</t>
  </si>
  <si>
    <t>86673 31758</t>
  </si>
  <si>
    <t>86672 31860</t>
  </si>
  <si>
    <t>86671 31953</t>
  </si>
  <si>
    <t>86670 32054</t>
  </si>
  <si>
    <t>86669 32147</t>
  </si>
  <si>
    <t>86668 32249</t>
  </si>
  <si>
    <t>86667 32342</t>
  </si>
  <si>
    <t>86666 32444</t>
  </si>
  <si>
    <t>86665 32537</t>
  </si>
  <si>
    <t>86664 32639</t>
  </si>
  <si>
    <t>86663 32732</t>
  </si>
  <si>
    <t>86662 32834</t>
  </si>
  <si>
    <t>86661 32927</t>
  </si>
  <si>
    <t>86660 33029</t>
  </si>
  <si>
    <t>86659 33122</t>
  </si>
  <si>
    <t>86658 33224</t>
  </si>
  <si>
    <t>86657 33317</t>
  </si>
  <si>
    <t>86656 33419</t>
  </si>
  <si>
    <t>86655 33512</t>
  </si>
  <si>
    <t>86654 33614</t>
  </si>
  <si>
    <t>86653 33707</t>
  </si>
  <si>
    <t>86652 33800</t>
  </si>
  <si>
    <t>86651 33902</t>
  </si>
  <si>
    <t>86650 33995</t>
  </si>
  <si>
    <t>86649 34097</t>
  </si>
  <si>
    <t>86648 34190</t>
  </si>
  <si>
    <t>86647 34292</t>
  </si>
  <si>
    <t>86646 34385</t>
  </si>
  <si>
    <t>86645 34487</t>
  </si>
  <si>
    <t>86644 34580</t>
  </si>
  <si>
    <t>86643 34682</t>
  </si>
  <si>
    <t>86642 34775</t>
  </si>
  <si>
    <t>86641 34877</t>
  </si>
  <si>
    <t>86640 34970</t>
  </si>
  <si>
    <t>86639 35071</t>
  </si>
  <si>
    <t>86638 35165</t>
  </si>
  <si>
    <t>86637 35266</t>
  </si>
  <si>
    <t>86636 35360</t>
  </si>
  <si>
    <t>86635 35461</t>
  </si>
  <si>
    <t>86634 35555</t>
  </si>
  <si>
    <t>86633 35656</t>
  </si>
  <si>
    <t>86632 35750</t>
  </si>
  <si>
    <t>86631 35851</t>
  </si>
  <si>
    <t>86630 35944</t>
  </si>
  <si>
    <t>86629 36046</t>
  </si>
  <si>
    <t>86628 36139</t>
  </si>
  <si>
    <t>86627 36241</t>
  </si>
  <si>
    <t>86626 36334</t>
  </si>
  <si>
    <t>86625 36436</t>
  </si>
  <si>
    <t>86624 36529</t>
  </si>
  <si>
    <t>86623 36631</t>
  </si>
  <si>
    <t>86622 36724</t>
  </si>
  <si>
    <t>86621 36826</t>
  </si>
  <si>
    <t>86620 36919</t>
  </si>
  <si>
    <t>86619 37021</t>
  </si>
  <si>
    <t>86618 37114</t>
  </si>
  <si>
    <t>86617 37216</t>
  </si>
  <si>
    <t>86616 37309</t>
  </si>
  <si>
    <t>86615 37411</t>
  </si>
  <si>
    <t>86614 37504</t>
  </si>
  <si>
    <t>86613 37606</t>
  </si>
  <si>
    <t>86612 37699</t>
  </si>
  <si>
    <t>86611 37801</t>
  </si>
  <si>
    <t>86610 37894</t>
  </si>
  <si>
    <t>86609 37996</t>
  </si>
  <si>
    <t>86608 38089</t>
  </si>
  <si>
    <t>86607 38191</t>
  </si>
  <si>
    <t>86606 38284</t>
  </si>
  <si>
    <t>86605 38386</t>
  </si>
  <si>
    <t>86604 38479</t>
  </si>
  <si>
    <t>86603 38580</t>
  </si>
  <si>
    <t>86602 38674</t>
  </si>
  <si>
    <t>86601 38775</t>
  </si>
  <si>
    <t>86600 38869</t>
  </si>
  <si>
    <t>86599 38970</t>
  </si>
  <si>
    <t>86598 39064</t>
  </si>
  <si>
    <t>86597 39165</t>
  </si>
  <si>
    <t>86596 39259</t>
  </si>
  <si>
    <t>86595 39360</t>
  </si>
  <si>
    <t>86594 39454</t>
  </si>
  <si>
    <t>86593 39555</t>
  </si>
  <si>
    <t>86592 39648</t>
  </si>
  <si>
    <t>86591 39750</t>
  </si>
  <si>
    <t>86590 39843</t>
  </si>
  <si>
    <t>86589 39945</t>
  </si>
  <si>
    <t>86588 40038</t>
  </si>
  <si>
    <t>86587 40140</t>
  </si>
  <si>
    <t>86586 40233</t>
  </si>
  <si>
    <t>86585 40335</t>
  </si>
  <si>
    <t>86584 40428</t>
  </si>
  <si>
    <t>86583 40530</t>
  </si>
  <si>
    <t>86582 40623</t>
  </si>
  <si>
    <t>86581 40725</t>
  </si>
  <si>
    <t>86580 40818</t>
  </si>
  <si>
    <t>86579 40920</t>
  </si>
  <si>
    <t>86578 41013</t>
  </si>
  <si>
    <t>86577 41115</t>
  </si>
  <si>
    <t>86576 41208</t>
  </si>
  <si>
    <t>86575 41310</t>
  </si>
  <si>
    <t>86574 41403</t>
  </si>
  <si>
    <t>86573 41505</t>
  </si>
  <si>
    <t>86572 41598</t>
  </si>
  <si>
    <t>86571 41700</t>
  </si>
  <si>
    <t>86570 41793</t>
  </si>
  <si>
    <t>86569 41895</t>
  </si>
  <si>
    <t>86568 41988</t>
  </si>
  <si>
    <t>86567 42090</t>
  </si>
  <si>
    <t>86566 42183</t>
  </si>
  <si>
    <t>86565 42276</t>
  </si>
  <si>
    <t>86564 42378</t>
  </si>
  <si>
    <t>86563 42471</t>
  </si>
  <si>
    <t>86562 42573</t>
  </si>
  <si>
    <t>86561 42666</t>
  </si>
  <si>
    <t>86560 42768</t>
  </si>
  <si>
    <t>86559 42861</t>
  </si>
  <si>
    <t>86558 42963</t>
  </si>
  <si>
    <t>86557 43056</t>
  </si>
  <si>
    <t>86556 43158</t>
  </si>
  <si>
    <t>86555 43251</t>
  </si>
  <si>
    <t>86554 43352</t>
  </si>
  <si>
    <t>86553 43446</t>
  </si>
  <si>
    <t>86552 43547</t>
  </si>
  <si>
    <t>86551 43641</t>
  </si>
  <si>
    <t>86550 43742</t>
  </si>
  <si>
    <t>86549 43836</t>
  </si>
  <si>
    <t>86548 43937</t>
  </si>
  <si>
    <t>86547 44031</t>
  </si>
  <si>
    <t>86546 44132</t>
  </si>
  <si>
    <t>86545 44225</t>
  </si>
  <si>
    <t>86544 44327</t>
  </si>
  <si>
    <t>86543 44420</t>
  </si>
  <si>
    <t>86542 44522</t>
  </si>
  <si>
    <t>86541 44615</t>
  </si>
  <si>
    <t>86540 44717</t>
  </si>
  <si>
    <t>86539 44810</t>
  </si>
  <si>
    <t>86538 44912</t>
  </si>
  <si>
    <t>86537 45005</t>
  </si>
  <si>
    <t>86536 45107</t>
  </si>
  <si>
    <t>86535 45200</t>
  </si>
  <si>
    <t>86534 45302</t>
  </si>
  <si>
    <t>86533 45395</t>
  </si>
  <si>
    <t>86532 45497</t>
  </si>
  <si>
    <t>86531 45590</t>
  </si>
  <si>
    <t>86530 45692</t>
  </si>
  <si>
    <t>86529 45785</t>
  </si>
  <si>
    <t>86528 45887</t>
  </si>
  <si>
    <t>86527 45980</t>
  </si>
  <si>
    <t>86526 46082</t>
  </si>
  <si>
    <t>86525 46175</t>
  </si>
  <si>
    <t>86524 46277</t>
  </si>
  <si>
    <t>86523 46370</t>
  </si>
  <si>
    <t>86522 46472</t>
  </si>
  <si>
    <t>86521 46565</t>
  </si>
  <si>
    <t>86520 46667</t>
  </si>
  <si>
    <t>86519 46760</t>
  </si>
  <si>
    <t>86518 46862</t>
  </si>
  <si>
    <t>86517 46955</t>
  </si>
  <si>
    <t>86516 47056</t>
  </si>
  <si>
    <t>86515 47150</t>
  </si>
  <si>
    <t>86514 47251</t>
  </si>
  <si>
    <t>86513 47345</t>
  </si>
  <si>
    <t>86512 47446</t>
  </si>
  <si>
    <t>86511 47540</t>
  </si>
  <si>
    <t>86510 47641</t>
  </si>
  <si>
    <t>86509 47735</t>
  </si>
  <si>
    <t>86508 47836</t>
  </si>
  <si>
    <t>86507 47929</t>
  </si>
  <si>
    <t>86506 48031</t>
  </si>
  <si>
    <t>86505 48124</t>
  </si>
  <si>
    <t>86504 48226</t>
  </si>
  <si>
    <t>86503 48319</t>
  </si>
  <si>
    <t>86502 48421</t>
  </si>
  <si>
    <t>86501 48514</t>
  </si>
  <si>
    <t>86500 48616</t>
  </si>
  <si>
    <t>86499 48709</t>
  </si>
  <si>
    <t>86479 50659</t>
  </si>
  <si>
    <t>86459 52608</t>
  </si>
  <si>
    <t>86439 54558</t>
  </si>
  <si>
    <t>86419 56507</t>
  </si>
  <si>
    <t>86399 58457</t>
  </si>
  <si>
    <t>86379 60398</t>
  </si>
  <si>
    <t>86359 62347</t>
  </si>
  <si>
    <t>86339 64297</t>
  </si>
  <si>
    <t>86319 66246</t>
  </si>
  <si>
    <t>86299 68201</t>
  </si>
  <si>
    <t>86279 70158</t>
  </si>
  <si>
    <t>86259 72115</t>
  </si>
  <si>
    <t>86239 74072</t>
  </si>
  <si>
    <t>86219 76029</t>
  </si>
  <si>
    <t>86199 77978</t>
  </si>
  <si>
    <t>86179 79935</t>
  </si>
  <si>
    <t>86159 81892</t>
  </si>
  <si>
    <t>86139 83849</t>
  </si>
  <si>
    <t>86119 85806</t>
  </si>
  <si>
    <t>86099 87763</t>
  </si>
  <si>
    <t>86079 89721</t>
  </si>
  <si>
    <t>86059 91678</t>
  </si>
  <si>
    <t>86039 93626</t>
  </si>
  <si>
    <t>86019 95583</t>
  </si>
  <si>
    <t>85999 97541</t>
  </si>
  <si>
    <t>85979 99498</t>
  </si>
  <si>
    <t>85959 101455</t>
  </si>
  <si>
    <t>85939 103412</t>
  </si>
  <si>
    <t>85919 105369</t>
  </si>
  <si>
    <t>85899 107326</t>
  </si>
  <si>
    <t>85879 109283</t>
  </si>
  <si>
    <t>85859 111232</t>
  </si>
  <si>
    <t>85839 113189</t>
  </si>
  <si>
    <t>85819 115154</t>
  </si>
  <si>
    <t>85799 117121</t>
  </si>
  <si>
    <t>85779 119088</t>
  </si>
  <si>
    <t>85759 121055</t>
  </si>
  <si>
    <t>85739 123022</t>
  </si>
  <si>
    <t>85719 124988</t>
  </si>
  <si>
    <t>85699 126955</t>
  </si>
  <si>
    <t>85679 128914</t>
  </si>
  <si>
    <t>85659 130881</t>
  </si>
  <si>
    <t>85639 132848</t>
  </si>
  <si>
    <t>85619 134815</t>
  </si>
  <si>
    <t>85599 136782</t>
  </si>
  <si>
    <t>85579 138749</t>
  </si>
  <si>
    <t>85559 140716</t>
  </si>
  <si>
    <t>85539 142683</t>
  </si>
  <si>
    <t>85519 144641</t>
  </si>
  <si>
    <t>85499 146608</t>
  </si>
  <si>
    <t>85479 148575</t>
  </si>
  <si>
    <t>85459 150542</t>
  </si>
  <si>
    <t>85439 152509</t>
  </si>
  <si>
    <t>85419 154476</t>
  </si>
  <si>
    <t>85399 156443</t>
  </si>
  <si>
    <t>85379 158410</t>
  </si>
  <si>
    <t>85359 160377</t>
  </si>
  <si>
    <t>85339 162335</t>
  </si>
  <si>
    <t>85319 164302</t>
  </si>
  <si>
    <t>85299 166269</t>
  </si>
  <si>
    <t>85279 168236</t>
  </si>
  <si>
    <t>85259 170203</t>
  </si>
  <si>
    <t>85239 172177</t>
  </si>
  <si>
    <t>85219 174156</t>
  </si>
  <si>
    <t>85199 176134</t>
  </si>
  <si>
    <t>85179 178113</t>
  </si>
  <si>
    <t>85159 180083</t>
  </si>
  <si>
    <t>85139 182062</t>
  </si>
  <si>
    <t>85119 184041</t>
  </si>
  <si>
    <t>85099 186019</t>
  </si>
  <si>
    <t>85079 187998</t>
  </si>
  <si>
    <t>85059 189977</t>
  </si>
  <si>
    <t>85039 191955</t>
  </si>
  <si>
    <t>85019 193934</t>
  </si>
  <si>
    <t>84999 195904</t>
  </si>
  <si>
    <t>84979 197883</t>
  </si>
  <si>
    <t>84959 199861</t>
  </si>
  <si>
    <t>84939 201840</t>
  </si>
  <si>
    <t>84919 203819</t>
  </si>
  <si>
    <t>84899 205798</t>
  </si>
  <si>
    <t>84879 207776</t>
  </si>
  <si>
    <t>84859 209755</t>
  </si>
  <si>
    <t>84839 211734</t>
  </si>
  <si>
    <t>84819 213704</t>
  </si>
  <si>
    <t>84799 215682</t>
  </si>
  <si>
    <t>84779 217661</t>
  </si>
  <si>
    <t>84759 219640</t>
  </si>
  <si>
    <t>84739 221619</t>
  </si>
  <si>
    <t>84719 223597</t>
  </si>
  <si>
    <t>84699 225576</t>
  </si>
  <si>
    <t>84679 227555</t>
  </si>
  <si>
    <t>84659 229533</t>
  </si>
  <si>
    <t>84639 231503</t>
  </si>
  <si>
    <t>84619 233482</t>
  </si>
  <si>
    <t>84599 235461</t>
  </si>
  <si>
    <t>84579 237441</t>
  </si>
  <si>
    <t>84559 239434</t>
  </si>
  <si>
    <t>84539 241426</t>
  </si>
  <si>
    <t>84519 243418</t>
  </si>
  <si>
    <t>84499 245411</t>
  </si>
  <si>
    <t>84479 247403</t>
  </si>
  <si>
    <t>84459 249387</t>
  </si>
  <si>
    <t>84439 251379</t>
  </si>
  <si>
    <t>84419 253371</t>
  </si>
  <si>
    <t>84399 255364</t>
  </si>
  <si>
    <t>84379 257356</t>
  </si>
  <si>
    <t>84359 259348</t>
  </si>
  <si>
    <t>84339 261341</t>
  </si>
  <si>
    <t>84319 263333</t>
  </si>
  <si>
    <t>84299 265317</t>
  </si>
  <si>
    <t>84279 267309</t>
  </si>
  <si>
    <t>84259 269301</t>
  </si>
  <si>
    <t>84239 271294</t>
  </si>
  <si>
    <t>84219 273286</t>
  </si>
  <si>
    <t>84199 275278</t>
  </si>
  <si>
    <t>84179 277271</t>
  </si>
  <si>
    <t>84159 279263</t>
  </si>
  <si>
    <t>84139 281255</t>
  </si>
  <si>
    <t>84119 283239</t>
  </si>
  <si>
    <t>84099 285231</t>
  </si>
  <si>
    <t>84079 287224</t>
  </si>
  <si>
    <t>84059 289216</t>
  </si>
  <si>
    <t>84039 291208</t>
  </si>
  <si>
    <t>84019 293201</t>
  </si>
  <si>
    <t>83999 295193</t>
  </si>
  <si>
    <t>83979 297186</t>
  </si>
  <si>
    <t>83959 299178</t>
  </si>
  <si>
    <t>83939 301162</t>
  </si>
  <si>
    <t>83919 303154</t>
  </si>
  <si>
    <t>83899 305146</t>
  </si>
  <si>
    <t>83879 307139</t>
  </si>
  <si>
    <t>83859 309131</t>
  </si>
  <si>
    <t>83839 311123</t>
  </si>
  <si>
    <t>83819 313116</t>
  </si>
  <si>
    <t>83799 315121</t>
  </si>
  <si>
    <t>83779 317120</t>
  </si>
  <si>
    <t>83759 319128</t>
  </si>
  <si>
    <t>83739 321136</t>
  </si>
  <si>
    <t>83719 323144</t>
  </si>
  <si>
    <t>83699 325152</t>
  </si>
  <si>
    <t>83679 327160</t>
  </si>
  <si>
    <t>83659 329168</t>
  </si>
  <si>
    <t>83639 331176</t>
  </si>
  <si>
    <t>83619 333184</t>
  </si>
  <si>
    <t>83599 335184</t>
  </si>
  <si>
    <t>83579 337192</t>
  </si>
  <si>
    <t>83559 339200</t>
  </si>
  <si>
    <t>83539 341208</t>
  </si>
  <si>
    <t>83519 343215</t>
  </si>
  <si>
    <t>83499 345223</t>
  </si>
  <si>
    <t>83479 347231</t>
  </si>
  <si>
    <t>83459 349239</t>
  </si>
  <si>
    <t>83439 351247</t>
  </si>
  <si>
    <t>83419 353247</t>
  </si>
  <si>
    <t>83399 355255</t>
  </si>
  <si>
    <t>83379 357263</t>
  </si>
  <si>
    <t>83359 359271</t>
  </si>
  <si>
    <t>83339 361279</t>
  </si>
  <si>
    <t>83319 363287</t>
  </si>
  <si>
    <t>83299 365295</t>
  </si>
  <si>
    <t>83279 367303</t>
  </si>
  <si>
    <t>83259 369302</t>
  </si>
  <si>
    <t>83239 371310</t>
  </si>
  <si>
    <t>83219 373318</t>
  </si>
  <si>
    <t>83199 375326</t>
  </si>
  <si>
    <t>83179 377334</t>
  </si>
  <si>
    <t>83159 379342</t>
  </si>
  <si>
    <t>83139 381350</t>
  </si>
  <si>
    <t>83119 383358</t>
  </si>
  <si>
    <t>83099 385366</t>
  </si>
  <si>
    <t>83079 387365</t>
  </si>
  <si>
    <t>83059 389373</t>
  </si>
  <si>
    <t>83039 391381</t>
  </si>
  <si>
    <t>83019 393389</t>
  </si>
  <si>
    <t>82999 395397</t>
  </si>
  <si>
    <t>82979 397405</t>
  </si>
  <si>
    <t>82959 399417</t>
  </si>
  <si>
    <t>82939 401442</t>
  </si>
  <si>
    <t>82919 403468</t>
  </si>
  <si>
    <t>82899 405484</t>
  </si>
  <si>
    <t>82879 407510</t>
  </si>
  <si>
    <t>82859 409535</t>
  </si>
  <si>
    <t>82839 411561</t>
  </si>
  <si>
    <t>82819 413586</t>
  </si>
  <si>
    <t>82799 415611</t>
  </si>
  <si>
    <t>82779 417637</t>
  </si>
  <si>
    <t>82759 419662</t>
  </si>
  <si>
    <t>82739 421688</t>
  </si>
  <si>
    <t>82719 423704</t>
  </si>
  <si>
    <t>82699 425730</t>
  </si>
  <si>
    <t>82679 427755</t>
  </si>
  <si>
    <t>82659 429781</t>
  </si>
  <si>
    <t>82639 431806</t>
  </si>
  <si>
    <t>82619 433832</t>
  </si>
  <si>
    <t>82599 435857</t>
  </si>
  <si>
    <t>82579 437883</t>
  </si>
  <si>
    <t>82559 439899</t>
  </si>
  <si>
    <t>82539 441925</t>
  </si>
  <si>
    <t>82519 443950</t>
  </si>
  <si>
    <t>82499 445976</t>
  </si>
  <si>
    <t>82479 448001</t>
  </si>
  <si>
    <t>82459 450027</t>
  </si>
  <si>
    <t>82439 452052</t>
  </si>
  <si>
    <t>82419 454078</t>
  </si>
  <si>
    <t>82399 456103</t>
  </si>
  <si>
    <t>82379 458120</t>
  </si>
  <si>
    <t>82359 460145</t>
  </si>
  <si>
    <t>82339 462171</t>
  </si>
  <si>
    <t>82319 464196</t>
  </si>
  <si>
    <t>82299 466222</t>
  </si>
  <si>
    <t>82279 468247</t>
  </si>
  <si>
    <t>82259 470272</t>
  </si>
  <si>
    <t>82239 472298</t>
  </si>
  <si>
    <t>82219 474323</t>
  </si>
  <si>
    <t>82199 476340</t>
  </si>
  <si>
    <t>82179 478365</t>
  </si>
  <si>
    <t>82159 480391</t>
  </si>
  <si>
    <t>82139 482416</t>
  </si>
  <si>
    <t>82119 484442</t>
  </si>
  <si>
    <t>82099 486467</t>
  </si>
  <si>
    <t>82079 488493</t>
  </si>
  <si>
    <t>82059 490518</t>
  </si>
  <si>
    <t>82039 492537</t>
  </si>
  <si>
    <t>82019 494582</t>
  </si>
  <si>
    <t>81999 496627</t>
  </si>
  <si>
    <t>81979 498672</t>
  </si>
  <si>
    <t>81959 500717</t>
  </si>
  <si>
    <t>81939 502762</t>
  </si>
  <si>
    <t>81919 504807</t>
  </si>
  <si>
    <t>81899 506851</t>
  </si>
  <si>
    <t>81879 508896</t>
  </si>
  <si>
    <t>81859 510932</t>
  </si>
  <si>
    <t>81839 512977</t>
  </si>
  <si>
    <t>81819 515022</t>
  </si>
  <si>
    <t>81799 517067</t>
  </si>
  <si>
    <t>81779 519112</t>
  </si>
  <si>
    <t>81759 521157</t>
  </si>
  <si>
    <t>81739 523202</t>
  </si>
  <si>
    <t>81719 525247</t>
  </si>
  <si>
    <t>81699 527292</t>
  </si>
  <si>
    <t>81679 529328</t>
  </si>
  <si>
    <t>81659 531373</t>
  </si>
  <si>
    <t>81639 533418</t>
  </si>
  <si>
    <t>81619 535463</t>
  </si>
  <si>
    <t>81599 537508</t>
  </si>
  <si>
    <t>81579 539553</t>
  </si>
  <si>
    <t>81559 541598</t>
  </si>
  <si>
    <t>81539 543643</t>
  </si>
  <si>
    <t>81519 545679</t>
  </si>
  <si>
    <t>81499 547724</t>
  </si>
  <si>
    <t>81479 549769</t>
  </si>
  <si>
    <t>81459 551814</t>
  </si>
  <si>
    <t>81439 553859</t>
  </si>
  <si>
    <t>81419 555904</t>
  </si>
  <si>
    <t>81399 557949</t>
  </si>
  <si>
    <t>81379 559994</t>
  </si>
  <si>
    <t>81359 562039</t>
  </si>
  <si>
    <t>81339 564075</t>
  </si>
  <si>
    <t>81319 566120</t>
  </si>
  <si>
    <t>81299 568164</t>
  </si>
  <si>
    <t>81279 570209</t>
  </si>
  <si>
    <t>81259 572254</t>
  </si>
  <si>
    <t>81239 574299</t>
  </si>
  <si>
    <t>81219 576344</t>
  </si>
  <si>
    <t>81199 578389</t>
  </si>
  <si>
    <t>81179 580434</t>
  </si>
  <si>
    <t>81159 582470</t>
  </si>
  <si>
    <t>81139 584515</t>
  </si>
  <si>
    <t>81119 586560</t>
  </si>
  <si>
    <t>81099 588605</t>
  </si>
  <si>
    <t>81079 590650</t>
  </si>
  <si>
    <t>81059 592695</t>
  </si>
  <si>
    <t>81039 594740</t>
  </si>
  <si>
    <t>81019 596790</t>
  </si>
  <si>
    <t>80999 598857</t>
  </si>
  <si>
    <t>80979 600915</t>
  </si>
  <si>
    <t>80959 602982</t>
  </si>
  <si>
    <t>80939 605049</t>
  </si>
  <si>
    <t>80919 607116</t>
  </si>
  <si>
    <t>80899 609183</t>
  </si>
  <si>
    <t>80879 611250</t>
  </si>
  <si>
    <t>80859 613317</t>
  </si>
  <si>
    <t>80839 615384</t>
  </si>
  <si>
    <t>80819 617442</t>
  </si>
  <si>
    <t>80799 619509</t>
  </si>
  <si>
    <t>80779 621576</t>
  </si>
  <si>
    <t>80759 623643</t>
  </si>
  <si>
    <t>80739 625710</t>
  </si>
  <si>
    <t>80719 627777</t>
  </si>
  <si>
    <t>80699 629844</t>
  </si>
  <si>
    <t>80679 631911</t>
  </si>
  <si>
    <t>80659 633978</t>
  </si>
  <si>
    <t>80639 636036</t>
  </si>
  <si>
    <t>80619 638103</t>
  </si>
  <si>
    <t>80599 640170</t>
  </si>
  <si>
    <t>80579 642237</t>
  </si>
  <si>
    <t>80559 644305</t>
  </si>
  <si>
    <t>80539 646372</t>
  </si>
  <si>
    <t>80519 648439</t>
  </si>
  <si>
    <t>80499 650506</t>
  </si>
  <si>
    <t>80479 652573</t>
  </si>
  <si>
    <t>80459 654631</t>
  </si>
  <si>
    <t>80439 656698</t>
  </si>
  <si>
    <t>80419 658765</t>
  </si>
  <si>
    <t>80399 660832</t>
  </si>
  <si>
    <t>80379 662899</t>
  </si>
  <si>
    <t>80359 664966</t>
  </si>
  <si>
    <t>80339 667033</t>
  </si>
  <si>
    <t>80319 669100</t>
  </si>
  <si>
    <t>80299 671158</t>
  </si>
  <si>
    <t>80279 673225</t>
  </si>
  <si>
    <t>80259 675292</t>
  </si>
  <si>
    <t>80239 677359</t>
  </si>
  <si>
    <t>80219 679426</t>
  </si>
  <si>
    <t>80199 681493</t>
  </si>
  <si>
    <t>80179 683560</t>
  </si>
  <si>
    <t>80159 685627</t>
  </si>
  <si>
    <t>80139 687694</t>
  </si>
  <si>
    <t>80119 689753</t>
  </si>
  <si>
    <t>80099 691820</t>
  </si>
  <si>
    <t>80079 693887</t>
  </si>
  <si>
    <t>80059 695954</t>
  </si>
  <si>
    <t>80039 698021</t>
  </si>
  <si>
    <t>80019 700088</t>
  </si>
  <si>
    <t>79999 702155</t>
  </si>
  <si>
    <t>79979 704222</t>
  </si>
  <si>
    <t>79959 706289</t>
  </si>
  <si>
    <t>79939 708347</t>
  </si>
  <si>
    <t>79919 710414</t>
  </si>
  <si>
    <t>79899 712481</t>
  </si>
  <si>
    <t>79879 714564</t>
  </si>
  <si>
    <t>79859 716656</t>
  </si>
  <si>
    <t>79839 718748</t>
  </si>
  <si>
    <t>79819 720840</t>
  </si>
  <si>
    <t>79799 722932</t>
  </si>
  <si>
    <t>79779 725015</t>
  </si>
  <si>
    <t>79759 727107</t>
  </si>
  <si>
    <t>79739 729199</t>
  </si>
  <si>
    <t>79719 731290</t>
  </si>
  <si>
    <t>79699 733382</t>
  </si>
  <si>
    <t>79679 735474</t>
  </si>
  <si>
    <t>79659 737566</t>
  </si>
  <si>
    <t>79639 739658</t>
  </si>
  <si>
    <t>79619 741750</t>
  </si>
  <si>
    <t>79599 743833</t>
  </si>
  <si>
    <t>79579 745925</t>
  </si>
  <si>
    <t>79559 748017</t>
  </si>
  <si>
    <t>79539 750108</t>
  </si>
  <si>
    <t>79519 752200</t>
  </si>
  <si>
    <t>79499 754292</t>
  </si>
  <si>
    <t>79479 756384</t>
  </si>
  <si>
    <t>79459 758476</t>
  </si>
  <si>
    <t>79439 760568</t>
  </si>
  <si>
    <t>79419 762651</t>
  </si>
  <si>
    <t>79399 764743</t>
  </si>
  <si>
    <t>79379 766835</t>
  </si>
  <si>
    <t>79359 768926</t>
  </si>
  <si>
    <t>79339 771018</t>
  </si>
  <si>
    <t>79319 773110</t>
  </si>
  <si>
    <t>79299 775202</t>
  </si>
  <si>
    <t>79279 777294</t>
  </si>
  <si>
    <t>79259 779386</t>
  </si>
  <si>
    <t>79239 781469</t>
  </si>
  <si>
    <t>79219 783561</t>
  </si>
  <si>
    <t>79199 785653</t>
  </si>
  <si>
    <t>79179 787744</t>
  </si>
  <si>
    <t>79159 789836</t>
  </si>
  <si>
    <t>79139 791928</t>
  </si>
  <si>
    <t>79119 794020</t>
  </si>
  <si>
    <t>79099 796112</t>
  </si>
  <si>
    <t>79079 798195</t>
  </si>
  <si>
    <t>79059 800287</t>
  </si>
  <si>
    <t>79039 802379</t>
  </si>
  <si>
    <t>79019 804471</t>
  </si>
  <si>
    <t>78999 806562</t>
  </si>
  <si>
    <t>78979 808654</t>
  </si>
  <si>
    <t>78959 810746</t>
  </si>
  <si>
    <t>78939 812838</t>
  </si>
  <si>
    <t>78919 814930</t>
  </si>
  <si>
    <t>78899 817013</t>
  </si>
  <si>
    <t>78879 819105</t>
  </si>
  <si>
    <t>78859 821197</t>
  </si>
  <si>
    <t>78839 823289</t>
  </si>
  <si>
    <t>78819 825380</t>
  </si>
  <si>
    <t>78799 827472</t>
  </si>
  <si>
    <t>78779 829564</t>
  </si>
  <si>
    <t>78759 831656</t>
  </si>
  <si>
    <t>78739 833748</t>
  </si>
  <si>
    <t>78719 835831</t>
  </si>
  <si>
    <t>78699 837923</t>
  </si>
  <si>
    <t>78679 840015</t>
  </si>
  <si>
    <t>78659 842115</t>
  </si>
  <si>
    <t>78639 844234</t>
  </si>
  <si>
    <t>78619 846352</t>
  </si>
  <si>
    <t>78599 848471</t>
  </si>
  <si>
    <t>78579 850589</t>
  </si>
  <si>
    <t>78559 852698</t>
  </si>
  <si>
    <t>78539 854817</t>
  </si>
  <si>
    <t>78519 856935</t>
  </si>
  <si>
    <t>78499 859054</t>
  </si>
  <si>
    <t>78479 861172</t>
  </si>
  <si>
    <t>78459 863291</t>
  </si>
  <si>
    <t>78439 865409</t>
  </si>
  <si>
    <t>78419 867528</t>
  </si>
  <si>
    <t>78399 869646</t>
  </si>
  <si>
    <t>78379 871755</t>
  </si>
  <si>
    <t>78359 873874</t>
  </si>
  <si>
    <t>78339 875992</t>
  </si>
  <si>
    <t>78319 878111</t>
  </si>
  <si>
    <t>78299 880229</t>
  </si>
  <si>
    <t>78279 882348</t>
  </si>
  <si>
    <t>78259 884466</t>
  </si>
  <si>
    <t>78239 886585</t>
  </si>
  <si>
    <t>78219 888703</t>
  </si>
  <si>
    <t>78199 890813</t>
  </si>
  <si>
    <t>78179 892931</t>
  </si>
  <si>
    <t>78159 895050</t>
  </si>
  <si>
    <t>78139 897168</t>
  </si>
  <si>
    <t>78119 899286</t>
  </si>
  <si>
    <t>78099 901405</t>
  </si>
  <si>
    <t>78079 903523</t>
  </si>
  <si>
    <t>78059 905642</t>
  </si>
  <si>
    <t>78039 907751</t>
  </si>
  <si>
    <t>78019 909870</t>
  </si>
  <si>
    <t>77999 911988</t>
  </si>
  <si>
    <t>77979 914107</t>
  </si>
  <si>
    <t>77959 916225</t>
  </si>
  <si>
    <t>77939 918344</t>
  </si>
  <si>
    <t>77919 920462</t>
  </si>
  <si>
    <t>77899 922581</t>
  </si>
  <si>
    <t>77879 924699</t>
  </si>
  <si>
    <t>77859 926808</t>
  </si>
  <si>
    <t>77839 928927</t>
  </si>
  <si>
    <t>77819 931045</t>
  </si>
  <si>
    <t>77799 933164</t>
  </si>
  <si>
    <t>77779 935282</t>
  </si>
  <si>
    <t>77759 937401</t>
  </si>
  <si>
    <t>77739 939519</t>
  </si>
  <si>
    <t>77719 941638</t>
  </si>
  <si>
    <t>77699 943756</t>
  </si>
  <si>
    <t>77679 945865</t>
  </si>
  <si>
    <t>77659 947984</t>
  </si>
  <si>
    <t>77639 950102</t>
  </si>
  <si>
    <t>77619 952221</t>
  </si>
  <si>
    <t>77599 954339</t>
  </si>
  <si>
    <t>77579 956458</t>
  </si>
  <si>
    <t>77559 958576</t>
  </si>
  <si>
    <t>77539 960695</t>
  </si>
  <si>
    <t>77519 962813</t>
  </si>
  <si>
    <t>77499 964923</t>
  </si>
  <si>
    <t>77479 967041</t>
  </si>
  <si>
    <t>77459 969160</t>
  </si>
  <si>
    <t>77439 971278</t>
  </si>
  <si>
    <t>77419 973425</t>
  </si>
  <si>
    <t>77399 975573</t>
  </si>
  <si>
    <t>77379 977720</t>
  </si>
  <si>
    <t>77359 979868</t>
  </si>
  <si>
    <t>77339 982006</t>
  </si>
  <si>
    <t>77319 984153</t>
  </si>
  <si>
    <t>77299 986301</t>
  </si>
  <si>
    <t>77279 988448</t>
  </si>
  <si>
    <t>77259 990596</t>
  </si>
  <si>
    <t>77239 992743</t>
  </si>
  <si>
    <t>77219 994891</t>
  </si>
  <si>
    <t>77199 997038</t>
  </si>
  <si>
    <t>77179 999186</t>
  </si>
  <si>
    <t>77159 1001324</t>
  </si>
  <si>
    <t>77139 1003472</t>
  </si>
  <si>
    <t>77119 1005619</t>
  </si>
  <si>
    <t>77099 1007767</t>
  </si>
  <si>
    <t>77079 1009914</t>
  </si>
  <si>
    <t>77059 1012062</t>
  </si>
  <si>
    <t>77039 1014209</t>
  </si>
  <si>
    <t>77019 1016357</t>
  </si>
  <si>
    <t>76999 1018504</t>
  </si>
  <si>
    <t>76979 1020642</t>
  </si>
  <si>
    <t>76959 1022790</t>
  </si>
  <si>
    <t>76939 1024937</t>
  </si>
  <si>
    <t>76919 1027085</t>
  </si>
  <si>
    <t>76899 1029233</t>
  </si>
  <si>
    <t>76879 1031380</t>
  </si>
  <si>
    <t>76859 1033528</t>
  </si>
  <si>
    <t>76839 1035675</t>
  </si>
  <si>
    <t>76819 1037813</t>
  </si>
  <si>
    <t>76799 1039961</t>
  </si>
  <si>
    <t>76779 1042108</t>
  </si>
  <si>
    <t>76759 1044256</t>
  </si>
  <si>
    <t>76739 1046403</t>
  </si>
  <si>
    <t>76719 1048551</t>
  </si>
  <si>
    <t>76699 1050698</t>
  </si>
  <si>
    <t>76679 1052846</t>
  </si>
  <si>
    <t>76659 1054993</t>
  </si>
  <si>
    <t>76639 1057132</t>
  </si>
  <si>
    <t>76619 1059279</t>
  </si>
  <si>
    <t>76599 1061427</t>
  </si>
  <si>
    <t>76579 1063574</t>
  </si>
  <si>
    <t>76559 1065722</t>
  </si>
  <si>
    <t>76539 1067869</t>
  </si>
  <si>
    <t>76519 1070017</t>
  </si>
  <si>
    <t>76499 1072164</t>
  </si>
  <si>
    <t>76479 1074312</t>
  </si>
  <si>
    <t>76459 1076450</t>
  </si>
  <si>
    <t>76439 1078597</t>
  </si>
  <si>
    <t>76419 1080745</t>
  </si>
  <si>
    <t>76399 1082892</t>
  </si>
  <si>
    <t>76379 1085040</t>
  </si>
  <si>
    <t>76359 1087187</t>
  </si>
  <si>
    <t>76339 1089335</t>
  </si>
  <si>
    <t>76319 1091482</t>
  </si>
  <si>
    <t>76299 1093621</t>
  </si>
  <si>
    <t>76279 1095768</t>
  </si>
  <si>
    <t>76259 1097916</t>
  </si>
  <si>
    <t>76239 1100063</t>
  </si>
  <si>
    <t>76219 1102211</t>
  </si>
  <si>
    <t>76199 1104358</t>
  </si>
  <si>
    <t>76179 1106506</t>
  </si>
  <si>
    <t>76159 1108653</t>
  </si>
  <si>
    <t>76139 1110801</t>
  </si>
  <si>
    <t>76119 1112939</t>
  </si>
  <si>
    <t>76099 1115086</t>
  </si>
  <si>
    <t>76079 1117234</t>
  </si>
  <si>
    <t>76059 1119390</t>
  </si>
  <si>
    <t>76039 1121570</t>
  </si>
  <si>
    <t>76019 1123750</t>
  </si>
  <si>
    <t>75999 1125930</t>
  </si>
  <si>
    <t>75979 1128110</t>
  </si>
  <si>
    <t>75959 1130290</t>
  </si>
  <si>
    <t>75939 1132460</t>
  </si>
  <si>
    <t>75919 1134640</t>
  </si>
  <si>
    <t>75899 1136820</t>
  </si>
  <si>
    <t>75879 1139000</t>
  </si>
  <si>
    <t>75859 1141180</t>
  </si>
  <si>
    <t>75839 1143360</t>
  </si>
  <si>
    <t>75819 1145540</t>
  </si>
  <si>
    <t>75799 1147720</t>
  </si>
  <si>
    <t>75779 1149900</t>
  </si>
  <si>
    <t>75759 1152071</t>
  </si>
  <si>
    <t>75739 1154251</t>
  </si>
  <si>
    <t>75719 1156431</t>
  </si>
  <si>
    <t>75699 1158611</t>
  </si>
  <si>
    <t>75679 1160791</t>
  </si>
  <si>
    <t>75659 1162971</t>
  </si>
  <si>
    <t>75639 1165151</t>
  </si>
  <si>
    <t>75619 1167331</t>
  </si>
  <si>
    <t>75599 1169501</t>
  </si>
  <si>
    <t>75579 1171681</t>
  </si>
  <si>
    <t>75559 1173861</t>
  </si>
  <si>
    <t>75539 1176041</t>
  </si>
  <si>
    <t>75519 1178221</t>
  </si>
  <si>
    <t>75499 1180401</t>
  </si>
  <si>
    <t>75479 1182581</t>
  </si>
  <si>
    <t>75459 1184761</t>
  </si>
  <si>
    <t>75439 1186941</t>
  </si>
  <si>
    <t>75419 1189112</t>
  </si>
  <si>
    <t>75399 1191292</t>
  </si>
  <si>
    <t>75379 1193472</t>
  </si>
  <si>
    <t>75359 1195652</t>
  </si>
  <si>
    <t>75339 1197831</t>
  </si>
  <si>
    <t>75319 1200011</t>
  </si>
  <si>
    <t>75299 1202191</t>
  </si>
  <si>
    <t>75279 1204371</t>
  </si>
  <si>
    <t>75259 1206551</t>
  </si>
  <si>
    <t>75239 1208722</t>
  </si>
  <si>
    <t>75219 1210902</t>
  </si>
  <si>
    <t>75199 1213082</t>
  </si>
  <si>
    <t>75179 1215262</t>
  </si>
  <si>
    <t>75159 1217442</t>
  </si>
  <si>
    <t>75139 1219622</t>
  </si>
  <si>
    <t>75119 1221802</t>
  </si>
  <si>
    <t>75099 1223982</t>
  </si>
  <si>
    <t>75079 1226152</t>
  </si>
  <si>
    <t>75059 1228332</t>
  </si>
  <si>
    <t>75039 1230512</t>
  </si>
  <si>
    <t>75019 1232692</t>
  </si>
  <si>
    <t>74999 1234872</t>
  </si>
  <si>
    <t>74979 1237052</t>
  </si>
  <si>
    <t>74959 1239232</t>
  </si>
  <si>
    <t>74939 1241412</t>
  </si>
  <si>
    <t>74919 1243592</t>
  </si>
  <si>
    <t>74899 1245763</t>
  </si>
  <si>
    <t>74879 1247943</t>
  </si>
  <si>
    <t>74859 1250123</t>
  </si>
  <si>
    <t>74839 1252303</t>
  </si>
  <si>
    <t>74819 1254483</t>
  </si>
  <si>
    <t>74799 1256663</t>
  </si>
  <si>
    <t>74779 1258843</t>
  </si>
  <si>
    <t>74759 1261023</t>
  </si>
  <si>
    <t>74739 1263203</t>
  </si>
  <si>
    <t>74719 1265373</t>
  </si>
  <si>
    <t>74699 1267553</t>
  </si>
  <si>
    <t>74679 1269733</t>
  </si>
  <si>
    <t>74659 1271913</t>
  </si>
  <si>
    <t>74639 1274093</t>
  </si>
  <si>
    <t>74619 1276275</t>
  </si>
  <si>
    <t>74599 1278490</t>
  </si>
  <si>
    <t>74579 1280705</t>
  </si>
  <si>
    <t>74559 1282910</t>
  </si>
  <si>
    <t>74539 1285125</t>
  </si>
  <si>
    <t>74519 1287340</t>
  </si>
  <si>
    <t>74499 1289554</t>
  </si>
  <si>
    <t>74479 1291769</t>
  </si>
  <si>
    <t>74459 1293984</t>
  </si>
  <si>
    <t>74439 1296199</t>
  </si>
  <si>
    <t>74419 1298414</t>
  </si>
  <si>
    <t>74399 1300629</t>
  </si>
  <si>
    <t>74379 1302834</t>
  </si>
  <si>
    <t>74359 1305049</t>
  </si>
  <si>
    <t>74339 1307264</t>
  </si>
  <si>
    <t>74319 1309478</t>
  </si>
  <si>
    <t>74299 1311693</t>
  </si>
  <si>
    <t>74279 1313908</t>
  </si>
  <si>
    <t>74259 1316123</t>
  </si>
  <si>
    <t>74239 1318338</t>
  </si>
  <si>
    <t>74219 1320553</t>
  </si>
  <si>
    <t>74199 1322758</t>
  </si>
  <si>
    <t>74179 1324973</t>
  </si>
  <si>
    <t>74159 1327188</t>
  </si>
  <si>
    <t>74139 1329402</t>
  </si>
  <si>
    <t>74119 1331617</t>
  </si>
  <si>
    <t>74099 1333832</t>
  </si>
  <si>
    <t>74079 1336047</t>
  </si>
  <si>
    <t>74059 1338262</t>
  </si>
  <si>
    <t>74039 1340477</t>
  </si>
  <si>
    <t>74019 1342682</t>
  </si>
  <si>
    <t>73999 1344897</t>
  </si>
  <si>
    <t>73979 1347112</t>
  </si>
  <si>
    <t>73959 1349326</t>
  </si>
  <si>
    <t>73939 1351541</t>
  </si>
  <si>
    <t>73919 1353756</t>
  </si>
  <si>
    <t>73899 1355971</t>
  </si>
  <si>
    <t>73879 1358186</t>
  </si>
  <si>
    <t>73859 1360391</t>
  </si>
  <si>
    <t>73839 1362606</t>
  </si>
  <si>
    <t>73819 1364821</t>
  </si>
  <si>
    <t>73799 1367036</t>
  </si>
  <si>
    <t>73779 1369250</t>
  </si>
  <si>
    <t>73759 1371465</t>
  </si>
  <si>
    <t>73739 1373680</t>
  </si>
  <si>
    <t>73719 1375895</t>
  </si>
  <si>
    <t>73699 1378110</t>
  </si>
  <si>
    <t>73679 1380315</t>
  </si>
  <si>
    <t>73659 1382530</t>
  </si>
  <si>
    <t>73639 1384745</t>
  </si>
  <si>
    <t>73619 1386960</t>
  </si>
  <si>
    <t>73599 1389175</t>
  </si>
  <si>
    <t>73579 1391389</t>
  </si>
  <si>
    <t>73559 1393604</t>
  </si>
  <si>
    <t>73539 1395819</t>
  </si>
  <si>
    <t>73519 1398034</t>
  </si>
  <si>
    <t>73499 1400239</t>
  </si>
  <si>
    <t>73479 1402454</t>
  </si>
  <si>
    <t>73459 1404669</t>
  </si>
  <si>
    <t>73439 1406884</t>
  </si>
  <si>
    <t>73419 1409099</t>
  </si>
  <si>
    <t>73399 1411313</t>
  </si>
  <si>
    <t>73379 1413528</t>
  </si>
  <si>
    <t>73359 1415743</t>
  </si>
  <si>
    <t>73339 1417948</t>
  </si>
  <si>
    <t>73319 1420163</t>
  </si>
  <si>
    <t>73299 1422378</t>
  </si>
  <si>
    <t>73279 1424593</t>
  </si>
  <si>
    <t>73259 1426808</t>
  </si>
  <si>
    <t>73239 1429023</t>
  </si>
  <si>
    <t>73219 1431237</t>
  </si>
  <si>
    <t>73199 1433452</t>
  </si>
  <si>
    <t>73179 1435667</t>
  </si>
  <si>
    <t>73159 1437872</t>
  </si>
  <si>
    <t>73139 1440091</t>
  </si>
  <si>
    <t>73119 1442343</t>
  </si>
  <si>
    <t>73099 1444595</t>
  </si>
  <si>
    <t>73079 1446848</t>
  </si>
  <si>
    <t>73059 1449100</t>
  </si>
  <si>
    <t>73039 1451352</t>
  </si>
  <si>
    <t>73019 1453605</t>
  </si>
  <si>
    <t>72999 1455857</t>
  </si>
  <si>
    <t>72979 1458099</t>
  </si>
  <si>
    <t>72959 1460352</t>
  </si>
  <si>
    <t>72939 1462604</t>
  </si>
  <si>
    <t>72919 1464856</t>
  </si>
  <si>
    <t>72899 1467109</t>
  </si>
  <si>
    <t>72879 1469361</t>
  </si>
  <si>
    <t>72859 1471613</t>
  </si>
  <si>
    <t>72839 1473865</t>
  </si>
  <si>
    <t>72819 1476108</t>
  </si>
  <si>
    <t>72799 1478360</t>
  </si>
  <si>
    <t>72779 1480613</t>
  </si>
  <si>
    <t>72759 1482865</t>
  </si>
  <si>
    <t>72739 1485117</t>
  </si>
  <si>
    <t>72719 1487369</t>
  </si>
  <si>
    <t>72699 1489622</t>
  </si>
  <si>
    <t>72679 1491874</t>
  </si>
  <si>
    <t>72659 1494126</t>
  </si>
  <si>
    <t>72639 1496369</t>
  </si>
  <si>
    <t>72619 1498621</t>
  </si>
  <si>
    <t>72599 1500873</t>
  </si>
  <si>
    <t>72579 1503126</t>
  </si>
  <si>
    <t>72559 1505378</t>
  </si>
  <si>
    <t>72539 1507630</t>
  </si>
  <si>
    <t>72519 1509883</t>
  </si>
  <si>
    <t>72499 1512135</t>
  </si>
  <si>
    <t>72479 1514387</t>
  </si>
  <si>
    <t>72459 1516630</t>
  </si>
  <si>
    <t>72439 1518882</t>
  </si>
  <si>
    <t>72419 1521134</t>
  </si>
  <si>
    <t>72399 1523387</t>
  </si>
  <si>
    <t>72379 1525639</t>
  </si>
  <si>
    <t>72359 1527891</t>
  </si>
  <si>
    <t>72339 1530144</t>
  </si>
  <si>
    <t>72319 1532396</t>
  </si>
  <si>
    <t>72299 1534648</t>
  </si>
  <si>
    <t>72279 1536891</t>
  </si>
  <si>
    <t>72259 1539143</t>
  </si>
  <si>
    <t>72239 1541395</t>
  </si>
  <si>
    <t>72219 1543648</t>
  </si>
  <si>
    <t>72199 1545900</t>
  </si>
  <si>
    <t>72179 1548152</t>
  </si>
  <si>
    <t>72159 1550404</t>
  </si>
  <si>
    <t>72139 1552657</t>
  </si>
  <si>
    <t>72119 1554899</t>
  </si>
  <si>
    <t>72099 1557152</t>
  </si>
  <si>
    <t>72079 1559404</t>
  </si>
  <si>
    <t>72059 1561656</t>
  </si>
  <si>
    <t>72039 1563908</t>
  </si>
  <si>
    <t>72019 1566161</t>
  </si>
  <si>
    <t>71999 1568413</t>
  </si>
  <si>
    <t>71979 1570665</t>
  </si>
  <si>
    <t>71959 1572918</t>
  </si>
  <si>
    <t>71939 1575160</t>
  </si>
  <si>
    <t>71919 1577412</t>
  </si>
  <si>
    <t>71899 1579665</t>
  </si>
  <si>
    <t>71879 1581917</t>
  </si>
  <si>
    <t>71859 1584169</t>
  </si>
  <si>
    <t>71839 1586422</t>
  </si>
  <si>
    <t>71819 1588674</t>
  </si>
  <si>
    <t>71799 1590926</t>
  </si>
  <si>
    <t>71779 1593179</t>
  </si>
  <si>
    <t>71759 1595421</t>
  </si>
  <si>
    <t>71739 1597673</t>
  </si>
  <si>
    <t>71719 1599926</t>
  </si>
  <si>
    <t>71699 1602178</t>
  </si>
  <si>
    <t>71679 1604430</t>
  </si>
  <si>
    <t>71659 1606683</t>
  </si>
  <si>
    <t>71639 1608935</t>
  </si>
  <si>
    <t>71619 1611187</t>
  </si>
  <si>
    <t>71599 1613430</t>
  </si>
  <si>
    <t>71579 1615709</t>
  </si>
  <si>
    <t>71559 1618002</t>
  </si>
  <si>
    <t>71539 1620295</t>
  </si>
  <si>
    <t>71519 1622588</t>
  </si>
  <si>
    <t>71499 1624881</t>
  </si>
  <si>
    <t>71479 1627174</t>
  </si>
  <si>
    <t>71459 1629467</t>
  </si>
  <si>
    <t>71439 1631760</t>
  </si>
  <si>
    <t>71419 1634043</t>
  </si>
  <si>
    <t>71399 1636336</t>
  </si>
  <si>
    <t>71379 1638629</t>
  </si>
  <si>
    <t>71359 1640922</t>
  </si>
  <si>
    <t>71339 1643215</t>
  </si>
  <si>
    <t>71319 1645508</t>
  </si>
  <si>
    <t>71299 1647801</t>
  </si>
  <si>
    <t>71279 1650094</t>
  </si>
  <si>
    <t>71259 1652387</t>
  </si>
  <si>
    <t>71239 1654670</t>
  </si>
  <si>
    <t>71219 1656963</t>
  </si>
  <si>
    <t>71199 1659256</t>
  </si>
  <si>
    <t>71179 1661549</t>
  </si>
  <si>
    <t>71159 1663842</t>
  </si>
  <si>
    <t>71139 1666136</t>
  </si>
  <si>
    <t>71119 1668429</t>
  </si>
  <si>
    <t>71099 1670722</t>
  </si>
  <si>
    <t>71079 1673005</t>
  </si>
  <si>
    <t>71059 1675298</t>
  </si>
  <si>
    <t>71039 1677591</t>
  </si>
  <si>
    <t>71019 1679884</t>
  </si>
  <si>
    <t>70999 1682177</t>
  </si>
  <si>
    <t>70979 1684470</t>
  </si>
  <si>
    <t>70959 1686763</t>
  </si>
  <si>
    <t>70939 1689056</t>
  </si>
  <si>
    <t>70919 1691349</t>
  </si>
  <si>
    <t>70899 1693632</t>
  </si>
  <si>
    <t>70879 1695925</t>
  </si>
  <si>
    <t>70859 1698218</t>
  </si>
  <si>
    <t>70839 1700511</t>
  </si>
  <si>
    <t>70819 1702804</t>
  </si>
  <si>
    <t>70799 1705097</t>
  </si>
  <si>
    <t>70779 1707390</t>
  </si>
  <si>
    <t>70759 1709683</t>
  </si>
  <si>
    <t>70739 1711976</t>
  </si>
  <si>
    <t>70719 1714259</t>
  </si>
  <si>
    <t>70699 1716552</t>
  </si>
  <si>
    <t>70679 1718845</t>
  </si>
  <si>
    <t>70659 1721138</t>
  </si>
  <si>
    <t>70639 1723431</t>
  </si>
  <si>
    <t>70619 1725724</t>
  </si>
  <si>
    <t>70599 1728017</t>
  </si>
  <si>
    <t>70579 1730310</t>
  </si>
  <si>
    <t>70559 1732603</t>
  </si>
  <si>
    <t>70539 1734886</t>
  </si>
  <si>
    <t>70519 1737179</t>
  </si>
  <si>
    <t>70499 1739472</t>
  </si>
  <si>
    <t>70479 1741765</t>
  </si>
  <si>
    <t>70459 1744058</t>
  </si>
  <si>
    <t>70439 1746351</t>
  </si>
  <si>
    <t>70419 1748644</t>
  </si>
  <si>
    <t>70399 1750937</t>
  </si>
  <si>
    <t>70379 1753220</t>
  </si>
  <si>
    <t>70359 1755513</t>
  </si>
  <si>
    <t>70339 1757806</t>
  </si>
  <si>
    <t>70319 1760099</t>
  </si>
  <si>
    <t>70299 1762392</t>
  </si>
  <si>
    <t>70279 1764685</t>
  </si>
  <si>
    <t>70259 1766978</t>
  </si>
  <si>
    <t>70239 1769271</t>
  </si>
  <si>
    <t>70219 1771564</t>
  </si>
  <si>
    <t>70199 1773848</t>
  </si>
  <si>
    <t>70179 1776141</t>
  </si>
  <si>
    <t>70159 1778434</t>
  </si>
  <si>
    <t>70139 1780727</t>
  </si>
  <si>
    <t>70119 1783020</t>
  </si>
  <si>
    <t>70099 1785313</t>
  </si>
  <si>
    <t>70079 1787606</t>
  </si>
  <si>
    <t>70059 1789899</t>
  </si>
  <si>
    <t>70039 1792192</t>
  </si>
  <si>
    <t>70019 1794475</t>
  </si>
  <si>
    <t>69999 1796768</t>
  </si>
  <si>
    <t>69979 1799061</t>
  </si>
  <si>
    <t>69959 1801387</t>
  </si>
  <si>
    <t>69939 1803724</t>
  </si>
  <si>
    <t>69919 1806061</t>
  </si>
  <si>
    <t>69899 1808398</t>
  </si>
  <si>
    <t>69879 1810735</t>
  </si>
  <si>
    <t>69859 1813062</t>
  </si>
  <si>
    <t>69839 1815399</t>
  </si>
  <si>
    <t>69819 1817737</t>
  </si>
  <si>
    <t>69799 1820074</t>
  </si>
  <si>
    <t>69779 1822411</t>
  </si>
  <si>
    <t>69759 1824748</t>
  </si>
  <si>
    <t>69739 1827085</t>
  </si>
  <si>
    <t>69719 1829422</t>
  </si>
  <si>
    <t>69699 1831759</t>
  </si>
  <si>
    <t>69679 1834086</t>
  </si>
  <si>
    <t>69659 1836423</t>
  </si>
  <si>
    <t>69639 1838760</t>
  </si>
  <si>
    <t>69619 1841097</t>
  </si>
  <si>
    <t>69599 1843434</t>
  </si>
  <si>
    <t>69579 1845771</t>
  </si>
  <si>
    <t>69559 1848108</t>
  </si>
  <si>
    <t>69539 1850446</t>
  </si>
  <si>
    <t>69519 1852783</t>
  </si>
  <si>
    <t>69499 1855110</t>
  </si>
  <si>
    <t>69479 1857447</t>
  </si>
  <si>
    <t>69459 1859784</t>
  </si>
  <si>
    <t>69439 1862121</t>
  </si>
  <si>
    <t>69419 1864458</t>
  </si>
  <si>
    <t>69399 1866795</t>
  </si>
  <si>
    <t>69379 1869132</t>
  </si>
  <si>
    <t>69359 1871469</t>
  </si>
  <si>
    <t>69339 1873796</t>
  </si>
  <si>
    <t>69319 1876133</t>
  </si>
  <si>
    <t>69299 1878470</t>
  </si>
  <si>
    <t>69279 1880807</t>
  </si>
  <si>
    <t>69259 1883144</t>
  </si>
  <si>
    <t>69239 1885481</t>
  </si>
  <si>
    <t>69219 1887819</t>
  </si>
  <si>
    <t>69199 1890156</t>
  </si>
  <si>
    <t>69179 1892493</t>
  </si>
  <si>
    <t>69159 1894820</t>
  </si>
  <si>
    <t>69139 1897157</t>
  </si>
  <si>
    <t>69119 1899494</t>
  </si>
  <si>
    <t>69099 1901831</t>
  </si>
  <si>
    <t>69079 1904168</t>
  </si>
  <si>
    <t>69059 1906505</t>
  </si>
  <si>
    <t>69039 1908842</t>
  </si>
  <si>
    <t>69019 1911179</t>
  </si>
  <si>
    <t>68999 1913516</t>
  </si>
  <si>
    <t>68979 1915843</t>
  </si>
  <si>
    <t>68959 1918180</t>
  </si>
  <si>
    <t>68939 1920517</t>
  </si>
  <si>
    <t>68919 1922854</t>
  </si>
  <si>
    <t>68899 1925192</t>
  </si>
  <si>
    <t>68879 1927529</t>
  </si>
  <si>
    <t>68859 1929866</t>
  </si>
  <si>
    <t>68839 1932203</t>
  </si>
  <si>
    <t>68819 1934540</t>
  </si>
  <si>
    <t>68799 1936867</t>
  </si>
  <si>
    <t>68779 1939204</t>
  </si>
  <si>
    <t>68759 1941541</t>
  </si>
  <si>
    <t>68739 1943878</t>
  </si>
  <si>
    <t>68719 1946215</t>
  </si>
  <si>
    <t>68699 1948552</t>
  </si>
  <si>
    <t>68679 1950889</t>
  </si>
  <si>
    <t>68659 1953226</t>
  </si>
  <si>
    <t>68639 1955553</t>
  </si>
  <si>
    <t>68619 1957890</t>
  </si>
  <si>
    <t>68599 1960228</t>
  </si>
  <si>
    <t>68579 1962565</t>
  </si>
  <si>
    <t>68559 1964902</t>
  </si>
  <si>
    <t>68539 1967239</t>
  </si>
  <si>
    <t>68519 1969576</t>
  </si>
  <si>
    <t>68499 1971913</t>
  </si>
  <si>
    <t>68479 1974250</t>
  </si>
  <si>
    <t>68459 1976577</t>
  </si>
  <si>
    <t>68439 1978914</t>
  </si>
  <si>
    <t>68419 1981251</t>
  </si>
  <si>
    <t>68399 1983588</t>
  </si>
  <si>
    <t>68379 1985925</t>
  </si>
  <si>
    <t>68359 1988262</t>
  </si>
  <si>
    <t>68339 1990599</t>
  </si>
  <si>
    <t>68319 1992937</t>
  </si>
  <si>
    <t>68299 1995285</t>
  </si>
  <si>
    <t>68279 1997659</t>
  </si>
  <si>
    <t>68259 2000043</t>
  </si>
  <si>
    <t>68239 2002427</t>
  </si>
  <si>
    <t>68219 2004811</t>
  </si>
  <si>
    <t>68199 2007196</t>
  </si>
  <si>
    <t>68179 2009580</t>
  </si>
  <si>
    <t>68159 2011964</t>
  </si>
  <si>
    <t>68139 2014348</t>
  </si>
  <si>
    <t>68119 2016722</t>
  </si>
  <si>
    <t>68099 2019106</t>
  </si>
  <si>
    <t>68079 2021490</t>
  </si>
  <si>
    <t>68059 2023875</t>
  </si>
  <si>
    <t>68039 2026259</t>
  </si>
  <si>
    <t>68019 2028643</t>
  </si>
  <si>
    <t>67999 2031027</t>
  </si>
  <si>
    <t>67979 2033411</t>
  </si>
  <si>
    <t>67959 2035796</t>
  </si>
  <si>
    <t>67939 2038169</t>
  </si>
  <si>
    <t>67919 2040554</t>
  </si>
  <si>
    <t>67899 2042938</t>
  </si>
  <si>
    <t>67879 2045322</t>
  </si>
  <si>
    <t>67859 2047706</t>
  </si>
  <si>
    <t>67839 2050091</t>
  </si>
  <si>
    <t>67819 2052475</t>
  </si>
  <si>
    <t>67799 2054859</t>
  </si>
  <si>
    <t>67779 2057243</t>
  </si>
  <si>
    <t>67759 2059617</t>
  </si>
  <si>
    <t>67739 2062001</t>
  </si>
  <si>
    <t>67719 2064385</t>
  </si>
  <si>
    <t>67699 2066770</t>
  </si>
  <si>
    <t>67679 2069154</t>
  </si>
  <si>
    <t>67659 2071538</t>
  </si>
  <si>
    <t>67639 2073922</t>
  </si>
  <si>
    <t>67619 2076306</t>
  </si>
  <si>
    <t>67599 2078680</t>
  </si>
  <si>
    <t>67579 2081064</t>
  </si>
  <si>
    <t>67559 2083449</t>
  </si>
  <si>
    <t>67539 2085833</t>
  </si>
  <si>
    <t>67519 2088217</t>
  </si>
  <si>
    <t>67499 2090601</t>
  </si>
  <si>
    <t>67479 2092985</t>
  </si>
  <si>
    <t>67459 2095370</t>
  </si>
  <si>
    <t>67439 2097754</t>
  </si>
  <si>
    <t>67419 2100128</t>
  </si>
  <si>
    <t>67399 2102512</t>
  </si>
  <si>
    <t>67379 2104896</t>
  </si>
  <si>
    <t>67359 2107280</t>
  </si>
  <si>
    <t>67339 2109665</t>
  </si>
  <si>
    <t>67319 2112049</t>
  </si>
  <si>
    <t>67299 2114433</t>
  </si>
  <si>
    <t>67279 2116817</t>
  </si>
  <si>
    <t>67259 2119201</t>
  </si>
  <si>
    <t>67239 2121575</t>
  </si>
  <si>
    <t>67219 2123959</t>
  </si>
  <si>
    <t>67199 2126344</t>
  </si>
  <si>
    <t>67179 2128728</t>
  </si>
  <si>
    <t>67159 2131112</t>
  </si>
  <si>
    <t>67139 2133496</t>
  </si>
  <si>
    <t>67119 2135880</t>
  </si>
  <si>
    <t>67099 2138265</t>
  </si>
  <si>
    <t>67079 2140649</t>
  </si>
  <si>
    <t>67059 2143023</t>
  </si>
  <si>
    <t>67039 2145407</t>
  </si>
  <si>
    <t>67019 2147791</t>
  </si>
  <si>
    <t>66999 2150175</t>
  </si>
  <si>
    <t>66979 2152560</t>
  </si>
  <si>
    <t>66959 2154944</t>
  </si>
  <si>
    <t>66939 2157328</t>
  </si>
  <si>
    <t>66919 2159712</t>
  </si>
  <si>
    <t>66899 2162086</t>
  </si>
  <si>
    <t>66879 2164470</t>
  </si>
  <si>
    <t>66859 2166854</t>
  </si>
  <si>
    <t>66839 2169239</t>
  </si>
  <si>
    <t>66819 2171623</t>
  </si>
  <si>
    <t>66799 2174007</t>
  </si>
  <si>
    <t>66779 2176391</t>
  </si>
  <si>
    <t>66759 2178775</t>
  </si>
  <si>
    <t>66739 2181160</t>
  </si>
  <si>
    <t>66719 2183534</t>
  </si>
  <si>
    <t>66699 2185918</t>
  </si>
  <si>
    <t>66679 2188302</t>
  </si>
  <si>
    <t>66659 2190686</t>
  </si>
  <si>
    <t>66639 2193070</t>
  </si>
  <si>
    <t>66619 2195455</t>
  </si>
  <si>
    <t>66599 2197859</t>
  </si>
  <si>
    <t>66579 2200294</t>
  </si>
  <si>
    <t>66559 2202728</t>
  </si>
  <si>
    <t>66539 2205152</t>
  </si>
  <si>
    <t>66519 2207587</t>
  </si>
  <si>
    <t>66499 2210021</t>
  </si>
  <si>
    <t>66479 2212455</t>
  </si>
  <si>
    <t>66459 2214890</t>
  </si>
  <si>
    <t>66439 2217324</t>
  </si>
  <si>
    <t>66419 2219759</t>
  </si>
  <si>
    <t>66399 2222193</t>
  </si>
  <si>
    <t>66379 2224617</t>
  </si>
  <si>
    <t>66359 2227051</t>
  </si>
  <si>
    <t>66339 2229486</t>
  </si>
  <si>
    <t>66319 2231920</t>
  </si>
  <si>
    <t>66299 2234355</t>
  </si>
  <si>
    <t>66279 2236789</t>
  </si>
  <si>
    <t>66259 2239223</t>
  </si>
  <si>
    <t>66239 2241658</t>
  </si>
  <si>
    <t>66219 2244092</t>
  </si>
  <si>
    <t>66199 2246516</t>
  </si>
  <si>
    <t>66179 2248951</t>
  </si>
  <si>
    <t>66159 2251385</t>
  </si>
  <si>
    <t>66139 2253819</t>
  </si>
  <si>
    <t>66119 2256254</t>
  </si>
  <si>
    <t>66099 2258688</t>
  </si>
  <si>
    <t>66079 2261123</t>
  </si>
  <si>
    <t>66059 2263557</t>
  </si>
  <si>
    <t>66039 2265992</t>
  </si>
  <si>
    <t>66019 2268415</t>
  </si>
  <si>
    <t>65999 2270850</t>
  </si>
  <si>
    <t>65979 2273284</t>
  </si>
  <si>
    <t>65959 2275719</t>
  </si>
  <si>
    <t>65939 2278153</t>
  </si>
  <si>
    <t>65919 2280587</t>
  </si>
  <si>
    <t>65899 2283022</t>
  </si>
  <si>
    <t>65879 2285456</t>
  </si>
  <si>
    <t>65859 2287880</t>
  </si>
  <si>
    <t>65839 2290315</t>
  </si>
  <si>
    <t>65819 2292749</t>
  </si>
  <si>
    <t>65799 2295183</t>
  </si>
  <si>
    <t>65779 2297618</t>
  </si>
  <si>
    <t>65759 2300052</t>
  </si>
  <si>
    <t>65739 2302487</t>
  </si>
  <si>
    <t>65719 2304921</t>
  </si>
  <si>
    <t>65699 2307355</t>
  </si>
  <si>
    <t>65679 2309779</t>
  </si>
  <si>
    <t>65659 2312214</t>
  </si>
  <si>
    <t>65639 2314648</t>
  </si>
  <si>
    <t>65619 2317083</t>
  </si>
  <si>
    <t>65599 2319517</t>
  </si>
  <si>
    <t>65579 2321951</t>
  </si>
  <si>
    <t>65559 2324386</t>
  </si>
  <si>
    <t>65539 2326820</t>
  </si>
  <si>
    <t>65519 2329255</t>
  </si>
  <si>
    <t>65499 2331679</t>
  </si>
  <si>
    <t>65479 2334113</t>
  </si>
  <si>
    <t>65459 2336547</t>
  </si>
  <si>
    <t>65439 2338982</t>
  </si>
  <si>
    <t>65419 2341416</t>
  </si>
  <si>
    <t>65399 2343851</t>
  </si>
  <si>
    <t>65379 2346285</t>
  </si>
  <si>
    <t>65359 2348719</t>
  </si>
  <si>
    <t>65339 2351154</t>
  </si>
  <si>
    <t>65319 2353578</t>
  </si>
  <si>
    <t>65299 2356012</t>
  </si>
  <si>
    <t>65279 2358447</t>
  </si>
  <si>
    <t>65259 2360881</t>
  </si>
  <si>
    <t>65239 2363315</t>
  </si>
  <si>
    <t>65219 2365750</t>
  </si>
  <si>
    <t>65199 2368184</t>
  </si>
  <si>
    <t>65179 2370619</t>
  </si>
  <si>
    <t>65159 2373042</t>
  </si>
  <si>
    <t>65139 2375477</t>
  </si>
  <si>
    <t>65119 2377911</t>
  </si>
  <si>
    <t>65099 2380346</t>
  </si>
  <si>
    <t>65079 2382780</t>
  </si>
  <si>
    <t>65059 2385215</t>
  </si>
  <si>
    <t>65039 2387649</t>
  </si>
  <si>
    <t>65019 2390083</t>
  </si>
  <si>
    <t>64999 2392518</t>
  </si>
  <si>
    <t>64979 2394942</t>
  </si>
  <si>
    <t>64959 2397376</t>
  </si>
  <si>
    <t>64939 2399811</t>
  </si>
  <si>
    <t>64919 2402245</t>
  </si>
  <si>
    <t>64899 2404679</t>
  </si>
  <si>
    <t>64879 2407114</t>
  </si>
  <si>
    <t>64859 2409594</t>
  </si>
  <si>
    <t>64839 2412082</t>
  </si>
  <si>
    <t>64819 2414570</t>
  </si>
  <si>
    <t>64799 2417047</t>
  </si>
  <si>
    <t>64779 2419535</t>
  </si>
  <si>
    <t>64759 2422023</t>
  </si>
  <si>
    <t>64739 2424511</t>
  </si>
  <si>
    <t>64719 2426999</t>
  </si>
  <si>
    <t>64699 2429487</t>
  </si>
  <si>
    <t>64679 2431975</t>
  </si>
  <si>
    <t>64659 2434463</t>
  </si>
  <si>
    <t>64639 2436940</t>
  </si>
  <si>
    <t>64619 2439428</t>
  </si>
  <si>
    <t>64599 2441916</t>
  </si>
  <si>
    <t>64579 2444404</t>
  </si>
  <si>
    <t>64559 2446892</t>
  </si>
  <si>
    <t>64539 2449380</t>
  </si>
  <si>
    <t>64519 2451868</t>
  </si>
  <si>
    <t>64499 2454356</t>
  </si>
  <si>
    <t>64479 2456844</t>
  </si>
  <si>
    <t>64459 2459322</t>
  </si>
  <si>
    <t>64439 2461810</t>
  </si>
  <si>
    <t>64419 2464298</t>
  </si>
  <si>
    <t>64399 2466786</t>
  </si>
  <si>
    <t>64379 2469274</t>
  </si>
  <si>
    <t>64359 2471762</t>
  </si>
  <si>
    <t>64339 2474250</t>
  </si>
  <si>
    <t>64319 2476738</t>
  </si>
  <si>
    <t>64299 2479226</t>
  </si>
  <si>
    <t>64279 2481703</t>
  </si>
  <si>
    <t>64259 2484191</t>
  </si>
  <si>
    <t>64239 2486679</t>
  </si>
  <si>
    <t>64219 2489167</t>
  </si>
  <si>
    <t>64199 2491655</t>
  </si>
  <si>
    <t>64179 2494143</t>
  </si>
  <si>
    <t>64159 2496631</t>
  </si>
  <si>
    <t>64139 2499119</t>
  </si>
  <si>
    <t>64119 2501596</t>
  </si>
  <si>
    <t>64099 2504084</t>
  </si>
  <si>
    <t>64079 2506572</t>
  </si>
  <si>
    <t>64059 2509060</t>
  </si>
  <si>
    <t>64039 2511548</t>
  </si>
  <si>
    <t>64019 2514036</t>
  </si>
  <si>
    <t>63999 2516524</t>
  </si>
  <si>
    <t>63979 2519012</t>
  </si>
  <si>
    <t>63959 2521500</t>
  </si>
  <si>
    <t>63939 2523978</t>
  </si>
  <si>
    <t>63919 2526466</t>
  </si>
  <si>
    <t>63899 2528954</t>
  </si>
  <si>
    <t>63879 2531442</t>
  </si>
  <si>
    <t>63859 2533930</t>
  </si>
  <si>
    <t>63839 2536418</t>
  </si>
  <si>
    <t>63819 2538906</t>
  </si>
  <si>
    <t>63799 2541394</t>
  </si>
  <si>
    <t>63779 2543882</t>
  </si>
  <si>
    <t>63759 2546359</t>
  </si>
  <si>
    <t>63739 2548847</t>
  </si>
  <si>
    <t>63719 2551335</t>
  </si>
  <si>
    <t>63699 2553823</t>
  </si>
  <si>
    <t>63679 2556311</t>
  </si>
  <si>
    <t>63659 2558799</t>
  </si>
  <si>
    <t>63639 2561287</t>
  </si>
  <si>
    <t>63619 2563775</t>
  </si>
  <si>
    <t>63599 2566263</t>
  </si>
  <si>
    <t>63579 2568740</t>
  </si>
  <si>
    <t>63559 2571228</t>
  </si>
  <si>
    <t>63539 2573716</t>
  </si>
  <si>
    <t>63519 2576204</t>
  </si>
  <si>
    <t>63499 2578692</t>
  </si>
  <si>
    <t>63479 2581180</t>
  </si>
  <si>
    <t>63459 2583668</t>
  </si>
  <si>
    <t>63439 2586156</t>
  </si>
  <si>
    <t>63419 2588634</t>
  </si>
  <si>
    <t>63399 2591122</t>
  </si>
  <si>
    <t>63379 2593610</t>
  </si>
  <si>
    <t>63359 2596098</t>
  </si>
  <si>
    <t>63339 2598586</t>
  </si>
  <si>
    <t>63319 2601074</t>
  </si>
  <si>
    <t>63299 2603562</t>
  </si>
  <si>
    <t>63279 2606050</t>
  </si>
  <si>
    <t>63259 2608538</t>
  </si>
  <si>
    <t>63239 2611015</t>
  </si>
  <si>
    <t>63219 2613503</t>
  </si>
  <si>
    <t>63199 2615991</t>
  </si>
  <si>
    <t>63179 2618479</t>
  </si>
  <si>
    <t>63159 2620967</t>
  </si>
  <si>
    <t>63139 2623455</t>
  </si>
  <si>
    <t>63119 2625943</t>
  </si>
  <si>
    <t>63099 2628487</t>
  </si>
  <si>
    <t>63079 2631032</t>
  </si>
  <si>
    <t>63059 2633566</t>
  </si>
  <si>
    <t>63039 2636112</t>
  </si>
  <si>
    <t>63019 2638657</t>
  </si>
  <si>
    <t>62999 2641202</t>
  </si>
  <si>
    <t>62979 2643747</t>
  </si>
  <si>
    <t>62959 2646292</t>
  </si>
  <si>
    <t>62939 2648838</t>
  </si>
  <si>
    <t>62919 2651383</t>
  </si>
  <si>
    <t>62899 2653917</t>
  </si>
  <si>
    <t>62879 2656462</t>
  </si>
  <si>
    <t>62859 2659007</t>
  </si>
  <si>
    <t>62839 2661552</t>
  </si>
  <si>
    <t>62819 2664098</t>
  </si>
  <si>
    <t>62799 2666643</t>
  </si>
  <si>
    <t>62779 2669188</t>
  </si>
  <si>
    <t>62759 2671733</t>
  </si>
  <si>
    <t>62739 2674278</t>
  </si>
  <si>
    <t>62719 2676813</t>
  </si>
  <si>
    <t>62699 2679358</t>
  </si>
  <si>
    <t>62679 2681903</t>
  </si>
  <si>
    <t>62659 2684448</t>
  </si>
  <si>
    <t>62639 2686993</t>
  </si>
  <si>
    <t>62619 2689539</t>
  </si>
  <si>
    <t>62599 2692084</t>
  </si>
  <si>
    <t>62579 2694629</t>
  </si>
  <si>
    <t>62559 2697174</t>
  </si>
  <si>
    <t>62539 2699708</t>
  </si>
  <si>
    <t>62519 2702253</t>
  </si>
  <si>
    <t>62499 2704799</t>
  </si>
  <si>
    <t>62479 2707344</t>
  </si>
  <si>
    <t>62459 2709889</t>
  </si>
  <si>
    <t>62439 2712434</t>
  </si>
  <si>
    <t>62419 2714979</t>
  </si>
  <si>
    <t>62399 2717525</t>
  </si>
  <si>
    <t>62379 2720059</t>
  </si>
  <si>
    <t>62359 2722604</t>
  </si>
  <si>
    <t>62339 2725149</t>
  </si>
  <si>
    <t>62319 2727694</t>
  </si>
  <si>
    <t>62299 2730240</t>
  </si>
  <si>
    <t>62279 2732785</t>
  </si>
  <si>
    <t>62259 2735330</t>
  </si>
  <si>
    <t>62239 2737875</t>
  </si>
  <si>
    <t>62219 2740420</t>
  </si>
  <si>
    <t>62199 2742954</t>
  </si>
  <si>
    <t>62179 2745500</t>
  </si>
  <si>
    <t>62159 2748045</t>
  </si>
  <si>
    <t>62139 2750590</t>
  </si>
  <si>
    <t>62119 2753135</t>
  </si>
  <si>
    <t>62099 2755680</t>
  </si>
  <si>
    <t>62079 2758226</t>
  </si>
  <si>
    <t>62059 2760771</t>
  </si>
  <si>
    <t>62039 2763316</t>
  </si>
  <si>
    <t>62019 2765850</t>
  </si>
  <si>
    <t>61999 2768395</t>
  </si>
  <si>
    <t>61979 2770940</t>
  </si>
  <si>
    <t>61959 2773486</t>
  </si>
  <si>
    <t>61939 2776031</t>
  </si>
  <si>
    <t>61919 2778576</t>
  </si>
  <si>
    <t>61899 2781121</t>
  </si>
  <si>
    <t>61879 2783666</t>
  </si>
  <si>
    <t>61859 2786212</t>
  </si>
  <si>
    <t>61839 2788746</t>
  </si>
  <si>
    <t>61819 2791291</t>
  </si>
  <si>
    <t>61799 2793836</t>
  </si>
  <si>
    <t>61779 2796381</t>
  </si>
  <si>
    <t>61759 2798927</t>
  </si>
  <si>
    <t>61739 2801472</t>
  </si>
  <si>
    <t>61719 2804017</t>
  </si>
  <si>
    <t>61699 2806562</t>
  </si>
  <si>
    <t>61679 2809096</t>
  </si>
  <si>
    <t>61659 2811641</t>
  </si>
  <si>
    <t>61639 2814187</t>
  </si>
  <si>
    <t>61619 2816732</t>
  </si>
  <si>
    <t>61599 2819277</t>
  </si>
  <si>
    <t>61579 2821822</t>
  </si>
  <si>
    <t>61559 2824367</t>
  </si>
  <si>
    <t>61539 2826913</t>
  </si>
  <si>
    <t>61519 2829458</t>
  </si>
  <si>
    <t>61499 2831992</t>
  </si>
  <si>
    <t>61479 2834537</t>
  </si>
  <si>
    <t>61459 2837082</t>
  </si>
  <si>
    <t>61439 2839627</t>
  </si>
  <si>
    <t>61419 2842173</t>
  </si>
  <si>
    <t>61399 2844718</t>
  </si>
  <si>
    <t>61379 2847263</t>
  </si>
  <si>
    <t>61359 2849808</t>
  </si>
  <si>
    <t>61339 2852353</t>
  </si>
  <si>
    <t>61319 2854936</t>
  </si>
  <si>
    <t>61299 2857543</t>
  </si>
  <si>
    <t>61279 2860149</t>
  </si>
  <si>
    <t>61259 2862755</t>
  </si>
  <si>
    <t>61239 2865362</t>
  </si>
  <si>
    <t>61219 2867968</t>
  </si>
  <si>
    <t>61199 2870574</t>
  </si>
  <si>
    <t>61179 2873181</t>
  </si>
  <si>
    <t>61159 2875776</t>
  </si>
  <si>
    <t>61139 2878382</t>
  </si>
  <si>
    <t>61119 2880988</t>
  </si>
  <si>
    <t>61099 2883594</t>
  </si>
  <si>
    <t>61079 2886201</t>
  </si>
  <si>
    <t>61059 2888807</t>
  </si>
  <si>
    <t>61039 2891413</t>
  </si>
  <si>
    <t>61019 2894020</t>
  </si>
  <si>
    <t>60999 2896626</t>
  </si>
  <si>
    <t>60979 2899221</t>
  </si>
  <si>
    <t>60959 2901827</t>
  </si>
  <si>
    <t>60939 2904434</t>
  </si>
  <si>
    <t>60919 2907040</t>
  </si>
  <si>
    <t>60899 2909646</t>
  </si>
  <si>
    <t>60879 2912252</t>
  </si>
  <si>
    <t>60859 2914859</t>
  </si>
  <si>
    <t>60839 2917465</t>
  </si>
  <si>
    <t>60819 2920071</t>
  </si>
  <si>
    <t>60799 2922666</t>
  </si>
  <si>
    <t>60779 2925273</t>
  </si>
  <si>
    <t>60759 2927879</t>
  </si>
  <si>
    <t>60739 2930485</t>
  </si>
  <si>
    <t>60719 2933092</t>
  </si>
  <si>
    <t>60699 2935698</t>
  </si>
  <si>
    <t>60679 2938304</t>
  </si>
  <si>
    <t>60659 2940910</t>
  </si>
  <si>
    <t>60639 2943505</t>
  </si>
  <si>
    <t>60619 2946112</t>
  </si>
  <si>
    <t>60599 2948718</t>
  </si>
  <si>
    <t>60579 2951324</t>
  </si>
  <si>
    <t>60559 2953931</t>
  </si>
  <si>
    <t>60539 2956537</t>
  </si>
  <si>
    <t>60519 2959143</t>
  </si>
  <si>
    <t>60499 2961750</t>
  </si>
  <si>
    <t>60479 2964356</t>
  </si>
  <si>
    <t>60459 2966951</t>
  </si>
  <si>
    <t>60439 2969557</t>
  </si>
  <si>
    <t>60419 2972163</t>
  </si>
  <si>
    <t>60399 2974770</t>
  </si>
  <si>
    <t>60379 2977376</t>
  </si>
  <si>
    <t>60359 2979982</t>
  </si>
  <si>
    <t>60339 2982589</t>
  </si>
  <si>
    <t>60319 2985195</t>
  </si>
  <si>
    <t>60299 2987801</t>
  </si>
  <si>
    <t>60279 2990396</t>
  </si>
  <si>
    <t>60259 2993003</t>
  </si>
  <si>
    <t>60239 2995609</t>
  </si>
  <si>
    <t>60219 2998215</t>
  </si>
  <si>
    <t>60199 3000821</t>
  </si>
  <si>
    <t>60179 3003428</t>
  </si>
  <si>
    <t>60159 3006034</t>
  </si>
  <si>
    <t>60139 3008640</t>
  </si>
  <si>
    <t>60119 3011247</t>
  </si>
  <si>
    <t>60099 3013842</t>
  </si>
  <si>
    <t>60079 3016448</t>
  </si>
  <si>
    <t>60059 3019054</t>
  </si>
  <si>
    <t>60039 3021660</t>
  </si>
  <si>
    <t>60019 3024267</t>
  </si>
  <si>
    <t>59999 3026873</t>
  </si>
  <si>
    <t>59979 3029479</t>
  </si>
  <si>
    <t>59959 3032086</t>
  </si>
  <si>
    <t>59939 3034681</t>
  </si>
  <si>
    <t>59919 3037287</t>
  </si>
  <si>
    <t>59899 3039893</t>
  </si>
  <si>
    <t>59879 3042500</t>
  </si>
  <si>
    <t>59859 3045106</t>
  </si>
  <si>
    <t>59839 3047712</t>
  </si>
  <si>
    <t>59819 3050318</t>
  </si>
  <si>
    <t>59799 3052925</t>
  </si>
  <si>
    <t>59779 3055531</t>
  </si>
  <si>
    <t>59759 3058126</t>
  </si>
  <si>
    <t>59739 3060732</t>
  </si>
  <si>
    <t>59719 3063339</t>
  </si>
  <si>
    <t>59699 3065945</t>
  </si>
  <si>
    <t>59679 3068551</t>
  </si>
  <si>
    <t>59659 3071158</t>
  </si>
  <si>
    <t>59639 3073764</t>
  </si>
  <si>
    <t>59619 3076370</t>
  </si>
  <si>
    <t>59599 3078976</t>
  </si>
  <si>
    <t>59579 3081571</t>
  </si>
  <si>
    <t>59559 3084178</t>
  </si>
  <si>
    <t>59539 3086784</t>
  </si>
  <si>
    <t>59519 3089411</t>
  </si>
  <si>
    <t>59499 3092083</t>
  </si>
  <si>
    <t>59479 3094755</t>
  </si>
  <si>
    <t>59459 3097426</t>
  </si>
  <si>
    <t>59439 3100098</t>
  </si>
  <si>
    <t>59419 3102758</t>
  </si>
  <si>
    <t>59399 3105429</t>
  </si>
  <si>
    <t>59379 3108101</t>
  </si>
  <si>
    <t>59359 3110772</t>
  </si>
  <si>
    <t>59339 3113444</t>
  </si>
  <si>
    <t>59319 3116116</t>
  </si>
  <si>
    <t>59299 3118787</t>
  </si>
  <si>
    <t>59279 3121459</t>
  </si>
  <si>
    <t>59259 3124130</t>
  </si>
  <si>
    <t>59239 3126790</t>
  </si>
  <si>
    <t>59219 3129462</t>
  </si>
  <si>
    <t>59199 3132134</t>
  </si>
  <si>
    <t>59179 3134805</t>
  </si>
  <si>
    <t>59159 3137477</t>
  </si>
  <si>
    <t>59139 3140148</t>
  </si>
  <si>
    <t>59119 3142820</t>
  </si>
  <si>
    <t>59099 3145492</t>
  </si>
  <si>
    <t>59079 3148163</t>
  </si>
  <si>
    <t>59059 3150823</t>
  </si>
  <si>
    <t>59039 3153495</t>
  </si>
  <si>
    <t>59019 3156166</t>
  </si>
  <si>
    <t>58999 3158838</t>
  </si>
  <si>
    <t>58979 3161509</t>
  </si>
  <si>
    <t>58959 3164181</t>
  </si>
  <si>
    <t>58939 3166853</t>
  </si>
  <si>
    <t>58919 3169524</t>
  </si>
  <si>
    <t>58899 3172184</t>
  </si>
  <si>
    <t>58879 3174856</t>
  </si>
  <si>
    <t>58859 3177527</t>
  </si>
  <si>
    <t>58839 3180199</t>
  </si>
  <si>
    <t>58819 3182871</t>
  </si>
  <si>
    <t>58799 3185542</t>
  </si>
  <si>
    <t>58779 3188214</t>
  </si>
  <si>
    <t>58759 3190885</t>
  </si>
  <si>
    <t>58739 3193557</t>
  </si>
  <si>
    <t>58719 3196217</t>
  </si>
  <si>
    <t>58699 3198889</t>
  </si>
  <si>
    <t>58679 3201560</t>
  </si>
  <si>
    <t>58659 3204232</t>
  </si>
  <si>
    <t>58639 3206903</t>
  </si>
  <si>
    <t>58619 3209575</t>
  </si>
  <si>
    <t>58599 3212247</t>
  </si>
  <si>
    <t>58579 3214918</t>
  </si>
  <si>
    <t>58559 3217590</t>
  </si>
  <si>
    <t>58539 3220250</t>
  </si>
  <si>
    <t>58519 3222921</t>
  </si>
  <si>
    <t>58499 3225593</t>
  </si>
  <si>
    <t>58479 3228264</t>
  </si>
  <si>
    <t>58459 3230936</t>
  </si>
  <si>
    <t>58439 3233608</t>
  </si>
  <si>
    <t>58419 3236279</t>
  </si>
  <si>
    <t>58399 3238951</t>
  </si>
  <si>
    <t>58379 3241622</t>
  </si>
  <si>
    <t>58359 3244282</t>
  </si>
  <si>
    <t>58339 3246954</t>
  </si>
  <si>
    <t>58319 3249626</t>
  </si>
  <si>
    <t>58299 3252297</t>
  </si>
  <si>
    <t>58279 3254969</t>
  </si>
  <si>
    <t>58259 3257640</t>
  </si>
  <si>
    <t>58239 3260312</t>
  </si>
  <si>
    <t>58219 3262984</t>
  </si>
  <si>
    <t>58199 3265644</t>
  </si>
  <si>
    <t>58179 3268315</t>
  </si>
  <si>
    <t>58159 3270987</t>
  </si>
  <si>
    <t>58139 3273658</t>
  </si>
  <si>
    <t>58119 3276330</t>
  </si>
  <si>
    <t>58099 3279001</t>
  </si>
  <si>
    <t>58079 3281673</t>
  </si>
  <si>
    <t>58059 3284345</t>
  </si>
  <si>
    <t>58039 3287016</t>
  </si>
  <si>
    <t>58019 3289676</t>
  </si>
  <si>
    <t>57999 3292348</t>
  </si>
  <si>
    <t>57979 3295019</t>
  </si>
  <si>
    <t>57959 3297691</t>
  </si>
  <si>
    <t>57939 3300363</t>
  </si>
  <si>
    <t>57919 3303034</t>
  </si>
  <si>
    <t>57899 3305706</t>
  </si>
  <si>
    <t>57879 3308377</t>
  </si>
  <si>
    <t>57859 3311049</t>
  </si>
  <si>
    <t>57839 3313709</t>
  </si>
  <si>
    <t>57819 3316381</t>
  </si>
  <si>
    <t>57799 3319052</t>
  </si>
  <si>
    <t>57779 3321724</t>
  </si>
  <si>
    <t>57759 3324395</t>
  </si>
  <si>
    <t>57739 3327067</t>
  </si>
  <si>
    <t>57719 3329738</t>
  </si>
  <si>
    <t>57699 3332410</t>
  </si>
  <si>
    <t>57679 3335137</t>
  </si>
  <si>
    <t>57659 3337878</t>
  </si>
  <si>
    <t>57639 3340619</t>
  </si>
  <si>
    <t>57619 3343360</t>
  </si>
  <si>
    <t>57599 3346101</t>
  </si>
  <si>
    <t>57579 3348842</t>
  </si>
  <si>
    <t>57559 3351583</t>
  </si>
  <si>
    <t>57539 3354324</t>
  </si>
  <si>
    <t>57519 3357065</t>
  </si>
  <si>
    <t>57499 3359794</t>
  </si>
  <si>
    <t>57479 3362535</t>
  </si>
  <si>
    <t>57459 3365276</t>
  </si>
  <si>
    <t>57439 3368017</t>
  </si>
  <si>
    <t>57419 3370758</t>
  </si>
  <si>
    <t>57399 3373499</t>
  </si>
  <si>
    <t>57379 3376240</t>
  </si>
  <si>
    <t>57359 3378981</t>
  </si>
  <si>
    <t>57339 3381722</t>
  </si>
  <si>
    <t>57319 3384451</t>
  </si>
  <si>
    <t>57299 3387192</t>
  </si>
  <si>
    <t>57279 3389933</t>
  </si>
  <si>
    <t>57259 3392674</t>
  </si>
  <si>
    <t>57239 3395415</t>
  </si>
  <si>
    <t>57219 3398156</t>
  </si>
  <si>
    <t>57199 3400897</t>
  </si>
  <si>
    <t>57179 3403638</t>
  </si>
  <si>
    <t>57159 3406367</t>
  </si>
  <si>
    <t>57139 3409108</t>
  </si>
  <si>
    <t>57119 3411849</t>
  </si>
  <si>
    <t>57099 3414590</t>
  </si>
  <si>
    <t>57079 3417331</t>
  </si>
  <si>
    <t>57059 3420072</t>
  </si>
  <si>
    <t>57039 3422813</t>
  </si>
  <si>
    <t>57019 3425554</t>
  </si>
  <si>
    <t>56999 3428295</t>
  </si>
  <si>
    <t>56979 3431024</t>
  </si>
  <si>
    <t>56959 3433765</t>
  </si>
  <si>
    <t>56939 3436506</t>
  </si>
  <si>
    <t>56919 3439247</t>
  </si>
  <si>
    <t>56899 3441988</t>
  </si>
  <si>
    <t>56879 3444729</t>
  </si>
  <si>
    <t>56859 3447470</t>
  </si>
  <si>
    <t>56839 3450211</t>
  </si>
  <si>
    <t>56819 3452952</t>
  </si>
  <si>
    <t>56799 3455681</t>
  </si>
  <si>
    <t>56779 3458422</t>
  </si>
  <si>
    <t>56759 3461163</t>
  </si>
  <si>
    <t>56739 3463904</t>
  </si>
  <si>
    <t>56719 3466645</t>
  </si>
  <si>
    <t>56699 3469386</t>
  </si>
  <si>
    <t>56679 3472127</t>
  </si>
  <si>
    <t>56659 3474868</t>
  </si>
  <si>
    <t>56639 3477609</t>
  </si>
  <si>
    <t>56619 3480338</t>
  </si>
  <si>
    <t>56599 3483079</t>
  </si>
  <si>
    <t>56579 3485820</t>
  </si>
  <si>
    <t>56559 3488561</t>
  </si>
  <si>
    <t>56539 3491302</t>
  </si>
  <si>
    <t>56519 3494043</t>
  </si>
  <si>
    <t>56499 3496784</t>
  </si>
  <si>
    <t>56479 3499525</t>
  </si>
  <si>
    <t>56459 3502254</t>
  </si>
  <si>
    <t>56439 3504995</t>
  </si>
  <si>
    <t>56419 3507736</t>
  </si>
  <si>
    <t>56399 3510477</t>
  </si>
  <si>
    <t>56379 3513218</t>
  </si>
  <si>
    <t>56359 3515959</t>
  </si>
  <si>
    <t>56339 3518700</t>
  </si>
  <si>
    <t>56319 3521441</t>
  </si>
  <si>
    <t>56299 3524182</t>
  </si>
  <si>
    <t>56279 3526911</t>
  </si>
  <si>
    <t>56259 3529652</t>
  </si>
  <si>
    <t>56239 3532393</t>
  </si>
  <si>
    <t>56219 3535134</t>
  </si>
  <si>
    <t>56199 3537875</t>
  </si>
  <si>
    <t>56179 3540616</t>
  </si>
  <si>
    <t>56159 3543357</t>
  </si>
  <si>
    <t>56139 3546098</t>
  </si>
  <si>
    <t>56119 3548839</t>
  </si>
  <si>
    <t>56099 3551568</t>
  </si>
  <si>
    <t>56079 3554309</t>
  </si>
  <si>
    <t>56059 3557050</t>
  </si>
  <si>
    <t>56039 3559791</t>
  </si>
  <si>
    <t>56019 3562532</t>
  </si>
  <si>
    <t>55999 3565273</t>
  </si>
  <si>
    <t>55979 3568014</t>
  </si>
  <si>
    <t>55959 3570755</t>
  </si>
  <si>
    <t>55939 3573484</t>
  </si>
  <si>
    <t>55919 3576225</t>
  </si>
  <si>
    <t>55899 3578966</t>
  </si>
  <si>
    <t>55879 3581707</t>
  </si>
  <si>
    <t>55859 3584494</t>
  </si>
  <si>
    <t>55839 3587309</t>
  </si>
  <si>
    <t>55819 3590123</t>
  </si>
  <si>
    <t>55799 3592938</t>
  </si>
  <si>
    <t>55779 3595752</t>
  </si>
  <si>
    <t>55759 3598555</t>
  </si>
  <si>
    <t>55739 3601369</t>
  </si>
  <si>
    <t>55719 3604184</t>
  </si>
  <si>
    <t>55699 3606998</t>
  </si>
  <si>
    <t>55679 3609813</t>
  </si>
  <si>
    <t>55659 3612627</t>
  </si>
  <si>
    <t>55639 3615442</t>
  </si>
  <si>
    <t>55619 3618256</t>
  </si>
  <si>
    <t>55599 3621071</t>
  </si>
  <si>
    <t>55579 3623873</t>
  </si>
  <si>
    <t>55559 3626688</t>
  </si>
  <si>
    <t>55539 3629502</t>
  </si>
  <si>
    <t>55519 3632317</t>
  </si>
  <si>
    <t>55499 3635132</t>
  </si>
  <si>
    <t>55479 3637946</t>
  </si>
  <si>
    <t>55459 3640761</t>
  </si>
  <si>
    <t>55439 3643575</t>
  </si>
  <si>
    <t>55419 3646378</t>
  </si>
  <si>
    <t>55399 3649192</t>
  </si>
  <si>
    <t>55379 3652007</t>
  </si>
  <si>
    <t>55359 3654821</t>
  </si>
  <si>
    <t>55339 3657636</t>
  </si>
  <si>
    <t>55319 3660450</t>
  </si>
  <si>
    <t>55299 3663265</t>
  </si>
  <si>
    <t>55279 3666079</t>
  </si>
  <si>
    <t>55259 3668894</t>
  </si>
  <si>
    <t>55239 3671696</t>
  </si>
  <si>
    <t>55219 3674511</t>
  </si>
  <si>
    <t>55199 3677325</t>
  </si>
  <si>
    <t>55179 3680140</t>
  </si>
  <si>
    <t>55159 3682954</t>
  </si>
  <si>
    <t>55139 3685769</t>
  </si>
  <si>
    <t>55119 3688584</t>
  </si>
  <si>
    <t>55099 3691398</t>
  </si>
  <si>
    <t>55079 3694213</t>
  </si>
  <si>
    <t>55059 3697015</t>
  </si>
  <si>
    <t>55039 3699830</t>
  </si>
  <si>
    <t>55019 3702644</t>
  </si>
  <si>
    <t>54999 3705459</t>
  </si>
  <si>
    <t>54979 3708273</t>
  </si>
  <si>
    <t>54959 3711088</t>
  </si>
  <si>
    <t>54939 3713902</t>
  </si>
  <si>
    <t>54919 3716717</t>
  </si>
  <si>
    <t>54899 3719531</t>
  </si>
  <si>
    <t>54879 3722334</t>
  </si>
  <si>
    <t>54859 3725148</t>
  </si>
  <si>
    <t>54839 3727963</t>
  </si>
  <si>
    <t>54819 3730777</t>
  </si>
  <si>
    <t>54799 3733592</t>
  </si>
  <si>
    <t>54779 3736407</t>
  </si>
  <si>
    <t>54759 3739221</t>
  </si>
  <si>
    <t>54739 3742036</t>
  </si>
  <si>
    <t>54719 3744838</t>
  </si>
  <si>
    <t>54699 3747653</t>
  </si>
  <si>
    <t>54679 3750467</t>
  </si>
  <si>
    <t>54659 3753282</t>
  </si>
  <si>
    <t>54639 3756096</t>
  </si>
  <si>
    <t>54619 3758911</t>
  </si>
  <si>
    <t>54599 3761725</t>
  </si>
  <si>
    <t>54579 3764540</t>
  </si>
  <si>
    <t>54559 3767354</t>
  </si>
  <si>
    <t>54539 3770157</t>
  </si>
  <si>
    <t>54519 3772971</t>
  </si>
  <si>
    <t>54499 3775786</t>
  </si>
  <si>
    <t>54479 3778600</t>
  </si>
  <si>
    <t>54459 3781415</t>
  </si>
  <si>
    <t>54439 3784229</t>
  </si>
  <si>
    <t>54419 3787044</t>
  </si>
  <si>
    <t>54399 3789859</t>
  </si>
  <si>
    <t>54379 3792673</t>
  </si>
  <si>
    <t>54359 3795475</t>
  </si>
  <si>
    <t>54339 3798290</t>
  </si>
  <si>
    <t>54319 3801105</t>
  </si>
  <si>
    <t>54299 3803919</t>
  </si>
  <si>
    <t>54279 3806734</t>
  </si>
  <si>
    <t>54259 3809548</t>
  </si>
  <si>
    <t>54239 3812363</t>
  </si>
  <si>
    <t>54219 3815177</t>
  </si>
  <si>
    <t>54199 3817980</t>
  </si>
  <si>
    <t>54179 3820794</t>
  </si>
  <si>
    <t>54159 3823609</t>
  </si>
  <si>
    <t>54139 3826423</t>
  </si>
  <si>
    <t>54119 3829238</t>
  </si>
  <si>
    <t>54099 3832052</t>
  </si>
  <si>
    <t>54079 3834867</t>
  </si>
  <si>
    <t>54059 3837682</t>
  </si>
  <si>
    <t>54039 3840517</t>
  </si>
  <si>
    <t>54019 3843398</t>
  </si>
  <si>
    <t>53999 3846290</t>
  </si>
  <si>
    <t>53979 3849183</t>
  </si>
  <si>
    <t>53959 3852076</t>
  </si>
  <si>
    <t>53939 3854968</t>
  </si>
  <si>
    <t>53919 3857861</t>
  </si>
  <si>
    <t>53899 3860754</t>
  </si>
  <si>
    <t>53879 3863646</t>
  </si>
  <si>
    <t>53859 3866539</t>
  </si>
  <si>
    <t>53839 3869419</t>
  </si>
  <si>
    <t>53819 3872312</t>
  </si>
  <si>
    <t>53799 3875204</t>
  </si>
  <si>
    <t>53779 3878097</t>
  </si>
  <si>
    <t>53759 3880990</t>
  </si>
  <si>
    <t>53739 3883883</t>
  </si>
  <si>
    <t>53719 3886775</t>
  </si>
  <si>
    <t>53699 3889668</t>
  </si>
  <si>
    <t>53679 3892548</t>
  </si>
  <si>
    <t>53659 3895441</t>
  </si>
  <si>
    <t>53639 3898333</t>
  </si>
  <si>
    <t>53619 3901226</t>
  </si>
  <si>
    <t>53599 3904119</t>
  </si>
  <si>
    <t>53579 3907011</t>
  </si>
  <si>
    <t>53559 3909904</t>
  </si>
  <si>
    <t>53539 3912797</t>
  </si>
  <si>
    <t>53519 3915689</t>
  </si>
  <si>
    <t>53499 3918570</t>
  </si>
  <si>
    <t>53479 3921462</t>
  </si>
  <si>
    <t>53459 3924355</t>
  </si>
  <si>
    <t>53439 3927248</t>
  </si>
  <si>
    <t>53419 3930140</t>
  </si>
  <si>
    <t>53399 3933033</t>
  </si>
  <si>
    <t>53379 3935926</t>
  </si>
  <si>
    <t>53359 3938818</t>
  </si>
  <si>
    <t>53339 3941711</t>
  </si>
  <si>
    <t>53319 3944591</t>
  </si>
  <si>
    <t>53299 3947484</t>
  </si>
  <si>
    <t>53279 3950376</t>
  </si>
  <si>
    <t>53259 3953269</t>
  </si>
  <si>
    <t>53239 3956162</t>
  </si>
  <si>
    <t>53219 3959054</t>
  </si>
  <si>
    <t>53199 3961947</t>
  </si>
  <si>
    <t>53179 3964840</t>
  </si>
  <si>
    <t>53159 3967733</t>
  </si>
  <si>
    <t>53139 3970613</t>
  </si>
  <si>
    <t>53119 3973505</t>
  </si>
  <si>
    <t>53099 3976398</t>
  </si>
  <si>
    <t>53079 3979291</t>
  </si>
  <si>
    <t>53059 3982183</t>
  </si>
  <si>
    <t>53039 3985076</t>
  </si>
  <si>
    <t>53019 3987969</t>
  </si>
  <si>
    <t>52999 3990861</t>
  </si>
  <si>
    <t>52979 3993741</t>
  </si>
  <si>
    <t>52959 3996634</t>
  </si>
  <si>
    <t>52939 3999527</t>
  </si>
  <si>
    <t>52919 4002420</t>
  </si>
  <si>
    <t>52899 4005312</t>
  </si>
  <si>
    <t>52879 4008205</t>
  </si>
  <si>
    <t>52859 4011098</t>
  </si>
  <si>
    <t>52839 4013990</t>
  </si>
  <si>
    <t>52819 4016883</t>
  </si>
  <si>
    <t>52799 4019763</t>
  </si>
  <si>
    <t>52779 4022656</t>
  </si>
  <si>
    <t>52759 4025548</t>
  </si>
  <si>
    <t>52739 4028441</t>
  </si>
  <si>
    <t>52719 4031334</t>
  </si>
  <si>
    <t>52699 4034226</t>
  </si>
  <si>
    <t>52679 4037119</t>
  </si>
  <si>
    <t>52659 4040012</t>
  </si>
  <si>
    <t>52639 4042904</t>
  </si>
  <si>
    <t>52619 4045785</t>
  </si>
  <si>
    <t>52599 4048677</t>
  </si>
  <si>
    <t>52579 4051570</t>
  </si>
  <si>
    <t>52559 4054463</t>
  </si>
  <si>
    <t>52539 4057355</t>
  </si>
  <si>
    <t>52519 4060248</t>
  </si>
  <si>
    <t>52499 4063141</t>
  </si>
  <si>
    <t>52479 4066033</t>
  </si>
  <si>
    <t>52459 4068913</t>
  </si>
  <si>
    <t>52439 4071806</t>
  </si>
  <si>
    <t>52419 4074699</t>
  </si>
  <si>
    <t>52399 4077591</t>
  </si>
  <si>
    <t>52379 4080484</t>
  </si>
  <si>
    <t>52359 4083377</t>
  </si>
  <si>
    <t>52339 4086270</t>
  </si>
  <si>
    <t>52319 4089162</t>
  </si>
  <si>
    <t>52299 4092055</t>
  </si>
  <si>
    <t>52279 4094935</t>
  </si>
  <si>
    <t>52259 4097828</t>
  </si>
  <si>
    <t>52239 4100720</t>
  </si>
  <si>
    <t>52219 4103613</t>
  </si>
  <si>
    <t>52199 4106582</t>
  </si>
  <si>
    <t>52179 4109558</t>
  </si>
  <si>
    <t>52159 4112534</t>
  </si>
  <si>
    <t>52139 4115510</t>
  </si>
  <si>
    <t>52119 4118486</t>
  </si>
  <si>
    <t>52099 4121449</t>
  </si>
  <si>
    <t>52079 4124424</t>
  </si>
  <si>
    <t>52059 4127400</t>
  </si>
  <si>
    <t>52039 4130376</t>
  </si>
  <si>
    <t>52019 4133352</t>
  </si>
  <si>
    <t>51999 4136328</t>
  </si>
  <si>
    <t>51979 4139303</t>
  </si>
  <si>
    <t>51959 4142279</t>
  </si>
  <si>
    <t>51939 4145242</t>
  </si>
  <si>
    <t>51919 4148218</t>
  </si>
  <si>
    <t>51899 4151194</t>
  </si>
  <si>
    <t>51879 4154170</t>
  </si>
  <si>
    <t>51859 4157145</t>
  </si>
  <si>
    <t>51839 4160121</t>
  </si>
  <si>
    <t>51819 4163097</t>
  </si>
  <si>
    <t>51799 4166073</t>
  </si>
  <si>
    <t>51779 4169049</t>
  </si>
  <si>
    <t>51759 4172012</t>
  </si>
  <si>
    <t>51739 4174988</t>
  </si>
  <si>
    <t>51719 4177963</t>
  </si>
  <si>
    <t>51699 4180939</t>
  </si>
  <si>
    <t>51679 4183915</t>
  </si>
  <si>
    <t>51659 4186891</t>
  </si>
  <si>
    <t>51639 4189867</t>
  </si>
  <si>
    <t>51619 4192842</t>
  </si>
  <si>
    <t>51599 4195818</t>
  </si>
  <si>
    <t>51579 4198781</t>
  </si>
  <si>
    <t>51559 4201757</t>
  </si>
  <si>
    <t>51539 4204733</t>
  </si>
  <si>
    <t>51519 4207709</t>
  </si>
  <si>
    <t>51499 4210685</t>
  </si>
  <si>
    <t>51479 4213660</t>
  </si>
  <si>
    <t>51459 4216636</t>
  </si>
  <si>
    <t>51439 4219612</t>
  </si>
  <si>
    <t>51419 4222588</t>
  </si>
  <si>
    <t>51399 4225551</t>
  </si>
  <si>
    <t>51379 4228527</t>
  </si>
  <si>
    <t>51359 4231502</t>
  </si>
  <si>
    <t>51339 4234478</t>
  </si>
  <si>
    <t>51319 4237454</t>
  </si>
  <si>
    <t>51299 4240430</t>
  </si>
  <si>
    <t>51279 4243406</t>
  </si>
  <si>
    <t>51259 4246381</t>
  </si>
  <si>
    <t>51239 4249344</t>
  </si>
  <si>
    <t>51219 4252320</t>
  </si>
  <si>
    <t>51199 4255296</t>
  </si>
  <si>
    <t>51179 4258272</t>
  </si>
  <si>
    <t>51159 4261248</t>
  </si>
  <si>
    <t>51139 4264224</t>
  </si>
  <si>
    <t>51119 4267199</t>
  </si>
  <si>
    <t>51099 4270175</t>
  </si>
  <si>
    <t>51079 4273151</t>
  </si>
  <si>
    <t>51059 4276114</t>
  </si>
  <si>
    <t>51039 4279090</t>
  </si>
  <si>
    <t>51019 4282066</t>
  </si>
  <si>
    <t>50999 4285041</t>
  </si>
  <si>
    <t>50979 4288017</t>
  </si>
  <si>
    <t>50959 4290993</t>
  </si>
  <si>
    <t>50939 4293969</t>
  </si>
  <si>
    <t>50919 4296945</t>
  </si>
  <si>
    <t>50899 4299920</t>
  </si>
  <si>
    <t>50879 4302883</t>
  </si>
  <si>
    <t>50859 4305859</t>
  </si>
  <si>
    <t>50839 4308835</t>
  </si>
  <si>
    <t>50819 4311811</t>
  </si>
  <si>
    <t>50799 4314787</t>
  </si>
  <si>
    <t>50779 4317763</t>
  </si>
  <si>
    <t>50759 4320738</t>
  </si>
  <si>
    <t>50739 4323714</t>
  </si>
  <si>
    <t>50719 4326677</t>
  </si>
  <si>
    <t>50699 4329653</t>
  </si>
  <si>
    <t>50679 4332629</t>
  </si>
  <si>
    <t>50659 4335605</t>
  </si>
  <si>
    <t>50639 4338580</t>
  </si>
  <si>
    <t>50619 4341556</t>
  </si>
  <si>
    <t>50599 4344532</t>
  </si>
  <si>
    <t>50579 4347508</t>
  </si>
  <si>
    <t>50559 4350484</t>
  </si>
  <si>
    <t>50539 4353447</t>
  </si>
  <si>
    <t>50519 4356422</t>
  </si>
  <si>
    <t>50499 4359398</t>
  </si>
  <si>
    <t>50479 4362374</t>
  </si>
  <si>
    <t>50459 4365350</t>
  </si>
  <si>
    <t>50439 4368326</t>
  </si>
  <si>
    <t>50419 4371302</t>
  </si>
  <si>
    <t>50399 4374277</t>
  </si>
  <si>
    <t>50379 4377304</t>
  </si>
  <si>
    <t>50359 4380355</t>
  </si>
  <si>
    <t>50339 4383420</t>
  </si>
  <si>
    <t>50319 4386484</t>
  </si>
  <si>
    <t>50299 4389549</t>
  </si>
  <si>
    <t>50279 4392613</t>
  </si>
  <si>
    <t>50259 4395678</t>
  </si>
  <si>
    <t>50239 4398742</t>
  </si>
  <si>
    <t>50219 4401807</t>
  </si>
  <si>
    <t>50199 4404858</t>
  </si>
  <si>
    <t>50179 4407923</t>
  </si>
  <si>
    <t>50159 4410987</t>
  </si>
  <si>
    <t>50139 4414052</t>
  </si>
  <si>
    <t>50119 4417116</t>
  </si>
  <si>
    <t>50099 4420181</t>
  </si>
  <si>
    <t>50079 4423245</t>
  </si>
  <si>
    <t>50059 4426310</t>
  </si>
  <si>
    <t>50039 4429374</t>
  </si>
  <si>
    <t>50019 4432425</t>
  </si>
  <si>
    <t>49999 4435490</t>
  </si>
  <si>
    <t>49979 4438554</t>
  </si>
  <si>
    <t>49959 4441619</t>
  </si>
  <si>
    <t>49939 4444683</t>
  </si>
  <si>
    <t>49919 4447748</t>
  </si>
  <si>
    <t>49899 4450812</t>
  </si>
  <si>
    <t>49879 4453877</t>
  </si>
  <si>
    <t>49859 4456941</t>
  </si>
  <si>
    <t>49839 4459993</t>
  </si>
  <si>
    <t>49819 4463057</t>
  </si>
  <si>
    <t>49799 4466122</t>
  </si>
  <si>
    <t>49779 4469186</t>
  </si>
  <si>
    <t>49759 4472251</t>
  </si>
  <si>
    <t>49739 4475315</t>
  </si>
  <si>
    <t>49719 4478380</t>
  </si>
  <si>
    <t>49699 4481444</t>
  </si>
  <si>
    <t>49679 4484509</t>
  </si>
  <si>
    <t>49659 4487560</t>
  </si>
  <si>
    <t>49639 4490624</t>
  </si>
  <si>
    <t>49619 4493689</t>
  </si>
  <si>
    <t>49599 4496753</t>
  </si>
  <si>
    <t>49579 4499818</t>
  </si>
  <si>
    <t>49559 4502882</t>
  </si>
  <si>
    <t>49539 4505947</t>
  </si>
  <si>
    <t>49519 4509011</t>
  </si>
  <si>
    <t>49499 4512063</t>
  </si>
  <si>
    <t>49479 4515127</t>
  </si>
  <si>
    <t>49459 4518192</t>
  </si>
  <si>
    <t>49439 4521256</t>
  </si>
  <si>
    <t>49419 4524321</t>
  </si>
  <si>
    <t>49399 4527385</t>
  </si>
  <si>
    <t>49379 4530450</t>
  </si>
  <si>
    <t>49359 4533514</t>
  </si>
  <si>
    <t>49339 4536579</t>
  </si>
  <si>
    <t>49319 4539630</t>
  </si>
  <si>
    <t>49299 4542694</t>
  </si>
  <si>
    <t>49279 4545759</t>
  </si>
  <si>
    <t>49259 4548823</t>
  </si>
  <si>
    <t>49239 4551888</t>
  </si>
  <si>
    <t>49219 4554952</t>
  </si>
  <si>
    <t>49199 4558017</t>
  </si>
  <si>
    <t>49179 4561081</t>
  </si>
  <si>
    <t>49159 4564146</t>
  </si>
  <si>
    <t>49139 4567197</t>
  </si>
  <si>
    <t>49119 4570262</t>
  </si>
  <si>
    <t>49099 4573326</t>
  </si>
  <si>
    <t>49079 4576391</t>
  </si>
  <si>
    <t>49059 4579455</t>
  </si>
  <si>
    <t>49039 4582520</t>
  </si>
  <si>
    <t>49019 4585584</t>
  </si>
  <si>
    <t>48999 4588649</t>
  </si>
  <si>
    <t>48979 4591700</t>
  </si>
  <si>
    <t>48959 4594764</t>
  </si>
  <si>
    <t>48939 4597829</t>
  </si>
  <si>
    <t>48919 4600893</t>
  </si>
  <si>
    <t>48899 4603958</t>
  </si>
  <si>
    <t>48879 4607023</t>
  </si>
  <si>
    <t>48859 4610087</t>
  </si>
  <si>
    <t>48839 4613152</t>
  </si>
  <si>
    <t>48819 4616216</t>
  </si>
  <si>
    <t>48799 4619267</t>
  </si>
  <si>
    <t>48779 4622332</t>
  </si>
  <si>
    <t>48759 4625396</t>
  </si>
  <si>
    <t>48739 4628461</t>
  </si>
  <si>
    <t>48719 4631525</t>
  </si>
  <si>
    <t>48699 4634590</t>
  </si>
  <si>
    <t>48679 4637654</t>
  </si>
  <si>
    <t>48659 4640719</t>
  </si>
  <si>
    <t>48639 4643783</t>
  </si>
  <si>
    <t>48619 4646835</t>
  </si>
  <si>
    <t>48599 4649899</t>
  </si>
  <si>
    <t>48579 4652964</t>
  </si>
  <si>
    <t>48559 4656049</t>
  </si>
  <si>
    <t>48539 4659208</t>
  </si>
  <si>
    <t>48519 4662368</t>
  </si>
  <si>
    <t>48499 4665527</t>
  </si>
  <si>
    <t>48479 4668686</t>
  </si>
  <si>
    <t>48459 4671832</t>
  </si>
  <si>
    <t>48439 4674991</t>
  </si>
  <si>
    <t>48419 4678151</t>
  </si>
  <si>
    <t>48399 4681310</t>
  </si>
  <si>
    <t>48379 4684469</t>
  </si>
  <si>
    <t>48359 4687629</t>
  </si>
  <si>
    <t>48339 4690788</t>
  </si>
  <si>
    <t>48319 4693947</t>
  </si>
  <si>
    <t>48299 4697107</t>
  </si>
  <si>
    <t>48279 4700252</t>
  </si>
  <si>
    <t>48259 4703412</t>
  </si>
  <si>
    <t>48239 4706571</t>
  </si>
  <si>
    <t>48219 4709730</t>
  </si>
  <si>
    <t>48199 4712890</t>
  </si>
  <si>
    <t>48179 4716049</t>
  </si>
  <si>
    <t>48159 4719208</t>
  </si>
  <si>
    <t>48139 4722368</t>
  </si>
  <si>
    <t>48119 4725527</t>
  </si>
  <si>
    <t>48099 4728672</t>
  </si>
  <si>
    <t>48079 4731832</t>
  </si>
  <si>
    <t>48059 4734991</t>
  </si>
  <si>
    <t>48039 4738150</t>
  </si>
  <si>
    <t>48019 4741310</t>
  </si>
  <si>
    <t>47999 4744469</t>
  </si>
  <si>
    <t>47979 4747628</t>
  </si>
  <si>
    <t>47959 4750788</t>
  </si>
  <si>
    <t>47939 4753947</t>
  </si>
  <si>
    <t>47919 4757093</t>
  </si>
  <si>
    <t>47899 4760252</t>
  </si>
  <si>
    <t>47879 4763411</t>
  </si>
  <si>
    <t>47859 4766571</t>
  </si>
  <si>
    <t>47839 4769730</t>
  </si>
  <si>
    <t>47819 4772889</t>
  </si>
  <si>
    <t>47799 4776049</t>
  </si>
  <si>
    <t>47779 4779208</t>
  </si>
  <si>
    <t>47759 4782354</t>
  </si>
  <si>
    <t>47739 4785513</t>
  </si>
  <si>
    <t>47719 4788672</t>
  </si>
  <si>
    <t>47699 4791832</t>
  </si>
  <si>
    <t>47679 4794991</t>
  </si>
  <si>
    <t>47659 4798150</t>
  </si>
  <si>
    <t>47639 4801310</t>
  </si>
  <si>
    <t>47619 4804469</t>
  </si>
  <si>
    <t>47599 4807628</t>
  </si>
  <si>
    <t>47579 4810774</t>
  </si>
  <si>
    <t>47559 4813933</t>
  </si>
  <si>
    <t>47539 4817093</t>
  </si>
  <si>
    <t>47519 4820252</t>
  </si>
  <si>
    <t>47499 4823411</t>
  </si>
  <si>
    <t>47479 4826571</t>
  </si>
  <si>
    <t>47459 4829730</t>
  </si>
  <si>
    <t>47439 4832889</t>
  </si>
  <si>
    <t>47419 4836049</t>
  </si>
  <si>
    <t>47399 4839194</t>
  </si>
  <si>
    <t>47379 4842353</t>
  </si>
  <si>
    <t>47359 4845513</t>
  </si>
  <si>
    <t>47339 4848672</t>
  </si>
  <si>
    <t>47319 4851831</t>
  </si>
  <si>
    <t>47299 4854991</t>
  </si>
  <si>
    <t>47279 4858150</t>
  </si>
  <si>
    <t>47259 4861309</t>
  </si>
  <si>
    <t>47239 4864455</t>
  </si>
  <si>
    <t>47219 4867614</t>
  </si>
  <si>
    <t>47199 4870774</t>
  </si>
  <si>
    <t>47179 4873933</t>
  </si>
  <si>
    <t>47159 4877092</t>
  </si>
  <si>
    <t>47139 4880252</t>
  </si>
  <si>
    <t>47119 4883411</t>
  </si>
  <si>
    <t>47099 4886570</t>
  </si>
  <si>
    <t>47079 4889730</t>
  </si>
  <si>
    <t>47059 4892875</t>
  </si>
  <si>
    <t>47039 4896035</t>
  </si>
  <si>
    <t>47019 4899194</t>
  </si>
  <si>
    <t>46999 4902353</t>
  </si>
  <si>
    <t>46979 4905513</t>
  </si>
  <si>
    <t>46959 4908672</t>
  </si>
  <si>
    <t>46939 4911831</t>
  </si>
  <si>
    <t>46919 4914991</t>
  </si>
  <si>
    <t>46899 4918150</t>
  </si>
  <si>
    <t>46879 4921295</t>
  </si>
  <si>
    <t>46859 4924455</t>
  </si>
  <si>
    <t>46839 4927614</t>
  </si>
  <si>
    <t>46819 4930773</t>
  </si>
  <si>
    <t>46799 4933933</t>
  </si>
  <si>
    <t>46779 4937092</t>
  </si>
  <si>
    <t>46759 4940251</t>
  </si>
  <si>
    <t>46739 4943411</t>
  </si>
  <si>
    <t>46719 4946645</t>
  </si>
  <si>
    <t>46699 4949906</t>
  </si>
  <si>
    <t>46679 4953167</t>
  </si>
  <si>
    <t>46659 4956428</t>
  </si>
  <si>
    <t>46639 4959689</t>
  </si>
  <si>
    <t>46619 4962950</t>
  </si>
  <si>
    <t>46599 4966211</t>
  </si>
  <si>
    <t>46579 4969472</t>
  </si>
  <si>
    <t>46559 4972733</t>
  </si>
  <si>
    <t>46539 4975979</t>
  </si>
  <si>
    <t>46519 4979240</t>
  </si>
  <si>
    <t>46499 4982501</t>
  </si>
  <si>
    <t>46479 4985762</t>
  </si>
  <si>
    <t>46459 4989023</t>
  </si>
  <si>
    <t>46439 4992284</t>
  </si>
  <si>
    <t>46419 4995545</t>
  </si>
  <si>
    <t>46399 4998806</t>
  </si>
  <si>
    <t>46379 5002067</t>
  </si>
  <si>
    <t>46359 5005314</t>
  </si>
  <si>
    <t>46339 5008575</t>
  </si>
  <si>
    <t>46319 5011836</t>
  </si>
  <si>
    <t>46299 5015097</t>
  </si>
  <si>
    <t>46279 5018358</t>
  </si>
  <si>
    <t>46259 5021619</t>
  </si>
  <si>
    <t>46239 5024880</t>
  </si>
  <si>
    <t>46219 5028141</t>
  </si>
  <si>
    <t>46199 5031402</t>
  </si>
  <si>
    <t>46179 5034648</t>
  </si>
  <si>
    <t>46159 5037909</t>
  </si>
  <si>
    <t>46139 5041170</t>
  </si>
  <si>
    <t>46119 5044431</t>
  </si>
  <si>
    <t>46099 5047692</t>
  </si>
  <si>
    <t>46079 5050953</t>
  </si>
  <si>
    <t>46059 5054214</t>
  </si>
  <si>
    <t>46039 5057475</t>
  </si>
  <si>
    <t>46019 5060722</t>
  </si>
  <si>
    <t>45999 5063983</t>
  </si>
  <si>
    <t>45979 5067244</t>
  </si>
  <si>
    <t>45959 5070505</t>
  </si>
  <si>
    <t>45939 5073766</t>
  </si>
  <si>
    <t>45919 5077027</t>
  </si>
  <si>
    <t>45899 5080288</t>
  </si>
  <si>
    <t>45879 5083549</t>
  </si>
  <si>
    <t>45859 5086810</t>
  </si>
  <si>
    <t>45839 5090057</t>
  </si>
  <si>
    <t>45819 5093317</t>
  </si>
  <si>
    <t>45799 5096578</t>
  </si>
  <si>
    <t>45779 5099839</t>
  </si>
  <si>
    <t>45759 5103100</t>
  </si>
  <si>
    <t>45739 5106361</t>
  </si>
  <si>
    <t>45719 5109622</t>
  </si>
  <si>
    <t>45699 5112883</t>
  </si>
  <si>
    <t>45679 5116144</t>
  </si>
  <si>
    <t>45659 5119391</t>
  </si>
  <si>
    <t>45639 5122652</t>
  </si>
  <si>
    <t>45619 5125913</t>
  </si>
  <si>
    <t>45599 5129174</t>
  </si>
  <si>
    <t>45579 5132435</t>
  </si>
  <si>
    <t>45559 5135696</t>
  </si>
  <si>
    <t>45539 5138957</t>
  </si>
  <si>
    <t>45519 5142218</t>
  </si>
  <si>
    <t>45499 5145465</t>
  </si>
  <si>
    <t>45479 5148726</t>
  </si>
  <si>
    <t>45459 5151987</t>
  </si>
  <si>
    <t>45439 5155248</t>
  </si>
  <si>
    <t>45419 5158508</t>
  </si>
  <si>
    <t>45399 5161769</t>
  </si>
  <si>
    <t>45379 5165030</t>
  </si>
  <si>
    <t>45359 5168291</t>
  </si>
  <si>
    <t>45339 5171552</t>
  </si>
  <si>
    <t>45319 5174799</t>
  </si>
  <si>
    <t>45299 5178060</t>
  </si>
  <si>
    <t>45279 5181321</t>
  </si>
  <si>
    <t>45259 5184582</t>
  </si>
  <si>
    <t>45239 5187843</t>
  </si>
  <si>
    <t>45219 5191104</t>
  </si>
  <si>
    <t>45199 5194365</t>
  </si>
  <si>
    <t>45179 5197626</t>
  </si>
  <si>
    <t>45159 5200887</t>
  </si>
  <si>
    <t>45139 5204134</t>
  </si>
  <si>
    <t>45119 5207395</t>
  </si>
  <si>
    <t>45099 5210656</t>
  </si>
  <si>
    <t>45079 5213917</t>
  </si>
  <si>
    <t>45059 5217178</t>
  </si>
  <si>
    <t>45039 5220439</t>
  </si>
  <si>
    <t>45019 5223699</t>
  </si>
  <si>
    <t>44999 5226960</t>
  </si>
  <si>
    <t>44979 5230207</t>
  </si>
  <si>
    <t>44959 5233468</t>
  </si>
  <si>
    <t>44939 5236729</t>
  </si>
  <si>
    <t>44919 5239990</t>
  </si>
  <si>
    <t>44899 5243308</t>
  </si>
  <si>
    <t>44879 5246678</t>
  </si>
  <si>
    <t>44859 5250049</t>
  </si>
  <si>
    <t>44839 5253419</t>
  </si>
  <si>
    <t>44819 5256789</t>
  </si>
  <si>
    <t>44799 5260145</t>
  </si>
  <si>
    <t>44779 5263515</t>
  </si>
  <si>
    <t>44759 5266885</t>
  </si>
  <si>
    <t>44739 5270255</t>
  </si>
  <si>
    <t>44719 5273625</t>
  </si>
  <si>
    <t>44699 5276996</t>
  </si>
  <si>
    <t>44679 5280366</t>
  </si>
  <si>
    <t>44659 5283736</t>
  </si>
  <si>
    <t>44639 5287106</t>
  </si>
  <si>
    <t>44619 5290462</t>
  </si>
  <si>
    <t>44599 5293832</t>
  </si>
  <si>
    <t>44579 5297202</t>
  </si>
  <si>
    <t>44559 5300573</t>
  </si>
  <si>
    <t>44539 5303943</t>
  </si>
  <si>
    <t>44519 5307313</t>
  </si>
  <si>
    <t>44499 5310683</t>
  </si>
  <si>
    <t>44479 5314053</t>
  </si>
  <si>
    <t>44459 5317424</t>
  </si>
  <si>
    <t>44439 5320779</t>
  </si>
  <si>
    <t>44419 5324149</t>
  </si>
  <si>
    <t>44399 5327520</t>
  </si>
  <si>
    <t>44379 5330890</t>
  </si>
  <si>
    <t>44359 5334260</t>
  </si>
  <si>
    <t>44339 5337630</t>
  </si>
  <si>
    <t>44319 5341000</t>
  </si>
  <si>
    <t>44299 5344371</t>
  </si>
  <si>
    <t>44279 5347726</t>
  </si>
  <si>
    <t>44259 5351096</t>
  </si>
  <si>
    <t>44239 5354467</t>
  </si>
  <si>
    <t>44219 5357837</t>
  </si>
  <si>
    <t>44199 5361207</t>
  </si>
  <si>
    <t>44179 5364577</t>
  </si>
  <si>
    <t>44159 5367948</t>
  </si>
  <si>
    <t>44139 5371318</t>
  </si>
  <si>
    <t>44119 5374688</t>
  </si>
  <si>
    <t>44099 5378044</t>
  </si>
  <si>
    <t>44079 5381414</t>
  </si>
  <si>
    <t>44059 5384784</t>
  </si>
  <si>
    <t>44039 5388154</t>
  </si>
  <si>
    <t>44019 5391524</t>
  </si>
  <si>
    <t>43999 5394895</t>
  </si>
  <si>
    <t>43979 5398265</t>
  </si>
  <si>
    <t>43959 5401635</t>
  </si>
  <si>
    <t>43939 5405005</t>
  </si>
  <si>
    <t>43919 5408361</t>
  </si>
  <si>
    <t>43899 5411731</t>
  </si>
  <si>
    <t>43879 5415101</t>
  </si>
  <si>
    <t>43859 5418472</t>
  </si>
  <si>
    <t>43839 5421842</t>
  </si>
  <si>
    <t>43819 5425212</t>
  </si>
  <si>
    <t>43799 5428582</t>
  </si>
  <si>
    <t>43779 5431952</t>
  </si>
  <si>
    <t>43759 5435308</t>
  </si>
  <si>
    <t>43739 5438678</t>
  </si>
  <si>
    <t>43719 5442048</t>
  </si>
  <si>
    <t>43699 5445419</t>
  </si>
  <si>
    <t>43679 5448789</t>
  </si>
  <si>
    <t>43659 5452159</t>
  </si>
  <si>
    <t>43639 5455529</t>
  </si>
  <si>
    <t>43619 5458899</t>
  </si>
  <si>
    <t>43599 5462270</t>
  </si>
  <si>
    <t>43579 5465625</t>
  </si>
  <si>
    <t>43559 5468995</t>
  </si>
  <si>
    <t>43539 5472366</t>
  </si>
  <si>
    <t>43519 5475736</t>
  </si>
  <si>
    <t>43499 5479106</t>
  </si>
  <si>
    <t>43479 5482476</t>
  </si>
  <si>
    <t>43459 5485847</t>
  </si>
  <si>
    <t>43439 5489217</t>
  </si>
  <si>
    <t>43419 5492587</t>
  </si>
  <si>
    <t>43399 5495943</t>
  </si>
  <si>
    <t>43379 5499313</t>
  </si>
  <si>
    <t>43359 5502683</t>
  </si>
  <si>
    <t>43339 5506053</t>
  </si>
  <si>
    <t>43319 5509423</t>
  </si>
  <si>
    <t>43299 5512794</t>
  </si>
  <si>
    <t>43279 5516164</t>
  </si>
  <si>
    <t>43259 5519534</t>
  </si>
  <si>
    <t>43239 5522890</t>
  </si>
  <si>
    <t>43219 5526260</t>
  </si>
  <si>
    <t>43199 5529630</t>
  </si>
  <si>
    <t>43179 5533000</t>
  </si>
  <si>
    <t>43159 5536371</t>
  </si>
  <si>
    <t>43139 5539741</t>
  </si>
  <si>
    <t>43119 5543111</t>
  </si>
  <si>
    <t>43099 5546481</t>
  </si>
  <si>
    <t>43079 5549872</t>
  </si>
  <si>
    <t>43059 5553345</t>
  </si>
  <si>
    <t>43039 5556833</t>
  </si>
  <si>
    <t>43019 5560321</t>
  </si>
  <si>
    <t>42999 5563809</t>
  </si>
  <si>
    <t>42979 5567297</t>
  </si>
  <si>
    <t>42959 5570785</t>
  </si>
  <si>
    <t>42939 5574273</t>
  </si>
  <si>
    <t>42919 5577761</t>
  </si>
  <si>
    <t>42899 5581249</t>
  </si>
  <si>
    <t>42879 5584722</t>
  </si>
  <si>
    <t>42859 5588210</t>
  </si>
  <si>
    <t>42839 5591698</t>
  </si>
  <si>
    <t>42819 5595186</t>
  </si>
  <si>
    <t>42799 5598674</t>
  </si>
  <si>
    <t>42779 5602162</t>
  </si>
  <si>
    <t>42759 5605650</t>
  </si>
  <si>
    <t>42739 5609138</t>
  </si>
  <si>
    <t>42719 5612626</t>
  </si>
  <si>
    <t>42699 5616098</t>
  </si>
  <si>
    <t>42679 5619586</t>
  </si>
  <si>
    <t>42659 5623074</t>
  </si>
  <si>
    <t>42639 5626562</t>
  </si>
  <si>
    <t>42619 5630050</t>
  </si>
  <si>
    <t>42599 5633538</t>
  </si>
  <si>
    <t>42579 5637026</t>
  </si>
  <si>
    <t>42559 5640514</t>
  </si>
  <si>
    <t>42539 5643987</t>
  </si>
  <si>
    <t>42519 5647475</t>
  </si>
  <si>
    <t>42499 5650963</t>
  </si>
  <si>
    <t>42479 5654451</t>
  </si>
  <si>
    <t>42459 5657939</t>
  </si>
  <si>
    <t>42439 5661427</t>
  </si>
  <si>
    <t>42419 5664915</t>
  </si>
  <si>
    <t>42399 5668403</t>
  </si>
  <si>
    <t>42379 5671891</t>
  </si>
  <si>
    <t>42359 5675364</t>
  </si>
  <si>
    <t>42339 5678852</t>
  </si>
  <si>
    <t>42319 5682340</t>
  </si>
  <si>
    <t>42299 5685828</t>
  </si>
  <si>
    <t>42279 5689316</t>
  </si>
  <si>
    <t>42259 5692804</t>
  </si>
  <si>
    <t>42239 5696292</t>
  </si>
  <si>
    <t>42219 5699780</t>
  </si>
  <si>
    <t>42199 5703268</t>
  </si>
  <si>
    <t>42179 5706741</t>
  </si>
  <si>
    <t>42159 5710229</t>
  </si>
  <si>
    <t>42139 5713717</t>
  </si>
  <si>
    <t>42119 5717205</t>
  </si>
  <si>
    <t>42099 5720693</t>
  </si>
  <si>
    <t>42079 5724181</t>
  </si>
  <si>
    <t>42059 5727669</t>
  </si>
  <si>
    <t>42039 5731157</t>
  </si>
  <si>
    <t>42019 5734630</t>
  </si>
  <si>
    <t>41999 5738118</t>
  </si>
  <si>
    <t>41979 5741606</t>
  </si>
  <si>
    <t>41959 5745094</t>
  </si>
  <si>
    <t>41939 5748582</t>
  </si>
  <si>
    <t>41919 5752070</t>
  </si>
  <si>
    <t>41899 5755558</t>
  </si>
  <si>
    <t>41879 5759046</t>
  </si>
  <si>
    <t>41859 5762534</t>
  </si>
  <si>
    <t>41839 5766007</t>
  </si>
  <si>
    <t>41819 5769495</t>
  </si>
  <si>
    <t>41799 5772983</t>
  </si>
  <si>
    <t>41779 5776471</t>
  </si>
  <si>
    <t>41759 5779959</t>
  </si>
  <si>
    <t>41739 5783447</t>
  </si>
  <si>
    <t>41719 5786935</t>
  </si>
  <si>
    <t>41699 5790423</t>
  </si>
  <si>
    <t>41679 5793911</t>
  </si>
  <si>
    <t>41659 5797384</t>
  </si>
  <si>
    <t>41639 5800872</t>
  </si>
  <si>
    <t>41619 5804360</t>
  </si>
  <si>
    <t>41599 5807848</t>
  </si>
  <si>
    <t>41579 5811336</t>
  </si>
  <si>
    <t>41559 5814824</t>
  </si>
  <si>
    <t>41539 5818312</t>
  </si>
  <si>
    <t>41519 5821800</t>
  </si>
  <si>
    <t>41499 5825272</t>
  </si>
  <si>
    <t>41479 5828760</t>
  </si>
  <si>
    <t>41459 5832248</t>
  </si>
  <si>
    <t>41439 5835736</t>
  </si>
  <si>
    <t>41419 5839224</t>
  </si>
  <si>
    <t>41399 5842712</t>
  </si>
  <si>
    <t>41379 5846200</t>
  </si>
  <si>
    <t>41359 5849688</t>
  </si>
  <si>
    <t>41339 5853176</t>
  </si>
  <si>
    <t>41319 5856649</t>
  </si>
  <si>
    <t>41299 5860137</t>
  </si>
  <si>
    <t>41279 5863625</t>
  </si>
  <si>
    <t>41259 5867113</t>
  </si>
  <si>
    <t>41239 5870703</t>
  </si>
  <si>
    <t>41219 5874315</t>
  </si>
  <si>
    <t>41199 5877928</t>
  </si>
  <si>
    <t>41179 5881540</t>
  </si>
  <si>
    <t>41159 5885152</t>
  </si>
  <si>
    <t>41139 5888749</t>
  </si>
  <si>
    <t>41119 5892361</t>
  </si>
  <si>
    <t>41099 5895973</t>
  </si>
  <si>
    <t>41079 5899585</t>
  </si>
  <si>
    <t>41059 5903197</t>
  </si>
  <si>
    <t>41039 5906810</t>
  </si>
  <si>
    <t>41019 5910422</t>
  </si>
  <si>
    <t>40999 5914034</t>
  </si>
  <si>
    <t>40979 5917646</t>
  </si>
  <si>
    <t>40959 5921243</t>
  </si>
  <si>
    <t>40939 5924855</t>
  </si>
  <si>
    <t>40919 5928467</t>
  </si>
  <si>
    <t>40899 5932079</t>
  </si>
  <si>
    <t>40879 5935692</t>
  </si>
  <si>
    <t>40859 5939304</t>
  </si>
  <si>
    <t>40839 5942916</t>
  </si>
  <si>
    <t>40819 5946528</t>
  </si>
  <si>
    <t>40799 5950125</t>
  </si>
  <si>
    <t>40779 5953737</t>
  </si>
  <si>
    <t>40759 5957349</t>
  </si>
  <si>
    <t>40739 5960961</t>
  </si>
  <si>
    <t>40719 5964574</t>
  </si>
  <si>
    <t>40699 5968186</t>
  </si>
  <si>
    <t>40679 5971798</t>
  </si>
  <si>
    <t>40659 5975410</t>
  </si>
  <si>
    <t>40639 5979022</t>
  </si>
  <si>
    <t>40619 5982619</t>
  </si>
  <si>
    <t>40599 5986231</t>
  </si>
  <si>
    <t>40579 5989843</t>
  </si>
  <si>
    <t>40559 5993456</t>
  </si>
  <si>
    <t>40539 5997068</t>
  </si>
  <si>
    <t>40519 6000680</t>
  </si>
  <si>
    <t>40499 6004292</t>
  </si>
  <si>
    <t>40479 6007904</t>
  </si>
  <si>
    <t>40459 6011517</t>
  </si>
  <si>
    <t>40439 6015113</t>
  </si>
  <si>
    <t>40419 6018725</t>
  </si>
  <si>
    <t>40399 6022337</t>
  </si>
  <si>
    <t>40379 6025950</t>
  </si>
  <si>
    <t>40359 6029562</t>
  </si>
  <si>
    <t>40339 6033174</t>
  </si>
  <si>
    <t>40319 6036786</t>
  </si>
  <si>
    <t>40299 6040398</t>
  </si>
  <si>
    <t>40279 6043995</t>
  </si>
  <si>
    <t>40259 6047607</t>
  </si>
  <si>
    <t>40239 6051219</t>
  </si>
  <si>
    <t>40219 6054832</t>
  </si>
  <si>
    <t>40199 6058444</t>
  </si>
  <si>
    <t>40179 6062056</t>
  </si>
  <si>
    <t>40159 6065668</t>
  </si>
  <si>
    <t>40139 6069280</t>
  </si>
  <si>
    <t>40119 6072893</t>
  </si>
  <si>
    <t>40099 6076489</t>
  </si>
  <si>
    <t>40079 6080101</t>
  </si>
  <si>
    <t>40059 6083714</t>
  </si>
  <si>
    <t>40039 6087326</t>
  </si>
  <si>
    <t>40019 6090938</t>
  </si>
  <si>
    <t>39999 6094550</t>
  </si>
  <si>
    <t>39979 6098162</t>
  </si>
  <si>
    <t>39959 6101775</t>
  </si>
  <si>
    <t>39939 6105387</t>
  </si>
  <si>
    <t>39919 6108983</t>
  </si>
  <si>
    <t>39899 6112596</t>
  </si>
  <si>
    <t>39879 6116208</t>
  </si>
  <si>
    <t>39859 6119820</t>
  </si>
  <si>
    <t>39839 6123432</t>
  </si>
  <si>
    <t>39819 6127044</t>
  </si>
  <si>
    <t>39799 6130657</t>
  </si>
  <si>
    <t>39779 6134269</t>
  </si>
  <si>
    <t>39759 6137865</t>
  </si>
  <si>
    <t>39739 6141477</t>
  </si>
  <si>
    <t>39719 6145090</t>
  </si>
  <si>
    <t>39699 6148702</t>
  </si>
  <si>
    <t>39679 6152314</t>
  </si>
  <si>
    <t>39659 6155926</t>
  </si>
  <si>
    <t>39639 6159538</t>
  </si>
  <si>
    <t>39619 6163151</t>
  </si>
  <si>
    <t>39599 6166763</t>
  </si>
  <si>
    <t>39579 6170359</t>
  </si>
  <si>
    <t>39559 6173972</t>
  </si>
  <si>
    <t>39539 6177584</t>
  </si>
  <si>
    <t>39519 6181196</t>
  </si>
  <si>
    <t>39499 6184916</t>
  </si>
  <si>
    <t>39479 6188659</t>
  </si>
  <si>
    <t>39459 6192402</t>
  </si>
  <si>
    <t>39439 6196145</t>
  </si>
  <si>
    <t>39419 6199888</t>
  </si>
  <si>
    <t>39399 6203615</t>
  </si>
  <si>
    <t>39379 6207358</t>
  </si>
  <si>
    <t>39359 6211101</t>
  </si>
  <si>
    <t>39339 6214844</t>
  </si>
  <si>
    <t>39319 6218587</t>
  </si>
  <si>
    <t>39299 6222330</t>
  </si>
  <si>
    <t>39279 6226073</t>
  </si>
  <si>
    <t>39259 6229816</t>
  </si>
  <si>
    <t>39239 6233559</t>
  </si>
  <si>
    <t>39219 6237286</t>
  </si>
  <si>
    <t>39199 6241029</t>
  </si>
  <si>
    <t>39179 6244772</t>
  </si>
  <si>
    <t>39159 6248515</t>
  </si>
  <si>
    <t>39139 6252258</t>
  </si>
  <si>
    <t>39119 6256001</t>
  </si>
  <si>
    <t>39099 6259744</t>
  </si>
  <si>
    <t>39079 6263487</t>
  </si>
  <si>
    <t>39059 6267214</t>
  </si>
  <si>
    <t>39039 6270957</t>
  </si>
  <si>
    <t>39019 6274700</t>
  </si>
  <si>
    <t>38999 6278443</t>
  </si>
  <si>
    <t>38979 6282186</t>
  </si>
  <si>
    <t>38959 6285929</t>
  </si>
  <si>
    <t>38939 6289672</t>
  </si>
  <si>
    <t>38919 6293415</t>
  </si>
  <si>
    <t>38899 6297158</t>
  </si>
  <si>
    <t>38879 6300885</t>
  </si>
  <si>
    <t>38859 6304628</t>
  </si>
  <si>
    <t>38839 6308371</t>
  </si>
  <si>
    <t>38819 6312114</t>
  </si>
  <si>
    <t>38799 6315857</t>
  </si>
  <si>
    <t>38779 6319600</t>
  </si>
  <si>
    <t>38759 6323343</t>
  </si>
  <si>
    <t>38739 6327086</t>
  </si>
  <si>
    <t>38719 6330829</t>
  </si>
  <si>
    <t>38699 6334556</t>
  </si>
  <si>
    <t>38679 6338299</t>
  </si>
  <si>
    <t>38659 6342042</t>
  </si>
  <si>
    <t>38639 6345785</t>
  </si>
  <si>
    <t>38619 6349528</t>
  </si>
  <si>
    <t>38599 6353271</t>
  </si>
  <si>
    <t>38579 6357014</t>
  </si>
  <si>
    <t>38559 6360757</t>
  </si>
  <si>
    <t>38539 6364484</t>
  </si>
  <si>
    <t>38519 6368227</t>
  </si>
  <si>
    <t>38499 6371970</t>
  </si>
  <si>
    <t>38479 6375713</t>
  </si>
  <si>
    <t>38459 6379456</t>
  </si>
  <si>
    <t>38439 6383199</t>
  </si>
  <si>
    <t>38419 6386942</t>
  </si>
  <si>
    <t>38399 6390685</t>
  </si>
  <si>
    <t>38379 6394428</t>
  </si>
  <si>
    <t>38359 6398155</t>
  </si>
  <si>
    <t>38339 6401898</t>
  </si>
  <si>
    <t>38319 6405641</t>
  </si>
  <si>
    <t>38299 6409384</t>
  </si>
  <si>
    <t>38279 6413127</t>
  </si>
  <si>
    <t>38259 6416870</t>
  </si>
  <si>
    <t>38239 6420613</t>
  </si>
  <si>
    <t>38219 6424356</t>
  </si>
  <si>
    <t>38199 6428099</t>
  </si>
  <si>
    <t>38179 6431826</t>
  </si>
  <si>
    <t>38159 6435569</t>
  </si>
  <si>
    <t>38139 6439312</t>
  </si>
  <si>
    <t>38119 6443055</t>
  </si>
  <si>
    <t>38099 6446798</t>
  </si>
  <si>
    <t>38079 6450541</t>
  </si>
  <si>
    <t>38059 6454284</t>
  </si>
  <si>
    <t>38039 6458027</t>
  </si>
  <si>
    <t>38019 6461754</t>
  </si>
  <si>
    <t>37999 6465497</t>
  </si>
  <si>
    <t>37979 6469240</t>
  </si>
  <si>
    <t>37959 6472983</t>
  </si>
  <si>
    <t>37939 6476726</t>
  </si>
  <si>
    <t>37919 6480469</t>
  </si>
  <si>
    <t>37899 6484212</t>
  </si>
  <si>
    <t>37879 6487955</t>
  </si>
  <si>
    <t>37859 6491698</t>
  </si>
  <si>
    <t>37839 6495425</t>
  </si>
  <si>
    <t>37819 6499168</t>
  </si>
  <si>
    <t>37799 6502911</t>
  </si>
  <si>
    <t>37779 6506690</t>
  </si>
  <si>
    <t>37759 6510575</t>
  </si>
  <si>
    <t>37739 6514460</t>
  </si>
  <si>
    <t>37719 6518344</t>
  </si>
  <si>
    <t>37699 6522229</t>
  </si>
  <si>
    <t>37679 6526113</t>
  </si>
  <si>
    <t>37659 6529981</t>
  </si>
  <si>
    <t>37639 6533866</t>
  </si>
  <si>
    <t>37619 6537750</t>
  </si>
  <si>
    <t>37599 6541635</t>
  </si>
  <si>
    <t>37579 6545519</t>
  </si>
  <si>
    <t>37559 6549404</t>
  </si>
  <si>
    <t>37539 6553288</t>
  </si>
  <si>
    <t>37519 6557173</t>
  </si>
  <si>
    <t>37499 6561058</t>
  </si>
  <si>
    <t>37479 6564925</t>
  </si>
  <si>
    <t>37459 6568810</t>
  </si>
  <si>
    <t>37439 6572695</t>
  </si>
  <si>
    <t>37419 6576579</t>
  </si>
  <si>
    <t>37399 6580464</t>
  </si>
  <si>
    <t>37379 6584348</t>
  </si>
  <si>
    <t>37359 6588233</t>
  </si>
  <si>
    <t>37339 6592117</t>
  </si>
  <si>
    <t>37319 6595985</t>
  </si>
  <si>
    <t>37299 6599870</t>
  </si>
  <si>
    <t>37279 6603754</t>
  </si>
  <si>
    <t>37259 6607639</t>
  </si>
  <si>
    <t>37239 6611523</t>
  </si>
  <si>
    <t>37219 6615408</t>
  </si>
  <si>
    <t>37199 6619293</t>
  </si>
  <si>
    <t>37179 6623177</t>
  </si>
  <si>
    <t>37159 6627062</t>
  </si>
  <si>
    <t>37139 6630930</t>
  </si>
  <si>
    <t>37119 6634814</t>
  </si>
  <si>
    <t>37099 6638699</t>
  </si>
  <si>
    <t>37079 6642583</t>
  </si>
  <si>
    <t>37059 6646468</t>
  </si>
  <si>
    <t>37039 6650352</t>
  </si>
  <si>
    <t>37019 6654237</t>
  </si>
  <si>
    <t>36999 6658122</t>
  </si>
  <si>
    <t>36979 6662006</t>
  </si>
  <si>
    <t>36959 6665874</t>
  </si>
  <si>
    <t>36939 6669759</t>
  </si>
  <si>
    <t>36919 6673643</t>
  </si>
  <si>
    <t>36899 6677528</t>
  </si>
  <si>
    <t>36879 6681412</t>
  </si>
  <si>
    <t>36859 6685297</t>
  </si>
  <si>
    <t>36839 6689181</t>
  </si>
  <si>
    <t>36819 6693066</t>
  </si>
  <si>
    <t>36799 6696934</t>
  </si>
  <si>
    <t>36779 6700818</t>
  </si>
  <si>
    <t>36759 6704703</t>
  </si>
  <si>
    <t>36739 6708587</t>
  </si>
  <si>
    <t>36719 6712472</t>
  </si>
  <si>
    <t>36699 6716357</t>
  </si>
  <si>
    <t>36679 6720241</t>
  </si>
  <si>
    <t>36659 6724126</t>
  </si>
  <si>
    <t>36639 6728010</t>
  </si>
  <si>
    <t>36619 6731878</t>
  </si>
  <si>
    <t>36599 6735763</t>
  </si>
  <si>
    <t>36579 6739647</t>
  </si>
  <si>
    <t>36559 6743532</t>
  </si>
  <si>
    <t>36539 6747416</t>
  </si>
  <si>
    <t>36519 6751301</t>
  </si>
  <si>
    <t>36499 6755186</t>
  </si>
  <si>
    <t>36479 6759070</t>
  </si>
  <si>
    <t>36459 6762955</t>
  </si>
  <si>
    <t>36439 6766822</t>
  </si>
  <si>
    <t>36419 6770707</t>
  </si>
  <si>
    <t>36399 6774592</t>
  </si>
  <si>
    <t>36379 6778476</t>
  </si>
  <si>
    <t>36359 6782361</t>
  </si>
  <si>
    <t>36339 6786245</t>
  </si>
  <si>
    <t>36319 6790130</t>
  </si>
  <si>
    <t>36299 6794015</t>
  </si>
  <si>
    <t>36279 6797882</t>
  </si>
  <si>
    <t>36259 6801767</t>
  </si>
  <si>
    <t>36239 6805651</t>
  </si>
  <si>
    <t>36219 6809536</t>
  </si>
  <si>
    <t>36199 6813421</t>
  </si>
  <si>
    <t>36179 6817305</t>
  </si>
  <si>
    <t>36159 6821190</t>
  </si>
  <si>
    <t>36139 6825074</t>
  </si>
  <si>
    <t>36119 6828959</t>
  </si>
  <si>
    <t>36099 6832827</t>
  </si>
  <si>
    <t>36079 6836711</t>
  </si>
  <si>
    <t>36059 6840596</t>
  </si>
  <si>
    <t>36039 6844587</t>
  </si>
  <si>
    <t>36019 6848625</t>
  </si>
  <si>
    <t>35999 6852663</t>
  </si>
  <si>
    <t>35979 6856702</t>
  </si>
  <si>
    <t>35959 6860740</t>
  </si>
  <si>
    <t>35939 6864778</t>
  </si>
  <si>
    <t>35919 6868799</t>
  </si>
  <si>
    <t>35899 6872837</t>
  </si>
  <si>
    <t>35879 6876875</t>
  </si>
  <si>
    <t>35859 6880914</t>
  </si>
  <si>
    <t>35839 6884952</t>
  </si>
  <si>
    <t>35819 6888990</t>
  </si>
  <si>
    <t>35799 6893028</t>
  </si>
  <si>
    <t>35779 6897067</t>
  </si>
  <si>
    <t>35759 6901105</t>
  </si>
  <si>
    <t>35739 6905126</t>
  </si>
  <si>
    <t>35719 6909164</t>
  </si>
  <si>
    <t>35699 6913202</t>
  </si>
  <si>
    <t>35679 6917241</t>
  </si>
  <si>
    <t>35659 6921279</t>
  </si>
  <si>
    <t>35639 6925317</t>
  </si>
  <si>
    <t>35619 6929355</t>
  </si>
  <si>
    <t>35599 6933394</t>
  </si>
  <si>
    <t>35579 6937414</t>
  </si>
  <si>
    <t>35559 6941453</t>
  </si>
  <si>
    <t>35539 6945491</t>
  </si>
  <si>
    <t>35519 6949529</t>
  </si>
  <si>
    <t>35499 6953568</t>
  </si>
  <si>
    <t>35479 6957606</t>
  </si>
  <si>
    <t>35459 6961644</t>
  </si>
  <si>
    <t>35439 6965682</t>
  </si>
  <si>
    <t>35419 6969721</t>
  </si>
  <si>
    <t>35399 6973741</t>
  </si>
  <si>
    <t>35379 6977780</t>
  </si>
  <si>
    <t>35359 6981818</t>
  </si>
  <si>
    <t>35339 6985856</t>
  </si>
  <si>
    <t>35319 6989895</t>
  </si>
  <si>
    <t>35299 6993933</t>
  </si>
  <si>
    <t>35279 6997971</t>
  </si>
  <si>
    <t>35259 7002009</t>
  </si>
  <si>
    <t>35239 7006048</t>
  </si>
  <si>
    <t>35219 7010068</t>
  </si>
  <si>
    <t>35199 7014107</t>
  </si>
  <si>
    <t>35179 7018145</t>
  </si>
  <si>
    <t>35159 7022183</t>
  </si>
  <si>
    <t>35139 7026221</t>
  </si>
  <si>
    <t>35119 7030260</t>
  </si>
  <si>
    <t>35099 7034298</t>
  </si>
  <si>
    <t>35079 7038336</t>
  </si>
  <si>
    <t>35059 7042357</t>
  </si>
  <si>
    <t>35039 7046395</t>
  </si>
  <si>
    <t>35019 7050434</t>
  </si>
  <si>
    <t>34999 7054472</t>
  </si>
  <si>
    <t>34979 7058510</t>
  </si>
  <si>
    <t>34959 7062548</t>
  </si>
  <si>
    <t>34939 7066587</t>
  </si>
  <si>
    <t>34919 7070625</t>
  </si>
  <si>
    <t>34899 7074663</t>
  </si>
  <si>
    <t>34879 7078684</t>
  </si>
  <si>
    <t>34859 7082722</t>
  </si>
  <si>
    <t>34839 7086761</t>
  </si>
  <si>
    <t>34819 7090799</t>
  </si>
  <si>
    <t>34799 7094837</t>
  </si>
  <si>
    <t>34779 7098875</t>
  </si>
  <si>
    <t>34759 7102914</t>
  </si>
  <si>
    <t>34739 7106952</t>
  </si>
  <si>
    <t>34719 7110990</t>
  </si>
  <si>
    <t>34699 7115011</t>
  </si>
  <si>
    <t>34679 7119049</t>
  </si>
  <si>
    <t>34659 7123088</t>
  </si>
  <si>
    <t>34639 7127126</t>
  </si>
  <si>
    <t>34619 7131164</t>
  </si>
  <si>
    <t>34599 7135202</t>
  </si>
  <si>
    <t>34579 7139241</t>
  </si>
  <si>
    <t>34559 7143279</t>
  </si>
  <si>
    <t>34539 7147300</t>
  </si>
  <si>
    <t>34519 7151338</t>
  </si>
  <si>
    <t>34499 7155376</t>
  </si>
  <si>
    <t>34479 7159415</t>
  </si>
  <si>
    <t>34459 7163453</t>
  </si>
  <si>
    <t>34439 7167491</t>
  </si>
  <si>
    <t>34419 7171529</t>
  </si>
  <si>
    <t>34399 7175568</t>
  </si>
  <si>
    <t>34379 7179606</t>
  </si>
  <si>
    <t>34359 7183627</t>
  </si>
  <si>
    <t>34339 7187665</t>
  </si>
  <si>
    <t>34319 7191796</t>
  </si>
  <si>
    <t>34299 7196000</t>
  </si>
  <si>
    <t>34279 7200204</t>
  </si>
  <si>
    <t>34259 7204408</t>
  </si>
  <si>
    <t>34239 7208612</t>
  </si>
  <si>
    <t>34219 7212816</t>
  </si>
  <si>
    <t>34199 7217020</t>
  </si>
  <si>
    <t>34179 7221206</t>
  </si>
  <si>
    <t>34159 7225410</t>
  </si>
  <si>
    <t>34139 7229614</t>
  </si>
  <si>
    <t>34119 7233818</t>
  </si>
  <si>
    <t>34099 7238022</t>
  </si>
  <si>
    <t>34079 7242226</t>
  </si>
  <si>
    <t>34059 7246430</t>
  </si>
  <si>
    <t>34039 7250634</t>
  </si>
  <si>
    <t>34019 7254838</t>
  </si>
  <si>
    <t>33999 7259024</t>
  </si>
  <si>
    <t>33979 7263228</t>
  </si>
  <si>
    <t>33959 7267432</t>
  </si>
  <si>
    <t>33939 7271636</t>
  </si>
  <si>
    <t>33919 7275840</t>
  </si>
  <si>
    <t>33899 7280044</t>
  </si>
  <si>
    <t>33879 7284248</t>
  </si>
  <si>
    <t>33859 7288452</t>
  </si>
  <si>
    <t>33839 7292638</t>
  </si>
  <si>
    <t>33819 7296842</t>
  </si>
  <si>
    <t>33799 7301046</t>
  </si>
  <si>
    <t>33779 7305250</t>
  </si>
  <si>
    <t>33759 7309454</t>
  </si>
  <si>
    <t>33739 7313658</t>
  </si>
  <si>
    <t>33719 7317862</t>
  </si>
  <si>
    <t>33699 7322066</t>
  </si>
  <si>
    <t>33679 7326270</t>
  </si>
  <si>
    <t>33659 7330456</t>
  </si>
  <si>
    <t>33639 7334660</t>
  </si>
  <si>
    <t>33619 7338864</t>
  </si>
  <si>
    <t>33599 7343068</t>
  </si>
  <si>
    <t>33579 7347272</t>
  </si>
  <si>
    <t>33559 7351476</t>
  </si>
  <si>
    <t>33539 7355680</t>
  </si>
  <si>
    <t>33519 7359884</t>
  </si>
  <si>
    <t>33499 7364088</t>
  </si>
  <si>
    <t>33479 7368274</t>
  </si>
  <si>
    <t>33459 7372478</t>
  </si>
  <si>
    <t>33439 7376682</t>
  </si>
  <si>
    <t>33419 7380886</t>
  </si>
  <si>
    <t>33399 7385090</t>
  </si>
  <si>
    <t>33379 7389294</t>
  </si>
  <si>
    <t>33359 7393498</t>
  </si>
  <si>
    <t>33339 7397702</t>
  </si>
  <si>
    <t>33319 7401888</t>
  </si>
  <si>
    <t>33299 7406092</t>
  </si>
  <si>
    <t>33279 7410296</t>
  </si>
  <si>
    <t>33259 7414500</t>
  </si>
  <si>
    <t>33239 7418704</t>
  </si>
  <si>
    <t>33219 7422908</t>
  </si>
  <si>
    <t>33199 7427112</t>
  </si>
  <si>
    <t>33179 7431316</t>
  </si>
  <si>
    <t>33159 7435520</t>
  </si>
  <si>
    <t>33139 7439706</t>
  </si>
  <si>
    <t>33119 7443910</t>
  </si>
  <si>
    <t>33099 7448114</t>
  </si>
  <si>
    <t>33079 7452318</t>
  </si>
  <si>
    <t>33059 7456522</t>
  </si>
  <si>
    <t>33039 7460726</t>
  </si>
  <si>
    <t>33019 7464930</t>
  </si>
  <si>
    <t>32999 7469134</t>
  </si>
  <si>
    <t>32979 7473338</t>
  </si>
  <si>
    <t>32959 7477524</t>
  </si>
  <si>
    <t>32939 7481728</t>
  </si>
  <si>
    <t>32919 7485932</t>
  </si>
  <si>
    <t>32899 7490136</t>
  </si>
  <si>
    <t>32879 7494340</t>
  </si>
  <si>
    <t>32859 7498544</t>
  </si>
  <si>
    <t>32839 7502748</t>
  </si>
  <si>
    <t>32819 7506952</t>
  </si>
  <si>
    <t>32799 7511138</t>
  </si>
  <si>
    <t>32779 7515342</t>
  </si>
  <si>
    <t>32759 7519546</t>
  </si>
  <si>
    <t>32739 7523750</t>
  </si>
  <si>
    <t>32719 7527954</t>
  </si>
  <si>
    <t>32699 7532158</t>
  </si>
  <si>
    <t>32679 7536362</t>
  </si>
  <si>
    <t>32659 7540566</t>
  </si>
  <si>
    <t>32639 7544801</t>
  </si>
  <si>
    <t>32619 7549164</t>
  </si>
  <si>
    <t>32599 7553545</t>
  </si>
  <si>
    <t>32579 7557927</t>
  </si>
  <si>
    <t>32559 7562308</t>
  </si>
  <si>
    <t>32539 7566689</t>
  </si>
  <si>
    <t>32519 7571071</t>
  </si>
  <si>
    <t>32499 7575452</t>
  </si>
  <si>
    <t>32479 7579834</t>
  </si>
  <si>
    <t>32459 7584215</t>
  </si>
  <si>
    <t>32439 7588577</t>
  </si>
  <si>
    <t>32419 7592959</t>
  </si>
  <si>
    <t>32399 7597340</t>
  </si>
  <si>
    <t>32379 7601722</t>
  </si>
  <si>
    <t>32359 7606103</t>
  </si>
  <si>
    <t>32339 7610485</t>
  </si>
  <si>
    <t>32319 7614866</t>
  </si>
  <si>
    <t>32299 7619247</t>
  </si>
  <si>
    <t>32279 7623629</t>
  </si>
  <si>
    <t>32259 7627991</t>
  </si>
  <si>
    <t>32239 7632373</t>
  </si>
  <si>
    <t>32219 7636754</t>
  </si>
  <si>
    <t>32199 7641136</t>
  </si>
  <si>
    <t>32179 7645517</t>
  </si>
  <si>
    <t>32159 7649898</t>
  </si>
  <si>
    <t>32139 7654280</t>
  </si>
  <si>
    <t>32119 7658661</t>
  </si>
  <si>
    <t>32099 7663024</t>
  </si>
  <si>
    <t>32079 7667405</t>
  </si>
  <si>
    <t>32059 7671786</t>
  </si>
  <si>
    <t>32039 7676168</t>
  </si>
  <si>
    <t>32019 7680549</t>
  </si>
  <si>
    <t>31999 7684931</t>
  </si>
  <si>
    <t>31979 7689312</t>
  </si>
  <si>
    <t>31959 7693694</t>
  </si>
  <si>
    <t>31939 7698075</t>
  </si>
  <si>
    <t>31919 7702437</t>
  </si>
  <si>
    <t>31899 7706819</t>
  </si>
  <si>
    <t>31879 7711200</t>
  </si>
  <si>
    <t>31859 7715582</t>
  </si>
  <si>
    <t>31839 7719963</t>
  </si>
  <si>
    <t>31819 7724345</t>
  </si>
  <si>
    <t>31799 7728726</t>
  </si>
  <si>
    <t>31779 7733107</t>
  </si>
  <si>
    <t>31759 7737489</t>
  </si>
  <si>
    <t>31739 7741851</t>
  </si>
  <si>
    <t>31719 7746233</t>
  </si>
  <si>
    <t>31699 7750614</t>
  </si>
  <si>
    <t>31679 7754995</t>
  </si>
  <si>
    <t>31659 7759377</t>
  </si>
  <si>
    <t>31639 7763758</t>
  </si>
  <si>
    <t>31619 7768140</t>
  </si>
  <si>
    <t>31599 7772521</t>
  </si>
  <si>
    <t>31579 7776884</t>
  </si>
  <si>
    <t>31559 7781265</t>
  </si>
  <si>
    <t>31539 7785646</t>
  </si>
  <si>
    <t>31519 7790028</t>
  </si>
  <si>
    <t>31499 7794409</t>
  </si>
  <si>
    <t>31479 7798791</t>
  </si>
  <si>
    <t>31459 7803172</t>
  </si>
  <si>
    <t>31439 7807554</t>
  </si>
  <si>
    <t>31419 7811935</t>
  </si>
  <si>
    <t>31399 7816297</t>
  </si>
  <si>
    <t>31379 7820679</t>
  </si>
  <si>
    <t>31359 7825060</t>
  </si>
  <si>
    <t>31339 7829442</t>
  </si>
  <si>
    <t>31319 7833823</t>
  </si>
  <si>
    <t>31299 7838204</t>
  </si>
  <si>
    <t>31279 7842586</t>
  </si>
  <si>
    <t>31259 7846967</t>
  </si>
  <si>
    <t>31239 7851349</t>
  </si>
  <si>
    <t>31219 7855711</t>
  </si>
  <si>
    <t>31199 7860093</t>
  </si>
  <si>
    <t>31179 7864474</t>
  </si>
  <si>
    <t>31159 7868855</t>
  </si>
  <si>
    <t>31139 7873237</t>
  </si>
  <si>
    <t>31119 7877618</t>
  </si>
  <si>
    <t>31099 7882000</t>
  </si>
  <si>
    <t>31079 7886381</t>
  </si>
  <si>
    <t>31059 7890743</t>
  </si>
  <si>
    <t>31039 7895125</t>
  </si>
  <si>
    <t>31019 7899506</t>
  </si>
  <si>
    <t>30999 7903888</t>
  </si>
  <si>
    <t>30979 7908451</t>
  </si>
  <si>
    <t>30959 7913023</t>
  </si>
  <si>
    <t>30939 7917594</t>
  </si>
  <si>
    <t>30919 7922166</t>
  </si>
  <si>
    <t>30899 7926738</t>
  </si>
  <si>
    <t>30879 7931290</t>
  </si>
  <si>
    <t>30859 7935861</t>
  </si>
  <si>
    <t>30839 7940433</t>
  </si>
  <si>
    <t>30819 7945005</t>
  </si>
  <si>
    <t>30799 7949576</t>
  </si>
  <si>
    <t>30779 7954148</t>
  </si>
  <si>
    <t>30759 7958720</t>
  </si>
  <si>
    <t>30739 7963291</t>
  </si>
  <si>
    <t>30719 7967863</t>
  </si>
  <si>
    <t>30699 7972415</t>
  </si>
  <si>
    <t>30679 7976986</t>
  </si>
  <si>
    <t>30659 7981558</t>
  </si>
  <si>
    <t>30639 7986130</t>
  </si>
  <si>
    <t>30619 7990701</t>
  </si>
  <si>
    <t>30599 7995273</t>
  </si>
  <si>
    <t>30579 7999845</t>
  </si>
  <si>
    <t>30559 8004416</t>
  </si>
  <si>
    <t>30539 8008988</t>
  </si>
  <si>
    <t>30519 8013540</t>
  </si>
  <si>
    <t>30499 8018112</t>
  </si>
  <si>
    <t>30479 8022683</t>
  </si>
  <si>
    <t>30459 8027255</t>
  </si>
  <si>
    <t>30439 8031827</t>
  </si>
  <si>
    <t>30419 8036398</t>
  </si>
  <si>
    <t>30399 8040970</t>
  </si>
  <si>
    <t>30379 8045542</t>
  </si>
  <si>
    <t>30359 8050093</t>
  </si>
  <si>
    <t>30339 8054665</t>
  </si>
  <si>
    <t>30319 8059237</t>
  </si>
  <si>
    <t>30299 8063808</t>
  </si>
  <si>
    <t>30279 8068380</t>
  </si>
  <si>
    <t>30259 8072952</t>
  </si>
  <si>
    <t>30239 8077523</t>
  </si>
  <si>
    <t>30219 8082095</t>
  </si>
  <si>
    <t>30199 8086667</t>
  </si>
  <si>
    <t>30179 8091219</t>
  </si>
  <si>
    <t>30159 8095790</t>
  </si>
  <si>
    <t>30139 8100362</t>
  </si>
  <si>
    <t>30119 8104934</t>
  </si>
  <si>
    <t>30099 8109505</t>
  </si>
  <si>
    <t>30079 8114077</t>
  </si>
  <si>
    <t>30059 8118649</t>
  </si>
  <si>
    <t>30039 8123220</t>
  </si>
  <si>
    <t>30019 8127792</t>
  </si>
  <si>
    <t>29999 8132344</t>
  </si>
  <si>
    <t>29979 8136915</t>
  </si>
  <si>
    <t>29959 8141487</t>
  </si>
  <si>
    <t>29939 8146059</t>
  </si>
  <si>
    <t>29919 8150630</t>
  </si>
  <si>
    <t>29899 8155202</t>
  </si>
  <si>
    <t>29879 8159774</t>
  </si>
  <si>
    <t>29859 8164346</t>
  </si>
  <si>
    <t>29839 8168897</t>
  </si>
  <si>
    <t>29819 8173469</t>
  </si>
  <si>
    <t>29799 8178041</t>
  </si>
  <si>
    <t>29779 8182612</t>
  </si>
  <si>
    <t>29759 8187184</t>
  </si>
  <si>
    <t>29739 8191756</t>
  </si>
  <si>
    <t>29719 8196327</t>
  </si>
  <si>
    <t>29699 8200899</t>
  </si>
  <si>
    <t>29679 8205471</t>
  </si>
  <si>
    <t>29659 8210022</t>
  </si>
  <si>
    <t>29639 8214594</t>
  </si>
  <si>
    <t>29619 8219166</t>
  </si>
  <si>
    <t>29599 8223738</t>
  </si>
  <si>
    <t>29579 8228309</t>
  </si>
  <si>
    <t>29559 8232881</t>
  </si>
  <si>
    <t>29539 8237453</t>
  </si>
  <si>
    <t>29519 8242024</t>
  </si>
  <si>
    <t>29499 8246596</t>
  </si>
  <si>
    <t>29479 8251148</t>
  </si>
  <si>
    <t>29459 8255719</t>
  </si>
  <si>
    <t>29439 8260291</t>
  </si>
  <si>
    <t>29419 8264863</t>
  </si>
  <si>
    <t>29399 8269434</t>
  </si>
  <si>
    <t>29379 8274105</t>
  </si>
  <si>
    <t>29359 8278881</t>
  </si>
  <si>
    <t>29339 8283657</t>
  </si>
  <si>
    <t>29319 8288412</t>
  </si>
  <si>
    <t>29299 8293188</t>
  </si>
  <si>
    <t>29279 8297965</t>
  </si>
  <si>
    <t>29259 8302741</t>
  </si>
  <si>
    <t>29239 8307517</t>
  </si>
  <si>
    <t>29219 8312293</t>
  </si>
  <si>
    <t>29199 8317069</t>
  </si>
  <si>
    <t>29179 8321845</t>
  </si>
  <si>
    <t>29159 8326621</t>
  </si>
  <si>
    <t>29139 8331377</t>
  </si>
  <si>
    <t>29119 8336153</t>
  </si>
  <si>
    <t>29099 8340929</t>
  </si>
  <si>
    <t>29079 8345705</t>
  </si>
  <si>
    <t>29059 8350481</t>
  </si>
  <si>
    <t>29039 8355257</t>
  </si>
  <si>
    <t>29019 8360033</t>
  </si>
  <si>
    <t>28999 8364809</t>
  </si>
  <si>
    <t>28979 8369586</t>
  </si>
  <si>
    <t>28959 8374341</t>
  </si>
  <si>
    <t>28939 8379117</t>
  </si>
  <si>
    <t>28919 8383893</t>
  </si>
  <si>
    <t>28899 8388669</t>
  </si>
  <si>
    <t>28879 8393445</t>
  </si>
  <si>
    <t>28859 8398221</t>
  </si>
  <si>
    <t>28839 8402998</t>
  </si>
  <si>
    <t>28819 8407774</t>
  </si>
  <si>
    <t>28799 8412550</t>
  </si>
  <si>
    <t>28779 8417305</t>
  </si>
  <si>
    <t>28759 8422081</t>
  </si>
  <si>
    <t>28739 8426857</t>
  </si>
  <si>
    <t>28719 8431634</t>
  </si>
  <si>
    <t>28699 8436410</t>
  </si>
  <si>
    <t>28679 8441186</t>
  </si>
  <si>
    <t>28659 8445962</t>
  </si>
  <si>
    <t>28639 8450738</t>
  </si>
  <si>
    <t>28619 8455493</t>
  </si>
  <si>
    <t>28599 8460269</t>
  </si>
  <si>
    <t>28579 8465046</t>
  </si>
  <si>
    <t>28559 8469822</t>
  </si>
  <si>
    <t>28539 8474598</t>
  </si>
  <si>
    <t>28519 8479374</t>
  </si>
  <si>
    <t>28499 8484150</t>
  </si>
  <si>
    <t>28479 8488926</t>
  </si>
  <si>
    <t>28459 8493702</t>
  </si>
  <si>
    <t>28439 8498458</t>
  </si>
  <si>
    <t>28419 8503234</t>
  </si>
  <si>
    <t>28399 8508010</t>
  </si>
  <si>
    <t>28379 8512786</t>
  </si>
  <si>
    <t>28359 8517562</t>
  </si>
  <si>
    <t>28339 8522338</t>
  </si>
  <si>
    <t>28319 8527114</t>
  </si>
  <si>
    <t>28299 8531890</t>
  </si>
  <si>
    <t>28279 8536667</t>
  </si>
  <si>
    <t>28259 8541422</t>
  </si>
  <si>
    <t>28239 8546198</t>
  </si>
  <si>
    <t>28219 8550974</t>
  </si>
  <si>
    <t>28199 8555750</t>
  </si>
  <si>
    <t>28179 8560526</t>
  </si>
  <si>
    <t>28159 8565303</t>
  </si>
  <si>
    <t>28139 8570079</t>
  </si>
  <si>
    <t>28119 8574855</t>
  </si>
  <si>
    <t>28099 8579610</t>
  </si>
  <si>
    <t>28079 8584386</t>
  </si>
  <si>
    <t>28059 8589162</t>
  </si>
  <si>
    <t>28039 8593938</t>
  </si>
  <si>
    <t>28019 8598715</t>
  </si>
  <si>
    <t>27999 8603491</t>
  </si>
  <si>
    <t>27979 8608267</t>
  </si>
  <si>
    <t>27959 8613043</t>
  </si>
  <si>
    <t>27939 8617819</t>
  </si>
  <si>
    <t>27919 8622574</t>
  </si>
  <si>
    <t>27899 8627351</t>
  </si>
  <si>
    <t>27879 8632127</t>
  </si>
  <si>
    <t>27859 8636903</t>
  </si>
  <si>
    <t>27839 8641679</t>
  </si>
  <si>
    <t>27819 8646495</t>
  </si>
  <si>
    <t>27799 8651491</t>
  </si>
  <si>
    <t>27779 8656486</t>
  </si>
  <si>
    <t>27759 8661482</t>
  </si>
  <si>
    <t>27739 8666456</t>
  </si>
  <si>
    <t>27719 8671452</t>
  </si>
  <si>
    <t>27699 8676447</t>
  </si>
  <si>
    <t>27679 8681443</t>
  </si>
  <si>
    <t>27659 8686439</t>
  </si>
  <si>
    <t>27639 8691435</t>
  </si>
  <si>
    <t>27619 8696430</t>
  </si>
  <si>
    <t>27599 8701426</t>
  </si>
  <si>
    <t>27579 8706400</t>
  </si>
  <si>
    <t>27559 8711396</t>
  </si>
  <si>
    <t>27539 8716391</t>
  </si>
  <si>
    <t>27519 8721387</t>
  </si>
  <si>
    <t>27499 8726383</t>
  </si>
  <si>
    <t>27479 8731378</t>
  </si>
  <si>
    <t>27459 8736374</t>
  </si>
  <si>
    <t>27439 8741370</t>
  </si>
  <si>
    <t>27419 8746365</t>
  </si>
  <si>
    <t>27399 8751339</t>
  </si>
  <si>
    <t>27379 8756335</t>
  </si>
  <si>
    <t>27359 8761331</t>
  </si>
  <si>
    <t>27339 8766326</t>
  </si>
  <si>
    <t>27319 8771322</t>
  </si>
  <si>
    <t>27299 8776318</t>
  </si>
  <si>
    <t>27279 8781313</t>
  </si>
  <si>
    <t>27259 8786309</t>
  </si>
  <si>
    <t>27239 8791305</t>
  </si>
  <si>
    <t>27219 8796279</t>
  </si>
  <si>
    <t>27199 8801274</t>
  </si>
  <si>
    <t>27179 8806270</t>
  </si>
  <si>
    <t>27159 8811266</t>
  </si>
  <si>
    <t>27139 8816261</t>
  </si>
  <si>
    <t>27119 8821257</t>
  </si>
  <si>
    <t>27099 8826253</t>
  </si>
  <si>
    <t>27079 8831248</t>
  </si>
  <si>
    <t>27059 8836244</t>
  </si>
  <si>
    <t>27039 8841218</t>
  </si>
  <si>
    <t>27019 8846214</t>
  </si>
  <si>
    <t>26999 8851209</t>
  </si>
  <si>
    <t>26979 8856205</t>
  </si>
  <si>
    <t>26959 8861201</t>
  </si>
  <si>
    <t>26939 8866197</t>
  </si>
  <si>
    <t>26919 8871192</t>
  </si>
  <si>
    <t>26899 8876188</t>
  </si>
  <si>
    <t>26879 8881162</t>
  </si>
  <si>
    <t>26859 8886158</t>
  </si>
  <si>
    <t>26839 8891153</t>
  </si>
  <si>
    <t>26819 8896149</t>
  </si>
  <si>
    <t>26799 8901145</t>
  </si>
  <si>
    <t>26779 8906140</t>
  </si>
  <si>
    <t>26759 8911136</t>
  </si>
  <si>
    <t>26739 8916132</t>
  </si>
  <si>
    <t>26719 8921127</t>
  </si>
  <si>
    <t>26699 8926101</t>
  </si>
  <si>
    <t>26679 8931097</t>
  </si>
  <si>
    <t>26659 8936093</t>
  </si>
  <si>
    <t>26639 8941088</t>
  </si>
  <si>
    <t>26619 8946084</t>
  </si>
  <si>
    <t>26599 8951080</t>
  </si>
  <si>
    <t>26579 8956075</t>
  </si>
  <si>
    <t>26559 8961071</t>
  </si>
  <si>
    <t>26539 8966067</t>
  </si>
  <si>
    <t>26519 8971041</t>
  </si>
  <si>
    <t>26499 8976036</t>
  </si>
  <si>
    <t>26479 8981032</t>
  </si>
  <si>
    <t>26459 8986028</t>
  </si>
  <si>
    <t>26439 8991023</t>
  </si>
  <si>
    <t>26419 8996019</t>
  </si>
  <si>
    <t>26399 9001015</t>
  </si>
  <si>
    <t>26379 9006010</t>
  </si>
  <si>
    <t>26359 9010984</t>
  </si>
  <si>
    <t>26339 9015980</t>
  </si>
  <si>
    <t>26319 9020976</t>
  </si>
  <si>
    <t>26299 9025985</t>
  </si>
  <si>
    <t>26279 9031216</t>
  </si>
  <si>
    <t>26259 9036447</t>
  </si>
  <si>
    <t>26239 9041678</t>
  </si>
  <si>
    <t>26219 9046910</t>
  </si>
  <si>
    <t>26199 9052141</t>
  </si>
  <si>
    <t>26179 9057349</t>
  </si>
  <si>
    <t>26159 9062580</t>
  </si>
  <si>
    <t>26139 9067812</t>
  </si>
  <si>
    <t>26119 9073043</t>
  </si>
  <si>
    <t>26099 9078274</t>
  </si>
  <si>
    <t>26079 9083505</t>
  </si>
  <si>
    <t>26059 9088736</t>
  </si>
  <si>
    <t>26039 9093968</t>
  </si>
  <si>
    <t>26019 9099199</t>
  </si>
  <si>
    <t>25999 9104407</t>
  </si>
  <si>
    <t>25979 9109639</t>
  </si>
  <si>
    <t>25959 9114870</t>
  </si>
  <si>
    <t>25939 9120101</t>
  </si>
  <si>
    <t>25919 9125332</t>
  </si>
  <si>
    <t>25899 9130563</t>
  </si>
  <si>
    <t>25879 9135795</t>
  </si>
  <si>
    <t>25859 9141026</t>
  </si>
  <si>
    <t>25839 9146234</t>
  </si>
  <si>
    <t>25819 9151465</t>
  </si>
  <si>
    <t>25799 9156697</t>
  </si>
  <si>
    <t>25779 9161928</t>
  </si>
  <si>
    <t>25759 9167159</t>
  </si>
  <si>
    <t>25739 9172390</t>
  </si>
  <si>
    <t>25719 9177622</t>
  </si>
  <si>
    <t>25699 9182853</t>
  </si>
  <si>
    <t>25679 9188084</t>
  </si>
  <si>
    <t>25659 9193292</t>
  </si>
  <si>
    <t>25639 9198524</t>
  </si>
  <si>
    <t>25619 9203755</t>
  </si>
  <si>
    <t>25599 9208986</t>
  </si>
  <si>
    <t>25579 9214217</t>
  </si>
  <si>
    <t>25559 9219448</t>
  </si>
  <si>
    <t>25539 9224680</t>
  </si>
  <si>
    <t>25519 9229911</t>
  </si>
  <si>
    <t>25499 9235142</t>
  </si>
  <si>
    <t>25479 9240350</t>
  </si>
  <si>
    <t>25459 9245582</t>
  </si>
  <si>
    <t>25439 9250813</t>
  </si>
  <si>
    <t>25419 9256044</t>
  </si>
  <si>
    <t>25399 9261275</t>
  </si>
  <si>
    <t>25379 9266507</t>
  </si>
  <si>
    <t>25359 9271738</t>
  </si>
  <si>
    <t>25339 9276969</t>
  </si>
  <si>
    <t>25319 9282200</t>
  </si>
  <si>
    <t>25299 9287409</t>
  </si>
  <si>
    <t>25279 9292640</t>
  </si>
  <si>
    <t>25259 9297871</t>
  </si>
  <si>
    <t>25239 9303102</t>
  </si>
  <si>
    <t>25219 9308333</t>
  </si>
  <si>
    <t>25199 9313565</t>
  </si>
  <si>
    <t>25179 9318796</t>
  </si>
  <si>
    <t>25159 9324027</t>
  </si>
  <si>
    <t>25139 9329236</t>
  </si>
  <si>
    <t>25119 9334467</t>
  </si>
  <si>
    <t>25099 9339698</t>
  </si>
  <si>
    <t>25079 9344929</t>
  </si>
  <si>
    <t>25059 9350160</t>
  </si>
  <si>
    <t>25039 9355392</t>
  </si>
  <si>
    <t>25019 9360623</t>
  </si>
  <si>
    <t>24999 9365854</t>
  </si>
  <si>
    <t>24979 9371085</t>
  </si>
  <si>
    <t>24959 9376294</t>
  </si>
  <si>
    <t>24939 9381525</t>
  </si>
  <si>
    <t>24919 9386756</t>
  </si>
  <si>
    <t>24899 9391987</t>
  </si>
  <si>
    <t>24879 9397218</t>
  </si>
  <si>
    <t>24859 9402450</t>
  </si>
  <si>
    <t>24839 9407681</t>
  </si>
  <si>
    <t>24819 9413050</t>
  </si>
  <si>
    <t>24799 9418534</t>
  </si>
  <si>
    <t>24779 9423994</t>
  </si>
  <si>
    <t>24759 9429479</t>
  </si>
  <si>
    <t>24739 9434963</t>
  </si>
  <si>
    <t>24719 9440447</t>
  </si>
  <si>
    <t>24699 9445931</t>
  </si>
  <si>
    <t>24679 9451416</t>
  </si>
  <si>
    <t>24659 9456900</t>
  </si>
  <si>
    <t>24639 9462384</t>
  </si>
  <si>
    <t>24619 9467845</t>
  </si>
  <si>
    <t>24599 9473329</t>
  </si>
  <si>
    <t>24579 9478813</t>
  </si>
  <si>
    <t>24559 9484297</t>
  </si>
  <si>
    <t>24539 9489782</t>
  </si>
  <si>
    <t>24519 9495266</t>
  </si>
  <si>
    <t>24499 9500750</t>
  </si>
  <si>
    <t>24479 9506235</t>
  </si>
  <si>
    <t>24459 9511719</t>
  </si>
  <si>
    <t>24439 9517179</t>
  </si>
  <si>
    <t>24419 9522663</t>
  </si>
  <si>
    <t>24399 9528148</t>
  </si>
  <si>
    <t>24379 9533632</t>
  </si>
  <si>
    <t>24359 9539116</t>
  </si>
  <si>
    <t>24339 9544601</t>
  </si>
  <si>
    <t>24319 9550085</t>
  </si>
  <si>
    <t>24299 9555569</t>
  </si>
  <si>
    <t>24279 9561053</t>
  </si>
  <si>
    <t>24259 9566514</t>
  </si>
  <si>
    <t>24239 9571998</t>
  </si>
  <si>
    <t>24219 9577482</t>
  </si>
  <si>
    <t>24199 9582967</t>
  </si>
  <si>
    <t>24179 9588451</t>
  </si>
  <si>
    <t>24159 9593935</t>
  </si>
  <si>
    <t>24139 9599419</t>
  </si>
  <si>
    <t>24119 9604904</t>
  </si>
  <si>
    <t>24099 9610364</t>
  </si>
  <si>
    <t>24079 9615848</t>
  </si>
  <si>
    <t>24059 9621333</t>
  </si>
  <si>
    <t>24039 9626817</t>
  </si>
  <si>
    <t>24019 9632301</t>
  </si>
  <si>
    <t>23999 9637785</t>
  </si>
  <si>
    <t>23979 9643270</t>
  </si>
  <si>
    <t>23959 9648754</t>
  </si>
  <si>
    <t>23939 9654238</t>
  </si>
  <si>
    <t>23919 9659699</t>
  </si>
  <si>
    <t>23899 9665183</t>
  </si>
  <si>
    <t>23879 9670667</t>
  </si>
  <si>
    <t>23859 9676152</t>
  </si>
  <si>
    <t>23839 9681636</t>
  </si>
  <si>
    <t>23819 9687120</t>
  </si>
  <si>
    <t>23799 9692604</t>
  </si>
  <si>
    <t>23779 9698089</t>
  </si>
  <si>
    <t>23759 9703573</t>
  </si>
  <si>
    <t>23739 9709033</t>
  </si>
  <si>
    <t>23719 9714518</t>
  </si>
  <si>
    <t>23699 9720002</t>
  </si>
  <si>
    <t>23679 9725486</t>
  </si>
  <si>
    <t>23659 9730970</t>
  </si>
  <si>
    <t>23639 9736455</t>
  </si>
  <si>
    <t>23619 9741939</t>
  </si>
  <si>
    <t>23599 9747423</t>
  </si>
  <si>
    <t>23579 9752907</t>
  </si>
  <si>
    <t>23559 9758368</t>
  </si>
  <si>
    <t>23539 9763852</t>
  </si>
  <si>
    <t>23519 9769336</t>
  </si>
  <si>
    <t>23499 9774821</t>
  </si>
  <si>
    <t>23479 9780305</t>
  </si>
  <si>
    <t>23459 9785789</t>
  </si>
  <si>
    <t>23439 9791273</t>
  </si>
  <si>
    <t>23419 9796758</t>
  </si>
  <si>
    <t>23399 9802273</t>
  </si>
  <si>
    <t>23379 9808029</t>
  </si>
  <si>
    <t>23359 9813786</t>
  </si>
  <si>
    <t>23339 9819542</t>
  </si>
  <si>
    <t>23319 9825299</t>
  </si>
  <si>
    <t>23299 9831056</t>
  </si>
  <si>
    <t>23279 9836812</t>
  </si>
  <si>
    <t>23259 9842569</t>
  </si>
  <si>
    <t>23239 9848325</t>
  </si>
  <si>
    <t>23219 9854057</t>
  </si>
  <si>
    <t>23199 9859813</t>
  </si>
  <si>
    <t>23179 9865570</t>
  </si>
  <si>
    <t>23159 9871327</t>
  </si>
  <si>
    <t>23139 9877083</t>
  </si>
  <si>
    <t>23119 9882840</t>
  </si>
  <si>
    <t>23099 9888596</t>
  </si>
  <si>
    <t>23079 9894353</t>
  </si>
  <si>
    <t>23059 9900109</t>
  </si>
  <si>
    <t>23039 9905841</t>
  </si>
  <si>
    <t>23019 9911598</t>
  </si>
  <si>
    <t>22999 9917354</t>
  </si>
  <si>
    <t>22979 9923111</t>
  </si>
  <si>
    <t>22959 9928867</t>
  </si>
  <si>
    <t>22939 9934624</t>
  </si>
  <si>
    <t>22919 9940380</t>
  </si>
  <si>
    <t>22899 9946137</t>
  </si>
  <si>
    <t>22879 9951869</t>
  </si>
  <si>
    <t>22859 9957625</t>
  </si>
  <si>
    <t>22839 9963382</t>
  </si>
  <si>
    <t>22819 9969138</t>
  </si>
  <si>
    <t>22799 9974895</t>
  </si>
  <si>
    <t>22779 9980651</t>
  </si>
  <si>
    <t>22759 9986408</t>
  </si>
  <si>
    <t>22739 9992165</t>
  </si>
  <si>
    <t>22719 9997921</t>
  </si>
  <si>
    <t>22699 10003653</t>
  </si>
  <si>
    <t>22679 10009409</t>
  </si>
  <si>
    <t>22659 10015166</t>
  </si>
  <si>
    <t>22639 10020922</t>
  </si>
  <si>
    <t>22619 10026679</t>
  </si>
  <si>
    <t>22599 10032436</t>
  </si>
  <si>
    <t>22579 10038192</t>
  </si>
  <si>
    <t>22559 10043949</t>
  </si>
  <si>
    <t>22539 10049705</t>
  </si>
  <si>
    <t>22519 10055437</t>
  </si>
  <si>
    <t>22499 10061194</t>
  </si>
  <si>
    <t>22479 10066950</t>
  </si>
  <si>
    <t>22459 10072707</t>
  </si>
  <si>
    <t>22439 10078463</t>
  </si>
  <si>
    <t>22419 10084220</t>
  </si>
  <si>
    <t>22399 10089976</t>
  </si>
  <si>
    <t>22379 10095733</t>
  </si>
  <si>
    <t>22359 10101465</t>
  </si>
  <si>
    <t>22339 10107221</t>
  </si>
  <si>
    <t>22319 10112978</t>
  </si>
  <si>
    <t>22299 10118734</t>
  </si>
  <si>
    <t>22279 10124491</t>
  </si>
  <si>
    <t>22259 10130247</t>
  </si>
  <si>
    <t>22239 10136004</t>
  </si>
  <si>
    <t>22219 10141761</t>
  </si>
  <si>
    <t>22199 10147517</t>
  </si>
  <si>
    <t>22179 10153249</t>
  </si>
  <si>
    <t>22159 10159005</t>
  </si>
  <si>
    <t>22139 10164762</t>
  </si>
  <si>
    <t>22119 10170518</t>
  </si>
  <si>
    <t>22099 10176275</t>
  </si>
  <si>
    <t>22079 10182032</t>
  </si>
  <si>
    <t>22059 10187788</t>
  </si>
  <si>
    <t>22039 10193545</t>
  </si>
  <si>
    <t>22019 10199440</t>
  </si>
  <si>
    <t>21999 10205463</t>
  </si>
  <si>
    <t>21979 10211512</t>
  </si>
  <si>
    <t>21959 10217561</t>
  </si>
  <si>
    <t>21939 10223610</t>
  </si>
  <si>
    <t>21919 10229659</t>
  </si>
  <si>
    <t>21899 10235708</t>
  </si>
  <si>
    <t>21879 10241757</t>
  </si>
  <si>
    <t>21859 10247806</t>
  </si>
  <si>
    <t>21839 10253855</t>
  </si>
  <si>
    <t>21819 10259878</t>
  </si>
  <si>
    <t>21799 10265927</t>
  </si>
  <si>
    <t>21779 10271976</t>
  </si>
  <si>
    <t>21759 10278025</t>
  </si>
  <si>
    <t>21739 10284075</t>
  </si>
  <si>
    <t>21719 10290124</t>
  </si>
  <si>
    <t>21699 10296173</t>
  </si>
  <si>
    <t>21679 10302222</t>
  </si>
  <si>
    <t>21659 10308245</t>
  </si>
  <si>
    <t>21639 10314294</t>
  </si>
  <si>
    <t>21619 10320343</t>
  </si>
  <si>
    <t>21599 10326392</t>
  </si>
  <si>
    <t>21579 10332441</t>
  </si>
  <si>
    <t>21559 10338490</t>
  </si>
  <si>
    <t>21539 10344539</t>
  </si>
  <si>
    <t>21519 10350588</t>
  </si>
  <si>
    <t>21499 10356637</t>
  </si>
  <si>
    <t>21479 10362660</t>
  </si>
  <si>
    <t>21459 10368709</t>
  </si>
  <si>
    <t>21439 10374758</t>
  </si>
  <si>
    <t>21419 10380807</t>
  </si>
  <si>
    <t>21399 10386856</t>
  </si>
  <si>
    <t>21379 10392905</t>
  </si>
  <si>
    <t>21359 10398955</t>
  </si>
  <si>
    <t>21339 10405004</t>
  </si>
  <si>
    <t>21319 10411053</t>
  </si>
  <si>
    <t>21299 10417075</t>
  </si>
  <si>
    <t>21279 10423125</t>
  </si>
  <si>
    <t>21259 10429174</t>
  </si>
  <si>
    <t>21239 10435223</t>
  </si>
  <si>
    <t>21219 10441272</t>
  </si>
  <si>
    <t>21199 10447321</t>
  </si>
  <si>
    <t>21179 10453370</t>
  </si>
  <si>
    <t>21159 10459419</t>
  </si>
  <si>
    <t>21139 10465442</t>
  </si>
  <si>
    <t>21119 10471491</t>
  </si>
  <si>
    <t>21099 10477540</t>
  </si>
  <si>
    <t>21079 10483589</t>
  </si>
  <si>
    <t>21059 10489638</t>
  </si>
  <si>
    <t>21039 10495687</t>
  </si>
  <si>
    <t>21019 10501736</t>
  </si>
  <si>
    <t>20999 10507785</t>
  </si>
  <si>
    <t>20979 10513835</t>
  </si>
  <si>
    <t>20959 10519857</t>
  </si>
  <si>
    <t>20939 10525906</t>
  </si>
  <si>
    <t>20919 10531955</t>
  </si>
  <si>
    <t>20899 10538005</t>
  </si>
  <si>
    <t>20879 10544054</t>
  </si>
  <si>
    <t>20859 10550103</t>
  </si>
  <si>
    <t>20839 10556152</t>
  </si>
  <si>
    <t>20819 10562201</t>
  </si>
  <si>
    <t>20799 10568250</t>
  </si>
  <si>
    <t>20779 10574273</t>
  </si>
  <si>
    <t>20759 10580322</t>
  </si>
  <si>
    <t>20739 10586371</t>
  </si>
  <si>
    <t>20719 10592420</t>
  </si>
  <si>
    <t>20699 10598580</t>
  </si>
  <si>
    <t>20679 10604945</t>
  </si>
  <si>
    <t>20659 10611310</t>
  </si>
  <si>
    <t>20639 10617674</t>
  </si>
  <si>
    <t>20619 10624012</t>
  </si>
  <si>
    <t>20599 10630376</t>
  </si>
  <si>
    <t>20579 10636741</t>
  </si>
  <si>
    <t>20559 10643106</t>
  </si>
  <si>
    <t>20539 10649470</t>
  </si>
  <si>
    <t>20519 10655835</t>
  </si>
  <si>
    <t>20499 10662200</t>
  </si>
  <si>
    <t>20479 10668565</t>
  </si>
  <si>
    <t>20459 10674929</t>
  </si>
  <si>
    <t>20439 10681266</t>
  </si>
  <si>
    <t>20419 10687631</t>
  </si>
  <si>
    <t>20399 10693996</t>
  </si>
  <si>
    <t>20379 10700361</t>
  </si>
  <si>
    <t>20359 10706725</t>
  </si>
  <si>
    <t>20339 10713090</t>
  </si>
  <si>
    <t>20319 10719455</t>
  </si>
  <si>
    <t>20299 10725820</t>
  </si>
  <si>
    <t>20279 10732184</t>
  </si>
  <si>
    <t>20259 10738521</t>
  </si>
  <si>
    <t>20239 10744886</t>
  </si>
  <si>
    <t>20219 10751251</t>
  </si>
  <si>
    <t>20199 10757616</t>
  </si>
  <si>
    <t>20179 10763980</t>
  </si>
  <si>
    <t>20159 10770345</t>
  </si>
  <si>
    <t>20139 10776710</t>
  </si>
  <si>
    <t>20119 10783075</t>
  </si>
  <si>
    <t>20099 10789439</t>
  </si>
  <si>
    <t>20079 10795776</t>
  </si>
  <si>
    <t>20059 10802141</t>
  </si>
  <si>
    <t>20039 10808506</t>
  </si>
  <si>
    <t>20019 10814871</t>
  </si>
  <si>
    <t>19999 10821235</t>
  </si>
  <si>
    <t>19979 10827600</t>
  </si>
  <si>
    <t>19959 10833965</t>
  </si>
  <si>
    <t>19939 10840330</t>
  </si>
  <si>
    <t>19919 10846667</t>
  </si>
  <si>
    <t>19899 10853031</t>
  </si>
  <si>
    <t>19879 10859396</t>
  </si>
  <si>
    <t>19859 10865761</t>
  </si>
  <si>
    <t>19839 10872126</t>
  </si>
  <si>
    <t>19819 10878490</t>
  </si>
  <si>
    <t>19799 10884855</t>
  </si>
  <si>
    <t>19779 10891220</t>
  </si>
  <si>
    <t>19759 10897584</t>
  </si>
  <si>
    <t>19739 10903922</t>
  </si>
  <si>
    <t>19719 10910286</t>
  </si>
  <si>
    <t>19699 10916651</t>
  </si>
  <si>
    <t>19679 10923016</t>
  </si>
  <si>
    <t>19659 10929380</t>
  </si>
  <si>
    <t>19639 10935745</t>
  </si>
  <si>
    <t>19619 10942110</t>
  </si>
  <si>
    <t>19599 10948475</t>
  </si>
  <si>
    <t>19579 10954839</t>
  </si>
  <si>
    <t>19559 10961176</t>
  </si>
  <si>
    <t>19539 10967541</t>
  </si>
  <si>
    <t>19519 10973906</t>
  </si>
  <si>
    <t>19499 10980271</t>
  </si>
  <si>
    <t>19479 10986635</t>
  </si>
  <si>
    <t>19459 10993000</t>
  </si>
  <si>
    <t>19439 10999365</t>
  </si>
  <si>
    <t>19419 11005869</t>
  </si>
  <si>
    <t>19399 11012546</t>
  </si>
  <si>
    <t>19379 11019252</t>
  </si>
  <si>
    <t>19359 11025958</t>
  </si>
  <si>
    <t>19339 11032663</t>
  </si>
  <si>
    <t>19319 11039369</t>
  </si>
  <si>
    <t>19299 11046075</t>
  </si>
  <si>
    <t>19279 11052781</t>
  </si>
  <si>
    <t>19259 11059487</t>
  </si>
  <si>
    <t>19239 11066193</t>
  </si>
  <si>
    <t>19219 11072869</t>
  </si>
  <si>
    <t>19199 11079575</t>
  </si>
  <si>
    <t>19179 11086281</t>
  </si>
  <si>
    <t>19159 11092987</t>
  </si>
  <si>
    <t>19139 11099693</t>
  </si>
  <si>
    <t>19119 11106399</t>
  </si>
  <si>
    <t>19099 11113105</t>
  </si>
  <si>
    <t>19079 11119811</t>
  </si>
  <si>
    <t>19059 11126516</t>
  </si>
  <si>
    <t>19039 11133193</t>
  </si>
  <si>
    <t>19019 11139899</t>
  </si>
  <si>
    <t>18999 11146605</t>
  </si>
  <si>
    <t>18979 11153311</t>
  </si>
  <si>
    <t>18959 11160017</t>
  </si>
  <si>
    <t>18939 11166722</t>
  </si>
  <si>
    <t>18919 11173428</t>
  </si>
  <si>
    <t>18899 11180134</t>
  </si>
  <si>
    <t>18879 11186811</t>
  </si>
  <si>
    <t>18859 11193517</t>
  </si>
  <si>
    <t>18839 11200223</t>
  </si>
  <si>
    <t>18819 11206928</t>
  </si>
  <si>
    <t>18799 11213634</t>
  </si>
  <si>
    <t>18779 11220340</t>
  </si>
  <si>
    <t>18759 11227046</t>
  </si>
  <si>
    <t>18739 11233752</t>
  </si>
  <si>
    <t>18719 11240458</t>
  </si>
  <si>
    <t>18699 11247135</t>
  </si>
  <si>
    <t>18679 11253840</t>
  </si>
  <si>
    <t>18659 11260546</t>
  </si>
  <si>
    <t>18639 11267252</t>
  </si>
  <si>
    <t>18619 11273958</t>
  </si>
  <si>
    <t>18599 11280664</t>
  </si>
  <si>
    <t>18579 11287370</t>
  </si>
  <si>
    <t>18559 11294076</t>
  </si>
  <si>
    <t>18539 11300781</t>
  </si>
  <si>
    <t>18519 11307458</t>
  </si>
  <si>
    <t>18499 11314164</t>
  </si>
  <si>
    <t>18479 11320870</t>
  </si>
  <si>
    <t>18459 11327576</t>
  </si>
  <si>
    <t>18439 11334282</t>
  </si>
  <si>
    <t>18419 11340988</t>
  </si>
  <si>
    <t>18399 11347693</t>
  </si>
  <si>
    <t>18379 11354399</t>
  </si>
  <si>
    <t>18359 11361105</t>
  </si>
  <si>
    <t>18339 11367782</t>
  </si>
  <si>
    <t>18319 11374488</t>
  </si>
  <si>
    <t>18299 11381194</t>
  </si>
  <si>
    <t>18279 11387899</t>
  </si>
  <si>
    <t>18259 11394605</t>
  </si>
  <si>
    <t>18239 11401311</t>
  </si>
  <si>
    <t>18219 11408017</t>
  </si>
  <si>
    <t>18199 11414750</t>
  </si>
  <si>
    <t>18179 11421793</t>
  </si>
  <si>
    <t>18159 11428867</t>
  </si>
  <si>
    <t>18139 11435941</t>
  </si>
  <si>
    <t>18119 11443014</t>
  </si>
  <si>
    <t>18099 11450088</t>
  </si>
  <si>
    <t>18079 11457162</t>
  </si>
  <si>
    <t>18059 11464236</t>
  </si>
  <si>
    <t>18039 11471309</t>
  </si>
  <si>
    <t>18019 11478383</t>
  </si>
  <si>
    <t>17999 11485426</t>
  </si>
  <si>
    <t>17979 11492500</t>
  </si>
  <si>
    <t>17959 11499573</t>
  </si>
  <si>
    <t>17939 11506647</t>
  </si>
  <si>
    <t>17919 11513721</t>
  </si>
  <si>
    <t>17899 11520795</t>
  </si>
  <si>
    <t>17879 11527868</t>
  </si>
  <si>
    <t>17859 11534942</t>
  </si>
  <si>
    <t>17839 11542016</t>
  </si>
  <si>
    <t>17819 11549059</t>
  </si>
  <si>
    <t>17799 11556133</t>
  </si>
  <si>
    <t>17779 11563206</t>
  </si>
  <si>
    <t>17759 11570280</t>
  </si>
  <si>
    <t>17739 11577354</t>
  </si>
  <si>
    <t>17719 11584427</t>
  </si>
  <si>
    <t>17699 11591501</t>
  </si>
  <si>
    <t>17679 11598575</t>
  </si>
  <si>
    <t>17659 11605618</t>
  </si>
  <si>
    <t>17639 11612692</t>
  </si>
  <si>
    <t>17619 11619765</t>
  </si>
  <si>
    <t>17599 11626839</t>
  </si>
  <si>
    <t>17579 11633913</t>
  </si>
  <si>
    <t>17559 11640987</t>
  </si>
  <si>
    <t>17539 11648060</t>
  </si>
  <si>
    <t>17519 11655134</t>
  </si>
  <si>
    <t>17499 11662208</t>
  </si>
  <si>
    <t>17479 11669251</t>
  </si>
  <si>
    <t>17459 11676325</t>
  </si>
  <si>
    <t>17439 11683398</t>
  </si>
  <si>
    <t>17419 11690472</t>
  </si>
  <si>
    <t>17399 11697546</t>
  </si>
  <si>
    <t>17379 11704619</t>
  </si>
  <si>
    <t>17359 11711693</t>
  </si>
  <si>
    <t>17339 11718767</t>
  </si>
  <si>
    <t>17319 11725841</t>
  </si>
  <si>
    <t>17299 11732884</t>
  </si>
  <si>
    <t>17279 11739957</t>
  </si>
  <si>
    <t>17259 11747031</t>
  </si>
  <si>
    <t>17239 11754105</t>
  </si>
  <si>
    <t>17219 11761179</t>
  </si>
  <si>
    <t>17199 11768252</t>
  </si>
  <si>
    <t>17179 11775326</t>
  </si>
  <si>
    <t>17159 11782400</t>
  </si>
  <si>
    <t>17139 11789443</t>
  </si>
  <si>
    <t>17119 11796517</t>
  </si>
  <si>
    <t>17099 11803590</t>
  </si>
  <si>
    <t>17079 11810664</t>
  </si>
  <si>
    <t>17059 11817738</t>
  </si>
  <si>
    <t>17039 11824811</t>
  </si>
  <si>
    <t>17019 11832023</t>
  </si>
  <si>
    <t>16999 11839492</t>
  </si>
  <si>
    <t>16979 11846961</t>
  </si>
  <si>
    <t>16959 11854398</t>
  </si>
  <si>
    <t>16939 11861867</t>
  </si>
  <si>
    <t>16919 11869336</t>
  </si>
  <si>
    <t>16899 11876805</t>
  </si>
  <si>
    <t>16879 11884274</t>
  </si>
  <si>
    <t>16859 11891743</t>
  </si>
  <si>
    <t>16839 11899212</t>
  </si>
  <si>
    <t>16819 11906681</t>
  </si>
  <si>
    <t>16799 11914150</t>
  </si>
  <si>
    <t>16779 11921587</t>
  </si>
  <si>
    <t>16759 11929056</t>
  </si>
  <si>
    <t>16739 11936525</t>
  </si>
  <si>
    <t>16719 11943994</t>
  </si>
  <si>
    <t>16699 11951464</t>
  </si>
  <si>
    <t>16679 11958933</t>
  </si>
  <si>
    <t>16659 11966402</t>
  </si>
  <si>
    <t>16639 11973871</t>
  </si>
  <si>
    <t>16619 11981340</t>
  </si>
  <si>
    <t>16599 11988777</t>
  </si>
  <si>
    <t>16579 11996246</t>
  </si>
  <si>
    <t>16559 12003715</t>
  </si>
  <si>
    <t>16539 12011184</t>
  </si>
  <si>
    <t>16519 12018653</t>
  </si>
  <si>
    <t>16499 12026122</t>
  </si>
  <si>
    <t>16479 12033591</t>
  </si>
  <si>
    <t>16459 12041060</t>
  </si>
  <si>
    <t>16439 12048497</t>
  </si>
  <si>
    <t>16419 12055966</t>
  </si>
  <si>
    <t>16399 12063435</t>
  </si>
  <si>
    <t>16379 12070904</t>
  </si>
  <si>
    <t>16359 12078373</t>
  </si>
  <si>
    <t>16339 12085843</t>
  </si>
  <si>
    <t>16319 12093312</t>
  </si>
  <si>
    <t>16299 12100781</t>
  </si>
  <si>
    <t>16279 12108250</t>
  </si>
  <si>
    <t>16259 12115687</t>
  </si>
  <si>
    <t>16239 12123156</t>
  </si>
  <si>
    <t>16219 12130625</t>
  </si>
  <si>
    <t>16199 12138094</t>
  </si>
  <si>
    <t>16179 12145563</t>
  </si>
  <si>
    <t>16159 12153032</t>
  </si>
  <si>
    <t>16139 12160501</t>
  </si>
  <si>
    <t>16119 12167970</t>
  </si>
  <si>
    <t>16099 12175439</t>
  </si>
  <si>
    <t>16079 12182876</t>
  </si>
  <si>
    <t>16059 12190345</t>
  </si>
  <si>
    <t>16039 12197814</t>
  </si>
  <si>
    <t>16019 12205283</t>
  </si>
  <si>
    <t>15999 12212753</t>
  </si>
  <si>
    <t>15979 12220222</t>
  </si>
  <si>
    <t>15959 12227691</t>
  </si>
  <si>
    <t>15939 12235160</t>
  </si>
  <si>
    <t>15919 12242597</t>
  </si>
  <si>
    <t>15899 12250348</t>
  </si>
  <si>
    <t>15879 12258242</t>
  </si>
  <si>
    <t>15859 12266136</t>
  </si>
  <si>
    <t>15839 12274030</t>
  </si>
  <si>
    <t>15819 12281924</t>
  </si>
  <si>
    <t>15799 12289818</t>
  </si>
  <si>
    <t>15779 12297712</t>
  </si>
  <si>
    <t>15759 12305606</t>
  </si>
  <si>
    <t>15739 12313466</t>
  </si>
  <si>
    <t>15719 12321360</t>
  </si>
  <si>
    <t>15699 12329254</t>
  </si>
  <si>
    <t>15679 12337148</t>
  </si>
  <si>
    <t>15659 12345042</t>
  </si>
  <si>
    <t>15639 12352936</t>
  </si>
  <si>
    <t>15619 12360830</t>
  </si>
  <si>
    <t>15599 12368724</t>
  </si>
  <si>
    <t>15579 12376618</t>
  </si>
  <si>
    <t>15559 12384477</t>
  </si>
  <si>
    <t>15539 12392371</t>
  </si>
  <si>
    <t>15519 12400265</t>
  </si>
  <si>
    <t>15499 12408159</t>
  </si>
  <si>
    <t>15479 12416053</t>
  </si>
  <si>
    <t>15459 12423947</t>
  </si>
  <si>
    <t>15439 12431841</t>
  </si>
  <si>
    <t>15419 12439735</t>
  </si>
  <si>
    <t>15399 12447595</t>
  </si>
  <si>
    <t>15379 12455489</t>
  </si>
  <si>
    <t>15359 12463383</t>
  </si>
  <si>
    <t>15339 12471277</t>
  </si>
  <si>
    <t>15319 12479171</t>
  </si>
  <si>
    <t>15299 12487065</t>
  </si>
  <si>
    <t>15279 12494959</t>
  </si>
  <si>
    <t>15259 12502853</t>
  </si>
  <si>
    <t>15239 12510747</t>
  </si>
  <si>
    <t>15219 12518607</t>
  </si>
  <si>
    <t>15199 12526501</t>
  </si>
  <si>
    <t>15179 12534395</t>
  </si>
  <si>
    <t>15159 12542289</t>
  </si>
  <si>
    <t>15139 12550183</t>
  </si>
  <si>
    <t>15119 12558077</t>
  </si>
  <si>
    <t>15099 12565971</t>
  </si>
  <si>
    <t>15079 12573865</t>
  </si>
  <si>
    <t>15059 12581759</t>
  </si>
  <si>
    <t>15039 12589618</t>
  </si>
  <si>
    <t>15019 12597512</t>
  </si>
  <si>
    <t>14999 12605406</t>
  </si>
  <si>
    <t>14979 12613300</t>
  </si>
  <si>
    <t>14959 12621194</t>
  </si>
  <si>
    <t>14939 12629088</t>
  </si>
  <si>
    <t>14919 12636982</t>
  </si>
  <si>
    <t>14899 12644876</t>
  </si>
  <si>
    <t>14879 12652770</t>
  </si>
  <si>
    <t>14859 12660630</t>
  </si>
  <si>
    <t>14839 12668799</t>
  </si>
  <si>
    <t>14819 12677156</t>
  </si>
  <si>
    <t>14799 12685512</t>
  </si>
  <si>
    <t>14779 12693869</t>
  </si>
  <si>
    <t>14759 12702225</t>
  </si>
  <si>
    <t>14739 12710582</t>
  </si>
  <si>
    <t>14719 12718938</t>
  </si>
  <si>
    <t>14699 12727258</t>
  </si>
  <si>
    <t>14679 12735615</t>
  </si>
  <si>
    <t>14659 12743971</t>
  </si>
  <si>
    <t>14639 12752328</t>
  </si>
  <si>
    <t>14619 12760684</t>
  </si>
  <si>
    <t>14599 12769041</t>
  </si>
  <si>
    <t>14579 12777397</t>
  </si>
  <si>
    <t>14559 12785753</t>
  </si>
  <si>
    <t>14539 12794110</t>
  </si>
  <si>
    <t>14519 12802430</t>
  </si>
  <si>
    <t>14499 12810787</t>
  </si>
  <si>
    <t>14479 12819143</t>
  </si>
  <si>
    <t>14459 12827499</t>
  </si>
  <si>
    <t>14439 12835856</t>
  </si>
  <si>
    <t>14419 12844212</t>
  </si>
  <si>
    <t>14399 12852569</t>
  </si>
  <si>
    <t>14379 12860925</t>
  </si>
  <si>
    <t>14359 12869282</t>
  </si>
  <si>
    <t>14339 12877602</t>
  </si>
  <si>
    <t>14319 12885958</t>
  </si>
  <si>
    <t>14299 12894315</t>
  </si>
  <si>
    <t>14279 12902671</t>
  </si>
  <si>
    <t>14259 12911028</t>
  </si>
  <si>
    <t>14239 12919384</t>
  </si>
  <si>
    <t>14219 12927741</t>
  </si>
  <si>
    <t>14199 12936097</t>
  </si>
  <si>
    <t>14179 12944417</t>
  </si>
  <si>
    <t>14159 12952774</t>
  </si>
  <si>
    <t>14139 12961130</t>
  </si>
  <si>
    <t>14119 12969487</t>
  </si>
  <si>
    <t>14099 12977843</t>
  </si>
  <si>
    <t>14079 12986200</t>
  </si>
  <si>
    <t>14059 12994556</t>
  </si>
  <si>
    <t>14039 13002913</t>
  </si>
  <si>
    <t>14019 13011269</t>
  </si>
  <si>
    <t>13999 13019589</t>
  </si>
  <si>
    <t>13979 13027946</t>
  </si>
  <si>
    <t>13959 13036302</t>
  </si>
  <si>
    <t>13939 13044659</t>
  </si>
  <si>
    <t>13919 13053015</t>
  </si>
  <si>
    <t>13899 13061371</t>
  </si>
  <si>
    <t>13879 13069728</t>
  </si>
  <si>
    <t>13859 13078084</t>
  </si>
  <si>
    <t>13839 13086441</t>
  </si>
  <si>
    <t>13819 13094895</t>
  </si>
  <si>
    <t>13799 13103755</t>
  </si>
  <si>
    <t>13779 13112616</t>
  </si>
  <si>
    <t>13759 13121477</t>
  </si>
  <si>
    <t>13739 13130337</t>
  </si>
  <si>
    <t>13719 13139198</t>
  </si>
  <si>
    <t>13699 13148059</t>
  </si>
  <si>
    <t>13679 13156919</t>
  </si>
  <si>
    <t>13659 13165741</t>
  </si>
  <si>
    <t>13639 13174602</t>
  </si>
  <si>
    <t>13619 13183463</t>
  </si>
  <si>
    <t>13599 13192323</t>
  </si>
  <si>
    <t>13579 13201184</t>
  </si>
  <si>
    <t>13559 13210044</t>
  </si>
  <si>
    <t>13539 13218905</t>
  </si>
  <si>
    <t>13519 13227766</t>
  </si>
  <si>
    <t>13499 13236626</t>
  </si>
  <si>
    <t>13479 13245449</t>
  </si>
  <si>
    <t>13459 13254309</t>
  </si>
  <si>
    <t>13439 13263170</t>
  </si>
  <si>
    <t>13419 13272030</t>
  </si>
  <si>
    <t>13399 13280891</t>
  </si>
  <si>
    <t>13379 13289752</t>
  </si>
  <si>
    <t>13359 13298612</t>
  </si>
  <si>
    <t>13339 13307473</t>
  </si>
  <si>
    <t>13319 13316334</t>
  </si>
  <si>
    <t>13299 13325156</t>
  </si>
  <si>
    <t>13279 13334016</t>
  </si>
  <si>
    <t>13259 13342877</t>
  </si>
  <si>
    <t>13239 13351738</t>
  </si>
  <si>
    <t>13219 13360598</t>
  </si>
  <si>
    <t>13199 13369459</t>
  </si>
  <si>
    <t>13179 13378320</t>
  </si>
  <si>
    <t>13159 13387180</t>
  </si>
  <si>
    <t>13139 13396041</t>
  </si>
  <si>
    <t>13119 13404863</t>
  </si>
  <si>
    <t>13099 13413724</t>
  </si>
  <si>
    <t>13079 13422584</t>
  </si>
  <si>
    <t>13059 13431445</t>
  </si>
  <si>
    <t>13039 13440306</t>
  </si>
  <si>
    <t>13019 13449166</t>
  </si>
  <si>
    <t>12999 13458027</t>
  </si>
  <si>
    <t>12979 13466887</t>
  </si>
  <si>
    <t>12959 13475710</t>
  </si>
  <si>
    <t>12939 13484570</t>
  </si>
  <si>
    <t>12919 13493431</t>
  </si>
  <si>
    <t>12899 13502291</t>
  </si>
  <si>
    <t>12879 13511152</t>
  </si>
  <si>
    <t>12859 13520013</t>
  </si>
  <si>
    <t>12839 13529172</t>
  </si>
  <si>
    <t>12819 13538578</t>
  </si>
  <si>
    <t>12799 13547984</t>
  </si>
  <si>
    <t>12779 13557349</t>
  </si>
  <si>
    <t>12759 13566755</t>
  </si>
  <si>
    <t>12739 13576162</t>
  </si>
  <si>
    <t>12719 13585568</t>
  </si>
  <si>
    <t>12699 13594974</t>
  </si>
  <si>
    <t>12679 13604380</t>
  </si>
  <si>
    <t>12659 13613786</t>
  </si>
  <si>
    <t>12639 13623192</t>
  </si>
  <si>
    <t>12619 13632598</t>
  </si>
  <si>
    <t>12599 13641963</t>
  </si>
  <si>
    <t>12579 13651369</t>
  </si>
  <si>
    <t>12559 13660775</t>
  </si>
  <si>
    <t>12539 13670181</t>
  </si>
  <si>
    <t>12519 13679587</t>
  </si>
  <si>
    <t>12499 13688993</t>
  </si>
  <si>
    <t>12479 13698399</t>
  </si>
  <si>
    <t>12459 13707805</t>
  </si>
  <si>
    <t>12439 13717170</t>
  </si>
  <si>
    <t>12419 13726576</t>
  </si>
  <si>
    <t>12399 13735983</t>
  </si>
  <si>
    <t>12379 13745389</t>
  </si>
  <si>
    <t>12359 13754795</t>
  </si>
  <si>
    <t>12339 13764201</t>
  </si>
  <si>
    <t>12319 13773607</t>
  </si>
  <si>
    <t>12299 13783013</t>
  </si>
  <si>
    <t>12279 13792419</t>
  </si>
  <si>
    <t>12259 13801784</t>
  </si>
  <si>
    <t>12239 13811190</t>
  </si>
  <si>
    <t>12219 13820596</t>
  </si>
  <si>
    <t>12199 13830002</t>
  </si>
  <si>
    <t>12179 13839408</t>
  </si>
  <si>
    <t>12159 13848814</t>
  </si>
  <si>
    <t>12139 13858220</t>
  </si>
  <si>
    <t>12119 13867626</t>
  </si>
  <si>
    <t>12099 13877032</t>
  </si>
  <si>
    <t>12079 13886397</t>
  </si>
  <si>
    <t>12059 13895803</t>
  </si>
  <si>
    <t>12039 13905210</t>
  </si>
  <si>
    <t>12019 13914616</t>
  </si>
  <si>
    <t>11999 13924022</t>
  </si>
  <si>
    <t>11979 13933428</t>
  </si>
  <si>
    <t>11959 13942834</t>
  </si>
  <si>
    <t>11939 13952240</t>
  </si>
  <si>
    <t>11919 -1</t>
  </si>
  <si>
    <t>11899 -1</t>
  </si>
  <si>
    <t>11879 -1</t>
  </si>
  <si>
    <t>11859 -1</t>
  </si>
  <si>
    <t>11839 -1</t>
  </si>
  <si>
    <t>11819 -1</t>
  </si>
  <si>
    <t>11799 -1</t>
  </si>
  <si>
    <t>11779 -1</t>
  </si>
  <si>
    <t>11759 -1</t>
  </si>
  <si>
    <t>11739 -1</t>
  </si>
  <si>
    <t>11719 -1</t>
  </si>
  <si>
    <t>11699 -1</t>
  </si>
  <si>
    <t>11679 -1</t>
  </si>
  <si>
    <t>11659 -1</t>
  </si>
  <si>
    <t>11639 -1</t>
  </si>
  <si>
    <t>11619 -1</t>
  </si>
  <si>
    <t>11599 -1</t>
  </si>
  <si>
    <t>11579 -1</t>
  </si>
  <si>
    <t>11559 -1</t>
  </si>
  <si>
    <t>11539 -1</t>
  </si>
  <si>
    <t>11519 -1</t>
  </si>
  <si>
    <t>11499 -1</t>
  </si>
  <si>
    <t>11479 -1</t>
  </si>
  <si>
    <t>11459 -1</t>
  </si>
  <si>
    <t>11439 -1</t>
  </si>
  <si>
    <t>11419 -1</t>
  </si>
  <si>
    <t>11399 -1</t>
  </si>
  <si>
    <t>11379 -1</t>
  </si>
  <si>
    <t>11359 -1</t>
  </si>
  <si>
    <t>11339 -1</t>
  </si>
  <si>
    <t>11319 -1</t>
  </si>
  <si>
    <t>11299 -1</t>
  </si>
  <si>
    <t>11279 -1</t>
  </si>
  <si>
    <t>11259 -1</t>
  </si>
  <si>
    <t>11239 -1</t>
  </si>
  <si>
    <t>11219 -1</t>
  </si>
  <si>
    <t>11199 -1</t>
  </si>
  <si>
    <t>11179 -1</t>
  </si>
  <si>
    <t>11159 -1</t>
  </si>
  <si>
    <t>11139 -1</t>
  </si>
  <si>
    <t>11119 -1</t>
  </si>
  <si>
    <t>11099 -1</t>
  </si>
  <si>
    <t>11079 -1</t>
  </si>
  <si>
    <t>11059 -1</t>
  </si>
  <si>
    <t>11039 -1</t>
  </si>
  <si>
    <t>11019 -1</t>
  </si>
  <si>
    <t>10999 -1</t>
  </si>
  <si>
    <t>10979 -1</t>
  </si>
  <si>
    <t>10959 -1</t>
  </si>
  <si>
    <t>10939 -1</t>
  </si>
  <si>
    <t>10919 -1</t>
  </si>
  <si>
    <t>10899 -1</t>
  </si>
  <si>
    <t>10879 -1</t>
  </si>
  <si>
    <t>10859 -1</t>
  </si>
  <si>
    <t>10839 -1</t>
  </si>
  <si>
    <t>10819 -1</t>
  </si>
  <si>
    <t>10799 -1</t>
  </si>
  <si>
    <t>10779 -1</t>
  </si>
  <si>
    <t>10759 -1</t>
  </si>
  <si>
    <t>10739 -1</t>
  </si>
  <si>
    <t>10719 -1</t>
  </si>
  <si>
    <t>10699 -1</t>
  </si>
  <si>
    <t>10679 -1</t>
  </si>
  <si>
    <t>10659 -1</t>
  </si>
  <si>
    <t>10639 -1</t>
  </si>
  <si>
    <t>10619 -1</t>
  </si>
  <si>
    <t>10599 -1</t>
  </si>
  <si>
    <t>10579 -1</t>
  </si>
  <si>
    <t>10559 -1</t>
  </si>
  <si>
    <t>10539 -1</t>
  </si>
  <si>
    <t>10519 -1</t>
  </si>
  <si>
    <t>10499 -1</t>
  </si>
  <si>
    <t>10479 -1</t>
  </si>
  <si>
    <t>10459 -1</t>
  </si>
  <si>
    <t>10439 -1</t>
  </si>
  <si>
    <t>10419 -1</t>
  </si>
  <si>
    <t>10399 -1</t>
  </si>
  <si>
    <t>10379 -1</t>
  </si>
  <si>
    <t>10359 -1</t>
  </si>
  <si>
    <t>10339 -1</t>
  </si>
  <si>
    <t>10319 -1</t>
  </si>
  <si>
    <t>10299 -1</t>
  </si>
  <si>
    <t>10279 -1</t>
  </si>
  <si>
    <t>10259 -1</t>
  </si>
  <si>
    <t>10239 -1</t>
  </si>
  <si>
    <t>10219 -1</t>
  </si>
  <si>
    <t>10199 -1</t>
  </si>
  <si>
    <t>10179 -1</t>
  </si>
  <si>
    <t>10159 -1</t>
  </si>
  <si>
    <t>10139 -1</t>
  </si>
  <si>
    <t>10119 -1</t>
  </si>
  <si>
    <t>10099 -1</t>
  </si>
  <si>
    <t>10079 -1</t>
  </si>
  <si>
    <t>10059 -1</t>
  </si>
  <si>
    <t>10039 -1</t>
  </si>
  <si>
    <t>10019 -1</t>
  </si>
  <si>
    <t>9999 -1</t>
  </si>
  <si>
    <t>9979 -1</t>
  </si>
  <si>
    <t>9959 -1</t>
  </si>
  <si>
    <t>9939 -1</t>
  </si>
  <si>
    <t>9919 -1</t>
  </si>
  <si>
    <t>9899 -1</t>
  </si>
  <si>
    <t>9879 -1</t>
  </si>
  <si>
    <t>9859 -1</t>
  </si>
  <si>
    <t>9839 -1</t>
  </si>
  <si>
    <t>9819 -1</t>
  </si>
  <si>
    <t>9799 -1</t>
  </si>
  <si>
    <t>9779 -1</t>
  </si>
  <si>
    <t>9759 -1</t>
  </si>
  <si>
    <t>9739 -1</t>
  </si>
  <si>
    <t>9719 -1</t>
  </si>
  <si>
    <t>9699 -1</t>
  </si>
  <si>
    <t>9679 -1</t>
  </si>
  <si>
    <t>9659 -1</t>
  </si>
  <si>
    <t>9639 -1</t>
  </si>
  <si>
    <t>9619 -1</t>
  </si>
  <si>
    <t>9599 -1</t>
  </si>
  <si>
    <t>9579 -1</t>
  </si>
  <si>
    <t>9559 -1</t>
  </si>
  <si>
    <t>9539 -1</t>
  </si>
  <si>
    <t>9519 -1</t>
  </si>
  <si>
    <t>9499 -1</t>
  </si>
  <si>
    <t>9479 -1</t>
  </si>
  <si>
    <t>9459 -1</t>
  </si>
  <si>
    <t>9439 -1</t>
  </si>
  <si>
    <t>9419 -1</t>
  </si>
  <si>
    <t>9399 -1</t>
  </si>
  <si>
    <t>9379 -1</t>
  </si>
  <si>
    <t>9359 -1</t>
  </si>
  <si>
    <t>9339 -1</t>
  </si>
  <si>
    <t>9319 -1</t>
  </si>
  <si>
    <t>9299 -1</t>
  </si>
  <si>
    <t>9279 -1</t>
  </si>
  <si>
    <t>9259 -1</t>
  </si>
  <si>
    <t>9239 -1</t>
  </si>
  <si>
    <t>9219 -1</t>
  </si>
  <si>
    <t>9199 -1</t>
  </si>
  <si>
    <t>9179 -1</t>
  </si>
  <si>
    <t>9159 -1</t>
  </si>
  <si>
    <t>9139 -1</t>
  </si>
  <si>
    <t>9119 -1</t>
  </si>
  <si>
    <t>9099 -1</t>
  </si>
  <si>
    <t>9079 -1</t>
  </si>
  <si>
    <t>9059 -1</t>
  </si>
  <si>
    <t>9039 -1</t>
  </si>
  <si>
    <t>9019 -1</t>
  </si>
  <si>
    <t>8999 -1</t>
  </si>
  <si>
    <t>8979 -1</t>
  </si>
  <si>
    <t>8959 -1</t>
  </si>
  <si>
    <t>8939 -1</t>
  </si>
  <si>
    <t>8919 -1</t>
  </si>
  <si>
    <t>8899 -1</t>
  </si>
  <si>
    <t>8879 -1</t>
  </si>
  <si>
    <t>8859 -1</t>
  </si>
  <si>
    <t>8839 -1</t>
  </si>
  <si>
    <t>8819 -1</t>
  </si>
  <si>
    <t>8799 -1</t>
  </si>
  <si>
    <t>8779 -1</t>
  </si>
  <si>
    <t>8759 -1</t>
  </si>
  <si>
    <t>8739 -1</t>
  </si>
  <si>
    <t>8719 -1</t>
  </si>
  <si>
    <t>8699 -1</t>
  </si>
  <si>
    <t>8679 -1</t>
  </si>
  <si>
    <t>8659 -1</t>
  </si>
  <si>
    <t>8639 -1</t>
  </si>
  <si>
    <t>8619 -1</t>
  </si>
  <si>
    <t>8599 -1</t>
  </si>
  <si>
    <t>8579 -1</t>
  </si>
  <si>
    <t>8559 -1</t>
  </si>
  <si>
    <t>8539 -1</t>
  </si>
  <si>
    <t>8519 -1</t>
  </si>
  <si>
    <t>8499 -1</t>
  </si>
  <si>
    <t>8479 -1</t>
  </si>
  <si>
    <t>8459 -1</t>
  </si>
  <si>
    <t>8439 -1</t>
  </si>
  <si>
    <t>8419 -1</t>
  </si>
  <si>
    <t>8399 -1</t>
  </si>
  <si>
    <t>8379 -1</t>
  </si>
  <si>
    <t>8359 -1</t>
  </si>
  <si>
    <t>8339 -1</t>
  </si>
  <si>
    <t>8319 -1</t>
  </si>
  <si>
    <t>8299 -1</t>
  </si>
  <si>
    <t>8279 -1</t>
  </si>
  <si>
    <t>8259 -1</t>
  </si>
  <si>
    <t>8239 -1</t>
  </si>
  <si>
    <t>8219 -1</t>
  </si>
  <si>
    <t>8199 -1</t>
  </si>
  <si>
    <t>8179 -1</t>
  </si>
  <si>
    <t>8159 -1</t>
  </si>
  <si>
    <t>8139 -1</t>
  </si>
  <si>
    <t>8119 -1</t>
  </si>
  <si>
    <t>8099 -1</t>
  </si>
  <si>
    <t>8079 -1</t>
  </si>
  <si>
    <t>8059 -1</t>
  </si>
  <si>
    <t>8039 -1</t>
  </si>
  <si>
    <t>8019 -1</t>
  </si>
  <si>
    <t>7999 -1</t>
  </si>
  <si>
    <t>7979 -1</t>
  </si>
  <si>
    <t>7959 -1</t>
  </si>
  <si>
    <t>7939 -1</t>
  </si>
  <si>
    <t>7919 -1</t>
  </si>
  <si>
    <t>7899 -1</t>
  </si>
  <si>
    <t>7879 -1</t>
  </si>
  <si>
    <t>7859 -1</t>
  </si>
  <si>
    <t>7839 -1</t>
  </si>
  <si>
    <t>7819 -1</t>
  </si>
  <si>
    <t>7799 -1</t>
  </si>
  <si>
    <t>7779 -1</t>
  </si>
  <si>
    <t>7759 -1</t>
  </si>
  <si>
    <t>7739 -1</t>
  </si>
  <si>
    <t>7719 -1</t>
  </si>
  <si>
    <t>7699 -1</t>
  </si>
  <si>
    <t>7679 -1</t>
  </si>
  <si>
    <t>7659 -1</t>
  </si>
  <si>
    <t>7639 -1</t>
  </si>
  <si>
    <t>7619 -1</t>
  </si>
  <si>
    <t>7599 -1</t>
  </si>
  <si>
    <t>7579 -1</t>
  </si>
  <si>
    <t>7559 -1</t>
  </si>
  <si>
    <t>7539 -1</t>
  </si>
  <si>
    <t>7519 -1</t>
  </si>
  <si>
    <t>7499 -1</t>
  </si>
  <si>
    <t>7479 -1</t>
  </si>
  <si>
    <t>7459 -1</t>
  </si>
  <si>
    <t>7439 -1</t>
  </si>
  <si>
    <t>7419 -1</t>
  </si>
  <si>
    <t>7399 -1</t>
  </si>
  <si>
    <t>7379 -1</t>
  </si>
  <si>
    <t>7359 -1</t>
  </si>
  <si>
    <t>7339 -1</t>
  </si>
  <si>
    <t>7319 -1</t>
  </si>
  <si>
    <t>7299 -1</t>
  </si>
  <si>
    <t>7279 -1</t>
  </si>
  <si>
    <t>7259 -1</t>
  </si>
  <si>
    <t>7239 -1</t>
  </si>
  <si>
    <t>7219 -1</t>
  </si>
  <si>
    <t>7199 -1</t>
  </si>
  <si>
    <t>7179 -1</t>
  </si>
  <si>
    <t>7159 -1</t>
  </si>
  <si>
    <t>7139 -1</t>
  </si>
  <si>
    <t>7119 -1</t>
  </si>
  <si>
    <t>7099 -1</t>
  </si>
  <si>
    <t>7079 -1</t>
  </si>
  <si>
    <t>7059 -1</t>
  </si>
  <si>
    <t>7039 -1</t>
  </si>
  <si>
    <t>7019 -1</t>
  </si>
  <si>
    <t>6999 -1</t>
  </si>
  <si>
    <t>6979 -1</t>
  </si>
  <si>
    <t>6959 -1</t>
  </si>
  <si>
    <t>6939 -1</t>
  </si>
  <si>
    <t>6919 -1</t>
  </si>
  <si>
    <t>6899 -1</t>
  </si>
  <si>
    <t>6879 -1</t>
  </si>
  <si>
    <t>6859 -1</t>
  </si>
  <si>
    <t>6839 -1</t>
  </si>
  <si>
    <t>6819 -1</t>
  </si>
  <si>
    <t>6799 -1</t>
  </si>
  <si>
    <t>6779 -1</t>
  </si>
  <si>
    <t>6759 -1</t>
  </si>
  <si>
    <t>6739 -1</t>
  </si>
  <si>
    <t>6719 -1</t>
  </si>
  <si>
    <t>6699 -1</t>
  </si>
  <si>
    <t>6679 -1</t>
  </si>
  <si>
    <t>6659 -1</t>
  </si>
  <si>
    <t>6639 -1</t>
  </si>
  <si>
    <t>6619 -1</t>
  </si>
  <si>
    <t>6599 -1</t>
  </si>
  <si>
    <t>6579 -1</t>
  </si>
  <si>
    <t>6559 -1</t>
  </si>
  <si>
    <t>6539 -1</t>
  </si>
  <si>
    <t>6519 -1</t>
  </si>
  <si>
    <t>6499 -1</t>
  </si>
  <si>
    <t>6479 -1</t>
  </si>
  <si>
    <t>6459 -1</t>
  </si>
  <si>
    <t>6439 -1</t>
  </si>
  <si>
    <t>6419 -1</t>
  </si>
  <si>
    <t>6399 -1</t>
  </si>
  <si>
    <t>6379 -1</t>
  </si>
  <si>
    <t>6359 -1</t>
  </si>
  <si>
    <t>6339 -1</t>
  </si>
  <si>
    <t>6319 -1</t>
  </si>
  <si>
    <t>6299 -1</t>
  </si>
  <si>
    <t>6279 -1</t>
  </si>
  <si>
    <t>6259 -1</t>
  </si>
  <si>
    <t>6239 -1</t>
  </si>
  <si>
    <t>6219 -1</t>
  </si>
  <si>
    <t>6199 -1</t>
  </si>
  <si>
    <t>6179 -1</t>
  </si>
  <si>
    <t>6159 -1</t>
  </si>
  <si>
    <t>6139 -1</t>
  </si>
  <si>
    <t>6119 -1</t>
  </si>
  <si>
    <t>6099 -1</t>
  </si>
  <si>
    <t>6079 -1</t>
  </si>
  <si>
    <t>6059 -1</t>
  </si>
  <si>
    <t>6039 -1</t>
  </si>
  <si>
    <t>6019 -1</t>
  </si>
  <si>
    <t>5999 -1</t>
  </si>
  <si>
    <t>5979 -1</t>
  </si>
  <si>
    <t>5959 -1</t>
  </si>
  <si>
    <t>5939 -1</t>
  </si>
  <si>
    <t>5919 -1</t>
  </si>
  <si>
    <t>5899 -1</t>
  </si>
  <si>
    <t>5879 -1</t>
  </si>
  <si>
    <t>5859 -1</t>
  </si>
  <si>
    <t>5839 -1</t>
  </si>
  <si>
    <t>5819 -1</t>
  </si>
  <si>
    <t>5799 -1</t>
  </si>
  <si>
    <t>5779 -1</t>
  </si>
  <si>
    <t>5759 -1</t>
  </si>
  <si>
    <t>5739 -1</t>
  </si>
  <si>
    <t>5719 -1</t>
  </si>
  <si>
    <t>5699 -1</t>
  </si>
  <si>
    <t>5679 -1</t>
  </si>
  <si>
    <t>5659 -1</t>
  </si>
  <si>
    <t>5639 -1</t>
  </si>
  <si>
    <t>5619 -1</t>
  </si>
  <si>
    <t>5599 -1</t>
  </si>
  <si>
    <t>5579 -1</t>
  </si>
  <si>
    <t>5559 -1</t>
  </si>
  <si>
    <t>5539 -1</t>
  </si>
  <si>
    <t>5519 -1</t>
  </si>
  <si>
    <t>5499 -1</t>
  </si>
  <si>
    <t>5479 -1</t>
  </si>
  <si>
    <t>5459 -1</t>
  </si>
  <si>
    <t>5439 -1</t>
  </si>
  <si>
    <t>5419 -1</t>
  </si>
  <si>
    <t>5399 -1</t>
  </si>
  <si>
    <t>5379 -1</t>
  </si>
  <si>
    <t>5359 -1</t>
  </si>
  <si>
    <t>5339 -1</t>
  </si>
  <si>
    <t>5319 -1</t>
  </si>
  <si>
    <t>5299 -1</t>
  </si>
  <si>
    <t>5279 -1</t>
  </si>
  <si>
    <t>5259 -1</t>
  </si>
  <si>
    <t>5239 -1</t>
  </si>
  <si>
    <t>5219 -1</t>
  </si>
  <si>
    <t>5199 -1</t>
  </si>
  <si>
    <t>5179 -1</t>
  </si>
  <si>
    <t>5159 -1</t>
  </si>
  <si>
    <t>5139 -1</t>
  </si>
  <si>
    <t>5119 -1</t>
  </si>
  <si>
    <t>5099 -1</t>
  </si>
  <si>
    <t>5079 -1</t>
  </si>
  <si>
    <t>5059 -1</t>
  </si>
  <si>
    <t>5039 -1</t>
  </si>
  <si>
    <t>5019 -1</t>
  </si>
  <si>
    <t>4999 -1</t>
  </si>
  <si>
    <t>4979 -1</t>
  </si>
  <si>
    <t>4959 -1</t>
  </si>
  <si>
    <t>4939 -1</t>
  </si>
  <si>
    <t>4919 -1</t>
  </si>
  <si>
    <t>4899 -1</t>
  </si>
  <si>
    <t>4879 -1</t>
  </si>
  <si>
    <t>4859 -1</t>
  </si>
  <si>
    <t>4839 -1</t>
  </si>
  <si>
    <t>4819 -1</t>
  </si>
  <si>
    <t>4799 -1</t>
  </si>
  <si>
    <t>4779 -1</t>
  </si>
  <si>
    <t>4759 -1</t>
  </si>
  <si>
    <t>4739 -1</t>
  </si>
  <si>
    <t>4719 -1</t>
  </si>
  <si>
    <t>4699 -1</t>
  </si>
  <si>
    <t>4679 -1</t>
  </si>
  <si>
    <t>4659 -1</t>
  </si>
  <si>
    <t>4639 -1</t>
  </si>
  <si>
    <t>4619 -1</t>
  </si>
  <si>
    <t>4599 -1</t>
  </si>
  <si>
    <t>4579 -1</t>
  </si>
  <si>
    <t>4559 -1</t>
  </si>
  <si>
    <t>4539 -1</t>
  </si>
  <si>
    <t>4519 -1</t>
  </si>
  <si>
    <t>4499 -1</t>
  </si>
  <si>
    <t>4479 -1</t>
  </si>
  <si>
    <t>4459 -1</t>
  </si>
  <si>
    <t>4439 -1</t>
  </si>
  <si>
    <t>4419 -1</t>
  </si>
  <si>
    <t>4399 -1</t>
  </si>
  <si>
    <t>4379 -1</t>
  </si>
  <si>
    <t>4359 -1</t>
  </si>
  <si>
    <t>4339 -1</t>
  </si>
  <si>
    <t>4319 -1</t>
  </si>
  <si>
    <t>4299 -1</t>
  </si>
  <si>
    <t>4279 -1</t>
  </si>
  <si>
    <t>4259 -1</t>
  </si>
  <si>
    <t>4239 -1</t>
  </si>
  <si>
    <t>4219 -1</t>
  </si>
  <si>
    <t>4199 -1</t>
  </si>
  <si>
    <t>4179 -1</t>
  </si>
  <si>
    <t>4159 -1</t>
  </si>
  <si>
    <t>4139 -1</t>
  </si>
  <si>
    <t>4119 -1</t>
  </si>
  <si>
    <t>4099 -1</t>
  </si>
  <si>
    <t>4079 -1</t>
  </si>
  <si>
    <t>4059 -1</t>
  </si>
  <si>
    <t>4039 -1</t>
  </si>
  <si>
    <t>4019 -1</t>
  </si>
  <si>
    <t>3999 -1</t>
  </si>
  <si>
    <t>3979 -1</t>
  </si>
  <si>
    <t>3959 -1</t>
  </si>
  <si>
    <t>3939 -1</t>
  </si>
  <si>
    <t>3919 -1</t>
  </si>
  <si>
    <t>3899 -1</t>
  </si>
  <si>
    <t>3879 -1</t>
  </si>
  <si>
    <t>3859 -1</t>
  </si>
  <si>
    <t>3839 -1</t>
  </si>
  <si>
    <t>3819 -1</t>
  </si>
  <si>
    <t>3799 -1</t>
  </si>
  <si>
    <t>3779 -1</t>
  </si>
  <si>
    <t>3759 -1</t>
  </si>
  <si>
    <t>3739 -1</t>
  </si>
  <si>
    <t>3719 -1</t>
  </si>
  <si>
    <t>3699 -1</t>
  </si>
  <si>
    <t>3679 -1</t>
  </si>
  <si>
    <t>3659 -1</t>
  </si>
  <si>
    <t>3639 -1</t>
  </si>
  <si>
    <t>3619 -1</t>
  </si>
  <si>
    <t>3599 -1</t>
  </si>
  <si>
    <t>3579 -1</t>
  </si>
  <si>
    <t>3559 -1</t>
  </si>
  <si>
    <t>3539 -1</t>
  </si>
  <si>
    <t>3519 -1</t>
  </si>
  <si>
    <t>3499 -1</t>
  </si>
  <si>
    <t>3479 -1</t>
  </si>
  <si>
    <t>3459 -1</t>
  </si>
  <si>
    <t>3439 -1</t>
  </si>
  <si>
    <t>3419 -1</t>
  </si>
  <si>
    <t>3399 -1</t>
  </si>
  <si>
    <t>3379 -1</t>
  </si>
  <si>
    <t>3359 -1</t>
  </si>
  <si>
    <t>3339 -1</t>
  </si>
  <si>
    <t>3319 -1</t>
  </si>
  <si>
    <t>3299 -1</t>
  </si>
  <si>
    <t>3279 -1</t>
  </si>
  <si>
    <t>3259 -1</t>
  </si>
  <si>
    <t>3239 -1</t>
  </si>
  <si>
    <t>3219 -1</t>
  </si>
  <si>
    <t>3199 -1</t>
  </si>
  <si>
    <t>3179 -1</t>
  </si>
  <si>
    <t>3159 -1</t>
  </si>
  <si>
    <t>3139 -1</t>
  </si>
  <si>
    <t>3119 -1</t>
  </si>
  <si>
    <t>3099 -1</t>
  </si>
  <si>
    <t>3079 -1</t>
  </si>
  <si>
    <t>3059 -1</t>
  </si>
  <si>
    <t>3039 -1</t>
  </si>
  <si>
    <t>3019 -1</t>
  </si>
  <si>
    <t>2999 -1</t>
  </si>
  <si>
    <t>2979 -1</t>
  </si>
  <si>
    <t>2959 -1</t>
  </si>
  <si>
    <t>2939 -1</t>
  </si>
  <si>
    <t>2919 -1</t>
  </si>
  <si>
    <t>2899 -1</t>
  </si>
  <si>
    <t>2879 -1</t>
  </si>
  <si>
    <t>2859 -1</t>
  </si>
  <si>
    <t>2839 -1</t>
  </si>
  <si>
    <t>2819 -1</t>
  </si>
  <si>
    <t>2799 -1</t>
  </si>
  <si>
    <t>2779 -1</t>
  </si>
  <si>
    <t>2759 -1</t>
  </si>
  <si>
    <t>2739 -1</t>
  </si>
  <si>
    <t>2719 -1</t>
  </si>
  <si>
    <t>2699 -1</t>
  </si>
  <si>
    <t>2679 -1</t>
  </si>
  <si>
    <t>2659 -1</t>
  </si>
  <si>
    <t>2639 -1</t>
  </si>
  <si>
    <t>2619 -1</t>
  </si>
  <si>
    <t>2599 -1</t>
  </si>
  <si>
    <t>2579 -1</t>
  </si>
  <si>
    <t>2559 -1</t>
  </si>
  <si>
    <t>2539 -1</t>
  </si>
  <si>
    <t>2519 -1</t>
  </si>
  <si>
    <t>2499 -1</t>
  </si>
  <si>
    <t>2479 -1</t>
  </si>
  <si>
    <t>2459 -1</t>
  </si>
  <si>
    <t>2439 -1</t>
  </si>
  <si>
    <t>2419 -1</t>
  </si>
  <si>
    <t>2399 -1</t>
  </si>
  <si>
    <t>2379 -1</t>
  </si>
  <si>
    <t>2359 -1</t>
  </si>
  <si>
    <t>2339 -1</t>
  </si>
  <si>
    <t>2319 -1</t>
  </si>
  <si>
    <t>2299 -1</t>
  </si>
  <si>
    <t>2279 -1</t>
  </si>
  <si>
    <t>2259 -1</t>
  </si>
  <si>
    <t>2239 -1</t>
  </si>
  <si>
    <t>2219 -1</t>
  </si>
  <si>
    <t>2199 -1</t>
  </si>
  <si>
    <t>2179 -1</t>
  </si>
  <si>
    <t>2159 -1</t>
  </si>
  <si>
    <t>2139 -1</t>
  </si>
  <si>
    <t>2119 -1</t>
  </si>
  <si>
    <t>2099 -1</t>
  </si>
  <si>
    <t>2079 -1</t>
  </si>
  <si>
    <t>2059 -1</t>
  </si>
  <si>
    <t>2039 -1</t>
  </si>
  <si>
    <t>2019 -1</t>
  </si>
  <si>
    <t>1999 -1</t>
  </si>
  <si>
    <t>1979 -1</t>
  </si>
  <si>
    <t>1959 -1</t>
  </si>
  <si>
    <t>1939 -1</t>
  </si>
  <si>
    <t>1919 -1</t>
  </si>
  <si>
    <t>1899 -1</t>
  </si>
  <si>
    <t>1879 -1</t>
  </si>
  <si>
    <t>1859 -1</t>
  </si>
  <si>
    <t>1839 -1</t>
  </si>
  <si>
    <t>1819 -1</t>
  </si>
  <si>
    <t>1799 -1</t>
  </si>
  <si>
    <t>1779 -1</t>
  </si>
  <si>
    <t>1759 -1</t>
  </si>
  <si>
    <t>1739 -1</t>
  </si>
  <si>
    <t>1719 -1</t>
  </si>
  <si>
    <t>1699 -1</t>
  </si>
  <si>
    <t>1679 -1</t>
  </si>
  <si>
    <t>1659 -1</t>
  </si>
  <si>
    <t>1639 -1</t>
  </si>
  <si>
    <t>1619 -1</t>
  </si>
  <si>
    <t>1599 -1</t>
  </si>
  <si>
    <t>1579 -1</t>
  </si>
  <si>
    <t>1559 -1</t>
  </si>
  <si>
    <t>1539 -1</t>
  </si>
  <si>
    <t>1519 -1</t>
  </si>
  <si>
    <t>1499 -1</t>
  </si>
  <si>
    <t>1479 -1</t>
  </si>
  <si>
    <t>1459 -1</t>
  </si>
  <si>
    <t>1439 -1</t>
  </si>
  <si>
    <t>1419 -1</t>
  </si>
  <si>
    <t>1399 -1</t>
  </si>
  <si>
    <t>1379 -1</t>
  </si>
  <si>
    <t>1359 -1</t>
  </si>
  <si>
    <t>1339 -1</t>
  </si>
  <si>
    <t>1319 -1</t>
  </si>
  <si>
    <t>1299 -1</t>
  </si>
  <si>
    <t>1279 -1</t>
  </si>
  <si>
    <t>1259 -1</t>
  </si>
  <si>
    <t>1239 -1</t>
  </si>
  <si>
    <t>1219 -1</t>
  </si>
  <si>
    <t>1199 -1</t>
  </si>
  <si>
    <t>1179 -1</t>
  </si>
  <si>
    <t>1159 -1</t>
  </si>
  <si>
    <t>1139 -1</t>
  </si>
  <si>
    <t>1119 -1</t>
  </si>
  <si>
    <t>1099 -1</t>
  </si>
  <si>
    <t>1079 -1</t>
  </si>
  <si>
    <t>1059 -1</t>
  </si>
  <si>
    <t>1039 -1</t>
  </si>
  <si>
    <t>1019 -1</t>
  </si>
  <si>
    <t>999 -1</t>
  </si>
  <si>
    <t>979 -1</t>
  </si>
  <si>
    <t>959 -1</t>
  </si>
  <si>
    <t>939 -1</t>
  </si>
  <si>
    <t>919 -1</t>
  </si>
  <si>
    <t>899 -1</t>
  </si>
  <si>
    <t>879 -1</t>
  </si>
  <si>
    <t>859 -1</t>
  </si>
  <si>
    <t>839 -1</t>
  </si>
  <si>
    <t>819 -1</t>
  </si>
  <si>
    <t>799 -1</t>
  </si>
  <si>
    <t>779 -1</t>
  </si>
  <si>
    <t>759 -1</t>
  </si>
  <si>
    <t>739 -1</t>
  </si>
  <si>
    <t>719 -1</t>
  </si>
  <si>
    <t>699 -1</t>
  </si>
  <si>
    <t>679 -1</t>
  </si>
  <si>
    <t>659 -1</t>
  </si>
  <si>
    <t>639 -1</t>
  </si>
  <si>
    <t>619 -1</t>
  </si>
  <si>
    <t>599 -1</t>
  </si>
  <si>
    <t>579 -1</t>
  </si>
  <si>
    <t>559 -1</t>
  </si>
  <si>
    <t>539 -1</t>
  </si>
  <si>
    <t>519 -1</t>
  </si>
  <si>
    <t>499 -1</t>
  </si>
  <si>
    <t>Less than 1.3m error</t>
  </si>
</sst>
</file>

<file path=xl/styles.xml><?xml version="1.0" encoding="utf-8"?>
<styleSheet xmlns="http://schemas.openxmlformats.org/spreadsheetml/2006/main">
  <numFmts count="2">
    <numFmt numFmtId="164" formatCode="0.0000%"/>
    <numFmt numFmtId="165" formatCode="0.000%"/>
  </numFmts>
  <fonts count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165" fontId="0" fillId="2" borderId="0" xfId="0" applyNumberFormat="1" applyFill="1"/>
    <xf numFmtId="0" fontId="0" fillId="3" borderId="0" xfId="0" applyFill="1" applyProtection="1">
      <protection locked="0"/>
    </xf>
    <xf numFmtId="0" fontId="0" fillId="4" borderId="0" xfId="0" applyFill="1"/>
    <xf numFmtId="164" fontId="0" fillId="2" borderId="0" xfId="0" applyNumberFormat="1" applyFill="1"/>
    <xf numFmtId="16" fontId="0" fillId="3" borderId="0" xfId="0" applyNumberFormat="1" applyFill="1" applyProtection="1">
      <protection locked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114"/>
  <sheetViews>
    <sheetView tabSelected="1" workbookViewId="0"/>
  </sheetViews>
  <sheetFormatPr defaultRowHeight="15"/>
  <cols>
    <col min="1" max="1" width="7.7109375" style="1" customWidth="1"/>
    <col min="2" max="2" width="7" style="1" customWidth="1"/>
    <col min="3" max="3" width="6.140625" style="1" customWidth="1"/>
    <col min="4" max="4" width="9.5703125" style="1" customWidth="1"/>
    <col min="5" max="5" width="12.85546875" style="1" customWidth="1"/>
    <col min="6" max="15" width="9.5703125" style="1" customWidth="1"/>
    <col min="16" max="20" width="9.85546875" style="2" customWidth="1"/>
    <col min="21" max="23" width="9.85546875" style="1" customWidth="1"/>
    <col min="24" max="16384" width="9.140625" style="1"/>
  </cols>
  <sheetData>
    <row r="1" spans="1:22">
      <c r="A1" s="1">
        <v>1000000</v>
      </c>
      <c r="B1" s="3">
        <v>200</v>
      </c>
      <c r="C1" s="1">
        <f>44330*(1-POWER($A1/$A$1,1/5.255))</f>
        <v>0</v>
      </c>
      <c r="D1" s="1">
        <v>0</v>
      </c>
      <c r="E1" s="1">
        <v>0</v>
      </c>
      <c r="F1" s="1">
        <f>1000*44330*(1-POWER(($A1-($A1-$A2)*0.1)/$A$1,1/5.255))</f>
        <v>168.71687515481182</v>
      </c>
      <c r="G1" s="1">
        <f>1000*44330*(1-POWER(($A1-($A1-$A2)*0.25)/$A$1,1/5.255))</f>
        <v>421.79731096969709</v>
      </c>
      <c r="H1" s="1">
        <f>1000*44330*(1-POWER(($A1-($A1-$A2)*0.5)/$A$1,1/5.255))</f>
        <v>843.61169970517017</v>
      </c>
      <c r="I1" s="1">
        <f>1000*44330*(1-POWER(($A1-($A1-$A2)*0.75)/$A$1,1/5.255))</f>
        <v>1265.4431677567291</v>
      </c>
      <c r="J1" s="1">
        <f>1000*44330*(1-POWER(($A1-($A1-$A2)*0.9)/$A$1,1/5.255))</f>
        <v>1518.5502473054958</v>
      </c>
      <c r="K1" s="1">
        <f>($D2*($A1-($A1-($A1-$A2)*0.1))/($A1-$A2)+$E1)/100</f>
        <v>168.72900000000001</v>
      </c>
      <c r="L1" s="1">
        <f>($D2*($A1-($A1-($A1-$A2)*0.25))/($A1-$A2)+$E1)/100</f>
        <v>421.82249999999999</v>
      </c>
      <c r="M1" s="1">
        <f>($D2*($A1-($A1-($A1-$A2)*0.5))/($A1-$A2)+$E1)/100</f>
        <v>843.64499999999998</v>
      </c>
      <c r="N1" s="1">
        <f>($D2*($A1-($A1-($A1-$A2)*0.75))/($A1-$A2)+$E1)/100</f>
        <v>1265.4675</v>
      </c>
      <c r="O1" s="1">
        <f>($D2*($A1-($A1-($A1-$A2)*0.9))/($A1-$A2)+$E1)/100</f>
        <v>1518.5610000000001</v>
      </c>
      <c r="P1" s="2">
        <f>ABS(K1-F1)/F1</f>
        <v>7.1865041224069789E-5</v>
      </c>
      <c r="Q1" s="2">
        <f>ABS(L1-G1)/G1</f>
        <v>5.9718328324541755E-5</v>
      </c>
      <c r="R1" s="2">
        <f>ABS(M1-H1)/H1</f>
        <v>3.947348625137893E-5</v>
      </c>
      <c r="S1" s="2">
        <f>ABS(N1-I1)/I1</f>
        <v>1.9228238684202116E-5</v>
      </c>
      <c r="T1" s="2">
        <f>ABS(O1-J1)/J1</f>
        <v>7.080894770172797E-6</v>
      </c>
      <c r="U1" s="2">
        <f>MAX(P1:T1)</f>
        <v>7.1865041224069789E-5</v>
      </c>
      <c r="V1" s="2">
        <f>MAX(U1:U64)</f>
        <v>2.9305096178283848E-4</v>
      </c>
    </row>
    <row r="2" spans="1:22">
      <c r="A2" s="1">
        <f>A1-B1</f>
        <v>999800</v>
      </c>
      <c r="B2" s="3">
        <v>1200</v>
      </c>
      <c r="C2" s="1">
        <f t="shared" ref="C2:C64" si="0">44330*(1-POWER($A2/$A$1,1/5.255))</f>
        <v>1.6872917166746837</v>
      </c>
      <c r="D2" s="1">
        <f>INT(100000*(C2-C1))</f>
        <v>168729</v>
      </c>
      <c r="E2" s="1">
        <f t="shared" ref="E2:E33" si="1">D2+E1</f>
        <v>168729</v>
      </c>
      <c r="F2" s="1">
        <f t="shared" ref="F2:F4" si="2">1000*44330*(1-POWER(($A2-($A2-$A3)*0.1)/$A$1,1/5.255))</f>
        <v>2699.7979332312548</v>
      </c>
      <c r="G2" s="1">
        <f t="shared" ref="G2:G4" si="3">1000*44330*(1-POWER(($A2-($A2-$A3)*0.25)/$A$1,1/5.255))</f>
        <v>4218.7417948298753</v>
      </c>
      <c r="H2" s="1">
        <f t="shared" ref="H2:H4" si="4">1000*44330*(1-POWER(($A2-($A2-$A3)*0.5)/$A$1,1/5.255))</f>
        <v>6750.8071737509608</v>
      </c>
      <c r="I2" s="1">
        <f t="shared" ref="I2:I4" si="5">1000*44330*(1-POWER(($A2-($A2-$A3)*0.75)/$A$1,1/5.255))</f>
        <v>9283.4881877881053</v>
      </c>
      <c r="J2" s="1">
        <f t="shared" ref="J2:J4" si="6">1000*44330*(1-POWER(($A2-($A2-$A3)*0.9)/$A$1,1/5.255))</f>
        <v>10803.392440273099</v>
      </c>
      <c r="K2" s="1">
        <f>($D3*($A2-($A2-($A2-$A3)*0.1))/($A2-$A3)+$E2)/100</f>
        <v>2700.239</v>
      </c>
      <c r="L2" s="1">
        <f>($D3*($A2-($A2-($A2-$A3)*0.25))/($A2-$A3)+$E2)/100</f>
        <v>4219.6625000000004</v>
      </c>
      <c r="M2" s="1">
        <f>($D3*($A2-($A2-($A2-$A3)*0.5))/($A2-$A3)+$E2)/100</f>
        <v>6752.0349999999999</v>
      </c>
      <c r="N2" s="1">
        <f>($D3*($A2-($A2-($A2-$A3)*0.75))/($A2-$A3)+$E2)/100</f>
        <v>9284.4074999999993</v>
      </c>
      <c r="O2" s="1">
        <f>($D3*($A2-($A2-($A2-$A3)*0.9))/($A2-$A3)+$E2)/100</f>
        <v>10803.831</v>
      </c>
      <c r="P2" s="2">
        <f t="shared" ref="P2:P4" si="7">ABS(K2-F2)/F2</f>
        <v>1.6337028905617678E-4</v>
      </c>
      <c r="Q2" s="2">
        <f t="shared" ref="Q2:Q4" si="8">ABS(L2-G2)/G2</f>
        <v>2.1824164997568977E-4</v>
      </c>
      <c r="R2" s="2">
        <f t="shared" ref="R2:R4" si="9">ABS(M2-H2)/H2</f>
        <v>1.8187843578367345E-4</v>
      </c>
      <c r="S2" s="2">
        <f t="shared" ref="S2:S4" si="10">ABS(N2-I2)/I2</f>
        <v>9.9026593592629203E-5</v>
      </c>
      <c r="T2" s="2">
        <f t="shared" ref="T2:T4" si="11">ABS(O2-J2)/J2</f>
        <v>4.0594630744524689E-5</v>
      </c>
      <c r="U2" s="2">
        <f t="shared" ref="U2:U4" si="12">MAX(P2:T2)</f>
        <v>2.1824164997568977E-4</v>
      </c>
    </row>
    <row r="3" spans="1:22">
      <c r="A3" s="1">
        <f t="shared" ref="A3:A4" si="13">A2-B2</f>
        <v>998600</v>
      </c>
      <c r="B3" s="3">
        <v>2400</v>
      </c>
      <c r="C3" s="1">
        <f t="shared" si="0"/>
        <v>11.81678517159661</v>
      </c>
      <c r="D3" s="1">
        <f t="shared" ref="D3:D64" si="14">INT(100000*(C3-C2))</f>
        <v>1012949</v>
      </c>
      <c r="E3" s="1">
        <f t="shared" si="1"/>
        <v>1181678</v>
      </c>
      <c r="F3" s="1">
        <f t="shared" si="2"/>
        <v>13843.866481935363</v>
      </c>
      <c r="G3" s="1">
        <f t="shared" si="3"/>
        <v>16885.228388502375</v>
      </c>
      <c r="H3" s="1">
        <f t="shared" si="4"/>
        <v>21956.139507267195</v>
      </c>
      <c r="I3" s="1">
        <f t="shared" si="5"/>
        <v>27029.521215242516</v>
      </c>
      <c r="J3" s="1">
        <f t="shared" si="6"/>
        <v>30074.73724249101</v>
      </c>
      <c r="K3" s="1">
        <f>($D4*($A3-($A3-($A3-$A4)*0.1))/($A3-$A4)+$E3)/100</f>
        <v>13845.638999999999</v>
      </c>
      <c r="L3" s="1">
        <f>($D4*($A3-($A3-($A3-$A4)*0.25))/($A3-$A4)+$E3)/100</f>
        <v>16888.927500000002</v>
      </c>
      <c r="M3" s="1">
        <f>($D4*($A3-($A3-($A3-$A4)*0.5))/($A3-$A4)+$E3)/100</f>
        <v>21961.075000000001</v>
      </c>
      <c r="N3" s="1">
        <f>($D4*($A3-($A3-($A3-$A4)*0.75))/($A3-$A4)+$E3)/100</f>
        <v>27033.2225</v>
      </c>
      <c r="O3" s="1">
        <f>($D4*($A3-($A3-($A3-$A4)*0.9))/($A3-$A4)+$E3)/100</f>
        <v>30076.511000000002</v>
      </c>
      <c r="P3" s="2">
        <f t="shared" si="7"/>
        <v>1.2803634497260307E-4</v>
      </c>
      <c r="Q3" s="2">
        <f t="shared" si="8"/>
        <v>2.1907382076899351E-4</v>
      </c>
      <c r="R3" s="2">
        <f t="shared" si="9"/>
        <v>2.247887307863154E-4</v>
      </c>
      <c r="S3" s="2">
        <f t="shared" si="10"/>
        <v>1.3693489899469671E-4</v>
      </c>
      <c r="T3" s="2">
        <f t="shared" si="11"/>
        <v>5.8978321063640989E-5</v>
      </c>
      <c r="U3" s="2">
        <f t="shared" si="12"/>
        <v>2.247887307863154E-4</v>
      </c>
    </row>
    <row r="4" spans="1:22">
      <c r="A4" s="1">
        <f t="shared" si="13"/>
        <v>996200</v>
      </c>
      <c r="B4" s="3">
        <v>4100</v>
      </c>
      <c r="C4" s="1">
        <f t="shared" si="0"/>
        <v>32.105376204322432</v>
      </c>
      <c r="D4" s="1">
        <f t="shared" si="14"/>
        <v>2028859</v>
      </c>
      <c r="E4" s="1">
        <f t="shared" si="1"/>
        <v>3210537</v>
      </c>
      <c r="F4" s="1">
        <f t="shared" si="2"/>
        <v>35575.300980614993</v>
      </c>
      <c r="G4" s="1">
        <f t="shared" si="3"/>
        <v>40782.357799838559</v>
      </c>
      <c r="H4" s="1">
        <f t="shared" si="4"/>
        <v>49466.578771514898</v>
      </c>
      <c r="I4" s="1">
        <f t="shared" si="5"/>
        <v>58158.052632684121</v>
      </c>
      <c r="J4" s="1">
        <f t="shared" si="6"/>
        <v>63376.423972555727</v>
      </c>
      <c r="K4" s="1">
        <f>($D5*($A4-($A4-($A4-$A5)*0.1))/($A4-$A5)+$E4)/100</f>
        <v>35580.510999999999</v>
      </c>
      <c r="L4" s="1">
        <f>($D5*($A4-($A4-($A4-$A5)*0.25))/($A4-$A5)+$E4)/100</f>
        <v>40793.222500000003</v>
      </c>
      <c r="M4" s="1">
        <f>($D5*($A4-($A4-($A4-$A5)*0.5))/($A4-$A5)+$E4)/100</f>
        <v>49481.074999999997</v>
      </c>
      <c r="N4" s="1">
        <f>($D5*($A4-($A4-($A4-$A5)*0.75))/($A4-$A5)+$E4)/100</f>
        <v>58168.927499999998</v>
      </c>
      <c r="O4" s="1">
        <f>($D5*($A4-($A4-($A4-$A5)*0.9))/($A4-$A5)+$E4)/100</f>
        <v>63381.639000000003</v>
      </c>
      <c r="P4" s="2">
        <f t="shared" si="7"/>
        <v>1.4645046539014592E-4</v>
      </c>
      <c r="Q4" s="2">
        <f t="shared" si="8"/>
        <v>2.6640686678217263E-4</v>
      </c>
      <c r="R4" s="2">
        <f t="shared" si="9"/>
        <v>2.9305096178283848E-4</v>
      </c>
      <c r="S4" s="2">
        <f t="shared" si="10"/>
        <v>1.869881611160672E-4</v>
      </c>
      <c r="T4" s="2">
        <f t="shared" si="11"/>
        <v>8.2286552591448109E-5</v>
      </c>
      <c r="U4" s="2">
        <f t="shared" si="12"/>
        <v>2.9305096178283848E-4</v>
      </c>
    </row>
    <row r="5" spans="1:22">
      <c r="A5" s="1">
        <f t="shared" ref="A5:A64" si="15">A4-B4</f>
        <v>992100</v>
      </c>
      <c r="B5" s="3">
        <v>5500</v>
      </c>
      <c r="C5" s="1">
        <f t="shared" si="0"/>
        <v>66.85679293587468</v>
      </c>
      <c r="D5" s="1">
        <f t="shared" si="14"/>
        <v>3475141</v>
      </c>
      <c r="E5" s="1">
        <f t="shared" si="1"/>
        <v>6685678</v>
      </c>
      <c r="F5" s="1">
        <f t="shared" ref="F5:F63" si="16">1000*44330*(1-POWER(($A5-($A5-$A6)*0.1)/$A$1,1/5.255))</f>
        <v>71527.410044322402</v>
      </c>
      <c r="G5" s="1">
        <f t="shared" ref="G5:G63" si="17">1000*44330*(1-POWER(($A5-($A5-$A6)*0.25)/$A$1,1/5.255))</f>
        <v>78537.270489311763</v>
      </c>
      <c r="H5" s="1">
        <f t="shared" ref="H5:H63" si="18">1000*44330*(1-POWER(($A5-($A5-$A6)*0.5)/$A$1,1/5.255))</f>
        <v>90230.881566420416</v>
      </c>
      <c r="I5" s="1">
        <f t="shared" ref="I5:I63" si="19">1000*44330*(1-POWER(($A5-($A5-$A6)*0.75)/$A$1,1/5.255))</f>
        <v>101937.6592183357</v>
      </c>
      <c r="J5" s="1">
        <f t="shared" ref="J5:J63" si="20">1000*44330*(1-POWER(($A5-($A5-$A6)*0.9)/$A$1,1/5.255))</f>
        <v>108968.05956306377</v>
      </c>
      <c r="K5" s="1">
        <f>($D6*($A5-($A5-($A5-$A6)*0.1))/($A5-$A6)+$E5)/100</f>
        <v>71536.864000000001</v>
      </c>
      <c r="L5" s="1">
        <f>($D6*($A5-($A5-($A5-$A6)*0.25))/($A5-$A6)+$E5)/100</f>
        <v>78556.990000000005</v>
      </c>
      <c r="M5" s="1">
        <f>($D6*($A5-($A5-($A5-$A6)*0.5))/($A5-$A6)+$E5)/100</f>
        <v>90257.2</v>
      </c>
      <c r="N5" s="1">
        <f>($D6*($A5-($A5-($A5-$A6)*0.75))/($A5-$A6)+$E5)/100</f>
        <v>101957.41</v>
      </c>
      <c r="O5" s="1">
        <f>($D6*($A5-($A5-($A5-$A6)*0.9))/($A5-$A6)+$E5)/100</f>
        <v>108977.53599999999</v>
      </c>
      <c r="P5" s="2">
        <f t="shared" ref="P5:P63" si="21">ABS(K5-F5)/F5</f>
        <v>1.3217248704715684E-4</v>
      </c>
      <c r="Q5" s="2">
        <f t="shared" ref="Q5:Q63" si="22">ABS(L5-G5)/G5</f>
        <v>2.5108474696642773E-4</v>
      </c>
      <c r="R5" s="2">
        <f t="shared" ref="R5:R63" si="23">ABS(M5-H5)/H5</f>
        <v>2.9167878139601129E-4</v>
      </c>
      <c r="S5" s="2">
        <f t="shared" ref="S5:S63" si="24">ABS(N5-I5)/I5</f>
        <v>1.9375353344146696E-4</v>
      </c>
      <c r="T5" s="2">
        <f t="shared" ref="T5:T63" si="25">ABS(O5-J5)/J5</f>
        <v>8.6965271972558208E-5</v>
      </c>
      <c r="U5" s="2">
        <f t="shared" ref="U5:U63" si="26">MAX(P5:T5)</f>
        <v>2.9167878139601129E-4</v>
      </c>
    </row>
    <row r="6" spans="1:22">
      <c r="A6" s="1">
        <f t="shared" si="15"/>
        <v>986600</v>
      </c>
      <c r="B6" s="3">
        <v>6700</v>
      </c>
      <c r="C6" s="1">
        <f t="shared" si="0"/>
        <v>113.65763662551809</v>
      </c>
      <c r="D6" s="1">
        <f t="shared" si="14"/>
        <v>4680084</v>
      </c>
      <c r="E6" s="1">
        <f t="shared" si="1"/>
        <v>11365762</v>
      </c>
      <c r="F6" s="1">
        <f t="shared" si="16"/>
        <v>119373.25496294317</v>
      </c>
      <c r="G6" s="1">
        <f t="shared" si="17"/>
        <v>127952.58215192928</v>
      </c>
      <c r="H6" s="1">
        <f t="shared" si="18"/>
        <v>142267.22559712504</v>
      </c>
      <c r="I6" s="1">
        <f t="shared" si="19"/>
        <v>156601.62772966977</v>
      </c>
      <c r="J6" s="1">
        <f t="shared" si="20"/>
        <v>165211.77856795111</v>
      </c>
      <c r="K6" s="1">
        <f>($D7*($A6-($A6-($A6-$A7)*0.1))/($A6-$A7)+$E6)/100</f>
        <v>119387.44099999999</v>
      </c>
      <c r="L6" s="1">
        <f>($D7*($A6-($A6-($A6-$A7)*0.25))/($A6-$A7)+$E6)/100</f>
        <v>127982.1725</v>
      </c>
      <c r="M6" s="1">
        <f>($D7*($A6-($A6-($A6-$A7)*0.5))/($A6-$A7)+$E6)/100</f>
        <v>142306.72500000001</v>
      </c>
      <c r="N6" s="1">
        <f>($D7*($A6-($A6-($A6-$A7)*0.75))/($A6-$A7)+$E6)/100</f>
        <v>156631.2775</v>
      </c>
      <c r="O6" s="1">
        <f>($D7*($A6-($A6-($A6-$A7)*0.9))/($A6-$A7)+$E6)/100</f>
        <v>165226.00899999999</v>
      </c>
      <c r="P6" s="2">
        <f t="shared" si="21"/>
        <v>1.1883764969985267E-4</v>
      </c>
      <c r="Q6" s="2">
        <f t="shared" si="22"/>
        <v>2.3126026511590837E-4</v>
      </c>
      <c r="R6" s="2">
        <f t="shared" si="23"/>
        <v>2.7764232211021972E-4</v>
      </c>
      <c r="S6" s="2">
        <f t="shared" si="24"/>
        <v>1.8933245305350545E-4</v>
      </c>
      <c r="T6" s="2">
        <f t="shared" si="25"/>
        <v>8.6134488546914362E-5</v>
      </c>
      <c r="U6" s="2">
        <f t="shared" si="26"/>
        <v>2.7764232211021972E-4</v>
      </c>
    </row>
    <row r="7" spans="1:22">
      <c r="A7" s="1">
        <f t="shared" si="15"/>
        <v>979900</v>
      </c>
      <c r="B7" s="3">
        <v>7700</v>
      </c>
      <c r="C7" s="1">
        <f t="shared" si="0"/>
        <v>170.95584960969433</v>
      </c>
      <c r="D7" s="1">
        <f t="shared" si="14"/>
        <v>5729821</v>
      </c>
      <c r="E7" s="1">
        <f t="shared" si="1"/>
        <v>17095583</v>
      </c>
      <c r="F7" s="1">
        <f t="shared" si="16"/>
        <v>177561.17349121172</v>
      </c>
      <c r="G7" s="1">
        <f t="shared" si="17"/>
        <v>187477.04998617561</v>
      </c>
      <c r="H7" s="1">
        <f t="shared" si="18"/>
        <v>204024.60262768943</v>
      </c>
      <c r="I7" s="1">
        <f t="shared" si="19"/>
        <v>220598.60166505043</v>
      </c>
      <c r="J7" s="1">
        <f t="shared" si="20"/>
        <v>230555.73471161065</v>
      </c>
      <c r="K7" s="1">
        <f>($D8*($A7-($A7-($A7-$A8)*0.1))/($A7-$A8)+$E7)/100</f>
        <v>177580.15899999999</v>
      </c>
      <c r="L7" s="1">
        <f>($D8*($A7-($A7-($A7-$A8)*0.25))/($A7-$A8)+$E7)/100</f>
        <v>187516.6525</v>
      </c>
      <c r="M7" s="1">
        <f>($D8*($A7-($A7-($A7-$A8)*0.5))/($A7-$A8)+$E7)/100</f>
        <v>204077.47500000001</v>
      </c>
      <c r="N7" s="1">
        <f>($D8*($A7-($A7-($A7-$A8)*0.75))/($A7-$A8)+$E7)/100</f>
        <v>220638.29749999999</v>
      </c>
      <c r="O7" s="1">
        <f>($D8*($A7-($A7-($A7-$A8)*0.9))/($A7-$A8)+$E7)/100</f>
        <v>230574.79100000003</v>
      </c>
      <c r="P7" s="2">
        <f t="shared" si="21"/>
        <v>1.0692376275154718E-4</v>
      </c>
      <c r="Q7" s="2">
        <f t="shared" si="22"/>
        <v>2.1123926276472814E-4</v>
      </c>
      <c r="R7" s="2">
        <f t="shared" si="23"/>
        <v>2.5914704221756385E-4</v>
      </c>
      <c r="S7" s="2">
        <f t="shared" si="24"/>
        <v>1.7994599535053828E-4</v>
      </c>
      <c r="T7" s="2">
        <f t="shared" si="25"/>
        <v>8.2653716738857483E-5</v>
      </c>
      <c r="U7" s="2">
        <f t="shared" si="26"/>
        <v>2.5914704221756385E-4</v>
      </c>
    </row>
    <row r="8" spans="1:22">
      <c r="A8" s="1">
        <f t="shared" si="15"/>
        <v>972200</v>
      </c>
      <c r="B8" s="3">
        <v>8800</v>
      </c>
      <c r="C8" s="1">
        <f t="shared" si="0"/>
        <v>237.19914175213805</v>
      </c>
      <c r="D8" s="1">
        <f t="shared" si="14"/>
        <v>6624329</v>
      </c>
      <c r="E8" s="1">
        <f t="shared" si="1"/>
        <v>23719912</v>
      </c>
      <c r="F8" s="1">
        <f t="shared" si="16"/>
        <v>244796.82581725038</v>
      </c>
      <c r="G8" s="1">
        <f t="shared" si="17"/>
        <v>256203.80893273803</v>
      </c>
      <c r="H8" s="1">
        <f t="shared" si="18"/>
        <v>275243.40923709451</v>
      </c>
      <c r="I8" s="1">
        <f t="shared" si="19"/>
        <v>294318.086506236</v>
      </c>
      <c r="J8" s="1">
        <f t="shared" si="20"/>
        <v>305779.78999351378</v>
      </c>
      <c r="K8" s="1">
        <f>($D9*($A8-($A8-($A8-$A9)*0.1))/($A8-$A9)+$E8)/100</f>
        <v>244822.00399999999</v>
      </c>
      <c r="L8" s="1">
        <f>($D9*($A8-($A8-($A8-$A9)*0.25))/($A8-$A9)+$E8)/100</f>
        <v>256256.33</v>
      </c>
      <c r="M8" s="1">
        <f>($D9*($A8-($A8-($A8-$A9)*0.5))/($A8-$A9)+$E8)/100</f>
        <v>275313.53999999998</v>
      </c>
      <c r="N8" s="1">
        <f>($D9*($A8-($A8-($A8-$A9)*0.75))/($A8-$A9)+$E8)/100</f>
        <v>294370.75</v>
      </c>
      <c r="O8" s="1">
        <f>($D9*($A8-($A8-($A8-$A9)*0.9))/($A8-$A9)+$E8)/100</f>
        <v>305805.076</v>
      </c>
      <c r="P8" s="2">
        <f t="shared" si="21"/>
        <v>1.0285338735722808E-4</v>
      </c>
      <c r="Q8" s="2">
        <f t="shared" si="22"/>
        <v>2.0499721483745119E-4</v>
      </c>
      <c r="R8" s="2">
        <f t="shared" si="23"/>
        <v>2.5479543034236254E-4</v>
      </c>
      <c r="S8" s="2">
        <f t="shared" si="24"/>
        <v>1.7893393637189483E-4</v>
      </c>
      <c r="T8" s="2">
        <f t="shared" si="25"/>
        <v>8.2693517732987927E-5</v>
      </c>
      <c r="U8" s="2">
        <f t="shared" si="26"/>
        <v>2.5479543034236254E-4</v>
      </c>
    </row>
    <row r="9" spans="1:22">
      <c r="A9" s="1">
        <f t="shared" si="15"/>
        <v>963400</v>
      </c>
      <c r="B9" s="3">
        <v>9800</v>
      </c>
      <c r="C9" s="1">
        <f t="shared" si="0"/>
        <v>313.42798550284778</v>
      </c>
      <c r="D9" s="1">
        <f t="shared" si="14"/>
        <v>7622884</v>
      </c>
      <c r="E9" s="1">
        <f t="shared" si="1"/>
        <v>31342796</v>
      </c>
      <c r="F9" s="1">
        <f t="shared" si="16"/>
        <v>321951.95443295594</v>
      </c>
      <c r="G9" s="1">
        <f t="shared" si="17"/>
        <v>334751.09476936545</v>
      </c>
      <c r="H9" s="1">
        <f t="shared" si="18"/>
        <v>356118.26882392028</v>
      </c>
      <c r="I9" s="1">
        <f t="shared" si="19"/>
        <v>377529.71171055717</v>
      </c>
      <c r="J9" s="1">
        <f t="shared" si="20"/>
        <v>390397.9119144479</v>
      </c>
      <c r="K9" s="1">
        <f>($D10*($A9-($A9-($A9-$A10)*0.1))/($A9-$A10)+$E9)/100</f>
        <v>321983.72399999999</v>
      </c>
      <c r="L9" s="1">
        <f>($D10*($A9-($A9-($A9-$A10)*0.25))/($A9-$A10)+$E9)/100</f>
        <v>334817.37</v>
      </c>
      <c r="M9" s="1">
        <f>($D10*($A9-($A9-($A9-$A10)*0.5))/($A9-$A10)+$E9)/100</f>
        <v>356206.78</v>
      </c>
      <c r="N9" s="1">
        <f>($D10*($A9-($A9-($A9-$A10)*0.75))/($A9-$A10)+$E9)/100</f>
        <v>377596.19</v>
      </c>
      <c r="O9" s="1">
        <f>($D10*($A9-($A9-($A9-$A10)*0.9))/($A9-$A10)+$E9)/100</f>
        <v>390429.83600000001</v>
      </c>
      <c r="P9" s="2">
        <f t="shared" si="21"/>
        <v>9.8677975414061822E-5</v>
      </c>
      <c r="Q9" s="2">
        <f t="shared" si="22"/>
        <v>1.979836113163781E-4</v>
      </c>
      <c r="R9" s="2">
        <f t="shared" si="23"/>
        <v>2.4854432874800951E-4</v>
      </c>
      <c r="S9" s="2">
        <f t="shared" si="24"/>
        <v>1.7608756974815974E-4</v>
      </c>
      <c r="T9" s="2">
        <f t="shared" si="25"/>
        <v>8.1773197493693428E-5</v>
      </c>
      <c r="U9" s="2">
        <f t="shared" si="26"/>
        <v>2.4854432874800951E-4</v>
      </c>
    </row>
    <row r="10" spans="1:22">
      <c r="A10" s="1">
        <f t="shared" si="15"/>
        <v>953600</v>
      </c>
      <c r="B10" s="3">
        <v>10600</v>
      </c>
      <c r="C10" s="1">
        <f t="shared" si="0"/>
        <v>398.98562894399396</v>
      </c>
      <c r="D10" s="1">
        <f t="shared" si="14"/>
        <v>8555764</v>
      </c>
      <c r="E10" s="1">
        <f t="shared" si="1"/>
        <v>39898560</v>
      </c>
      <c r="F10" s="1">
        <f t="shared" si="16"/>
        <v>408282.43271233927</v>
      </c>
      <c r="G10" s="1">
        <f t="shared" si="17"/>
        <v>422243.35740923381</v>
      </c>
      <c r="H10" s="1">
        <f t="shared" si="18"/>
        <v>445553.62383181846</v>
      </c>
      <c r="I10" s="1">
        <f t="shared" si="19"/>
        <v>468916.69420686451</v>
      </c>
      <c r="J10" s="1">
        <f t="shared" si="20"/>
        <v>482959.99376738968</v>
      </c>
      <c r="K10" s="1">
        <f>($D11*($A10-($A10-($A10-$A11)*0.1))/($A10-$A11)+$E10)/100</f>
        <v>408320.32</v>
      </c>
      <c r="L10" s="1">
        <f>($D11*($A10-($A10-($A10-$A11)*0.25))/($A10-$A11)+$E10)/100</f>
        <v>422322.4</v>
      </c>
      <c r="M10" s="1">
        <f>($D11*($A10-($A10-($A10-$A11)*0.5))/($A10-$A11)+$E10)/100</f>
        <v>445659.2</v>
      </c>
      <c r="N10" s="1">
        <f>($D11*($A10-($A10-($A10-$A11)*0.75))/($A10-$A11)+$E10)/100</f>
        <v>468996</v>
      </c>
      <c r="O10" s="1">
        <f>($D11*($A10-($A10-($A10-$A11)*0.9))/($A10-$A11)+$E10)/100</f>
        <v>482998.08</v>
      </c>
      <c r="P10" s="2">
        <f t="shared" si="21"/>
        <v>9.2796761812744246E-5</v>
      </c>
      <c r="Q10" s="2">
        <f t="shared" si="22"/>
        <v>1.8719676551265811E-4</v>
      </c>
      <c r="R10" s="2">
        <f t="shared" si="23"/>
        <v>2.3695502075278991E-4</v>
      </c>
      <c r="S10" s="2">
        <f t="shared" si="24"/>
        <v>1.6912554855745671E-4</v>
      </c>
      <c r="T10" s="2">
        <f t="shared" si="25"/>
        <v>7.8860015533049633E-5</v>
      </c>
      <c r="U10" s="2">
        <f t="shared" si="26"/>
        <v>2.3695502075278991E-4</v>
      </c>
    </row>
    <row r="11" spans="1:22">
      <c r="A11" s="1">
        <f t="shared" si="15"/>
        <v>943000</v>
      </c>
      <c r="B11" s="3">
        <v>11700</v>
      </c>
      <c r="C11" s="1">
        <f t="shared" si="0"/>
        <v>492.33283662622608</v>
      </c>
      <c r="D11" s="1">
        <f t="shared" si="14"/>
        <v>9334720</v>
      </c>
      <c r="E11" s="1">
        <f t="shared" si="1"/>
        <v>49233280</v>
      </c>
      <c r="F11" s="1">
        <f t="shared" si="16"/>
        <v>502688.24289950723</v>
      </c>
      <c r="G11" s="1">
        <f t="shared" si="17"/>
        <v>518240.89975913533</v>
      </c>
      <c r="H11" s="1">
        <f t="shared" si="18"/>
        <v>544214.31706609309</v>
      </c>
      <c r="I11" s="1">
        <f t="shared" si="19"/>
        <v>570253.45816091227</v>
      </c>
      <c r="J11" s="1">
        <f t="shared" si="20"/>
        <v>585908.64521307126</v>
      </c>
      <c r="K11" s="1">
        <f>($D12*($A11-($A11-($A11-$A12)*0.1))/($A11-$A12)+$E11)/100</f>
        <v>502735.38500000001</v>
      </c>
      <c r="L11" s="1">
        <f>($D12*($A11-($A11-($A11-$A12)*0.25))/($A11-$A12)+$E11)/100</f>
        <v>518339.26250000001</v>
      </c>
      <c r="M11" s="1">
        <f>($D12*($A11-($A11-($A11-$A12)*0.5))/($A11-$A12)+$E11)/100</f>
        <v>544345.72499999998</v>
      </c>
      <c r="N11" s="1">
        <f>($D12*($A11-($A11-($A11-$A12)*0.75))/($A11-$A12)+$E11)/100</f>
        <v>570352.1875</v>
      </c>
      <c r="O11" s="1">
        <f>($D12*($A11-($A11-($A11-$A12)*0.9))/($A11-$A12)+$E11)/100</f>
        <v>585956.06499999994</v>
      </c>
      <c r="P11" s="2">
        <f t="shared" si="21"/>
        <v>9.3779994178633635E-5</v>
      </c>
      <c r="Q11" s="2">
        <f t="shared" si="22"/>
        <v>1.8980119267005479E-4</v>
      </c>
      <c r="R11" s="2">
        <f t="shared" si="23"/>
        <v>2.4146357379077512E-4</v>
      </c>
      <c r="S11" s="2">
        <f t="shared" si="24"/>
        <v>1.7313238118035591E-4</v>
      </c>
      <c r="T11" s="2">
        <f t="shared" si="25"/>
        <v>8.0933755315118426E-5</v>
      </c>
      <c r="U11" s="2">
        <f t="shared" si="26"/>
        <v>2.4146357379077512E-4</v>
      </c>
    </row>
    <row r="12" spans="1:22">
      <c r="A12" s="1">
        <f t="shared" si="15"/>
        <v>931300</v>
      </c>
      <c r="B12" s="3">
        <v>13000</v>
      </c>
      <c r="C12" s="1">
        <f t="shared" si="0"/>
        <v>596.35869591304186</v>
      </c>
      <c r="D12" s="1">
        <f t="shared" si="14"/>
        <v>10402585</v>
      </c>
      <c r="E12" s="1">
        <f t="shared" si="1"/>
        <v>59635865</v>
      </c>
      <c r="F12" s="1">
        <f t="shared" si="16"/>
        <v>607982.3382772191</v>
      </c>
      <c r="G12" s="1">
        <f t="shared" si="17"/>
        <v>625442.49404106196</v>
      </c>
      <c r="H12" s="1">
        <f t="shared" si="18"/>
        <v>654608.87829230831</v>
      </c>
      <c r="I12" s="1">
        <f t="shared" si="19"/>
        <v>683858.37464800291</v>
      </c>
      <c r="J12" s="1">
        <f t="shared" si="20"/>
        <v>701448.187031782</v>
      </c>
      <c r="K12" s="1">
        <f>($D13*($A12-($A12-($A12-$A13)*0.1))/($A12-$A13)+$E12)/100</f>
        <v>608041.93099999998</v>
      </c>
      <c r="L12" s="1">
        <f>($D13*($A12-($A12-($A12-$A13)*0.25))/($A12-$A13)+$E12)/100</f>
        <v>625566.85250000004</v>
      </c>
      <c r="M12" s="1">
        <f>($D13*($A12-($A12-($A12-$A13)*0.5))/($A12-$A13)+$E12)/100</f>
        <v>654775.05500000005</v>
      </c>
      <c r="N12" s="1">
        <f>($D13*($A12-($A12-($A12-$A13)*0.75))/($A12-$A13)+$E12)/100</f>
        <v>683983.25749999995</v>
      </c>
      <c r="O12" s="1">
        <f>($D13*($A12-($A12-($A12-$A13)*0.9))/($A12-$A13)+$E12)/100</f>
        <v>701508.179</v>
      </c>
      <c r="P12" s="2">
        <f t="shared" si="21"/>
        <v>9.8017193969397626E-5</v>
      </c>
      <c r="Q12" s="2">
        <f t="shared" si="22"/>
        <v>1.988327626007334E-4</v>
      </c>
      <c r="R12" s="2">
        <f t="shared" si="23"/>
        <v>2.5385648316480895E-4</v>
      </c>
      <c r="S12" s="2">
        <f t="shared" si="24"/>
        <v>1.8261508029542099E-4</v>
      </c>
      <c r="T12" s="2">
        <f t="shared" si="25"/>
        <v>8.5525872512214719E-5</v>
      </c>
      <c r="U12" s="2">
        <f t="shared" si="26"/>
        <v>2.5385648316480895E-4</v>
      </c>
    </row>
    <row r="13" spans="1:22">
      <c r="A13" s="1">
        <f t="shared" si="15"/>
        <v>918300</v>
      </c>
      <c r="B13" s="3">
        <v>14100</v>
      </c>
      <c r="C13" s="1">
        <f t="shared" si="0"/>
        <v>713.19151430875456</v>
      </c>
      <c r="D13" s="1">
        <f t="shared" si="14"/>
        <v>11683281</v>
      </c>
      <c r="E13" s="1">
        <f t="shared" si="1"/>
        <v>71319146</v>
      </c>
      <c r="F13" s="1">
        <f t="shared" si="16"/>
        <v>725943.7352547514</v>
      </c>
      <c r="G13" s="1">
        <f t="shared" si="17"/>
        <v>745101.87160977582</v>
      </c>
      <c r="H13" s="1">
        <f t="shared" si="18"/>
        <v>777111.94897735445</v>
      </c>
      <c r="I13" s="1">
        <f t="shared" si="19"/>
        <v>809222.44560022792</v>
      </c>
      <c r="J13" s="1">
        <f t="shared" si="20"/>
        <v>828537.23853638524</v>
      </c>
      <c r="K13" s="1">
        <f>($D14*($A13-($A13-($A13-$A14)*0.1))/($A13-$A14)+$E13)/100</f>
        <v>726015.71499999997</v>
      </c>
      <c r="L13" s="1">
        <f>($D14*($A13-($A13-($A13-$A14)*0.25))/($A13-$A14)+$E13)/100</f>
        <v>745252.09750000003</v>
      </c>
      <c r="M13" s="1">
        <f>($D14*($A13-($A13-($A13-$A14)*0.5))/($A13-$A14)+$E13)/100</f>
        <v>777312.73499999999</v>
      </c>
      <c r="N13" s="1">
        <f>($D14*($A13-($A13-($A13-$A14)*0.75))/($A13-$A14)+$E13)/100</f>
        <v>809373.37250000006</v>
      </c>
      <c r="O13" s="1">
        <f>($D14*($A13-($A13-($A13-$A14)*0.9))/($A13-$A14)+$E13)/100</f>
        <v>828609.755</v>
      </c>
      <c r="P13" s="2">
        <f t="shared" si="21"/>
        <v>9.9153338961325971E-5</v>
      </c>
      <c r="Q13" s="2">
        <f t="shared" si="22"/>
        <v>2.0161792091550888E-4</v>
      </c>
      <c r="R13" s="2">
        <f t="shared" si="23"/>
        <v>2.5837464333132882E-4</v>
      </c>
      <c r="S13" s="2">
        <f t="shared" si="24"/>
        <v>1.865085435935848E-4</v>
      </c>
      <c r="T13" s="2">
        <f t="shared" si="25"/>
        <v>8.7523481434423003E-5</v>
      </c>
      <c r="U13" s="2">
        <f t="shared" si="26"/>
        <v>2.5837464333132882E-4</v>
      </c>
    </row>
    <row r="14" spans="1:22">
      <c r="A14" s="1">
        <f t="shared" si="15"/>
        <v>904200</v>
      </c>
      <c r="B14" s="3">
        <v>14100</v>
      </c>
      <c r="C14" s="1">
        <f t="shared" si="0"/>
        <v>841.43406830806464</v>
      </c>
      <c r="D14" s="1">
        <f t="shared" si="14"/>
        <v>12824255</v>
      </c>
      <c r="E14" s="1">
        <f t="shared" si="1"/>
        <v>84143401</v>
      </c>
      <c r="F14" s="1">
        <f t="shared" si="16"/>
        <v>854347.19249867345</v>
      </c>
      <c r="G14" s="1">
        <f t="shared" si="17"/>
        <v>873747.53168511414</v>
      </c>
      <c r="H14" s="1">
        <f t="shared" si="18"/>
        <v>906163.55818601768</v>
      </c>
      <c r="I14" s="1">
        <f t="shared" si="19"/>
        <v>938682.87825380894</v>
      </c>
      <c r="J14" s="1">
        <f t="shared" si="20"/>
        <v>958244.35810310638</v>
      </c>
      <c r="K14" s="1">
        <f>($D15*($A14-($A14-($A14-$A15)*0.1))/($A14-$A15)+$E14)/100</f>
        <v>854421.22599999991</v>
      </c>
      <c r="L14" s="1">
        <f>($D15*($A14-($A14-($A14-$A15)*0.25))/($A14-$A15)+$E14)/100</f>
        <v>873902.05</v>
      </c>
      <c r="M14" s="1">
        <f>($D15*($A14-($A14-($A14-$A15)*0.5))/($A14-$A15)+$E14)/100</f>
        <v>906370.09</v>
      </c>
      <c r="N14" s="1">
        <f>($D15*($A14-($A14-($A14-$A15)*0.75))/($A14-$A15)+$E14)/100</f>
        <v>938838.13</v>
      </c>
      <c r="O14" s="1">
        <f>($D15*($A14-($A14-($A14-$A15)*0.9))/($A14-$A15)+$E14)/100</f>
        <v>958318.95400000003</v>
      </c>
      <c r="P14" s="2">
        <f t="shared" si="21"/>
        <v>8.6655053093734707E-5</v>
      </c>
      <c r="Q14" s="2">
        <f t="shared" si="22"/>
        <v>1.768454951602576E-4</v>
      </c>
      <c r="R14" s="2">
        <f t="shared" si="23"/>
        <v>2.2791891388319893E-4</v>
      </c>
      <c r="S14" s="2">
        <f t="shared" si="24"/>
        <v>1.6539317994152528E-4</v>
      </c>
      <c r="T14" s="2">
        <f t="shared" si="25"/>
        <v>7.7846424310092419E-5</v>
      </c>
      <c r="U14" s="2">
        <f t="shared" si="26"/>
        <v>2.2791891388319893E-4</v>
      </c>
    </row>
    <row r="15" spans="1:22">
      <c r="A15" s="1">
        <f t="shared" si="15"/>
        <v>890100</v>
      </c>
      <c r="B15" s="3">
        <v>15800</v>
      </c>
      <c r="C15" s="1">
        <f t="shared" si="0"/>
        <v>971.30623044014931</v>
      </c>
      <c r="D15" s="1">
        <f t="shared" si="14"/>
        <v>12987216</v>
      </c>
      <c r="E15" s="1">
        <f t="shared" si="1"/>
        <v>97130617</v>
      </c>
      <c r="F15" s="1">
        <f t="shared" si="16"/>
        <v>985962.85900928767</v>
      </c>
      <c r="G15" s="1">
        <f t="shared" si="17"/>
        <v>1007987.4203971527</v>
      </c>
      <c r="H15" s="1">
        <f t="shared" si="18"/>
        <v>1044801.2416802439</v>
      </c>
      <c r="I15" s="1">
        <f t="shared" si="19"/>
        <v>1081748.7709389036</v>
      </c>
      <c r="J15" s="1">
        <f t="shared" si="20"/>
        <v>1103981.9213047819</v>
      </c>
      <c r="K15" s="1">
        <f>($D16*($A15-($A15-($A15-$A16)*0.1))/($A15-$A16)+$E15)/100</f>
        <v>986058.65599999996</v>
      </c>
      <c r="L15" s="1">
        <f>($D16*($A15-($A15-($A15-$A16)*0.25))/($A15-$A16)+$E15)/100</f>
        <v>1008187.385</v>
      </c>
      <c r="M15" s="1">
        <f>($D16*($A15-($A15-($A15-$A16)*0.5))/($A15-$A16)+$E15)/100</f>
        <v>1045068.6</v>
      </c>
      <c r="N15" s="1">
        <f>($D16*($A15-($A15-($A15-$A16)*0.75))/($A15-$A16)+$E15)/100</f>
        <v>1081949.8149999999</v>
      </c>
      <c r="O15" s="1">
        <f>($D16*($A15-($A15-($A15-$A16)*0.9))/($A15-$A16)+$E15)/100</f>
        <v>1104078.544</v>
      </c>
      <c r="P15" s="2">
        <f t="shared" si="21"/>
        <v>9.7160851280491585E-5</v>
      </c>
      <c r="Q15" s="2">
        <f t="shared" si="22"/>
        <v>1.9838005792628205E-4</v>
      </c>
      <c r="R15" s="2">
        <f t="shared" si="23"/>
        <v>2.5589395292653465E-4</v>
      </c>
      <c r="S15" s="2">
        <f t="shared" si="24"/>
        <v>1.8585097251544734E-4</v>
      </c>
      <c r="T15" s="2">
        <f t="shared" si="25"/>
        <v>8.7521990490456667E-5</v>
      </c>
      <c r="U15" s="2">
        <f t="shared" si="26"/>
        <v>2.5589395292653465E-4</v>
      </c>
    </row>
    <row r="16" spans="1:22">
      <c r="A16" s="1">
        <f t="shared" si="15"/>
        <v>874300</v>
      </c>
      <c r="B16" s="3">
        <v>16600</v>
      </c>
      <c r="C16" s="1">
        <f t="shared" si="0"/>
        <v>1118.8310984530303</v>
      </c>
      <c r="D16" s="1">
        <f t="shared" si="14"/>
        <v>14752486</v>
      </c>
      <c r="E16" s="1">
        <f t="shared" si="1"/>
        <v>111883103</v>
      </c>
      <c r="F16" s="1">
        <f t="shared" si="16"/>
        <v>1134455.5575258317</v>
      </c>
      <c r="G16" s="1">
        <f t="shared" si="17"/>
        <v>1157937.4307480103</v>
      </c>
      <c r="H16" s="1">
        <f t="shared" si="18"/>
        <v>1197195.0735378885</v>
      </c>
      <c r="I16" s="1">
        <f t="shared" si="19"/>
        <v>1236605.3416030854</v>
      </c>
      <c r="J16" s="1">
        <f t="shared" si="20"/>
        <v>1260325.3161861489</v>
      </c>
      <c r="K16" s="1">
        <f>($D17*($A16-($A16-($A16-$A17)*0.1))/($A16-$A17)+$E16)/100</f>
        <v>1134564.8759999999</v>
      </c>
      <c r="L16" s="1">
        <f>($D17*($A16-($A16-($A16-$A17)*0.25))/($A16-$A17)+$E16)/100</f>
        <v>1158165.645</v>
      </c>
      <c r="M16" s="1">
        <f>($D17*($A16-($A16-($A16-$A17)*0.5))/($A16-$A17)+$E16)/100</f>
        <v>1197500.26</v>
      </c>
      <c r="N16" s="1">
        <f>($D17*($A16-($A16-($A16-$A17)*0.75))/($A16-$A17)+$E16)/100</f>
        <v>1236834.875</v>
      </c>
      <c r="O16" s="1">
        <f>($D17*($A16-($A16-($A16-$A17)*0.9))/($A16-$A17)+$E16)/100</f>
        <v>1260435.6440000001</v>
      </c>
      <c r="P16" s="2">
        <f t="shared" si="21"/>
        <v>9.6362059706073171E-5</v>
      </c>
      <c r="Q16" s="2">
        <f t="shared" si="22"/>
        <v>1.9708685972981164E-4</v>
      </c>
      <c r="R16" s="2">
        <f t="shared" si="23"/>
        <v>2.5491790674486085E-4</v>
      </c>
      <c r="S16" s="2">
        <f t="shared" si="24"/>
        <v>1.8561572491433966E-4</v>
      </c>
      <c r="T16" s="2">
        <f t="shared" si="25"/>
        <v>8.7539155513469117E-5</v>
      </c>
      <c r="U16" s="2">
        <f t="shared" si="26"/>
        <v>2.5491790674486085E-4</v>
      </c>
    </row>
    <row r="17" spans="1:21">
      <c r="A17" s="1">
        <f t="shared" si="15"/>
        <v>857700</v>
      </c>
      <c r="B17" s="3">
        <v>17000</v>
      </c>
      <c r="C17" s="1">
        <f t="shared" si="0"/>
        <v>1276.1695675470628</v>
      </c>
      <c r="D17" s="1">
        <f t="shared" si="14"/>
        <v>15733846</v>
      </c>
      <c r="E17" s="1">
        <f t="shared" si="1"/>
        <v>127616949</v>
      </c>
      <c r="F17" s="1">
        <f t="shared" si="16"/>
        <v>1292421.3633744891</v>
      </c>
      <c r="G17" s="1">
        <f t="shared" si="17"/>
        <v>1316848.1269821958</v>
      </c>
      <c r="H17" s="1">
        <f t="shared" si="18"/>
        <v>1357691.040936185</v>
      </c>
      <c r="I17" s="1">
        <f t="shared" si="19"/>
        <v>1398699.8010086603</v>
      </c>
      <c r="J17" s="1">
        <f t="shared" si="20"/>
        <v>1423385.2915908683</v>
      </c>
      <c r="K17" s="1">
        <f>($D18*($A17-($A17-($A17-$A18)*0.1))/($A17-$A18)+$E17)/100</f>
        <v>1292540.125</v>
      </c>
      <c r="L17" s="1">
        <f>($D18*($A17-($A17-($A17-$A18)*0.25))/($A17-$A18)+$E17)/100</f>
        <v>1317096.0774999999</v>
      </c>
      <c r="M17" s="1">
        <f>($D18*($A17-($A17-($A17-$A18)*0.5))/($A17-$A18)+$E17)/100</f>
        <v>1358022.665</v>
      </c>
      <c r="N17" s="1">
        <f>($D18*($A17-($A17-($A17-$A18)*0.75))/($A17-$A18)+$E17)/100</f>
        <v>1398949.2524999999</v>
      </c>
      <c r="O17" s="1">
        <f>($D18*($A17-($A17-($A17-$A18)*0.9))/($A17-$A18)+$E17)/100</f>
        <v>1423505.2050000001</v>
      </c>
      <c r="P17" s="2">
        <f t="shared" si="21"/>
        <v>9.1890794191755535E-5</v>
      </c>
      <c r="Q17" s="2">
        <f t="shared" si="22"/>
        <v>1.8829089909734248E-4</v>
      </c>
      <c r="R17" s="2">
        <f t="shared" si="23"/>
        <v>2.4425591229232938E-4</v>
      </c>
      <c r="S17" s="2">
        <f t="shared" si="24"/>
        <v>1.7834526834114659E-4</v>
      </c>
      <c r="T17" s="2">
        <f t="shared" si="25"/>
        <v>8.4245221473230818E-5</v>
      </c>
      <c r="U17" s="2">
        <f t="shared" si="26"/>
        <v>2.4425591229232938E-4</v>
      </c>
    </row>
    <row r="18" spans="1:21">
      <c r="A18" s="1">
        <f t="shared" si="15"/>
        <v>840700</v>
      </c>
      <c r="B18" s="3">
        <v>17800</v>
      </c>
      <c r="C18" s="1">
        <f t="shared" si="0"/>
        <v>1439.8759199224908</v>
      </c>
      <c r="D18" s="1">
        <f t="shared" si="14"/>
        <v>16370635</v>
      </c>
      <c r="E18" s="1">
        <f t="shared" si="1"/>
        <v>143987584</v>
      </c>
      <c r="F18" s="1">
        <f t="shared" si="16"/>
        <v>1457171.5395393537</v>
      </c>
      <c r="G18" s="1">
        <f t="shared" si="17"/>
        <v>1483170.7665924444</v>
      </c>
      <c r="H18" s="1">
        <f t="shared" si="18"/>
        <v>1526652.5633976921</v>
      </c>
      <c r="I18" s="1">
        <f t="shared" si="19"/>
        <v>1570323.1242651781</v>
      </c>
      <c r="J18" s="1">
        <f t="shared" si="20"/>
        <v>1596616.83239809</v>
      </c>
      <c r="K18" s="1">
        <f>($D19*($A18-($A18-($A18-$A19)*0.1))/($A18-$A19)+$E18)/100</f>
        <v>1457306.6769999999</v>
      </c>
      <c r="L18" s="1">
        <f>($D19*($A18-($A18-($A18-$A19)*0.25))/($A18-$A19)+$E18)/100</f>
        <v>1483452.9325000001</v>
      </c>
      <c r="M18" s="1">
        <f>($D19*($A18-($A18-($A18-$A19)*0.5))/($A18-$A19)+$E18)/100</f>
        <v>1527030.0249999999</v>
      </c>
      <c r="N18" s="1">
        <f>($D19*($A18-($A18-($A18-$A19)*0.75))/($A18-$A19)+$E18)/100</f>
        <v>1570607.1174999999</v>
      </c>
      <c r="O18" s="1">
        <f>($D19*($A18-($A18-($A18-$A19)*0.9))/($A18-$A19)+$E18)/100</f>
        <v>1596753.3730000001</v>
      </c>
      <c r="P18" s="2">
        <f t="shared" si="21"/>
        <v>9.273956907567636E-5</v>
      </c>
      <c r="Q18" s="2">
        <f t="shared" si="22"/>
        <v>1.9024505735370988E-4</v>
      </c>
      <c r="R18" s="2">
        <f t="shared" si="23"/>
        <v>2.4724787509463448E-4</v>
      </c>
      <c r="S18" s="2">
        <f t="shared" si="24"/>
        <v>1.8085018964152411E-4</v>
      </c>
      <c r="T18" s="2">
        <f t="shared" si="25"/>
        <v>8.5518703761258976E-5</v>
      </c>
      <c r="U18" s="2">
        <f t="shared" si="26"/>
        <v>2.4724787509463448E-4</v>
      </c>
    </row>
    <row r="19" spans="1:21">
      <c r="A19" s="1">
        <f t="shared" si="15"/>
        <v>822900</v>
      </c>
      <c r="B19" s="3">
        <v>18600</v>
      </c>
      <c r="C19" s="1">
        <f t="shared" si="0"/>
        <v>1614.1842905946623</v>
      </c>
      <c r="D19" s="1">
        <f t="shared" si="14"/>
        <v>17430837</v>
      </c>
      <c r="E19" s="1">
        <f t="shared" si="1"/>
        <v>161418421</v>
      </c>
      <c r="F19" s="1">
        <f t="shared" si="16"/>
        <v>1632574.2022855803</v>
      </c>
      <c r="G19" s="1">
        <f t="shared" si="17"/>
        <v>1660222.420701219</v>
      </c>
      <c r="H19" s="1">
        <f t="shared" si="18"/>
        <v>1706472.8822568541</v>
      </c>
      <c r="I19" s="1">
        <f t="shared" si="19"/>
        <v>1752937.8765357935</v>
      </c>
      <c r="J19" s="1">
        <f t="shared" si="20"/>
        <v>1780920.7778589639</v>
      </c>
      <c r="K19" s="1">
        <f>($D20*($A19-($A19-($A19-$A20)*0.1))/($A19-$A20)+$E19)/100</f>
        <v>1632727.7439999999</v>
      </c>
      <c r="L19" s="1">
        <f>($D20*($A19-($A19-($A19-$A20)*0.25))/($A19-$A20)+$E19)/100</f>
        <v>1660543.0449999999</v>
      </c>
      <c r="M19" s="1">
        <f>($D20*($A19-($A19-($A19-$A20)*0.5))/($A19-$A20)+$E19)/100</f>
        <v>1706901.88</v>
      </c>
      <c r="N19" s="1">
        <f>($D20*($A19-($A19-($A19-$A20)*0.75))/($A19-$A20)+$E19)/100</f>
        <v>1753260.7150000001</v>
      </c>
      <c r="O19" s="1">
        <f>($D20*($A19-($A19-($A19-$A20)*0.9))/($A19-$A20)+$E19)/100</f>
        <v>1781076.0159999998</v>
      </c>
      <c r="P19" s="2">
        <f t="shared" si="21"/>
        <v>9.4048842744577619E-5</v>
      </c>
      <c r="Q19" s="2">
        <f t="shared" si="22"/>
        <v>1.931212919323806E-4</v>
      </c>
      <c r="R19" s="2">
        <f t="shared" si="23"/>
        <v>2.5139440984168175E-4</v>
      </c>
      <c r="S19" s="2">
        <f t="shared" si="24"/>
        <v>1.8416994037721005E-4</v>
      </c>
      <c r="T19" s="2">
        <f t="shared" si="25"/>
        <v>8.7167347905571838E-5</v>
      </c>
      <c r="U19" s="2">
        <f t="shared" si="26"/>
        <v>2.5139440984168175E-4</v>
      </c>
    </row>
    <row r="20" spans="1:21">
      <c r="A20" s="1">
        <f t="shared" si="15"/>
        <v>804300</v>
      </c>
      <c r="B20" s="3">
        <v>19200</v>
      </c>
      <c r="C20" s="1">
        <f t="shared" si="0"/>
        <v>1799.6196404478239</v>
      </c>
      <c r="D20" s="1">
        <f t="shared" si="14"/>
        <v>18543534</v>
      </c>
      <c r="E20" s="1">
        <f t="shared" si="1"/>
        <v>179961955</v>
      </c>
      <c r="F20" s="1">
        <f t="shared" si="16"/>
        <v>1818958.4542976466</v>
      </c>
      <c r="G20" s="1">
        <f t="shared" si="17"/>
        <v>1848037.0494532278</v>
      </c>
      <c r="H20" s="1">
        <f t="shared" si="18"/>
        <v>1896690.4035090762</v>
      </c>
      <c r="I20" s="1">
        <f t="shared" si="19"/>
        <v>1945582.2879954141</v>
      </c>
      <c r="J20" s="1">
        <f t="shared" si="20"/>
        <v>1975033.0053490582</v>
      </c>
      <c r="K20" s="1">
        <f>($D21*($A20-($A20-($A20-$A21)*0.1))/($A20-$A21)+$E20)/100</f>
        <v>1819129.1189999999</v>
      </c>
      <c r="L20" s="1">
        <f>($D21*($A20-($A20-($A20-$A21)*0.25))/($A20-$A21)+$E20)/100</f>
        <v>1848393.4724999999</v>
      </c>
      <c r="M20" s="1">
        <f>($D21*($A20-($A20-($A20-$A21)*0.5))/($A20-$A21)+$E20)/100</f>
        <v>1897167.395</v>
      </c>
      <c r="N20" s="1">
        <f>($D21*($A20-($A20-($A20-$A21)*0.75))/($A20-$A21)+$E20)/100</f>
        <v>1945941.3174999999</v>
      </c>
      <c r="O20" s="1">
        <f>($D21*($A20-($A20-($A20-$A21)*0.9))/($A20-$A21)+$E20)/100</f>
        <v>1975205.6709999999</v>
      </c>
      <c r="P20" s="2">
        <f t="shared" si="21"/>
        <v>9.382550874104444E-5</v>
      </c>
      <c r="Q20" s="2">
        <f t="shared" si="22"/>
        <v>1.9286574740348905E-4</v>
      </c>
      <c r="R20" s="2">
        <f t="shared" si="23"/>
        <v>2.5148621516791315E-4</v>
      </c>
      <c r="S20" s="2">
        <f t="shared" si="24"/>
        <v>1.845357591920186E-4</v>
      </c>
      <c r="T20" s="2">
        <f t="shared" si="25"/>
        <v>8.7424185051099046E-5</v>
      </c>
      <c r="U20" s="2">
        <f t="shared" si="26"/>
        <v>2.5148621516791315E-4</v>
      </c>
    </row>
    <row r="21" spans="1:21">
      <c r="A21" s="1">
        <f t="shared" si="15"/>
        <v>785100</v>
      </c>
      <c r="B21" s="3">
        <v>19500</v>
      </c>
      <c r="C21" s="1">
        <f t="shared" si="0"/>
        <v>1994.715332544007</v>
      </c>
      <c r="D21" s="1">
        <f t="shared" si="14"/>
        <v>19509569</v>
      </c>
      <c r="E21" s="1">
        <f t="shared" si="1"/>
        <v>199471524</v>
      </c>
      <c r="F21" s="1">
        <f t="shared" si="16"/>
        <v>2014745.1292323694</v>
      </c>
      <c r="G21" s="1">
        <f t="shared" si="17"/>
        <v>2044865.6749855161</v>
      </c>
      <c r="H21" s="1">
        <f t="shared" si="18"/>
        <v>2095270.3831214623</v>
      </c>
      <c r="I21" s="1">
        <f t="shared" si="19"/>
        <v>2145932.3586675031</v>
      </c>
      <c r="J21" s="1">
        <f t="shared" si="20"/>
        <v>2176454.258791972</v>
      </c>
      <c r="K21" s="1">
        <f>($D22*($A21-($A21-($A21-$A22)*0.1))/($A21-$A22)+$E21)/100</f>
        <v>2014929.1619999998</v>
      </c>
      <c r="L21" s="1">
        <f>($D22*($A21-($A21-($A21-$A22)*0.25))/($A21-$A22)+$E21)/100</f>
        <v>2045250.0449999999</v>
      </c>
      <c r="M21" s="1">
        <f>($D22*($A21-($A21-($A21-$A22)*0.5))/($A21-$A22)+$E21)/100</f>
        <v>2095784.85</v>
      </c>
      <c r="N21" s="1">
        <f>($D22*($A21-($A21-($A21-$A22)*0.75))/($A21-$A22)+$E21)/100</f>
        <v>2146319.6549999998</v>
      </c>
      <c r="O21" s="1">
        <f>($D22*($A21-($A21-($A21-$A22)*0.9))/($A21-$A22)+$E21)/100</f>
        <v>2176640.5380000002</v>
      </c>
      <c r="P21" s="2">
        <f t="shared" si="21"/>
        <v>9.1342951999359194E-5</v>
      </c>
      <c r="Q21" s="2">
        <f t="shared" si="22"/>
        <v>1.8796834392876692E-4</v>
      </c>
      <c r="R21" s="2">
        <f t="shared" si="23"/>
        <v>2.4553722645158181E-4</v>
      </c>
      <c r="S21" s="2">
        <f t="shared" si="24"/>
        <v>1.8047928255165142E-4</v>
      </c>
      <c r="T21" s="2">
        <f t="shared" si="25"/>
        <v>8.5588386374642453E-5</v>
      </c>
      <c r="U21" s="2">
        <f t="shared" si="26"/>
        <v>2.4553722645158181E-4</v>
      </c>
    </row>
    <row r="22" spans="1:21">
      <c r="A22" s="1">
        <f t="shared" si="15"/>
        <v>765600</v>
      </c>
      <c r="B22" s="3">
        <v>19900</v>
      </c>
      <c r="C22" s="1">
        <f t="shared" si="0"/>
        <v>2196.8545550585495</v>
      </c>
      <c r="D22" s="1">
        <f t="shared" si="14"/>
        <v>20213922</v>
      </c>
      <c r="E22" s="1">
        <f t="shared" si="1"/>
        <v>219685446</v>
      </c>
      <c r="F22" s="1">
        <f t="shared" si="16"/>
        <v>2217716.7407951378</v>
      </c>
      <c r="G22" s="1">
        <f t="shared" si="17"/>
        <v>2249092.7127424013</v>
      </c>
      <c r="H22" s="1">
        <f t="shared" si="18"/>
        <v>2301608.261237246</v>
      </c>
      <c r="I22" s="1">
        <f t="shared" si="19"/>
        <v>2354404.5144220344</v>
      </c>
      <c r="J22" s="1">
        <f t="shared" si="20"/>
        <v>2386218.4062767043</v>
      </c>
      <c r="K22" s="1">
        <f>($D23*($A22-($A22-($A22-$A23)*0.1))/($A22-$A23)+$E22)/100</f>
        <v>2217917.4890000001</v>
      </c>
      <c r="L22" s="1">
        <f>($D23*($A22-($A22-($A22-$A23)*0.25))/($A22-$A23)+$E22)/100</f>
        <v>2249512.0325000002</v>
      </c>
      <c r="M22" s="1">
        <f>($D23*($A22-($A22-($A22-$A23)*0.5))/($A22-$A23)+$E22)/100</f>
        <v>2302169.605</v>
      </c>
      <c r="N22" s="1">
        <f>($D23*($A22-($A22-($A22-$A23)*0.75))/($A22-$A23)+$E22)/100</f>
        <v>2354827.1775000002</v>
      </c>
      <c r="O22" s="1">
        <f>($D23*($A22-($A22-($A22-$A23)*0.9))/($A22-$A23)+$E22)/100</f>
        <v>2386421.7209999999</v>
      </c>
      <c r="P22" s="2">
        <f t="shared" si="21"/>
        <v>9.0520218912293194E-5</v>
      </c>
      <c r="Q22" s="2">
        <f t="shared" si="22"/>
        <v>1.8643951635396389E-4</v>
      </c>
      <c r="R22" s="2">
        <f t="shared" si="23"/>
        <v>2.4389196554770907E-4</v>
      </c>
      <c r="S22" s="2">
        <f t="shared" si="24"/>
        <v>1.7952016120288526E-4</v>
      </c>
      <c r="T22" s="2">
        <f t="shared" si="25"/>
        <v>8.5203736070774852E-5</v>
      </c>
      <c r="U22" s="2">
        <f t="shared" si="26"/>
        <v>2.4389196554770907E-4</v>
      </c>
    </row>
    <row r="23" spans="1:21">
      <c r="A23" s="1">
        <f t="shared" si="15"/>
        <v>745700</v>
      </c>
      <c r="B23" s="3">
        <v>20200</v>
      </c>
      <c r="C23" s="1">
        <f t="shared" si="0"/>
        <v>2407.4848480503374</v>
      </c>
      <c r="D23" s="1">
        <f t="shared" si="14"/>
        <v>21063029</v>
      </c>
      <c r="E23" s="1">
        <f t="shared" si="1"/>
        <v>240748475</v>
      </c>
      <c r="F23" s="1">
        <f t="shared" si="16"/>
        <v>2429118.9384906599</v>
      </c>
      <c r="G23" s="1">
        <f t="shared" si="17"/>
        <v>2461659.4596603881</v>
      </c>
      <c r="H23" s="1">
        <f t="shared" si="18"/>
        <v>2516133.9910642174</v>
      </c>
      <c r="I23" s="1">
        <f t="shared" si="19"/>
        <v>2570912.1788654444</v>
      </c>
      <c r="J23" s="1">
        <f t="shared" si="20"/>
        <v>2603926.4282348468</v>
      </c>
      <c r="K23" s="1">
        <f>($D24*($A23-($A23-($A23-$A24)*0.1))/($A23-$A24)+$E23)/100</f>
        <v>2429336.048</v>
      </c>
      <c r="L23" s="1">
        <f>($D24*($A23-($A23-($A23-$A24)*0.25))/($A23-$A24)+$E23)/100</f>
        <v>2462112.9950000001</v>
      </c>
      <c r="M23" s="1">
        <f>($D24*($A23-($A23-($A23-$A24)*0.5))/($A23-$A24)+$E23)/100</f>
        <v>2516741.2400000002</v>
      </c>
      <c r="N23" s="1">
        <f>($D24*($A23-($A23-($A23-$A24)*0.75))/($A23-$A24)+$E23)/100</f>
        <v>2571369.4849999999</v>
      </c>
      <c r="O23" s="1">
        <f>($D24*($A23-($A23-($A23-$A24)*0.9))/($A23-$A24)+$E23)/100</f>
        <v>2604146.432</v>
      </c>
      <c r="P23" s="2">
        <f t="shared" si="21"/>
        <v>8.9377883437409363E-5</v>
      </c>
      <c r="Q23" s="2">
        <f t="shared" si="22"/>
        <v>1.8423967532642314E-4</v>
      </c>
      <c r="R23" s="2">
        <f t="shared" si="23"/>
        <v>2.4134205012109702E-4</v>
      </c>
      <c r="S23" s="2">
        <f t="shared" si="24"/>
        <v>1.7787699568847201E-4</v>
      </c>
      <c r="T23" s="2">
        <f t="shared" si="25"/>
        <v>8.4489240082858023E-5</v>
      </c>
      <c r="U23" s="2">
        <f t="shared" si="26"/>
        <v>2.4134205012109702E-4</v>
      </c>
    </row>
    <row r="24" spans="1:21">
      <c r="A24" s="1">
        <f t="shared" si="15"/>
        <v>725500</v>
      </c>
      <c r="B24" s="3">
        <v>20500</v>
      </c>
      <c r="C24" s="1">
        <f t="shared" si="0"/>
        <v>2625.9978324463514</v>
      </c>
      <c r="D24" s="1">
        <f t="shared" si="14"/>
        <v>21851298</v>
      </c>
      <c r="E24" s="1">
        <f t="shared" si="1"/>
        <v>262599773</v>
      </c>
      <c r="F24" s="1">
        <f t="shared" si="16"/>
        <v>2648447.9614202911</v>
      </c>
      <c r="G24" s="1">
        <f t="shared" si="17"/>
        <v>2682219.9299679836</v>
      </c>
      <c r="H24" s="1">
        <f t="shared" si="18"/>
        <v>2738766.8347808556</v>
      </c>
      <c r="I24" s="1">
        <f t="shared" si="19"/>
        <v>2795642.7710167156</v>
      </c>
      <c r="J24" s="1">
        <f t="shared" si="20"/>
        <v>2829928.0571733578</v>
      </c>
      <c r="K24" s="1">
        <f>($D25*($A24-($A24-($A24-$A25)*0.1))/($A24-$A25)+$E24)/100</f>
        <v>2648683.1510000001</v>
      </c>
      <c r="L24" s="1">
        <f>($D25*($A24-($A24-($A24-$A25)*0.25))/($A24-$A25)+$E24)/100</f>
        <v>2682711.2825000002</v>
      </c>
      <c r="M24" s="1">
        <f>($D25*($A24-($A24-($A24-$A25)*0.5))/($A24-$A25)+$E24)/100</f>
        <v>2739424.835</v>
      </c>
      <c r="N24" s="1">
        <f>($D25*($A24-($A24-($A24-$A25)*0.75))/($A24-$A25)+$E24)/100</f>
        <v>2796138.3875000002</v>
      </c>
      <c r="O24" s="1">
        <f>($D25*($A24-($A24-($A24-$A25)*0.9))/($A24-$A25)+$E24)/100</f>
        <v>2830166.5189999999</v>
      </c>
      <c r="P24" s="2">
        <f t="shared" si="21"/>
        <v>8.8802794366720929E-5</v>
      </c>
      <c r="Q24" s="2">
        <f t="shared" si="22"/>
        <v>1.8318875589834428E-4</v>
      </c>
      <c r="R24" s="2">
        <f t="shared" si="23"/>
        <v>2.402541942556578E-4</v>
      </c>
      <c r="S24" s="2">
        <f t="shared" si="24"/>
        <v>1.772817644739285E-4</v>
      </c>
      <c r="T24" s="2">
        <f t="shared" si="25"/>
        <v>8.4264271679128418E-5</v>
      </c>
      <c r="U24" s="2">
        <f t="shared" si="26"/>
        <v>2.402541942556578E-4</v>
      </c>
    </row>
    <row r="25" spans="1:21">
      <c r="A25" s="1">
        <f t="shared" si="15"/>
        <v>705000</v>
      </c>
      <c r="B25" s="3">
        <v>20800</v>
      </c>
      <c r="C25" s="1">
        <f t="shared" si="0"/>
        <v>2852.8520487159071</v>
      </c>
      <c r="D25" s="1">
        <f t="shared" si="14"/>
        <v>22685421</v>
      </c>
      <c r="E25" s="1">
        <f t="shared" si="1"/>
        <v>285285194</v>
      </c>
      <c r="F25" s="1">
        <f t="shared" si="16"/>
        <v>2876166.7440494266</v>
      </c>
      <c r="G25" s="1">
        <f t="shared" si="17"/>
        <v>2911243.7473886535</v>
      </c>
      <c r="H25" s="1">
        <f t="shared" si="18"/>
        <v>2969987.8332811948</v>
      </c>
      <c r="I25" s="1">
        <f t="shared" si="19"/>
        <v>3029089.0951369996</v>
      </c>
      <c r="J25" s="1">
        <f t="shared" si="20"/>
        <v>3064723.3268566057</v>
      </c>
      <c r="K25" s="1">
        <f>($D26*($A25-($A25-($A25-$A26)*0.1))/($A25-$A26)+$E25)/100</f>
        <v>2876421.977</v>
      </c>
      <c r="L25" s="1">
        <f>($D26*($A25-($A25-($A25-$A26)*0.25))/($A25-$A26)+$E25)/100</f>
        <v>2911777.0325000002</v>
      </c>
      <c r="M25" s="1">
        <f>($D26*($A25-($A25-($A25-$A26)*0.5))/($A25-$A26)+$E25)/100</f>
        <v>2970702.125</v>
      </c>
      <c r="N25" s="1">
        <f>($D26*($A25-($A25-($A25-$A26)*0.75))/($A25-$A26)+$E25)/100</f>
        <v>3029627.2174999998</v>
      </c>
      <c r="O25" s="1">
        <f>($D26*($A25-($A25-($A25-$A26)*0.9))/($A25-$A26)+$E25)/100</f>
        <v>3064982.273</v>
      </c>
      <c r="P25" s="2">
        <f t="shared" si="21"/>
        <v>8.874066536697821E-5</v>
      </c>
      <c r="Q25" s="2">
        <f t="shared" si="22"/>
        <v>1.831811959493592E-4</v>
      </c>
      <c r="R25" s="2">
        <f t="shared" si="23"/>
        <v>2.4050324745474488E-4</v>
      </c>
      <c r="S25" s="2">
        <f t="shared" si="24"/>
        <v>1.7765154675182594E-4</v>
      </c>
      <c r="T25" s="2">
        <f t="shared" si="25"/>
        <v>8.4492502512430501E-5</v>
      </c>
      <c r="U25" s="2">
        <f t="shared" si="26"/>
        <v>2.4050324745474488E-4</v>
      </c>
    </row>
    <row r="26" spans="1:21">
      <c r="A26" s="1">
        <f t="shared" si="15"/>
        <v>684200</v>
      </c>
      <c r="B26" s="3">
        <v>21000</v>
      </c>
      <c r="C26" s="1">
        <f t="shared" si="0"/>
        <v>3088.5524235005068</v>
      </c>
      <c r="D26" s="1">
        <f t="shared" si="14"/>
        <v>23570037</v>
      </c>
      <c r="E26" s="1">
        <f t="shared" si="1"/>
        <v>308855231</v>
      </c>
      <c r="F26" s="1">
        <f t="shared" si="16"/>
        <v>3112670.2255718186</v>
      </c>
      <c r="G26" s="1">
        <f t="shared" si="17"/>
        <v>3148959.9040802764</v>
      </c>
      <c r="H26" s="1">
        <f t="shared" si="18"/>
        <v>3209746.7917653196</v>
      </c>
      <c r="I26" s="1">
        <f t="shared" si="19"/>
        <v>3270918.4542242079</v>
      </c>
      <c r="J26" s="1">
        <f t="shared" si="20"/>
        <v>3307808.4209247255</v>
      </c>
      <c r="K26" s="1">
        <f>($D27*($A26-($A26-($A26-$A27)*0.1))/($A26-$A27)+$E26)/100</f>
        <v>3112945.105</v>
      </c>
      <c r="L26" s="1">
        <f>($D27*($A26-($A26-($A26-$A27)*0.25))/($A26-$A27)+$E26)/100</f>
        <v>3149534.2974999999</v>
      </c>
      <c r="M26" s="1">
        <f>($D27*($A26-($A26-($A26-$A27)*0.5))/($A26-$A27)+$E26)/100</f>
        <v>3210516.2850000001</v>
      </c>
      <c r="N26" s="1">
        <f>($D27*($A26-($A26-($A26-$A27)*0.75))/($A26-$A27)+$E26)/100</f>
        <v>3271498.2725</v>
      </c>
      <c r="O26" s="1">
        <f>($D27*($A26-($A26-($A26-$A27)*0.9))/($A26-$A27)+$E26)/100</f>
        <v>3308087.4649999999</v>
      </c>
      <c r="P26" s="2">
        <f t="shared" si="21"/>
        <v>8.8309845971824532E-5</v>
      </c>
      <c r="Q26" s="2">
        <f t="shared" si="22"/>
        <v>1.8240734630479725E-4</v>
      </c>
      <c r="R26" s="2">
        <f t="shared" si="23"/>
        <v>2.3973642925811242E-4</v>
      </c>
      <c r="S26" s="2">
        <f t="shared" si="24"/>
        <v>1.7726466859583606E-4</v>
      </c>
      <c r="T26" s="2">
        <f t="shared" si="25"/>
        <v>8.4359200946820622E-5</v>
      </c>
      <c r="U26" s="2">
        <f t="shared" si="26"/>
        <v>2.3973642925811242E-4</v>
      </c>
    </row>
    <row r="27" spans="1:21">
      <c r="A27" s="1">
        <f t="shared" si="15"/>
        <v>663200</v>
      </c>
      <c r="B27" s="3">
        <v>21000</v>
      </c>
      <c r="C27" s="1">
        <f t="shared" si="0"/>
        <v>3332.4803779565768</v>
      </c>
      <c r="D27" s="1">
        <f t="shared" si="14"/>
        <v>24392795</v>
      </c>
      <c r="E27" s="1">
        <f t="shared" si="1"/>
        <v>333248026</v>
      </c>
      <c r="F27" s="1">
        <f t="shared" si="16"/>
        <v>3357215.6728075645</v>
      </c>
      <c r="G27" s="1">
        <f t="shared" si="17"/>
        <v>3394438.171888493</v>
      </c>
      <c r="H27" s="1">
        <f t="shared" si="18"/>
        <v>3456797.57110627</v>
      </c>
      <c r="I27" s="1">
        <f t="shared" si="19"/>
        <v>3519564.4407351846</v>
      </c>
      <c r="J27" s="1">
        <f t="shared" si="20"/>
        <v>3557422.6382732624</v>
      </c>
      <c r="K27" s="1">
        <f>($D28*($A27-($A27-($A27-$A28)*0.1))/($A27-$A28)+$E27)/100</f>
        <v>3357506.7</v>
      </c>
      <c r="L27" s="1">
        <f>($D28*($A27-($A27-($A27-$A28)*0.25))/($A27-$A28)+$E27)/100</f>
        <v>3395046.36</v>
      </c>
      <c r="M27" s="1">
        <f>($D28*($A27-($A27-($A27-$A28)*0.5))/($A27-$A28)+$E27)/100</f>
        <v>3457612.46</v>
      </c>
      <c r="N27" s="1">
        <f>($D28*($A27-($A27-($A27-$A28)*0.75))/($A27-$A28)+$E27)/100</f>
        <v>3520178.56</v>
      </c>
      <c r="O27" s="1">
        <f>($D28*($A27-($A27-($A27-$A28)*0.9))/($A27-$A28)+$E27)/100</f>
        <v>3557718.22</v>
      </c>
      <c r="P27" s="2">
        <f t="shared" si="21"/>
        <v>8.6687070715451973E-5</v>
      </c>
      <c r="Q27" s="2">
        <f t="shared" si="22"/>
        <v>1.7917195150103535E-4</v>
      </c>
      <c r="R27" s="2">
        <f t="shared" si="23"/>
        <v>2.3573520779500559E-4</v>
      </c>
      <c r="S27" s="2">
        <f t="shared" si="24"/>
        <v>1.7448729101467679E-4</v>
      </c>
      <c r="T27" s="2">
        <f t="shared" si="25"/>
        <v>8.3088729339525014E-5</v>
      </c>
      <c r="U27" s="2">
        <f t="shared" si="26"/>
        <v>2.3573520779500559E-4</v>
      </c>
    </row>
    <row r="28" spans="1:21">
      <c r="A28" s="1">
        <f t="shared" si="15"/>
        <v>642200</v>
      </c>
      <c r="B28" s="3">
        <v>21000</v>
      </c>
      <c r="C28" s="1">
        <f t="shared" si="0"/>
        <v>3582.7447799699794</v>
      </c>
      <c r="D28" s="1">
        <f t="shared" si="14"/>
        <v>25026440</v>
      </c>
      <c r="E28" s="1">
        <f t="shared" si="1"/>
        <v>358274466</v>
      </c>
      <c r="F28" s="1">
        <f t="shared" si="16"/>
        <v>3608134.0571991927</v>
      </c>
      <c r="G28" s="1">
        <f t="shared" si="17"/>
        <v>3646344.7262643883</v>
      </c>
      <c r="H28" s="1">
        <f t="shared" si="18"/>
        <v>3710370.5596873029</v>
      </c>
      <c r="I28" s="1">
        <f t="shared" si="19"/>
        <v>3774828.7074536425</v>
      </c>
      <c r="J28" s="1">
        <f t="shared" si="20"/>
        <v>3813713.8374305768</v>
      </c>
      <c r="K28" s="1">
        <f>($D29*($A28-($A28-($A28-$A29)*0.1))/($A28-$A29)+$E28)/100</f>
        <v>3608442.7560000001</v>
      </c>
      <c r="L28" s="1">
        <f>($D29*($A28-($A28-($A28-$A29)*0.25))/($A28-$A29)+$E28)/100</f>
        <v>3646989.9</v>
      </c>
      <c r="M28" s="1">
        <f>($D29*($A28-($A28-($A28-$A29)*0.5))/($A28-$A29)+$E28)/100</f>
        <v>3711235.14</v>
      </c>
      <c r="N28" s="1">
        <f>($D29*($A28-($A28-($A28-$A29)*0.75))/($A28-$A29)+$E28)/100</f>
        <v>3775480.38</v>
      </c>
      <c r="O28" s="1">
        <f>($D29*($A28-($A28-($A28-$A29)*0.9))/($A28-$A29)+$E28)/100</f>
        <v>3814027.5239999997</v>
      </c>
      <c r="P28" s="2">
        <f t="shared" si="21"/>
        <v>8.5556355698984188E-5</v>
      </c>
      <c r="Q28" s="2">
        <f t="shared" si="22"/>
        <v>1.7693712033436146E-4</v>
      </c>
      <c r="R28" s="2">
        <f t="shared" si="23"/>
        <v>2.3301724148277003E-4</v>
      </c>
      <c r="S28" s="2">
        <f t="shared" si="24"/>
        <v>1.7263632256229604E-4</v>
      </c>
      <c r="T28" s="2">
        <f t="shared" si="25"/>
        <v>8.2252256670177948E-5</v>
      </c>
      <c r="U28" s="2">
        <f t="shared" si="26"/>
        <v>2.3301724148277003E-4</v>
      </c>
    </row>
    <row r="29" spans="1:21">
      <c r="A29" s="1">
        <f t="shared" si="15"/>
        <v>621200</v>
      </c>
      <c r="B29" s="3">
        <v>21000</v>
      </c>
      <c r="C29" s="1">
        <f t="shared" si="0"/>
        <v>3839.7257486385133</v>
      </c>
      <c r="D29" s="1">
        <f t="shared" si="14"/>
        <v>25698096</v>
      </c>
      <c r="E29" s="1">
        <f t="shared" si="1"/>
        <v>383972562</v>
      </c>
      <c r="F29" s="1">
        <f t="shared" si="16"/>
        <v>3865808.958715396</v>
      </c>
      <c r="G29" s="1">
        <f t="shared" si="17"/>
        <v>3905068.4190836614</v>
      </c>
      <c r="H29" s="1">
        <f t="shared" si="18"/>
        <v>3970863.6165057314</v>
      </c>
      <c r="I29" s="1">
        <f t="shared" si="19"/>
        <v>4037118.4058165196</v>
      </c>
      <c r="J29" s="1">
        <f t="shared" si="20"/>
        <v>4077094.8870146861</v>
      </c>
      <c r="K29" s="1">
        <f>($D30*($A29-($A29-($A29-$A30)*0.1))/($A29-$A30)+$E29)/100</f>
        <v>3866137.0469999998</v>
      </c>
      <c r="L29" s="1">
        <f>($D30*($A29-($A29-($A29-$A30)*0.25))/($A29-$A30)+$E29)/100</f>
        <v>3905754.1875</v>
      </c>
      <c r="M29" s="1">
        <f>($D30*($A29-($A29-($A29-$A30)*0.5))/($A29-$A30)+$E29)/100</f>
        <v>3971782.7549999999</v>
      </c>
      <c r="N29" s="1">
        <f>($D30*($A29-($A29-($A29-$A30)*0.75))/($A29-$A30)+$E29)/100</f>
        <v>4037811.3224999998</v>
      </c>
      <c r="O29" s="1">
        <f>($D30*($A29-($A29-($A29-$A30)*0.9))/($A29-$A30)+$E29)/100</f>
        <v>4077428.463</v>
      </c>
      <c r="P29" s="2">
        <f t="shared" si="21"/>
        <v>8.486924421449142E-5</v>
      </c>
      <c r="Q29" s="2">
        <f t="shared" si="22"/>
        <v>1.7560983387315869E-4</v>
      </c>
      <c r="R29" s="2">
        <f t="shared" si="23"/>
        <v>2.314706781789061E-4</v>
      </c>
      <c r="S29" s="2">
        <f t="shared" si="24"/>
        <v>1.7163645299127635E-4</v>
      </c>
      <c r="T29" s="2">
        <f t="shared" si="25"/>
        <v>8.1817076756363763E-5</v>
      </c>
      <c r="U29" s="2">
        <f t="shared" si="26"/>
        <v>2.314706781789061E-4</v>
      </c>
    </row>
    <row r="30" spans="1:21">
      <c r="A30" s="1">
        <f t="shared" si="15"/>
        <v>600200</v>
      </c>
      <c r="B30" s="3">
        <v>21000</v>
      </c>
      <c r="C30" s="1">
        <f t="shared" si="0"/>
        <v>4103.8400246659085</v>
      </c>
      <c r="D30" s="1">
        <f t="shared" si="14"/>
        <v>26411427</v>
      </c>
      <c r="E30" s="1">
        <f t="shared" si="1"/>
        <v>410383989</v>
      </c>
      <c r="F30" s="1">
        <f t="shared" si="16"/>
        <v>4130661.0395632391</v>
      </c>
      <c r="G30" s="1">
        <f t="shared" si="17"/>
        <v>4171035.8892188049</v>
      </c>
      <c r="H30" s="1">
        <f t="shared" si="18"/>
        <v>4238713.6001781793</v>
      </c>
      <c r="I30" s="1">
        <f t="shared" si="19"/>
        <v>4306880.949066964</v>
      </c>
      <c r="J30" s="1">
        <f t="shared" si="20"/>
        <v>4348019.6995739695</v>
      </c>
      <c r="K30" s="1">
        <f>($D31*($A30-($A30-($A30-$A31)*0.1))/($A30-$A31)+$E30)/100</f>
        <v>4131010.48</v>
      </c>
      <c r="L30" s="1">
        <f>($D31*($A30-($A30-($A30-$A31)*0.25))/($A30-$A31)+$E30)/100</f>
        <v>4171766.3650000002</v>
      </c>
      <c r="M30" s="1">
        <f>($D31*($A30-($A30-($A30-$A31)*0.5))/($A30-$A31)+$E30)/100</f>
        <v>4239692.84</v>
      </c>
      <c r="N30" s="1">
        <f>($D31*($A30-($A30-($A30-$A31)*0.75))/($A30-$A31)+$E30)/100</f>
        <v>4307619.3150000004</v>
      </c>
      <c r="O30" s="1">
        <f>($D31*($A30-($A30-($A30-$A31)*0.9))/($A30-$A31)+$E30)/100</f>
        <v>4348375.2</v>
      </c>
      <c r="P30" s="2">
        <f t="shared" si="21"/>
        <v>8.4596734860104504E-5</v>
      </c>
      <c r="Q30" s="2">
        <f t="shared" si="22"/>
        <v>1.7513054325028656E-4</v>
      </c>
      <c r="R30" s="2">
        <f t="shared" si="23"/>
        <v>2.3102287962540246E-4</v>
      </c>
      <c r="S30" s="2">
        <f t="shared" si="24"/>
        <v>1.7143866797534539E-4</v>
      </c>
      <c r="T30" s="2">
        <f t="shared" si="25"/>
        <v>8.1761457075631621E-5</v>
      </c>
      <c r="U30" s="2">
        <f t="shared" si="26"/>
        <v>2.3102287962540246E-4</v>
      </c>
    </row>
    <row r="31" spans="1:21">
      <c r="A31" s="1">
        <f t="shared" si="15"/>
        <v>579200</v>
      </c>
      <c r="B31" s="3">
        <v>21000</v>
      </c>
      <c r="C31" s="1">
        <f t="shared" si="0"/>
        <v>4375.5459247823237</v>
      </c>
      <c r="D31" s="1">
        <f t="shared" si="14"/>
        <v>27170590</v>
      </c>
      <c r="E31" s="1">
        <f t="shared" si="1"/>
        <v>437554579</v>
      </c>
      <c r="F31" s="1">
        <f t="shared" si="16"/>
        <v>4403153.0788141713</v>
      </c>
      <c r="G31" s="1">
        <f t="shared" si="17"/>
        <v>4444716.7204367789</v>
      </c>
      <c r="H31" s="1">
        <f t="shared" si="18"/>
        <v>4514401.7405014057</v>
      </c>
      <c r="I31" s="1">
        <f t="shared" si="19"/>
        <v>4584609.6082674162</v>
      </c>
      <c r="J31" s="1">
        <f t="shared" si="20"/>
        <v>4626988.9677167945</v>
      </c>
      <c r="K31" s="1">
        <f>($D32*($A31-($A31-($A31-$A32)*0.1))/($A31-$A32)+$E31)/100</f>
        <v>4403526.1140000001</v>
      </c>
      <c r="L31" s="1">
        <f>($D32*($A31-($A31-($A31-$A32)*0.25))/($A31-$A32)+$E31)/100</f>
        <v>4445496.5999999996</v>
      </c>
      <c r="M31" s="1">
        <f>($D32*($A31-($A31-($A31-$A32)*0.5))/($A31-$A32)+$E31)/100</f>
        <v>4515447.41</v>
      </c>
      <c r="N31" s="1">
        <f>($D32*($A31-($A31-($A31-$A32)*0.75))/($A31-$A32)+$E31)/100</f>
        <v>4585398.22</v>
      </c>
      <c r="O31" s="1">
        <f>($D32*($A31-($A31-($A31-$A32)*0.9))/($A31-$A32)+$E31)/100</f>
        <v>4627368.7060000002</v>
      </c>
      <c r="P31" s="2">
        <f t="shared" si="21"/>
        <v>8.472001294337657E-5</v>
      </c>
      <c r="Q31" s="2">
        <f t="shared" si="22"/>
        <v>1.7546215254504193E-4</v>
      </c>
      <c r="R31" s="2">
        <f t="shared" si="23"/>
        <v>2.3162969507413341E-4</v>
      </c>
      <c r="S31" s="2">
        <f t="shared" si="24"/>
        <v>1.720128429608033E-4</v>
      </c>
      <c r="T31" s="2">
        <f t="shared" si="25"/>
        <v>8.2070280663141659E-5</v>
      </c>
      <c r="U31" s="2">
        <f t="shared" si="26"/>
        <v>2.3162969507413341E-4</v>
      </c>
    </row>
    <row r="32" spans="1:21">
      <c r="A32" s="1">
        <f t="shared" si="15"/>
        <v>558200</v>
      </c>
      <c r="B32" s="3">
        <v>21000</v>
      </c>
      <c r="C32" s="1">
        <f t="shared" si="0"/>
        <v>4655.3491736434162</v>
      </c>
      <c r="D32" s="1">
        <f t="shared" si="14"/>
        <v>27980324</v>
      </c>
      <c r="E32" s="1">
        <f t="shared" si="1"/>
        <v>465534903</v>
      </c>
      <c r="F32" s="1">
        <f t="shared" si="16"/>
        <v>4683795.9020116851</v>
      </c>
      <c r="G32" s="1">
        <f t="shared" si="17"/>
        <v>4726629.5213067513</v>
      </c>
      <c r="H32" s="1">
        <f t="shared" si="18"/>
        <v>4798459.9792285301</v>
      </c>
      <c r="I32" s="1">
        <f t="shared" si="19"/>
        <v>4870850.1275932621</v>
      </c>
      <c r="J32" s="1">
        <f t="shared" si="20"/>
        <v>4914556.9510160917</v>
      </c>
      <c r="K32" s="1">
        <f>($D33*($A32-($A32-($A32-$A33)*0.1))/($A32-$A33)+$E32)/100</f>
        <v>4684195.0930000003</v>
      </c>
      <c r="L32" s="1">
        <f>($D33*($A32-($A32-($A32-$A33)*0.25))/($A32-$A33)+$E32)/100</f>
        <v>4727464.1875</v>
      </c>
      <c r="M32" s="1">
        <f>($D33*($A32-($A32-($A32-$A33)*0.5))/($A32-$A33)+$E32)/100</f>
        <v>4799579.3449999997</v>
      </c>
      <c r="N32" s="1">
        <f>($D33*($A32-($A32-($A32-$A33)*0.75))/($A32-$A33)+$E32)/100</f>
        <v>4871694.5025000004</v>
      </c>
      <c r="O32" s="1">
        <f>($D33*($A32-($A32-($A32-$A33)*0.9))/($A32-$A33)+$E32)/100</f>
        <v>4914963.5970000001</v>
      </c>
      <c r="P32" s="2">
        <f t="shared" si="21"/>
        <v>8.5228092057516264E-5</v>
      </c>
      <c r="Q32" s="2">
        <f t="shared" si="22"/>
        <v>1.7658802947981999E-4</v>
      </c>
      <c r="R32" s="2">
        <f t="shared" si="23"/>
        <v>2.3327604613045569E-4</v>
      </c>
      <c r="S32" s="2">
        <f t="shared" si="24"/>
        <v>1.7335267655946195E-4</v>
      </c>
      <c r="T32" s="2">
        <f t="shared" si="25"/>
        <v>8.2743162397222965E-5</v>
      </c>
      <c r="U32" s="2">
        <f t="shared" si="26"/>
        <v>2.3327604613045569E-4</v>
      </c>
    </row>
    <row r="33" spans="1:21">
      <c r="A33" s="1">
        <f t="shared" si="15"/>
        <v>537200</v>
      </c>
      <c r="B33" s="3">
        <v>21000</v>
      </c>
      <c r="C33" s="1">
        <f t="shared" si="0"/>
        <v>4943.8098081353173</v>
      </c>
      <c r="D33" s="1">
        <f t="shared" si="14"/>
        <v>28846063</v>
      </c>
      <c r="E33" s="1">
        <f t="shared" si="1"/>
        <v>494380966</v>
      </c>
      <c r="F33" s="1">
        <f t="shared" si="16"/>
        <v>4973155.4053398604</v>
      </c>
      <c r="G33" s="1">
        <f t="shared" si="17"/>
        <v>5017349.1339160623</v>
      </c>
      <c r="H33" s="1">
        <f t="shared" si="18"/>
        <v>5091478.4995669434</v>
      </c>
      <c r="I33" s="1">
        <f t="shared" si="19"/>
        <v>5166208.5920256814</v>
      </c>
      <c r="J33" s="1">
        <f t="shared" si="20"/>
        <v>5211339.5554395905</v>
      </c>
      <c r="K33" s="1">
        <f>($D34*($A33-($A33-($A33-$A34)*0.1))/($A33-$A34)+$E33)/100</f>
        <v>4973583.7189999996</v>
      </c>
      <c r="L33" s="1">
        <f>($D34*($A33-($A33-($A33-$A34)*0.25))/($A33-$A34)+$E33)/100</f>
        <v>5018244.8075000001</v>
      </c>
      <c r="M33" s="1">
        <f>($D34*($A33-($A33-($A33-$A34)*0.5))/($A33-$A34)+$E33)/100</f>
        <v>5092679.9550000001</v>
      </c>
      <c r="N33" s="1">
        <f>($D34*($A33-($A33-($A33-$A34)*0.75))/($A33-$A34)+$E33)/100</f>
        <v>5167115.1025</v>
      </c>
      <c r="O33" s="1">
        <f>($D34*($A33-($A33-($A33-$A34)*0.9))/($A33-$A34)+$E33)/100</f>
        <v>5211776.1910000006</v>
      </c>
      <c r="P33" s="2">
        <f t="shared" si="21"/>
        <v>8.6125130873513788E-5</v>
      </c>
      <c r="Q33" s="2">
        <f t="shared" si="22"/>
        <v>1.7851529961972806E-4</v>
      </c>
      <c r="R33" s="2">
        <f t="shared" si="23"/>
        <v>2.3597378112445722E-4</v>
      </c>
      <c r="S33" s="2">
        <f t="shared" si="24"/>
        <v>1.7546919722093407E-4</v>
      </c>
      <c r="T33" s="2">
        <f t="shared" si="25"/>
        <v>8.3785666960491472E-5</v>
      </c>
      <c r="U33" s="2">
        <f t="shared" si="26"/>
        <v>2.3597378112445722E-4</v>
      </c>
    </row>
    <row r="34" spans="1:21">
      <c r="A34" s="1">
        <f t="shared" si="15"/>
        <v>516200</v>
      </c>
      <c r="B34" s="3">
        <v>21000</v>
      </c>
      <c r="C34" s="1">
        <f t="shared" si="0"/>
        <v>5241.5504017945332</v>
      </c>
      <c r="D34" s="1">
        <f t="shared" si="14"/>
        <v>29774059</v>
      </c>
      <c r="E34" s="1">
        <f t="shared" ref="E34:E64" si="27">D34+E33</f>
        <v>524155025</v>
      </c>
      <c r="F34" s="1">
        <f t="shared" si="16"/>
        <v>5271860.928189409</v>
      </c>
      <c r="G34" s="1">
        <f t="shared" si="17"/>
        <v>5317515.2347515523</v>
      </c>
      <c r="H34" s="1">
        <f t="shared" si="18"/>
        <v>5394114.7245480651</v>
      </c>
      <c r="I34" s="1">
        <f t="shared" si="19"/>
        <v>5471360.8456277903</v>
      </c>
      <c r="J34" s="1">
        <f t="shared" si="20"/>
        <v>5518024.0149486037</v>
      </c>
      <c r="K34" s="1">
        <f>($D35*($A34-($A34-($A34-$A35)*0.1))/($A34-$A35)+$E34)/100</f>
        <v>5272321.8020000001</v>
      </c>
      <c r="L34" s="1">
        <f>($D35*($A34-($A34-($A34-$A35)*0.25))/($A34-$A35)+$E34)/100</f>
        <v>5318479.13</v>
      </c>
      <c r="M34" s="1">
        <f>($D35*($A34-($A34-($A34-$A35)*0.5))/($A34-$A35)+$E34)/100</f>
        <v>5395408.0099999998</v>
      </c>
      <c r="N34" s="1">
        <f>($D35*($A34-($A34-($A34-$A35)*0.75))/($A34-$A35)+$E34)/100</f>
        <v>5472336.8899999997</v>
      </c>
      <c r="O34" s="1">
        <f>($D35*($A34-($A34-($A34-$A35)*0.9))/($A34-$A35)+$E34)/100</f>
        <v>5518494.2179999994</v>
      </c>
      <c r="P34" s="2">
        <f t="shared" si="21"/>
        <v>8.7421465943233949E-5</v>
      </c>
      <c r="Q34" s="2">
        <f t="shared" si="22"/>
        <v>1.8126798060646843E-4</v>
      </c>
      <c r="R34" s="2">
        <f t="shared" si="23"/>
        <v>2.3975861062966699E-4</v>
      </c>
      <c r="S34" s="2">
        <f t="shared" si="24"/>
        <v>1.7839151899281381E-4</v>
      </c>
      <c r="T34" s="2">
        <f t="shared" si="25"/>
        <v>8.5212215481830211E-5</v>
      </c>
      <c r="U34" s="2">
        <f t="shared" si="26"/>
        <v>2.3975861062966699E-4</v>
      </c>
    </row>
    <row r="35" spans="1:21">
      <c r="A35" s="1">
        <f t="shared" si="15"/>
        <v>495200</v>
      </c>
      <c r="B35" s="3">
        <v>21000</v>
      </c>
      <c r="C35" s="1">
        <f t="shared" si="0"/>
        <v>5549.2659269057413</v>
      </c>
      <c r="D35" s="1">
        <f t="shared" si="14"/>
        <v>30771552</v>
      </c>
      <c r="E35" s="1">
        <f t="shared" si="27"/>
        <v>554926577</v>
      </c>
      <c r="F35" s="1">
        <f t="shared" si="16"/>
        <v>5580615.2998377336</v>
      </c>
      <c r="G35" s="1">
        <f t="shared" si="17"/>
        <v>5627842.6661476828</v>
      </c>
      <c r="H35" s="1">
        <f t="shared" si="18"/>
        <v>5707104.1450939281</v>
      </c>
      <c r="I35" s="1">
        <f t="shared" si="19"/>
        <v>5787063.8453745786</v>
      </c>
      <c r="J35" s="1">
        <f t="shared" si="20"/>
        <v>5835380.5756119927</v>
      </c>
      <c r="K35" s="1">
        <f>($D36*($A35-($A35-($A35-$A36)*0.1))/($A35-$A36)+$E35)/100</f>
        <v>5581112.7429999998</v>
      </c>
      <c r="L35" s="1">
        <f>($D36*($A35-($A35-($A35-$A36)*0.25))/($A35-$A36)+$E35)/100</f>
        <v>5628883.2024999997</v>
      </c>
      <c r="M35" s="1">
        <f>($D36*($A35-($A35-($A35-$A36)*0.5))/($A35-$A36)+$E35)/100</f>
        <v>5708500.6349999998</v>
      </c>
      <c r="N35" s="1">
        <f>($D36*($A35-($A35-($A35-$A36)*0.75))/($A35-$A36)+$E35)/100</f>
        <v>5788118.0674999999</v>
      </c>
      <c r="O35" s="1">
        <f>($D36*($A35-($A35-($A35-$A36)*0.9))/($A35-$A36)+$E35)/100</f>
        <v>5835888.5270000007</v>
      </c>
      <c r="P35" s="2">
        <f t="shared" si="21"/>
        <v>8.9137691014220071E-5</v>
      </c>
      <c r="Q35" s="2">
        <f t="shared" si="22"/>
        <v>1.8489080346467947E-4</v>
      </c>
      <c r="R35" s="2">
        <f t="shared" si="23"/>
        <v>2.4469325783587953E-4</v>
      </c>
      <c r="S35" s="2">
        <f t="shared" si="24"/>
        <v>1.821687393796226E-4</v>
      </c>
      <c r="T35" s="2">
        <f t="shared" si="25"/>
        <v>8.7046831209409021E-5</v>
      </c>
      <c r="U35" s="2">
        <f t="shared" si="26"/>
        <v>2.4469325783587953E-4</v>
      </c>
    </row>
    <row r="36" spans="1:21">
      <c r="A36" s="1">
        <f t="shared" si="15"/>
        <v>474200</v>
      </c>
      <c r="B36" s="3">
        <v>20000</v>
      </c>
      <c r="C36" s="1">
        <f t="shared" si="0"/>
        <v>5867.735665266704</v>
      </c>
      <c r="D36" s="1">
        <f t="shared" si="14"/>
        <v>31846973</v>
      </c>
      <c r="E36" s="1">
        <f t="shared" si="27"/>
        <v>586773550</v>
      </c>
      <c r="F36" s="1">
        <f t="shared" si="16"/>
        <v>5898658.0796870673</v>
      </c>
      <c r="G36" s="1">
        <f t="shared" si="17"/>
        <v>5945241.1399165746</v>
      </c>
      <c r="H36" s="1">
        <f t="shared" si="18"/>
        <v>6023418.2874888042</v>
      </c>
      <c r="I36" s="1">
        <f t="shared" si="19"/>
        <v>6102280.2584913541</v>
      </c>
      <c r="J36" s="1">
        <f t="shared" si="20"/>
        <v>6149931.7777492842</v>
      </c>
      <c r="K36" s="1">
        <f>($D37*($A36-($A36-($A36-$A37)*0.1))/($A36-$A37)+$E36)/100</f>
        <v>5899145.9939999999</v>
      </c>
      <c r="L36" s="1">
        <f>($D37*($A36-($A36-($A36-$A37)*0.25))/($A36-$A37)+$E36)/100</f>
        <v>5946261.7350000003</v>
      </c>
      <c r="M36" s="1">
        <f>($D37*($A36-($A36-($A36-$A37)*0.5))/($A36-$A37)+$E36)/100</f>
        <v>6024787.9699999997</v>
      </c>
      <c r="N36" s="1">
        <f>($D37*($A36-($A36-($A36-$A37)*0.75))/($A36-$A37)+$E36)/100</f>
        <v>6103314.2050000001</v>
      </c>
      <c r="O36" s="1">
        <f>($D37*($A36-($A36-($A36-$A37)*0.9))/($A36-$A37)+$E36)/100</f>
        <v>6150429.9460000005</v>
      </c>
      <c r="P36" s="2">
        <f t="shared" si="21"/>
        <v>8.2716154478057989E-5</v>
      </c>
      <c r="Q36" s="2">
        <f t="shared" si="22"/>
        <v>1.7166588526972248E-4</v>
      </c>
      <c r="R36" s="2">
        <f t="shared" si="23"/>
        <v>2.2739289317504272E-4</v>
      </c>
      <c r="S36" s="2">
        <f t="shared" si="24"/>
        <v>1.6943609025614148E-4</v>
      </c>
      <c r="T36" s="2">
        <f t="shared" si="25"/>
        <v>8.1003866175993259E-5</v>
      </c>
      <c r="U36" s="2">
        <f t="shared" si="26"/>
        <v>2.2739289317504272E-4</v>
      </c>
    </row>
    <row r="37" spans="1:21">
      <c r="A37" s="1">
        <f t="shared" si="15"/>
        <v>454200</v>
      </c>
      <c r="B37" s="3">
        <v>19900</v>
      </c>
      <c r="C37" s="1">
        <f t="shared" si="0"/>
        <v>6181.8406075513294</v>
      </c>
      <c r="D37" s="1">
        <f t="shared" si="14"/>
        <v>31410494</v>
      </c>
      <c r="E37" s="1">
        <f t="shared" si="27"/>
        <v>618184044</v>
      </c>
      <c r="F37" s="1">
        <f t="shared" si="16"/>
        <v>6213703.0100305416</v>
      </c>
      <c r="G37" s="1">
        <f t="shared" si="17"/>
        <v>6261710.1512876898</v>
      </c>
      <c r="H37" s="1">
        <f t="shared" si="18"/>
        <v>6342299.1413473487</v>
      </c>
      <c r="I37" s="1">
        <f t="shared" si="19"/>
        <v>6423622.225128565</v>
      </c>
      <c r="J37" s="1">
        <f t="shared" si="20"/>
        <v>6472774.7084137732</v>
      </c>
      <c r="K37" s="1">
        <f>($D38*($A37-($A37-($A37-$A38)*0.1))/($A37-$A38)+$E37)/100</f>
        <v>6214225.8310000002</v>
      </c>
      <c r="L37" s="1">
        <f>($D38*($A37-($A37-($A37-$A38)*0.25))/($A37-$A38)+$E37)/100</f>
        <v>6262803.9175000004</v>
      </c>
      <c r="M37" s="1">
        <f>($D38*($A37-($A37-($A37-$A38)*0.5))/($A37-$A38)+$E37)/100</f>
        <v>6343767.3949999996</v>
      </c>
      <c r="N37" s="1">
        <f>($D38*($A37-($A37-($A37-$A38)*0.75))/($A37-$A38)+$E37)/100</f>
        <v>6424730.8724999996</v>
      </c>
      <c r="O37" s="1">
        <f>($D38*($A37-($A37-($A37-$A38)*0.9))/($A37-$A38)+$E37)/100</f>
        <v>6473308.9589999998</v>
      </c>
      <c r="P37" s="2">
        <f t="shared" si="21"/>
        <v>8.4139999709464654E-5</v>
      </c>
      <c r="Q37" s="2">
        <f t="shared" si="22"/>
        <v>1.7467531806557901E-4</v>
      </c>
      <c r="R37" s="2">
        <f t="shared" si="23"/>
        <v>2.3150179768073023E-4</v>
      </c>
      <c r="S37" s="2">
        <f t="shared" si="24"/>
        <v>1.7258913002350752E-4</v>
      </c>
      <c r="T37" s="2">
        <f t="shared" si="25"/>
        <v>8.2538109279800149E-5</v>
      </c>
      <c r="U37" s="2">
        <f t="shared" si="26"/>
        <v>2.3150179768073023E-4</v>
      </c>
    </row>
    <row r="38" spans="1:21">
      <c r="A38" s="1">
        <f t="shared" si="15"/>
        <v>434300</v>
      </c>
      <c r="B38" s="3">
        <v>19900</v>
      </c>
      <c r="C38" s="1">
        <f t="shared" si="0"/>
        <v>6505.6945182977179</v>
      </c>
      <c r="D38" s="1">
        <f t="shared" si="14"/>
        <v>32385391</v>
      </c>
      <c r="E38" s="1">
        <f t="shared" si="27"/>
        <v>650569435</v>
      </c>
      <c r="F38" s="1">
        <f t="shared" si="16"/>
        <v>6538736.6926827636</v>
      </c>
      <c r="G38" s="1">
        <f t="shared" si="17"/>
        <v>6588531.6253215289</v>
      </c>
      <c r="H38" s="1">
        <f t="shared" si="18"/>
        <v>6672149.6611490222</v>
      </c>
      <c r="I38" s="1">
        <f t="shared" si="19"/>
        <v>6756565.2741220957</v>
      </c>
      <c r="J38" s="1">
        <f t="shared" si="20"/>
        <v>6807604.6126604713</v>
      </c>
      <c r="K38" s="1">
        <f>($D39*($A38-($A38-($A38-$A39)*0.1))/($A38-$A39)+$E38)/100</f>
        <v>6539304.4649999999</v>
      </c>
      <c r="L38" s="1">
        <f>($D39*($A38-($A38-($A38-$A39)*0.25))/($A38-$A39)+$E38)/100</f>
        <v>6589719.6375000002</v>
      </c>
      <c r="M38" s="1">
        <f>($D39*($A38-($A38-($A38-$A39)*0.5))/($A38-$A39)+$E38)/100</f>
        <v>6673744.9249999998</v>
      </c>
      <c r="N38" s="1">
        <f>($D39*($A38-($A38-($A38-$A39)*0.75))/($A38-$A39)+$E38)/100</f>
        <v>6757770.2125000004</v>
      </c>
      <c r="O38" s="1">
        <f>($D39*($A38-($A38-($A38-$A39)*0.9))/($A38-$A39)+$E38)/100</f>
        <v>6808185.3849999998</v>
      </c>
      <c r="P38" s="2">
        <f t="shared" si="21"/>
        <v>8.6832112060982738E-5</v>
      </c>
      <c r="Q38" s="2">
        <f t="shared" si="22"/>
        <v>1.8031516672174059E-4</v>
      </c>
      <c r="R38" s="2">
        <f t="shared" si="23"/>
        <v>2.3909293585943353E-4</v>
      </c>
      <c r="S38" s="2">
        <f t="shared" si="24"/>
        <v>1.7833593386859829E-4</v>
      </c>
      <c r="T38" s="2">
        <f t="shared" si="25"/>
        <v>8.531229008928232E-5</v>
      </c>
      <c r="U38" s="2">
        <f t="shared" si="26"/>
        <v>2.3909293585943353E-4</v>
      </c>
    </row>
    <row r="39" spans="1:21">
      <c r="A39" s="1">
        <f t="shared" si="15"/>
        <v>414400</v>
      </c>
      <c r="B39" s="3">
        <v>19800</v>
      </c>
      <c r="C39" s="1">
        <f t="shared" si="0"/>
        <v>6841.7956701996818</v>
      </c>
      <c r="D39" s="1">
        <f t="shared" si="14"/>
        <v>33610115</v>
      </c>
      <c r="E39" s="1">
        <f t="shared" si="27"/>
        <v>684179550</v>
      </c>
      <c r="F39" s="1">
        <f t="shared" si="16"/>
        <v>6875947.113810177</v>
      </c>
      <c r="G39" s="1">
        <f t="shared" si="17"/>
        <v>6927424.0496551255</v>
      </c>
      <c r="H39" s="1">
        <f t="shared" si="18"/>
        <v>7013894.7763972217</v>
      </c>
      <c r="I39" s="1">
        <f t="shared" si="19"/>
        <v>7101226.5986760091</v>
      </c>
      <c r="J39" s="1">
        <f t="shared" si="20"/>
        <v>7154047.061826352</v>
      </c>
      <c r="K39" s="1">
        <f>($D40*($A39-($A39-($A39-$A40)*0.1))/($A39-$A40)+$E39)/100</f>
        <v>6876559.8250000002</v>
      </c>
      <c r="L39" s="1">
        <f>($D40*($A39-($A39-($A39-$A40)*0.25))/($A39-$A40)+$E39)/100</f>
        <v>6928706.3125</v>
      </c>
      <c r="M39" s="1">
        <f>($D40*($A39-($A39-($A39-$A40)*0.5))/($A39-$A40)+$E39)/100</f>
        <v>7015617.125</v>
      </c>
      <c r="N39" s="1">
        <f>($D40*($A39-($A39-($A39-$A40)*0.75))/($A39-$A40)+$E39)/100</f>
        <v>7102527.9375</v>
      </c>
      <c r="O39" s="1">
        <f>($D40*($A39-($A39-($A39-$A40)*0.9))/($A39-$A40)+$E39)/100</f>
        <v>7154674.4249999998</v>
      </c>
      <c r="P39" s="2">
        <f t="shared" si="21"/>
        <v>8.9109351727358288E-5</v>
      </c>
      <c r="Q39" s="2">
        <f t="shared" si="22"/>
        <v>1.8509951688872861E-4</v>
      </c>
      <c r="R39" s="2">
        <f t="shared" si="23"/>
        <v>2.4556236694257697E-4</v>
      </c>
      <c r="S39" s="2">
        <f t="shared" si="24"/>
        <v>1.8325549901949685E-4</v>
      </c>
      <c r="T39" s="2">
        <f t="shared" si="25"/>
        <v>8.7693464723675519E-5</v>
      </c>
      <c r="U39" s="2">
        <f t="shared" si="26"/>
        <v>2.4556236694257697E-4</v>
      </c>
    </row>
    <row r="40" spans="1:21">
      <c r="A40" s="1">
        <f t="shared" si="15"/>
        <v>394600</v>
      </c>
      <c r="B40" s="3">
        <v>19400</v>
      </c>
      <c r="C40" s="1">
        <f t="shared" si="0"/>
        <v>7189.438920681805</v>
      </c>
      <c r="D40" s="1">
        <f t="shared" si="14"/>
        <v>34764325</v>
      </c>
      <c r="E40" s="1">
        <f t="shared" si="27"/>
        <v>718943875</v>
      </c>
      <c r="F40" s="1">
        <f t="shared" si="16"/>
        <v>7224255.5336056268</v>
      </c>
      <c r="G40" s="1">
        <f t="shared" si="17"/>
        <v>7276742.5253739189</v>
      </c>
      <c r="H40" s="1">
        <f t="shared" si="18"/>
        <v>7364930.2684493763</v>
      </c>
      <c r="I40" s="1">
        <f t="shared" si="19"/>
        <v>7454022.4156382577</v>
      </c>
      <c r="J40" s="1">
        <f t="shared" si="20"/>
        <v>7507920.520888689</v>
      </c>
      <c r="K40" s="1">
        <f>($D41*($A40-($A40-($A40-$A41)*0.1))/($A40-$A41)+$E40)/100</f>
        <v>7224898.8539999994</v>
      </c>
      <c r="L40" s="1">
        <f>($D41*($A40-($A40-($A40-$A41)*0.25))/($A40-$A41)+$E40)/100</f>
        <v>7278089.0099999998</v>
      </c>
      <c r="M40" s="1">
        <f>($D41*($A40-($A40-($A40-$A41)*0.5))/($A40-$A41)+$E40)/100</f>
        <v>7366739.2699999996</v>
      </c>
      <c r="N40" s="1">
        <f>($D41*($A40-($A40-($A40-$A41)*0.75))/($A40-$A41)+$E40)/100</f>
        <v>7455389.5300000003</v>
      </c>
      <c r="O40" s="1">
        <f>($D41*($A40-($A40-($A40-$A41)*0.9))/($A40-$A41)+$E40)/100</f>
        <v>7508579.6860000007</v>
      </c>
      <c r="P40" s="2">
        <f t="shared" si="21"/>
        <v>8.9050060782039676E-5</v>
      </c>
      <c r="Q40" s="2">
        <f t="shared" si="22"/>
        <v>1.8503947630215913E-4</v>
      </c>
      <c r="R40" s="2">
        <f t="shared" si="23"/>
        <v>2.4562371735857395E-4</v>
      </c>
      <c r="S40" s="2">
        <f t="shared" si="24"/>
        <v>1.8340625846178797E-4</v>
      </c>
      <c r="T40" s="2">
        <f t="shared" si="25"/>
        <v>8.7795962873843533E-5</v>
      </c>
      <c r="U40" s="2">
        <f t="shared" si="26"/>
        <v>2.4562371735857395E-4</v>
      </c>
    </row>
    <row r="41" spans="1:21">
      <c r="A41" s="1">
        <f t="shared" si="15"/>
        <v>375200</v>
      </c>
      <c r="B41" s="3">
        <v>18900</v>
      </c>
      <c r="C41" s="1">
        <f t="shared" si="0"/>
        <v>7544.0399631368509</v>
      </c>
      <c r="D41" s="1">
        <f t="shared" si="14"/>
        <v>35460104</v>
      </c>
      <c r="E41" s="1">
        <f t="shared" si="27"/>
        <v>754403979</v>
      </c>
      <c r="F41" s="1">
        <f t="shared" si="16"/>
        <v>7579374.2091941219</v>
      </c>
      <c r="G41" s="1">
        <f t="shared" si="17"/>
        <v>7632648.146641654</v>
      </c>
      <c r="H41" s="1">
        <f t="shared" si="18"/>
        <v>7722176.1538506774</v>
      </c>
      <c r="I41" s="1">
        <f t="shared" si="19"/>
        <v>7812645.6033575265</v>
      </c>
      <c r="J41" s="1">
        <f t="shared" si="20"/>
        <v>7867388.4567442099</v>
      </c>
      <c r="K41" s="1">
        <f>($D42*($A41-($A41-($A41-$A42)*0.1))/($A41-$A42)+$E41)/100</f>
        <v>7580043.6839999994</v>
      </c>
      <c r="L41" s="1">
        <f>($D42*($A41-($A41-($A41-$A42)*0.25))/($A41-$A42)+$E41)/100</f>
        <v>7634049.5250000004</v>
      </c>
      <c r="M41" s="1">
        <f>($D42*($A41-($A41-($A41-$A42)*0.5))/($A41-$A42)+$E41)/100</f>
        <v>7724059.2599999998</v>
      </c>
      <c r="N41" s="1">
        <f>($D42*($A41-($A41-($A41-$A42)*0.75))/($A41-$A42)+$E41)/100</f>
        <v>7814068.9950000001</v>
      </c>
      <c r="O41" s="1">
        <f>($D42*($A41-($A41-($A41-$A42)*0.9))/($A41-$A42)+$E41)/100</f>
        <v>7868074.8360000001</v>
      </c>
      <c r="P41" s="2">
        <f t="shared" si="21"/>
        <v>8.8328506734162957E-5</v>
      </c>
      <c r="Q41" s="2">
        <f t="shared" si="22"/>
        <v>1.8360316516922282E-4</v>
      </c>
      <c r="R41" s="2">
        <f t="shared" si="23"/>
        <v>2.4385692734856079E-4</v>
      </c>
      <c r="S41" s="2">
        <f t="shared" si="24"/>
        <v>1.821907347060422E-4</v>
      </c>
      <c r="T41" s="2">
        <f t="shared" si="25"/>
        <v>8.7243595452805476E-5</v>
      </c>
      <c r="U41" s="2">
        <f t="shared" si="26"/>
        <v>2.4385692734856079E-4</v>
      </c>
    </row>
    <row r="42" spans="1:21">
      <c r="A42" s="1">
        <f t="shared" si="15"/>
        <v>356300</v>
      </c>
      <c r="B42" s="3">
        <v>18500</v>
      </c>
      <c r="C42" s="1">
        <f t="shared" si="0"/>
        <v>7904.0789130154335</v>
      </c>
      <c r="D42" s="1">
        <f t="shared" si="14"/>
        <v>36003894</v>
      </c>
      <c r="E42" s="1">
        <f t="shared" si="27"/>
        <v>790407873</v>
      </c>
      <c r="F42" s="1">
        <f t="shared" si="16"/>
        <v>7940145.792020564</v>
      </c>
      <c r="G42" s="1">
        <f t="shared" si="17"/>
        <v>7994532.9646855332</v>
      </c>
      <c r="H42" s="1">
        <f t="shared" si="18"/>
        <v>8085955.4217115603</v>
      </c>
      <c r="I42" s="1">
        <f t="shared" si="19"/>
        <v>8178369.7672049012</v>
      </c>
      <c r="J42" s="1">
        <f t="shared" si="20"/>
        <v>8234304.5840661693</v>
      </c>
      <c r="K42" s="1">
        <f>($D43*($A42-($A42-($A42-$A43)*0.1))/($A42-$A43)+$E42)/100</f>
        <v>7940850.8760000002</v>
      </c>
      <c r="L42" s="1">
        <f>($D43*($A42-($A42-($A42-$A43)*0.25))/($A42-$A43)+$E42)/100</f>
        <v>7996009.0949999997</v>
      </c>
      <c r="M42" s="1">
        <f>($D43*($A42-($A42-($A42-$A43)*0.5))/($A42-$A43)+$E42)/100</f>
        <v>8087939.46</v>
      </c>
      <c r="N42" s="1">
        <f>($D43*($A42-($A42-($A42-$A43)*0.75))/($A42-$A43)+$E42)/100</f>
        <v>8179869.8250000002</v>
      </c>
      <c r="O42" s="1">
        <f>($D43*($A42-($A42-($A42-$A43)*0.9))/($A42-$A43)+$E42)/100</f>
        <v>8235028.0439999998</v>
      </c>
      <c r="P42" s="2">
        <f t="shared" si="21"/>
        <v>8.8799878227018115E-5</v>
      </c>
      <c r="Q42" s="2">
        <f t="shared" si="22"/>
        <v>1.8464247017144014E-4</v>
      </c>
      <c r="R42" s="2">
        <f t="shared" si="23"/>
        <v>2.4536844256057758E-4</v>
      </c>
      <c r="S42" s="2">
        <f t="shared" si="24"/>
        <v>1.8341770276934463E-4</v>
      </c>
      <c r="T42" s="2">
        <f t="shared" si="25"/>
        <v>8.7859263213357414E-5</v>
      </c>
      <c r="U42" s="2">
        <f t="shared" si="26"/>
        <v>2.4536844256057758E-4</v>
      </c>
    </row>
    <row r="43" spans="1:21">
      <c r="A43" s="1">
        <f t="shared" si="15"/>
        <v>337800</v>
      </c>
      <c r="B43" s="3">
        <v>18000</v>
      </c>
      <c r="C43" s="1">
        <f t="shared" si="0"/>
        <v>8271.8003804124237</v>
      </c>
      <c r="D43" s="1">
        <f t="shared" si="14"/>
        <v>36772146</v>
      </c>
      <c r="E43" s="1">
        <f t="shared" si="27"/>
        <v>827180019</v>
      </c>
      <c r="F43" s="1">
        <f t="shared" si="16"/>
        <v>8308442.7108724723</v>
      </c>
      <c r="G43" s="1">
        <f t="shared" si="17"/>
        <v>8363705.3605309147</v>
      </c>
      <c r="H43" s="1">
        <f t="shared" si="18"/>
        <v>8456620.6113755889</v>
      </c>
      <c r="I43" s="1">
        <f t="shared" si="19"/>
        <v>8550571.2959208004</v>
      </c>
      <c r="J43" s="1">
        <f t="shared" si="20"/>
        <v>8607449.5504574608</v>
      </c>
      <c r="K43" s="1">
        <f>($D44*($A43-($A43-($A43-$A44)*0.1))/($A43-$A44)+$E43)/100</f>
        <v>8309178.5079999994</v>
      </c>
      <c r="L43" s="1">
        <f>($D44*($A43-($A43-($A43-$A44)*0.25))/($A43-$A44)+$E43)/100</f>
        <v>8365245.9850000003</v>
      </c>
      <c r="M43" s="1">
        <f>($D44*($A43-($A43-($A43-$A44)*0.5))/($A43-$A44)+$E43)/100</f>
        <v>8458691.7799999993</v>
      </c>
      <c r="N43" s="1">
        <f>($D44*($A43-($A43-($A43-$A44)*0.75))/($A43-$A44)+$E43)/100</f>
        <v>8552137.5749999993</v>
      </c>
      <c r="O43" s="1">
        <f>($D44*($A43-($A43-($A43-$A44)*0.9))/($A43-$A44)+$E43)/100</f>
        <v>8608205.0520000011</v>
      </c>
      <c r="P43" s="2">
        <f t="shared" si="21"/>
        <v>8.8560173444334733E-5</v>
      </c>
      <c r="Q43" s="2">
        <f t="shared" si="22"/>
        <v>1.8420357995344304E-4</v>
      </c>
      <c r="R43" s="2">
        <f t="shared" si="23"/>
        <v>2.4491681956552864E-4</v>
      </c>
      <c r="S43" s="2">
        <f t="shared" si="24"/>
        <v>1.831782959281397E-4</v>
      </c>
      <c r="T43" s="2">
        <f t="shared" si="25"/>
        <v>8.777298526252929E-5</v>
      </c>
      <c r="U43" s="2">
        <f t="shared" si="26"/>
        <v>2.4491681956552864E-4</v>
      </c>
    </row>
    <row r="44" spans="1:21">
      <c r="A44" s="1">
        <f t="shared" si="15"/>
        <v>319800</v>
      </c>
      <c r="B44" s="3">
        <v>17500</v>
      </c>
      <c r="C44" s="1">
        <f t="shared" si="0"/>
        <v>8645.583563798049</v>
      </c>
      <c r="D44" s="1">
        <f t="shared" si="14"/>
        <v>37378318</v>
      </c>
      <c r="E44" s="1">
        <f t="shared" si="27"/>
        <v>864558337</v>
      </c>
      <c r="F44" s="1">
        <f t="shared" si="16"/>
        <v>8682825.283782078</v>
      </c>
      <c r="G44" s="1">
        <f t="shared" si="17"/>
        <v>8739000.1808344629</v>
      </c>
      <c r="H44" s="1">
        <f t="shared" si="18"/>
        <v>8833471.8978358675</v>
      </c>
      <c r="I44" s="1">
        <f t="shared" si="19"/>
        <v>8929025.7265863996</v>
      </c>
      <c r="J44" s="1">
        <f t="shared" si="20"/>
        <v>8986889.080352325</v>
      </c>
      <c r="K44" s="1">
        <f>($D45*($A44-($A44-($A44-$A45)*0.1))/($A44-$A45)+$E44)/100</f>
        <v>8683593.9900000002</v>
      </c>
      <c r="L44" s="1">
        <f>($D45*($A44-($A44-($A44-$A45)*0.25))/($A44-$A45)+$E44)/100</f>
        <v>8740609.9199999999</v>
      </c>
      <c r="M44" s="1">
        <f>($D45*($A44-($A44-($A44-$A45)*0.5))/($A44-$A45)+$E44)/100</f>
        <v>8835636.4700000007</v>
      </c>
      <c r="N44" s="1">
        <f>($D45*($A44-($A44-($A44-$A45)*0.75))/($A44-$A45)+$E44)/100</f>
        <v>8930663.0199999996</v>
      </c>
      <c r="O44" s="1">
        <f>($D45*($A44-($A44-($A44-$A45)*0.9))/($A44-$A45)+$E44)/100</f>
        <v>8987678.9499999993</v>
      </c>
      <c r="P44" s="2">
        <f t="shared" si="21"/>
        <v>8.8531807654597427E-5</v>
      </c>
      <c r="Q44" s="2">
        <f t="shared" si="22"/>
        <v>1.8420175446012517E-4</v>
      </c>
      <c r="R44" s="2">
        <f t="shared" si="23"/>
        <v>2.4504206150964205E-4</v>
      </c>
      <c r="S44" s="2">
        <f t="shared" si="24"/>
        <v>1.8336753233052857E-4</v>
      </c>
      <c r="T44" s="2">
        <f t="shared" si="25"/>
        <v>8.7891331539978931E-5</v>
      </c>
      <c r="U44" s="2">
        <f t="shared" si="26"/>
        <v>2.4504206150964205E-4</v>
      </c>
    </row>
    <row r="45" spans="1:21">
      <c r="A45" s="1">
        <f t="shared" si="15"/>
        <v>302300</v>
      </c>
      <c r="B45" s="3">
        <v>16900</v>
      </c>
      <c r="C45" s="1">
        <f t="shared" si="0"/>
        <v>9025.6897679567319</v>
      </c>
      <c r="D45" s="1">
        <f t="shared" si="14"/>
        <v>38010620</v>
      </c>
      <c r="E45" s="1">
        <f t="shared" si="27"/>
        <v>902568957</v>
      </c>
      <c r="F45" s="1">
        <f t="shared" si="16"/>
        <v>9063333.157652786</v>
      </c>
      <c r="G45" s="1">
        <f t="shared" si="17"/>
        <v>9120120.8184318319</v>
      </c>
      <c r="H45" s="1">
        <f t="shared" si="18"/>
        <v>9215641.9478610251</v>
      </c>
      <c r="I45" s="1">
        <f t="shared" si="19"/>
        <v>9312281.6879134197</v>
      </c>
      <c r="J45" s="1">
        <f t="shared" si="20"/>
        <v>9370814.7727270462</v>
      </c>
      <c r="K45" s="1">
        <f>($D46*($A45-($A45-($A45-$A46)*0.1))/($A45-$A46)+$E45)/100</f>
        <v>9064127.5669999998</v>
      </c>
      <c r="L45" s="1">
        <f>($D46*($A45-($A45-($A45-$A46)*0.25))/($A45-$A46)+$E45)/100</f>
        <v>9121784.5625</v>
      </c>
      <c r="M45" s="1">
        <f>($D46*($A45-($A45-($A45-$A46)*0.5))/($A45-$A46)+$E45)/100</f>
        <v>9217879.5549999997</v>
      </c>
      <c r="N45" s="1">
        <f>($D46*($A45-($A45-($A45-$A46)*0.75))/($A45-$A46)+$E45)/100</f>
        <v>9313974.5474999994</v>
      </c>
      <c r="O45" s="1">
        <f>($D46*($A45-($A45-($A45-$A46)*0.9))/($A45-$A46)+$E45)/100</f>
        <v>9371631.5429999996</v>
      </c>
      <c r="P45" s="2">
        <f t="shared" si="21"/>
        <v>8.7650904297061077E-5</v>
      </c>
      <c r="Q45" s="2">
        <f t="shared" si="22"/>
        <v>1.8242566094142795E-4</v>
      </c>
      <c r="R45" s="2">
        <f t="shared" si="23"/>
        <v>2.4280534678259138E-4</v>
      </c>
      <c r="S45" s="2">
        <f t="shared" si="24"/>
        <v>1.8178784140270569E-4</v>
      </c>
      <c r="T45" s="2">
        <f t="shared" si="25"/>
        <v>8.7161073264469566E-5</v>
      </c>
      <c r="U45" s="2">
        <f t="shared" si="26"/>
        <v>2.4280534678259138E-4</v>
      </c>
    </row>
    <row r="46" spans="1:21">
      <c r="A46" s="1">
        <f t="shared" si="15"/>
        <v>285400</v>
      </c>
      <c r="B46" s="3">
        <v>16400</v>
      </c>
      <c r="C46" s="1">
        <f t="shared" si="0"/>
        <v>9410.0697467413265</v>
      </c>
      <c r="D46" s="1">
        <f t="shared" si="14"/>
        <v>38437997</v>
      </c>
      <c r="E46" s="1">
        <f t="shared" si="27"/>
        <v>941006954</v>
      </c>
      <c r="F46" s="1">
        <f t="shared" si="16"/>
        <v>9448343.6900698077</v>
      </c>
      <c r="G46" s="1">
        <f t="shared" si="17"/>
        <v>9506091.8186214343</v>
      </c>
      <c r="H46" s="1">
        <f t="shared" si="18"/>
        <v>9603253.8750851285</v>
      </c>
      <c r="I46" s="1">
        <f t="shared" si="19"/>
        <v>9701586.6157000922</v>
      </c>
      <c r="J46" s="1">
        <f t="shared" si="20"/>
        <v>9761161.4450777341</v>
      </c>
      <c r="K46" s="1">
        <f>($D47*($A46-($A46-($A46-$A47)*0.1))/($A46-$A47)+$E46)/100</f>
        <v>9449174.7689999994</v>
      </c>
      <c r="L46" s="1">
        <f>($D47*($A46-($A46-($A46-$A47)*0.25))/($A46-$A47)+$E46)/100</f>
        <v>9507832.6125000007</v>
      </c>
      <c r="M46" s="1">
        <f>($D47*($A46-($A46-($A46-$A47)*0.5))/($A46-$A47)+$E46)/100</f>
        <v>9605595.6850000005</v>
      </c>
      <c r="N46" s="1">
        <f>($D47*($A46-($A46-($A46-$A47)*0.75))/($A46-$A47)+$E46)/100</f>
        <v>9703358.7575000003</v>
      </c>
      <c r="O46" s="1">
        <f>($D47*($A46-($A46-($A46-$A47)*0.9))/($A46-$A47)+$E46)/100</f>
        <v>9762016.6009999998</v>
      </c>
      <c r="P46" s="2">
        <f t="shared" si="21"/>
        <v>8.796027721400081E-5</v>
      </c>
      <c r="Q46" s="2">
        <f t="shared" si="22"/>
        <v>1.8312403370188805E-4</v>
      </c>
      <c r="R46" s="2">
        <f t="shared" si="23"/>
        <v>2.438558789899003E-4</v>
      </c>
      <c r="S46" s="2">
        <f t="shared" si="24"/>
        <v>1.8266515262980508E-4</v>
      </c>
      <c r="T46" s="2">
        <f t="shared" si="25"/>
        <v>8.7608009259692478E-5</v>
      </c>
      <c r="U46" s="2">
        <f t="shared" si="26"/>
        <v>2.438558789899003E-4</v>
      </c>
    </row>
    <row r="47" spans="1:21">
      <c r="A47" s="1">
        <f t="shared" si="15"/>
        <v>269000</v>
      </c>
      <c r="B47" s="3">
        <v>15800</v>
      </c>
      <c r="C47" s="1">
        <f t="shared" si="0"/>
        <v>9801.1220430193061</v>
      </c>
      <c r="D47" s="1">
        <f t="shared" si="14"/>
        <v>39105229</v>
      </c>
      <c r="E47" s="1">
        <f t="shared" si="27"/>
        <v>980112183</v>
      </c>
      <c r="F47" s="1">
        <f t="shared" si="16"/>
        <v>9839807.6771426555</v>
      </c>
      <c r="G47" s="1">
        <f t="shared" si="17"/>
        <v>9898184.5955481902</v>
      </c>
      <c r="H47" s="1">
        <f t="shared" si="18"/>
        <v>9996425.550137734</v>
      </c>
      <c r="I47" s="1">
        <f t="shared" si="19"/>
        <v>10095877.369686717</v>
      </c>
      <c r="J47" s="1">
        <f t="shared" si="20"/>
        <v>10156143.706568534</v>
      </c>
      <c r="K47" s="1">
        <f>($D48*($A47-($A47-($A47-$A48)*0.1))/($A47-$A48)+$E47)/100</f>
        <v>9840667.0179999992</v>
      </c>
      <c r="L47" s="1">
        <f>($D48*($A47-($A47-($A47-$A48)*0.25))/($A47-$A48)+$E47)/100</f>
        <v>9899984.8000000007</v>
      </c>
      <c r="M47" s="1">
        <f>($D48*($A47-($A47-($A47-$A48)*0.5))/($A47-$A48)+$E47)/100</f>
        <v>9998847.7699999996</v>
      </c>
      <c r="N47" s="1">
        <f>($D48*($A47-($A47-($A47-$A48)*0.75))/($A47-$A48)+$E47)/100</f>
        <v>10097710.74</v>
      </c>
      <c r="O47" s="1">
        <f>($D48*($A47-($A47-($A47-$A48)*0.9))/($A47-$A48)+$E47)/100</f>
        <v>10157028.522</v>
      </c>
      <c r="P47" s="2">
        <f t="shared" si="21"/>
        <v>8.7333094867285955E-5</v>
      </c>
      <c r="Q47" s="2">
        <f t="shared" si="22"/>
        <v>1.8187218418014037E-4</v>
      </c>
      <c r="R47" s="2">
        <f t="shared" si="23"/>
        <v>2.4230859822010461E-4</v>
      </c>
      <c r="S47" s="2">
        <f t="shared" si="24"/>
        <v>1.8159593724739813E-4</v>
      </c>
      <c r="T47" s="2">
        <f t="shared" si="25"/>
        <v>8.7121200431032456E-5</v>
      </c>
      <c r="U47" s="2">
        <f t="shared" si="26"/>
        <v>2.4230859822010461E-4</v>
      </c>
    </row>
    <row r="48" spans="1:21">
      <c r="A48" s="1">
        <f t="shared" si="15"/>
        <v>253200</v>
      </c>
      <c r="B48" s="3">
        <v>15200</v>
      </c>
      <c r="C48" s="1">
        <f t="shared" si="0"/>
        <v>10196.573927052032</v>
      </c>
      <c r="D48" s="1">
        <f t="shared" si="14"/>
        <v>39545188</v>
      </c>
      <c r="E48" s="1">
        <f t="shared" si="27"/>
        <v>1019657371</v>
      </c>
      <c r="F48" s="1">
        <f t="shared" si="16"/>
        <v>10235662.075912455</v>
      </c>
      <c r="G48" s="1">
        <f t="shared" si="17"/>
        <v>10294654.238766912</v>
      </c>
      <c r="H48" s="1">
        <f t="shared" si="18"/>
        <v>10393952.141150024</v>
      </c>
      <c r="I48" s="1">
        <f t="shared" si="19"/>
        <v>10494501.944323184</v>
      </c>
      <c r="J48" s="1">
        <f t="shared" si="20"/>
        <v>10555447.579767847</v>
      </c>
      <c r="K48" s="1">
        <f>($D49*($A48-($A48-($A48-$A49)*0.1))/($A48-$A49)+$E48)/100</f>
        <v>10236550.265000001</v>
      </c>
      <c r="L48" s="1">
        <f>($D49*($A48-($A48-($A48-$A49)*0.25))/($A48-$A49)+$E48)/100</f>
        <v>10296515.0975</v>
      </c>
      <c r="M48" s="1">
        <f>($D49*($A48-($A48-($A48-$A49)*0.5))/($A48-$A49)+$E48)/100</f>
        <v>10396456.484999999</v>
      </c>
      <c r="N48" s="1">
        <f>($D49*($A48-($A48-($A48-$A49)*0.75))/($A48-$A49)+$E48)/100</f>
        <v>10496397.872500001</v>
      </c>
      <c r="O48" s="1">
        <f>($D49*($A48-($A48-($A48-$A49)*0.9))/($A48-$A49)+$E48)/100</f>
        <v>10556362.705</v>
      </c>
      <c r="P48" s="2">
        <f t="shared" si="21"/>
        <v>8.6773975240514366E-5</v>
      </c>
      <c r="Q48" s="2">
        <f t="shared" si="22"/>
        <v>1.8075971178131288E-4</v>
      </c>
      <c r="R48" s="2">
        <f t="shared" si="23"/>
        <v>2.4094240727363272E-4</v>
      </c>
      <c r="S48" s="2">
        <f t="shared" si="24"/>
        <v>1.8065918581701933E-4</v>
      </c>
      <c r="T48" s="2">
        <f t="shared" si="25"/>
        <v>8.669696147292768E-5</v>
      </c>
      <c r="U48" s="2">
        <f t="shared" si="26"/>
        <v>2.4094240727363272E-4</v>
      </c>
    </row>
    <row r="49" spans="1:21">
      <c r="A49" s="1">
        <f t="shared" si="15"/>
        <v>238000</v>
      </c>
      <c r="B49" s="3">
        <v>14700</v>
      </c>
      <c r="C49" s="1">
        <f t="shared" si="0"/>
        <v>10596.33948324186</v>
      </c>
      <c r="D49" s="1">
        <f t="shared" si="14"/>
        <v>39976555</v>
      </c>
      <c r="E49" s="1">
        <f t="shared" si="27"/>
        <v>1059633926</v>
      </c>
      <c r="F49" s="1">
        <f t="shared" si="16"/>
        <v>10636087.897263972</v>
      </c>
      <c r="G49" s="1">
        <f t="shared" si="17"/>
        <v>10696087.217618383</v>
      </c>
      <c r="H49" s="1">
        <f t="shared" si="18"/>
        <v>10797109.787706781</v>
      </c>
      <c r="I49" s="1">
        <f t="shared" si="19"/>
        <v>10899444.193967531</v>
      </c>
      <c r="J49" s="1">
        <f t="shared" si="20"/>
        <v>10961490.542560184</v>
      </c>
      <c r="K49" s="1">
        <f>($D50*($A49-($A49-($A49-$A50)*0.1))/($A49-$A50)+$E49)/100</f>
        <v>10637018.223999999</v>
      </c>
      <c r="L49" s="1">
        <f>($D50*($A49-($A49-($A49-$A50)*0.25))/($A49-$A50)+$E49)/100</f>
        <v>10698036.67</v>
      </c>
      <c r="M49" s="1">
        <f>($D50*($A49-($A49-($A49-$A50)*0.5))/($A49-$A50)+$E49)/100</f>
        <v>10799734.08</v>
      </c>
      <c r="N49" s="1">
        <f>($D50*($A49-($A49-($A49-$A50)*0.75))/($A49-$A50)+$E49)/100</f>
        <v>10901431.49</v>
      </c>
      <c r="O49" s="1">
        <f>($D50*($A49-($A49-($A49-$A50)*0.9))/($A49-$A50)+$E49)/100</f>
        <v>10962449.935999999</v>
      </c>
      <c r="P49" s="2">
        <f t="shared" si="21"/>
        <v>8.7468883767563834E-5</v>
      </c>
      <c r="Q49" s="2">
        <f t="shared" si="22"/>
        <v>1.8225845974828616E-4</v>
      </c>
      <c r="R49" s="2">
        <f t="shared" si="23"/>
        <v>2.4305507166434714E-4</v>
      </c>
      <c r="S49" s="2">
        <f t="shared" si="24"/>
        <v>1.8233003418372654E-4</v>
      </c>
      <c r="T49" s="2">
        <f t="shared" si="25"/>
        <v>8.7523994669284352E-5</v>
      </c>
      <c r="U49" s="2">
        <f t="shared" si="26"/>
        <v>2.4305507166434714E-4</v>
      </c>
    </row>
    <row r="50" spans="1:21">
      <c r="A50" s="1">
        <f t="shared" si="15"/>
        <v>223300</v>
      </c>
      <c r="B50" s="3">
        <v>14100</v>
      </c>
      <c r="C50" s="1">
        <f t="shared" si="0"/>
        <v>11003.129131378415</v>
      </c>
      <c r="D50" s="1">
        <f t="shared" si="14"/>
        <v>40678964</v>
      </c>
      <c r="E50" s="1">
        <f t="shared" si="27"/>
        <v>1100312890</v>
      </c>
      <c r="F50" s="1">
        <f t="shared" si="16"/>
        <v>11043277.255171325</v>
      </c>
      <c r="G50" s="1">
        <f t="shared" si="17"/>
        <v>11103888.516304642</v>
      </c>
      <c r="H50" s="1">
        <f t="shared" si="18"/>
        <v>11205965.073722718</v>
      </c>
      <c r="I50" s="1">
        <f t="shared" si="19"/>
        <v>11309397.920234958</v>
      </c>
      <c r="J50" s="1">
        <f t="shared" si="20"/>
        <v>11372125.602470865</v>
      </c>
      <c r="K50" s="1">
        <f>($D51*($A50-($A50-($A50-$A51)*0.1))/($A50-$A51)+$E50)/100</f>
        <v>11044238.787</v>
      </c>
      <c r="L50" s="1">
        <f>($D51*($A50-($A50-($A50-$A51)*0.25))/($A50-$A51)+$E50)/100</f>
        <v>11105903.6175</v>
      </c>
      <c r="M50" s="1">
        <f>($D51*($A50-($A50-($A50-$A51)*0.5))/($A50-$A51)+$E50)/100</f>
        <v>11208678.335000001</v>
      </c>
      <c r="N50" s="1">
        <f>($D51*($A50-($A50-($A50-$A51)*0.75))/($A50-$A51)+$E50)/100</f>
        <v>11311453.0525</v>
      </c>
      <c r="O50" s="1">
        <f>($D51*($A50-($A50-($A50-$A51)*0.9))/($A50-$A51)+$E50)/100</f>
        <v>11373117.882999999</v>
      </c>
      <c r="P50" s="2">
        <f t="shared" si="21"/>
        <v>8.7069427531139346E-5</v>
      </c>
      <c r="Q50" s="2">
        <f t="shared" si="22"/>
        <v>1.814770737655391E-4</v>
      </c>
      <c r="R50" s="2">
        <f t="shared" si="23"/>
        <v>2.4212651560417918E-4</v>
      </c>
      <c r="S50" s="2">
        <f t="shared" si="24"/>
        <v>1.8171898093402814E-4</v>
      </c>
      <c r="T50" s="2">
        <f t="shared" si="25"/>
        <v>8.7255502077674809E-5</v>
      </c>
      <c r="U50" s="2">
        <f t="shared" si="26"/>
        <v>2.4212651560417918E-4</v>
      </c>
    </row>
    <row r="51" spans="1:21">
      <c r="A51" s="1">
        <f t="shared" si="15"/>
        <v>209200</v>
      </c>
      <c r="B51" s="3">
        <v>13500</v>
      </c>
      <c r="C51" s="1">
        <f t="shared" si="0"/>
        <v>11414.228006152809</v>
      </c>
      <c r="D51" s="1">
        <f t="shared" si="14"/>
        <v>41109887</v>
      </c>
      <c r="E51" s="1">
        <f t="shared" si="27"/>
        <v>1141422777</v>
      </c>
      <c r="F51" s="1">
        <f t="shared" si="16"/>
        <v>11454754.682345578</v>
      </c>
      <c r="G51" s="1">
        <f t="shared" si="17"/>
        <v>11515946.168819265</v>
      </c>
      <c r="H51" s="1">
        <f t="shared" si="18"/>
        <v>11619023.942895843</v>
      </c>
      <c r="I51" s="1">
        <f t="shared" si="19"/>
        <v>11723502.628688332</v>
      </c>
      <c r="J51" s="1">
        <f t="shared" si="20"/>
        <v>11786880.19659145</v>
      </c>
      <c r="K51" s="1">
        <f>($D52*($A51-($A51-($A51-$A52)*0.1))/($A51-$A52)+$E51)/100</f>
        <v>11455747.52</v>
      </c>
      <c r="L51" s="1">
        <f>($D52*($A51-($A51-($A51-$A52)*0.25))/($A51-$A52)+$E51)/100</f>
        <v>11518027.145</v>
      </c>
      <c r="M51" s="1">
        <f>($D52*($A51-($A51-($A51-$A52)*0.5))/($A51-$A52)+$E51)/100</f>
        <v>11621826.52</v>
      </c>
      <c r="N51" s="1">
        <f>($D52*($A51-($A51-($A51-$A52)*0.75))/($A51-$A52)+$E51)/100</f>
        <v>11725625.895</v>
      </c>
      <c r="O51" s="1">
        <f>($D52*($A51-($A51-($A51-$A52)*0.9))/($A51-$A52)+$E51)/100</f>
        <v>11787905.52</v>
      </c>
      <c r="P51" s="2">
        <f t="shared" si="21"/>
        <v>8.6674719970327962E-5</v>
      </c>
      <c r="Q51" s="2">
        <f t="shared" si="22"/>
        <v>1.8070388227140144E-4</v>
      </c>
      <c r="R51" s="2">
        <f t="shared" si="23"/>
        <v>2.4120589801094277E-4</v>
      </c>
      <c r="S51" s="2">
        <f t="shared" si="24"/>
        <v>1.8111194059632486E-4</v>
      </c>
      <c r="T51" s="2">
        <f t="shared" si="25"/>
        <v>8.6988532287462819E-5</v>
      </c>
      <c r="U51" s="2">
        <f t="shared" si="26"/>
        <v>2.4120589801094277E-4</v>
      </c>
    </row>
    <row r="52" spans="1:21">
      <c r="A52" s="1">
        <f t="shared" si="15"/>
        <v>195700</v>
      </c>
      <c r="B52" s="3">
        <v>12800</v>
      </c>
      <c r="C52" s="1">
        <f t="shared" si="0"/>
        <v>11829.425507613887</v>
      </c>
      <c r="D52" s="1">
        <f t="shared" si="14"/>
        <v>41519750</v>
      </c>
      <c r="E52" s="1">
        <f t="shared" si="27"/>
        <v>1182942527</v>
      </c>
      <c r="F52" s="1">
        <f t="shared" si="16"/>
        <v>11869984.81165451</v>
      </c>
      <c r="G52" s="1">
        <f t="shared" si="17"/>
        <v>11931231.07081946</v>
      </c>
      <c r="H52" s="1">
        <f t="shared" si="18"/>
        <v>12034416.293725764</v>
      </c>
      <c r="I52" s="1">
        <f t="shared" si="19"/>
        <v>12139023.677035986</v>
      </c>
      <c r="J52" s="1">
        <f t="shared" si="20"/>
        <v>12202489.194475478</v>
      </c>
      <c r="K52" s="1">
        <f>($D53*($A52-($A52-($A52-$A53)*0.1))/($A52-$A53)+$E52)/100</f>
        <v>11870992.498</v>
      </c>
      <c r="L52" s="1">
        <f>($D53*($A52-($A52-($A52-$A53)*0.25))/($A52-$A53)+$E52)/100</f>
        <v>11933343.34</v>
      </c>
      <c r="M52" s="1">
        <f>($D53*($A52-($A52-($A52-$A53)*0.5))/($A52-$A53)+$E52)/100</f>
        <v>12037261.41</v>
      </c>
      <c r="N52" s="1">
        <f>($D53*($A52-($A52-($A52-$A53)*0.75))/($A52-$A53)+$E52)/100</f>
        <v>12141179.48</v>
      </c>
      <c r="O52" s="1">
        <f>($D53*($A52-($A52-($A52-$A53)*0.9))/($A52-$A53)+$E52)/100</f>
        <v>12203530.322000001</v>
      </c>
      <c r="P52" s="2">
        <f t="shared" si="21"/>
        <v>8.4893650790547078E-5</v>
      </c>
      <c r="Q52" s="2">
        <f t="shared" si="22"/>
        <v>1.7703698537077455E-4</v>
      </c>
      <c r="R52" s="2">
        <f t="shared" si="23"/>
        <v>2.364149789067122E-4</v>
      </c>
      <c r="S52" s="2">
        <f t="shared" si="24"/>
        <v>1.7759278022442412E-4</v>
      </c>
      <c r="T52" s="2">
        <f t="shared" si="25"/>
        <v>8.5320913457101995E-5</v>
      </c>
      <c r="U52" s="2">
        <f t="shared" si="26"/>
        <v>2.364149789067122E-4</v>
      </c>
    </row>
    <row r="53" spans="1:21">
      <c r="A53" s="1">
        <f t="shared" si="15"/>
        <v>182900</v>
      </c>
      <c r="B53" s="3">
        <v>12200</v>
      </c>
      <c r="C53" s="1">
        <f t="shared" si="0"/>
        <v>12245.097789414593</v>
      </c>
      <c r="D53" s="1">
        <f t="shared" si="14"/>
        <v>41567228</v>
      </c>
      <c r="E53" s="1">
        <f t="shared" si="27"/>
        <v>1224509755</v>
      </c>
      <c r="F53" s="1">
        <f t="shared" si="16"/>
        <v>12285934.436941398</v>
      </c>
      <c r="G53" s="1">
        <f t="shared" si="17"/>
        <v>12347607.721572446</v>
      </c>
      <c r="H53" s="1">
        <f t="shared" si="18"/>
        <v>12451535.06797713</v>
      </c>
      <c r="I53" s="1">
        <f t="shared" si="19"/>
        <v>12556924.394455304</v>
      </c>
      <c r="J53" s="1">
        <f t="shared" si="20"/>
        <v>12620879.104640143</v>
      </c>
      <c r="K53" s="1">
        <f>($D54*($A53-($A53-($A53-$A54)*0.1))/($A53-$A54)+$E53)/100</f>
        <v>12286970.019000001</v>
      </c>
      <c r="L53" s="1">
        <f>($D54*($A53-($A53-($A53-$A54)*0.25))/($A53-$A54)+$E53)/100</f>
        <v>12349778.7225</v>
      </c>
      <c r="M53" s="1">
        <f>($D54*($A53-($A53-($A53-$A54)*0.5))/($A53-$A54)+$E53)/100</f>
        <v>12454459.895</v>
      </c>
      <c r="N53" s="1">
        <f>($D54*($A53-($A53-($A53-$A54)*0.75))/($A53-$A54)+$E53)/100</f>
        <v>12559141.067500001</v>
      </c>
      <c r="O53" s="1">
        <f>($D54*($A53-($A53-($A53-$A54)*0.9))/($A53-$A54)+$E53)/100</f>
        <v>12621949.771</v>
      </c>
      <c r="P53" s="2">
        <f t="shared" si="21"/>
        <v>8.4290052491990485E-5</v>
      </c>
      <c r="Q53" s="2">
        <f t="shared" si="22"/>
        <v>1.7582360701024686E-4</v>
      </c>
      <c r="R53" s="2">
        <f t="shared" si="23"/>
        <v>2.3489690282375004E-4</v>
      </c>
      <c r="S53" s="2">
        <f t="shared" si="24"/>
        <v>1.7652993480435822E-4</v>
      </c>
      <c r="T53" s="2">
        <f t="shared" si="25"/>
        <v>8.4832946340725798E-5</v>
      </c>
      <c r="U53" s="2">
        <f t="shared" si="26"/>
        <v>2.3489690282375004E-4</v>
      </c>
    </row>
    <row r="54" spans="1:21">
      <c r="A54" s="1">
        <f t="shared" si="15"/>
        <v>170700</v>
      </c>
      <c r="B54" s="3">
        <v>11800</v>
      </c>
      <c r="C54" s="1">
        <f t="shared" si="0"/>
        <v>12663.822480872517</v>
      </c>
      <c r="D54" s="1">
        <f t="shared" si="14"/>
        <v>41872469</v>
      </c>
      <c r="E54" s="1">
        <f t="shared" si="27"/>
        <v>1266382224</v>
      </c>
      <c r="F54" s="1">
        <f t="shared" si="16"/>
        <v>12705594.956881601</v>
      </c>
      <c r="G54" s="1">
        <f t="shared" si="17"/>
        <v>12768697.306490123</v>
      </c>
      <c r="H54" s="1">
        <f t="shared" si="18"/>
        <v>12875076.260591755</v>
      </c>
      <c r="I54" s="1">
        <f t="shared" si="19"/>
        <v>12983008.428888544</v>
      </c>
      <c r="J54" s="1">
        <f t="shared" si="20"/>
        <v>13048534.635309551</v>
      </c>
      <c r="K54" s="1">
        <f>($D55*($A54-($A54-($A54-$A55)*0.1))/($A54-$A55)+$E54)/100</f>
        <v>12706694.534000002</v>
      </c>
      <c r="L54" s="1">
        <f>($D55*($A54-($A54-($A54-$A55)*0.25))/($A54-$A55)+$E54)/100</f>
        <v>12771002.975</v>
      </c>
      <c r="M54" s="1">
        <f>($D55*($A54-($A54-($A54-$A55)*0.5))/($A54-$A55)+$E54)/100</f>
        <v>12878183.710000001</v>
      </c>
      <c r="N54" s="1">
        <f>($D55*($A54-($A54-($A54-$A55)*0.75))/($A54-$A55)+$E54)/100</f>
        <v>12985364.445</v>
      </c>
      <c r="O54" s="1">
        <f>($D55*($A54-($A54-($A54-$A55)*0.9))/($A54-$A55)+$E54)/100</f>
        <v>13049672.886</v>
      </c>
      <c r="P54" s="2">
        <f t="shared" si="21"/>
        <v>8.6542749248033569E-5</v>
      </c>
      <c r="Q54" s="2">
        <f t="shared" si="22"/>
        <v>1.8057194516659278E-4</v>
      </c>
      <c r="R54" s="2">
        <f t="shared" si="23"/>
        <v>2.4135386426855866E-4</v>
      </c>
      <c r="S54" s="2">
        <f t="shared" si="24"/>
        <v>1.814691967859681E-4</v>
      </c>
      <c r="T54" s="2">
        <f t="shared" si="25"/>
        <v>8.7232070286950381E-5</v>
      </c>
      <c r="U54" s="2">
        <f t="shared" si="26"/>
        <v>2.4135386426855866E-4</v>
      </c>
    </row>
    <row r="55" spans="1:21">
      <c r="A55" s="1">
        <f t="shared" si="15"/>
        <v>158900</v>
      </c>
      <c r="B55" s="3">
        <v>11200</v>
      </c>
      <c r="C55" s="1">
        <f t="shared" si="0"/>
        <v>13092.545429861342</v>
      </c>
      <c r="D55" s="1">
        <f t="shared" si="14"/>
        <v>42872294</v>
      </c>
      <c r="E55" s="1">
        <f t="shared" si="27"/>
        <v>1309254518</v>
      </c>
      <c r="F55" s="1">
        <f t="shared" si="16"/>
        <v>13134563.863126589</v>
      </c>
      <c r="G55" s="1">
        <f t="shared" si="17"/>
        <v>13198046.630715188</v>
      </c>
      <c r="H55" s="1">
        <f t="shared" si="18"/>
        <v>13305091.414499473</v>
      </c>
      <c r="I55" s="1">
        <f t="shared" si="19"/>
        <v>13413731.187628722</v>
      </c>
      <c r="J55" s="1">
        <f t="shared" si="20"/>
        <v>13479703.039533885</v>
      </c>
      <c r="K55" s="1">
        <f>($D56*($A55-($A55-($A55-$A56)*0.1))/($A55-$A56)+$E55)/100</f>
        <v>13135692.642999999</v>
      </c>
      <c r="L55" s="1">
        <f>($D56*($A55-($A55-($A55-$A56)*0.25))/($A55-$A56)+$E55)/100</f>
        <v>13200413.8375</v>
      </c>
      <c r="M55" s="1">
        <f>($D56*($A55-($A55-($A55-$A56)*0.5))/($A55-$A56)+$E55)/100</f>
        <v>13308282.494999999</v>
      </c>
      <c r="N55" s="1">
        <f>($D56*($A55-($A55-($A55-$A56)*0.75))/($A55-$A56)+$E55)/100</f>
        <v>13416151.1525</v>
      </c>
      <c r="O55" s="1">
        <f>($D56*($A55-($A55-($A55-$A56)*0.9))/($A55-$A56)+$E55)/100</f>
        <v>13480872.347000001</v>
      </c>
      <c r="P55" s="2">
        <f t="shared" si="21"/>
        <v>8.5939653967432295E-5</v>
      </c>
      <c r="Q55" s="2">
        <f t="shared" si="22"/>
        <v>1.7936038953701266E-4</v>
      </c>
      <c r="R55" s="2">
        <f t="shared" si="23"/>
        <v>2.3983905116569239E-4</v>
      </c>
      <c r="S55" s="2">
        <f t="shared" si="24"/>
        <v>1.8040952494336021E-4</v>
      </c>
      <c r="T55" s="2">
        <f t="shared" si="25"/>
        <v>8.6745788292694911E-5</v>
      </c>
      <c r="U55" s="2">
        <f t="shared" si="26"/>
        <v>2.3983905116569239E-4</v>
      </c>
    </row>
    <row r="56" spans="1:21">
      <c r="A56" s="1">
        <f t="shared" si="15"/>
        <v>147700</v>
      </c>
      <c r="B56" s="3">
        <v>10600</v>
      </c>
      <c r="C56" s="1">
        <f t="shared" si="0"/>
        <v>13524.020064459335</v>
      </c>
      <c r="D56" s="1">
        <f t="shared" si="14"/>
        <v>43147463</v>
      </c>
      <c r="E56" s="1">
        <f t="shared" si="27"/>
        <v>1352401981</v>
      </c>
      <c r="F56" s="1">
        <f t="shared" si="16"/>
        <v>13566214.30450655</v>
      </c>
      <c r="G56" s="1">
        <f t="shared" si="17"/>
        <v>13629971.105671598</v>
      </c>
      <c r="H56" s="1">
        <f t="shared" si="18"/>
        <v>13737501.250471564</v>
      </c>
      <c r="I56" s="1">
        <f t="shared" si="19"/>
        <v>13846664.088466583</v>
      </c>
      <c r="J56" s="1">
        <f t="shared" si="20"/>
        <v>13912968.848411882</v>
      </c>
      <c r="K56" s="1">
        <f>($D57*($A56-($A56-($A56-$A57)*0.1))/($A56-$A57)+$E56)/100</f>
        <v>13567369.412</v>
      </c>
      <c r="L56" s="1">
        <f>($D57*($A56-($A56-($A56-$A57)*0.25))/($A56-$A57)+$E56)/100</f>
        <v>13632393.814999999</v>
      </c>
      <c r="M56" s="1">
        <f>($D57*($A56-($A56-($A56-$A57)*0.5))/($A56-$A57)+$E56)/100</f>
        <v>13740767.82</v>
      </c>
      <c r="N56" s="1">
        <f>($D57*($A56-($A56-($A56-$A57)*0.75))/($A56-$A57)+$E56)/100</f>
        <v>13849141.824999999</v>
      </c>
      <c r="O56" s="1">
        <f>($D57*($A56-($A56-($A56-$A57)*0.9))/($A56-$A57)+$E56)/100</f>
        <v>13914166.228</v>
      </c>
      <c r="P56" s="2">
        <f t="shared" si="21"/>
        <v>8.5145897560172764E-5</v>
      </c>
      <c r="Q56" s="2">
        <f t="shared" si="22"/>
        <v>1.7774867676672586E-4</v>
      </c>
      <c r="R56" s="2">
        <f t="shared" si="23"/>
        <v>2.3778483938803336E-4</v>
      </c>
      <c r="S56" s="2">
        <f t="shared" si="24"/>
        <v>1.7894104439785153E-4</v>
      </c>
      <c r="T56" s="2">
        <f t="shared" si="25"/>
        <v>8.6062119534933035E-5</v>
      </c>
      <c r="U56" s="2">
        <f t="shared" si="26"/>
        <v>2.3778483938803336E-4</v>
      </c>
    </row>
    <row r="57" spans="1:21">
      <c r="A57" s="1">
        <f t="shared" si="15"/>
        <v>137100</v>
      </c>
      <c r="B57" s="3">
        <v>10000</v>
      </c>
      <c r="C57" s="1">
        <f t="shared" si="0"/>
        <v>13957.516086932008</v>
      </c>
      <c r="D57" s="1">
        <f t="shared" si="14"/>
        <v>43349602</v>
      </c>
      <c r="E57" s="1">
        <f t="shared" si="27"/>
        <v>1395751583</v>
      </c>
      <c r="F57" s="1">
        <f t="shared" si="16"/>
        <v>13999798.168576945</v>
      </c>
      <c r="G57" s="1">
        <f t="shared" si="17"/>
        <v>14063695.4165066</v>
      </c>
      <c r="H57" s="1">
        <f t="shared" si="18"/>
        <v>14171483.786345195</v>
      </c>
      <c r="I57" s="1">
        <f t="shared" si="19"/>
        <v>14280936.735121222</v>
      </c>
      <c r="J57" s="1">
        <f t="shared" si="20"/>
        <v>14347431.735685617</v>
      </c>
      <c r="K57" s="1">
        <f>($D58*($A57-($A57-($A57-$A58)*0.1))/($A57-$A58)+$E57)/100</f>
        <v>14000975.504000001</v>
      </c>
      <c r="L57" s="1">
        <f>($D58*($A57-($A57-($A57-$A58)*0.25))/($A57-$A58)+$E57)/100</f>
        <v>14066165.015000001</v>
      </c>
      <c r="M57" s="1">
        <f>($D58*($A57-($A57-($A57-$A58)*0.5))/($A57-$A58)+$E57)/100</f>
        <v>14174814.199999999</v>
      </c>
      <c r="N57" s="1">
        <f>($D58*($A57-($A57-($A57-$A58)*0.75))/($A57-$A58)+$E57)/100</f>
        <v>14283463.385</v>
      </c>
      <c r="O57" s="1">
        <f>($D58*($A57-($A57-($A57-$A58)*0.9))/($A57-$A58)+$E57)/100</f>
        <v>14348652.896</v>
      </c>
      <c r="P57" s="2">
        <f t="shared" si="21"/>
        <v>8.4096599742316887E-5</v>
      </c>
      <c r="Q57" s="2">
        <f t="shared" si="22"/>
        <v>1.7560096548325317E-4</v>
      </c>
      <c r="R57" s="2">
        <f t="shared" si="23"/>
        <v>2.3500811241891409E-4</v>
      </c>
      <c r="S57" s="2">
        <f t="shared" si="24"/>
        <v>1.769246601704882E-4</v>
      </c>
      <c r="T57" s="2">
        <f t="shared" si="25"/>
        <v>8.5113512779130853E-5</v>
      </c>
      <c r="U57" s="2">
        <f t="shared" si="26"/>
        <v>2.3500811241891409E-4</v>
      </c>
    </row>
    <row r="58" spans="1:21">
      <c r="A58" s="1">
        <f t="shared" si="15"/>
        <v>127100</v>
      </c>
      <c r="B58" s="3">
        <v>9500</v>
      </c>
      <c r="C58" s="1">
        <f t="shared" si="0"/>
        <v>14392.112835795109</v>
      </c>
      <c r="D58" s="1">
        <f t="shared" si="14"/>
        <v>43459674</v>
      </c>
      <c r="E58" s="1">
        <f t="shared" si="27"/>
        <v>1439211257</v>
      </c>
      <c r="F58" s="1">
        <f t="shared" si="16"/>
        <v>14434824.316646352</v>
      </c>
      <c r="G58" s="1">
        <f t="shared" si="17"/>
        <v>14499382.482947478</v>
      </c>
      <c r="H58" s="1">
        <f t="shared" si="18"/>
        <v>14608319.006144568</v>
      </c>
      <c r="I58" s="1">
        <f t="shared" si="19"/>
        <v>14718981.431311103</v>
      </c>
      <c r="J58" s="1">
        <f t="shared" si="20"/>
        <v>14786233.105903966</v>
      </c>
      <c r="K58" s="1">
        <f>($D59*($A58-($A58-($A58-$A59)*0.1))/($A58-$A59)+$E58)/100</f>
        <v>14436044.494999999</v>
      </c>
      <c r="L58" s="1">
        <f>($D59*($A58-($A58-($A58-$A59)*0.25))/($A58-$A59)+$E58)/100</f>
        <v>14501942.3825</v>
      </c>
      <c r="M58" s="1">
        <f>($D59*($A58-($A58-($A58-$A59)*0.5))/($A58-$A59)+$E58)/100</f>
        <v>14611772.195</v>
      </c>
      <c r="N58" s="1">
        <f>($D59*($A58-($A58-($A58-$A59)*0.75))/($A58-$A59)+$E58)/100</f>
        <v>14721602.0075</v>
      </c>
      <c r="O58" s="1">
        <f>($D59*($A58-($A58-($A58-$A59)*0.9))/($A58-$A59)+$E58)/100</f>
        <v>14787499.895</v>
      </c>
      <c r="P58" s="2">
        <f t="shared" si="21"/>
        <v>8.4530183872044142E-5</v>
      </c>
      <c r="Q58" s="2">
        <f t="shared" si="22"/>
        <v>1.7655231562674407E-4</v>
      </c>
      <c r="R58" s="2">
        <f t="shared" si="23"/>
        <v>2.3638509358807743E-4</v>
      </c>
      <c r="S58" s="2">
        <f t="shared" si="24"/>
        <v>1.7804059344236054E-4</v>
      </c>
      <c r="T58" s="2">
        <f t="shared" si="25"/>
        <v>8.567355099571553E-5</v>
      </c>
      <c r="U58" s="2">
        <f t="shared" si="26"/>
        <v>2.3638509358807743E-4</v>
      </c>
    </row>
    <row r="59" spans="1:21">
      <c r="A59" s="1">
        <f t="shared" si="15"/>
        <v>117600</v>
      </c>
      <c r="B59" s="3">
        <v>9000</v>
      </c>
      <c r="C59" s="1">
        <f t="shared" si="0"/>
        <v>14831.432094422275</v>
      </c>
      <c r="D59" s="1">
        <f t="shared" si="14"/>
        <v>43931925</v>
      </c>
      <c r="E59" s="1">
        <f t="shared" si="27"/>
        <v>1483143182</v>
      </c>
      <c r="F59" s="1">
        <f t="shared" si="16"/>
        <v>14874525.73121227</v>
      </c>
      <c r="G59" s="1">
        <f t="shared" si="17"/>
        <v>14939673.519237582</v>
      </c>
      <c r="H59" s="1">
        <f t="shared" si="18"/>
        <v>15049638.234180097</v>
      </c>
      <c r="I59" s="1">
        <f t="shared" si="19"/>
        <v>15161388.791934159</v>
      </c>
      <c r="J59" s="1">
        <f t="shared" si="20"/>
        <v>15229323.69158503</v>
      </c>
      <c r="K59" s="1">
        <f>($D60*($A59-($A59-($A59-$A60)*0.1))/($A59-$A60)+$E59)/100</f>
        <v>14875787.744000001</v>
      </c>
      <c r="L59" s="1">
        <f>($D60*($A59-($A59-($A59-$A60)*0.25))/($A59-$A60)+$E59)/100</f>
        <v>14942321.630000001</v>
      </c>
      <c r="M59" s="1">
        <f>($D60*($A59-($A59-($A59-$A60)*0.5))/($A59-$A60)+$E59)/100</f>
        <v>15053211.439999999</v>
      </c>
      <c r="N59" s="1">
        <f>($D60*($A59-($A59-($A59-$A60)*0.75))/($A59-$A60)+$E59)/100</f>
        <v>15164101.25</v>
      </c>
      <c r="O59" s="1">
        <f>($D60*($A59-($A59-($A59-$A60)*0.9))/($A59-$A60)+$E59)/100</f>
        <v>15230635.136</v>
      </c>
      <c r="P59" s="2">
        <f t="shared" si="21"/>
        <v>8.484390094422935E-5</v>
      </c>
      <c r="Q59" s="2">
        <f t="shared" si="22"/>
        <v>1.772535898464748E-4</v>
      </c>
      <c r="R59" s="2">
        <f t="shared" si="23"/>
        <v>2.3742802081365842E-4</v>
      </c>
      <c r="S59" s="2">
        <f t="shared" si="24"/>
        <v>1.7890564664395202E-4</v>
      </c>
      <c r="T59" s="2">
        <f t="shared" si="25"/>
        <v>8.6113109257384356E-5</v>
      </c>
      <c r="U59" s="2">
        <f t="shared" si="26"/>
        <v>2.3742802081365842E-4</v>
      </c>
    </row>
    <row r="60" spans="1:21">
      <c r="A60" s="1">
        <f t="shared" si="15"/>
        <v>108600</v>
      </c>
      <c r="B60" s="3">
        <v>8400</v>
      </c>
      <c r="C60" s="1">
        <f t="shared" si="0"/>
        <v>15274.991342710164</v>
      </c>
      <c r="D60" s="1">
        <f t="shared" si="14"/>
        <v>44355924</v>
      </c>
      <c r="E60" s="1">
        <f t="shared" si="27"/>
        <v>1527499106</v>
      </c>
      <c r="F60" s="1">
        <f t="shared" si="16"/>
        <v>15317891.803703204</v>
      </c>
      <c r="G60" s="1">
        <f t="shared" si="17"/>
        <v>15382753.020893406</v>
      </c>
      <c r="H60" s="1">
        <f t="shared" si="18"/>
        <v>15492249.191174099</v>
      </c>
      <c r="I60" s="1">
        <f t="shared" si="19"/>
        <v>15603543.518298183</v>
      </c>
      <c r="J60" s="1">
        <f t="shared" si="20"/>
        <v>15671211.092203956</v>
      </c>
      <c r="K60" s="1">
        <f>($D61*($A60-($A60-($A60-$A61)*0.1))/($A60-$A61)+$E60)/100</f>
        <v>15319162.262</v>
      </c>
      <c r="L60" s="1">
        <f>($D61*($A60-($A60-($A60-$A61)*0.25))/($A60-$A61)+$E60)/100</f>
        <v>15385419.064999999</v>
      </c>
      <c r="M60" s="1">
        <f>($D61*($A60-($A60-($A60-$A61)*0.5))/($A60-$A61)+$E60)/100</f>
        <v>15495847.07</v>
      </c>
      <c r="N60" s="1">
        <f>($D61*($A60-($A60-($A60-$A61)*0.75))/($A60-$A61)+$E60)/100</f>
        <v>15606275.074999999</v>
      </c>
      <c r="O60" s="1">
        <f>($D61*($A60-($A60-($A60-$A61)*0.9))/($A60-$A61)+$E60)/100</f>
        <v>15672531.877999999</v>
      </c>
      <c r="P60" s="2">
        <f t="shared" si="21"/>
        <v>8.2939500623001211E-5</v>
      </c>
      <c r="Q60" s="2">
        <f t="shared" si="22"/>
        <v>1.7331384720096845E-4</v>
      </c>
      <c r="R60" s="2">
        <f t="shared" si="23"/>
        <v>2.3223734536562837E-4</v>
      </c>
      <c r="S60" s="2">
        <f t="shared" si="24"/>
        <v>1.7506002393708443E-4</v>
      </c>
      <c r="T60" s="2">
        <f t="shared" si="25"/>
        <v>8.4281028969075038E-5</v>
      </c>
      <c r="U60" s="2">
        <f t="shared" si="26"/>
        <v>2.3223734536562837E-4</v>
      </c>
    </row>
    <row r="61" spans="1:21">
      <c r="A61" s="1">
        <f t="shared" si="15"/>
        <v>100200</v>
      </c>
      <c r="B61" s="3">
        <v>7900</v>
      </c>
      <c r="C61" s="1">
        <f t="shared" si="0"/>
        <v>15716.703370373638</v>
      </c>
      <c r="D61" s="1">
        <f t="shared" si="14"/>
        <v>44171202</v>
      </c>
      <c r="E61" s="1">
        <f t="shared" si="27"/>
        <v>1571670308</v>
      </c>
      <c r="F61" s="1">
        <f t="shared" si="16"/>
        <v>15759770.427278517</v>
      </c>
      <c r="G61" s="1">
        <f t="shared" si="17"/>
        <v>15824893.557145232</v>
      </c>
      <c r="H61" s="1">
        <f t="shared" si="18"/>
        <v>15934859.737228068</v>
      </c>
      <c r="I61" s="1">
        <f t="shared" si="19"/>
        <v>16046668.42097925</v>
      </c>
      <c r="J61" s="1">
        <f t="shared" si="20"/>
        <v>16114667.170320012</v>
      </c>
      <c r="K61" s="1">
        <f>($D62*($A61-($A61-($A61-$A62)*0.1))/($A61-$A62)+$E61)/100</f>
        <v>15761071.749000002</v>
      </c>
      <c r="L61" s="1">
        <f>($D62*($A61-($A61-($A61-$A62)*0.25))/($A61-$A62)+$E61)/100</f>
        <v>15827624.752499999</v>
      </c>
      <c r="M61" s="1">
        <f>($D62*($A61-($A61-($A61-$A62)*0.5))/($A61-$A62)+$E61)/100</f>
        <v>15938546.425000001</v>
      </c>
      <c r="N61" s="1">
        <f>($D62*($A61-($A61-($A61-$A62)*0.75))/($A61-$A62)+$E61)/100</f>
        <v>16049468.0975</v>
      </c>
      <c r="O61" s="1">
        <f>($D62*($A61-($A61-($A61-$A62)*0.9))/($A61-$A62)+$E61)/100</f>
        <v>16116021.101</v>
      </c>
      <c r="P61" s="2">
        <f t="shared" si="21"/>
        <v>8.2572378036194777E-5</v>
      </c>
      <c r="Q61" s="2">
        <f t="shared" si="22"/>
        <v>1.7258854506063697E-4</v>
      </c>
      <c r="R61" s="2">
        <f t="shared" si="23"/>
        <v>2.3135991359372123E-4</v>
      </c>
      <c r="S61" s="2">
        <f t="shared" si="24"/>
        <v>1.7447088998795901E-4</v>
      </c>
      <c r="T61" s="2">
        <f t="shared" si="25"/>
        <v>8.4018532041529534E-5</v>
      </c>
      <c r="U61" s="2">
        <f t="shared" si="26"/>
        <v>2.3135991359372123E-4</v>
      </c>
    </row>
    <row r="62" spans="1:21">
      <c r="A62" s="1">
        <f t="shared" si="15"/>
        <v>92300</v>
      </c>
      <c r="B62" s="3">
        <v>7400</v>
      </c>
      <c r="C62" s="1">
        <f t="shared" si="0"/>
        <v>16160.390067790106</v>
      </c>
      <c r="D62" s="1">
        <f t="shared" si="14"/>
        <v>44368669</v>
      </c>
      <c r="E62" s="1">
        <f t="shared" si="27"/>
        <v>1616038977</v>
      </c>
      <c r="F62" s="1">
        <f t="shared" si="16"/>
        <v>16203507.444715751</v>
      </c>
      <c r="G62" s="1">
        <f t="shared" si="17"/>
        <v>16268715.620014889</v>
      </c>
      <c r="H62" s="1">
        <f t="shared" si="18"/>
        <v>16378850.282261774</v>
      </c>
      <c r="I62" s="1">
        <f t="shared" si="19"/>
        <v>16490863.007086955</v>
      </c>
      <c r="J62" s="1">
        <f t="shared" si="20"/>
        <v>16559002.346666845</v>
      </c>
      <c r="K62" s="1">
        <f>($D63*($A62-($A62-($A62-$A63)*0.1))/($A62-$A63)+$E62)/100</f>
        <v>16204833.454000002</v>
      </c>
      <c r="L62" s="1">
        <f>($D63*($A62-($A62-($A62-$A63)*0.25))/($A62-$A63)+$E62)/100</f>
        <v>16271498.98</v>
      </c>
      <c r="M62" s="1">
        <f>($D63*($A62-($A62-($A62-$A63)*0.5))/($A62-$A63)+$E62)/100</f>
        <v>16382608.189999999</v>
      </c>
      <c r="N62" s="1">
        <f>($D63*($A62-($A62-($A62-$A63)*0.75))/($A62-$A63)+$E62)/100</f>
        <v>16493717.4</v>
      </c>
      <c r="O62" s="1">
        <f>($D63*($A62-($A62-($A62-$A63)*0.9))/($A62-$A63)+$E62)/100</f>
        <v>16560382.925999999</v>
      </c>
      <c r="P62" s="2">
        <f t="shared" si="21"/>
        <v>8.1834707008628132E-5</v>
      </c>
      <c r="Q62" s="2">
        <f t="shared" si="22"/>
        <v>1.7108664568990319E-4</v>
      </c>
      <c r="R62" s="2">
        <f t="shared" si="23"/>
        <v>2.2943660107176955E-4</v>
      </c>
      <c r="S62" s="2">
        <f t="shared" si="24"/>
        <v>1.730893593512168E-4</v>
      </c>
      <c r="T62" s="2">
        <f t="shared" si="25"/>
        <v>8.3373340026875528E-5</v>
      </c>
      <c r="U62" s="2">
        <f t="shared" si="26"/>
        <v>2.2943660107176955E-4</v>
      </c>
    </row>
    <row r="63" spans="1:21">
      <c r="A63" s="1">
        <f t="shared" si="15"/>
        <v>84900</v>
      </c>
      <c r="B63" s="3">
        <v>7000</v>
      </c>
      <c r="C63" s="1">
        <f t="shared" si="0"/>
        <v>16604.826915289068</v>
      </c>
      <c r="D63" s="1">
        <f t="shared" si="14"/>
        <v>44443684</v>
      </c>
      <c r="E63" s="1">
        <f t="shared" si="27"/>
        <v>1660482661</v>
      </c>
      <c r="F63" s="1">
        <f t="shared" si="16"/>
        <v>16648473.110149322</v>
      </c>
      <c r="G63" s="1">
        <f t="shared" si="17"/>
        <v>16714496.552395295</v>
      </c>
      <c r="H63" s="1">
        <f t="shared" si="18"/>
        <v>16826051.314730708</v>
      </c>
      <c r="I63" s="1">
        <f t="shared" si="19"/>
        <v>16939565.199288454</v>
      </c>
      <c r="J63" s="1">
        <f t="shared" si="20"/>
        <v>17008646.40573116</v>
      </c>
      <c r="K63" s="1">
        <f>($D64*($A63-($A63-($A63-$A64)*0.1))/($A63-$A64)+$E63)/100</f>
        <v>16649855.599000001</v>
      </c>
      <c r="L63" s="1">
        <f>($D64*($A63-($A63-($A63-$A64)*0.25))/($A63-$A64)+$E63)/100</f>
        <v>16717399.0825</v>
      </c>
      <c r="M63" s="1">
        <f>($D64*($A63-($A63-($A63-$A64)*0.5))/($A63-$A64)+$E63)/100</f>
        <v>16829971.555</v>
      </c>
      <c r="N63" s="1">
        <f>($D64*($A63-($A63-($A63-$A64)*0.75))/($A63-$A64)+$E63)/100</f>
        <v>16942544.0275</v>
      </c>
      <c r="O63" s="1">
        <f>($D64*($A63-($A63-($A63-$A64)*0.9))/($A63-$A64)+$E63)/100</f>
        <v>17010087.511</v>
      </c>
      <c r="P63" s="2">
        <f t="shared" si="21"/>
        <v>8.3039978593379185E-5</v>
      </c>
      <c r="Q63" s="2">
        <f t="shared" si="22"/>
        <v>1.7365345678259451E-4</v>
      </c>
      <c r="R63" s="2">
        <f t="shared" si="23"/>
        <v>2.3298634932012195E-4</v>
      </c>
      <c r="S63" s="2">
        <f t="shared" si="24"/>
        <v>1.7585033479318996E-4</v>
      </c>
      <c r="T63" s="2">
        <f t="shared" si="25"/>
        <v>8.4727804580272663E-5</v>
      </c>
      <c r="U63" s="2">
        <f t="shared" si="26"/>
        <v>2.3298634932012195E-4</v>
      </c>
    </row>
    <row r="64" spans="1:21">
      <c r="A64" s="1">
        <f t="shared" si="15"/>
        <v>77900</v>
      </c>
      <c r="B64" s="3">
        <v>7000</v>
      </c>
      <c r="C64" s="1">
        <f t="shared" si="0"/>
        <v>17055.116812900047</v>
      </c>
      <c r="D64" s="1">
        <f t="shared" si="14"/>
        <v>45028989</v>
      </c>
      <c r="E64" s="1">
        <f t="shared" si="27"/>
        <v>1705511650</v>
      </c>
      <c r="U64" s="2"/>
    </row>
    <row r="65" spans="1:5" hidden="1"/>
    <row r="66" spans="1:5" hidden="1">
      <c r="A66" s="1" t="str">
        <f>"lockdict variable _bmp085_pd "&amp; A1 &amp;" _bmp085_pd L!"</f>
        <v>lockdict variable _bmp085_pd 1000000 _bmp085_pd L!</v>
      </c>
      <c r="D66" s="1" t="str">
        <f>"lockdict variable _bmp085_a "&amp; D1 &amp;" _bmp085_a L!"</f>
        <v>lockdict variable _bmp085_a 0 _bmp085_a L!</v>
      </c>
      <c r="E66" s="1" t="str">
        <f>"lockdict variable _bmp085_ba "&amp; E1 &amp;" _bmp085_ba L!"</f>
        <v>lockdict variable _bmp085_ba 0 _bmp085_ba L!</v>
      </c>
    </row>
    <row r="67" spans="1:5" hidden="1">
      <c r="A67" s="1" t="str">
        <f>A2 &amp;" l, "&amp;A3 &amp;" l, "&amp;A4 &amp;" l, "&amp;A5 &amp;" l, "&amp;A6 &amp;" l, "&amp;A7 &amp;" l, "&amp;A8&amp;" l, "</f>
        <v xml:space="preserve">999800 l, 998600 l, 996200 l, 992100 l, 986600 l, 979900 l, 972200 l, </v>
      </c>
      <c r="D67" s="1" t="str">
        <f>D2 &amp;" l, "&amp;D3 &amp;" l, "&amp;D4 &amp;" l, "&amp;D5 &amp;" l, "&amp;D6 &amp;" l, "&amp;D7 &amp;" l, "&amp;D8&amp;" l, "</f>
        <v xml:space="preserve">168729 l, 1012949 l, 2028859 l, 3475141 l, 4680084 l, 5729821 l, 6624329 l, </v>
      </c>
      <c r="E67" s="1" t="str">
        <f>E2 &amp;" l, "&amp;E3 &amp;" l, "&amp;E4 &amp;" l, "&amp;E5 &amp;" l, "&amp;E6 &amp;" l, "&amp;E7 &amp;" l, "&amp;E8&amp;" l, "</f>
        <v xml:space="preserve">168729 l, 1181678 l, 3210537 l, 6685678 l, 11365762 l, 17095583 l, 23719912 l, </v>
      </c>
    </row>
    <row r="68" spans="1:5" hidden="1">
      <c r="A68" s="1" t="str">
        <f>A8 &amp;" l, "&amp;A9 &amp;" l, "&amp;A10 &amp;" l, "&amp;A11 &amp;" l, "&amp;A12 &amp;" l, "&amp;A13 &amp;" l, "&amp;A14 &amp;" l, "&amp;A15&amp;" l, "</f>
        <v xml:space="preserve">972200 l, 963400 l, 953600 l, 943000 l, 931300 l, 918300 l, 904200 l, 890100 l, </v>
      </c>
      <c r="D68" s="1" t="str">
        <f>D8 &amp;" l, "&amp;D9 &amp;" l, "&amp;D10 &amp;" l, "&amp;D11 &amp;" l, "&amp;D12 &amp;" l, "&amp;D13 &amp;" l, "&amp;D14 &amp;" l, "&amp;D15&amp;" l, "</f>
        <v xml:space="preserve">6624329 l, 7622884 l, 8555764 l, 9334720 l, 10402585 l, 11683281 l, 12824255 l, 12987216 l, </v>
      </c>
      <c r="E68" s="1" t="str">
        <f>E8 &amp;" l, "&amp;E9 &amp;" l, "&amp;E10 &amp;" l, "&amp;E11 &amp;" l, "&amp;E12 &amp;" l, "&amp;E13 &amp;" l, "&amp;E14 &amp;" l, "&amp;E15&amp;" l, "</f>
        <v xml:space="preserve">23719912 l, 31342796 l, 39898560 l, 49233280 l, 59635865 l, 71319146 l, 84143401 l, 97130617 l, </v>
      </c>
    </row>
    <row r="69" spans="1:5" hidden="1">
      <c r="A69" s="1" t="str">
        <f>A15 &amp;" l, "&amp;A16 &amp;" l, "&amp;A17 &amp;" l, "&amp;A18 &amp;" l, "&amp;A19 &amp;" l, "&amp;A20 &amp;" l, "&amp;A21 &amp;" l, "&amp;A22&amp;" l, "</f>
        <v xml:space="preserve">890100 l, 874300 l, 857700 l, 840700 l, 822900 l, 804300 l, 785100 l, 765600 l, </v>
      </c>
      <c r="D69" s="1" t="str">
        <f>D15 &amp;" l, "&amp;D16 &amp;" l, "&amp;D17 &amp;" l, "&amp;D18 &amp;" l, "&amp;D19 &amp;" l, "&amp;D20 &amp;" l, "&amp;D21 &amp;" l, "&amp;D22&amp;" l, "</f>
        <v xml:space="preserve">12987216 l, 14752486 l, 15733846 l, 16370635 l, 17430837 l, 18543534 l, 19509569 l, 20213922 l, </v>
      </c>
      <c r="E69" s="1" t="str">
        <f>E15 &amp;" l, "&amp;E16 &amp;" l, "&amp;E17 &amp;" l, "&amp;E18 &amp;" l, "&amp;E19 &amp;" l, "&amp;E20 &amp;" l, "&amp;E21 &amp;" l, "&amp;E22&amp;" l, "</f>
        <v xml:space="preserve">97130617 l, 111883103 l, 127616949 l, 143987584 l, 161418421 l, 179961955 l, 199471524 l, 219685446 l, </v>
      </c>
    </row>
    <row r="70" spans="1:5" hidden="1">
      <c r="A70" s="1" t="str">
        <f>A22 &amp;" l, "&amp;A23 &amp;" l, "&amp;A24 &amp;" l, "&amp;A25 &amp;" l, "&amp;A26 &amp;" l, "&amp;A27 &amp;" l, "&amp;A28 &amp;" l, "&amp;A29&amp;" l, "</f>
        <v xml:space="preserve">765600 l, 745700 l, 725500 l, 705000 l, 684200 l, 663200 l, 642200 l, 621200 l, </v>
      </c>
      <c r="D70" s="1" t="str">
        <f>D22 &amp;" l, "&amp;D23 &amp;" l, "&amp;D24 &amp;" l, "&amp;D25 &amp;" l, "&amp;D26 &amp;" l, "&amp;D27 &amp;" l, "&amp;D28 &amp;" l, "&amp;D29&amp;" l, "</f>
        <v xml:space="preserve">20213922 l, 21063029 l, 21851298 l, 22685421 l, 23570037 l, 24392795 l, 25026440 l, 25698096 l, </v>
      </c>
      <c r="E70" s="1" t="str">
        <f>E22 &amp;" l, "&amp;E23 &amp;" l, "&amp;E24 &amp;" l, "&amp;E25 &amp;" l, "&amp;E26 &amp;" l, "&amp;E27 &amp;" l, "&amp;E28 &amp;" l, "&amp;E29&amp;" l, "</f>
        <v xml:space="preserve">219685446 l, 240748475 l, 262599773 l, 285285194 l, 308855231 l, 333248026 l, 358274466 l, 383972562 l, </v>
      </c>
    </row>
    <row r="71" spans="1:5" hidden="1">
      <c r="A71" s="1" t="str">
        <f>A29 &amp;" l, "&amp;A30 &amp;" l, "&amp;A31 &amp;" l, "&amp;A32 &amp;" l, "&amp;A33 &amp;" l, "&amp;A34 &amp;" l, "&amp;A35 &amp;" l, "&amp;A36&amp;" l, "</f>
        <v xml:space="preserve">621200 l, 600200 l, 579200 l, 558200 l, 537200 l, 516200 l, 495200 l, 474200 l, </v>
      </c>
      <c r="D71" s="1" t="str">
        <f>D29 &amp;" l, "&amp;D30 &amp;" l, "&amp;D31 &amp;" l, "&amp;D32 &amp;" l, "&amp;D33 &amp;" l, "&amp;D34 &amp;" l, "&amp;D35 &amp;" l, "&amp;D36&amp;" l, "</f>
        <v xml:space="preserve">25698096 l, 26411427 l, 27170590 l, 27980324 l, 28846063 l, 29774059 l, 30771552 l, 31846973 l, </v>
      </c>
      <c r="E71" s="1" t="str">
        <f>E29 &amp;" l, "&amp;E30 &amp;" l, "&amp;E31 &amp;" l, "&amp;E32 &amp;" l, "&amp;E33 &amp;" l, "&amp;E34 &amp;" l, "&amp;E35 &amp;" l, "&amp;E36&amp;" l, "</f>
        <v xml:space="preserve">383972562 l, 410383989 l, 437554579 l, 465534903 l, 494380966 l, 524155025 l, 554926577 l, 586773550 l, </v>
      </c>
    </row>
    <row r="72" spans="1:5" hidden="1">
      <c r="A72" s="1" t="str">
        <f>A36 &amp;" l, "&amp;A37 &amp;" l, "&amp;A38 &amp;" l, "&amp;A39 &amp;" l, "&amp;A40 &amp;" l, "&amp;A41 &amp;" l, "&amp;A42 &amp;" l, "&amp;A43&amp;" l, "</f>
        <v xml:space="preserve">474200 l, 454200 l, 434300 l, 414400 l, 394600 l, 375200 l, 356300 l, 337800 l, </v>
      </c>
      <c r="D72" s="1" t="str">
        <f>D36 &amp;" l, "&amp;D37 &amp;" l, "&amp;D38 &amp;" l, "&amp;D39 &amp;" l, "&amp;D40 &amp;" l, "&amp;D41 &amp;" l, "&amp;D42 &amp;" l, "&amp;D43&amp;" l, "</f>
        <v xml:space="preserve">31846973 l, 31410494 l, 32385391 l, 33610115 l, 34764325 l, 35460104 l, 36003894 l, 36772146 l, </v>
      </c>
      <c r="E72" s="1" t="str">
        <f>E36 &amp;" l, "&amp;E37 &amp;" l, "&amp;E38 &amp;" l, "&amp;E39 &amp;" l, "&amp;E40 &amp;" l, "&amp;E41 &amp;" l, "&amp;E42 &amp;" l, "&amp;E43&amp;" l, "</f>
        <v xml:space="preserve">586773550 l, 618184044 l, 650569435 l, 684179550 l, 718943875 l, 754403979 l, 790407873 l, 827180019 l, </v>
      </c>
    </row>
    <row r="73" spans="1:5" hidden="1">
      <c r="A73" s="1" t="str">
        <f>A43 &amp;" l, "&amp;A44 &amp;" l, "&amp;A45 &amp;" l, "&amp;A46 &amp;" l, "&amp;A47 &amp;" l, "&amp;A48 &amp;" l, "&amp;A49 &amp;" l, "&amp;A50&amp;" l, "</f>
        <v xml:space="preserve">337800 l, 319800 l, 302300 l, 285400 l, 269000 l, 253200 l, 238000 l, 223300 l, </v>
      </c>
      <c r="D73" s="1" t="str">
        <f>D43 &amp;" l, "&amp;D44 &amp;" l, "&amp;D45 &amp;" l, "&amp;D46 &amp;" l, "&amp;D47 &amp;" l, "&amp;D48 &amp;" l, "&amp;D49 &amp;" l, "&amp;D50&amp;" l, "</f>
        <v xml:space="preserve">36772146 l, 37378318 l, 38010620 l, 38437997 l, 39105229 l, 39545188 l, 39976555 l, 40678964 l, </v>
      </c>
      <c r="E73" s="1" t="str">
        <f>E43 &amp;" l, "&amp;E44 &amp;" l, "&amp;E45 &amp;" l, "&amp;E46 &amp;" l, "&amp;E47 &amp;" l, "&amp;E48 &amp;" l, "&amp;E49 &amp;" l, "&amp;E50&amp;" l, "</f>
        <v xml:space="preserve">827180019 l, 864558337 l, 902568957 l, 941006954 l, 980112183 l, 1019657371 l, 1059633926 l, 1100312890 l, </v>
      </c>
    </row>
    <row r="74" spans="1:5" hidden="1">
      <c r="A74" s="1" t="str">
        <f>A50 &amp;" l, "&amp;A51 &amp;" l, "&amp;A52 &amp;" l, "&amp;A53 &amp;" l, "&amp;A54 &amp;" l, "&amp;A55 &amp;" l, "&amp;A56 &amp;" l, "&amp;A57&amp;" l, "</f>
        <v xml:space="preserve">223300 l, 209200 l, 195700 l, 182900 l, 170700 l, 158900 l, 147700 l, 137100 l, </v>
      </c>
      <c r="D74" s="1" t="str">
        <f>D50 &amp;" l, "&amp;D51 &amp;" l, "&amp;D52 &amp;" l, "&amp;D53 &amp;" l, "&amp;D54 &amp;" l, "&amp;D55 &amp;" l, "&amp;D56 &amp;" l, "&amp;D57&amp;" l, "</f>
        <v xml:space="preserve">40678964 l, 41109887 l, 41519750 l, 41567228 l, 41872469 l, 42872294 l, 43147463 l, 43349602 l, </v>
      </c>
      <c r="E74" s="1" t="str">
        <f>E50 &amp;" l, "&amp;E51 &amp;" l, "&amp;E52 &amp;" l, "&amp;E53 &amp;" l, "&amp;E54 &amp;" l, "&amp;E55 &amp;" l, "&amp;E56 &amp;" l, "&amp;E57&amp;" l, "</f>
        <v xml:space="preserve">1100312890 l, 1141422777 l, 1182942527 l, 1224509755 l, 1266382224 l, 1309254518 l, 1352401981 l, 1395751583 l, </v>
      </c>
    </row>
    <row r="75" spans="1:5" hidden="1">
      <c r="A75" s="1" t="str">
        <f>A57 &amp;" l, "&amp;A58 &amp;" l, "&amp;A59 &amp;" l, "&amp;A60 &amp;" l, "&amp;A61 &amp;" l, "&amp;A62 &amp;" l, "&amp;A63 &amp;" l, "&amp;A64</f>
        <v>137100 l, 127100 l, 117600 l, 108600 l, 100200 l, 92300 l, 84900 l, 77900</v>
      </c>
      <c r="D75" s="1" t="str">
        <f>D57 &amp;" l, "&amp;D58 &amp;" l, "&amp;D59 &amp;" l, "&amp;D60 &amp;" l, "&amp;D61 &amp;" l, "&amp;D62 &amp;" l, "&amp;D63 &amp;" l, "&amp;D64&amp;" l, "</f>
        <v xml:space="preserve">43349602 l, 43459674 l, 43931925 l, 44355924 l, 44171202 l, 44368669 l, 44443684 l, 45028989 l, </v>
      </c>
      <c r="E75" s="1" t="str">
        <f>E57 &amp;" l, "&amp;E58 &amp;" l, "&amp;E59 &amp;" l, "&amp;E60 &amp;" l, "&amp;E61 &amp;" l, "&amp;E62 &amp;" l, "&amp;E63 &amp;" l, "&amp;E64&amp;" l, "</f>
        <v xml:space="preserve">1395751583 l, 1439211257 l, 1483143182 l, 1527499106 l, 1571670308 l, 1616038977 l, 1660482661 l, 1705511650 l, </v>
      </c>
    </row>
    <row r="76" spans="1:5" hidden="1">
      <c r="A76" s="1" t="str">
        <f>"freedict"</f>
        <v>freedict</v>
      </c>
      <c r="D76" s="1" t="str">
        <f>"freedict"</f>
        <v>freedict</v>
      </c>
      <c r="E76" s="1" t="str">
        <f>"freedict"</f>
        <v>freedict</v>
      </c>
    </row>
    <row r="77" spans="1:5" hidden="1"/>
    <row r="78" spans="1:5" hidden="1"/>
    <row r="80" spans="1:5">
      <c r="A80" s="4" t="str">
        <f>A66</f>
        <v>lockdict variable _bmp085_pd 1000000 _bmp085_pd L!</v>
      </c>
    </row>
    <row r="81" spans="1:1">
      <c r="A81" s="4" t="str">
        <f t="shared" ref="A81:A90" si="28">A67</f>
        <v xml:space="preserve">999800 l, 998600 l, 996200 l, 992100 l, 986600 l, 979900 l, 972200 l, </v>
      </c>
    </row>
    <row r="82" spans="1:1">
      <c r="A82" s="4" t="str">
        <f t="shared" si="28"/>
        <v xml:space="preserve">972200 l, 963400 l, 953600 l, 943000 l, 931300 l, 918300 l, 904200 l, 890100 l, </v>
      </c>
    </row>
    <row r="83" spans="1:1">
      <c r="A83" s="4" t="str">
        <f t="shared" si="28"/>
        <v xml:space="preserve">890100 l, 874300 l, 857700 l, 840700 l, 822900 l, 804300 l, 785100 l, 765600 l, </v>
      </c>
    </row>
    <row r="84" spans="1:1">
      <c r="A84" s="4" t="str">
        <f t="shared" si="28"/>
        <v xml:space="preserve">765600 l, 745700 l, 725500 l, 705000 l, 684200 l, 663200 l, 642200 l, 621200 l, </v>
      </c>
    </row>
    <row r="85" spans="1:1">
      <c r="A85" s="4" t="str">
        <f t="shared" si="28"/>
        <v xml:space="preserve">621200 l, 600200 l, 579200 l, 558200 l, 537200 l, 516200 l, 495200 l, 474200 l, </v>
      </c>
    </row>
    <row r="86" spans="1:1">
      <c r="A86" s="4" t="str">
        <f t="shared" si="28"/>
        <v xml:space="preserve">474200 l, 454200 l, 434300 l, 414400 l, 394600 l, 375200 l, 356300 l, 337800 l, </v>
      </c>
    </row>
    <row r="87" spans="1:1">
      <c r="A87" s="4" t="str">
        <f t="shared" si="28"/>
        <v xml:space="preserve">337800 l, 319800 l, 302300 l, 285400 l, 269000 l, 253200 l, 238000 l, 223300 l, </v>
      </c>
    </row>
    <row r="88" spans="1:1">
      <c r="A88" s="4" t="str">
        <f t="shared" si="28"/>
        <v xml:space="preserve">223300 l, 209200 l, 195700 l, 182900 l, 170700 l, 158900 l, 147700 l, 137100 l, </v>
      </c>
    </row>
    <row r="89" spans="1:1">
      <c r="A89" s="4" t="str">
        <f t="shared" si="28"/>
        <v>137100 l, 127100 l, 117600 l, 108600 l, 100200 l, 92300 l, 84900 l, 77900</v>
      </c>
    </row>
    <row r="90" spans="1:1">
      <c r="A90" s="4" t="str">
        <f t="shared" si="28"/>
        <v>freedict</v>
      </c>
    </row>
    <row r="91" spans="1:1">
      <c r="A91" s="4"/>
    </row>
    <row r="92" spans="1:1">
      <c r="A92" s="4" t="str">
        <f>D66</f>
        <v>lockdict variable _bmp085_a 0 _bmp085_a L!</v>
      </c>
    </row>
    <row r="93" spans="1:1">
      <c r="A93" s="4" t="str">
        <f t="shared" ref="A93:A102" si="29">D67</f>
        <v xml:space="preserve">168729 l, 1012949 l, 2028859 l, 3475141 l, 4680084 l, 5729821 l, 6624329 l, </v>
      </c>
    </row>
    <row r="94" spans="1:1">
      <c r="A94" s="4" t="str">
        <f t="shared" si="29"/>
        <v xml:space="preserve">6624329 l, 7622884 l, 8555764 l, 9334720 l, 10402585 l, 11683281 l, 12824255 l, 12987216 l, </v>
      </c>
    </row>
    <row r="95" spans="1:1">
      <c r="A95" s="4" t="str">
        <f t="shared" si="29"/>
        <v xml:space="preserve">12987216 l, 14752486 l, 15733846 l, 16370635 l, 17430837 l, 18543534 l, 19509569 l, 20213922 l, </v>
      </c>
    </row>
    <row r="96" spans="1:1">
      <c r="A96" s="4" t="str">
        <f t="shared" si="29"/>
        <v xml:space="preserve">20213922 l, 21063029 l, 21851298 l, 22685421 l, 23570037 l, 24392795 l, 25026440 l, 25698096 l, </v>
      </c>
    </row>
    <row r="97" spans="1:1">
      <c r="A97" s="4" t="str">
        <f t="shared" si="29"/>
        <v xml:space="preserve">25698096 l, 26411427 l, 27170590 l, 27980324 l, 28846063 l, 29774059 l, 30771552 l, 31846973 l, </v>
      </c>
    </row>
    <row r="98" spans="1:1">
      <c r="A98" s="4" t="str">
        <f t="shared" si="29"/>
        <v xml:space="preserve">31846973 l, 31410494 l, 32385391 l, 33610115 l, 34764325 l, 35460104 l, 36003894 l, 36772146 l, </v>
      </c>
    </row>
    <row r="99" spans="1:1">
      <c r="A99" s="4" t="str">
        <f t="shared" si="29"/>
        <v xml:space="preserve">36772146 l, 37378318 l, 38010620 l, 38437997 l, 39105229 l, 39545188 l, 39976555 l, 40678964 l, </v>
      </c>
    </row>
    <row r="100" spans="1:1">
      <c r="A100" s="4" t="str">
        <f t="shared" si="29"/>
        <v xml:space="preserve">40678964 l, 41109887 l, 41519750 l, 41567228 l, 41872469 l, 42872294 l, 43147463 l, 43349602 l, </v>
      </c>
    </row>
    <row r="101" spans="1:1">
      <c r="A101" s="4" t="str">
        <f t="shared" si="29"/>
        <v xml:space="preserve">43349602 l, 43459674 l, 43931925 l, 44355924 l, 44171202 l, 44368669 l, 44443684 l, 45028989 l, </v>
      </c>
    </row>
    <row r="102" spans="1:1">
      <c r="A102" s="4" t="str">
        <f t="shared" si="29"/>
        <v>freedict</v>
      </c>
    </row>
    <row r="103" spans="1:1">
      <c r="A103" s="4"/>
    </row>
    <row r="104" spans="1:1">
      <c r="A104" s="4" t="str">
        <f>E66</f>
        <v>lockdict variable _bmp085_ba 0 _bmp085_ba L!</v>
      </c>
    </row>
    <row r="105" spans="1:1">
      <c r="A105" s="4" t="str">
        <f t="shared" ref="A105:A114" si="30">E67</f>
        <v xml:space="preserve">168729 l, 1181678 l, 3210537 l, 6685678 l, 11365762 l, 17095583 l, 23719912 l, </v>
      </c>
    </row>
    <row r="106" spans="1:1">
      <c r="A106" s="4" t="str">
        <f t="shared" si="30"/>
        <v xml:space="preserve">23719912 l, 31342796 l, 39898560 l, 49233280 l, 59635865 l, 71319146 l, 84143401 l, 97130617 l, </v>
      </c>
    </row>
    <row r="107" spans="1:1">
      <c r="A107" s="4" t="str">
        <f t="shared" si="30"/>
        <v xml:space="preserve">97130617 l, 111883103 l, 127616949 l, 143987584 l, 161418421 l, 179961955 l, 199471524 l, 219685446 l, </v>
      </c>
    </row>
    <row r="108" spans="1:1">
      <c r="A108" s="4" t="str">
        <f t="shared" si="30"/>
        <v xml:space="preserve">219685446 l, 240748475 l, 262599773 l, 285285194 l, 308855231 l, 333248026 l, 358274466 l, 383972562 l, </v>
      </c>
    </row>
    <row r="109" spans="1:1">
      <c r="A109" s="4" t="str">
        <f t="shared" si="30"/>
        <v xml:space="preserve">383972562 l, 410383989 l, 437554579 l, 465534903 l, 494380966 l, 524155025 l, 554926577 l, 586773550 l, </v>
      </c>
    </row>
    <row r="110" spans="1:1">
      <c r="A110" s="4" t="str">
        <f t="shared" si="30"/>
        <v xml:space="preserve">586773550 l, 618184044 l, 650569435 l, 684179550 l, 718943875 l, 754403979 l, 790407873 l, 827180019 l, </v>
      </c>
    </row>
    <row r="111" spans="1:1">
      <c r="A111" s="4" t="str">
        <f t="shared" si="30"/>
        <v xml:space="preserve">827180019 l, 864558337 l, 902568957 l, 941006954 l, 980112183 l, 1019657371 l, 1059633926 l, 1100312890 l, </v>
      </c>
    </row>
    <row r="112" spans="1:1">
      <c r="A112" s="4" t="str">
        <f t="shared" si="30"/>
        <v xml:space="preserve">1100312890 l, 1141422777 l, 1182942527 l, 1224509755 l, 1266382224 l, 1309254518 l, 1352401981 l, 1395751583 l, </v>
      </c>
    </row>
    <row r="113" spans="1:1">
      <c r="A113" s="4" t="str">
        <f t="shared" si="30"/>
        <v xml:space="preserve">1395751583 l, 1439211257 l, 1483143182 l, 1527499106 l, 1571670308 l, 1616038977 l, 1660482661 l, 1705511650 l, </v>
      </c>
    </row>
    <row r="114" spans="1:1">
      <c r="A114" s="4" t="str">
        <f t="shared" si="30"/>
        <v>freedict</v>
      </c>
    </row>
  </sheetData>
  <sheetProtection sheet="1" objects="1" scenarios="1"/>
  <pageMargins left="0.7" right="0.7" top="0.75" bottom="0.75" header="0.3" footer="0.3"/>
  <pageSetup orientation="portrait" horizontalDpi="3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5600"/>
  <sheetViews>
    <sheetView workbookViewId="0"/>
  </sheetViews>
  <sheetFormatPr defaultRowHeight="15"/>
  <cols>
    <col min="1" max="1" width="19.5703125" style="3" customWidth="1"/>
    <col min="2" max="7" width="9.140625" style="1"/>
    <col min="8" max="8" width="10.85546875" style="5" customWidth="1"/>
    <col min="9" max="10" width="9.140625" style="1"/>
    <col min="11" max="11" width="13.7109375" style="1" customWidth="1"/>
    <col min="12" max="16384" width="9.140625" style="1"/>
  </cols>
  <sheetData>
    <row r="1" spans="1:9">
      <c r="A1" s="3">
        <v>87000</v>
      </c>
      <c r="C1" s="1" t="s">
        <v>26</v>
      </c>
      <c r="E1" s="5">
        <f>MAX(H16:H5600)</f>
        <v>3.4826615357132153E-3</v>
      </c>
      <c r="I1" s="5"/>
    </row>
    <row r="2" spans="1:9">
      <c r="C2" s="1" t="s">
        <v>15910</v>
      </c>
      <c r="E2" s="5">
        <f>MAX(H3:H15)</f>
        <v>3.9966460907085194E-2</v>
      </c>
    </row>
    <row r="3" spans="1:9">
      <c r="A3" s="3" t="s">
        <v>11108</v>
      </c>
      <c r="B3" s="1">
        <f>IF(ISERROR(SEARCH(" ",A3)), 0, SEARCH(" ",A3))</f>
        <v>6</v>
      </c>
      <c r="C3" s="1">
        <f>IF(0=B3,-1,LEFT(A3,B3-1)+0)</f>
        <v>87000</v>
      </c>
      <c r="D3" s="1">
        <f>IF(B3=0,-1,RIGHT(A3,LEN(A3)-B3)+0)</f>
        <v>0</v>
      </c>
      <c r="F3" s="1">
        <f>IF(C3&lt;0,443300000,44330*(1-POWER(C3/$A$1,1/5.255))*1000)</f>
        <v>0</v>
      </c>
      <c r="H3" s="5">
        <f>IF(D3&gt;0,ABS((F3-D3)/D3),0)</f>
        <v>0</v>
      </c>
    </row>
    <row r="4" spans="1:9">
      <c r="A4" s="3" t="s">
        <v>11109</v>
      </c>
      <c r="B4" s="1">
        <f>IF(ISERROR(SEARCH(" ",A4)), 0, SEARCH(" ",A4))</f>
        <v>6</v>
      </c>
      <c r="C4" s="1">
        <f>IF(0=B4,-1,LEFT(A4,B4-1)+0)</f>
        <v>86999</v>
      </c>
      <c r="D4" s="1">
        <f>IF(B4=0,-1,RIGHT(A4,LEN(A4)-B4)+0)</f>
        <v>101</v>
      </c>
      <c r="F4" s="1">
        <f>IF(C4&lt;0,443300000,44330*(1-POWER(C4/$A$1,1/5.255))*1000)</f>
        <v>96.963387448384395</v>
      </c>
      <c r="H4" s="5">
        <f t="shared" ref="H4:H67" si="0">IF(D4&gt;0,ABS((F4-D4)/D4),0)</f>
        <v>3.9966460907085194E-2</v>
      </c>
    </row>
    <row r="5" spans="1:9">
      <c r="A5" s="3" t="s">
        <v>11110</v>
      </c>
      <c r="B5" s="1">
        <f>IF(ISERROR(SEARCH(" ",A5)), 0, SEARCH(" ",A5))</f>
        <v>6</v>
      </c>
      <c r="C5" s="1">
        <f>IF(0=B5,-1,LEFT(A5,B5-1)+0)</f>
        <v>86998</v>
      </c>
      <c r="D5" s="1">
        <f>IF(B5=0,-1,RIGHT(A5,LEN(A5)-B5)+0)</f>
        <v>194</v>
      </c>
      <c r="F5" s="1">
        <f>IF(C5&lt;0,443300000,44330*(1-POWER(C5/$A$1,1/5.255))*1000)</f>
        <v>193.92767734445425</v>
      </c>
      <c r="H5" s="5">
        <f t="shared" si="0"/>
        <v>3.7279719353477958E-4</v>
      </c>
    </row>
    <row r="6" spans="1:9">
      <c r="A6" s="3" t="s">
        <v>11111</v>
      </c>
      <c r="B6" s="1">
        <f>IF(ISERROR(SEARCH(" ",A6)), 0, SEARCH(" ",A6))</f>
        <v>6</v>
      </c>
      <c r="C6" s="1">
        <f>IF(0=B6,-1,LEFT(A6,B6-1)+0)</f>
        <v>86997</v>
      </c>
      <c r="D6" s="1">
        <f>IF(B6=0,-1,RIGHT(A6,LEN(A6)-B6)+0)</f>
        <v>295</v>
      </c>
      <c r="F6" s="1">
        <f>IF(C6&lt;0,443300000,44330*(1-POWER(C6/$A$1,1/5.255))*1000)</f>
        <v>290.89286970789607</v>
      </c>
      <c r="H6" s="5">
        <f t="shared" si="0"/>
        <v>1.3922475566454007E-2</v>
      </c>
    </row>
    <row r="7" spans="1:9">
      <c r="A7" s="3" t="s">
        <v>11112</v>
      </c>
      <c r="B7" s="1">
        <f>IF(ISERROR(SEARCH(" ",A7)), 0, SEARCH(" ",A7))</f>
        <v>6</v>
      </c>
      <c r="C7" s="1">
        <f>IF(0=B7,-1,LEFT(A7,B7-1)+0)</f>
        <v>86996</v>
      </c>
      <c r="D7" s="1">
        <f>IF(B7=0,-1,RIGHT(A7,LEN(A7)-B7)+0)</f>
        <v>388</v>
      </c>
      <c r="F7" s="1">
        <f>IF(C7&lt;0,443300000,44330*(1-POWER(C7/$A$1,1/5.255))*1000)</f>
        <v>387.85896455347466</v>
      </c>
      <c r="H7" s="5">
        <f t="shared" si="0"/>
        <v>3.6349341887973271E-4</v>
      </c>
    </row>
    <row r="8" spans="1:9">
      <c r="A8" s="3" t="s">
        <v>11113</v>
      </c>
      <c r="B8" s="1">
        <f>IF(ISERROR(SEARCH(" ",A8)), 0, SEARCH(" ",A8))</f>
        <v>6</v>
      </c>
      <c r="C8" s="1">
        <f>IF(0=B8,-1,LEFT(A8,B8-1)+0)</f>
        <v>86995</v>
      </c>
      <c r="D8" s="1">
        <f>IF(B8=0,-1,RIGHT(A8,LEN(A8)-B8)+0)</f>
        <v>489</v>
      </c>
      <c r="F8" s="1">
        <f>IF(C8&lt;0,443300000,44330*(1-POWER(C8/$A$1,1/5.255))*1000)</f>
        <v>484.8259619107198</v>
      </c>
      <c r="H8" s="5">
        <f t="shared" si="0"/>
        <v>8.5358652132519475E-3</v>
      </c>
    </row>
    <row r="9" spans="1:9">
      <c r="A9" s="3" t="s">
        <v>11114</v>
      </c>
      <c r="B9" s="1">
        <f>IF(ISERROR(SEARCH(" ",A9)), 0, SEARCH(" ",A9))</f>
        <v>6</v>
      </c>
      <c r="C9" s="1">
        <f>IF(0=B9,-1,LEFT(A9,B9-1)+0)</f>
        <v>86994</v>
      </c>
      <c r="D9" s="1">
        <f>IF(B9=0,-1,RIGHT(A9,LEN(A9)-B9)+0)</f>
        <v>582</v>
      </c>
      <c r="F9" s="1">
        <f>IF(C9&lt;0,443300000,44330*(1-POWER(C9/$A$1,1/5.255))*1000)</f>
        <v>581.79386178455309</v>
      </c>
      <c r="H9" s="5">
        <f t="shared" si="0"/>
        <v>3.5418937362012527E-4</v>
      </c>
    </row>
    <row r="10" spans="1:9">
      <c r="A10" s="3" t="s">
        <v>11115</v>
      </c>
      <c r="B10" s="1">
        <f>IF(ISERROR(SEARCH(" ",A10)), 0, SEARCH(" ",A10))</f>
        <v>6</v>
      </c>
      <c r="C10" s="1">
        <f>IF(0=B10,-1,LEFT(A10,B10-1)+0)</f>
        <v>86993</v>
      </c>
      <c r="D10" s="1">
        <f>IF(B10=0,-1,RIGHT(A10,LEN(A10)-B10)+0)</f>
        <v>683</v>
      </c>
      <c r="F10" s="1">
        <f>IF(C10&lt;0,443300000,44330*(1-POWER(C10/$A$1,1/5.255))*1000)</f>
        <v>678.76266420450418</v>
      </c>
      <c r="H10" s="5">
        <f t="shared" si="0"/>
        <v>6.2040055570949104E-3</v>
      </c>
    </row>
    <row r="11" spans="1:9">
      <c r="A11" s="3" t="s">
        <v>11116</v>
      </c>
      <c r="B11" s="1">
        <f>IF(ISERROR(SEARCH(" ",A11)), 0, SEARCH(" ",A11))</f>
        <v>6</v>
      </c>
      <c r="C11" s="1">
        <f>IF(0=B11,-1,LEFT(A11,B11-1)+0)</f>
        <v>86992</v>
      </c>
      <c r="D11" s="1">
        <f>IF(B11=0,-1,RIGHT(A11,LEN(A11)-B11)+0)</f>
        <v>776</v>
      </c>
      <c r="F11" s="1">
        <f>IF(C11&lt;0,443300000,44330*(1-POWER(C11/$A$1,1/5.255))*1000)</f>
        <v>775.73236918533792</v>
      </c>
      <c r="H11" s="5">
        <f t="shared" si="0"/>
        <v>3.4488507044082994E-4</v>
      </c>
    </row>
    <row r="12" spans="1:9">
      <c r="A12" s="3" t="s">
        <v>11117</v>
      </c>
      <c r="B12" s="1">
        <f>IF(ISERROR(SEARCH(" ",A12)), 0, SEARCH(" ",A12))</f>
        <v>6</v>
      </c>
      <c r="C12" s="1">
        <f>IF(0=B12,-1,LEFT(A12,B12-1)+0)</f>
        <v>86991</v>
      </c>
      <c r="D12" s="1">
        <f>IF(B12=0,-1,RIGHT(A12,LEN(A12)-B12)+0)</f>
        <v>877</v>
      </c>
      <c r="F12" s="1">
        <f>IF(C12&lt;0,443300000,44330*(1-POWER(C12/$A$1,1/5.255))*1000)</f>
        <v>872.70297674674089</v>
      </c>
      <c r="H12" s="5">
        <f t="shared" si="0"/>
        <v>4.8996844392920329E-3</v>
      </c>
    </row>
    <row r="13" spans="1:9">
      <c r="A13" s="3" t="s">
        <v>11118</v>
      </c>
      <c r="B13" s="1">
        <f>IF(ISERROR(SEARCH(" ",A13)), 0, SEARCH(" ",A13))</f>
        <v>6</v>
      </c>
      <c r="C13" s="1">
        <f>IF(0=B13,-1,LEFT(A13,B13-1)+0)</f>
        <v>86990</v>
      </c>
      <c r="D13" s="1">
        <f>IF(B13=0,-1,RIGHT(A13,LEN(A13)-B13)+0)</f>
        <v>970</v>
      </c>
      <c r="F13" s="1">
        <f>IF(C13&lt;0,443300000,44330*(1-POWER(C13/$A$1,1/5.255))*1000)</f>
        <v>969.67448690347794</v>
      </c>
      <c r="H13" s="5">
        <f t="shared" si="0"/>
        <v>3.3558051187841106E-4</v>
      </c>
    </row>
    <row r="14" spans="1:9">
      <c r="A14" s="3" t="s">
        <v>11119</v>
      </c>
      <c r="B14" s="1">
        <f>IF(ISERROR(SEARCH(" ",A14)), 0, SEARCH(" ",A14))</f>
        <v>6</v>
      </c>
      <c r="C14" s="1">
        <f>IF(0=B14,-1,LEFT(A14,B14-1)+0)</f>
        <v>86989</v>
      </c>
      <c r="D14" s="1">
        <f>IF(B14=0,-1,RIGHT(A14,LEN(A14)-B14)+0)</f>
        <v>1071</v>
      </c>
      <c r="F14" s="1">
        <f>IF(C14&lt;0,443300000,44330*(1-POWER(C14/$A$1,1/5.255))*1000)</f>
        <v>1066.646899680157</v>
      </c>
      <c r="H14" s="5">
        <f t="shared" si="0"/>
        <v>4.064519439629273E-3</v>
      </c>
    </row>
    <row r="15" spans="1:9">
      <c r="A15" s="3" t="s">
        <v>11120</v>
      </c>
      <c r="B15" s="1">
        <f>IF(ISERROR(SEARCH(" ",A15)), 0, SEARCH(" ",A15))</f>
        <v>6</v>
      </c>
      <c r="C15" s="1">
        <f>IF(0=B15,-1,LEFT(A15,B15-1)+0)</f>
        <v>86988</v>
      </c>
      <c r="D15" s="1">
        <f>IF(B15=0,-1,RIGHT(A15,LEN(A15)-B15)+0)</f>
        <v>1164</v>
      </c>
      <c r="F15" s="1">
        <f>IF(C15&lt;0,443300000,44330*(1-POWER(C15/$A$1,1/5.255))*1000)</f>
        <v>1163.6202150915431</v>
      </c>
      <c r="H15" s="5">
        <f t="shared" si="0"/>
        <v>3.2627569455063635E-4</v>
      </c>
    </row>
    <row r="16" spans="1:9">
      <c r="A16" s="3" t="s">
        <v>11121</v>
      </c>
      <c r="B16" s="1">
        <f>IF(ISERROR(SEARCH(" ",A16)), 0, SEARCH(" ",A16))</f>
        <v>6</v>
      </c>
      <c r="C16" s="1">
        <f>IF(0=B16,-1,LEFT(A16,B16-1)+0)</f>
        <v>86987</v>
      </c>
      <c r="D16" s="1">
        <f>IF(B16=0,-1,RIGHT(A16,LEN(A16)-B16)+0)</f>
        <v>1265</v>
      </c>
      <c r="F16" s="1">
        <f>IF(C16&lt;0,443300000,44330*(1-POWER(C16/$A$1,1/5.255))*1000)</f>
        <v>1260.5944331573228</v>
      </c>
      <c r="H16" s="5">
        <f t="shared" si="0"/>
        <v>3.4826615357132153E-3</v>
      </c>
    </row>
    <row r="17" spans="1:8">
      <c r="A17" s="3" t="s">
        <v>11122</v>
      </c>
      <c r="B17" s="1">
        <f>IF(ISERROR(SEARCH(" ",A17)), 0, SEARCH(" ",A17))</f>
        <v>6</v>
      </c>
      <c r="C17" s="1">
        <f>IF(0=B17,-1,LEFT(A17,B17-1)+0)</f>
        <v>86986</v>
      </c>
      <c r="D17" s="1">
        <f>IF(B17=0,-1,RIGHT(A17,LEN(A17)-B17)+0)</f>
        <v>1358</v>
      </c>
      <c r="F17" s="1">
        <f>IF(C17&lt;0,443300000,44330*(1-POWER(C17/$A$1,1/5.255))*1000)</f>
        <v>1357.5695539021037</v>
      </c>
      <c r="H17" s="5">
        <f t="shared" si="0"/>
        <v>3.1697061700755905E-4</v>
      </c>
    </row>
    <row r="18" spans="1:8">
      <c r="A18" s="3" t="s">
        <v>11123</v>
      </c>
      <c r="B18" s="1">
        <f>IF(ISERROR(SEARCH(" ",A18)), 0, SEARCH(" ",A18))</f>
        <v>6</v>
      </c>
      <c r="C18" s="1">
        <f>IF(0=B18,-1,LEFT(A18,B18-1)+0)</f>
        <v>86985</v>
      </c>
      <c r="D18" s="1">
        <f>IF(B18=0,-1,RIGHT(A18,LEN(A18)-B18)+0)</f>
        <v>1459</v>
      </c>
      <c r="F18" s="1">
        <f>IF(C18&lt;0,443300000,44330*(1-POWER(C18/$A$1,1/5.255))*1000)</f>
        <v>1454.5455773357296</v>
      </c>
      <c r="H18" s="5">
        <f t="shared" si="0"/>
        <v>3.0530655683827252E-3</v>
      </c>
    </row>
    <row r="19" spans="1:8">
      <c r="A19" s="3" t="s">
        <v>11124</v>
      </c>
      <c r="B19" s="1">
        <f>IF(ISERROR(SEARCH(" ",A19)), 0, SEARCH(" ",A19))</f>
        <v>6</v>
      </c>
      <c r="C19" s="1">
        <f>IF(0=B19,-1,LEFT(A19,B19-1)+0)</f>
        <v>86984</v>
      </c>
      <c r="D19" s="1">
        <f>IF(B19=0,-1,RIGHT(A19,LEN(A19)-B19)+0)</f>
        <v>1552</v>
      </c>
      <c r="F19" s="1">
        <f>IF(C19&lt;0,443300000,44330*(1-POWER(C19/$A$1,1/5.255))*1000)</f>
        <v>1551.5225034778869</v>
      </c>
      <c r="H19" s="5">
        <f t="shared" si="0"/>
        <v>3.0766528486671549E-4</v>
      </c>
    </row>
    <row r="20" spans="1:8">
      <c r="A20" s="3" t="s">
        <v>11125</v>
      </c>
      <c r="B20" s="1">
        <f>IF(ISERROR(SEARCH(" ",A20)), 0, SEARCH(" ",A20))</f>
        <v>6</v>
      </c>
      <c r="C20" s="1">
        <f>IF(0=B20,-1,LEFT(A20,B20-1)+0)</f>
        <v>86983</v>
      </c>
      <c r="D20" s="1">
        <f>IF(B20=0,-1,RIGHT(A20,LEN(A20)-B20)+0)</f>
        <v>1653</v>
      </c>
      <c r="F20" s="1">
        <f>IF(C20&lt;0,443300000,44330*(1-POWER(C20/$A$1,1/5.255))*1000)</f>
        <v>1648.5003323531832</v>
      </c>
      <c r="H20" s="5">
        <f t="shared" si="0"/>
        <v>2.7221219883948947E-3</v>
      </c>
    </row>
    <row r="21" spans="1:8">
      <c r="A21" s="3" t="s">
        <v>11126</v>
      </c>
      <c r="B21" s="1">
        <f>IF(ISERROR(SEARCH(" ",A21)), 0, SEARCH(" ",A21))</f>
        <v>6</v>
      </c>
      <c r="C21" s="1">
        <f>IF(0=B21,-1,LEFT(A21,B21-1)+0)</f>
        <v>86982</v>
      </c>
      <c r="D21" s="1">
        <f>IF(B21=0,-1,RIGHT(A21,LEN(A21)-B21)+0)</f>
        <v>1746</v>
      </c>
      <c r="F21" s="1">
        <f>IF(C21&lt;0,443300000,44330*(1-POWER(C21/$A$1,1/5.255))*1000)</f>
        <v>1745.4790639763839</v>
      </c>
      <c r="H21" s="5">
        <f t="shared" si="0"/>
        <v>2.9835969279270287E-4</v>
      </c>
    </row>
    <row r="22" spans="1:8">
      <c r="A22" s="3" t="s">
        <v>11127</v>
      </c>
      <c r="B22" s="1">
        <f>IF(ISERROR(SEARCH(" ",A22)), 0, SEARCH(" ",A22))</f>
        <v>6</v>
      </c>
      <c r="C22" s="1">
        <f>IF(0=B22,-1,LEFT(A22,B22-1)+0)</f>
        <v>86981</v>
      </c>
      <c r="D22" s="1">
        <f>IF(B22=0,-1,RIGHT(A22,LEN(A22)-B22)+0)</f>
        <v>1847</v>
      </c>
      <c r="F22" s="1">
        <f>IF(C22&lt;0,443300000,44330*(1-POWER(C22/$A$1,1/5.255))*1000)</f>
        <v>1842.4586983671754</v>
      </c>
      <c r="H22" s="5">
        <f t="shared" si="0"/>
        <v>2.4587447930831457E-3</v>
      </c>
    </row>
    <row r="23" spans="1:8">
      <c r="A23" s="3" t="s">
        <v>11128</v>
      </c>
      <c r="B23" s="1">
        <f>IF(ISERROR(SEARCH(" ",A23)), 0, SEARCH(" ",A23))</f>
        <v>6</v>
      </c>
      <c r="C23" s="1">
        <f>IF(0=B23,-1,LEFT(A23,B23-1)+0)</f>
        <v>86980</v>
      </c>
      <c r="D23" s="1">
        <f>IF(B23=0,-1,RIGHT(A23,LEN(A23)-B23)+0)</f>
        <v>1940</v>
      </c>
      <c r="F23" s="1">
        <f>IF(C23&lt;0,443300000,44330*(1-POWER(C23/$A$1,1/5.255))*1000)</f>
        <v>1939.4392355452439</v>
      </c>
      <c r="H23" s="5">
        <f t="shared" si="0"/>
        <v>2.8905384265775976E-4</v>
      </c>
    </row>
    <row r="24" spans="1:8">
      <c r="A24" s="3" t="s">
        <v>11129</v>
      </c>
      <c r="B24" s="1">
        <f>IF(ISERROR(SEARCH(" ",A24)), 0, SEARCH(" ",A24))</f>
        <v>6</v>
      </c>
      <c r="C24" s="1">
        <f>IF(0=B24,-1,LEFT(A24,B24-1)+0)</f>
        <v>86979</v>
      </c>
      <c r="D24" s="1">
        <f>IF(B24=0,-1,RIGHT(A24,LEN(A24)-B24)+0)</f>
        <v>2041</v>
      </c>
      <c r="F24" s="1">
        <f>IF(C24&lt;0,443300000,44330*(1-POWER(C24/$A$1,1/5.255))*1000)</f>
        <v>2036.4206755302757</v>
      </c>
      <c r="H24" s="5">
        <f t="shared" si="0"/>
        <v>2.2436670601294808E-3</v>
      </c>
    </row>
    <row r="25" spans="1:8">
      <c r="A25" s="3" t="s">
        <v>11130</v>
      </c>
      <c r="B25" s="1">
        <f>IF(ISERROR(SEARCH(" ",A25)), 0, SEARCH(" ",A25))</f>
        <v>6</v>
      </c>
      <c r="C25" s="1">
        <f>IF(0=B25,-1,LEFT(A25,B25-1)+0)</f>
        <v>86978</v>
      </c>
      <c r="D25" s="1">
        <f>IF(B25=0,-1,RIGHT(A25,LEN(A25)-B25)+0)</f>
        <v>2134</v>
      </c>
      <c r="F25" s="1">
        <f>IF(C25&lt;0,443300000,44330*(1-POWER(C25/$A$1,1/5.255))*1000)</f>
        <v>2133.4030183370369</v>
      </c>
      <c r="H25" s="5">
        <f t="shared" si="0"/>
        <v>2.7974773334728996E-4</v>
      </c>
    </row>
    <row r="26" spans="1:8">
      <c r="A26" s="3" t="s">
        <v>11131</v>
      </c>
      <c r="B26" s="1">
        <f>IF(ISERROR(SEARCH(" ",A26)), 0, SEARCH(" ",A26))</f>
        <v>6</v>
      </c>
      <c r="C26" s="1">
        <f>IF(0=B26,-1,LEFT(A26,B26-1)+0)</f>
        <v>86977</v>
      </c>
      <c r="D26" s="1">
        <f>IF(B26=0,-1,RIGHT(A26,LEN(A26)-B26)+0)</f>
        <v>2235</v>
      </c>
      <c r="F26" s="1">
        <f>IF(C26&lt;0,443300000,44330*(1-POWER(C26/$A$1,1/5.255))*1000)</f>
        <v>2230.3862639852127</v>
      </c>
      <c r="H26" s="5">
        <f t="shared" si="0"/>
        <v>2.0643114160121987E-3</v>
      </c>
    </row>
    <row r="27" spans="1:8">
      <c r="A27" s="3" t="s">
        <v>11132</v>
      </c>
      <c r="B27" s="1">
        <f>IF(ISERROR(SEARCH(" ",A27)), 0, SEARCH(" ",A27))</f>
        <v>6</v>
      </c>
      <c r="C27" s="1">
        <f>IF(0=B27,-1,LEFT(A27,B27-1)+0)</f>
        <v>86976</v>
      </c>
      <c r="D27" s="1">
        <f>IF(B27=0,-1,RIGHT(A27,LEN(A27)-B27)+0)</f>
        <v>2328</v>
      </c>
      <c r="F27" s="1">
        <f>IF(C27&lt;0,443300000,44330*(1-POWER(C27/$A$1,1/5.255))*1000)</f>
        <v>2327.3704124994106</v>
      </c>
      <c r="H27" s="5">
        <f t="shared" si="0"/>
        <v>2.704413662325701E-4</v>
      </c>
    </row>
    <row r="28" spans="1:8">
      <c r="A28" s="3" t="s">
        <v>11133</v>
      </c>
      <c r="B28" s="1">
        <f>IF(ISERROR(SEARCH(" ",A28)), 0, SEARCH(" ",A28))</f>
        <v>6</v>
      </c>
      <c r="C28" s="1">
        <f>IF(0=B28,-1,LEFT(A28,B28-1)+0)</f>
        <v>86975</v>
      </c>
      <c r="D28" s="1">
        <f>IF(B28=0,-1,RIGHT(A28,LEN(A28)-B28)+0)</f>
        <v>2430</v>
      </c>
      <c r="F28" s="1">
        <f>IF(C28&lt;0,443300000,44330*(1-POWER(C28/$A$1,1/5.255))*1000)</f>
        <v>2424.3554638894761</v>
      </c>
      <c r="H28" s="5">
        <f t="shared" si="0"/>
        <v>2.3228543664707241E-3</v>
      </c>
    </row>
    <row r="29" spans="1:8">
      <c r="A29" s="3" t="s">
        <v>11134</v>
      </c>
      <c r="B29" s="1">
        <f>IF(ISERROR(SEARCH(" ",A29)), 0, SEARCH(" ",A29))</f>
        <v>6</v>
      </c>
      <c r="C29" s="1">
        <f>IF(0=B29,-1,LEFT(A29,B29-1)+0)</f>
        <v>86974</v>
      </c>
      <c r="D29" s="1">
        <f>IF(B29=0,-1,RIGHT(A29,LEN(A29)-B29)+0)</f>
        <v>2522</v>
      </c>
      <c r="F29" s="1">
        <f>IF(C29&lt;0,443300000,44330*(1-POWER(C29/$A$1,1/5.255))*1000)</f>
        <v>2521.3414181800154</v>
      </c>
      <c r="H29" s="5">
        <f t="shared" si="0"/>
        <v>2.6113474226195367E-4</v>
      </c>
    </row>
    <row r="30" spans="1:8">
      <c r="A30" s="3" t="s">
        <v>11135</v>
      </c>
      <c r="B30" s="1">
        <f>IF(ISERROR(SEARCH(" ",A30)), 0, SEARCH(" ",A30))</f>
        <v>6</v>
      </c>
      <c r="C30" s="1">
        <f>IF(0=B30,-1,LEFT(A30,B30-1)+0)</f>
        <v>86973</v>
      </c>
      <c r="D30" s="1">
        <f>IF(B30=0,-1,RIGHT(A30,LEN(A30)-B30)+0)</f>
        <v>2624</v>
      </c>
      <c r="F30" s="1">
        <f>IF(C30&lt;0,443300000,44330*(1-POWER(C30/$A$1,1/5.255))*1000)</f>
        <v>2618.3282753857943</v>
      </c>
      <c r="H30" s="5">
        <f t="shared" si="0"/>
        <v>2.1614804169991183E-3</v>
      </c>
    </row>
    <row r="31" spans="1:8">
      <c r="A31" s="3" t="s">
        <v>11136</v>
      </c>
      <c r="B31" s="1">
        <f>IF(ISERROR(SEARCH(" ",A31)), 0, SEARCH(" ",A31))</f>
        <v>6</v>
      </c>
      <c r="C31" s="1">
        <f>IF(0=B31,-1,LEFT(A31,B31-1)+0)</f>
        <v>86972</v>
      </c>
      <c r="D31" s="1">
        <f>IF(B31=0,-1,RIGHT(A31,LEN(A31)-B31)+0)</f>
        <v>2717</v>
      </c>
      <c r="F31" s="1">
        <f>IF(C31&lt;0,443300000,44330*(1-POWER(C31/$A$1,1/5.255))*1000)</f>
        <v>2715.3160355314203</v>
      </c>
      <c r="H31" s="5">
        <f t="shared" si="0"/>
        <v>6.1978817393437192E-4</v>
      </c>
    </row>
    <row r="32" spans="1:8">
      <c r="A32" s="3" t="s">
        <v>11137</v>
      </c>
      <c r="B32" s="1">
        <f>IF(ISERROR(SEARCH(" ",A32)), 0, SEARCH(" ",A32))</f>
        <v>6</v>
      </c>
      <c r="C32" s="1">
        <f>IF(0=B32,-1,LEFT(A32,B32-1)+0)</f>
        <v>86971</v>
      </c>
      <c r="D32" s="1">
        <f>IF(B32=0,-1,RIGHT(A32,LEN(A32)-B32)+0)</f>
        <v>2818</v>
      </c>
      <c r="F32" s="1">
        <f>IF(C32&lt;0,443300000,44330*(1-POWER(C32/$A$1,1/5.255))*1000)</f>
        <v>2812.3046986316581</v>
      </c>
      <c r="H32" s="5">
        <f t="shared" si="0"/>
        <v>2.0210437786876917E-3</v>
      </c>
    </row>
    <row r="33" spans="1:8">
      <c r="A33" s="3" t="s">
        <v>11138</v>
      </c>
      <c r="B33" s="1">
        <f>IF(ISERROR(SEARCH(" ",A33)), 0, SEARCH(" ",A33))</f>
        <v>6</v>
      </c>
      <c r="C33" s="1">
        <f>IF(0=B33,-1,LEFT(A33,B33-1)+0)</f>
        <v>86970</v>
      </c>
      <c r="D33" s="1">
        <f>IF(B33=0,-1,RIGHT(A33,LEN(A33)-B33)+0)</f>
        <v>2911</v>
      </c>
      <c r="F33" s="1">
        <f>IF(C33&lt;0,443300000,44330*(1-POWER(C33/$A$1,1/5.255))*1000)</f>
        <v>2909.2942647111163</v>
      </c>
      <c r="H33" s="5">
        <f t="shared" si="0"/>
        <v>5.8596196801226927E-4</v>
      </c>
    </row>
    <row r="34" spans="1:8">
      <c r="A34" s="3" t="s">
        <v>11139</v>
      </c>
      <c r="B34" s="1">
        <f>IF(ISERROR(SEARCH(" ",A34)), 0, SEARCH(" ",A34))</f>
        <v>6</v>
      </c>
      <c r="C34" s="1">
        <f>IF(0=B34,-1,LEFT(A34,B34-1)+0)</f>
        <v>86969</v>
      </c>
      <c r="D34" s="1">
        <f>IF(B34=0,-1,RIGHT(A34,LEN(A34)-B34)+0)</f>
        <v>3012</v>
      </c>
      <c r="F34" s="1">
        <f>IF(C34&lt;0,443300000,44330*(1-POWER(C34/$A$1,1/5.255))*1000)</f>
        <v>3006.2847337747166</v>
      </c>
      <c r="H34" s="5">
        <f t="shared" si="0"/>
        <v>1.8974987467740231E-3</v>
      </c>
    </row>
    <row r="35" spans="1:8">
      <c r="A35" s="3" t="s">
        <v>11140</v>
      </c>
      <c r="B35" s="1">
        <f>IF(ISERROR(SEARCH(" ",A35)), 0, SEARCH(" ",A35))</f>
        <v>6</v>
      </c>
      <c r="C35" s="1">
        <f>IF(0=B35,-1,LEFT(A35,B35-1)+0)</f>
        <v>86968</v>
      </c>
      <c r="D35" s="1">
        <f>IF(B35=0,-1,RIGHT(A35,LEN(A35)-B35)+0)</f>
        <v>3105</v>
      </c>
      <c r="F35" s="1">
        <f>IF(C35&lt;0,443300000,44330*(1-POWER(C35/$A$1,1/5.255))*1000)</f>
        <v>3103.2761058569099</v>
      </c>
      <c r="H35" s="5">
        <f t="shared" si="0"/>
        <v>5.551994019613824E-4</v>
      </c>
    </row>
    <row r="36" spans="1:8">
      <c r="A36" s="3" t="s">
        <v>11141</v>
      </c>
      <c r="B36" s="1">
        <f>IF(ISERROR(SEARCH(" ",A36)), 0, SEARCH(" ",A36))</f>
        <v>6</v>
      </c>
      <c r="C36" s="1">
        <f>IF(0=B36,-1,LEFT(A36,B36-1)+0)</f>
        <v>86967</v>
      </c>
      <c r="D36" s="1">
        <f>IF(B36=0,-1,RIGHT(A36,LEN(A36)-B36)+0)</f>
        <v>3206</v>
      </c>
      <c r="F36" s="1">
        <f>IF(C36&lt;0,443300000,44330*(1-POWER(C36/$A$1,1/5.255))*1000)</f>
        <v>3200.2683809675405</v>
      </c>
      <c r="H36" s="5">
        <f t="shared" si="0"/>
        <v>1.7877788622768396E-3</v>
      </c>
    </row>
    <row r="37" spans="1:8">
      <c r="A37" s="3" t="s">
        <v>11142</v>
      </c>
      <c r="B37" s="1">
        <f>IF(ISERROR(SEARCH(" ",A37)), 0, SEARCH(" ",A37))</f>
        <v>6</v>
      </c>
      <c r="C37" s="1">
        <f>IF(0=B37,-1,LEFT(A37,B37-1)+0)</f>
        <v>86966</v>
      </c>
      <c r="D37" s="1">
        <f>IF(B37=0,-1,RIGHT(A37,LEN(A37)-B37)+0)</f>
        <v>3299</v>
      </c>
      <c r="F37" s="1">
        <f>IF(C37&lt;0,443300000,44330*(1-POWER(C37/$A$1,1/5.255))*1000)</f>
        <v>3297.2615591262934</v>
      </c>
      <c r="H37" s="5">
        <f t="shared" si="0"/>
        <v>5.2695994959279244E-4</v>
      </c>
    </row>
    <row r="38" spans="1:8">
      <c r="A38" s="3" t="s">
        <v>11143</v>
      </c>
      <c r="B38" s="1">
        <f>IF(ISERROR(SEARCH(" ",A38)), 0, SEARCH(" ",A38))</f>
        <v>6</v>
      </c>
      <c r="C38" s="1">
        <f>IF(0=B38,-1,LEFT(A38,B38-1)+0)</f>
        <v>86965</v>
      </c>
      <c r="D38" s="1">
        <f>IF(B38=0,-1,RIGHT(A38,LEN(A38)-B38)+0)</f>
        <v>3400</v>
      </c>
      <c r="F38" s="1">
        <f>IF(C38&lt;0,443300000,44330*(1-POWER(C38/$A$1,1/5.255))*1000)</f>
        <v>3394.2556403577773</v>
      </c>
      <c r="H38" s="5">
        <f t="shared" si="0"/>
        <v>1.6895175418301946E-3</v>
      </c>
    </row>
    <row r="39" spans="1:8">
      <c r="A39" s="3" t="s">
        <v>11144</v>
      </c>
      <c r="B39" s="1">
        <f>IF(ISERROR(SEARCH(" ",A39)), 0, SEARCH(" ",A39))</f>
        <v>6</v>
      </c>
      <c r="C39" s="1">
        <f>IF(0=B39,-1,LEFT(A39,B39-1)+0)</f>
        <v>86964</v>
      </c>
      <c r="D39" s="1">
        <f>IF(B39=0,-1,RIGHT(A39,LEN(A39)-B39)+0)</f>
        <v>3493</v>
      </c>
      <c r="F39" s="1">
        <f>IF(C39&lt;0,443300000,44330*(1-POWER(C39/$A$1,1/5.255))*1000)</f>
        <v>3491.2506246718353</v>
      </c>
      <c r="H39" s="5">
        <f t="shared" si="0"/>
        <v>5.0082316867010031E-4</v>
      </c>
    </row>
    <row r="40" spans="1:8">
      <c r="A40" s="3" t="s">
        <v>11145</v>
      </c>
      <c r="B40" s="1">
        <f>IF(ISERROR(SEARCH(" ",A40)), 0, SEARCH(" ",A40))</f>
        <v>6</v>
      </c>
      <c r="C40" s="1">
        <f>IF(0=B40,-1,LEFT(A40,B40-1)+0)</f>
        <v>86963</v>
      </c>
      <c r="D40" s="1">
        <f>IF(B40=0,-1,RIGHT(A40,LEN(A40)-B40)+0)</f>
        <v>3595</v>
      </c>
      <c r="F40" s="1">
        <f>IF(C40&lt;0,443300000,44330*(1-POWER(C40/$A$1,1/5.255))*1000)</f>
        <v>3588.246512093076</v>
      </c>
      <c r="H40" s="5">
        <f t="shared" si="0"/>
        <v>1.8785779991443575E-3</v>
      </c>
    </row>
    <row r="41" spans="1:8">
      <c r="A41" s="3" t="s">
        <v>11146</v>
      </c>
      <c r="B41" s="1">
        <f>IF(ISERROR(SEARCH(" ",A41)), 0, SEARCH(" ",A41))</f>
        <v>6</v>
      </c>
      <c r="C41" s="1">
        <f>IF(0=B41,-1,LEFT(A41,B41-1)+0)</f>
        <v>86962</v>
      </c>
      <c r="D41" s="1">
        <f>IF(B41=0,-1,RIGHT(A41,LEN(A41)-B41)+0)</f>
        <v>3687</v>
      </c>
      <c r="F41" s="1">
        <f>IF(C41&lt;0,443300000,44330*(1-POWER(C41/$A$1,1/5.255))*1000)</f>
        <v>3685.2433026362642</v>
      </c>
      <c r="H41" s="5">
        <f t="shared" si="0"/>
        <v>4.7645710977375612E-4</v>
      </c>
    </row>
    <row r="42" spans="1:8">
      <c r="A42" s="3" t="s">
        <v>11147</v>
      </c>
      <c r="B42" s="1">
        <f>IF(ISERROR(SEARCH(" ",A42)), 0, SEARCH(" ",A42))</f>
        <v>6</v>
      </c>
      <c r="C42" s="1">
        <f>IF(0=B42,-1,LEFT(A42,B42-1)+0)</f>
        <v>86961</v>
      </c>
      <c r="D42" s="1">
        <f>IF(B42=0,-1,RIGHT(A42,LEN(A42)-B42)+0)</f>
        <v>3789</v>
      </c>
      <c r="F42" s="1">
        <f>IF(C42&lt;0,443300000,44330*(1-POWER(C42/$A$1,1/5.255))*1000)</f>
        <v>3782.2409963260075</v>
      </c>
      <c r="H42" s="5">
        <f t="shared" si="0"/>
        <v>1.7838489506446392E-3</v>
      </c>
    </row>
    <row r="43" spans="1:8">
      <c r="A43" s="3" t="s">
        <v>11148</v>
      </c>
      <c r="B43" s="1">
        <f>IF(ISERROR(SEARCH(" ",A43)), 0, SEARCH(" ",A43))</f>
        <v>6</v>
      </c>
      <c r="C43" s="1">
        <f>IF(0=B43,-1,LEFT(A43,B43-1)+0)</f>
        <v>86960</v>
      </c>
      <c r="D43" s="1">
        <f>IF(B43=0,-1,RIGHT(A43,LEN(A43)-B43)+0)</f>
        <v>3882</v>
      </c>
      <c r="F43" s="1">
        <f>IF(C43&lt;0,443300000,44330*(1-POWER(C43/$A$1,1/5.255))*1000)</f>
        <v>3879.2395931770707</v>
      </c>
      <c r="H43" s="5">
        <f t="shared" si="0"/>
        <v>7.1107852213532355E-4</v>
      </c>
    </row>
    <row r="44" spans="1:8">
      <c r="A44" s="3" t="s">
        <v>11149</v>
      </c>
      <c r="B44" s="1">
        <f>IF(ISERROR(SEARCH(" ",A44)), 0, SEARCH(" ",A44))</f>
        <v>6</v>
      </c>
      <c r="C44" s="1">
        <f>IF(0=B44,-1,LEFT(A44,B44-1)+0)</f>
        <v>86959</v>
      </c>
      <c r="D44" s="1">
        <f>IF(B44=0,-1,RIGHT(A44,LEN(A44)-B44)+0)</f>
        <v>3983</v>
      </c>
      <c r="F44" s="1">
        <f>IF(C44&lt;0,443300000,44330*(1-POWER(C44/$A$1,1/5.255))*1000)</f>
        <v>3976.2390932091403</v>
      </c>
      <c r="H44" s="5">
        <f t="shared" si="0"/>
        <v>1.6974408212050553E-3</v>
      </c>
    </row>
    <row r="45" spans="1:8">
      <c r="A45" s="3" t="s">
        <v>11150</v>
      </c>
      <c r="B45" s="1">
        <f>IF(ISERROR(SEARCH(" ",A45)), 0, SEARCH(" ",A45))</f>
        <v>6</v>
      </c>
      <c r="C45" s="1">
        <f>IF(0=B45,-1,LEFT(A45,B45-1)+0)</f>
        <v>86958</v>
      </c>
      <c r="D45" s="1">
        <f>IF(B45=0,-1,RIGHT(A45,LEN(A45)-B45)+0)</f>
        <v>4076</v>
      </c>
      <c r="F45" s="1">
        <f>IF(C45&lt;0,443300000,44330*(1-POWER(C45/$A$1,1/5.255))*1000)</f>
        <v>4073.2394964419036</v>
      </c>
      <c r="H45" s="5">
        <f t="shared" si="0"/>
        <v>6.7725798775671953E-4</v>
      </c>
    </row>
    <row r="46" spans="1:8">
      <c r="A46" s="3" t="s">
        <v>11151</v>
      </c>
      <c r="B46" s="1">
        <f>IF(ISERROR(SEARCH(" ",A46)), 0, SEARCH(" ",A46))</f>
        <v>6</v>
      </c>
      <c r="C46" s="1">
        <f>IF(0=B46,-1,LEFT(A46,B46-1)+0)</f>
        <v>86957</v>
      </c>
      <c r="D46" s="1">
        <f>IF(B46=0,-1,RIGHT(A46,LEN(A46)-B46)+0)</f>
        <v>4177</v>
      </c>
      <c r="F46" s="1">
        <f>IF(C46&lt;0,443300000,44330*(1-POWER(C46/$A$1,1/5.255))*1000)</f>
        <v>4170.2408028901245</v>
      </c>
      <c r="H46" s="5">
        <f t="shared" si="0"/>
        <v>1.6181941847918263E-3</v>
      </c>
    </row>
    <row r="47" spans="1:8">
      <c r="A47" s="3" t="s">
        <v>11152</v>
      </c>
      <c r="B47" s="1">
        <f>IF(ISERROR(SEARCH(" ",A47)), 0, SEARCH(" ",A47))</f>
        <v>6</v>
      </c>
      <c r="C47" s="1">
        <f>IF(0=B47,-1,LEFT(A47,B47-1)+0)</f>
        <v>86956</v>
      </c>
      <c r="D47" s="1">
        <f>IF(B47=0,-1,RIGHT(A47,LEN(A47)-B47)+0)</f>
        <v>4270</v>
      </c>
      <c r="F47" s="1">
        <f>IF(C47&lt;0,443300000,44330*(1-POWER(C47/$A$1,1/5.255))*1000)</f>
        <v>4267.2430125784122</v>
      </c>
      <c r="H47" s="5">
        <f t="shared" si="0"/>
        <v>6.45664501542819E-4</v>
      </c>
    </row>
    <row r="48" spans="1:8">
      <c r="A48" s="3" t="s">
        <v>11153</v>
      </c>
      <c r="B48" s="1">
        <f>IF(ISERROR(SEARCH(" ",A48)), 0, SEARCH(" ",A48))</f>
        <v>6</v>
      </c>
      <c r="C48" s="1">
        <f>IF(0=B48,-1,LEFT(A48,B48-1)+0)</f>
        <v>86955</v>
      </c>
      <c r="D48" s="1">
        <f>IF(B48=0,-1,RIGHT(A48,LEN(A48)-B48)+0)</f>
        <v>4371</v>
      </c>
      <c r="F48" s="1">
        <f>IF(C48&lt;0,443300000,44330*(1-POWER(C48/$A$1,1/5.255))*1000)</f>
        <v>4364.2461255264516</v>
      </c>
      <c r="H48" s="5">
        <f t="shared" si="0"/>
        <v>1.5451554503656878E-3</v>
      </c>
    </row>
    <row r="49" spans="1:8">
      <c r="A49" s="3" t="s">
        <v>11154</v>
      </c>
      <c r="B49" s="1">
        <f>IF(ISERROR(SEARCH(" ",A49)), 0, SEARCH(" ",A49))</f>
        <v>6</v>
      </c>
      <c r="C49" s="1">
        <f>IF(0=B49,-1,LEFT(A49,B49-1)+0)</f>
        <v>86954</v>
      </c>
      <c r="D49" s="1">
        <f>IF(B49=0,-1,RIGHT(A49,LEN(A49)-B49)+0)</f>
        <v>4464</v>
      </c>
      <c r="F49" s="1">
        <f>IF(C49&lt;0,443300000,44330*(1-POWER(C49/$A$1,1/5.255))*1000)</f>
        <v>4461.2501417440872</v>
      </c>
      <c r="H49" s="5">
        <f t="shared" si="0"/>
        <v>6.1600767381560055E-4</v>
      </c>
    </row>
    <row r="50" spans="1:8">
      <c r="A50" s="3" t="s">
        <v>11155</v>
      </c>
      <c r="B50" s="1">
        <f>IF(ISERROR(SEARCH(" ",A50)), 0, SEARCH(" ",A50))</f>
        <v>6</v>
      </c>
      <c r="C50" s="1">
        <f>IF(0=B50,-1,LEFT(A50,B50-1)+0)</f>
        <v>86953</v>
      </c>
      <c r="D50" s="1">
        <f>IF(B50=0,-1,RIGHT(A50,LEN(A50)-B50)+0)</f>
        <v>4565</v>
      </c>
      <c r="F50" s="1">
        <f>IF(C50&lt;0,443300000,44330*(1-POWER(C50/$A$1,1/5.255))*1000)</f>
        <v>4558.2550612559271</v>
      </c>
      <c r="H50" s="5">
        <f t="shared" si="0"/>
        <v>1.4775331312317408E-3</v>
      </c>
    </row>
    <row r="51" spans="1:8">
      <c r="A51" s="3" t="s">
        <v>11156</v>
      </c>
      <c r="B51" s="1">
        <f>IF(ISERROR(SEARCH(" ",A51)), 0, SEARCH(" ",A51))</f>
        <v>6</v>
      </c>
      <c r="C51" s="1">
        <f>IF(0=B51,-1,LEFT(A51,B51-1)+0)</f>
        <v>86952</v>
      </c>
      <c r="D51" s="1">
        <f>IF(B51=0,-1,RIGHT(A51,LEN(A51)-B51)+0)</f>
        <v>4658</v>
      </c>
      <c r="F51" s="1">
        <f>IF(C51&lt;0,443300000,44330*(1-POWER(C51/$A$1,1/5.255))*1000)</f>
        <v>4655.2608840816565</v>
      </c>
      <c r="H51" s="5">
        <f t="shared" si="0"/>
        <v>5.8804549556536851E-4</v>
      </c>
    </row>
    <row r="52" spans="1:8">
      <c r="A52" s="3" t="s">
        <v>11157</v>
      </c>
      <c r="B52" s="1">
        <f>IF(ISERROR(SEARCH(" ",A52)), 0, SEARCH(" ",A52))</f>
        <v>6</v>
      </c>
      <c r="C52" s="1">
        <f>IF(0=B52,-1,LEFT(A52,B52-1)+0)</f>
        <v>86951</v>
      </c>
      <c r="D52" s="1">
        <f>IF(B52=0,-1,RIGHT(A52,LEN(A52)-B52)+0)</f>
        <v>4759</v>
      </c>
      <c r="F52" s="1">
        <f>IF(C52&lt;0,443300000,44330*(1-POWER(C52/$A$1,1/5.255))*1000)</f>
        <v>4752.2676102409632</v>
      </c>
      <c r="H52" s="5">
        <f t="shared" si="0"/>
        <v>1.4146647949226261E-3</v>
      </c>
    </row>
    <row r="53" spans="1:8">
      <c r="A53" s="3" t="s">
        <v>11158</v>
      </c>
      <c r="B53" s="1">
        <f>IF(ISERROR(SEARCH(" ",A53)), 0, SEARCH(" ",A53))</f>
        <v>6</v>
      </c>
      <c r="C53" s="1">
        <f>IF(0=B53,-1,LEFT(A53,B53-1)+0)</f>
        <v>86950</v>
      </c>
      <c r="D53" s="1">
        <f>IF(B53=0,-1,RIGHT(A53,LEN(A53)-B53)+0)</f>
        <v>4852</v>
      </c>
      <c r="F53" s="1">
        <f>IF(C53&lt;0,443300000,44330*(1-POWER(C53/$A$1,1/5.255))*1000)</f>
        <v>4849.2752397436907</v>
      </c>
      <c r="H53" s="5">
        <f t="shared" si="0"/>
        <v>5.6157466123440015E-4</v>
      </c>
    </row>
    <row r="54" spans="1:8">
      <c r="A54" s="3" t="s">
        <v>11159</v>
      </c>
      <c r="B54" s="1">
        <f>IF(ISERROR(SEARCH(" ",A54)), 0, SEARCH(" ",A54))</f>
        <v>6</v>
      </c>
      <c r="C54" s="1">
        <f>IF(0=B54,-1,LEFT(A54,B54-1)+0)</f>
        <v>86949</v>
      </c>
      <c r="D54" s="1">
        <f>IF(B54=0,-1,RIGHT(A54,LEN(A54)-B54)+0)</f>
        <v>4954</v>
      </c>
      <c r="F54" s="1">
        <f>IF(C54&lt;0,443300000,44330*(1-POWER(C54/$A$1,1/5.255))*1000)</f>
        <v>4946.2837726242888</v>
      </c>
      <c r="H54" s="5">
        <f t="shared" si="0"/>
        <v>1.5575751666756644E-3</v>
      </c>
    </row>
    <row r="55" spans="1:8">
      <c r="A55" s="3" t="s">
        <v>11160</v>
      </c>
      <c r="B55" s="1">
        <f>IF(ISERROR(SEARCH(" ",A55)), 0, SEARCH(" ",A55))</f>
        <v>6</v>
      </c>
      <c r="C55" s="1">
        <f>IF(0=B55,-1,LEFT(A55,B55-1)+0)</f>
        <v>86948</v>
      </c>
      <c r="D55" s="1">
        <f>IF(B55=0,-1,RIGHT(A55,LEN(A55)-B55)+0)</f>
        <v>5046</v>
      </c>
      <c r="F55" s="1">
        <f>IF(C55&lt;0,443300000,44330*(1-POWER(C55/$A$1,1/5.255))*1000)</f>
        <v>5043.2932088827574</v>
      </c>
      <c r="H55" s="5">
        <f t="shared" si="0"/>
        <v>5.3642313064656633E-4</v>
      </c>
    </row>
    <row r="56" spans="1:8">
      <c r="A56" s="3" t="s">
        <v>11161</v>
      </c>
      <c r="B56" s="1">
        <f>IF(ISERROR(SEARCH(" ",A56)), 0, SEARCH(" ",A56))</f>
        <v>6</v>
      </c>
      <c r="C56" s="1">
        <f>IF(0=B56,-1,LEFT(A56,B56-1)+0)</f>
        <v>86947</v>
      </c>
      <c r="D56" s="1">
        <f>IF(B56=0,-1,RIGHT(A56,LEN(A56)-B56)+0)</f>
        <v>5148</v>
      </c>
      <c r="F56" s="1">
        <f>IF(C56&lt;0,443300000,44330*(1-POWER(C56/$A$1,1/5.255))*1000)</f>
        <v>5140.3035485535493</v>
      </c>
      <c r="H56" s="5">
        <f t="shared" si="0"/>
        <v>1.4950371885102441E-3</v>
      </c>
    </row>
    <row r="57" spans="1:8">
      <c r="A57" s="3" t="s">
        <v>11162</v>
      </c>
      <c r="B57" s="1">
        <f>IF(ISERROR(SEARCH(" ",A57)), 0, SEARCH(" ",A57))</f>
        <v>6</v>
      </c>
      <c r="C57" s="1">
        <f>IF(0=B57,-1,LEFT(A57,B57-1)+0)</f>
        <v>86946</v>
      </c>
      <c r="D57" s="1">
        <f>IF(B57=0,-1,RIGHT(A57,LEN(A57)-B57)+0)</f>
        <v>5241</v>
      </c>
      <c r="F57" s="1">
        <f>IF(C57&lt;0,443300000,44330*(1-POWER(C57/$A$1,1/5.255))*1000)</f>
        <v>5237.314791651429</v>
      </c>
      <c r="H57" s="5">
        <f t="shared" si="0"/>
        <v>7.0314984708471577E-4</v>
      </c>
    </row>
    <row r="58" spans="1:8">
      <c r="A58" s="3" t="s">
        <v>11163</v>
      </c>
      <c r="B58" s="1">
        <f>IF(ISERROR(SEARCH(" ",A58)), 0, SEARCH(" ",A58))</f>
        <v>6</v>
      </c>
      <c r="C58" s="1">
        <f>IF(0=B58,-1,LEFT(A58,B58-1)+0)</f>
        <v>86945</v>
      </c>
      <c r="D58" s="1">
        <f>IF(B58=0,-1,RIGHT(A58,LEN(A58)-B58)+0)</f>
        <v>5342</v>
      </c>
      <c r="F58" s="1">
        <f>IF(C58&lt;0,443300000,44330*(1-POWER(C58/$A$1,1/5.255))*1000)</f>
        <v>5334.3269381911623</v>
      </c>
      <c r="H58" s="5">
        <f t="shared" si="0"/>
        <v>1.4363649960385065E-3</v>
      </c>
    </row>
    <row r="59" spans="1:8">
      <c r="A59" s="3" t="s">
        <v>11164</v>
      </c>
      <c r="B59" s="1">
        <f>IF(ISERROR(SEARCH(" ",A59)), 0, SEARCH(" ",A59))</f>
        <v>6</v>
      </c>
      <c r="C59" s="1">
        <f>IF(0=B59,-1,LEFT(A59,B59-1)+0)</f>
        <v>86944</v>
      </c>
      <c r="D59" s="1">
        <f>IF(B59=0,-1,RIGHT(A59,LEN(A59)-B59)+0)</f>
        <v>5435</v>
      </c>
      <c r="F59" s="1">
        <f>IF(C59&lt;0,443300000,44330*(1-POWER(C59/$A$1,1/5.255))*1000)</f>
        <v>5431.3399881924333</v>
      </c>
      <c r="H59" s="5">
        <f t="shared" si="0"/>
        <v>6.7341523598282639E-4</v>
      </c>
    </row>
    <row r="60" spans="1:8">
      <c r="A60" s="3" t="s">
        <v>11165</v>
      </c>
      <c r="B60" s="1">
        <f>IF(ISERROR(SEARCH(" ",A60)), 0, SEARCH(" ",A60))</f>
        <v>6</v>
      </c>
      <c r="C60" s="1">
        <f>IF(0=B60,-1,LEFT(A60,B60-1)+0)</f>
        <v>86943</v>
      </c>
      <c r="D60" s="1">
        <f>IF(B60=0,-1,RIGHT(A60,LEN(A60)-B60)+0)</f>
        <v>5536</v>
      </c>
      <c r="F60" s="1">
        <f>IF(C60&lt;0,443300000,44330*(1-POWER(C60/$A$1,1/5.255))*1000)</f>
        <v>5528.3539416798512</v>
      </c>
      <c r="H60" s="5">
        <f t="shared" si="0"/>
        <v>1.3811521532060636E-3</v>
      </c>
    </row>
    <row r="61" spans="1:8">
      <c r="A61" s="3" t="s">
        <v>11166</v>
      </c>
      <c r="B61" s="1">
        <f>IF(ISERROR(SEARCH(" ",A61)), 0, SEARCH(" ",A61))</f>
        <v>6</v>
      </c>
      <c r="C61" s="1">
        <f>IF(0=B61,-1,LEFT(A61,B61-1)+0)</f>
        <v>86942</v>
      </c>
      <c r="D61" s="1">
        <f>IF(B61=0,-1,RIGHT(A61,LEN(A61)-B61)+0)</f>
        <v>5629</v>
      </c>
      <c r="F61" s="1">
        <f>IF(C61&lt;0,443300000,44330*(1-POWER(C61/$A$1,1/5.255))*1000)</f>
        <v>5625.3687986632594</v>
      </c>
      <c r="H61" s="5">
        <f t="shared" si="0"/>
        <v>6.4508817494058626E-4</v>
      </c>
    </row>
    <row r="62" spans="1:8">
      <c r="A62" s="3" t="s">
        <v>11167</v>
      </c>
      <c r="B62" s="1">
        <f>IF(ISERROR(SEARCH(" ",A62)), 0, SEARCH(" ",A62))</f>
        <v>6</v>
      </c>
      <c r="C62" s="1">
        <f>IF(0=B62,-1,LEFT(A62,B62-1)+0)</f>
        <v>86941</v>
      </c>
      <c r="D62" s="1">
        <f>IF(B62=0,-1,RIGHT(A62,LEN(A62)-B62)+0)</f>
        <v>5730</v>
      </c>
      <c r="F62" s="1">
        <f>IF(C62&lt;0,443300000,44330*(1-POWER(C62/$A$1,1/5.255))*1000)</f>
        <v>5722.3845591672662</v>
      </c>
      <c r="H62" s="5">
        <f t="shared" si="0"/>
        <v>1.3290472657476158E-3</v>
      </c>
    </row>
    <row r="63" spans="1:8">
      <c r="A63" s="3" t="s">
        <v>11168</v>
      </c>
      <c r="B63" s="1">
        <f>IF(ISERROR(SEARCH(" ",A63)), 0, SEARCH(" ",A63))</f>
        <v>6</v>
      </c>
      <c r="C63" s="1">
        <f>IF(0=B63,-1,LEFT(A63,B63-1)+0)</f>
        <v>86940</v>
      </c>
      <c r="D63" s="1">
        <f>IF(B63=0,-1,RIGHT(A63,LEN(A63)-B63)+0)</f>
        <v>5823</v>
      </c>
      <c r="F63" s="1">
        <f>IF(C63&lt;0,443300000,44330*(1-POWER(C63/$A$1,1/5.255))*1000)</f>
        <v>5819.4012232115574</v>
      </c>
      <c r="H63" s="5">
        <f t="shared" si="0"/>
        <v>6.1802795611241488E-4</v>
      </c>
    </row>
    <row r="64" spans="1:8">
      <c r="A64" s="3" t="s">
        <v>11169</v>
      </c>
      <c r="B64" s="1">
        <f>IF(ISERROR(SEARCH(" ",A64)), 0, SEARCH(" ",A64))</f>
        <v>6</v>
      </c>
      <c r="C64" s="1">
        <f>IF(0=B64,-1,LEFT(A64,B64-1)+0)</f>
        <v>86939</v>
      </c>
      <c r="D64" s="1">
        <f>IF(B64=0,-1,RIGHT(A64,LEN(A64)-B64)+0)</f>
        <v>5924</v>
      </c>
      <c r="F64" s="1">
        <f>IF(C64&lt;0,443300000,44330*(1-POWER(C64/$A$1,1/5.255))*1000)</f>
        <v>5916.4187908108988</v>
      </c>
      <c r="H64" s="5">
        <f t="shared" si="0"/>
        <v>1.2797449677753501E-3</v>
      </c>
    </row>
    <row r="65" spans="1:8">
      <c r="A65" s="3" t="s">
        <v>11170</v>
      </c>
      <c r="B65" s="1">
        <f>IF(ISERROR(SEARCH(" ",A65)), 0, SEARCH(" ",A65))</f>
        <v>6</v>
      </c>
      <c r="C65" s="1">
        <f>IF(0=B65,-1,LEFT(A65,B65-1)+0)</f>
        <v>86938</v>
      </c>
      <c r="D65" s="1">
        <f>IF(B65=0,-1,RIGHT(A65,LEN(A65)-B65)+0)</f>
        <v>6017</v>
      </c>
      <c r="F65" s="1">
        <f>IF(C65&lt;0,443300000,44330*(1-POWER(C65/$A$1,1/5.255))*1000)</f>
        <v>6013.4372619898977</v>
      </c>
      <c r="H65" s="5">
        <f t="shared" si="0"/>
        <v>5.9211201763375329E-4</v>
      </c>
    </row>
    <row r="66" spans="1:8">
      <c r="A66" s="3" t="s">
        <v>11171</v>
      </c>
      <c r="B66" s="1">
        <f>IF(ISERROR(SEARCH(" ",A66)), 0, SEARCH(" ",A66))</f>
        <v>6</v>
      </c>
      <c r="C66" s="1">
        <f>IF(0=B66,-1,LEFT(A66,B66-1)+0)</f>
        <v>86937</v>
      </c>
      <c r="D66" s="1">
        <f>IF(B66=0,-1,RIGHT(A66,LEN(A66)-B66)+0)</f>
        <v>6118</v>
      </c>
      <c r="F66" s="1">
        <f>IF(C66&lt;0,443300000,44330*(1-POWER(C66/$A$1,1/5.255))*1000)</f>
        <v>6110.4566367583984</v>
      </c>
      <c r="H66" s="5">
        <f t="shared" si="0"/>
        <v>1.2329786272640704E-3</v>
      </c>
    </row>
    <row r="67" spans="1:8">
      <c r="A67" s="3" t="s">
        <v>11172</v>
      </c>
      <c r="B67" s="1">
        <f>IF(ISERROR(SEARCH(" ",A67)), 0, SEARCH(" ",A67))</f>
        <v>6</v>
      </c>
      <c r="C67" s="1">
        <f>IF(0=B67,-1,LEFT(A67,B67-1)+0)</f>
        <v>86936</v>
      </c>
      <c r="D67" s="1">
        <f>IF(B67=0,-1,RIGHT(A67,LEN(A67)-B67)+0)</f>
        <v>6211</v>
      </c>
      <c r="F67" s="1">
        <f>IF(C67&lt;0,443300000,44330*(1-POWER(C67/$A$1,1/5.255))*1000)</f>
        <v>6207.4769151410073</v>
      </c>
      <c r="H67" s="5">
        <f t="shared" si="0"/>
        <v>5.6723311205806811E-4</v>
      </c>
    </row>
    <row r="68" spans="1:8">
      <c r="A68" s="3" t="s">
        <v>11173</v>
      </c>
      <c r="B68" s="1">
        <f>IF(ISERROR(SEARCH(" ",A68)), 0, SEARCH(" ",A68))</f>
        <v>6</v>
      </c>
      <c r="C68" s="1">
        <f>IF(0=B68,-1,LEFT(A68,B68-1)+0)</f>
        <v>86935</v>
      </c>
      <c r="D68" s="1">
        <f>IF(B68=0,-1,RIGHT(A68,LEN(A68)-B68)+0)</f>
        <v>6313</v>
      </c>
      <c r="F68" s="1">
        <f>IF(C68&lt;0,443300000,44330*(1-POWER(C68/$A$1,1/5.255))*1000)</f>
        <v>6304.4980971574114</v>
      </c>
      <c r="H68" s="5">
        <f t="shared" ref="H68:H131" si="1">IF(D68&gt;0,ABS((F68-D68)/D68),0)</f>
        <v>1.3467294222380178E-3</v>
      </c>
    </row>
    <row r="69" spans="1:8">
      <c r="A69" s="3" t="s">
        <v>11174</v>
      </c>
      <c r="B69" s="1">
        <f>IF(ISERROR(SEARCH(" ",A69)), 0, SEARCH(" ",A69))</f>
        <v>6</v>
      </c>
      <c r="C69" s="1">
        <f>IF(0=B69,-1,LEFT(A69,B69-1)+0)</f>
        <v>86934</v>
      </c>
      <c r="D69" s="1">
        <f>IF(B69=0,-1,RIGHT(A69,LEN(A69)-B69)+0)</f>
        <v>6405</v>
      </c>
      <c r="F69" s="1">
        <f>IF(C69&lt;0,443300000,44330*(1-POWER(C69/$A$1,1/5.255))*1000)</f>
        <v>6401.5201828272975</v>
      </c>
      <c r="H69" s="5">
        <f t="shared" si="1"/>
        <v>5.4329698246721259E-4</v>
      </c>
    </row>
    <row r="70" spans="1:8">
      <c r="A70" s="3" t="s">
        <v>11175</v>
      </c>
      <c r="B70" s="1">
        <f>IF(ISERROR(SEARCH(" ",A70)), 0, SEARCH(" ",A70))</f>
        <v>6</v>
      </c>
      <c r="C70" s="1">
        <f>IF(0=B70,-1,LEFT(A70,B70-1)+0)</f>
        <v>86933</v>
      </c>
      <c r="D70" s="1">
        <f>IF(B70=0,-1,RIGHT(A70,LEN(A70)-B70)+0)</f>
        <v>6507</v>
      </c>
      <c r="F70" s="1">
        <f>IF(C70&lt;0,443300000,44330*(1-POWER(C70/$A$1,1/5.255))*1000)</f>
        <v>6498.54317216051</v>
      </c>
      <c r="H70" s="5">
        <f t="shared" si="1"/>
        <v>1.2996508128922638E-3</v>
      </c>
    </row>
    <row r="71" spans="1:8">
      <c r="A71" s="3" t="s">
        <v>11176</v>
      </c>
      <c r="B71" s="1">
        <f>IF(ISERROR(SEARCH(" ",A71)), 0, SEARCH(" ",A71))</f>
        <v>6</v>
      </c>
      <c r="C71" s="1">
        <f>IF(0=B71,-1,LEFT(A71,B71-1)+0)</f>
        <v>86932</v>
      </c>
      <c r="D71" s="1">
        <f>IF(B71=0,-1,RIGHT(A71,LEN(A71)-B71)+0)</f>
        <v>6600</v>
      </c>
      <c r="F71" s="1">
        <f>IF(C71&lt;0,443300000,44330*(1-POWER(C71/$A$1,1/5.255))*1000)</f>
        <v>6595.5670651865767</v>
      </c>
      <c r="H71" s="5">
        <f t="shared" si="1"/>
        <v>6.716567899126279E-4</v>
      </c>
    </row>
    <row r="72" spans="1:8">
      <c r="A72" s="3" t="s">
        <v>11177</v>
      </c>
      <c r="B72" s="1">
        <f>IF(ISERROR(SEARCH(" ",A72)), 0, SEARCH(" ",A72))</f>
        <v>6</v>
      </c>
      <c r="C72" s="1">
        <f>IF(0=B72,-1,LEFT(A72,B72-1)+0)</f>
        <v>86931</v>
      </c>
      <c r="D72" s="1">
        <f>IF(B72=0,-1,RIGHT(A72,LEN(A72)-B72)+0)</f>
        <v>6701</v>
      </c>
      <c r="F72" s="1">
        <f>IF(C72&lt;0,443300000,44330*(1-POWER(C72/$A$1,1/5.255))*1000)</f>
        <v>6692.5918619202639</v>
      </c>
      <c r="H72" s="5">
        <f t="shared" si="1"/>
        <v>1.2547587046315611E-3</v>
      </c>
    </row>
    <row r="73" spans="1:8">
      <c r="A73" s="3" t="s">
        <v>11178</v>
      </c>
      <c r="B73" s="1">
        <f>IF(ISERROR(SEARCH(" ",A73)), 0, SEARCH(" ",A73))</f>
        <v>6</v>
      </c>
      <c r="C73" s="1">
        <f>IF(0=B73,-1,LEFT(A73,B73-1)+0)</f>
        <v>86930</v>
      </c>
      <c r="D73" s="1">
        <f>IF(B73=0,-1,RIGHT(A73,LEN(A73)-B73)+0)</f>
        <v>6794</v>
      </c>
      <c r="F73" s="1">
        <f>IF(C73&lt;0,443300000,44330*(1-POWER(C73/$A$1,1/5.255))*1000)</f>
        <v>6789.6175623812569</v>
      </c>
      <c r="H73" s="5">
        <f t="shared" si="1"/>
        <v>6.4504527800163334E-4</v>
      </c>
    </row>
    <row r="74" spans="1:8">
      <c r="A74" s="3" t="s">
        <v>11179</v>
      </c>
      <c r="B74" s="1">
        <f>IF(ISERROR(SEARCH(" ",A74)), 0, SEARCH(" ",A74))</f>
        <v>6</v>
      </c>
      <c r="C74" s="1">
        <f>IF(0=B74,-1,LEFT(A74,B74-1)+0)</f>
        <v>86929</v>
      </c>
      <c r="D74" s="1">
        <f>IF(B74=0,-1,RIGHT(A74,LEN(A74)-B74)+0)</f>
        <v>6895</v>
      </c>
      <c r="F74" s="1">
        <f>IF(C74&lt;0,443300000,44330*(1-POWER(C74/$A$1,1/5.255))*1000)</f>
        <v>6886.6441665843222</v>
      </c>
      <c r="H74" s="5">
        <f t="shared" si="1"/>
        <v>1.2118685156893121E-3</v>
      </c>
    </row>
    <row r="75" spans="1:8">
      <c r="A75" s="3" t="s">
        <v>11180</v>
      </c>
      <c r="B75" s="1">
        <f>IF(ISERROR(SEARCH(" ",A75)), 0, SEARCH(" ",A75))</f>
        <v>6</v>
      </c>
      <c r="C75" s="1">
        <f>IF(0=B75,-1,LEFT(A75,B75-1)+0)</f>
        <v>86928</v>
      </c>
      <c r="D75" s="1">
        <f>IF(B75=0,-1,RIGHT(A75,LEN(A75)-B75)+0)</f>
        <v>6988</v>
      </c>
      <c r="F75" s="1">
        <f>IF(C75&lt;0,443300000,44330*(1-POWER(C75/$A$1,1/5.255))*1000)</f>
        <v>6983.6716745540652</v>
      </c>
      <c r="H75" s="5">
        <f t="shared" si="1"/>
        <v>6.1939402489049114E-4</v>
      </c>
    </row>
    <row r="76" spans="1:8">
      <c r="A76" s="3" t="s">
        <v>11181</v>
      </c>
      <c r="B76" s="1">
        <f>IF(ISERROR(SEARCH(" ",A76)), 0, SEARCH(" ",A76))</f>
        <v>6</v>
      </c>
      <c r="C76" s="1">
        <f>IF(0=B76,-1,LEFT(A76,B76-1)+0)</f>
        <v>86927</v>
      </c>
      <c r="D76" s="1">
        <f>IF(B76=0,-1,RIGHT(A76,LEN(A76)-B76)+0)</f>
        <v>7089</v>
      </c>
      <c r="F76" s="1">
        <f>IF(C76&lt;0,443300000,44330*(1-POWER(C76/$A$1,1/5.255))*1000)</f>
        <v>7080.7000863052526</v>
      </c>
      <c r="H76" s="5">
        <f t="shared" si="1"/>
        <v>1.170815868916261E-3</v>
      </c>
    </row>
    <row r="77" spans="1:8">
      <c r="A77" s="3" t="s">
        <v>11182</v>
      </c>
      <c r="B77" s="1">
        <f>IF(ISERROR(SEARCH(" ",A77)), 0, SEARCH(" ",A77))</f>
        <v>6</v>
      </c>
      <c r="C77" s="1">
        <f>IF(0=B77,-1,LEFT(A77,B77-1)+0)</f>
        <v>86926</v>
      </c>
      <c r="D77" s="1">
        <f>IF(B77=0,-1,RIGHT(A77,LEN(A77)-B77)+0)</f>
        <v>7182</v>
      </c>
      <c r="F77" s="1">
        <f>IF(C77&lt;0,443300000,44330*(1-POWER(C77/$A$1,1/5.255))*1000)</f>
        <v>7177.7294018575703</v>
      </c>
      <c r="H77" s="5">
        <f t="shared" si="1"/>
        <v>5.9462519387770295E-4</v>
      </c>
    </row>
    <row r="78" spans="1:8">
      <c r="A78" s="3" t="s">
        <v>11183</v>
      </c>
      <c r="B78" s="1">
        <f>IF(ISERROR(SEARCH(" ",A78)), 0, SEARCH(" ",A78))</f>
        <v>6</v>
      </c>
      <c r="C78" s="1">
        <f>IF(0=B78,-1,LEFT(A78,B78-1)+0)</f>
        <v>86925</v>
      </c>
      <c r="D78" s="1">
        <f>IF(B78=0,-1,RIGHT(A78,LEN(A78)-B78)+0)</f>
        <v>7283</v>
      </c>
      <c r="F78" s="1">
        <f>IF(C78&lt;0,443300000,44330*(1-POWER(C78/$A$1,1/5.255))*1000)</f>
        <v>7274.7596212307062</v>
      </c>
      <c r="H78" s="5">
        <f t="shared" si="1"/>
        <v>1.1314539021411211E-3</v>
      </c>
    </row>
    <row r="79" spans="1:8">
      <c r="A79" s="3" t="s">
        <v>11184</v>
      </c>
      <c r="B79" s="1">
        <f>IF(ISERROR(SEARCH(" ",A79)), 0, SEARCH(" ",A79))</f>
        <v>6</v>
      </c>
      <c r="C79" s="1">
        <f>IF(0=B79,-1,LEFT(A79,B79-1)+0)</f>
        <v>86924</v>
      </c>
      <c r="D79" s="1">
        <f>IF(B79=0,-1,RIGHT(A79,LEN(A79)-B79)+0)</f>
        <v>7376</v>
      </c>
      <c r="F79" s="1">
        <f>IF(C79&lt;0,443300000,44330*(1-POWER(C79/$A$1,1/5.255))*1000)</f>
        <v>7371.7907444443454</v>
      </c>
      <c r="H79" s="5">
        <f t="shared" si="1"/>
        <v>5.7066913715491264E-4</v>
      </c>
    </row>
    <row r="80" spans="1:8">
      <c r="A80" s="3" t="s">
        <v>11185</v>
      </c>
      <c r="B80" s="1">
        <f>IF(ISERROR(SEARCH(" ",A80)), 0, SEARCH(" ",A80))</f>
        <v>6</v>
      </c>
      <c r="C80" s="1">
        <f>IF(0=B80,-1,LEFT(A80,B80-1)+0)</f>
        <v>86923</v>
      </c>
      <c r="D80" s="1">
        <f>IF(B80=0,-1,RIGHT(A80,LEN(A80)-B80)+0)</f>
        <v>7477</v>
      </c>
      <c r="F80" s="1">
        <f>IF(C80&lt;0,443300000,44330*(1-POWER(C80/$A$1,1/5.255))*1000)</f>
        <v>7468.8227715181738</v>
      </c>
      <c r="H80" s="5">
        <f t="shared" si="1"/>
        <v>1.0936509939582994E-3</v>
      </c>
    </row>
    <row r="81" spans="1:8">
      <c r="A81" s="3" t="s">
        <v>11186</v>
      </c>
      <c r="B81" s="1">
        <f>IF(ISERROR(SEARCH(" ",A81)), 0, SEARCH(" ",A81))</f>
        <v>6</v>
      </c>
      <c r="C81" s="1">
        <f>IF(0=B81,-1,LEFT(A81,B81-1)+0)</f>
        <v>86922</v>
      </c>
      <c r="D81" s="1">
        <f>IF(B81=0,-1,RIGHT(A81,LEN(A81)-B81)+0)</f>
        <v>7570</v>
      </c>
      <c r="F81" s="1">
        <f>IF(C81&lt;0,443300000,44330*(1-POWER(C81/$A$1,1/5.255))*1000)</f>
        <v>7565.8557024620359</v>
      </c>
      <c r="H81" s="5">
        <f t="shared" si="1"/>
        <v>5.4746334715510185E-4</v>
      </c>
    </row>
    <row r="82" spans="1:8">
      <c r="A82" s="3" t="s">
        <v>11187</v>
      </c>
      <c r="B82" s="1">
        <f>IF(ISERROR(SEARCH(" ",A82)), 0, SEARCH(" ",A82))</f>
        <v>6</v>
      </c>
      <c r="C82" s="1">
        <f>IF(0=B82,-1,LEFT(A82,B82-1)+0)</f>
        <v>86921</v>
      </c>
      <c r="D82" s="1">
        <f>IF(B82=0,-1,RIGHT(A82,LEN(A82)-B82)+0)</f>
        <v>7672</v>
      </c>
      <c r="F82" s="1">
        <f>IF(C82&lt;0,443300000,44330*(1-POWER(C82/$A$1,1/5.255))*1000)</f>
        <v>7662.889537305462</v>
      </c>
      <c r="H82" s="5">
        <f t="shared" si="1"/>
        <v>1.1874951374528154E-3</v>
      </c>
    </row>
    <row r="83" spans="1:8">
      <c r="A83" s="3" t="s">
        <v>11188</v>
      </c>
      <c r="B83" s="1">
        <f>IF(ISERROR(SEARCH(" ",A83)), 0, SEARCH(" ",A83))</f>
        <v>6</v>
      </c>
      <c r="C83" s="1">
        <f>IF(0=B83,-1,LEFT(A83,B83-1)+0)</f>
        <v>86920</v>
      </c>
      <c r="D83" s="1">
        <f>IF(B83=0,-1,RIGHT(A83,LEN(A83)-B83)+0)</f>
        <v>7764</v>
      </c>
      <c r="F83" s="1">
        <f>IF(C83&lt;0,443300000,44330*(1-POWER(C83/$A$1,1/5.255))*1000)</f>
        <v>7759.9242760632151</v>
      </c>
      <c r="H83" s="5">
        <f t="shared" si="1"/>
        <v>5.2495156321289609E-4</v>
      </c>
    </row>
    <row r="84" spans="1:8">
      <c r="A84" s="3" t="s">
        <v>11189</v>
      </c>
      <c r="B84" s="1">
        <f>IF(ISERROR(SEARCH(" ",A84)), 0, SEARCH(" ",A84))</f>
        <v>6</v>
      </c>
      <c r="C84" s="1">
        <f>IF(0=B84,-1,LEFT(A84,B84-1)+0)</f>
        <v>86919</v>
      </c>
      <c r="D84" s="1">
        <f>IF(B84=0,-1,RIGHT(A84,LEN(A84)-B84)+0)</f>
        <v>7866</v>
      </c>
      <c r="F84" s="1">
        <f>IF(C84&lt;0,443300000,44330*(1-POWER(C84/$A$1,1/5.255))*1000)</f>
        <v>7856.959918754982</v>
      </c>
      <c r="H84" s="5">
        <f t="shared" si="1"/>
        <v>1.1492602650671209E-3</v>
      </c>
    </row>
    <row r="85" spans="1:8">
      <c r="A85" s="3" t="s">
        <v>11190</v>
      </c>
      <c r="B85" s="1">
        <f>IF(ISERROR(SEARCH(" ",A85)), 0, SEARCH(" ",A85))</f>
        <v>6</v>
      </c>
      <c r="C85" s="1">
        <f>IF(0=B85,-1,LEFT(A85,B85-1)+0)</f>
        <v>86918</v>
      </c>
      <c r="D85" s="1">
        <f>IF(B85=0,-1,RIGHT(A85,LEN(A85)-B85)+0)</f>
        <v>7959</v>
      </c>
      <c r="F85" s="1">
        <f>IF(C85&lt;0,443300000,44330*(1-POWER(C85/$A$1,1/5.255))*1000)</f>
        <v>7953.9964654004507</v>
      </c>
      <c r="H85" s="5">
        <f t="shared" si="1"/>
        <v>6.2866372654219274E-4</v>
      </c>
    </row>
    <row r="86" spans="1:8">
      <c r="A86" s="3" t="s">
        <v>11191</v>
      </c>
      <c r="B86" s="1">
        <f>IF(ISERROR(SEARCH(" ",A86)), 0, SEARCH(" ",A86))</f>
        <v>6</v>
      </c>
      <c r="C86" s="1">
        <f>IF(0=B86,-1,LEFT(A86,B86-1)+0)</f>
        <v>86917</v>
      </c>
      <c r="D86" s="1">
        <f>IF(B86=0,-1,RIGHT(A86,LEN(A86)-B86)+0)</f>
        <v>8060</v>
      </c>
      <c r="F86" s="1">
        <f>IF(C86&lt;0,443300000,44330*(1-POWER(C86/$A$1,1/5.255))*1000)</f>
        <v>8051.0339160143849</v>
      </c>
      <c r="H86" s="5">
        <f t="shared" si="1"/>
        <v>1.1124173679423219E-3</v>
      </c>
    </row>
    <row r="87" spans="1:8">
      <c r="A87" s="3" t="s">
        <v>11192</v>
      </c>
      <c r="B87" s="1">
        <f>IF(ISERROR(SEARCH(" ",A87)), 0, SEARCH(" ",A87))</f>
        <v>6</v>
      </c>
      <c r="C87" s="1">
        <f>IF(0=B87,-1,LEFT(A87,B87-1)+0)</f>
        <v>86916</v>
      </c>
      <c r="D87" s="1">
        <f>IF(B87=0,-1,RIGHT(A87,LEN(A87)-B87)+0)</f>
        <v>8153</v>
      </c>
      <c r="F87" s="1">
        <f>IF(C87&lt;0,443300000,44330*(1-POWER(C87/$A$1,1/5.255))*1000)</f>
        <v>8148.0722706164706</v>
      </c>
      <c r="H87" s="5">
        <f t="shared" si="1"/>
        <v>6.0440689114796612E-4</v>
      </c>
    </row>
    <row r="88" spans="1:8">
      <c r="A88" s="3" t="s">
        <v>11193</v>
      </c>
      <c r="B88" s="1">
        <f>IF(ISERROR(SEARCH(" ",A88)), 0, SEARCH(" ",A88))</f>
        <v>6</v>
      </c>
      <c r="C88" s="1">
        <f>IF(0=B88,-1,LEFT(A88,B88-1)+0)</f>
        <v>86915</v>
      </c>
      <c r="D88" s="1">
        <f>IF(B88=0,-1,RIGHT(A88,LEN(A88)-B88)+0)</f>
        <v>8254</v>
      </c>
      <c r="F88" s="1">
        <f>IF(C88&lt;0,443300000,44330*(1-POWER(C88/$A$1,1/5.255))*1000)</f>
        <v>8245.111529231317</v>
      </c>
      <c r="H88" s="5">
        <f t="shared" si="1"/>
        <v>1.0768682782509042E-3</v>
      </c>
    </row>
    <row r="89" spans="1:8">
      <c r="A89" s="3" t="s">
        <v>11194</v>
      </c>
      <c r="B89" s="1">
        <f>IF(ISERROR(SEARCH(" ",A89)), 0, SEARCH(" ",A89))</f>
        <v>6</v>
      </c>
      <c r="C89" s="1">
        <f>IF(0=B89,-1,LEFT(A89,B89-1)+0)</f>
        <v>86914</v>
      </c>
      <c r="D89" s="1">
        <f>IF(B89=0,-1,RIGHT(A89,LEN(A89)-B89)+0)</f>
        <v>8347</v>
      </c>
      <c r="F89" s="1">
        <f>IF(C89&lt;0,443300000,44330*(1-POWER(C89/$A$1,1/5.255))*1000)</f>
        <v>8342.1516918687666</v>
      </c>
      <c r="H89" s="5">
        <f t="shared" si="1"/>
        <v>5.808443909468495E-4</v>
      </c>
    </row>
    <row r="90" spans="1:8">
      <c r="A90" s="3" t="s">
        <v>11195</v>
      </c>
      <c r="B90" s="1">
        <f>IF(ISERROR(SEARCH(" ",A90)), 0, SEARCH(" ",A90))</f>
        <v>6</v>
      </c>
      <c r="C90" s="1">
        <f>IF(0=B90,-1,LEFT(A90,B90-1)+0)</f>
        <v>86913</v>
      </c>
      <c r="D90" s="1">
        <f>IF(B90=0,-1,RIGHT(A90,LEN(A90)-B90)+0)</f>
        <v>8440</v>
      </c>
      <c r="F90" s="1">
        <f>IF(C90&lt;0,443300000,44330*(1-POWER(C90/$A$1,1/5.255))*1000)</f>
        <v>8439.1927585534268</v>
      </c>
      <c r="H90" s="5">
        <f t="shared" si="1"/>
        <v>9.5644721157967254E-5</v>
      </c>
    </row>
    <row r="91" spans="1:8">
      <c r="A91" s="3" t="s">
        <v>11196</v>
      </c>
      <c r="B91" s="1">
        <f>IF(ISERROR(SEARCH(" ",A91)), 0, SEARCH(" ",A91))</f>
        <v>6</v>
      </c>
      <c r="C91" s="1">
        <f>IF(0=B91,-1,LEFT(A91,B91-1)+0)</f>
        <v>86912</v>
      </c>
      <c r="D91" s="1">
        <f>IF(B91=0,-1,RIGHT(A91,LEN(A91)-B91)+0)</f>
        <v>8541</v>
      </c>
      <c r="F91" s="1">
        <f>IF(C91&lt;0,443300000,44330*(1-POWER(C91/$A$1,1/5.255))*1000)</f>
        <v>8536.2347293099065</v>
      </c>
      <c r="H91" s="5">
        <f t="shared" si="1"/>
        <v>5.5792889475395503E-4</v>
      </c>
    </row>
    <row r="92" spans="1:8">
      <c r="A92" s="3" t="s">
        <v>11197</v>
      </c>
      <c r="B92" s="1">
        <f>IF(ISERROR(SEARCH(" ",A92)), 0, SEARCH(" ",A92))</f>
        <v>6</v>
      </c>
      <c r="C92" s="1">
        <f>IF(0=B92,-1,LEFT(A92,B92-1)+0)</f>
        <v>86911</v>
      </c>
      <c r="D92" s="1">
        <f>IF(B92=0,-1,RIGHT(A92,LEN(A92)-B92)+0)</f>
        <v>8634</v>
      </c>
      <c r="F92" s="1">
        <f>IF(C92&lt;0,443300000,44330*(1-POWER(C92/$A$1,1/5.255))*1000)</f>
        <v>8633.2776041431298</v>
      </c>
      <c r="H92" s="5">
        <f t="shared" si="1"/>
        <v>8.3668734870304297E-5</v>
      </c>
    </row>
    <row r="93" spans="1:8">
      <c r="A93" s="3" t="s">
        <v>11198</v>
      </c>
      <c r="B93" s="1">
        <f>IF(ISERROR(SEARCH(" ",A93)), 0, SEARCH(" ",A93))</f>
        <v>6</v>
      </c>
      <c r="C93" s="1">
        <f>IF(0=B93,-1,LEFT(A93,B93-1)+0)</f>
        <v>86910</v>
      </c>
      <c r="D93" s="1">
        <f>IF(B93=0,-1,RIGHT(A93,LEN(A93)-B93)+0)</f>
        <v>8735</v>
      </c>
      <c r="F93" s="1">
        <f>IF(C93&lt;0,443300000,44330*(1-POWER(C93/$A$1,1/5.255))*1000)</f>
        <v>8730.3213830826207</v>
      </c>
      <c r="H93" s="5">
        <f t="shared" si="1"/>
        <v>5.3561727731874745E-4</v>
      </c>
    </row>
    <row r="94" spans="1:8">
      <c r="A94" s="3" t="s">
        <v>11199</v>
      </c>
      <c r="B94" s="1">
        <f>IF(ISERROR(SEARCH(" ",A94)), 0, SEARCH(" ",A94))</f>
        <v>6</v>
      </c>
      <c r="C94" s="1">
        <f>IF(0=B94,-1,LEFT(A94,B94-1)+0)</f>
        <v>86909</v>
      </c>
      <c r="D94" s="1">
        <f>IF(B94=0,-1,RIGHT(A94,LEN(A94)-B94)+0)</f>
        <v>8828</v>
      </c>
      <c r="F94" s="1">
        <f>IF(C94&lt;0,443300000,44330*(1-POWER(C94/$A$1,1/5.255))*1000)</f>
        <v>8827.3660661382291</v>
      </c>
      <c r="H94" s="5">
        <f t="shared" si="1"/>
        <v>7.1809454210563695E-5</v>
      </c>
    </row>
    <row r="95" spans="1:8">
      <c r="A95" s="3" t="s">
        <v>11200</v>
      </c>
      <c r="B95" s="1">
        <f>IF(ISERROR(SEARCH(" ",A95)), 0, SEARCH(" ",A95))</f>
        <v>6</v>
      </c>
      <c r="C95" s="1">
        <f>IF(0=B95,-1,LEFT(A95,B95-1)+0)</f>
        <v>86908</v>
      </c>
      <c r="D95" s="1">
        <f>IF(B95=0,-1,RIGHT(A95,LEN(A95)-B95)+0)</f>
        <v>8929</v>
      </c>
      <c r="F95" s="1">
        <f>IF(C95&lt;0,443300000,44330*(1-POWER(C95/$A$1,1/5.255))*1000)</f>
        <v>8924.411653339479</v>
      </c>
      <c r="H95" s="5">
        <f t="shared" si="1"/>
        <v>5.1387016021065999E-4</v>
      </c>
    </row>
    <row r="96" spans="1:8">
      <c r="A96" s="3" t="s">
        <v>11201</v>
      </c>
      <c r="B96" s="1">
        <f>IF(ISERROR(SEARCH(" ",A96)), 0, SEARCH(" ",A96))</f>
        <v>6</v>
      </c>
      <c r="C96" s="1">
        <f>IF(0=B96,-1,LEFT(A96,B96-1)+0)</f>
        <v>86907</v>
      </c>
      <c r="D96" s="1">
        <f>IF(B96=0,-1,RIGHT(A96,LEN(A96)-B96)+0)</f>
        <v>9022</v>
      </c>
      <c r="F96" s="1">
        <f>IF(C96&lt;0,443300000,44330*(1-POWER(C96/$A$1,1/5.255))*1000)</f>
        <v>9021.4581446962184</v>
      </c>
      <c r="H96" s="5">
        <f t="shared" si="1"/>
        <v>6.0059333161342381E-5</v>
      </c>
    </row>
    <row r="97" spans="1:8">
      <c r="A97" s="3" t="s">
        <v>11202</v>
      </c>
      <c r="B97" s="1">
        <f>IF(ISERROR(SEARCH(" ",A97)), 0, SEARCH(" ",A97))</f>
        <v>6</v>
      </c>
      <c r="C97" s="1">
        <f>IF(0=B97,-1,LEFT(A97,B97-1)+0)</f>
        <v>86906</v>
      </c>
      <c r="D97" s="1">
        <f>IF(B97=0,-1,RIGHT(A97,LEN(A97)-B97)+0)</f>
        <v>9124</v>
      </c>
      <c r="F97" s="1">
        <f>IF(C97&lt;0,443300000,44330*(1-POWER(C97/$A$1,1/5.255))*1000)</f>
        <v>9118.5055402330527</v>
      </c>
      <c r="H97" s="5">
        <f t="shared" si="1"/>
        <v>6.021985715637143E-4</v>
      </c>
    </row>
    <row r="98" spans="1:8">
      <c r="A98" s="3" t="s">
        <v>11203</v>
      </c>
      <c r="B98" s="1">
        <f>IF(ISERROR(SEARCH(" ",A98)), 0, SEARCH(" ",A98))</f>
        <v>6</v>
      </c>
      <c r="C98" s="1">
        <f>IF(0=B98,-1,LEFT(A98,B98-1)+0)</f>
        <v>86905</v>
      </c>
      <c r="D98" s="1">
        <f>IF(B98=0,-1,RIGHT(A98,LEN(A98)-B98)+0)</f>
        <v>9216</v>
      </c>
      <c r="F98" s="1">
        <f>IF(C98&lt;0,443300000,44330*(1-POWER(C98/$A$1,1/5.255))*1000)</f>
        <v>9215.553839969667</v>
      </c>
      <c r="H98" s="5">
        <f t="shared" si="1"/>
        <v>4.841146162467188E-5</v>
      </c>
    </row>
    <row r="99" spans="1:8">
      <c r="A99" s="3" t="s">
        <v>11204</v>
      </c>
      <c r="B99" s="1">
        <f>IF(ISERROR(SEARCH(" ",A99)), 0, SEARCH(" ",A99))</f>
        <v>6</v>
      </c>
      <c r="C99" s="1">
        <f>IF(0=B99,-1,LEFT(A99,B99-1)+0)</f>
        <v>86904</v>
      </c>
      <c r="D99" s="1">
        <f>IF(B99=0,-1,RIGHT(A99,LEN(A99)-B99)+0)</f>
        <v>9318</v>
      </c>
      <c r="F99" s="1">
        <f>IF(C99&lt;0,443300000,44330*(1-POWER(C99/$A$1,1/5.255))*1000)</f>
        <v>9312.6030439208298</v>
      </c>
      <c r="H99" s="5">
        <f t="shared" si="1"/>
        <v>5.7919683184913019E-4</v>
      </c>
    </row>
    <row r="100" spans="1:8">
      <c r="A100" s="3" t="s">
        <v>11205</v>
      </c>
      <c r="B100" s="1">
        <f>IF(ISERROR(SEARCH(" ",A100)), 0, SEARCH(" ",A100))</f>
        <v>6</v>
      </c>
      <c r="C100" s="1">
        <f>IF(0=B100,-1,LEFT(A100,B100-1)+0)</f>
        <v>86903</v>
      </c>
      <c r="D100" s="1">
        <f>IF(B100=0,-1,RIGHT(A100,LEN(A100)-B100)+0)</f>
        <v>9411</v>
      </c>
      <c r="F100" s="1">
        <f>IF(C100&lt;0,443300000,44330*(1-POWER(C100/$A$1,1/5.255))*1000)</f>
        <v>9409.6531521013003</v>
      </c>
      <c r="H100" s="5">
        <f t="shared" si="1"/>
        <v>1.4311421726699681E-4</v>
      </c>
    </row>
    <row r="101" spans="1:8">
      <c r="A101" s="3" t="s">
        <v>11206</v>
      </c>
      <c r="B101" s="1">
        <f>IF(ISERROR(SEARCH(" ",A101)), 0, SEARCH(" ",A101))</f>
        <v>6</v>
      </c>
      <c r="C101" s="1">
        <f>IF(0=B101,-1,LEFT(A101,B101-1)+0)</f>
        <v>86902</v>
      </c>
      <c r="D101" s="1">
        <f>IF(B101=0,-1,RIGHT(A101,LEN(A101)-B101)+0)</f>
        <v>9512</v>
      </c>
      <c r="F101" s="1">
        <f>IF(C101&lt;0,443300000,44330*(1-POWER(C101/$A$1,1/5.255))*1000)</f>
        <v>9506.7041645406152</v>
      </c>
      <c r="H101" s="5">
        <f t="shared" si="1"/>
        <v>5.5675309707577396E-4</v>
      </c>
    </row>
    <row r="102" spans="1:8">
      <c r="A102" s="3" t="s">
        <v>11207</v>
      </c>
      <c r="B102" s="1">
        <f>IF(ISERROR(SEARCH(" ",A102)), 0, SEARCH(" ",A102))</f>
        <v>6</v>
      </c>
      <c r="C102" s="1">
        <f>IF(0=B102,-1,LEFT(A102,B102-1)+0)</f>
        <v>86901</v>
      </c>
      <c r="D102" s="1">
        <f>IF(B102=0,-1,RIGHT(A102,LEN(A102)-B102)+0)</f>
        <v>9605</v>
      </c>
      <c r="F102" s="1">
        <f>IF(C102&lt;0,443300000,44330*(1-POWER(C102/$A$1,1/5.255))*1000)</f>
        <v>9603.7560812486136</v>
      </c>
      <c r="H102" s="5">
        <f t="shared" si="1"/>
        <v>1.2950741815579859E-4</v>
      </c>
    </row>
    <row r="103" spans="1:8">
      <c r="A103" s="3" t="s">
        <v>11208</v>
      </c>
      <c r="B103" s="1">
        <f>IF(ISERROR(SEARCH(" ",A103)), 0, SEARCH(" ",A103))</f>
        <v>6</v>
      </c>
      <c r="C103" s="1">
        <f>IF(0=B103,-1,LEFT(A103,B103-1)+0)</f>
        <v>86900</v>
      </c>
      <c r="D103" s="1">
        <f>IF(B103=0,-1,RIGHT(A103,LEN(A103)-B103)+0)</f>
        <v>9706</v>
      </c>
      <c r="F103" s="1">
        <f>IF(C103&lt;0,443300000,44330*(1-POWER(C103/$A$1,1/5.255))*1000)</f>
        <v>9700.8089022499062</v>
      </c>
      <c r="H103" s="5">
        <f t="shared" si="1"/>
        <v>5.348338914170442E-4</v>
      </c>
    </row>
    <row r="104" spans="1:8">
      <c r="A104" s="3" t="s">
        <v>11209</v>
      </c>
      <c r="B104" s="1">
        <f>IF(ISERROR(SEARCH(" ",A104)), 0, SEARCH(" ",A104))</f>
        <v>6</v>
      </c>
      <c r="C104" s="1">
        <f>IF(0=B104,-1,LEFT(A104,B104-1)+0)</f>
        <v>86899</v>
      </c>
      <c r="D104" s="1">
        <f>IF(B104=0,-1,RIGHT(A104,LEN(A104)-B104)+0)</f>
        <v>9799</v>
      </c>
      <c r="F104" s="1">
        <f>IF(C104&lt;0,443300000,44330*(1-POWER(C104/$A$1,1/5.255))*1000)</f>
        <v>9797.8626275592542</v>
      </c>
      <c r="H104" s="5">
        <f t="shared" si="1"/>
        <v>1.1607025622469857E-4</v>
      </c>
    </row>
    <row r="105" spans="1:8">
      <c r="A105" s="3" t="s">
        <v>11210</v>
      </c>
      <c r="B105" s="1">
        <f>IF(ISERROR(SEARCH(" ",A105)), 0, SEARCH(" ",A105))</f>
        <v>6</v>
      </c>
      <c r="C105" s="1">
        <f>IF(0=B105,-1,LEFT(A105,B105-1)+0)</f>
        <v>86898</v>
      </c>
      <c r="D105" s="1">
        <f>IF(B105=0,-1,RIGHT(A105,LEN(A105)-B105)+0)</f>
        <v>9900</v>
      </c>
      <c r="F105" s="1">
        <f>IF(C105&lt;0,443300000,44330*(1-POWER(C105/$A$1,1/5.255))*1000)</f>
        <v>9894.9172572012685</v>
      </c>
      <c r="H105" s="5">
        <f t="shared" si="1"/>
        <v>5.1340836350823103E-4</v>
      </c>
    </row>
    <row r="106" spans="1:8">
      <c r="A106" s="3" t="s">
        <v>11211</v>
      </c>
      <c r="B106" s="1">
        <f>IF(ISERROR(SEARCH(" ",A106)), 0, SEARCH(" ",A106))</f>
        <v>6</v>
      </c>
      <c r="C106" s="1">
        <f>IF(0=B106,-1,LEFT(A106,B106-1)+0)</f>
        <v>86897</v>
      </c>
      <c r="D106" s="1">
        <f>IF(B106=0,-1,RIGHT(A106,LEN(A106)-B106)+0)</f>
        <v>9993</v>
      </c>
      <c r="F106" s="1">
        <f>IF(C106&lt;0,443300000,44330*(1-POWER(C106/$A$1,1/5.255))*1000)</f>
        <v>9991.9727911857917</v>
      </c>
      <c r="H106" s="5">
        <f t="shared" si="1"/>
        <v>1.0279283640631236E-4</v>
      </c>
    </row>
    <row r="107" spans="1:8">
      <c r="A107" s="3" t="s">
        <v>11212</v>
      </c>
      <c r="B107" s="1">
        <f>IF(ISERROR(SEARCH(" ",A107)), 0, SEARCH(" ",A107))</f>
        <v>6</v>
      </c>
      <c r="C107" s="1">
        <f>IF(0=B107,-1,LEFT(A107,B107-1)+0)</f>
        <v>86896</v>
      </c>
      <c r="D107" s="1">
        <f>IF(B107=0,-1,RIGHT(A107,LEN(A107)-B107)+0)</f>
        <v>10094</v>
      </c>
      <c r="F107" s="1">
        <f>IF(C107&lt;0,443300000,44330*(1-POWER(C107/$A$1,1/5.255))*1000)</f>
        <v>10089.029229537429</v>
      </c>
      <c r="H107" s="5">
        <f t="shared" si="1"/>
        <v>4.9244803473060493E-4</v>
      </c>
    </row>
    <row r="108" spans="1:8">
      <c r="A108" s="3" t="s">
        <v>11213</v>
      </c>
      <c r="B108" s="1">
        <f>IF(ISERROR(SEARCH(" ",A108)), 0, SEARCH(" ",A108))</f>
        <v>6</v>
      </c>
      <c r="C108" s="1">
        <f>IF(0=B108,-1,LEFT(A108,B108-1)+0)</f>
        <v>86895</v>
      </c>
      <c r="D108" s="1">
        <f>IF(B108=0,-1,RIGHT(A108,LEN(A108)-B108)+0)</f>
        <v>10187</v>
      </c>
      <c r="F108" s="1">
        <f>IF(C108&lt;0,443300000,44330*(1-POWER(C108/$A$1,1/5.255))*1000)</f>
        <v>10186.086572275872</v>
      </c>
      <c r="H108" s="5">
        <f t="shared" si="1"/>
        <v>8.9666017878498952E-5</v>
      </c>
    </row>
    <row r="109" spans="1:8">
      <c r="A109" s="3" t="s">
        <v>11214</v>
      </c>
      <c r="B109" s="1">
        <f>IF(ISERROR(SEARCH(" ",A109)), 0, SEARCH(" ",A109))</f>
        <v>6</v>
      </c>
      <c r="C109" s="1">
        <f>IF(0=B109,-1,LEFT(A109,B109-1)+0)</f>
        <v>86894</v>
      </c>
      <c r="D109" s="1">
        <f>IF(B109=0,-1,RIGHT(A109,LEN(A109)-B109)+0)</f>
        <v>10288</v>
      </c>
      <c r="F109" s="1">
        <f>IF(C109&lt;0,443300000,44330*(1-POWER(C109/$A$1,1/5.255))*1000)</f>
        <v>10283.144819420804</v>
      </c>
      <c r="H109" s="5">
        <f t="shared" si="1"/>
        <v>4.7192657262789688E-4</v>
      </c>
    </row>
    <row r="110" spans="1:8">
      <c r="A110" s="3" t="s">
        <v>11215</v>
      </c>
      <c r="B110" s="1">
        <f>IF(ISERROR(SEARCH(" ",A110)), 0, SEARCH(" ",A110))</f>
        <v>6</v>
      </c>
      <c r="C110" s="1">
        <f>IF(0=B110,-1,LEFT(A110,B110-1)+0)</f>
        <v>86893</v>
      </c>
      <c r="D110" s="1">
        <f>IF(B110=0,-1,RIGHT(A110,LEN(A110)-B110)+0)</f>
        <v>10381</v>
      </c>
      <c r="F110" s="1">
        <f>IF(C110&lt;0,443300000,44330*(1-POWER(C110/$A$1,1/5.255))*1000)</f>
        <v>10380.203970982069</v>
      </c>
      <c r="H110" s="5">
        <f t="shared" si="1"/>
        <v>7.6681342638549051E-5</v>
      </c>
    </row>
    <row r="111" spans="1:8">
      <c r="A111" s="3" t="s">
        <v>11216</v>
      </c>
      <c r="B111" s="1">
        <f>IF(ISERROR(SEARCH(" ",A111)), 0, SEARCH(" ",A111))</f>
        <v>6</v>
      </c>
      <c r="C111" s="1">
        <f>IF(0=B111,-1,LEFT(A111,B111-1)+0)</f>
        <v>86892</v>
      </c>
      <c r="D111" s="1">
        <f>IF(B111=0,-1,RIGHT(A111,LEN(A111)-B111)+0)</f>
        <v>10483</v>
      </c>
      <c r="F111" s="1">
        <f>IF(C111&lt;0,443300000,44330*(1-POWER(C111/$A$1,1/5.255))*1000)</f>
        <v>10477.264026989196</v>
      </c>
      <c r="H111" s="5">
        <f t="shared" si="1"/>
        <v>5.4716903661201162E-4</v>
      </c>
    </row>
    <row r="112" spans="1:8">
      <c r="A112" s="3" t="s">
        <v>11217</v>
      </c>
      <c r="B112" s="1">
        <f>IF(ISERROR(SEARCH(" ",A112)), 0, SEARCH(" ",A112))</f>
        <v>6</v>
      </c>
      <c r="C112" s="1">
        <f>IF(0=B112,-1,LEFT(A112,B112-1)+0)</f>
        <v>86891</v>
      </c>
      <c r="D112" s="1">
        <f>IF(B112=0,-1,RIGHT(A112,LEN(A112)-B112)+0)</f>
        <v>10575</v>
      </c>
      <c r="F112" s="1">
        <f>IF(C112&lt;0,443300000,44330*(1-POWER(C112/$A$1,1/5.255))*1000)</f>
        <v>10574.324987456952</v>
      </c>
      <c r="H112" s="5">
        <f t="shared" si="1"/>
        <v>6.38309733378789E-5</v>
      </c>
    </row>
    <row r="113" spans="1:8">
      <c r="A113" s="3" t="s">
        <v>11218</v>
      </c>
      <c r="B113" s="1">
        <f>IF(ISERROR(SEARCH(" ",A113)), 0, SEARCH(" ",A113))</f>
        <v>6</v>
      </c>
      <c r="C113" s="1">
        <f>IF(0=B113,-1,LEFT(A113,B113-1)+0)</f>
        <v>86890</v>
      </c>
      <c r="D113" s="1">
        <f>IF(B113=0,-1,RIGHT(A113,LEN(A113)-B113)+0)</f>
        <v>10677</v>
      </c>
      <c r="F113" s="1">
        <f>IF(C113&lt;0,443300000,44330*(1-POWER(C113/$A$1,1/5.255))*1000)</f>
        <v>10671.386852405021</v>
      </c>
      <c r="H113" s="5">
        <f t="shared" si="1"/>
        <v>5.2572329258955954E-4</v>
      </c>
    </row>
    <row r="114" spans="1:8">
      <c r="A114" s="3" t="s">
        <v>11219</v>
      </c>
      <c r="B114" s="1">
        <f>IF(ISERROR(SEARCH(" ",A114)), 0, SEARCH(" ",A114))</f>
        <v>6</v>
      </c>
      <c r="C114" s="1">
        <f>IF(0=B114,-1,LEFT(A114,B114-1)+0)</f>
        <v>86889</v>
      </c>
      <c r="D114" s="1">
        <f>IF(B114=0,-1,RIGHT(A114,LEN(A114)-B114)+0)</f>
        <v>10770</v>
      </c>
      <c r="F114" s="1">
        <f>IF(C114&lt;0,443300000,44330*(1-POWER(C114/$A$1,1/5.255))*1000)</f>
        <v>10768.449621848169</v>
      </c>
      <c r="H114" s="5">
        <f t="shared" si="1"/>
        <v>1.4395340314122146E-4</v>
      </c>
    </row>
    <row r="115" spans="1:8">
      <c r="A115" s="3" t="s">
        <v>11220</v>
      </c>
      <c r="B115" s="1">
        <f>IF(ISERROR(SEARCH(" ",A115)), 0, SEARCH(" ",A115))</f>
        <v>6</v>
      </c>
      <c r="C115" s="1">
        <f>IF(0=B115,-1,LEFT(A115,B115-1)+0)</f>
        <v>86888</v>
      </c>
      <c r="D115" s="1">
        <f>IF(B115=0,-1,RIGHT(A115,LEN(A115)-B115)+0)</f>
        <v>10871</v>
      </c>
      <c r="F115" s="1">
        <f>IF(C115&lt;0,443300000,44330*(1-POWER(C115/$A$1,1/5.255))*1000)</f>
        <v>10865.513295811004</v>
      </c>
      <c r="H115" s="5">
        <f t="shared" si="1"/>
        <v>5.0471016364599813E-4</v>
      </c>
    </row>
    <row r="116" spans="1:8">
      <c r="A116" s="3" t="s">
        <v>11221</v>
      </c>
      <c r="B116" s="1">
        <f>IF(ISERROR(SEARCH(" ",A116)), 0, SEARCH(" ",A116))</f>
        <v>6</v>
      </c>
      <c r="C116" s="1">
        <f>IF(0=B116,-1,LEFT(A116,B116-1)+0)</f>
        <v>86887</v>
      </c>
      <c r="D116" s="1">
        <f>IF(B116=0,-1,RIGHT(A116,LEN(A116)-B116)+0)</f>
        <v>10964</v>
      </c>
      <c r="F116" s="1">
        <f>IF(C116&lt;0,443300000,44330*(1-POWER(C116/$A$1,1/5.255))*1000)</f>
        <v>10962.577874308292</v>
      </c>
      <c r="H116" s="5">
        <f t="shared" si="1"/>
        <v>1.2970865484385817E-4</v>
      </c>
    </row>
    <row r="117" spans="1:8">
      <c r="A117" s="3" t="s">
        <v>11222</v>
      </c>
      <c r="B117" s="1">
        <f>IF(ISERROR(SEARCH(" ",A117)), 0, SEARCH(" ",A117))</f>
        <v>6</v>
      </c>
      <c r="C117" s="1">
        <f>IF(0=B117,-1,LEFT(A117,B117-1)+0)</f>
        <v>86886</v>
      </c>
      <c r="D117" s="1">
        <f>IF(B117=0,-1,RIGHT(A117,LEN(A117)-B117)+0)</f>
        <v>11065</v>
      </c>
      <c r="F117" s="1">
        <f>IF(C117&lt;0,443300000,44330*(1-POWER(C117/$A$1,1/5.255))*1000)</f>
        <v>11059.643357359717</v>
      </c>
      <c r="H117" s="5">
        <f t="shared" si="1"/>
        <v>4.8410688118238578E-4</v>
      </c>
    </row>
    <row r="118" spans="1:8">
      <c r="A118" s="3" t="s">
        <v>11223</v>
      </c>
      <c r="B118" s="1">
        <f>IF(ISERROR(SEARCH(" ",A118)), 0, SEARCH(" ",A118))</f>
        <v>6</v>
      </c>
      <c r="C118" s="1">
        <f>IF(0=B118,-1,LEFT(A118,B118-1)+0)</f>
        <v>86885</v>
      </c>
      <c r="D118" s="1">
        <f>IF(B118=0,-1,RIGHT(A118,LEN(A118)-B118)+0)</f>
        <v>11158</v>
      </c>
      <c r="F118" s="1">
        <f>IF(C118&lt;0,443300000,44330*(1-POWER(C118/$A$1,1/5.255))*1000)</f>
        <v>11156.709744984966</v>
      </c>
      <c r="H118" s="5">
        <f t="shared" si="1"/>
        <v>1.1563497177216667E-4</v>
      </c>
    </row>
    <row r="119" spans="1:8">
      <c r="A119" s="3" t="s">
        <v>11224</v>
      </c>
      <c r="B119" s="1">
        <f>IF(ISERROR(SEARCH(" ",A119)), 0, SEARCH(" ",A119))</f>
        <v>6</v>
      </c>
      <c r="C119" s="1">
        <f>IF(0=B119,-1,LEFT(A119,B119-1)+0)</f>
        <v>86884</v>
      </c>
      <c r="D119" s="1">
        <f>IF(B119=0,-1,RIGHT(A119,LEN(A119)-B119)+0)</f>
        <v>11259</v>
      </c>
      <c r="F119" s="1">
        <f>IF(C119&lt;0,443300000,44330*(1-POWER(C119/$A$1,1/5.255))*1000)</f>
        <v>11253.777037203728</v>
      </c>
      <c r="H119" s="5">
        <f t="shared" si="1"/>
        <v>4.6389224587188306E-4</v>
      </c>
    </row>
    <row r="120" spans="1:8">
      <c r="A120" s="3" t="s">
        <v>11225</v>
      </c>
      <c r="B120" s="1">
        <f>IF(ISERROR(SEARCH(" ",A120)), 0, SEARCH(" ",A120))</f>
        <v>6</v>
      </c>
      <c r="C120" s="1">
        <f>IF(0=B120,-1,LEFT(A120,B120-1)+0)</f>
        <v>86883</v>
      </c>
      <c r="D120" s="1">
        <f>IF(B120=0,-1,RIGHT(A120,LEN(A120)-B120)+0)</f>
        <v>11352</v>
      </c>
      <c r="F120" s="1">
        <f>IF(C120&lt;0,443300000,44330*(1-POWER(C120/$A$1,1/5.255))*1000)</f>
        <v>11350.845234030765</v>
      </c>
      <c r="H120" s="5">
        <f t="shared" si="1"/>
        <v>1.0172357022860167E-4</v>
      </c>
    </row>
    <row r="121" spans="1:8">
      <c r="A121" s="3" t="s">
        <v>11226</v>
      </c>
      <c r="B121" s="1">
        <f>IF(ISERROR(SEARCH(" ",A121)), 0, SEARCH(" ",A121))</f>
        <v>6</v>
      </c>
      <c r="C121" s="1">
        <f>IF(0=B121,-1,LEFT(A121,B121-1)+0)</f>
        <v>86882</v>
      </c>
      <c r="D121" s="1">
        <f>IF(B121=0,-1,RIGHT(A121,LEN(A121)-B121)+0)</f>
        <v>11453</v>
      </c>
      <c r="F121" s="1">
        <f>IF(C121&lt;0,443300000,44330*(1-POWER(C121/$A$1,1/5.255))*1000)</f>
        <v>11447.914335490685</v>
      </c>
      <c r="H121" s="5">
        <f t="shared" si="1"/>
        <v>4.4404649518164609E-4</v>
      </c>
    </row>
    <row r="122" spans="1:8">
      <c r="A122" s="3" t="s">
        <v>11227</v>
      </c>
      <c r="B122" s="1">
        <f>IF(ISERROR(SEARCH(" ",A122)), 0, SEARCH(" ",A122))</f>
        <v>6</v>
      </c>
      <c r="C122" s="1">
        <f>IF(0=B122,-1,LEFT(A122,B122-1)+0)</f>
        <v>86881</v>
      </c>
      <c r="D122" s="1">
        <f>IF(B122=0,-1,RIGHT(A122,LEN(A122)-B122)+0)</f>
        <v>11546</v>
      </c>
      <c r="F122" s="1">
        <f>IF(C122&lt;0,443300000,44330*(1-POWER(C122/$A$1,1/5.255))*1000)</f>
        <v>11544.984341603178</v>
      </c>
      <c r="H122" s="5">
        <f t="shared" si="1"/>
        <v>8.7966256437025034E-5</v>
      </c>
    </row>
    <row r="123" spans="1:8">
      <c r="A123" s="3" t="s">
        <v>11228</v>
      </c>
      <c r="B123" s="1">
        <f>IF(ISERROR(SEARCH(" ",A123)), 0, SEARCH(" ",A123))</f>
        <v>6</v>
      </c>
      <c r="C123" s="1">
        <f>IF(0=B123,-1,LEFT(A123,B123-1)+0)</f>
        <v>86880</v>
      </c>
      <c r="D123" s="1">
        <f>IF(B123=0,-1,RIGHT(A123,LEN(A123)-B123)+0)</f>
        <v>11647</v>
      </c>
      <c r="F123" s="1">
        <f>IF(C123&lt;0,443300000,44330*(1-POWER(C123/$A$1,1/5.255))*1000)</f>
        <v>11642.055252378083</v>
      </c>
      <c r="H123" s="5">
        <f t="shared" si="1"/>
        <v>4.2455118244333183E-4</v>
      </c>
    </row>
    <row r="124" spans="1:8">
      <c r="A124" s="3" t="s">
        <v>11229</v>
      </c>
      <c r="B124" s="1">
        <f>IF(ISERROR(SEARCH(" ",A124)), 0, SEARCH(" ",A124))</f>
        <v>6</v>
      </c>
      <c r="C124" s="1">
        <f>IF(0=B124,-1,LEFT(A124,B124-1)+0)</f>
        <v>86879</v>
      </c>
      <c r="D124" s="1">
        <f>IF(B124=0,-1,RIGHT(A124,LEN(A124)-B124)+0)</f>
        <v>11740</v>
      </c>
      <c r="F124" s="1">
        <f>IF(C124&lt;0,443300000,44330*(1-POWER(C124/$A$1,1/5.255))*1000)</f>
        <v>11739.127067840011</v>
      </c>
      <c r="H124" s="5">
        <f t="shared" si="1"/>
        <v>7.4355379896885179E-5</v>
      </c>
    </row>
    <row r="125" spans="1:8">
      <c r="A125" s="3" t="s">
        <v>11230</v>
      </c>
      <c r="B125" s="1">
        <f>IF(ISERROR(SEARCH(" ",A125)), 0, SEARCH(" ",A125))</f>
        <v>6</v>
      </c>
      <c r="C125" s="1">
        <f>IF(0=B125,-1,LEFT(A125,B125-1)+0)</f>
        <v>86878</v>
      </c>
      <c r="D125" s="1">
        <f>IF(B125=0,-1,RIGHT(A125,LEN(A125)-B125)+0)</f>
        <v>11842</v>
      </c>
      <c r="F125" s="1">
        <f>IF(C125&lt;0,443300000,44330*(1-POWER(C125/$A$1,1/5.255))*1000)</f>
        <v>11836.199788008647</v>
      </c>
      <c r="H125" s="5">
        <f t="shared" si="1"/>
        <v>4.8980003304784883E-4</v>
      </c>
    </row>
    <row r="126" spans="1:8">
      <c r="A126" s="3" t="s">
        <v>11231</v>
      </c>
      <c r="B126" s="1">
        <f>IF(ISERROR(SEARCH(" ",A126)), 0, SEARCH(" ",A126))</f>
        <v>6</v>
      </c>
      <c r="C126" s="1">
        <f>IF(0=B126,-1,LEFT(A126,B126-1)+0)</f>
        <v>86877</v>
      </c>
      <c r="D126" s="1">
        <f>IF(B126=0,-1,RIGHT(A126,LEN(A126)-B126)+0)</f>
        <v>11935</v>
      </c>
      <c r="F126" s="1">
        <f>IF(C126&lt;0,443300000,44330*(1-POWER(C126/$A$1,1/5.255))*1000)</f>
        <v>11933.273412898758</v>
      </c>
      <c r="H126" s="5">
        <f t="shared" si="1"/>
        <v>1.4466586520673065E-4</v>
      </c>
    </row>
    <row r="127" spans="1:8">
      <c r="A127" s="3" t="s">
        <v>11232</v>
      </c>
      <c r="B127" s="1">
        <f>IF(ISERROR(SEARCH(" ",A127)), 0, SEARCH(" ",A127))</f>
        <v>6</v>
      </c>
      <c r="C127" s="1">
        <f>IF(0=B127,-1,LEFT(A127,B127-1)+0)</f>
        <v>86876</v>
      </c>
      <c r="D127" s="1">
        <f>IF(B127=0,-1,RIGHT(A127,LEN(A127)-B127)+0)</f>
        <v>12036</v>
      </c>
      <c r="F127" s="1">
        <f>IF(C127&lt;0,443300000,44330*(1-POWER(C127/$A$1,1/5.255))*1000)</f>
        <v>12030.347942534947</v>
      </c>
      <c r="H127" s="5">
        <f t="shared" si="1"/>
        <v>4.6959600075216653E-4</v>
      </c>
    </row>
    <row r="128" spans="1:8">
      <c r="A128" s="3" t="s">
        <v>11233</v>
      </c>
      <c r="B128" s="1">
        <f>IF(ISERROR(SEARCH(" ",A128)), 0, SEARCH(" ",A128))</f>
        <v>6</v>
      </c>
      <c r="C128" s="1">
        <f>IF(0=B128,-1,LEFT(A128,B128-1)+0)</f>
        <v>86875</v>
      </c>
      <c r="D128" s="1">
        <f>IF(B128=0,-1,RIGHT(A128,LEN(A128)-B128)+0)</f>
        <v>12129</v>
      </c>
      <c r="F128" s="1">
        <f>IF(C128&lt;0,443300000,44330*(1-POWER(C128/$A$1,1/5.255))*1000)</f>
        <v>12127.423376931985</v>
      </c>
      <c r="H128" s="5">
        <f t="shared" si="1"/>
        <v>1.2998788589452297E-4</v>
      </c>
    </row>
    <row r="129" spans="1:8">
      <c r="A129" s="3" t="s">
        <v>11234</v>
      </c>
      <c r="B129" s="1">
        <f>IF(ISERROR(SEARCH(" ",A129)), 0, SEARCH(" ",A129))</f>
        <v>6</v>
      </c>
      <c r="C129" s="1">
        <f>IF(0=B129,-1,LEFT(A129,B129-1)+0)</f>
        <v>86874</v>
      </c>
      <c r="D129" s="1">
        <f>IF(B129=0,-1,RIGHT(A129,LEN(A129)-B129)+0)</f>
        <v>12231</v>
      </c>
      <c r="F129" s="1">
        <f>IF(C129&lt;0,443300000,44330*(1-POWER(C129/$A$1,1/5.255))*1000)</f>
        <v>12224.499716114477</v>
      </c>
      <c r="H129" s="5">
        <f t="shared" si="1"/>
        <v>5.3145972410460784E-4</v>
      </c>
    </row>
    <row r="130" spans="1:8">
      <c r="A130" s="3" t="s">
        <v>11235</v>
      </c>
      <c r="B130" s="1">
        <f>IF(ISERROR(SEARCH(" ",A130)), 0, SEARCH(" ",A130))</f>
        <v>6</v>
      </c>
      <c r="C130" s="1">
        <f>IF(0=B130,-1,LEFT(A130,B130-1)+0)</f>
        <v>86873</v>
      </c>
      <c r="D130" s="1">
        <f>IF(B130=0,-1,RIGHT(A130,LEN(A130)-B130)+0)</f>
        <v>12323</v>
      </c>
      <c r="F130" s="1">
        <f>IF(C130&lt;0,443300000,44330*(1-POWER(C130/$A$1,1/5.255))*1000)</f>
        <v>12321.576960092263</v>
      </c>
      <c r="H130" s="5">
        <f t="shared" si="1"/>
        <v>1.1547836628555489E-4</v>
      </c>
    </row>
    <row r="131" spans="1:8">
      <c r="A131" s="3" t="s">
        <v>11236</v>
      </c>
      <c r="B131" s="1">
        <f>IF(ISERROR(SEARCH(" ",A131)), 0, SEARCH(" ",A131))</f>
        <v>6</v>
      </c>
      <c r="C131" s="1">
        <f>IF(0=B131,-1,LEFT(A131,B131-1)+0)</f>
        <v>86872</v>
      </c>
      <c r="D131" s="1">
        <f>IF(B131=0,-1,RIGHT(A131,LEN(A131)-B131)+0)</f>
        <v>12425</v>
      </c>
      <c r="F131" s="1">
        <f>IF(C131&lt;0,443300000,44330*(1-POWER(C131/$A$1,1/5.255))*1000)</f>
        <v>12418.655108885037</v>
      </c>
      <c r="H131" s="5">
        <f t="shared" si="1"/>
        <v>5.1065522052012825E-4</v>
      </c>
    </row>
    <row r="132" spans="1:8">
      <c r="A132" s="3" t="s">
        <v>11237</v>
      </c>
      <c r="B132" s="1">
        <f>IF(ISERROR(SEARCH(" ",A132)), 0, SEARCH(" ",A132))</f>
        <v>6</v>
      </c>
      <c r="C132" s="1">
        <f>IF(0=B132,-1,LEFT(A132,B132-1)+0)</f>
        <v>86871</v>
      </c>
      <c r="D132" s="1">
        <f>IF(B132=0,-1,RIGHT(A132,LEN(A132)-B132)+0)</f>
        <v>12518</v>
      </c>
      <c r="F132" s="1">
        <f>IF(C132&lt;0,443300000,44330*(1-POWER(C132/$A$1,1/5.255))*1000)</f>
        <v>12515.734162522325</v>
      </c>
      <c r="H132" s="5">
        <f t="shared" ref="H132:H195" si="2">IF(D132&gt;0,ABS((F132-D132)/D132),0)</f>
        <v>1.8100634907131509E-4</v>
      </c>
    </row>
    <row r="133" spans="1:8">
      <c r="A133" s="3" t="s">
        <v>11238</v>
      </c>
      <c r="B133" s="1">
        <f>IF(ISERROR(SEARCH(" ",A133)), 0, SEARCH(" ",A133))</f>
        <v>6</v>
      </c>
      <c r="C133" s="1">
        <f>IF(0=B133,-1,LEFT(A133,B133-1)+0)</f>
        <v>86870</v>
      </c>
      <c r="D133" s="1">
        <f>IF(B133=0,-1,RIGHT(A133,LEN(A133)-B133)+0)</f>
        <v>12619</v>
      </c>
      <c r="F133" s="1">
        <f>IF(C133&lt;0,443300000,44330*(1-POWER(C133/$A$1,1/5.255))*1000)</f>
        <v>12612.814121009047</v>
      </c>
      <c r="H133" s="5">
        <f t="shared" si="2"/>
        <v>4.9020358118336753E-4</v>
      </c>
    </row>
    <row r="134" spans="1:8">
      <c r="A134" s="3" t="s">
        <v>11239</v>
      </c>
      <c r="B134" s="1">
        <f>IF(ISERROR(SEARCH(" ",A134)), 0, SEARCH(" ",A134))</f>
        <v>6</v>
      </c>
      <c r="C134" s="1">
        <f>IF(0=B134,-1,LEFT(A134,B134-1)+0)</f>
        <v>86869</v>
      </c>
      <c r="D134" s="1">
        <f>IF(B134=0,-1,RIGHT(A134,LEN(A134)-B134)+0)</f>
        <v>12712</v>
      </c>
      <c r="F134" s="1">
        <f>IF(C134&lt;0,443300000,44330*(1-POWER(C134/$A$1,1/5.255))*1000)</f>
        <v>12709.894984374732</v>
      </c>
      <c r="H134" s="5">
        <f t="shared" si="2"/>
        <v>1.6559279619789938E-4</v>
      </c>
    </row>
    <row r="135" spans="1:8">
      <c r="A135" s="3" t="s">
        <v>11240</v>
      </c>
      <c r="B135" s="1">
        <f>IF(ISERROR(SEARCH(" ",A135)), 0, SEARCH(" ",A135))</f>
        <v>6</v>
      </c>
      <c r="C135" s="1">
        <f>IF(0=B135,-1,LEFT(A135,B135-1)+0)</f>
        <v>86868</v>
      </c>
      <c r="D135" s="1">
        <f>IF(B135=0,-1,RIGHT(A135,LEN(A135)-B135)+0)</f>
        <v>12814</v>
      </c>
      <c r="F135" s="1">
        <f>IF(C135&lt;0,443300000,44330*(1-POWER(C135/$A$1,1/5.255))*1000)</f>
        <v>12806.976752634151</v>
      </c>
      <c r="H135" s="5">
        <f t="shared" si="2"/>
        <v>5.4809172513257953E-4</v>
      </c>
    </row>
    <row r="136" spans="1:8">
      <c r="A136" s="3" t="s">
        <v>11241</v>
      </c>
      <c r="B136" s="1">
        <f>IF(ISERROR(SEARCH(" ",A136)), 0, SEARCH(" ",A136))</f>
        <v>6</v>
      </c>
      <c r="C136" s="1">
        <f>IF(0=B136,-1,LEFT(A136,B136-1)+0)</f>
        <v>86867</v>
      </c>
      <c r="D136" s="1">
        <f>IF(B136=0,-1,RIGHT(A136,LEN(A136)-B136)+0)</f>
        <v>12907</v>
      </c>
      <c r="F136" s="1">
        <f>IF(C136&lt;0,443300000,44330*(1-POWER(C136/$A$1,1/5.255))*1000)</f>
        <v>12904.059425806985</v>
      </c>
      <c r="H136" s="5">
        <f t="shared" si="2"/>
        <v>2.2782786030952053E-4</v>
      </c>
    </row>
    <row r="137" spans="1:8">
      <c r="A137" s="3" t="s">
        <v>11242</v>
      </c>
      <c r="B137" s="1">
        <f>IF(ISERROR(SEARCH(" ",A137)), 0, SEARCH(" ",A137))</f>
        <v>6</v>
      </c>
      <c r="C137" s="1">
        <f>IF(0=B137,-1,LEFT(A137,B137-1)+0)</f>
        <v>86866</v>
      </c>
      <c r="D137" s="1">
        <f>IF(B137=0,-1,RIGHT(A137,LEN(A137)-B137)+0)</f>
        <v>13008</v>
      </c>
      <c r="F137" s="1">
        <f>IF(C137&lt;0,443300000,44330*(1-POWER(C137/$A$1,1/5.255))*1000)</f>
        <v>13001.143003912921</v>
      </c>
      <c r="H137" s="5">
        <f t="shared" si="2"/>
        <v>5.2713684556266122E-4</v>
      </c>
    </row>
    <row r="138" spans="1:8">
      <c r="A138" s="3" t="s">
        <v>11243</v>
      </c>
      <c r="B138" s="1">
        <f>IF(ISERROR(SEARCH(" ",A138)), 0, SEARCH(" ",A138))</f>
        <v>6</v>
      </c>
      <c r="C138" s="1">
        <f>IF(0=B138,-1,LEFT(A138,B138-1)+0)</f>
        <v>86865</v>
      </c>
      <c r="D138" s="1">
        <f>IF(B138=0,-1,RIGHT(A138,LEN(A138)-B138)+0)</f>
        <v>13101</v>
      </c>
      <c r="F138" s="1">
        <f>IF(C138&lt;0,443300000,44330*(1-POWER(C138/$A$1,1/5.255))*1000)</f>
        <v>13098.227486966724</v>
      </c>
      <c r="H138" s="5">
        <f t="shared" si="2"/>
        <v>2.1162606161945517E-4</v>
      </c>
    </row>
    <row r="139" spans="1:8">
      <c r="A139" s="3" t="s">
        <v>11244</v>
      </c>
      <c r="B139" s="1">
        <f>IF(ISERROR(SEARCH(" ",A139)), 0, SEARCH(" ",A139))</f>
        <v>6</v>
      </c>
      <c r="C139" s="1">
        <f>IF(0=B139,-1,LEFT(A139,B139-1)+0)</f>
        <v>86864</v>
      </c>
      <c r="D139" s="1">
        <f>IF(B139=0,-1,RIGHT(A139,LEN(A139)-B139)+0)</f>
        <v>13203</v>
      </c>
      <c r="F139" s="1">
        <f>IF(C139&lt;0,443300000,44330*(1-POWER(C139/$A$1,1/5.255))*1000)</f>
        <v>13195.312874988083</v>
      </c>
      <c r="H139" s="5">
        <f t="shared" si="2"/>
        <v>5.8222563144107989E-4</v>
      </c>
    </row>
    <row r="140" spans="1:8">
      <c r="A140" s="3" t="s">
        <v>11245</v>
      </c>
      <c r="B140" s="1">
        <f>IF(ISERROR(SEARCH(" ",A140)), 0, SEARCH(" ",A140))</f>
        <v>6</v>
      </c>
      <c r="C140" s="1">
        <f>IF(0=B140,-1,LEFT(A140,B140-1)+0)</f>
        <v>86863</v>
      </c>
      <c r="D140" s="1">
        <f>IF(B140=0,-1,RIGHT(A140,LEN(A140)-B140)+0)</f>
        <v>13296</v>
      </c>
      <c r="F140" s="1">
        <f>IF(C140&lt;0,443300000,44330*(1-POWER(C140/$A$1,1/5.255))*1000)</f>
        <v>13292.399168001604</v>
      </c>
      <c r="H140" s="5">
        <f t="shared" si="2"/>
        <v>2.7082069783361415E-4</v>
      </c>
    </row>
    <row r="141" spans="1:8">
      <c r="A141" s="3" t="s">
        <v>11246</v>
      </c>
      <c r="B141" s="1">
        <f>IF(ISERROR(SEARCH(" ",A141)), 0, SEARCH(" ",A141))</f>
        <v>6</v>
      </c>
      <c r="C141" s="1">
        <f>IF(0=B141,-1,LEFT(A141,B141-1)+0)</f>
        <v>86862</v>
      </c>
      <c r="D141" s="1">
        <f>IF(B141=0,-1,RIGHT(A141,LEN(A141)-B141)+0)</f>
        <v>13397</v>
      </c>
      <c r="F141" s="1">
        <f>IF(C141&lt;0,443300000,44330*(1-POWER(C141/$A$1,1/5.255))*1000)</f>
        <v>13389.486366022051</v>
      </c>
      <c r="H141" s="5">
        <f t="shared" si="2"/>
        <v>5.6084451578332546E-4</v>
      </c>
    </row>
    <row r="142" spans="1:8">
      <c r="A142" s="3" t="s">
        <v>11247</v>
      </c>
      <c r="B142" s="1">
        <f>IF(ISERROR(SEARCH(" ",A142)), 0, SEARCH(" ",A142))</f>
        <v>6</v>
      </c>
      <c r="C142" s="1">
        <f>IF(0=B142,-1,LEFT(A142,B142-1)+0)</f>
        <v>86861</v>
      </c>
      <c r="D142" s="1">
        <f>IF(B142=0,-1,RIGHT(A142,LEN(A142)-B142)+0)</f>
        <v>13490</v>
      </c>
      <c r="F142" s="1">
        <f>IF(C142&lt;0,443300000,44330*(1-POWER(C142/$A$1,1/5.255))*1000)</f>
        <v>13486.574469064191</v>
      </c>
      <c r="H142" s="5">
        <f t="shared" si="2"/>
        <v>2.5393112941502133E-4</v>
      </c>
    </row>
    <row r="143" spans="1:8">
      <c r="A143" s="3" t="s">
        <v>11248</v>
      </c>
      <c r="B143" s="1">
        <f>IF(ISERROR(SEARCH(" ",A143)), 0, SEARCH(" ",A143))</f>
        <v>6</v>
      </c>
      <c r="C143" s="1">
        <f>IF(0=B143,-1,LEFT(A143,B143-1)+0)</f>
        <v>86860</v>
      </c>
      <c r="D143" s="1">
        <f>IF(B143=0,-1,RIGHT(A143,LEN(A143)-B143)+0)</f>
        <v>13592</v>
      </c>
      <c r="F143" s="1">
        <f>IF(C143&lt;0,443300000,44330*(1-POWER(C143/$A$1,1/5.255))*1000)</f>
        <v>13583.663477152631</v>
      </c>
      <c r="H143" s="5">
        <f t="shared" si="2"/>
        <v>6.1334040960627889E-4</v>
      </c>
    </row>
    <row r="144" spans="1:8">
      <c r="A144" s="3" t="s">
        <v>11249</v>
      </c>
      <c r="B144" s="1">
        <f>IF(ISERROR(SEARCH(" ",A144)), 0, SEARCH(" ",A144))</f>
        <v>6</v>
      </c>
      <c r="C144" s="1">
        <f>IF(0=B144,-1,LEFT(A144,B144-1)+0)</f>
        <v>86859</v>
      </c>
      <c r="D144" s="1">
        <f>IF(B144=0,-1,RIGHT(A144,LEN(A144)-B144)+0)</f>
        <v>13685</v>
      </c>
      <c r="F144" s="1">
        <f>IF(C144&lt;0,443300000,44330*(1-POWER(C144/$A$1,1/5.255))*1000)</f>
        <v>13680.753390307058</v>
      </c>
      <c r="H144" s="5">
        <f t="shared" si="2"/>
        <v>3.1031126729572539E-4</v>
      </c>
    </row>
    <row r="145" spans="1:8">
      <c r="A145" s="3" t="s">
        <v>11250</v>
      </c>
      <c r="B145" s="1">
        <f>IF(ISERROR(SEARCH(" ",A145)), 0, SEARCH(" ",A145))</f>
        <v>6</v>
      </c>
      <c r="C145" s="1">
        <f>IF(0=B145,-1,LEFT(A145,B145-1)+0)</f>
        <v>86858</v>
      </c>
      <c r="D145" s="1">
        <f>IF(B145=0,-1,RIGHT(A145,LEN(A145)-B145)+0)</f>
        <v>13786</v>
      </c>
      <c r="F145" s="1">
        <f>IF(C145&lt;0,443300000,44330*(1-POWER(C145/$A$1,1/5.255))*1000)</f>
        <v>13777.844208542238</v>
      </c>
      <c r="H145" s="5">
        <f t="shared" si="2"/>
        <v>5.9159955445832447E-4</v>
      </c>
    </row>
    <row r="146" spans="1:8">
      <c r="A146" s="3" t="s">
        <v>11251</v>
      </c>
      <c r="B146" s="1">
        <f>IF(ISERROR(SEARCH(" ",A146)), 0, SEARCH(" ",A146))</f>
        <v>6</v>
      </c>
      <c r="C146" s="1">
        <f>IF(0=B146,-1,LEFT(A146,B146-1)+0)</f>
        <v>86857</v>
      </c>
      <c r="D146" s="1">
        <f>IF(B146=0,-1,RIGHT(A146,LEN(A146)-B146)+0)</f>
        <v>13879</v>
      </c>
      <c r="F146" s="1">
        <f>IF(C146&lt;0,443300000,44330*(1-POWER(C146/$A$1,1/5.255))*1000)</f>
        <v>13874.935931877853</v>
      </c>
      <c r="H146" s="5">
        <f t="shared" si="2"/>
        <v>2.9282139362682012E-4</v>
      </c>
    </row>
    <row r="147" spans="1:8">
      <c r="A147" s="3" t="s">
        <v>11252</v>
      </c>
      <c r="B147" s="1">
        <f>IF(ISERROR(SEARCH(" ",A147)), 0, SEARCH(" ",A147))</f>
        <v>6</v>
      </c>
      <c r="C147" s="1">
        <f>IF(0=B147,-1,LEFT(A147,B147-1)+0)</f>
        <v>86856</v>
      </c>
      <c r="D147" s="1">
        <f>IF(B147=0,-1,RIGHT(A147,LEN(A147)-B147)+0)</f>
        <v>13980</v>
      </c>
      <c r="F147" s="1">
        <f>IF(C147&lt;0,443300000,44330*(1-POWER(C147/$A$1,1/5.255))*1000)</f>
        <v>13972.028560338515</v>
      </c>
      <c r="H147" s="5">
        <f t="shared" si="2"/>
        <v>5.7020312313915732E-4</v>
      </c>
    </row>
    <row r="148" spans="1:8">
      <c r="A148" s="3" t="s">
        <v>11253</v>
      </c>
      <c r="B148" s="1">
        <f>IF(ISERROR(SEARCH(" ",A148)), 0, SEARCH(" ",A148))</f>
        <v>6</v>
      </c>
      <c r="C148" s="1">
        <f>IF(0=B148,-1,LEFT(A148,B148-1)+0)</f>
        <v>86855</v>
      </c>
      <c r="D148" s="1">
        <f>IF(B148=0,-1,RIGHT(A148,LEN(A148)-B148)+0)</f>
        <v>14073</v>
      </c>
      <c r="F148" s="1">
        <f>IF(C148&lt;0,443300000,44330*(1-POWER(C148/$A$1,1/5.255))*1000)</f>
        <v>14069.122093934066</v>
      </c>
      <c r="H148" s="5">
        <f t="shared" si="2"/>
        <v>2.7555646030941801E-4</v>
      </c>
    </row>
    <row r="149" spans="1:8">
      <c r="A149" s="3" t="s">
        <v>11254</v>
      </c>
      <c r="B149" s="1">
        <f>IF(ISERROR(SEARCH(" ",A149)), 0, SEARCH(" ",A149))</f>
        <v>6</v>
      </c>
      <c r="C149" s="1">
        <f>IF(0=B149,-1,LEFT(A149,B149-1)+0)</f>
        <v>86854</v>
      </c>
      <c r="D149" s="1">
        <f>IF(B149=0,-1,RIGHT(A149,LEN(A149)-B149)+0)</f>
        <v>14175</v>
      </c>
      <c r="F149" s="1">
        <f>IF(C149&lt;0,443300000,44330*(1-POWER(C149/$A$1,1/5.255))*1000)</f>
        <v>14166.216532689115</v>
      </c>
      <c r="H149" s="5">
        <f t="shared" si="2"/>
        <v>6.1964496020349834E-4</v>
      </c>
    </row>
    <row r="150" spans="1:8">
      <c r="A150" s="3" t="s">
        <v>11255</v>
      </c>
      <c r="B150" s="1">
        <f>IF(ISERROR(SEARCH(" ",A150)), 0, SEARCH(" ",A150))</f>
        <v>6</v>
      </c>
      <c r="C150" s="1">
        <f>IF(0=B150,-1,LEFT(A150,B150-1)+0)</f>
        <v>86853</v>
      </c>
      <c r="D150" s="1">
        <f>IF(B150=0,-1,RIGHT(A150,LEN(A150)-B150)+0)</f>
        <v>14268</v>
      </c>
      <c r="F150" s="1">
        <f>IF(C150&lt;0,443300000,44330*(1-POWER(C150/$A$1,1/5.255))*1000)</f>
        <v>14263.311876618425</v>
      </c>
      <c r="H150" s="5">
        <f t="shared" si="2"/>
        <v>3.2857607103832135E-4</v>
      </c>
    </row>
    <row r="151" spans="1:8">
      <c r="A151" s="3" t="s">
        <v>11256</v>
      </c>
      <c r="B151" s="1">
        <f>IF(ISERROR(SEARCH(" ",A151)), 0, SEARCH(" ",A151))</f>
        <v>6</v>
      </c>
      <c r="C151" s="1">
        <f>IF(0=B151,-1,LEFT(A151,B151-1)+0)</f>
        <v>86852</v>
      </c>
      <c r="D151" s="1">
        <f>IF(B151=0,-1,RIGHT(A151,LEN(A151)-B151)+0)</f>
        <v>14369</v>
      </c>
      <c r="F151" s="1">
        <f>IF(C151&lt;0,443300000,44330*(1-POWER(C151/$A$1,1/5.255))*1000)</f>
        <v>14360.408125741686</v>
      </c>
      <c r="H151" s="5">
        <f t="shared" si="2"/>
        <v>5.9794517769604148E-4</v>
      </c>
    </row>
    <row r="152" spans="1:8">
      <c r="A152" s="3" t="s">
        <v>11257</v>
      </c>
      <c r="B152" s="1">
        <f>IF(ISERROR(SEARCH(" ",A152)), 0, SEARCH(" ",A152))</f>
        <v>6</v>
      </c>
      <c r="C152" s="1">
        <f>IF(0=B152,-1,LEFT(A152,B152-1)+0)</f>
        <v>86851</v>
      </c>
      <c r="D152" s="1">
        <f>IF(B152=0,-1,RIGHT(A152,LEN(A152)-B152)+0)</f>
        <v>14462</v>
      </c>
      <c r="F152" s="1">
        <f>IF(C152&lt;0,443300000,44330*(1-POWER(C152/$A$1,1/5.255))*1000)</f>
        <v>14457.505280083502</v>
      </c>
      <c r="H152" s="5">
        <f t="shared" si="2"/>
        <v>3.1079518161375121E-4</v>
      </c>
    </row>
    <row r="153" spans="1:8">
      <c r="A153" s="3" t="s">
        <v>11258</v>
      </c>
      <c r="B153" s="1">
        <f>IF(ISERROR(SEARCH(" ",A153)), 0, SEARCH(" ",A153))</f>
        <v>6</v>
      </c>
      <c r="C153" s="1">
        <f>IF(0=B153,-1,LEFT(A153,B153-1)+0)</f>
        <v>86850</v>
      </c>
      <c r="D153" s="1">
        <f>IF(B153=0,-1,RIGHT(A153,LEN(A153)-B153)+0)</f>
        <v>14564</v>
      </c>
      <c r="F153" s="1">
        <f>IF(C153&lt;0,443300000,44330*(1-POWER(C153/$A$1,1/5.255))*1000)</f>
        <v>14554.603339658641</v>
      </c>
      <c r="H153" s="5">
        <f t="shared" si="2"/>
        <v>6.4519777131002239E-4</v>
      </c>
    </row>
    <row r="154" spans="1:8">
      <c r="A154" s="3" t="s">
        <v>11259</v>
      </c>
      <c r="B154" s="1">
        <f>IF(ISERROR(SEARCH(" ",A154)), 0, SEARCH(" ",A154))</f>
        <v>6</v>
      </c>
      <c r="C154" s="1">
        <f>IF(0=B154,-1,LEFT(A154,B154-1)+0)</f>
        <v>86849</v>
      </c>
      <c r="D154" s="1">
        <f>IF(B154=0,-1,RIGHT(A154,LEN(A154)-B154)+0)</f>
        <v>14657</v>
      </c>
      <c r="F154" s="1">
        <f>IF(C154&lt;0,443300000,44330*(1-POWER(C154/$A$1,1/5.255))*1000)</f>
        <v>14651.702304486786</v>
      </c>
      <c r="H154" s="5">
        <f t="shared" si="2"/>
        <v>3.6144473720505025E-4</v>
      </c>
    </row>
    <row r="155" spans="1:8">
      <c r="A155" s="3" t="s">
        <v>11260</v>
      </c>
      <c r="B155" s="1">
        <f>IF(ISERROR(SEARCH(" ",A155)), 0, SEARCH(" ",A155))</f>
        <v>6</v>
      </c>
      <c r="C155" s="1">
        <f>IF(0=B155,-1,LEFT(A155,B155-1)+0)</f>
        <v>86848</v>
      </c>
      <c r="D155" s="1">
        <f>IF(B155=0,-1,RIGHT(A155,LEN(A155)-B155)+0)</f>
        <v>14758</v>
      </c>
      <c r="F155" s="1">
        <f>IF(C155&lt;0,443300000,44330*(1-POWER(C155/$A$1,1/5.255))*1000)</f>
        <v>14748.802174582705</v>
      </c>
      <c r="H155" s="5">
        <f t="shared" si="2"/>
        <v>6.2324335392976429E-4</v>
      </c>
    </row>
    <row r="156" spans="1:8">
      <c r="A156" s="3" t="s">
        <v>11261</v>
      </c>
      <c r="B156" s="1">
        <f>IF(ISERROR(SEARCH(" ",A156)), 0, SEARCH(" ",A156))</f>
        <v>6</v>
      </c>
      <c r="C156" s="1">
        <f>IF(0=B156,-1,LEFT(A156,B156-1)+0)</f>
        <v>86847</v>
      </c>
      <c r="D156" s="1">
        <f>IF(B156=0,-1,RIGHT(A156,LEN(A156)-B156)+0)</f>
        <v>14851</v>
      </c>
      <c r="F156" s="1">
        <f>IF(C156&lt;0,443300000,44330*(1-POWER(C156/$A$1,1/5.255))*1000)</f>
        <v>14845.902949971005</v>
      </c>
      <c r="H156" s="5">
        <f t="shared" si="2"/>
        <v>3.432125802299508E-4</v>
      </c>
    </row>
    <row r="157" spans="1:8">
      <c r="A157" s="3" t="s">
        <v>11262</v>
      </c>
      <c r="B157" s="1">
        <f>IF(ISERROR(SEARCH(" ",A157)), 0, SEARCH(" ",A157))</f>
        <v>6</v>
      </c>
      <c r="C157" s="1">
        <f>IF(0=B157,-1,LEFT(A157,B157-1)+0)</f>
        <v>86846</v>
      </c>
      <c r="D157" s="1">
        <f>IF(B157=0,-1,RIGHT(A157,LEN(A157)-B157)+0)</f>
        <v>14953</v>
      </c>
      <c r="F157" s="1">
        <f>IF(C157&lt;0,443300000,44330*(1-POWER(C157/$A$1,1/5.255))*1000)</f>
        <v>14943.004630666452</v>
      </c>
      <c r="H157" s="5">
        <f t="shared" si="2"/>
        <v>6.6845243988151515E-4</v>
      </c>
    </row>
    <row r="158" spans="1:8">
      <c r="A158" s="3" t="s">
        <v>11263</v>
      </c>
      <c r="B158" s="1">
        <f>IF(ISERROR(SEARCH(" ",A158)), 0, SEARCH(" ",A158))</f>
        <v>6</v>
      </c>
      <c r="C158" s="1">
        <f>IF(0=B158,-1,LEFT(A158,B158-1)+0)</f>
        <v>86845</v>
      </c>
      <c r="D158" s="1">
        <f>IF(B158=0,-1,RIGHT(A158,LEN(A158)-B158)+0)</f>
        <v>15046</v>
      </c>
      <c r="F158" s="1">
        <f>IF(C158&lt;0,443300000,44330*(1-POWER(C158/$A$1,1/5.255))*1000)</f>
        <v>15040.107216693652</v>
      </c>
      <c r="H158" s="5">
        <f t="shared" si="2"/>
        <v>3.9165115687545292E-4</v>
      </c>
    </row>
    <row r="159" spans="1:8">
      <c r="A159" s="3" t="s">
        <v>11264</v>
      </c>
      <c r="B159" s="1">
        <f>IF(ISERROR(SEARCH(" ",A159)), 0, SEARCH(" ",A159))</f>
        <v>6</v>
      </c>
      <c r="C159" s="1">
        <f>IF(0=B159,-1,LEFT(A159,B159-1)+0)</f>
        <v>86844</v>
      </c>
      <c r="D159" s="1">
        <f>IF(B159=0,-1,RIGHT(A159,LEN(A159)-B159)+0)</f>
        <v>15147</v>
      </c>
      <c r="F159" s="1">
        <f>IF(C159&lt;0,443300000,44330*(1-POWER(C159/$A$1,1/5.255))*1000)</f>
        <v>15137.21070806245</v>
      </c>
      <c r="H159" s="5">
        <f t="shared" si="2"/>
        <v>6.4628586106489291E-4</v>
      </c>
    </row>
    <row r="160" spans="1:8">
      <c r="A160" s="3" t="s">
        <v>11265</v>
      </c>
      <c r="B160" s="1">
        <f>IF(ISERROR(SEARCH(" ",A160)), 0, SEARCH(" ",A160))</f>
        <v>6</v>
      </c>
      <c r="C160" s="1">
        <f>IF(0=B160,-1,LEFT(A160,B160-1)+0)</f>
        <v>86843</v>
      </c>
      <c r="D160" s="1">
        <f>IF(B160=0,-1,RIGHT(A160,LEN(A160)-B160)+0)</f>
        <v>15240</v>
      </c>
      <c r="F160" s="1">
        <f>IF(C160&lt;0,443300000,44330*(1-POWER(C160/$A$1,1/5.255))*1000)</f>
        <v>15234.315104797453</v>
      </c>
      <c r="H160" s="5">
        <f t="shared" si="2"/>
        <v>3.7302461958967277E-4</v>
      </c>
    </row>
    <row r="161" spans="1:8">
      <c r="A161" s="3" t="s">
        <v>11266</v>
      </c>
      <c r="B161" s="1">
        <f>IF(ISERROR(SEARCH(" ",A161)), 0, SEARCH(" ",A161))</f>
        <v>6</v>
      </c>
      <c r="C161" s="1">
        <f>IF(0=B161,-1,LEFT(A161,B161-1)+0)</f>
        <v>86842</v>
      </c>
      <c r="D161" s="1">
        <f>IF(B161=0,-1,RIGHT(A161,LEN(A161)-B161)+0)</f>
        <v>15341</v>
      </c>
      <c r="F161" s="1">
        <f>IF(C161&lt;0,443300000,44330*(1-POWER(C161/$A$1,1/5.255))*1000)</f>
        <v>15331.420406918347</v>
      </c>
      <c r="H161" s="5">
        <f t="shared" si="2"/>
        <v>6.2444384861827789E-4</v>
      </c>
    </row>
    <row r="162" spans="1:8">
      <c r="A162" s="3" t="s">
        <v>11267</v>
      </c>
      <c r="B162" s="1">
        <f>IF(ISERROR(SEARCH(" ",A162)), 0, SEARCH(" ",A162))</f>
        <v>6</v>
      </c>
      <c r="C162" s="1">
        <f>IF(0=B162,-1,LEFT(A162,B162-1)+0)</f>
        <v>86841</v>
      </c>
      <c r="D162" s="1">
        <f>IF(B162=0,-1,RIGHT(A162,LEN(A162)-B162)+0)</f>
        <v>15434</v>
      </c>
      <c r="F162" s="1">
        <f>IF(C162&lt;0,443300000,44330*(1-POWER(C162/$A$1,1/5.255))*1000)</f>
        <v>15428.526614439897</v>
      </c>
      <c r="H162" s="5">
        <f t="shared" si="2"/>
        <v>3.5463169366998463E-4</v>
      </c>
    </row>
    <row r="163" spans="1:8">
      <c r="A163" s="3" t="s">
        <v>11268</v>
      </c>
      <c r="B163" s="1">
        <f>IF(ISERROR(SEARCH(" ",A163)), 0, SEARCH(" ",A163))</f>
        <v>6</v>
      </c>
      <c r="C163" s="1">
        <f>IF(0=B163,-1,LEFT(A163,B163-1)+0)</f>
        <v>86840</v>
      </c>
      <c r="D163" s="1">
        <f>IF(B163=0,-1,RIGHT(A163,LEN(A163)-B163)+0)</f>
        <v>15536</v>
      </c>
      <c r="F163" s="1">
        <f>IF(C163&lt;0,443300000,44330*(1-POWER(C163/$A$1,1/5.255))*1000)</f>
        <v>15525.633727386714</v>
      </c>
      <c r="H163" s="5">
        <f t="shared" si="2"/>
        <v>6.6724205801275288E-4</v>
      </c>
    </row>
    <row r="164" spans="1:8">
      <c r="A164" s="3" t="s">
        <v>11269</v>
      </c>
      <c r="B164" s="1">
        <f>IF(ISERROR(SEARCH(" ",A164)), 0, SEARCH(" ",A164))</f>
        <v>6</v>
      </c>
      <c r="C164" s="1">
        <f>IF(0=B164,-1,LEFT(A164,B164-1)+0)</f>
        <v>86839</v>
      </c>
      <c r="D164" s="1">
        <f>IF(B164=0,-1,RIGHT(A164,LEN(A164)-B164)+0)</f>
        <v>15629</v>
      </c>
      <c r="F164" s="1">
        <f>IF(C164&lt;0,443300000,44330*(1-POWER(C164/$A$1,1/5.255))*1000)</f>
        <v>15622.741745773559</v>
      </c>
      <c r="H164" s="5">
        <f t="shared" si="2"/>
        <v>4.004257614972705E-4</v>
      </c>
    </row>
    <row r="165" spans="1:8">
      <c r="A165" s="3" t="s">
        <v>11270</v>
      </c>
      <c r="B165" s="1">
        <f>IF(ISERROR(SEARCH(" ",A165)), 0, SEARCH(" ",A165))</f>
        <v>6</v>
      </c>
      <c r="C165" s="1">
        <f>IF(0=B165,-1,LEFT(A165,B165-1)+0)</f>
        <v>86838</v>
      </c>
      <c r="D165" s="1">
        <f>IF(B165=0,-1,RIGHT(A165,LEN(A165)-B165)+0)</f>
        <v>15730</v>
      </c>
      <c r="F165" s="1">
        <f>IF(C165&lt;0,443300000,44330*(1-POWER(C165/$A$1,1/5.255))*1000)</f>
        <v>15719.850669620122</v>
      </c>
      <c r="H165" s="5">
        <f t="shared" si="2"/>
        <v>6.4522125746204308E-4</v>
      </c>
    </row>
    <row r="166" spans="1:8">
      <c r="A166" s="3" t="s">
        <v>11271</v>
      </c>
      <c r="B166" s="1">
        <f>IF(ISERROR(SEARCH(" ",A166)), 0, SEARCH(" ",A166))</f>
        <v>6</v>
      </c>
      <c r="C166" s="1">
        <f>IF(0=B166,-1,LEFT(A166,B166-1)+0)</f>
        <v>86837</v>
      </c>
      <c r="D166" s="1">
        <f>IF(B166=0,-1,RIGHT(A166,LEN(A166)-B166)+0)</f>
        <v>15823</v>
      </c>
      <c r="F166" s="1">
        <f>IF(C166&lt;0,443300000,44330*(1-POWER(C166/$A$1,1/5.255))*1000)</f>
        <v>15816.960498946086</v>
      </c>
      <c r="H166" s="5">
        <f t="shared" si="2"/>
        <v>3.8169127560602517E-4</v>
      </c>
    </row>
    <row r="167" spans="1:8">
      <c r="A167" s="3" t="s">
        <v>11272</v>
      </c>
      <c r="B167" s="1">
        <f>IF(ISERROR(SEARCH(" ",A167)), 0, SEARCH(" ",A167))</f>
        <v>6</v>
      </c>
      <c r="C167" s="1">
        <f>IF(0=B167,-1,LEFT(A167,B167-1)+0)</f>
        <v>86836</v>
      </c>
      <c r="D167" s="1">
        <f>IF(B167=0,-1,RIGHT(A167,LEN(A167)-B167)+0)</f>
        <v>15925</v>
      </c>
      <c r="F167" s="1">
        <f>IF(C167&lt;0,443300000,44330*(1-POWER(C167/$A$1,1/5.255))*1000)</f>
        <v>15914.071233766217</v>
      </c>
      <c r="H167" s="5">
        <f t="shared" si="2"/>
        <v>6.8626475565355613E-4</v>
      </c>
    </row>
    <row r="168" spans="1:8">
      <c r="A168" s="3" t="s">
        <v>11273</v>
      </c>
      <c r="B168" s="1">
        <f>IF(ISERROR(SEARCH(" ",A168)), 0, SEARCH(" ",A168))</f>
        <v>6</v>
      </c>
      <c r="C168" s="1">
        <f>IF(0=B168,-1,LEFT(A168,B168-1)+0)</f>
        <v>86835</v>
      </c>
      <c r="D168" s="1">
        <f>IF(B168=0,-1,RIGHT(A168,LEN(A168)-B168)+0)</f>
        <v>16018</v>
      </c>
      <c r="F168" s="1">
        <f>IF(C168&lt;0,443300000,44330*(1-POWER(C168/$A$1,1/5.255))*1000)</f>
        <v>16011.182874105125</v>
      </c>
      <c r="H168" s="5">
        <f t="shared" si="2"/>
        <v>4.2559157790454877E-4</v>
      </c>
    </row>
    <row r="169" spans="1:8">
      <c r="A169" s="3" t="s">
        <v>11274</v>
      </c>
      <c r="B169" s="1">
        <f>IF(ISERROR(SEARCH(" ",A169)), 0, SEARCH(" ",A169))</f>
        <v>6</v>
      </c>
      <c r="C169" s="1">
        <f>IF(0=B169,-1,LEFT(A169,B169-1)+0)</f>
        <v>86834</v>
      </c>
      <c r="D169" s="1">
        <f>IF(B169=0,-1,RIGHT(A169,LEN(A169)-B169)+0)</f>
        <v>16119</v>
      </c>
      <c r="F169" s="1">
        <f>IF(C169&lt;0,443300000,44330*(1-POWER(C169/$A$1,1/5.255))*1000)</f>
        <v>16108.295419977572</v>
      </c>
      <c r="H169" s="5">
        <f t="shared" si="2"/>
        <v>6.6409702974302141E-4</v>
      </c>
    </row>
    <row r="170" spans="1:8">
      <c r="A170" s="3" t="s">
        <v>11275</v>
      </c>
      <c r="B170" s="1">
        <f>IF(ISERROR(SEARCH(" ",A170)), 0, SEARCH(" ",A170))</f>
        <v>6</v>
      </c>
      <c r="C170" s="1">
        <f>IF(0=B170,-1,LEFT(A170,B170-1)+0)</f>
        <v>86833</v>
      </c>
      <c r="D170" s="1">
        <f>IF(B170=0,-1,RIGHT(A170,LEN(A170)-B170)+0)</f>
        <v>16212</v>
      </c>
      <c r="F170" s="1">
        <f>IF(C170&lt;0,443300000,44330*(1-POWER(C170/$A$1,1/5.255))*1000)</f>
        <v>16205.408871403246</v>
      </c>
      <c r="H170" s="5">
        <f t="shared" si="2"/>
        <v>4.0655863537836543E-4</v>
      </c>
    </row>
    <row r="171" spans="1:8">
      <c r="A171" s="3" t="s">
        <v>11276</v>
      </c>
      <c r="B171" s="1">
        <f>IF(ISERROR(SEARCH(" ",A171)), 0, SEARCH(" ",A171))</f>
        <v>6</v>
      </c>
      <c r="C171" s="1">
        <f>IF(0=B171,-1,LEFT(A171,B171-1)+0)</f>
        <v>86832</v>
      </c>
      <c r="D171" s="1">
        <f>IF(B171=0,-1,RIGHT(A171,LEN(A171)-B171)+0)</f>
        <v>16314</v>
      </c>
      <c r="F171" s="1">
        <f>IF(C171&lt;0,443300000,44330*(1-POWER(C171/$A$1,1/5.255))*1000)</f>
        <v>16302.523228406755</v>
      </c>
      <c r="H171" s="5">
        <f t="shared" si="2"/>
        <v>7.0349219034233467E-4</v>
      </c>
    </row>
    <row r="172" spans="1:8">
      <c r="A172" s="3" t="s">
        <v>11277</v>
      </c>
      <c r="B172" s="1">
        <f>IF(ISERROR(SEARCH(" ",A172)), 0, SEARCH(" ",A172))</f>
        <v>6</v>
      </c>
      <c r="C172" s="1">
        <f>IF(0=B172,-1,LEFT(A172,B172-1)+0)</f>
        <v>86831</v>
      </c>
      <c r="D172" s="1">
        <f>IF(B172=0,-1,RIGHT(A172,LEN(A172)-B172)+0)</f>
        <v>16407</v>
      </c>
      <c r="F172" s="1">
        <f>IF(C172&lt;0,443300000,44330*(1-POWER(C172/$A$1,1/5.255))*1000)</f>
        <v>16399.638490997942</v>
      </c>
      <c r="H172" s="5">
        <f t="shared" si="2"/>
        <v>4.4868098994682598E-4</v>
      </c>
    </row>
    <row r="173" spans="1:8">
      <c r="A173" s="3" t="s">
        <v>11278</v>
      </c>
      <c r="B173" s="1">
        <f>IF(ISERROR(SEARCH(" ",A173)), 0, SEARCH(" ",A173))</f>
        <v>6</v>
      </c>
      <c r="C173" s="1">
        <f>IF(0=B173,-1,LEFT(A173,B173-1)+0)</f>
        <v>86830</v>
      </c>
      <c r="D173" s="1">
        <f>IF(B173=0,-1,RIGHT(A173,LEN(A173)-B173)+0)</f>
        <v>16508</v>
      </c>
      <c r="F173" s="1">
        <f>IF(C173&lt;0,443300000,44330*(1-POWER(C173/$A$1,1/5.255))*1000)</f>
        <v>16496.754659201419</v>
      </c>
      <c r="H173" s="5">
        <f t="shared" si="2"/>
        <v>6.8120552450819669E-4</v>
      </c>
    </row>
    <row r="174" spans="1:8">
      <c r="A174" s="3" t="s">
        <v>11279</v>
      </c>
      <c r="B174" s="1">
        <f>IF(ISERROR(SEARCH(" ",A174)), 0, SEARCH(" ",A174))</f>
        <v>6</v>
      </c>
      <c r="C174" s="1">
        <f>IF(0=B174,-1,LEFT(A174,B174-1)+0)</f>
        <v>86829</v>
      </c>
      <c r="D174" s="1">
        <f>IF(B174=0,-1,RIGHT(A174,LEN(A174)-B174)+0)</f>
        <v>16601</v>
      </c>
      <c r="F174" s="1">
        <f>IF(C174&lt;0,443300000,44330*(1-POWER(C174/$A$1,1/5.255))*1000)</f>
        <v>16593.871733036864</v>
      </c>
      <c r="H174" s="5">
        <f t="shared" si="2"/>
        <v>4.2938780574281138E-4</v>
      </c>
    </row>
    <row r="175" spans="1:8">
      <c r="A175" s="3" t="s">
        <v>11280</v>
      </c>
      <c r="B175" s="1">
        <f>IF(ISERROR(SEARCH(" ",A175)), 0, SEARCH(" ",A175))</f>
        <v>6</v>
      </c>
      <c r="C175" s="1">
        <f>IF(0=B175,-1,LEFT(A175,B175-1)+0)</f>
        <v>86828</v>
      </c>
      <c r="D175" s="1">
        <f>IF(B175=0,-1,RIGHT(A175,LEN(A175)-B175)+0)</f>
        <v>16702</v>
      </c>
      <c r="F175" s="1">
        <f>IF(C175&lt;0,443300000,44330*(1-POWER(C175/$A$1,1/5.255))*1000)</f>
        <v>16690.989712519047</v>
      </c>
      <c r="H175" s="5">
        <f t="shared" si="2"/>
        <v>6.5921970308661741E-4</v>
      </c>
    </row>
    <row r="176" spans="1:8">
      <c r="A176" s="3" t="s">
        <v>11281</v>
      </c>
      <c r="B176" s="1">
        <f>IF(ISERROR(SEARCH(" ",A176)), 0, SEARCH(" ",A176))</f>
        <v>6</v>
      </c>
      <c r="C176" s="1">
        <f>IF(0=B176,-1,LEFT(A176,B176-1)+0)</f>
        <v>86827</v>
      </c>
      <c r="D176" s="1">
        <f>IF(B176=0,-1,RIGHT(A176,LEN(A176)-B176)+0)</f>
        <v>16795</v>
      </c>
      <c r="F176" s="1">
        <f>IF(C176&lt;0,443300000,44330*(1-POWER(C176/$A$1,1/5.255))*1000)</f>
        <v>16788.108597662736</v>
      </c>
      <c r="H176" s="5">
        <f t="shared" si="2"/>
        <v>4.1032464050393396E-4</v>
      </c>
    </row>
    <row r="177" spans="1:8">
      <c r="A177" s="3" t="s">
        <v>11282</v>
      </c>
      <c r="B177" s="1">
        <f>IF(ISERROR(SEARCH(" ",A177)), 0, SEARCH(" ",A177))</f>
        <v>6</v>
      </c>
      <c r="C177" s="1">
        <f>IF(0=B177,-1,LEFT(A177,B177-1)+0)</f>
        <v>86826</v>
      </c>
      <c r="D177" s="1">
        <f>IF(B177=0,-1,RIGHT(A177,LEN(A177)-B177)+0)</f>
        <v>16888</v>
      </c>
      <c r="F177" s="1">
        <f>IF(C177&lt;0,443300000,44330*(1-POWER(C177/$A$1,1/5.255))*1000)</f>
        <v>16885.228388502372</v>
      </c>
      <c r="H177" s="5">
        <f t="shared" si="2"/>
        <v>1.6411721326553338E-4</v>
      </c>
    </row>
    <row r="178" spans="1:8">
      <c r="A178" s="3" t="s">
        <v>11283</v>
      </c>
      <c r="B178" s="1">
        <f>IF(ISERROR(SEARCH(" ",A178)), 0, SEARCH(" ",A178))</f>
        <v>6</v>
      </c>
      <c r="C178" s="1">
        <f>IF(0=B178,-1,LEFT(A178,B178-1)+0)</f>
        <v>86825</v>
      </c>
      <c r="D178" s="1">
        <f>IF(B178=0,-1,RIGHT(A178,LEN(A178)-B178)+0)</f>
        <v>16990</v>
      </c>
      <c r="F178" s="1">
        <f>IF(C178&lt;0,443300000,44330*(1-POWER(C178/$A$1,1/5.255))*1000)</f>
        <v>16982.34908504289</v>
      </c>
      <c r="H178" s="5">
        <f t="shared" si="2"/>
        <v>4.5031871436787622E-4</v>
      </c>
    </row>
    <row r="179" spans="1:8">
      <c r="A179" s="3" t="s">
        <v>11284</v>
      </c>
      <c r="B179" s="1">
        <f>IF(ISERROR(SEARCH(" ",A179)), 0, SEARCH(" ",A179))</f>
        <v>6</v>
      </c>
      <c r="C179" s="1">
        <f>IF(0=B179,-1,LEFT(A179,B179-1)+0)</f>
        <v>86824</v>
      </c>
      <c r="D179" s="1">
        <f>IF(B179=0,-1,RIGHT(A179,LEN(A179)-B179)+0)</f>
        <v>17083</v>
      </c>
      <c r="F179" s="1">
        <f>IF(C179&lt;0,443300000,44330*(1-POWER(C179/$A$1,1/5.255))*1000)</f>
        <v>17079.470687303969</v>
      </c>
      <c r="H179" s="5">
        <f t="shared" si="2"/>
        <v>2.0659794509345029E-4</v>
      </c>
    </row>
    <row r="180" spans="1:8">
      <c r="A180" s="3" t="s">
        <v>11285</v>
      </c>
      <c r="B180" s="1">
        <f>IF(ISERROR(SEARCH(" ",A180)), 0, SEARCH(" ",A180))</f>
        <v>6</v>
      </c>
      <c r="C180" s="1">
        <f>IF(0=B180,-1,LEFT(A180,B180-1)+0)</f>
        <v>86823</v>
      </c>
      <c r="D180" s="1">
        <f>IF(B180=0,-1,RIGHT(A180,LEN(A180)-B180)+0)</f>
        <v>17184</v>
      </c>
      <c r="F180" s="1">
        <f>IF(C180&lt;0,443300000,44330*(1-POWER(C180/$A$1,1/5.255))*1000)</f>
        <v>17176.593195310215</v>
      </c>
      <c r="H180" s="5">
        <f t="shared" si="2"/>
        <v>4.3102913697536208E-4</v>
      </c>
    </row>
    <row r="181" spans="1:8">
      <c r="A181" s="3" t="s">
        <v>11286</v>
      </c>
      <c r="B181" s="1">
        <f>IF(ISERROR(SEARCH(" ",A181)), 0, SEARCH(" ",A181))</f>
        <v>6</v>
      </c>
      <c r="C181" s="1">
        <f>IF(0=B181,-1,LEFT(A181,B181-1)+0)</f>
        <v>86822</v>
      </c>
      <c r="D181" s="1">
        <f>IF(B181=0,-1,RIGHT(A181,LEN(A181)-B181)+0)</f>
        <v>17277</v>
      </c>
      <c r="F181" s="1">
        <f>IF(C181&lt;0,443300000,44330*(1-POWER(C181/$A$1,1/5.255))*1000)</f>
        <v>17273.716609081319</v>
      </c>
      <c r="H181" s="5">
        <f t="shared" si="2"/>
        <v>1.9004404229212867E-4</v>
      </c>
    </row>
    <row r="182" spans="1:8">
      <c r="A182" s="3" t="s">
        <v>11287</v>
      </c>
      <c r="B182" s="1">
        <f>IF(ISERROR(SEARCH(" ",A182)), 0, SEARCH(" ",A182))</f>
        <v>6</v>
      </c>
      <c r="C182" s="1">
        <f>IF(0=B182,-1,LEFT(A182,B182-1)+0)</f>
        <v>86821</v>
      </c>
      <c r="D182" s="1">
        <f>IF(B182=0,-1,RIGHT(A182,LEN(A182)-B182)+0)</f>
        <v>17379</v>
      </c>
      <c r="F182" s="1">
        <f>IF(C182&lt;0,443300000,44330*(1-POWER(C182/$A$1,1/5.255))*1000)</f>
        <v>17370.840928627124</v>
      </c>
      <c r="H182" s="5">
        <f t="shared" si="2"/>
        <v>4.6947876016321401E-4</v>
      </c>
    </row>
    <row r="183" spans="1:8">
      <c r="A183" s="3" t="s">
        <v>11288</v>
      </c>
      <c r="B183" s="1">
        <f>IF(ISERROR(SEARCH(" ",A183)), 0, SEARCH(" ",A183))</f>
        <v>6</v>
      </c>
      <c r="C183" s="1">
        <f>IF(0=B183,-1,LEFT(A183,B183-1)+0)</f>
        <v>86820</v>
      </c>
      <c r="D183" s="1">
        <f>IF(B183=0,-1,RIGHT(A183,LEN(A183)-B183)+0)</f>
        <v>17472</v>
      </c>
      <c r="F183" s="1">
        <f>IF(C183&lt;0,443300000,44330*(1-POWER(C183/$A$1,1/5.255))*1000)</f>
        <v>17467.966153977159</v>
      </c>
      <c r="H183" s="5">
        <f t="shared" si="2"/>
        <v>2.3087488683844534E-4</v>
      </c>
    </row>
    <row r="184" spans="1:8">
      <c r="A184" s="3" t="s">
        <v>11289</v>
      </c>
      <c r="B184" s="1">
        <f>IF(ISERROR(SEARCH(" ",A184)), 0, SEARCH(" ",A184))</f>
        <v>6</v>
      </c>
      <c r="C184" s="1">
        <f>IF(0=B184,-1,LEFT(A184,B184-1)+0)</f>
        <v>86819</v>
      </c>
      <c r="D184" s="1">
        <f>IF(B184=0,-1,RIGHT(A184,LEN(A184)-B184)+0)</f>
        <v>17573</v>
      </c>
      <c r="F184" s="1">
        <f>IF(C184&lt;0,443300000,44330*(1-POWER(C184/$A$1,1/5.255))*1000)</f>
        <v>17565.092285146187</v>
      </c>
      <c r="H184" s="5">
        <f t="shared" si="2"/>
        <v>4.4999230944133895E-4</v>
      </c>
    </row>
    <row r="185" spans="1:8">
      <c r="A185" s="3" t="s">
        <v>11290</v>
      </c>
      <c r="B185" s="1">
        <f>IF(ISERROR(SEARCH(" ",A185)), 0, SEARCH(" ",A185))</f>
        <v>6</v>
      </c>
      <c r="C185" s="1">
        <f>IF(0=B185,-1,LEFT(A185,B185-1)+0)</f>
        <v>86818</v>
      </c>
      <c r="D185" s="1">
        <f>IF(B185=0,-1,RIGHT(A185,LEN(A185)-B185)+0)</f>
        <v>17666</v>
      </c>
      <c r="F185" s="1">
        <f>IF(C185&lt;0,443300000,44330*(1-POWER(C185/$A$1,1/5.255))*1000)</f>
        <v>17662.219322148972</v>
      </c>
      <c r="H185" s="5">
        <f t="shared" si="2"/>
        <v>2.140087088773676E-4</v>
      </c>
    </row>
    <row r="186" spans="1:8">
      <c r="A186" s="3" t="s">
        <v>11291</v>
      </c>
      <c r="B186" s="1">
        <f>IF(ISERROR(SEARCH(" ",A186)), 0, SEARCH(" ",A186))</f>
        <v>6</v>
      </c>
      <c r="C186" s="1">
        <f>IF(0=B186,-1,LEFT(A186,B186-1)+0)</f>
        <v>86817</v>
      </c>
      <c r="D186" s="1">
        <f>IF(B186=0,-1,RIGHT(A186,LEN(A186)-B186)+0)</f>
        <v>17768</v>
      </c>
      <c r="F186" s="1">
        <f>IF(C186&lt;0,443300000,44330*(1-POWER(C186/$A$1,1/5.255))*1000)</f>
        <v>17759.347265010125</v>
      </c>
      <c r="H186" s="5">
        <f t="shared" si="2"/>
        <v>4.8698418448194343E-4</v>
      </c>
    </row>
    <row r="187" spans="1:8">
      <c r="A187" s="3" t="s">
        <v>11292</v>
      </c>
      <c r="B187" s="1">
        <f>IF(ISERROR(SEARCH(" ",A187)), 0, SEARCH(" ",A187))</f>
        <v>6</v>
      </c>
      <c r="C187" s="1">
        <f>IF(0=B187,-1,LEFT(A187,B187-1)+0)</f>
        <v>86816</v>
      </c>
      <c r="D187" s="1">
        <f>IF(B187=0,-1,RIGHT(A187,LEN(A187)-B187)+0)</f>
        <v>17861</v>
      </c>
      <c r="F187" s="1">
        <f>IF(C187&lt;0,443300000,44330*(1-POWER(C187/$A$1,1/5.255))*1000)</f>
        <v>17856.476113744411</v>
      </c>
      <c r="H187" s="5">
        <f t="shared" si="2"/>
        <v>2.5328292120199751E-4</v>
      </c>
    </row>
    <row r="188" spans="1:8">
      <c r="A188" s="3" t="s">
        <v>11293</v>
      </c>
      <c r="B188" s="1">
        <f>IF(ISERROR(SEARCH(" ",A188)), 0, SEARCH(" ",A188))</f>
        <v>6</v>
      </c>
      <c r="C188" s="1">
        <f>IF(0=B188,-1,LEFT(A188,B188-1)+0)</f>
        <v>86815</v>
      </c>
      <c r="D188" s="1">
        <f>IF(B188=0,-1,RIGHT(A188,LEN(A188)-B188)+0)</f>
        <v>17962</v>
      </c>
      <c r="F188" s="1">
        <f>IF(C188&lt;0,443300000,44330*(1-POWER(C188/$A$1,1/5.255))*1000)</f>
        <v>17953.605868376435</v>
      </c>
      <c r="H188" s="5">
        <f t="shared" si="2"/>
        <v>4.6732722545178958E-4</v>
      </c>
    </row>
    <row r="189" spans="1:8">
      <c r="A189" s="3" t="s">
        <v>11294</v>
      </c>
      <c r="B189" s="1">
        <f>IF(ISERROR(SEARCH(" ",A189)), 0, SEARCH(" ",A189))</f>
        <v>6</v>
      </c>
      <c r="C189" s="1">
        <f>IF(0=B189,-1,LEFT(A189,B189-1)+0)</f>
        <v>86814</v>
      </c>
      <c r="D189" s="1">
        <f>IF(B189=0,-1,RIGHT(A189,LEN(A189)-B189)+0)</f>
        <v>18055</v>
      </c>
      <c r="F189" s="1">
        <f>IF(C189&lt;0,443300000,44330*(1-POWER(C189/$A$1,1/5.255))*1000)</f>
        <v>18050.736528916048</v>
      </c>
      <c r="H189" s="5">
        <f t="shared" si="2"/>
        <v>2.3613797197186522E-4</v>
      </c>
    </row>
    <row r="190" spans="1:8">
      <c r="A190" s="3" t="s">
        <v>11295</v>
      </c>
      <c r="B190" s="1">
        <f>IF(ISERROR(SEARCH(" ",A190)), 0, SEARCH(" ",A190))</f>
        <v>6</v>
      </c>
      <c r="C190" s="1">
        <f>IF(0=B190,-1,LEFT(A190,B190-1)+0)</f>
        <v>86813</v>
      </c>
      <c r="D190" s="1">
        <f>IF(B190=0,-1,RIGHT(A190,LEN(A190)-B190)+0)</f>
        <v>18156</v>
      </c>
      <c r="F190" s="1">
        <f>IF(C190&lt;0,443300000,44330*(1-POWER(C190/$A$1,1/5.255))*1000)</f>
        <v>18147.868095392769</v>
      </c>
      <c r="H190" s="5">
        <f t="shared" si="2"/>
        <v>4.478907582744692E-4</v>
      </c>
    </row>
    <row r="191" spans="1:8">
      <c r="A191" s="3" t="s">
        <v>11296</v>
      </c>
      <c r="B191" s="1">
        <f>IF(ISERROR(SEARCH(" ",A191)), 0, SEARCH(" ",A191))</f>
        <v>6</v>
      </c>
      <c r="C191" s="1">
        <f>IF(0=B191,-1,LEFT(A191,B191-1)+0)</f>
        <v>86812</v>
      </c>
      <c r="D191" s="1">
        <f>IF(B191=0,-1,RIGHT(A191,LEN(A191)-B191)+0)</f>
        <v>18249</v>
      </c>
      <c r="F191" s="1">
        <f>IF(C191&lt;0,443300000,44330*(1-POWER(C191/$A$1,1/5.255))*1000)</f>
        <v>18245.000567816449</v>
      </c>
      <c r="H191" s="5">
        <f t="shared" si="2"/>
        <v>2.1915897767280987E-4</v>
      </c>
    </row>
    <row r="192" spans="1:8">
      <c r="A192" s="3" t="s">
        <v>11297</v>
      </c>
      <c r="B192" s="1">
        <f>IF(ISERROR(SEARCH(" ",A192)), 0, SEARCH(" ",A192))</f>
        <v>6</v>
      </c>
      <c r="C192" s="1">
        <f>IF(0=B192,-1,LEFT(A192,B192-1)+0)</f>
        <v>86811</v>
      </c>
      <c r="D192" s="1">
        <f>IF(B192=0,-1,RIGHT(A192,LEN(A192)-B192)+0)</f>
        <v>18351</v>
      </c>
      <c r="F192" s="1">
        <f>IF(C192&lt;0,443300000,44330*(1-POWER(C192/$A$1,1/5.255))*1000)</f>
        <v>18342.13394620677</v>
      </c>
      <c r="H192" s="5">
        <f t="shared" si="2"/>
        <v>4.8313736544221535E-4</v>
      </c>
    </row>
    <row r="193" spans="1:8">
      <c r="A193" s="3" t="s">
        <v>11298</v>
      </c>
      <c r="B193" s="1">
        <f>IF(ISERROR(SEARCH(" ",A193)), 0, SEARCH(" ",A193))</f>
        <v>6</v>
      </c>
      <c r="C193" s="1">
        <f>IF(0=B193,-1,LEFT(A193,B193-1)+0)</f>
        <v>86810</v>
      </c>
      <c r="D193" s="1">
        <f>IF(B193=0,-1,RIGHT(A193,LEN(A193)-B193)+0)</f>
        <v>18444</v>
      </c>
      <c r="F193" s="1">
        <f>IF(C193&lt;0,443300000,44330*(1-POWER(C193/$A$1,1/5.255))*1000)</f>
        <v>18439.268230593265</v>
      </c>
      <c r="H193" s="5">
        <f t="shared" si="2"/>
        <v>2.565478967000169E-4</v>
      </c>
    </row>
    <row r="194" spans="1:8">
      <c r="A194" s="3" t="s">
        <v>11299</v>
      </c>
      <c r="B194" s="1">
        <f>IF(ISERROR(SEARCH(" ",A194)), 0, SEARCH(" ",A194))</f>
        <v>6</v>
      </c>
      <c r="C194" s="1">
        <f>IF(0=B194,-1,LEFT(A194,B194-1)+0)</f>
        <v>86809</v>
      </c>
      <c r="D194" s="1">
        <f>IF(B194=0,-1,RIGHT(A194,LEN(A194)-B194)+0)</f>
        <v>18545</v>
      </c>
      <c r="F194" s="1">
        <f>IF(C194&lt;0,443300000,44330*(1-POWER(C194/$A$1,1/5.255))*1000)</f>
        <v>18536.403420980849</v>
      </c>
      <c r="H194" s="5">
        <f t="shared" si="2"/>
        <v>4.6355238712058504E-4</v>
      </c>
    </row>
    <row r="195" spans="1:8">
      <c r="A195" s="3" t="s">
        <v>11300</v>
      </c>
      <c r="B195" s="1">
        <f>IF(ISERROR(SEARCH(" ",A195)), 0, SEARCH(" ",A195))</f>
        <v>6</v>
      </c>
      <c r="C195" s="1">
        <f>IF(0=B195,-1,LEFT(A195,B195-1)+0)</f>
        <v>86808</v>
      </c>
      <c r="D195" s="1">
        <f>IF(B195=0,-1,RIGHT(A195,LEN(A195)-B195)+0)</f>
        <v>18638</v>
      </c>
      <c r="F195" s="1">
        <f>IF(C195&lt;0,443300000,44330*(1-POWER(C195/$A$1,1/5.255))*1000)</f>
        <v>18633.53951739414</v>
      </c>
      <c r="H195" s="5">
        <f t="shared" si="2"/>
        <v>2.3932195545982974E-4</v>
      </c>
    </row>
    <row r="196" spans="1:8">
      <c r="A196" s="3" t="s">
        <v>11301</v>
      </c>
      <c r="B196" s="1">
        <f>IF(ISERROR(SEARCH(" ",A196)), 0, SEARCH(" ",A196))</f>
        <v>6</v>
      </c>
      <c r="C196" s="1">
        <f>IF(0=B196,-1,LEFT(A196,B196-1)+0)</f>
        <v>86807</v>
      </c>
      <c r="D196" s="1">
        <f>IF(B196=0,-1,RIGHT(A196,LEN(A196)-B196)+0)</f>
        <v>18740</v>
      </c>
      <c r="F196" s="1">
        <f>IF(C196&lt;0,443300000,44330*(1-POWER(C196/$A$1,1/5.255))*1000)</f>
        <v>18730.676519857741</v>
      </c>
      <c r="H196" s="5">
        <f t="shared" ref="H196:H259" si="3">IF(D196&gt;0,ABS((F196-D196)/D196),0)</f>
        <v>4.9751761698285115E-4</v>
      </c>
    </row>
    <row r="197" spans="1:8">
      <c r="A197" s="3" t="s">
        <v>11302</v>
      </c>
      <c r="B197" s="1">
        <f>IF(ISERROR(SEARCH(" ",A197)), 0, SEARCH(" ",A197))</f>
        <v>6</v>
      </c>
      <c r="C197" s="1">
        <f>IF(0=B197,-1,LEFT(A197,B197-1)+0)</f>
        <v>86806</v>
      </c>
      <c r="D197" s="1">
        <f>IF(B197=0,-1,RIGHT(A197,LEN(A197)-B197)+0)</f>
        <v>18833</v>
      </c>
      <c r="F197" s="1">
        <f>IF(C197&lt;0,443300000,44330*(1-POWER(C197/$A$1,1/5.255))*1000)</f>
        <v>18827.814428381498</v>
      </c>
      <c r="H197" s="5">
        <f t="shared" si="3"/>
        <v>2.7534495930026304E-4</v>
      </c>
    </row>
    <row r="198" spans="1:8">
      <c r="A198" s="3" t="s">
        <v>11303</v>
      </c>
      <c r="B198" s="1">
        <f>IF(ISERROR(SEARCH(" ",A198)), 0, SEARCH(" ",A198))</f>
        <v>6</v>
      </c>
      <c r="C198" s="1">
        <f>IF(0=B198,-1,LEFT(A198,B198-1)+0)</f>
        <v>86805</v>
      </c>
      <c r="D198" s="1">
        <f>IF(B198=0,-1,RIGHT(A198,LEN(A198)-B198)+0)</f>
        <v>18934</v>
      </c>
      <c r="F198" s="1">
        <f>IF(C198&lt;0,443300000,44330*(1-POWER(C198/$A$1,1/5.255))*1000)</f>
        <v>18924.953242990014</v>
      </c>
      <c r="H198" s="5">
        <f t="shared" si="3"/>
        <v>4.7780484894825828E-4</v>
      </c>
    </row>
    <row r="199" spans="1:8">
      <c r="A199" s="3" t="s">
        <v>11304</v>
      </c>
      <c r="B199" s="1">
        <f>IF(ISERROR(SEARCH(" ",A199)), 0, SEARCH(" ",A199))</f>
        <v>6</v>
      </c>
      <c r="C199" s="1">
        <f>IF(0=B199,-1,LEFT(A199,B199-1)+0)</f>
        <v>86804</v>
      </c>
      <c r="D199" s="1">
        <f>IF(B199=0,-1,RIGHT(A199,LEN(A199)-B199)+0)</f>
        <v>19027</v>
      </c>
      <c r="F199" s="1">
        <f>IF(C199&lt;0,443300000,44330*(1-POWER(C199/$A$1,1/5.255))*1000)</f>
        <v>19022.092963698058</v>
      </c>
      <c r="H199" s="5">
        <f t="shared" si="3"/>
        <v>2.5789858106595068E-4</v>
      </c>
    </row>
    <row r="200" spans="1:8">
      <c r="A200" s="3" t="s">
        <v>11305</v>
      </c>
      <c r="B200" s="1">
        <f>IF(ISERROR(SEARCH(" ",A200)), 0, SEARCH(" ",A200))</f>
        <v>6</v>
      </c>
      <c r="C200" s="1">
        <f>IF(0=B200,-1,LEFT(A200,B200-1)+0)</f>
        <v>86803</v>
      </c>
      <c r="D200" s="1">
        <f>IF(B200=0,-1,RIGHT(A200,LEN(A200)-B200)+0)</f>
        <v>19129</v>
      </c>
      <c r="F200" s="1">
        <f>IF(C200&lt;0,443300000,44330*(1-POWER(C200/$A$1,1/5.255))*1000)</f>
        <v>19119.233590525313</v>
      </c>
      <c r="H200" s="5">
        <f t="shared" si="3"/>
        <v>5.1055515054038126E-4</v>
      </c>
    </row>
    <row r="201" spans="1:8">
      <c r="A201" s="3" t="s">
        <v>11306</v>
      </c>
      <c r="B201" s="1">
        <f>IF(ISERROR(SEARCH(" ",A201)), 0, SEARCH(" ",A201))</f>
        <v>6</v>
      </c>
      <c r="C201" s="1">
        <f>IF(0=B201,-1,LEFT(A201,B201-1)+0)</f>
        <v>86802</v>
      </c>
      <c r="D201" s="1">
        <f>IF(B201=0,-1,RIGHT(A201,LEN(A201)-B201)+0)</f>
        <v>19222</v>
      </c>
      <c r="F201" s="1">
        <f>IF(C201&lt;0,443300000,44330*(1-POWER(C201/$A$1,1/5.255))*1000)</f>
        <v>19216.375123496389</v>
      </c>
      <c r="H201" s="5">
        <f t="shared" si="3"/>
        <v>2.9262701610710236E-4</v>
      </c>
    </row>
    <row r="202" spans="1:8">
      <c r="A202" s="3" t="s">
        <v>11307</v>
      </c>
      <c r="B202" s="1">
        <f>IF(ISERROR(SEARCH(" ",A202)), 0, SEARCH(" ",A202))</f>
        <v>6</v>
      </c>
      <c r="C202" s="1">
        <f>IF(0=B202,-1,LEFT(A202,B202-1)+0)</f>
        <v>86801</v>
      </c>
      <c r="D202" s="1">
        <f>IF(B202=0,-1,RIGHT(A202,LEN(A202)-B202)+0)</f>
        <v>19323</v>
      </c>
      <c r="F202" s="1">
        <f>IF(C202&lt;0,443300000,44330*(1-POWER(C202/$A$1,1/5.255))*1000)</f>
        <v>19313.517562621128</v>
      </c>
      <c r="H202" s="5">
        <f t="shared" si="3"/>
        <v>4.907331873349076E-4</v>
      </c>
    </row>
    <row r="203" spans="1:8">
      <c r="A203" s="3" t="s">
        <v>11308</v>
      </c>
      <c r="B203" s="1">
        <f>IF(ISERROR(SEARCH(" ",A203)), 0, SEARCH(" ",A203))</f>
        <v>6</v>
      </c>
      <c r="C203" s="1">
        <f>IF(0=B203,-1,LEFT(A203,B203-1)+0)</f>
        <v>86800</v>
      </c>
      <c r="D203" s="1">
        <f>IF(B203=0,-1,RIGHT(A203,LEN(A203)-B203)+0)</f>
        <v>19416</v>
      </c>
      <c r="F203" s="1">
        <f>IF(C203&lt;0,443300000,44330*(1-POWER(C203/$A$1,1/5.255))*1000)</f>
        <v>19410.660907929065</v>
      </c>
      <c r="H203" s="5">
        <f t="shared" si="3"/>
        <v>2.7498414044784165E-4</v>
      </c>
    </row>
    <row r="204" spans="1:8">
      <c r="A204" s="3" t="s">
        <v>11309</v>
      </c>
      <c r="B204" s="1">
        <f>IF(ISERROR(SEARCH(" ",A204)), 0, SEARCH(" ",A204))</f>
        <v>6</v>
      </c>
      <c r="C204" s="1">
        <f>IF(0=B204,-1,LEFT(A204,B204-1)+0)</f>
        <v>86799</v>
      </c>
      <c r="D204" s="1">
        <f>IF(B204=0,-1,RIGHT(A204,LEN(A204)-B204)+0)</f>
        <v>19517</v>
      </c>
      <c r="F204" s="1">
        <f>IF(C204&lt;0,443300000,44330*(1-POWER(C204/$A$1,1/5.255))*1000)</f>
        <v>19507.805159430038</v>
      </c>
      <c r="H204" s="5">
        <f t="shared" si="3"/>
        <v>4.7111956601743365E-4</v>
      </c>
    </row>
    <row r="205" spans="1:8">
      <c r="A205" s="3" t="s">
        <v>11310</v>
      </c>
      <c r="B205" s="1">
        <f>IF(ISERROR(SEARCH(" ",A205)), 0, SEARCH(" ",A205))</f>
        <v>6</v>
      </c>
      <c r="C205" s="1">
        <f>IF(0=B205,-1,LEFT(A205,B205-1)+0)</f>
        <v>86798</v>
      </c>
      <c r="D205" s="1">
        <f>IF(B205=0,-1,RIGHT(A205,LEN(A205)-B205)+0)</f>
        <v>19610</v>
      </c>
      <c r="F205" s="1">
        <f>IF(C205&lt;0,443300000,44330*(1-POWER(C205/$A$1,1/5.255))*1000)</f>
        <v>19604.950317143732</v>
      </c>
      <c r="H205" s="5">
        <f t="shared" si="3"/>
        <v>2.5750550006467066E-4</v>
      </c>
    </row>
    <row r="206" spans="1:8">
      <c r="A206" s="3" t="s">
        <v>11311</v>
      </c>
      <c r="B206" s="1">
        <f>IF(ISERROR(SEARCH(" ",A206)), 0, SEARCH(" ",A206))</f>
        <v>6</v>
      </c>
      <c r="C206" s="1">
        <f>IF(0=B206,-1,LEFT(A206,B206-1)+0)</f>
        <v>86797</v>
      </c>
      <c r="D206" s="1">
        <f>IF(B206=0,-1,RIGHT(A206,LEN(A206)-B206)+0)</f>
        <v>19712</v>
      </c>
      <c r="F206" s="1">
        <f>IF(C206&lt;0,443300000,44330*(1-POWER(C206/$A$1,1/5.255))*1000)</f>
        <v>19702.096381094761</v>
      </c>
      <c r="H206" s="5">
        <f t="shared" si="3"/>
        <v>5.0241573179984499E-4</v>
      </c>
    </row>
    <row r="207" spans="1:8">
      <c r="A207" s="3" t="s">
        <v>11312</v>
      </c>
      <c r="B207" s="1">
        <f>IF(ISERROR(SEARCH(" ",A207)), 0, SEARCH(" ",A207))</f>
        <v>6</v>
      </c>
      <c r="C207" s="1">
        <f>IF(0=B207,-1,LEFT(A207,B207-1)+0)</f>
        <v>86796</v>
      </c>
      <c r="D207" s="1">
        <f>IF(B207=0,-1,RIGHT(A207,LEN(A207)-B207)+0)</f>
        <v>19805</v>
      </c>
      <c r="F207" s="1">
        <f>IF(C207&lt;0,443300000,44330*(1-POWER(C207/$A$1,1/5.255))*1000)</f>
        <v>19799.243351297886</v>
      </c>
      <c r="H207" s="5">
        <f t="shared" si="3"/>
        <v>2.906664328257528E-4</v>
      </c>
    </row>
    <row r="208" spans="1:8">
      <c r="A208" s="3" t="s">
        <v>11313</v>
      </c>
      <c r="B208" s="1">
        <f>IF(ISERROR(SEARCH(" ",A208)), 0, SEARCH(" ",A208))</f>
        <v>6</v>
      </c>
      <c r="C208" s="1">
        <f>IF(0=B208,-1,LEFT(A208,B208-1)+0)</f>
        <v>86795</v>
      </c>
      <c r="D208" s="1">
        <f>IF(B208=0,-1,RIGHT(A208,LEN(A208)-B208)+0)</f>
        <v>19906</v>
      </c>
      <c r="F208" s="1">
        <f>IF(C208&lt;0,443300000,44330*(1-POWER(C208/$A$1,1/5.255))*1000)</f>
        <v>19896.391227767872</v>
      </c>
      <c r="H208" s="5">
        <f t="shared" si="3"/>
        <v>4.8270733608600942E-4</v>
      </c>
    </row>
    <row r="209" spans="1:8">
      <c r="A209" s="3" t="s">
        <v>11314</v>
      </c>
      <c r="B209" s="1">
        <f>IF(ISERROR(SEARCH(" ",A209)), 0, SEARCH(" ",A209))</f>
        <v>6</v>
      </c>
      <c r="C209" s="1">
        <f>IF(0=B209,-1,LEFT(A209,B209-1)+0)</f>
        <v>86794</v>
      </c>
      <c r="D209" s="1">
        <f>IF(B209=0,-1,RIGHT(A209,LEN(A209)-B209)+0)</f>
        <v>19999</v>
      </c>
      <c r="F209" s="1">
        <f>IF(C209&lt;0,443300000,44330*(1-POWER(C209/$A$1,1/5.255))*1000)</f>
        <v>19993.540010534249</v>
      </c>
      <c r="H209" s="5">
        <f t="shared" si="3"/>
        <v>2.7301312394376108E-4</v>
      </c>
    </row>
    <row r="210" spans="1:8">
      <c r="A210" s="3" t="s">
        <v>11315</v>
      </c>
      <c r="B210" s="1">
        <f>IF(ISERROR(SEARCH(" ",A210)), 0, SEARCH(" ",A210))</f>
        <v>6</v>
      </c>
      <c r="C210" s="1">
        <f>IF(0=B210,-1,LEFT(A210,B210-1)+0)</f>
        <v>86793</v>
      </c>
      <c r="D210" s="1">
        <f>IF(B210=0,-1,RIGHT(A210,LEN(A210)-B210)+0)</f>
        <v>20101</v>
      </c>
      <c r="F210" s="1">
        <f>IF(C210&lt;0,443300000,44330*(1-POWER(C210/$A$1,1/5.255))*1000)</f>
        <v>20090.689699606861</v>
      </c>
      <c r="H210" s="5">
        <f t="shared" si="3"/>
        <v>5.1292474967112021E-4</v>
      </c>
    </row>
    <row r="211" spans="1:8">
      <c r="A211" s="3" t="s">
        <v>11316</v>
      </c>
      <c r="B211" s="1">
        <f>IF(ISERROR(SEARCH(" ",A211)), 0, SEARCH(" ",A211))</f>
        <v>6</v>
      </c>
      <c r="C211" s="1">
        <f>IF(0=B211,-1,LEFT(A211,B211-1)+0)</f>
        <v>86792</v>
      </c>
      <c r="D211" s="1">
        <f>IF(B211=0,-1,RIGHT(A211,LEN(A211)-B211)+0)</f>
        <v>20194</v>
      </c>
      <c r="F211" s="1">
        <f>IF(C211&lt;0,443300000,44330*(1-POWER(C211/$A$1,1/5.255))*1000)</f>
        <v>20187.840295010319</v>
      </c>
      <c r="H211" s="5">
        <f t="shared" si="3"/>
        <v>3.0502649250672991E-4</v>
      </c>
    </row>
    <row r="212" spans="1:8">
      <c r="A212" s="3" t="s">
        <v>11317</v>
      </c>
      <c r="B212" s="1">
        <f>IF(ISERROR(SEARCH(" ",A212)), 0, SEARCH(" ",A212))</f>
        <v>6</v>
      </c>
      <c r="C212" s="1">
        <f>IF(0=B212,-1,LEFT(A212,B212-1)+0)</f>
        <v>86791</v>
      </c>
      <c r="D212" s="1">
        <f>IF(B212=0,-1,RIGHT(A212,LEN(A212)-B212)+0)</f>
        <v>20295</v>
      </c>
      <c r="F212" s="1">
        <f>IF(C212&lt;0,443300000,44330*(1-POWER(C212/$A$1,1/5.255))*1000)</f>
        <v>20284.991796759379</v>
      </c>
      <c r="H212" s="5">
        <f t="shared" si="3"/>
        <v>4.9313640012913461E-4</v>
      </c>
    </row>
    <row r="213" spans="1:8">
      <c r="A213" s="3" t="s">
        <v>11318</v>
      </c>
      <c r="B213" s="1">
        <f>IF(ISERROR(SEARCH(" ",A213)), 0, SEARCH(" ",A213))</f>
        <v>6</v>
      </c>
      <c r="C213" s="1">
        <f>IF(0=B213,-1,LEFT(A213,B213-1)+0)</f>
        <v>86790</v>
      </c>
      <c r="D213" s="1">
        <f>IF(B213=0,-1,RIGHT(A213,LEN(A213)-B213)+0)</f>
        <v>20388</v>
      </c>
      <c r="F213" s="1">
        <f>IF(C213&lt;0,443300000,44330*(1-POWER(C213/$A$1,1/5.255))*1000)</f>
        <v>20382.144204878656</v>
      </c>
      <c r="H213" s="5">
        <f t="shared" si="3"/>
        <v>2.872177320651497E-4</v>
      </c>
    </row>
    <row r="214" spans="1:8">
      <c r="A214" s="3" t="s">
        <v>11319</v>
      </c>
      <c r="B214" s="1">
        <f>IF(ISERROR(SEARCH(" ",A214)), 0, SEARCH(" ",A214))</f>
        <v>6</v>
      </c>
      <c r="C214" s="1">
        <f>IF(0=B214,-1,LEFT(A214,B214-1)+0)</f>
        <v>86789</v>
      </c>
      <c r="D214" s="1">
        <f>IF(B214=0,-1,RIGHT(A214,LEN(A214)-B214)+0)</f>
        <v>20490</v>
      </c>
      <c r="F214" s="1">
        <f>IF(C214&lt;0,443300000,44330*(1-POWER(C214/$A$1,1/5.255))*1000)</f>
        <v>20479.297519377993</v>
      </c>
      <c r="H214" s="5">
        <f t="shared" si="3"/>
        <v>5.2232701913162462E-4</v>
      </c>
    </row>
    <row r="215" spans="1:8">
      <c r="A215" s="3" t="s">
        <v>11320</v>
      </c>
      <c r="B215" s="1">
        <f>IF(ISERROR(SEARCH(" ",A215)), 0, SEARCH(" ",A215))</f>
        <v>6</v>
      </c>
      <c r="C215" s="1">
        <f>IF(0=B215,-1,LEFT(A215,B215-1)+0)</f>
        <v>86788</v>
      </c>
      <c r="D215" s="1">
        <f>IF(B215=0,-1,RIGHT(A215,LEN(A215)-B215)+0)</f>
        <v>20583</v>
      </c>
      <c r="F215" s="1">
        <f>IF(C215&lt;0,443300000,44330*(1-POWER(C215/$A$1,1/5.255))*1000)</f>
        <v>20576.451740281995</v>
      </c>
      <c r="H215" s="5">
        <f t="shared" si="3"/>
        <v>3.1813922742094367E-4</v>
      </c>
    </row>
    <row r="216" spans="1:8">
      <c r="A216" s="3" t="s">
        <v>11321</v>
      </c>
      <c r="B216" s="1">
        <f>IF(ISERROR(SEARCH(" ",A216)), 0, SEARCH(" ",A216))</f>
        <v>6</v>
      </c>
      <c r="C216" s="1">
        <f>IF(0=B216,-1,LEFT(A216,B216-1)+0)</f>
        <v>86787</v>
      </c>
      <c r="D216" s="1">
        <f>IF(B216=0,-1,RIGHT(A216,LEN(A216)-B216)+0)</f>
        <v>20684</v>
      </c>
      <c r="F216" s="1">
        <f>IF(C216&lt;0,443300000,44330*(1-POWER(C216/$A$1,1/5.255))*1000)</f>
        <v>20673.606867610353</v>
      </c>
      <c r="H216" s="5">
        <f t="shared" si="3"/>
        <v>5.0247207453330011E-4</v>
      </c>
    </row>
    <row r="217" spans="1:8">
      <c r="A217" s="3" t="s">
        <v>11322</v>
      </c>
      <c r="B217" s="1">
        <f>IF(ISERROR(SEARCH(" ",A217)), 0, SEARCH(" ",A217))</f>
        <v>6</v>
      </c>
      <c r="C217" s="1">
        <f>IF(0=B217,-1,LEFT(A217,B217-1)+0)</f>
        <v>86786</v>
      </c>
      <c r="D217" s="1">
        <f>IF(B217=0,-1,RIGHT(A217,LEN(A217)-B217)+0)</f>
        <v>20777</v>
      </c>
      <c r="F217" s="1">
        <f>IF(C217&lt;0,443300000,44330*(1-POWER(C217/$A$1,1/5.255))*1000)</f>
        <v>20770.76290138275</v>
      </c>
      <c r="H217" s="5">
        <f t="shared" si="3"/>
        <v>3.0019245402368065E-4</v>
      </c>
    </row>
    <row r="218" spans="1:8">
      <c r="A218" s="3" t="s">
        <v>11323</v>
      </c>
      <c r="B218" s="1">
        <f>IF(ISERROR(SEARCH(" ",A218)), 0, SEARCH(" ",A218))</f>
        <v>6</v>
      </c>
      <c r="C218" s="1">
        <f>IF(0=B218,-1,LEFT(A218,B218-1)+0)</f>
        <v>86785</v>
      </c>
      <c r="D218" s="1">
        <f>IF(B218=0,-1,RIGHT(A218,LEN(A218)-B218)+0)</f>
        <v>20879</v>
      </c>
      <c r="F218" s="1">
        <f>IF(C218&lt;0,443300000,44330*(1-POWER(C218/$A$1,1/5.255))*1000)</f>
        <v>20867.919841609029</v>
      </c>
      <c r="H218" s="5">
        <f t="shared" si="3"/>
        <v>5.3068434268741839E-4</v>
      </c>
    </row>
    <row r="219" spans="1:8">
      <c r="A219" s="3" t="s">
        <v>11324</v>
      </c>
      <c r="B219" s="1">
        <f>IF(ISERROR(SEARCH(" ",A219)), 0, SEARCH(" ",A219))</f>
        <v>6</v>
      </c>
      <c r="C219" s="1">
        <f>IF(0=B219,-1,LEFT(A219,B219-1)+0)</f>
        <v>86784</v>
      </c>
      <c r="D219" s="1">
        <f>IF(B219=0,-1,RIGHT(A219,LEN(A219)-B219)+0)</f>
        <v>20972</v>
      </c>
      <c r="F219" s="1">
        <f>IF(C219&lt;0,443300000,44330*(1-POWER(C219/$A$1,1/5.255))*1000)</f>
        <v>20965.077688318721</v>
      </c>
      <c r="H219" s="5">
        <f t="shared" si="3"/>
        <v>3.3007398823569988E-4</v>
      </c>
    </row>
    <row r="220" spans="1:8">
      <c r="A220" s="3" t="s">
        <v>11325</v>
      </c>
      <c r="B220" s="1">
        <f>IF(ISERROR(SEARCH(" ",A220)), 0, SEARCH(" ",A220))</f>
        <v>6</v>
      </c>
      <c r="C220" s="1">
        <f>IF(0=B220,-1,LEFT(A220,B220-1)+0)</f>
        <v>86783</v>
      </c>
      <c r="D220" s="1">
        <f>IF(B220=0,-1,RIGHT(A220,LEN(A220)-B220)+0)</f>
        <v>21073</v>
      </c>
      <c r="F220" s="1">
        <f>IF(C220&lt;0,443300000,44330*(1-POWER(C220/$A$1,1/5.255))*1000)</f>
        <v>21062.236441526591</v>
      </c>
      <c r="H220" s="5">
        <f t="shared" si="3"/>
        <v>5.1077485281682343E-4</v>
      </c>
    </row>
    <row r="221" spans="1:8">
      <c r="A221" s="3" t="s">
        <v>11326</v>
      </c>
      <c r="B221" s="1">
        <f>IF(ISERROR(SEARCH(" ",A221)), 0, SEARCH(" ",A221))</f>
        <v>6</v>
      </c>
      <c r="C221" s="1">
        <f>IF(0=B221,-1,LEFT(A221,B221-1)+0)</f>
        <v>86782</v>
      </c>
      <c r="D221" s="1">
        <f>IF(B221=0,-1,RIGHT(A221,LEN(A221)-B221)+0)</f>
        <v>21166</v>
      </c>
      <c r="F221" s="1">
        <f>IF(C221&lt;0,443300000,44330*(1-POWER(C221/$A$1,1/5.255))*1000)</f>
        <v>21159.396101257247</v>
      </c>
      <c r="H221" s="5">
        <f t="shared" si="3"/>
        <v>3.1200504312353726E-4</v>
      </c>
    </row>
    <row r="222" spans="1:8">
      <c r="A222" s="3" t="s">
        <v>11327</v>
      </c>
      <c r="B222" s="1">
        <f>IF(ISERROR(SEARCH(" ",A222)), 0, SEARCH(" ",A222))</f>
        <v>6</v>
      </c>
      <c r="C222" s="1">
        <f>IF(0=B222,-1,LEFT(A222,B222-1)+0)</f>
        <v>86781</v>
      </c>
      <c r="D222" s="1">
        <f>IF(B222=0,-1,RIGHT(A222,LEN(A222)-B222)+0)</f>
        <v>21267</v>
      </c>
      <c r="F222" s="1">
        <f>IF(C222&lt;0,443300000,44330*(1-POWER(C222/$A$1,1/5.255))*1000)</f>
        <v>21256.556667515611</v>
      </c>
      <c r="H222" s="5">
        <f t="shared" si="3"/>
        <v>4.9105809396663943E-4</v>
      </c>
    </row>
    <row r="223" spans="1:8">
      <c r="A223" s="3" t="s">
        <v>11328</v>
      </c>
      <c r="B223" s="1">
        <f>IF(ISERROR(SEARCH(" ",A223)), 0, SEARCH(" ",A223))</f>
        <v>6</v>
      </c>
      <c r="C223" s="1">
        <f>IF(0=B223,-1,LEFT(A223,B223-1)+0)</f>
        <v>86780</v>
      </c>
      <c r="D223" s="1">
        <f>IF(B223=0,-1,RIGHT(A223,LEN(A223)-B223)+0)</f>
        <v>21360</v>
      </c>
      <c r="F223" s="1">
        <f>IF(C223&lt;0,443300000,44330*(1-POWER(C223/$A$1,1/5.255))*1000)</f>
        <v>21353.718140336132</v>
      </c>
      <c r="H223" s="5">
        <f t="shared" si="3"/>
        <v>2.9409455355187687E-4</v>
      </c>
    </row>
    <row r="224" spans="1:8">
      <c r="A224" s="3" t="s">
        <v>11329</v>
      </c>
      <c r="B224" s="1">
        <f>IF(ISERROR(SEARCH(" ",A224)), 0, SEARCH(" ",A224))</f>
        <v>6</v>
      </c>
      <c r="C224" s="1">
        <f>IF(0=B224,-1,LEFT(A224,B224-1)+0)</f>
        <v>86779</v>
      </c>
      <c r="D224" s="1">
        <f>IF(B224=0,-1,RIGHT(A224,LEN(A224)-B224)+0)</f>
        <v>21462</v>
      </c>
      <c r="F224" s="1">
        <f>IF(C224&lt;0,443300000,44330*(1-POWER(C224/$A$1,1/5.255))*1000)</f>
        <v>21450.880519723731</v>
      </c>
      <c r="H224" s="5">
        <f t="shared" si="3"/>
        <v>5.1810084224533193E-4</v>
      </c>
    </row>
    <row r="225" spans="1:8">
      <c r="A225" s="3" t="s">
        <v>11330</v>
      </c>
      <c r="B225" s="1">
        <f>IF(ISERROR(SEARCH(" ",A225)), 0, SEARCH(" ",A225))</f>
        <v>6</v>
      </c>
      <c r="C225" s="1">
        <f>IF(0=B225,-1,LEFT(A225,B225-1)+0)</f>
        <v>86778</v>
      </c>
      <c r="D225" s="1">
        <f>IF(B225=0,-1,RIGHT(A225,LEN(A225)-B225)+0)</f>
        <v>21555</v>
      </c>
      <c r="F225" s="1">
        <f>IF(C225&lt;0,443300000,44330*(1-POWER(C225/$A$1,1/5.255))*1000)</f>
        <v>21548.043805712867</v>
      </c>
      <c r="H225" s="5">
        <f t="shared" si="3"/>
        <v>3.2271836173199987E-4</v>
      </c>
    </row>
    <row r="226" spans="1:8">
      <c r="A226" s="3" t="s">
        <v>11331</v>
      </c>
      <c r="B226" s="1">
        <f>IF(ISERROR(SEARCH(" ",A226)), 0, SEARCH(" ",A226))</f>
        <v>6</v>
      </c>
      <c r="C226" s="1">
        <f>IF(0=B226,-1,LEFT(A226,B226-1)+0)</f>
        <v>86777</v>
      </c>
      <c r="D226" s="1">
        <f>IF(B226=0,-1,RIGHT(A226,LEN(A226)-B226)+0)</f>
        <v>21656</v>
      </c>
      <c r="F226" s="1">
        <f>IF(C226&lt;0,443300000,44330*(1-POWER(C226/$A$1,1/5.255))*1000)</f>
        <v>21645.207998308455</v>
      </c>
      <c r="H226" s="5">
        <f t="shared" si="3"/>
        <v>4.983377212571579E-4</v>
      </c>
    </row>
    <row r="227" spans="1:8">
      <c r="A227" s="3" t="s">
        <v>11332</v>
      </c>
      <c r="B227" s="1">
        <f>IF(ISERROR(SEARCH(" ",A227)), 0, SEARCH(" ",A227))</f>
        <v>6</v>
      </c>
      <c r="C227" s="1">
        <f>IF(0=B227,-1,LEFT(A227,B227-1)+0)</f>
        <v>86776</v>
      </c>
      <c r="D227" s="1">
        <f>IF(B227=0,-1,RIGHT(A227,LEN(A227)-B227)+0)</f>
        <v>21749</v>
      </c>
      <c r="F227" s="1">
        <f>IF(C227&lt;0,443300000,44330*(1-POWER(C227/$A$1,1/5.255))*1000)</f>
        <v>21742.373097535099</v>
      </c>
      <c r="H227" s="5">
        <f t="shared" si="3"/>
        <v>3.046991799577416E-4</v>
      </c>
    </row>
    <row r="228" spans="1:8">
      <c r="A228" s="3" t="s">
        <v>11333</v>
      </c>
      <c r="B228" s="1">
        <f>IF(ISERROR(SEARCH(" ",A228)), 0, SEARCH(" ",A228))</f>
        <v>6</v>
      </c>
      <c r="C228" s="1">
        <f>IF(0=B228,-1,LEFT(A228,B228-1)+0)</f>
        <v>86775</v>
      </c>
      <c r="D228" s="1">
        <f>IF(B228=0,-1,RIGHT(A228,LEN(A228)-B228)+0)</f>
        <v>21851</v>
      </c>
      <c r="F228" s="1">
        <f>IF(C228&lt;0,443300000,44330*(1-POWER(C228/$A$1,1/5.255))*1000)</f>
        <v>21839.539103412499</v>
      </c>
      <c r="H228" s="5">
        <f t="shared" si="3"/>
        <v>5.2450215493576218E-4</v>
      </c>
    </row>
    <row r="229" spans="1:8">
      <c r="A229" s="3" t="s">
        <v>11334</v>
      </c>
      <c r="B229" s="1">
        <f>IF(ISERROR(SEARCH(" ",A229)), 0, SEARCH(" ",A229))</f>
        <v>6</v>
      </c>
      <c r="C229" s="1">
        <f>IF(0=B229,-1,LEFT(A229,B229-1)+0)</f>
        <v>86774</v>
      </c>
      <c r="D229" s="1">
        <f>IF(B229=0,-1,RIGHT(A229,LEN(A229)-B229)+0)</f>
        <v>21944</v>
      </c>
      <c r="F229" s="1">
        <f>IF(C229&lt;0,443300000,44330*(1-POWER(C229/$A$1,1/5.255))*1000)</f>
        <v>21936.706015955406</v>
      </c>
      <c r="H229" s="5">
        <f t="shared" si="3"/>
        <v>3.3239081501067506E-4</v>
      </c>
    </row>
    <row r="230" spans="1:8">
      <c r="A230" s="3" t="s">
        <v>11335</v>
      </c>
      <c r="B230" s="1">
        <f>IF(ISERROR(SEARCH(" ",A230)), 0, SEARCH(" ",A230))</f>
        <v>6</v>
      </c>
      <c r="C230" s="1">
        <f>IF(0=B230,-1,LEFT(A230,B230-1)+0)</f>
        <v>86773</v>
      </c>
      <c r="D230" s="1">
        <f>IF(B230=0,-1,RIGHT(A230,LEN(A230)-B230)+0)</f>
        <v>22045</v>
      </c>
      <c r="F230" s="1">
        <f>IF(C230&lt;0,443300000,44330*(1-POWER(C230/$A$1,1/5.255))*1000)</f>
        <v>22033.873835188439</v>
      </c>
      <c r="H230" s="5">
        <f t="shared" si="3"/>
        <v>5.0470241830625844E-4</v>
      </c>
    </row>
    <row r="231" spans="1:8">
      <c r="A231" s="3" t="s">
        <v>11336</v>
      </c>
      <c r="B231" s="1">
        <f>IF(ISERROR(SEARCH(" ",A231)), 0, SEARCH(" ",A231))</f>
        <v>6</v>
      </c>
      <c r="C231" s="1">
        <f>IF(0=B231,-1,LEFT(A231,B231-1)+0)</f>
        <v>86772</v>
      </c>
      <c r="D231" s="1">
        <f>IF(B231=0,-1,RIGHT(A231,LEN(A231)-B231)+0)</f>
        <v>22138</v>
      </c>
      <c r="F231" s="1">
        <f>IF(C231&lt;0,443300000,44330*(1-POWER(C231/$A$1,1/5.255))*1000)</f>
        <v>22131.042561131275</v>
      </c>
      <c r="H231" s="5">
        <f t="shared" si="3"/>
        <v>3.1427585458149556E-4</v>
      </c>
    </row>
    <row r="232" spans="1:8">
      <c r="A232" s="3" t="s">
        <v>11337</v>
      </c>
      <c r="B232" s="1">
        <f>IF(ISERROR(SEARCH(" ",A232)), 0, SEARCH(" ",A232))</f>
        <v>6</v>
      </c>
      <c r="C232" s="1">
        <f>IF(0=B232,-1,LEFT(A232,B232-1)+0)</f>
        <v>86771</v>
      </c>
      <c r="D232" s="1">
        <f>IF(B232=0,-1,RIGHT(A232,LEN(A232)-B232)+0)</f>
        <v>22240</v>
      </c>
      <c r="F232" s="1">
        <f>IF(C232&lt;0,443300000,44330*(1-POWER(C232/$A$1,1/5.255))*1000)</f>
        <v>22228.212193793759</v>
      </c>
      <c r="H232" s="5">
        <f t="shared" si="3"/>
        <v>5.3002725747486193E-4</v>
      </c>
    </row>
    <row r="233" spans="1:8">
      <c r="A233" s="3" t="s">
        <v>11338</v>
      </c>
      <c r="B233" s="1">
        <f>IF(ISERROR(SEARCH(" ",A233)), 0, SEARCH(" ",A233))</f>
        <v>6</v>
      </c>
      <c r="C233" s="1">
        <f>IF(0=B233,-1,LEFT(A233,B233-1)+0)</f>
        <v>86770</v>
      </c>
      <c r="D233" s="1">
        <f>IF(B233=0,-1,RIGHT(A233,LEN(A233)-B233)+0)</f>
        <v>22333</v>
      </c>
      <c r="F233" s="1">
        <f>IF(C233&lt;0,443300000,44330*(1-POWER(C233/$A$1,1/5.255))*1000)</f>
        <v>22325.382733205428</v>
      </c>
      <c r="H233" s="5">
        <f t="shared" si="3"/>
        <v>3.4107673821573729E-4</v>
      </c>
    </row>
    <row r="234" spans="1:8">
      <c r="A234" s="3" t="s">
        <v>11339</v>
      </c>
      <c r="B234" s="1">
        <f>IF(ISERROR(SEARCH(" ",A234)), 0, SEARCH(" ",A234))</f>
        <v>6</v>
      </c>
      <c r="C234" s="1">
        <f>IF(0=B234,-1,LEFT(A234,B234-1)+0)</f>
        <v>86769</v>
      </c>
      <c r="D234" s="1">
        <f>IF(B234=0,-1,RIGHT(A234,LEN(A234)-B234)+0)</f>
        <v>22434</v>
      </c>
      <c r="F234" s="1">
        <f>IF(C234&lt;0,443300000,44330*(1-POWER(C234/$A$1,1/5.255))*1000)</f>
        <v>22422.554179376119</v>
      </c>
      <c r="H234" s="5">
        <f t="shared" si="3"/>
        <v>5.1019972469829034E-4</v>
      </c>
    </row>
    <row r="235" spans="1:8">
      <c r="A235" s="3" t="s">
        <v>11340</v>
      </c>
      <c r="B235" s="1">
        <f>IF(ISERROR(SEARCH(" ",A235)), 0, SEARCH(" ",A235))</f>
        <v>6</v>
      </c>
      <c r="C235" s="1">
        <f>IF(0=B235,-1,LEFT(A235,B235-1)+0)</f>
        <v>86768</v>
      </c>
      <c r="D235" s="1">
        <f>IF(B235=0,-1,RIGHT(A235,LEN(A235)-B235)+0)</f>
        <v>22527</v>
      </c>
      <c r="F235" s="1">
        <f>IF(C235&lt;0,443300000,44330*(1-POWER(C235/$A$1,1/5.255))*1000)</f>
        <v>22519.726532330438</v>
      </c>
      <c r="H235" s="5">
        <f t="shared" si="3"/>
        <v>3.2287777642659013E-4</v>
      </c>
    </row>
    <row r="236" spans="1:8">
      <c r="A236" s="3" t="s">
        <v>11341</v>
      </c>
      <c r="B236" s="1">
        <f>IF(ISERROR(SEARCH(" ",A236)), 0, SEARCH(" ",A236))</f>
        <v>6</v>
      </c>
      <c r="C236" s="1">
        <f>IF(0=B236,-1,LEFT(A236,B236-1)+0)</f>
        <v>86767</v>
      </c>
      <c r="D236" s="1">
        <f>IF(B236=0,-1,RIGHT(A236,LEN(A236)-B236)+0)</f>
        <v>22628</v>
      </c>
      <c r="F236" s="1">
        <f>IF(C236&lt;0,443300000,44330*(1-POWER(C236/$A$1,1/5.255))*1000)</f>
        <v>22616.899792088079</v>
      </c>
      <c r="H236" s="5">
        <f t="shared" si="3"/>
        <v>4.9055187873080848E-4</v>
      </c>
    </row>
    <row r="237" spans="1:8">
      <c r="A237" s="3" t="s">
        <v>11342</v>
      </c>
      <c r="B237" s="1">
        <f>IF(ISERROR(SEARCH(" ",A237)), 0, SEARCH(" ",A237))</f>
        <v>6</v>
      </c>
      <c r="C237" s="1">
        <f>IF(0=B237,-1,LEFT(A237,B237-1)+0)</f>
        <v>86766</v>
      </c>
      <c r="D237" s="1">
        <f>IF(B237=0,-1,RIGHT(A237,LEN(A237)-B237)+0)</f>
        <v>22721</v>
      </c>
      <c r="F237" s="1">
        <f>IF(C237&lt;0,443300000,44330*(1-POWER(C237/$A$1,1/5.255))*1000)</f>
        <v>22714.073958663805</v>
      </c>
      <c r="H237" s="5">
        <f t="shared" si="3"/>
        <v>3.0482995185930812E-4</v>
      </c>
    </row>
    <row r="238" spans="1:8">
      <c r="A238" s="3" t="s">
        <v>11343</v>
      </c>
      <c r="B238" s="1">
        <f>IF(ISERROR(SEARCH(" ",A238)), 0, SEARCH(" ",A238))</f>
        <v>6</v>
      </c>
      <c r="C238" s="1">
        <f>IF(0=B238,-1,LEFT(A238,B238-1)+0)</f>
        <v>86765</v>
      </c>
      <c r="D238" s="1">
        <f>IF(B238=0,-1,RIGHT(A238,LEN(A238)-B238)+0)</f>
        <v>22823</v>
      </c>
      <c r="F238" s="1">
        <f>IF(C238&lt;0,443300000,44330*(1-POWER(C238/$A$1,1/5.255))*1000)</f>
        <v>22811.249032077296</v>
      </c>
      <c r="H238" s="5">
        <f t="shared" si="3"/>
        <v>5.1487393956553247E-4</v>
      </c>
    </row>
    <row r="239" spans="1:8">
      <c r="A239" s="3" t="s">
        <v>11344</v>
      </c>
      <c r="B239" s="1">
        <f>IF(ISERROR(SEARCH(" ",A239)), 0, SEARCH(" ",A239))</f>
        <v>6</v>
      </c>
      <c r="C239" s="1">
        <f>IF(0=B239,-1,LEFT(A239,B239-1)+0)</f>
        <v>86764</v>
      </c>
      <c r="D239" s="1">
        <f>IF(B239=0,-1,RIGHT(A239,LEN(A239)-B239)+0)</f>
        <v>22916</v>
      </c>
      <c r="F239" s="1">
        <f>IF(C239&lt;0,443300000,44330*(1-POWER(C239/$A$1,1/5.255))*1000)</f>
        <v>22908.425012348242</v>
      </c>
      <c r="H239" s="5">
        <f t="shared" si="3"/>
        <v>3.3055453184493018E-4</v>
      </c>
    </row>
    <row r="240" spans="1:8">
      <c r="A240" s="3" t="s">
        <v>11345</v>
      </c>
      <c r="B240" s="1">
        <f>IF(ISERROR(SEARCH(" ",A240)), 0, SEARCH(" ",A240))</f>
        <v>6</v>
      </c>
      <c r="C240" s="1">
        <f>IF(0=B240,-1,LEFT(A240,B240-1)+0)</f>
        <v>86763</v>
      </c>
      <c r="D240" s="1">
        <f>IF(B240=0,-1,RIGHT(A240,LEN(A240)-B240)+0)</f>
        <v>23017</v>
      </c>
      <c r="F240" s="1">
        <f>IF(C240&lt;0,443300000,44330*(1-POWER(C240/$A$1,1/5.255))*1000)</f>
        <v>23005.601899496334</v>
      </c>
      <c r="H240" s="5">
        <f t="shared" si="3"/>
        <v>4.9520356708805549E-4</v>
      </c>
    </row>
    <row r="241" spans="1:8">
      <c r="A241" s="3" t="s">
        <v>11346</v>
      </c>
      <c r="B241" s="1">
        <f>IF(ISERROR(SEARCH(" ",A241)), 0, SEARCH(" ",A241))</f>
        <v>6</v>
      </c>
      <c r="C241" s="1">
        <f>IF(0=B241,-1,LEFT(A241,B241-1)+0)</f>
        <v>86762</v>
      </c>
      <c r="D241" s="1">
        <f>IF(B241=0,-1,RIGHT(A241,LEN(A241)-B241)+0)</f>
        <v>23110</v>
      </c>
      <c r="F241" s="1">
        <f>IF(C241&lt;0,443300000,44330*(1-POWER(C241/$A$1,1/5.255))*1000)</f>
        <v>23102.779693541255</v>
      </c>
      <c r="H241" s="5">
        <f t="shared" si="3"/>
        <v>3.1243212716333815E-4</v>
      </c>
    </row>
    <row r="242" spans="1:8">
      <c r="A242" s="3" t="s">
        <v>11347</v>
      </c>
      <c r="B242" s="1">
        <f>IF(ISERROR(SEARCH(" ",A242)), 0, SEARCH(" ",A242))</f>
        <v>6</v>
      </c>
      <c r="C242" s="1">
        <f>IF(0=B242,-1,LEFT(A242,B242-1)+0)</f>
        <v>86761</v>
      </c>
      <c r="D242" s="1">
        <f>IF(B242=0,-1,RIGHT(A242,LEN(A242)-B242)+0)</f>
        <v>23212</v>
      </c>
      <c r="F242" s="1">
        <f>IF(C242&lt;0,443300000,44330*(1-POWER(C242/$A$1,1/5.255))*1000)</f>
        <v>23199.958394502686</v>
      </c>
      <c r="H242" s="5">
        <f t="shared" si="3"/>
        <v>5.1876639226752829E-4</v>
      </c>
    </row>
    <row r="243" spans="1:8">
      <c r="A243" s="3" t="s">
        <v>11348</v>
      </c>
      <c r="B243" s="1">
        <f>IF(ISERROR(SEARCH(" ",A243)), 0, SEARCH(" ",A243))</f>
        <v>6</v>
      </c>
      <c r="C243" s="1">
        <f>IF(0=B243,-1,LEFT(A243,B243-1)+0)</f>
        <v>86760</v>
      </c>
      <c r="D243" s="1">
        <f>IF(B243=0,-1,RIGHT(A243,LEN(A243)-B243)+0)</f>
        <v>23305</v>
      </c>
      <c r="F243" s="1">
        <f>IF(C243&lt;0,443300000,44330*(1-POWER(C243/$A$1,1/5.255))*1000)</f>
        <v>23297.138002395404</v>
      </c>
      <c r="H243" s="5">
        <f t="shared" si="3"/>
        <v>3.3735239667863858E-4</v>
      </c>
    </row>
    <row r="244" spans="1:8">
      <c r="A244" s="3" t="s">
        <v>11349</v>
      </c>
      <c r="B244" s="1">
        <f>IF(ISERROR(SEARCH(" ",A244)), 0, SEARCH(" ",A244))</f>
        <v>6</v>
      </c>
      <c r="C244" s="1">
        <f>IF(0=B244,-1,LEFT(A244,B244-1)+0)</f>
        <v>86759</v>
      </c>
      <c r="D244" s="1">
        <f>IF(B244=0,-1,RIGHT(A244,LEN(A244)-B244)+0)</f>
        <v>23406</v>
      </c>
      <c r="F244" s="1">
        <f>IF(C244&lt;0,443300000,44330*(1-POWER(C244/$A$1,1/5.255))*1000)</f>
        <v>23394.31851723908</v>
      </c>
      <c r="H244" s="5">
        <f t="shared" si="3"/>
        <v>4.9908069558743948E-4</v>
      </c>
    </row>
    <row r="245" spans="1:8">
      <c r="A245" s="3" t="s">
        <v>11350</v>
      </c>
      <c r="B245" s="1">
        <f>IF(ISERROR(SEARCH(" ",A245)), 0, SEARCH(" ",A245))</f>
        <v>6</v>
      </c>
      <c r="C245" s="1">
        <f>IF(0=B245,-1,LEFT(A245,B245-1)+0)</f>
        <v>86758</v>
      </c>
      <c r="D245" s="1">
        <f>IF(B245=0,-1,RIGHT(A245,LEN(A245)-B245)+0)</f>
        <v>23499</v>
      </c>
      <c r="F245" s="1">
        <f>IF(C245&lt;0,443300000,44330*(1-POWER(C245/$A$1,1/5.255))*1000)</f>
        <v>23491.499939053418</v>
      </c>
      <c r="H245" s="5">
        <f t="shared" si="3"/>
        <v>3.1916511113589427E-4</v>
      </c>
    </row>
    <row r="246" spans="1:8">
      <c r="A246" s="3" t="s">
        <v>11351</v>
      </c>
      <c r="B246" s="1">
        <f>IF(ISERROR(SEARCH(" ",A246)), 0, SEARCH(" ",A246))</f>
        <v>6</v>
      </c>
      <c r="C246" s="1">
        <f>IF(0=B246,-1,LEFT(A246,B246-1)+0)</f>
        <v>86757</v>
      </c>
      <c r="D246" s="1">
        <f>IF(B246=0,-1,RIGHT(A246,LEN(A246)-B246)+0)</f>
        <v>23601</v>
      </c>
      <c r="F246" s="1">
        <f>IF(C246&lt;0,443300000,44330*(1-POWER(C246/$A$1,1/5.255))*1000)</f>
        <v>23588.682267863012</v>
      </c>
      <c r="H246" s="5">
        <f t="shared" si="3"/>
        <v>5.2191568734323188E-4</v>
      </c>
    </row>
    <row r="247" spans="1:8">
      <c r="A247" s="3" t="s">
        <v>11352</v>
      </c>
      <c r="B247" s="1">
        <f>IF(ISERROR(SEARCH(" ",A247)), 0, SEARCH(" ",A247))</f>
        <v>6</v>
      </c>
      <c r="C247" s="1">
        <f>IF(0=B247,-1,LEFT(A247,B247-1)+0)</f>
        <v>86756</v>
      </c>
      <c r="D247" s="1">
        <f>IF(B247=0,-1,RIGHT(A247,LEN(A247)-B247)+0)</f>
        <v>23694</v>
      </c>
      <c r="F247" s="1">
        <f>IF(C247&lt;0,443300000,44330*(1-POWER(C247/$A$1,1/5.255))*1000)</f>
        <v>23685.865503677709</v>
      </c>
      <c r="H247" s="5">
        <f t="shared" si="3"/>
        <v>3.4331460801430503E-4</v>
      </c>
    </row>
    <row r="248" spans="1:8">
      <c r="A248" s="3" t="s">
        <v>11353</v>
      </c>
      <c r="B248" s="1">
        <f>IF(ISERROR(SEARCH(" ",A248)), 0, SEARCH(" ",A248))</f>
        <v>6</v>
      </c>
      <c r="C248" s="1">
        <f>IF(0=B248,-1,LEFT(A248,B248-1)+0)</f>
        <v>86755</v>
      </c>
      <c r="D248" s="1">
        <f>IF(B248=0,-1,RIGHT(A248,LEN(A248)-B248)+0)</f>
        <v>23795</v>
      </c>
      <c r="F248" s="1">
        <f>IF(C248&lt;0,443300000,44330*(1-POWER(C248/$A$1,1/5.255))*1000)</f>
        <v>23783.049646522122</v>
      </c>
      <c r="H248" s="5">
        <f t="shared" si="3"/>
        <v>5.0222120100347966E-4</v>
      </c>
    </row>
    <row r="249" spans="1:8">
      <c r="A249" s="3" t="s">
        <v>11354</v>
      </c>
      <c r="B249" s="1">
        <f>IF(ISERROR(SEARCH(" ",A249)), 0, SEARCH(" ",A249))</f>
        <v>6</v>
      </c>
      <c r="C249" s="1">
        <f>IF(0=B249,-1,LEFT(A249,B249-1)+0)</f>
        <v>86754</v>
      </c>
      <c r="D249" s="1">
        <f>IF(B249=0,-1,RIGHT(A249,LEN(A249)-B249)+0)</f>
        <v>23888</v>
      </c>
      <c r="F249" s="1">
        <f>IF(C249&lt;0,443300000,44330*(1-POWER(C249/$A$1,1/5.255))*1000)</f>
        <v>23880.234696411011</v>
      </c>
      <c r="H249" s="5">
        <f t="shared" si="3"/>
        <v>3.2507131568104903E-4</v>
      </c>
    </row>
    <row r="250" spans="1:8">
      <c r="A250" s="3" t="s">
        <v>11355</v>
      </c>
      <c r="B250" s="1">
        <f>IF(ISERROR(SEARCH(" ",A250)), 0, SEARCH(" ",A250))</f>
        <v>6</v>
      </c>
      <c r="C250" s="1">
        <f>IF(0=B250,-1,LEFT(A250,B250-1)+0)</f>
        <v>86753</v>
      </c>
      <c r="D250" s="1">
        <f>IF(B250=0,-1,RIGHT(A250,LEN(A250)-B250)+0)</f>
        <v>23989</v>
      </c>
      <c r="F250" s="1">
        <f>IF(C250&lt;0,443300000,44330*(1-POWER(C250/$A$1,1/5.255))*1000)</f>
        <v>23977.420653368987</v>
      </c>
      <c r="H250" s="5">
        <f t="shared" si="3"/>
        <v>4.8269401104728514E-4</v>
      </c>
    </row>
    <row r="251" spans="1:8">
      <c r="A251" s="3" t="s">
        <v>11356</v>
      </c>
      <c r="B251" s="1">
        <f>IF(ISERROR(SEARCH(" ",A251)), 0, SEARCH(" ",A251))</f>
        <v>6</v>
      </c>
      <c r="C251" s="1">
        <f>IF(0=B251,-1,LEFT(A251,B251-1)+0)</f>
        <v>86752</v>
      </c>
      <c r="D251" s="1">
        <f>IF(B251=0,-1,RIGHT(A251,LEN(A251)-B251)+0)</f>
        <v>24082</v>
      </c>
      <c r="F251" s="1">
        <f>IF(C251&lt;0,443300000,44330*(1-POWER(C251/$A$1,1/5.255))*1000)</f>
        <v>24074.607517410812</v>
      </c>
      <c r="H251" s="5">
        <f t="shared" si="3"/>
        <v>3.0697128931102686E-4</v>
      </c>
    </row>
    <row r="252" spans="1:8">
      <c r="A252" s="3" t="s">
        <v>11357</v>
      </c>
      <c r="B252" s="1">
        <f>IF(ISERROR(SEARCH(" ",A252)), 0, SEARCH(" ",A252))</f>
        <v>6</v>
      </c>
      <c r="C252" s="1">
        <f>IF(0=B252,-1,LEFT(A252,B252-1)+0)</f>
        <v>86751</v>
      </c>
      <c r="D252" s="1">
        <f>IF(B252=0,-1,RIGHT(A252,LEN(A252)-B252)+0)</f>
        <v>24184</v>
      </c>
      <c r="F252" s="1">
        <f>IF(C252&lt;0,443300000,44330*(1-POWER(C252/$A$1,1/5.255))*1000)</f>
        <v>24171.795288551253</v>
      </c>
      <c r="H252" s="5">
        <f t="shared" si="3"/>
        <v>5.0466057925681524E-4</v>
      </c>
    </row>
    <row r="253" spans="1:8">
      <c r="A253" s="3" t="s">
        <v>11358</v>
      </c>
      <c r="B253" s="1">
        <f>IF(ISERROR(SEARCH(" ",A253)), 0, SEARCH(" ",A253))</f>
        <v>6</v>
      </c>
      <c r="C253" s="1">
        <f>IF(0=B253,-1,LEFT(A253,B253-1)+0)</f>
        <v>86750</v>
      </c>
      <c r="D253" s="1">
        <f>IF(B253=0,-1,RIGHT(A253,LEN(A253)-B253)+0)</f>
        <v>24277</v>
      </c>
      <c r="F253" s="1">
        <f>IF(C253&lt;0,443300000,44330*(1-POWER(C253/$A$1,1/5.255))*1000)</f>
        <v>24268.98396681984</v>
      </c>
      <c r="H253" s="5">
        <f t="shared" si="3"/>
        <v>3.3019043457428287E-4</v>
      </c>
    </row>
    <row r="254" spans="1:8">
      <c r="A254" s="3" t="s">
        <v>11359</v>
      </c>
      <c r="B254" s="1">
        <f>IF(ISERROR(SEARCH(" ",A254)), 0, SEARCH(" ",A254))</f>
        <v>6</v>
      </c>
      <c r="C254" s="1">
        <f>IF(0=B254,-1,LEFT(A254,B254-1)+0)</f>
        <v>86749</v>
      </c>
      <c r="D254" s="1">
        <f>IF(B254=0,-1,RIGHT(A254,LEN(A254)-B254)+0)</f>
        <v>24378</v>
      </c>
      <c r="F254" s="1">
        <f>IF(C254&lt;0,443300000,44330*(1-POWER(C254/$A$1,1/5.255))*1000)</f>
        <v>24366.173552231336</v>
      </c>
      <c r="H254" s="5">
        <f t="shared" si="3"/>
        <v>4.8512789271738311E-4</v>
      </c>
    </row>
    <row r="255" spans="1:8">
      <c r="A255" s="3" t="s">
        <v>11360</v>
      </c>
      <c r="B255" s="1">
        <f>IF(ISERROR(SEARCH(" ",A255)), 0, SEARCH(" ",A255))</f>
        <v>6</v>
      </c>
      <c r="C255" s="1">
        <f>IF(0=B255,-1,LEFT(A255,B255-1)+0)</f>
        <v>86748</v>
      </c>
      <c r="D255" s="1">
        <f>IF(B255=0,-1,RIGHT(A255,LEN(A255)-B255)+0)</f>
        <v>24471</v>
      </c>
      <c r="F255" s="1">
        <f>IF(C255&lt;0,443300000,44330*(1-POWER(C255/$A$1,1/5.255))*1000)</f>
        <v>24463.364044800503</v>
      </c>
      <c r="H255" s="5">
        <f t="shared" si="3"/>
        <v>3.1204099544348017E-4</v>
      </c>
    </row>
    <row r="256" spans="1:8">
      <c r="A256" s="3" t="s">
        <v>11361</v>
      </c>
      <c r="B256" s="1">
        <f>IF(ISERROR(SEARCH(" ",A256)), 0, SEARCH(" ",A256))</f>
        <v>6</v>
      </c>
      <c r="C256" s="1">
        <f>IF(0=B256,-1,LEFT(A256,B256-1)+0)</f>
        <v>86747</v>
      </c>
      <c r="D256" s="1">
        <f>IF(B256=0,-1,RIGHT(A256,LEN(A256)-B256)+0)</f>
        <v>24573</v>
      </c>
      <c r="F256" s="1">
        <f>IF(C256&lt;0,443300000,44330*(1-POWER(C256/$A$1,1/5.255))*1000)</f>
        <v>24560.55544454703</v>
      </c>
      <c r="H256" s="5">
        <f t="shared" si="3"/>
        <v>5.0643207801124137E-4</v>
      </c>
    </row>
    <row r="257" spans="1:8">
      <c r="A257" s="3" t="s">
        <v>11362</v>
      </c>
      <c r="B257" s="1">
        <f>IF(ISERROR(SEARCH(" ",A257)), 0, SEARCH(" ",A257))</f>
        <v>6</v>
      </c>
      <c r="C257" s="1">
        <f>IF(0=B257,-1,LEFT(A257,B257-1)+0)</f>
        <v>86746</v>
      </c>
      <c r="D257" s="1">
        <f>IF(B257=0,-1,RIGHT(A257,LEN(A257)-B257)+0)</f>
        <v>24666</v>
      </c>
      <c r="F257" s="1">
        <f>IF(C257&lt;0,443300000,44330*(1-POWER(C257/$A$1,1/5.255))*1000)</f>
        <v>24657.747751495532</v>
      </c>
      <c r="H257" s="5">
        <f t="shared" si="3"/>
        <v>3.3455965719890934E-4</v>
      </c>
    </row>
    <row r="258" spans="1:8">
      <c r="A258" s="3" t="s">
        <v>11363</v>
      </c>
      <c r="B258" s="1">
        <f>IF(ISERROR(SEARCH(" ",A258)), 0, SEARCH(" ",A258))</f>
        <v>6</v>
      </c>
      <c r="C258" s="1">
        <f>IF(0=B258,-1,LEFT(A258,B258-1)+0)</f>
        <v>86745</v>
      </c>
      <c r="D258" s="1">
        <f>IF(B258=0,-1,RIGHT(A258,LEN(A258)-B258)+0)</f>
        <v>24767</v>
      </c>
      <c r="F258" s="1">
        <f>IF(C258&lt;0,443300000,44330*(1-POWER(C258/$A$1,1/5.255))*1000)</f>
        <v>24754.940965660764</v>
      </c>
      <c r="H258" s="5">
        <f t="shared" si="3"/>
        <v>4.8689927481067346E-4</v>
      </c>
    </row>
    <row r="259" spans="1:8">
      <c r="A259" s="3" t="s">
        <v>11364</v>
      </c>
      <c r="B259" s="1">
        <f>IF(ISERROR(SEARCH(" ",A259)), 0, SEARCH(" ",A259))</f>
        <v>6</v>
      </c>
      <c r="C259" s="1">
        <f>IF(0=B259,-1,LEFT(A259,B259-1)+0)</f>
        <v>86744</v>
      </c>
      <c r="D259" s="1">
        <f>IF(B259=0,-1,RIGHT(A259,LEN(A259)-B259)+0)</f>
        <v>24860</v>
      </c>
      <c r="F259" s="1">
        <f>IF(C259&lt;0,443300000,44330*(1-POWER(C259/$A$1,1/5.255))*1000)</f>
        <v>24852.135087057497</v>
      </c>
      <c r="H259" s="5">
        <f t="shared" si="3"/>
        <v>3.1636817950534985E-4</v>
      </c>
    </row>
    <row r="260" spans="1:8">
      <c r="A260" s="3" t="s">
        <v>11365</v>
      </c>
      <c r="B260" s="1">
        <f>IF(ISERROR(SEARCH(" ",A260)), 0, SEARCH(" ",A260))</f>
        <v>6</v>
      </c>
      <c r="C260" s="1">
        <f>IF(0=B260,-1,LEFT(A260,B260-1)+0)</f>
        <v>86743</v>
      </c>
      <c r="D260" s="1">
        <f>IF(B260=0,-1,RIGHT(A260,LEN(A260)-B260)+0)</f>
        <v>24962</v>
      </c>
      <c r="F260" s="1">
        <f>IF(C260&lt;0,443300000,44330*(1-POWER(C260/$A$1,1/5.255))*1000)</f>
        <v>24949.330115715256</v>
      </c>
      <c r="H260" s="5">
        <f t="shared" ref="H260:H323" si="4">IF(D260&gt;0,ABS((F260-D260)/D260),0)</f>
        <v>5.0756687303675995E-4</v>
      </c>
    </row>
    <row r="261" spans="1:8">
      <c r="A261" s="3" t="s">
        <v>11366</v>
      </c>
      <c r="B261" s="1">
        <f>IF(ISERROR(SEARCH(" ",A261)), 0, SEARCH(" ",A261))</f>
        <v>6</v>
      </c>
      <c r="C261" s="1">
        <f>IF(0=B261,-1,LEFT(A261,B261-1)+0)</f>
        <v>86742</v>
      </c>
      <c r="D261" s="1">
        <f>IF(B261=0,-1,RIGHT(A261,LEN(A261)-B261)+0)</f>
        <v>25055</v>
      </c>
      <c r="F261" s="1">
        <f>IF(C261&lt;0,443300000,44330*(1-POWER(C261/$A$1,1/5.255))*1000)</f>
        <v>25046.526051643887</v>
      </c>
      <c r="H261" s="5">
        <f t="shared" si="4"/>
        <v>3.3821386374429838E-4</v>
      </c>
    </row>
    <row r="262" spans="1:8">
      <c r="A262" s="3" t="s">
        <v>11367</v>
      </c>
      <c r="B262" s="1">
        <f>IF(ISERROR(SEARCH(" ",A262)), 0, SEARCH(" ",A262))</f>
        <v>6</v>
      </c>
      <c r="C262" s="1">
        <f>IF(0=B262,-1,LEFT(A262,B262-1)+0)</f>
        <v>86741</v>
      </c>
      <c r="D262" s="1">
        <f>IF(B262=0,-1,RIGHT(A262,LEN(A262)-B262)+0)</f>
        <v>25156</v>
      </c>
      <c r="F262" s="1">
        <f>IF(C262&lt;0,443300000,44330*(1-POWER(C262/$A$1,1/5.255))*1000)</f>
        <v>25143.722894868002</v>
      </c>
      <c r="H262" s="5">
        <f t="shared" si="4"/>
        <v>4.8803884290021522E-4</v>
      </c>
    </row>
    <row r="263" spans="1:8">
      <c r="A263" s="3" t="s">
        <v>11368</v>
      </c>
      <c r="B263" s="1">
        <f>IF(ISERROR(SEARCH(" ",A263)), 0, SEARCH(" ",A263))</f>
        <v>6</v>
      </c>
      <c r="C263" s="1">
        <f>IF(0=B263,-1,LEFT(A263,B263-1)+0)</f>
        <v>86740</v>
      </c>
      <c r="D263" s="1">
        <f>IF(B263=0,-1,RIGHT(A263,LEN(A263)-B263)+0)</f>
        <v>25249</v>
      </c>
      <c r="F263" s="1">
        <f>IF(C263&lt;0,443300000,44330*(1-POWER(C263/$A$1,1/5.255))*1000)</f>
        <v>25240.920645402359</v>
      </c>
      <c r="H263" s="5">
        <f t="shared" si="4"/>
        <v>3.1998711226746457E-4</v>
      </c>
    </row>
    <row r="264" spans="1:8">
      <c r="A264" s="3" t="s">
        <v>11369</v>
      </c>
      <c r="B264" s="1">
        <f>IF(ISERROR(SEARCH(" ",A264)), 0, SEARCH(" ",A264))</f>
        <v>6</v>
      </c>
      <c r="C264" s="1">
        <f>IF(0=B264,-1,LEFT(A264,B264-1)+0)</f>
        <v>86739</v>
      </c>
      <c r="D264" s="1">
        <f>IF(B264=0,-1,RIGHT(A264,LEN(A264)-B264)+0)</f>
        <v>25342</v>
      </c>
      <c r="F264" s="1">
        <f>IF(C264&lt;0,443300000,44330*(1-POWER(C264/$A$1,1/5.255))*1000)</f>
        <v>25338.119303266645</v>
      </c>
      <c r="H264" s="5">
        <f t="shared" si="4"/>
        <v>1.5313300976066817E-4</v>
      </c>
    </row>
    <row r="265" spans="1:8">
      <c r="A265" s="3" t="s">
        <v>11370</v>
      </c>
      <c r="B265" s="1">
        <f>IF(ISERROR(SEARCH(" ",A265)), 0, SEARCH(" ",A265))</f>
        <v>6</v>
      </c>
      <c r="C265" s="1">
        <f>IF(0=B265,-1,LEFT(A265,B265-1)+0)</f>
        <v>86738</v>
      </c>
      <c r="D265" s="1">
        <f>IF(B265=0,-1,RIGHT(A265,LEN(A265)-B265)+0)</f>
        <v>25443</v>
      </c>
      <c r="F265" s="1">
        <f>IF(C265&lt;0,443300000,44330*(1-POWER(C265/$A$1,1/5.255))*1000)</f>
        <v>25435.318868485476</v>
      </c>
      <c r="H265" s="5">
        <f t="shared" si="4"/>
        <v>3.0189566932060561E-4</v>
      </c>
    </row>
    <row r="266" spans="1:8">
      <c r="A266" s="3" t="s">
        <v>11371</v>
      </c>
      <c r="B266" s="1">
        <f>IF(ISERROR(SEARCH(" ",A266)), 0, SEARCH(" ",A266))</f>
        <v>6</v>
      </c>
      <c r="C266" s="1">
        <f>IF(0=B266,-1,LEFT(A266,B266-1)+0)</f>
        <v>86737</v>
      </c>
      <c r="D266" s="1">
        <f>IF(B266=0,-1,RIGHT(A266,LEN(A266)-B266)+0)</f>
        <v>25536</v>
      </c>
      <c r="F266" s="1">
        <f>IF(C266&lt;0,443300000,44330*(1-POWER(C266/$A$1,1/5.255))*1000)</f>
        <v>25532.519341068684</v>
      </c>
      <c r="H266" s="5">
        <f t="shared" si="4"/>
        <v>1.363039995032778E-4</v>
      </c>
    </row>
    <row r="267" spans="1:8">
      <c r="A267" s="3" t="s">
        <v>11372</v>
      </c>
      <c r="B267" s="1">
        <f>IF(ISERROR(SEARCH(" ",A267)), 0, SEARCH(" ",A267))</f>
        <v>6</v>
      </c>
      <c r="C267" s="1">
        <f>IF(0=B267,-1,LEFT(A267,B267-1)+0)</f>
        <v>86736</v>
      </c>
      <c r="D267" s="1">
        <f>IF(B267=0,-1,RIGHT(A267,LEN(A267)-B267)+0)</f>
        <v>25638</v>
      </c>
      <c r="F267" s="1">
        <f>IF(C267&lt;0,443300000,44330*(1-POWER(C267/$A$1,1/5.255))*1000)</f>
        <v>25629.720721040881</v>
      </c>
      <c r="H267" s="5">
        <f t="shared" si="4"/>
        <v>3.229299851438696E-4</v>
      </c>
    </row>
    <row r="268" spans="1:8">
      <c r="A268" s="3" t="s">
        <v>11373</v>
      </c>
      <c r="B268" s="1">
        <f>IF(ISERROR(SEARCH(" ",A268)), 0, SEARCH(" ",A268))</f>
        <v>6</v>
      </c>
      <c r="C268" s="1">
        <f>IF(0=B268,-1,LEFT(A268,B268-1)+0)</f>
        <v>86735</v>
      </c>
      <c r="D268" s="1">
        <f>IF(B268=0,-1,RIGHT(A268,LEN(A268)-B268)+0)</f>
        <v>25731</v>
      </c>
      <c r="F268" s="1">
        <f>IF(C268&lt;0,443300000,44330*(1-POWER(C268/$A$1,1/5.255))*1000)</f>
        <v>25726.923008416841</v>
      </c>
      <c r="H268" s="5">
        <f t="shared" si="4"/>
        <v>1.584466823348807E-4</v>
      </c>
    </row>
    <row r="269" spans="1:8">
      <c r="A269" s="3" t="s">
        <v>11374</v>
      </c>
      <c r="B269" s="1">
        <f>IF(ISERROR(SEARCH(" ",A269)), 0, SEARCH(" ",A269))</f>
        <v>6</v>
      </c>
      <c r="C269" s="1">
        <f>IF(0=B269,-1,LEFT(A269,B269-1)+0)</f>
        <v>86734</v>
      </c>
      <c r="D269" s="1">
        <f>IF(B269=0,-1,RIGHT(A269,LEN(A269)-B269)+0)</f>
        <v>25832</v>
      </c>
      <c r="F269" s="1">
        <f>IF(C269&lt;0,443300000,44330*(1-POWER(C269/$A$1,1/5.255))*1000)</f>
        <v>25824.12620322116</v>
      </c>
      <c r="H269" s="5">
        <f t="shared" si="4"/>
        <v>3.0480786539331786E-4</v>
      </c>
    </row>
    <row r="270" spans="1:8">
      <c r="A270" s="3" t="s">
        <v>11375</v>
      </c>
      <c r="B270" s="1">
        <f>IF(ISERROR(SEARCH(" ",A270)), 0, SEARCH(" ",A270))</f>
        <v>6</v>
      </c>
      <c r="C270" s="1">
        <f>IF(0=B270,-1,LEFT(A270,B270-1)+0)</f>
        <v>86733</v>
      </c>
      <c r="D270" s="1">
        <f>IF(B270=0,-1,RIGHT(A270,LEN(A270)-B270)+0)</f>
        <v>25925</v>
      </c>
      <c r="F270" s="1">
        <f>IF(C270&lt;0,443300000,44330*(1-POWER(C270/$A$1,1/5.255))*1000)</f>
        <v>25921.330305468608</v>
      </c>
      <c r="H270" s="5">
        <f t="shared" si="4"/>
        <v>1.4155041586856129E-4</v>
      </c>
    </row>
    <row r="271" spans="1:8">
      <c r="A271" s="3" t="s">
        <v>11376</v>
      </c>
      <c r="B271" s="1">
        <f>IF(ISERROR(SEARCH(" ",A271)), 0, SEARCH(" ",A271))</f>
        <v>6</v>
      </c>
      <c r="C271" s="1">
        <f>IF(0=B271,-1,LEFT(A271,B271-1)+0)</f>
        <v>86732</v>
      </c>
      <c r="D271" s="1">
        <f>IF(B271=0,-1,RIGHT(A271,LEN(A271)-B271)+0)</f>
        <v>26027</v>
      </c>
      <c r="F271" s="1">
        <f>IF(C271&lt;0,443300000,44330*(1-POWER(C271/$A$1,1/5.255))*1000)</f>
        <v>26018.535315178869</v>
      </c>
      <c r="H271" s="5">
        <f t="shared" si="4"/>
        <v>3.2522706501442747E-4</v>
      </c>
    </row>
    <row r="272" spans="1:8">
      <c r="A272" s="3" t="s">
        <v>11377</v>
      </c>
      <c r="B272" s="1">
        <f>IF(ISERROR(SEARCH(" ",A272)), 0, SEARCH(" ",A272))</f>
        <v>6</v>
      </c>
      <c r="C272" s="1">
        <f>IF(0=B272,-1,LEFT(A272,B272-1)+0)</f>
        <v>86731</v>
      </c>
      <c r="D272" s="1">
        <f>IF(B272=0,-1,RIGHT(A272,LEN(A272)-B272)+0)</f>
        <v>26120</v>
      </c>
      <c r="F272" s="1">
        <f>IF(C272&lt;0,443300000,44330*(1-POWER(C272/$A$1,1/5.255))*1000)</f>
        <v>26115.741232371634</v>
      </c>
      <c r="H272" s="5">
        <f t="shared" si="4"/>
        <v>1.6304623385779494E-4</v>
      </c>
    </row>
    <row r="273" spans="1:8">
      <c r="A273" s="3" t="s">
        <v>11378</v>
      </c>
      <c r="B273" s="1">
        <f>IF(ISERROR(SEARCH(" ",A273)), 0, SEARCH(" ",A273))</f>
        <v>6</v>
      </c>
      <c r="C273" s="1">
        <f>IF(0=B273,-1,LEFT(A273,B273-1)+0)</f>
        <v>86730</v>
      </c>
      <c r="D273" s="1">
        <f>IF(B273=0,-1,RIGHT(A273,LEN(A273)-B273)+0)</f>
        <v>26221</v>
      </c>
      <c r="F273" s="1">
        <f>IF(C273&lt;0,443300000,44330*(1-POWER(C273/$A$1,1/5.255))*1000)</f>
        <v>26212.948057066587</v>
      </c>
      <c r="H273" s="5">
        <f t="shared" si="4"/>
        <v>3.0707993338975045E-4</v>
      </c>
    </row>
    <row r="274" spans="1:8">
      <c r="A274" s="3" t="s">
        <v>11379</v>
      </c>
      <c r="B274" s="1">
        <f>IF(ISERROR(SEARCH(" ",A274)), 0, SEARCH(" ",A274))</f>
        <v>6</v>
      </c>
      <c r="C274" s="1">
        <f>IF(0=B274,-1,LEFT(A274,B274-1)+0)</f>
        <v>86729</v>
      </c>
      <c r="D274" s="1">
        <f>IF(B274=0,-1,RIGHT(A274,LEN(A274)-B274)+0)</f>
        <v>26314</v>
      </c>
      <c r="F274" s="1">
        <f>IF(C274&lt;0,443300000,44330*(1-POWER(C274/$A$1,1/5.255))*1000)</f>
        <v>26310.155789283413</v>
      </c>
      <c r="H274" s="5">
        <f t="shared" si="4"/>
        <v>1.4608994134629973E-4</v>
      </c>
    </row>
    <row r="275" spans="1:8">
      <c r="A275" s="3" t="s">
        <v>11380</v>
      </c>
      <c r="B275" s="1">
        <f>IF(ISERROR(SEARCH(" ",A275)), 0, SEARCH(" ",A275))</f>
        <v>6</v>
      </c>
      <c r="C275" s="1">
        <f>IF(0=B275,-1,LEFT(A275,B275-1)+0)</f>
        <v>86728</v>
      </c>
      <c r="D275" s="1">
        <f>IF(B275=0,-1,RIGHT(A275,LEN(A275)-B275)+0)</f>
        <v>26416</v>
      </c>
      <c r="F275" s="1">
        <f>IF(C275&lt;0,443300000,44330*(1-POWER(C275/$A$1,1/5.255))*1000)</f>
        <v>26407.364429036879</v>
      </c>
      <c r="H275" s="5">
        <f t="shared" si="4"/>
        <v>3.269068353694995E-4</v>
      </c>
    </row>
    <row r="276" spans="1:8">
      <c r="A276" s="3" t="s">
        <v>11381</v>
      </c>
      <c r="B276" s="1">
        <f>IF(ISERROR(SEARCH(" ",A276)), 0, SEARCH(" ",A276))</f>
        <v>6</v>
      </c>
      <c r="C276" s="1">
        <f>IF(0=B276,-1,LEFT(A276,B276-1)+0)</f>
        <v>86727</v>
      </c>
      <c r="D276" s="1">
        <f>IF(B276=0,-1,RIGHT(A276,LEN(A276)-B276)+0)</f>
        <v>26509</v>
      </c>
      <c r="F276" s="1">
        <f>IF(C276&lt;0,443300000,44330*(1-POWER(C276/$A$1,1/5.255))*1000)</f>
        <v>26504.573976351592</v>
      </c>
      <c r="H276" s="5">
        <f t="shared" si="4"/>
        <v>1.6696305588320432E-4</v>
      </c>
    </row>
    <row r="277" spans="1:8">
      <c r="A277" s="3" t="s">
        <v>11382</v>
      </c>
      <c r="B277" s="1">
        <f>IF(ISERROR(SEARCH(" ",A277)), 0, SEARCH(" ",A277))</f>
        <v>6</v>
      </c>
      <c r="C277" s="1">
        <f>IF(0=B277,-1,LEFT(A277,B277-1)+0)</f>
        <v>86726</v>
      </c>
      <c r="D277" s="1">
        <f>IF(B277=0,-1,RIGHT(A277,LEN(A277)-B277)+0)</f>
        <v>26610</v>
      </c>
      <c r="F277" s="1">
        <f>IF(C277&lt;0,443300000,44330*(1-POWER(C277/$A$1,1/5.255))*1000)</f>
        <v>26601.784431237396</v>
      </c>
      <c r="H277" s="5">
        <f t="shared" si="4"/>
        <v>3.0873990088702187E-4</v>
      </c>
    </row>
    <row r="278" spans="1:8">
      <c r="A278" s="3" t="s">
        <v>11383</v>
      </c>
      <c r="B278" s="1">
        <f>IF(ISERROR(SEARCH(" ",A278)), 0, SEARCH(" ",A278))</f>
        <v>6</v>
      </c>
      <c r="C278" s="1">
        <f>IF(0=B278,-1,LEFT(A278,B278-1)+0)</f>
        <v>86725</v>
      </c>
      <c r="D278" s="1">
        <f>IF(B278=0,-1,RIGHT(A278,LEN(A278)-B278)+0)</f>
        <v>26703</v>
      </c>
      <c r="F278" s="1">
        <f>IF(C278&lt;0,443300000,44330*(1-POWER(C278/$A$1,1/5.255))*1000)</f>
        <v>26698.995793723818</v>
      </c>
      <c r="H278" s="5">
        <f t="shared" si="4"/>
        <v>1.4995342381688315E-4</v>
      </c>
    </row>
    <row r="279" spans="1:8">
      <c r="A279" s="3" t="s">
        <v>11384</v>
      </c>
      <c r="B279" s="1">
        <f>IF(ISERROR(SEARCH(" ",A279)), 0, SEARCH(" ",A279))</f>
        <v>6</v>
      </c>
      <c r="C279" s="1">
        <f>IF(0=B279,-1,LEFT(A279,B279-1)+0)</f>
        <v>86724</v>
      </c>
      <c r="D279" s="1">
        <f>IF(B279=0,-1,RIGHT(A279,LEN(A279)-B279)+0)</f>
        <v>26804</v>
      </c>
      <c r="F279" s="1">
        <f>IF(C279&lt;0,443300000,44330*(1-POWER(C279/$A$1,1/5.255))*1000)</f>
        <v>26796.208063820704</v>
      </c>
      <c r="H279" s="5">
        <f t="shared" si="4"/>
        <v>2.9070049915294691E-4</v>
      </c>
    </row>
    <row r="280" spans="1:8">
      <c r="A280" s="3" t="s">
        <v>11385</v>
      </c>
      <c r="B280" s="1">
        <f>IF(ISERROR(SEARCH(" ",A280)), 0, SEARCH(" ",A280))</f>
        <v>6</v>
      </c>
      <c r="C280" s="1">
        <f>IF(0=B280,-1,LEFT(A280,B280-1)+0)</f>
        <v>86723</v>
      </c>
      <c r="D280" s="1">
        <f>IF(B280=0,-1,RIGHT(A280,LEN(A280)-B280)+0)</f>
        <v>26897</v>
      </c>
      <c r="F280" s="1">
        <f>IF(C280&lt;0,443300000,44330*(1-POWER(C280/$A$1,1/5.255))*1000)</f>
        <v>26893.421241557582</v>
      </c>
      <c r="H280" s="5">
        <f t="shared" si="4"/>
        <v>1.3305418605858991E-4</v>
      </c>
    </row>
    <row r="281" spans="1:8">
      <c r="A281" s="3" t="s">
        <v>11386</v>
      </c>
      <c r="B281" s="1">
        <f>IF(ISERROR(SEARCH(" ",A281)), 0, SEARCH(" ",A281))</f>
        <v>6</v>
      </c>
      <c r="C281" s="1">
        <f>IF(0=B281,-1,LEFT(A281,B281-1)+0)</f>
        <v>86722</v>
      </c>
      <c r="D281" s="1">
        <f>IF(B281=0,-1,RIGHT(A281,LEN(A281)-B281)+0)</f>
        <v>26999</v>
      </c>
      <c r="F281" s="1">
        <f>IF(C281&lt;0,443300000,44330*(1-POWER(C281/$A$1,1/5.255))*1000)</f>
        <v>26990.635326944299</v>
      </c>
      <c r="H281" s="5">
        <f t="shared" si="4"/>
        <v>3.0981418036598143E-4</v>
      </c>
    </row>
    <row r="282" spans="1:8">
      <c r="A282" s="3" t="s">
        <v>11387</v>
      </c>
      <c r="B282" s="1">
        <f>IF(ISERROR(SEARCH(" ",A282)), 0, SEARCH(" ",A282))</f>
        <v>6</v>
      </c>
      <c r="C282" s="1">
        <f>IF(0=B282,-1,LEFT(A282,B282-1)+0)</f>
        <v>86721</v>
      </c>
      <c r="D282" s="1">
        <f>IF(B282=0,-1,RIGHT(A282,LEN(A282)-B282)+0)</f>
        <v>27092</v>
      </c>
      <c r="F282" s="1">
        <f>IF(C282&lt;0,443300000,44330*(1-POWER(C282/$A$1,1/5.255))*1000)</f>
        <v>27087.85032000054</v>
      </c>
      <c r="H282" s="5">
        <f t="shared" si="4"/>
        <v>1.5316993944560034E-4</v>
      </c>
    </row>
    <row r="283" spans="1:8">
      <c r="A283" s="3" t="s">
        <v>11388</v>
      </c>
      <c r="B283" s="1">
        <f>IF(ISERROR(SEARCH(" ",A283)), 0, SEARCH(" ",A283))</f>
        <v>6</v>
      </c>
      <c r="C283" s="1">
        <f>IF(0=B283,-1,LEFT(A283,B283-1)+0)</f>
        <v>86720</v>
      </c>
      <c r="D283" s="1">
        <f>IF(B283=0,-1,RIGHT(A283,LEN(A283)-B283)+0)</f>
        <v>27193</v>
      </c>
      <c r="F283" s="1">
        <f>IF(C283&lt;0,443300000,44330*(1-POWER(C283/$A$1,1/5.255))*1000)</f>
        <v>27185.066220750912</v>
      </c>
      <c r="H283" s="5">
        <f t="shared" si="4"/>
        <v>2.9175814544507117E-4</v>
      </c>
    </row>
    <row r="284" spans="1:8">
      <c r="A284" s="3" t="s">
        <v>11389</v>
      </c>
      <c r="B284" s="1">
        <f>IF(ISERROR(SEARCH(" ",A284)), 0, SEARCH(" ",A284))</f>
        <v>6</v>
      </c>
      <c r="C284" s="1">
        <f>IF(0=B284,-1,LEFT(A284,B284-1)+0)</f>
        <v>86719</v>
      </c>
      <c r="D284" s="1">
        <f>IF(B284=0,-1,RIGHT(A284,LEN(A284)-B284)+0)</f>
        <v>27286</v>
      </c>
      <c r="F284" s="1">
        <f>IF(C284&lt;0,443300000,44330*(1-POWER(C284/$A$1,1/5.255))*1000)</f>
        <v>27282.283029210175</v>
      </c>
      <c r="H284" s="5">
        <f t="shared" si="4"/>
        <v>1.362226339450524E-4</v>
      </c>
    </row>
    <row r="285" spans="1:8">
      <c r="A285" s="3" t="s">
        <v>11390</v>
      </c>
      <c r="B285" s="1">
        <f>IF(ISERROR(SEARCH(" ",A285)), 0, SEARCH(" ",A285))</f>
        <v>6</v>
      </c>
      <c r="C285" s="1">
        <f>IF(0=B285,-1,LEFT(A285,B285-1)+0)</f>
        <v>86718</v>
      </c>
      <c r="D285" s="1">
        <f>IF(B285=0,-1,RIGHT(A285,LEN(A285)-B285)+0)</f>
        <v>27388</v>
      </c>
      <c r="F285" s="1">
        <f>IF(C285&lt;0,443300000,44330*(1-POWER(C285/$A$1,1/5.255))*1000)</f>
        <v>27379.500745393103</v>
      </c>
      <c r="H285" s="5">
        <f t="shared" si="4"/>
        <v>3.1032768390890211E-4</v>
      </c>
    </row>
    <row r="286" spans="1:8">
      <c r="A286" s="3" t="s">
        <v>11391</v>
      </c>
      <c r="B286" s="1">
        <f>IF(ISERROR(SEARCH(" ",A286)), 0, SEARCH(" ",A286))</f>
        <v>6</v>
      </c>
      <c r="C286" s="1">
        <f>IF(0=B286,-1,LEFT(A286,B286-1)+0)</f>
        <v>86717</v>
      </c>
      <c r="D286" s="1">
        <f>IF(B286=0,-1,RIGHT(A286,LEN(A286)-B286)+0)</f>
        <v>27481</v>
      </c>
      <c r="F286" s="1">
        <f>IF(C286&lt;0,443300000,44330*(1-POWER(C286/$A$1,1/5.255))*1000)</f>
        <v>27476.719369329221</v>
      </c>
      <c r="H286" s="5">
        <f t="shared" si="4"/>
        <v>1.5576691789887263E-4</v>
      </c>
    </row>
    <row r="287" spans="1:8">
      <c r="A287" s="3" t="s">
        <v>11392</v>
      </c>
      <c r="B287" s="1">
        <f>IF(ISERROR(SEARCH(" ",A287)), 0, SEARCH(" ",A287))</f>
        <v>6</v>
      </c>
      <c r="C287" s="1">
        <f>IF(0=B287,-1,LEFT(A287,B287-1)+0)</f>
        <v>86716</v>
      </c>
      <c r="D287" s="1">
        <f>IF(B287=0,-1,RIGHT(A287,LEN(A287)-B287)+0)</f>
        <v>27582</v>
      </c>
      <c r="F287" s="1">
        <f>IF(C287&lt;0,443300000,44330*(1-POWER(C287/$A$1,1/5.255))*1000)</f>
        <v>27573.93890102837</v>
      </c>
      <c r="H287" s="5">
        <f t="shared" si="4"/>
        <v>2.9225940728118665E-4</v>
      </c>
    </row>
    <row r="288" spans="1:8">
      <c r="A288" s="3" t="s">
        <v>11393</v>
      </c>
      <c r="B288" s="1">
        <f>IF(ISERROR(SEARCH(" ",A288)), 0, SEARCH(" ",A288))</f>
        <v>6</v>
      </c>
      <c r="C288" s="1">
        <f>IF(0=B288,-1,LEFT(A288,B288-1)+0)</f>
        <v>86715</v>
      </c>
      <c r="D288" s="1">
        <f>IF(B288=0,-1,RIGHT(A288,LEN(A288)-B288)+0)</f>
        <v>27675</v>
      </c>
      <c r="F288" s="1">
        <f>IF(C288&lt;0,443300000,44330*(1-POWER(C288/$A$1,1/5.255))*1000)</f>
        <v>27671.159340515165</v>
      </c>
      <c r="H288" s="5">
        <f t="shared" si="4"/>
        <v>1.3877721715753423E-4</v>
      </c>
    </row>
    <row r="289" spans="1:8">
      <c r="A289" s="3" t="s">
        <v>11394</v>
      </c>
      <c r="B289" s="1">
        <f>IF(ISERROR(SEARCH(" ",A289)), 0, SEARCH(" ",A289))</f>
        <v>6</v>
      </c>
      <c r="C289" s="1">
        <f>IF(0=B289,-1,LEFT(A289,B289-1)+0)</f>
        <v>86714</v>
      </c>
      <c r="D289" s="1">
        <f>IF(B289=0,-1,RIGHT(A289,LEN(A289)-B289)+0)</f>
        <v>27777</v>
      </c>
      <c r="F289" s="1">
        <f>IF(C289&lt;0,443300000,44330*(1-POWER(C289/$A$1,1/5.255))*1000)</f>
        <v>27768.380687804362</v>
      </c>
      <c r="H289" s="5">
        <f t="shared" si="4"/>
        <v>3.1030392755295697E-4</v>
      </c>
    </row>
    <row r="290" spans="1:8">
      <c r="A290" s="3" t="s">
        <v>11395</v>
      </c>
      <c r="B290" s="1">
        <f>IF(ISERROR(SEARCH(" ",A290)), 0, SEARCH(" ",A290))</f>
        <v>6</v>
      </c>
      <c r="C290" s="1">
        <f>IF(0=B290,-1,LEFT(A290,B290-1)+0)</f>
        <v>86713</v>
      </c>
      <c r="D290" s="1">
        <f>IF(B290=0,-1,RIGHT(A290,LEN(A290)-B290)+0)</f>
        <v>27870</v>
      </c>
      <c r="F290" s="1">
        <f>IF(C290&lt;0,443300000,44330*(1-POWER(C290/$A$1,1/5.255))*1000)</f>
        <v>27865.602942920577</v>
      </c>
      <c r="H290" s="5">
        <f t="shared" si="4"/>
        <v>1.5777025760397079E-4</v>
      </c>
    </row>
    <row r="291" spans="1:8">
      <c r="A291" s="3" t="s">
        <v>11396</v>
      </c>
      <c r="B291" s="1">
        <f>IF(ISERROR(SEARCH(" ",A291)), 0, SEARCH(" ",A291))</f>
        <v>6</v>
      </c>
      <c r="C291" s="1">
        <f>IF(0=B291,-1,LEFT(A291,B291-1)+0)</f>
        <v>86712</v>
      </c>
      <c r="D291" s="1">
        <f>IF(B291=0,-1,RIGHT(A291,LEN(A291)-B291)+0)</f>
        <v>27971</v>
      </c>
      <c r="F291" s="1">
        <f>IF(C291&lt;0,443300000,44330*(1-POWER(C291/$A$1,1/5.255))*1000)</f>
        <v>27962.82610587365</v>
      </c>
      <c r="H291" s="5">
        <f t="shared" si="4"/>
        <v>2.9222745437596816E-4</v>
      </c>
    </row>
    <row r="292" spans="1:8">
      <c r="A292" s="3" t="s">
        <v>11397</v>
      </c>
      <c r="B292" s="1">
        <f>IF(ISERROR(SEARCH(" ",A292)), 0, SEARCH(" ",A292))</f>
        <v>6</v>
      </c>
      <c r="C292" s="1">
        <f>IF(0=B292,-1,LEFT(A292,B292-1)+0)</f>
        <v>86711</v>
      </c>
      <c r="D292" s="1">
        <f>IF(B292=0,-1,RIGHT(A292,LEN(A292)-B292)+0)</f>
        <v>28064</v>
      </c>
      <c r="F292" s="1">
        <f>IF(C292&lt;0,443300000,44330*(1-POWER(C292/$A$1,1/5.255))*1000)</f>
        <v>28060.050176693112</v>
      </c>
      <c r="H292" s="5">
        <f t="shared" si="4"/>
        <v>1.4074341886003396E-4</v>
      </c>
    </row>
    <row r="293" spans="1:8">
      <c r="A293" s="3" t="s">
        <v>11398</v>
      </c>
      <c r="B293" s="1">
        <f>IF(ISERROR(SEARCH(" ",A293)), 0, SEARCH(" ",A293))</f>
        <v>6</v>
      </c>
      <c r="C293" s="1">
        <f>IF(0=B293,-1,LEFT(A293,B293-1)+0)</f>
        <v>86710</v>
      </c>
      <c r="D293" s="1">
        <f>IF(B293=0,-1,RIGHT(A293,LEN(A293)-B293)+0)</f>
        <v>28166</v>
      </c>
      <c r="F293" s="1">
        <f>IF(C293&lt;0,443300000,44330*(1-POWER(C293/$A$1,1/5.255))*1000)</f>
        <v>28157.275155388797</v>
      </c>
      <c r="H293" s="5">
        <f t="shared" si="4"/>
        <v>3.0976512856644784E-4</v>
      </c>
    </row>
    <row r="294" spans="1:8">
      <c r="A294" s="3" t="s">
        <v>11399</v>
      </c>
      <c r="B294" s="1">
        <f>IF(ISERROR(SEARCH(" ",A294)), 0, SEARCH(" ",A294))</f>
        <v>6</v>
      </c>
      <c r="C294" s="1">
        <f>IF(0=B294,-1,LEFT(A294,B294-1)+0)</f>
        <v>86709</v>
      </c>
      <c r="D294" s="1">
        <f>IF(B294=0,-1,RIGHT(A294,LEN(A294)-B294)+0)</f>
        <v>28258</v>
      </c>
      <c r="F294" s="1">
        <f>IF(C294&lt;0,443300000,44330*(1-POWER(C294/$A$1,1/5.255))*1000)</f>
        <v>28254.501041985328</v>
      </c>
      <c r="H294" s="5">
        <f t="shared" si="4"/>
        <v>1.2382185627688081E-4</v>
      </c>
    </row>
    <row r="295" spans="1:8">
      <c r="A295" s="3" t="s">
        <v>11400</v>
      </c>
      <c r="B295" s="1">
        <f>IF(ISERROR(SEARCH(" ",A295)), 0, SEARCH(" ",A295))</f>
        <v>6</v>
      </c>
      <c r="C295" s="1">
        <f>IF(0=B295,-1,LEFT(A295,B295-1)+0)</f>
        <v>86708</v>
      </c>
      <c r="D295" s="1">
        <f>IF(B295=0,-1,RIGHT(A295,LEN(A295)-B295)+0)</f>
        <v>28360</v>
      </c>
      <c r="F295" s="1">
        <f>IF(C295&lt;0,443300000,44330*(1-POWER(C295/$A$1,1/5.255))*1000)</f>
        <v>28351.727836497459</v>
      </c>
      <c r="H295" s="5">
        <f t="shared" si="4"/>
        <v>2.9168418556209218E-4</v>
      </c>
    </row>
    <row r="296" spans="1:8">
      <c r="A296" s="3" t="s">
        <v>11401</v>
      </c>
      <c r="B296" s="1">
        <f>IF(ISERROR(SEARCH(" ",A296)), 0, SEARCH(" ",A296))</f>
        <v>6</v>
      </c>
      <c r="C296" s="1">
        <f>IF(0=B296,-1,LEFT(A296,B296-1)+0)</f>
        <v>86707</v>
      </c>
      <c r="D296" s="1">
        <f>IF(B296=0,-1,RIGHT(A296,LEN(A296)-B296)+0)</f>
        <v>28453</v>
      </c>
      <c r="F296" s="1">
        <f>IF(C296&lt;0,443300000,44330*(1-POWER(C296/$A$1,1/5.255))*1000)</f>
        <v>28448.955538949805</v>
      </c>
      <c r="H296" s="5">
        <f t="shared" si="4"/>
        <v>1.4214532914611863E-4</v>
      </c>
    </row>
    <row r="297" spans="1:8">
      <c r="A297" s="3" t="s">
        <v>11402</v>
      </c>
      <c r="B297" s="1">
        <f>IF(ISERROR(SEARCH(" ",A297)), 0, SEARCH(" ",A297))</f>
        <v>6</v>
      </c>
      <c r="C297" s="1">
        <f>IF(0=B297,-1,LEFT(A297,B297-1)+0)</f>
        <v>86706</v>
      </c>
      <c r="D297" s="1">
        <f>IF(B297=0,-1,RIGHT(A297,LEN(A297)-B297)+0)</f>
        <v>28554</v>
      </c>
      <c r="F297" s="1">
        <f>IF(C297&lt;0,443300000,44330*(1-POWER(C297/$A$1,1/5.255))*1000)</f>
        <v>28546.184149357126</v>
      </c>
      <c r="H297" s="5">
        <f t="shared" si="4"/>
        <v>2.737217427636603E-4</v>
      </c>
    </row>
    <row r="298" spans="1:8">
      <c r="A298" s="3" t="s">
        <v>11403</v>
      </c>
      <c r="B298" s="1">
        <f>IF(ISERROR(SEARCH(" ",A298)), 0, SEARCH(" ",A298))</f>
        <v>6</v>
      </c>
      <c r="C298" s="1">
        <f>IF(0=B298,-1,LEFT(A298,B298-1)+0)</f>
        <v>86705</v>
      </c>
      <c r="D298" s="1">
        <f>IF(B298=0,-1,RIGHT(A298,LEN(A298)-B298)+0)</f>
        <v>28647</v>
      </c>
      <c r="F298" s="1">
        <f>IF(C298&lt;0,443300000,44330*(1-POWER(C298/$A$1,1/5.255))*1000)</f>
        <v>28643.413667734192</v>
      </c>
      <c r="H298" s="5">
        <f t="shared" si="4"/>
        <v>1.2519050042963901E-4</v>
      </c>
    </row>
    <row r="299" spans="1:8">
      <c r="A299" s="3" t="s">
        <v>11404</v>
      </c>
      <c r="B299" s="1">
        <f>IF(ISERROR(SEARCH(" ",A299)), 0, SEARCH(" ",A299))</f>
        <v>6</v>
      </c>
      <c r="C299" s="1">
        <f>IF(0=B299,-1,LEFT(A299,B299-1)+0)</f>
        <v>86704</v>
      </c>
      <c r="D299" s="1">
        <f>IF(B299=0,-1,RIGHT(A299,LEN(A299)-B299)+0)</f>
        <v>28749</v>
      </c>
      <c r="F299" s="1">
        <f>IF(C299&lt;0,443300000,44330*(1-POWER(C299/$A$1,1/5.255))*1000)</f>
        <v>28740.644094110525</v>
      </c>
      <c r="H299" s="5">
        <f t="shared" si="4"/>
        <v>2.9065031442746713E-4</v>
      </c>
    </row>
    <row r="300" spans="1:8">
      <c r="A300" s="3" t="s">
        <v>11405</v>
      </c>
      <c r="B300" s="1">
        <f>IF(ISERROR(SEARCH(" ",A300)), 0, SEARCH(" ",A300))</f>
        <v>6</v>
      </c>
      <c r="C300" s="1">
        <f>IF(0=B300,-1,LEFT(A300,B300-1)+0)</f>
        <v>86703</v>
      </c>
      <c r="D300" s="1">
        <f>IF(B300=0,-1,RIGHT(A300,LEN(A300)-B300)+0)</f>
        <v>28842</v>
      </c>
      <c r="F300" s="1">
        <f>IF(C300&lt;0,443300000,44330*(1-POWER(C300/$A$1,1/5.255))*1000)</f>
        <v>28837.875428500898</v>
      </c>
      <c r="H300" s="5">
        <f t="shared" si="4"/>
        <v>1.4300573812848886E-4</v>
      </c>
    </row>
    <row r="301" spans="1:8">
      <c r="A301" s="3" t="s">
        <v>11406</v>
      </c>
      <c r="B301" s="1">
        <f>IF(ISERROR(SEARCH(" ",A301)), 0, SEARCH(" ",A301))</f>
        <v>6</v>
      </c>
      <c r="C301" s="1">
        <f>IF(0=B301,-1,LEFT(A301,B301-1)+0)</f>
        <v>86702</v>
      </c>
      <c r="D301" s="1">
        <f>IF(B301=0,-1,RIGHT(A301,LEN(A301)-B301)+0)</f>
        <v>28943</v>
      </c>
      <c r="F301" s="1">
        <f>IF(C301&lt;0,443300000,44330*(1-POWER(C301/$A$1,1/5.255))*1000)</f>
        <v>28935.107670920068</v>
      </c>
      <c r="H301" s="5">
        <f t="shared" si="4"/>
        <v>2.7268524617116738E-4</v>
      </c>
    </row>
    <row r="302" spans="1:8">
      <c r="A302" s="3" t="s">
        <v>11407</v>
      </c>
      <c r="B302" s="1">
        <f>IF(ISERROR(SEARCH(" ",A302)), 0, SEARCH(" ",A302))</f>
        <v>6</v>
      </c>
      <c r="C302" s="1">
        <f>IF(0=B302,-1,LEFT(A302,B302-1)+0)</f>
        <v>86701</v>
      </c>
      <c r="D302" s="1">
        <f>IF(B302=0,-1,RIGHT(A302,LEN(A302)-B302)+0)</f>
        <v>29036</v>
      </c>
      <c r="F302" s="1">
        <f>IF(C302&lt;0,443300000,44330*(1-POWER(C302/$A$1,1/5.255))*1000)</f>
        <v>29032.340821387726</v>
      </c>
      <c r="H302" s="5">
        <f t="shared" si="4"/>
        <v>1.2602213157024162E-4</v>
      </c>
    </row>
    <row r="303" spans="1:8">
      <c r="A303" s="3" t="s">
        <v>11408</v>
      </c>
      <c r="B303" s="1">
        <f>IF(ISERROR(SEARCH(" ",A303)), 0, SEARCH(" ",A303))</f>
        <v>6</v>
      </c>
      <c r="C303" s="1">
        <f>IF(0=B303,-1,LEFT(A303,B303-1)+0)</f>
        <v>86700</v>
      </c>
      <c r="D303" s="1">
        <f>IF(B303=0,-1,RIGHT(A303,LEN(A303)-B303)+0)</f>
        <v>29138</v>
      </c>
      <c r="F303" s="1">
        <f>IF(C303&lt;0,443300000,44330*(1-POWER(C303/$A$1,1/5.255))*1000)</f>
        <v>29129.574879928485</v>
      </c>
      <c r="H303" s="5">
        <f t="shared" si="4"/>
        <v>2.8914544826396001E-4</v>
      </c>
    </row>
    <row r="304" spans="1:8">
      <c r="A304" s="3" t="s">
        <v>11409</v>
      </c>
      <c r="B304" s="1">
        <f>IF(ISERROR(SEARCH(" ",A304)), 0, SEARCH(" ",A304))</f>
        <v>6</v>
      </c>
      <c r="C304" s="1">
        <f>IF(0=B304,-1,LEFT(A304,B304-1)+0)</f>
        <v>86699</v>
      </c>
      <c r="D304" s="1">
        <f>IF(B304=0,-1,RIGHT(A304,LEN(A304)-B304)+0)</f>
        <v>29231</v>
      </c>
      <c r="F304" s="1">
        <f>IF(C304&lt;0,443300000,44330*(1-POWER(C304/$A$1,1/5.255))*1000)</f>
        <v>29226.809846557098</v>
      </c>
      <c r="H304" s="5">
        <f t="shared" si="4"/>
        <v>1.4334622294487519E-4</v>
      </c>
    </row>
    <row r="305" spans="1:8">
      <c r="A305" s="3" t="s">
        <v>11410</v>
      </c>
      <c r="B305" s="1">
        <f>IF(ISERROR(SEARCH(" ",A305)), 0, SEARCH(" ",A305))</f>
        <v>6</v>
      </c>
      <c r="C305" s="1">
        <f>IF(0=B305,-1,LEFT(A305,B305-1)+0)</f>
        <v>86698</v>
      </c>
      <c r="D305" s="1">
        <f>IF(B305=0,-1,RIGHT(A305,LEN(A305)-B305)+0)</f>
        <v>29332</v>
      </c>
      <c r="F305" s="1">
        <f>IF(C305&lt;0,443300000,44330*(1-POWER(C305/$A$1,1/5.255))*1000)</f>
        <v>29324.04572129326</v>
      </c>
      <c r="H305" s="5">
        <f t="shared" si="4"/>
        <v>2.7118091868063199E-4</v>
      </c>
    </row>
    <row r="306" spans="1:8">
      <c r="A306" s="3" t="s">
        <v>11411</v>
      </c>
      <c r="B306" s="1">
        <f>IF(ISERROR(SEARCH(" ",A306)), 0, SEARCH(" ",A306))</f>
        <v>6</v>
      </c>
      <c r="C306" s="1">
        <f>IF(0=B306,-1,LEFT(A306,B306-1)+0)</f>
        <v>86697</v>
      </c>
      <c r="D306" s="1">
        <f>IF(B306=0,-1,RIGHT(A306,LEN(A306)-B306)+0)</f>
        <v>29425</v>
      </c>
      <c r="F306" s="1">
        <f>IF(C306&lt;0,443300000,44330*(1-POWER(C306/$A$1,1/5.255))*1000)</f>
        <v>29421.282504151732</v>
      </c>
      <c r="H306" s="5">
        <f t="shared" si="4"/>
        <v>1.2633800673809005E-4</v>
      </c>
    </row>
    <row r="307" spans="1:8">
      <c r="A307" s="3" t="s">
        <v>11412</v>
      </c>
      <c r="B307" s="1">
        <f>IF(ISERROR(SEARCH(" ",A307)), 0, SEARCH(" ",A307))</f>
        <v>6</v>
      </c>
      <c r="C307" s="1">
        <f>IF(0=B307,-1,LEFT(A307,B307-1)+0)</f>
        <v>86696</v>
      </c>
      <c r="D307" s="1">
        <f>IF(B307=0,-1,RIGHT(A307,LEN(A307)-B307)+0)</f>
        <v>29527</v>
      </c>
      <c r="F307" s="1">
        <f>IF(C307&lt;0,443300000,44330*(1-POWER(C307/$A$1,1/5.255))*1000)</f>
        <v>29518.520195162051</v>
      </c>
      <c r="H307" s="5">
        <f t="shared" si="4"/>
        <v>2.8718816127438969E-4</v>
      </c>
    </row>
    <row r="308" spans="1:8">
      <c r="A308" s="3" t="s">
        <v>11413</v>
      </c>
      <c r="B308" s="1">
        <f>IF(ISERROR(SEARCH(" ",A308)), 0, SEARCH(" ",A308))</f>
        <v>6</v>
      </c>
      <c r="C308" s="1">
        <f>IF(0=B308,-1,LEFT(A308,B308-1)+0)</f>
        <v>86695</v>
      </c>
      <c r="D308" s="1">
        <f>IF(B308=0,-1,RIGHT(A308,LEN(A308)-B308)+0)</f>
        <v>29620</v>
      </c>
      <c r="F308" s="1">
        <f>IF(C308&lt;0,443300000,44330*(1-POWER(C308/$A$1,1/5.255))*1000)</f>
        <v>29615.758794334048</v>
      </c>
      <c r="H308" s="5">
        <f t="shared" si="4"/>
        <v>1.4318722707468918E-4</v>
      </c>
    </row>
    <row r="309" spans="1:8">
      <c r="A309" s="3" t="s">
        <v>11414</v>
      </c>
      <c r="B309" s="1">
        <f>IF(ISERROR(SEARCH(" ",A309)), 0, SEARCH(" ",A309))</f>
        <v>6</v>
      </c>
      <c r="C309" s="1">
        <f>IF(0=B309,-1,LEFT(A309,B309-1)+0)</f>
        <v>86694</v>
      </c>
      <c r="D309" s="1">
        <f>IF(B309=0,-1,RIGHT(A309,LEN(A309)-B309)+0)</f>
        <v>29721</v>
      </c>
      <c r="F309" s="1">
        <f>IF(C309&lt;0,443300000,44330*(1-POWER(C309/$A$1,1/5.255))*1000)</f>
        <v>29712.998301687421</v>
      </c>
      <c r="H309" s="5">
        <f t="shared" si="4"/>
        <v>2.6922708901378856E-4</v>
      </c>
    </row>
    <row r="310" spans="1:8">
      <c r="A310" s="3" t="s">
        <v>11415</v>
      </c>
      <c r="B310" s="1">
        <f>IF(ISERROR(SEARCH(" ",A310)), 0, SEARCH(" ",A310))</f>
        <v>6</v>
      </c>
      <c r="C310" s="1">
        <f>IF(0=B310,-1,LEFT(A310,B310-1)+0)</f>
        <v>86693</v>
      </c>
      <c r="D310" s="1">
        <f>IF(B310=0,-1,RIGHT(A310,LEN(A310)-B310)+0)</f>
        <v>29814</v>
      </c>
      <c r="F310" s="1">
        <f>IF(C310&lt;0,443300000,44330*(1-POWER(C310/$A$1,1/5.255))*1000)</f>
        <v>29810.238717246772</v>
      </c>
      <c r="H310" s="5">
        <f t="shared" si="4"/>
        <v>1.2615827306729867E-4</v>
      </c>
    </row>
    <row r="311" spans="1:8">
      <c r="A311" s="3" t="s">
        <v>11416</v>
      </c>
      <c r="B311" s="1">
        <f>IF(ISERROR(SEARCH(" ",A311)), 0, SEARCH(" ",A311))</f>
        <v>6</v>
      </c>
      <c r="C311" s="1">
        <f>IF(0=B311,-1,LEFT(A311,B311-1)+0)</f>
        <v>86692</v>
      </c>
      <c r="D311" s="1">
        <f>IF(B311=0,-1,RIGHT(A311,LEN(A311)-B311)+0)</f>
        <v>29915</v>
      </c>
      <c r="F311" s="1">
        <f>IF(C311&lt;0,443300000,44330*(1-POWER(C311/$A$1,1/5.255))*1000)</f>
        <v>29907.480041021947</v>
      </c>
      <c r="H311" s="5">
        <f t="shared" si="4"/>
        <v>2.5137753561936093E-4</v>
      </c>
    </row>
    <row r="312" spans="1:8">
      <c r="A312" s="3" t="s">
        <v>11417</v>
      </c>
      <c r="B312" s="1">
        <f>IF(ISERROR(SEARCH(" ",A312)), 0, SEARCH(" ",A312))</f>
        <v>6</v>
      </c>
      <c r="C312" s="1">
        <f>IF(0=B312,-1,LEFT(A312,B312-1)+0)</f>
        <v>86691</v>
      </c>
      <c r="D312" s="1">
        <f>IF(B312=0,-1,RIGHT(A312,LEN(A312)-B312)+0)</f>
        <v>30008</v>
      </c>
      <c r="F312" s="1">
        <f>IF(C312&lt;0,443300000,44330*(1-POWER(C312/$A$1,1/5.255))*1000)</f>
        <v>30004.722273042473</v>
      </c>
      <c r="H312" s="5">
        <f t="shared" si="4"/>
        <v>1.0922843766752843E-4</v>
      </c>
    </row>
    <row r="313" spans="1:8">
      <c r="A313" s="3" t="s">
        <v>11418</v>
      </c>
      <c r="B313" s="1">
        <f>IF(ISERROR(SEARCH(" ",A313)), 0, SEARCH(" ",A313))</f>
        <v>6</v>
      </c>
      <c r="C313" s="1">
        <f>IF(0=B313,-1,LEFT(A313,B313-1)+0)</f>
        <v>86690</v>
      </c>
      <c r="D313" s="1">
        <f>IF(B313=0,-1,RIGHT(A313,LEN(A313)-B313)+0)</f>
        <v>30110</v>
      </c>
      <c r="F313" s="1">
        <f>IF(C313&lt;0,443300000,44330*(1-POWER(C313/$A$1,1/5.255))*1000)</f>
        <v>30101.965413323116</v>
      </c>
      <c r="H313" s="5">
        <f t="shared" si="4"/>
        <v>2.6684113838870536E-4</v>
      </c>
    </row>
    <row r="314" spans="1:8">
      <c r="A314" s="3" t="s">
        <v>11419</v>
      </c>
      <c r="B314" s="1">
        <f>IF(ISERROR(SEARCH(" ",A314)), 0, SEARCH(" ",A314))</f>
        <v>6</v>
      </c>
      <c r="C314" s="1">
        <f>IF(0=B314,-1,LEFT(A314,B314-1)+0)</f>
        <v>86689</v>
      </c>
      <c r="D314" s="1">
        <f>IF(B314=0,-1,RIGHT(A314,LEN(A314)-B314)+0)</f>
        <v>30203</v>
      </c>
      <c r="F314" s="1">
        <f>IF(C314&lt;0,443300000,44330*(1-POWER(C314/$A$1,1/5.255))*1000)</f>
        <v>30199.20946187864</v>
      </c>
      <c r="H314" s="5">
        <f t="shared" si="4"/>
        <v>1.255020402397259E-4</v>
      </c>
    </row>
    <row r="315" spans="1:8">
      <c r="A315" s="3" t="s">
        <v>11420</v>
      </c>
      <c r="B315" s="1">
        <f>IF(ISERROR(SEARCH(" ",A315)), 0, SEARCH(" ",A315))</f>
        <v>6</v>
      </c>
      <c r="C315" s="1">
        <f>IF(0=B315,-1,LEFT(A315,B315-1)+0)</f>
        <v>86688</v>
      </c>
      <c r="D315" s="1">
        <f>IF(B315=0,-1,RIGHT(A315,LEN(A315)-B315)+0)</f>
        <v>30304</v>
      </c>
      <c r="F315" s="1">
        <f>IF(C315&lt;0,443300000,44330*(1-POWER(C315/$A$1,1/5.255))*1000)</f>
        <v>30296.454418728732</v>
      </c>
      <c r="H315" s="5">
        <f t="shared" si="4"/>
        <v>2.4899621407299433E-4</v>
      </c>
    </row>
    <row r="316" spans="1:8">
      <c r="A316" s="3" t="s">
        <v>11421</v>
      </c>
      <c r="B316" s="1">
        <f>IF(ISERROR(SEARCH(" ",A316)), 0, SEARCH(" ",A316))</f>
        <v>6</v>
      </c>
      <c r="C316" s="1">
        <f>IF(0=B316,-1,LEFT(A316,B316-1)+0)</f>
        <v>86687</v>
      </c>
      <c r="D316" s="1">
        <f>IF(B316=0,-1,RIGHT(A316,LEN(A316)-B316)+0)</f>
        <v>30397</v>
      </c>
      <c r="F316" s="1">
        <f>IF(C316&lt;0,443300000,44330*(1-POWER(C316/$A$1,1/5.255))*1000)</f>
        <v>30393.700283898004</v>
      </c>
      <c r="H316" s="5">
        <f t="shared" si="4"/>
        <v>1.0855400539512871E-4</v>
      </c>
    </row>
    <row r="317" spans="1:8">
      <c r="A317" s="3" t="s">
        <v>11422</v>
      </c>
      <c r="B317" s="1">
        <f>IF(ISERROR(SEARCH(" ",A317)), 0, SEARCH(" ",A317))</f>
        <v>6</v>
      </c>
      <c r="C317" s="1">
        <f>IF(0=B317,-1,LEFT(A317,B317-1)+0)</f>
        <v>86686</v>
      </c>
      <c r="D317" s="1">
        <f>IF(B317=0,-1,RIGHT(A317,LEN(A317)-B317)+0)</f>
        <v>30499</v>
      </c>
      <c r="F317" s="1">
        <f>IF(C317&lt;0,443300000,44330*(1-POWER(C317/$A$1,1/5.255))*1000)</f>
        <v>30490.947057401216</v>
      </c>
      <c r="H317" s="5">
        <f t="shared" si="4"/>
        <v>2.6403956191299008E-4</v>
      </c>
    </row>
    <row r="318" spans="1:8">
      <c r="A318" s="3" t="s">
        <v>11423</v>
      </c>
      <c r="B318" s="1">
        <f>IF(ISERROR(SEARCH(" ",A318)), 0, SEARCH(" ",A318))</f>
        <v>6</v>
      </c>
      <c r="C318" s="1">
        <f>IF(0=B318,-1,LEFT(A318,B318-1)+0)</f>
        <v>86685</v>
      </c>
      <c r="D318" s="1">
        <f>IF(B318=0,-1,RIGHT(A318,LEN(A318)-B318)+0)</f>
        <v>30592</v>
      </c>
      <c r="F318" s="1">
        <f>IF(C318&lt;0,443300000,44330*(1-POWER(C318/$A$1,1/5.255))*1000)</f>
        <v>30588.194739258055</v>
      </c>
      <c r="H318" s="5">
        <f t="shared" si="4"/>
        <v>1.2438744580102473E-4</v>
      </c>
    </row>
    <row r="319" spans="1:8">
      <c r="A319" s="3" t="s">
        <v>11424</v>
      </c>
      <c r="B319" s="1">
        <f>IF(ISERROR(SEARCH(" ",A319)), 0, SEARCH(" ",A319))</f>
        <v>6</v>
      </c>
      <c r="C319" s="1">
        <f>IF(0=B319,-1,LEFT(A319,B319-1)+0)</f>
        <v>86684</v>
      </c>
      <c r="D319" s="1">
        <f>IF(B319=0,-1,RIGHT(A319,LEN(A319)-B319)+0)</f>
        <v>30693</v>
      </c>
      <c r="F319" s="1">
        <f>IF(C319&lt;0,443300000,44330*(1-POWER(C319/$A$1,1/5.255))*1000)</f>
        <v>30685.44332949313</v>
      </c>
      <c r="H319" s="5">
        <f t="shared" si="4"/>
        <v>2.4620175632458319E-4</v>
      </c>
    </row>
    <row r="320" spans="1:8">
      <c r="A320" s="3" t="s">
        <v>11425</v>
      </c>
      <c r="B320" s="1">
        <f>IF(ISERROR(SEARCH(" ",A320)), 0, SEARCH(" ",A320))</f>
        <v>6</v>
      </c>
      <c r="C320" s="1">
        <f>IF(0=B320,-1,LEFT(A320,B320-1)+0)</f>
        <v>86683</v>
      </c>
      <c r="D320" s="1">
        <f>IF(B320=0,-1,RIGHT(A320,LEN(A320)-B320)+0)</f>
        <v>30786</v>
      </c>
      <c r="F320" s="1">
        <f>IF(C320&lt;0,443300000,44330*(1-POWER(C320/$A$1,1/5.255))*1000)</f>
        <v>30782.692828116284</v>
      </c>
      <c r="H320" s="5">
        <f t="shared" si="4"/>
        <v>1.0742453984656546E-4</v>
      </c>
    </row>
    <row r="321" spans="1:8">
      <c r="A321" s="3" t="s">
        <v>11426</v>
      </c>
      <c r="B321" s="1">
        <f>IF(ISERROR(SEARCH(" ",A321)), 0, SEARCH(" ",A321))</f>
        <v>6</v>
      </c>
      <c r="C321" s="1">
        <f>IF(0=B321,-1,LEFT(A321,B321-1)+0)</f>
        <v>86682</v>
      </c>
      <c r="D321" s="1">
        <f>IF(B321=0,-1,RIGHT(A321,LEN(A321)-B321)+0)</f>
        <v>30888</v>
      </c>
      <c r="F321" s="1">
        <f>IF(C321&lt;0,443300000,44330*(1-POWER(C321/$A$1,1/5.255))*1000)</f>
        <v>30879.943235147202</v>
      </c>
      <c r="H321" s="5">
        <f t="shared" si="4"/>
        <v>2.608380229473466E-4</v>
      </c>
    </row>
    <row r="322" spans="1:8">
      <c r="A322" s="3" t="s">
        <v>11427</v>
      </c>
      <c r="B322" s="1">
        <f>IF(ISERROR(SEARCH(" ",A322)), 0, SEARCH(" ",A322))</f>
        <v>6</v>
      </c>
      <c r="C322" s="1">
        <f>IF(0=B322,-1,LEFT(A322,B322-1)+0)</f>
        <v>86681</v>
      </c>
      <c r="D322" s="1">
        <f>IF(B322=0,-1,RIGHT(A322,LEN(A322)-B322)+0)</f>
        <v>30981</v>
      </c>
      <c r="F322" s="1">
        <f>IF(C322&lt;0,443300000,44330*(1-POWER(C322/$A$1,1/5.255))*1000)</f>
        <v>30977.194550610497</v>
      </c>
      <c r="H322" s="5">
        <f t="shared" si="4"/>
        <v>1.2283171587435324E-4</v>
      </c>
    </row>
    <row r="323" spans="1:8">
      <c r="A323" s="3" t="s">
        <v>11428</v>
      </c>
      <c r="B323" s="1">
        <f>IF(ISERROR(SEARCH(" ",A323)), 0, SEARCH(" ",A323))</f>
        <v>6</v>
      </c>
      <c r="C323" s="1">
        <f>IF(0=B323,-1,LEFT(A323,B323-1)+0)</f>
        <v>86680</v>
      </c>
      <c r="D323" s="1">
        <f>IF(B323=0,-1,RIGHT(A323,LEN(A323)-B323)+0)</f>
        <v>31082</v>
      </c>
      <c r="F323" s="1">
        <f>IF(C323&lt;0,443300000,44330*(1-POWER(C323/$A$1,1/5.255))*1000)</f>
        <v>31074.446774525848</v>
      </c>
      <c r="H323" s="5">
        <f t="shared" si="4"/>
        <v>2.4300963497046478E-4</v>
      </c>
    </row>
    <row r="324" spans="1:8">
      <c r="A324" s="3" t="s">
        <v>11429</v>
      </c>
      <c r="B324" s="1">
        <f>IF(ISERROR(SEARCH(" ",A324)), 0, SEARCH(" ",A324))</f>
        <v>6</v>
      </c>
      <c r="C324" s="1">
        <f>IF(0=B324,-1,LEFT(A324,B324-1)+0)</f>
        <v>86679</v>
      </c>
      <c r="D324" s="1">
        <f>IF(B324=0,-1,RIGHT(A324,LEN(A324)-B324)+0)</f>
        <v>31175</v>
      </c>
      <c r="F324" s="1">
        <f>IF(C324&lt;0,443300000,44330*(1-POWER(C324/$A$1,1/5.255))*1000)</f>
        <v>31171.699906903108</v>
      </c>
      <c r="H324" s="5">
        <f t="shared" ref="H324:H387" si="5">IF(D324&gt;0,ABS((F324-D324)/D324),0)</f>
        <v>1.0585703598691073E-4</v>
      </c>
    </row>
    <row r="325" spans="1:8">
      <c r="A325" s="3" t="s">
        <v>11430</v>
      </c>
      <c r="B325" s="1">
        <f>IF(ISERROR(SEARCH(" ",A325)), 0, SEARCH(" ",A325))</f>
        <v>6</v>
      </c>
      <c r="C325" s="1">
        <f>IF(0=B325,-1,LEFT(A325,B325-1)+0)</f>
        <v>86678</v>
      </c>
      <c r="D325" s="1">
        <f>IF(B325=0,-1,RIGHT(A325,LEN(A325)-B325)+0)</f>
        <v>31276</v>
      </c>
      <c r="F325" s="1">
        <f>IF(C325&lt;0,443300000,44330*(1-POWER(C325/$A$1,1/5.255))*1000)</f>
        <v>31268.953947771799</v>
      </c>
      <c r="H325" s="5">
        <f t="shared" si="5"/>
        <v>2.2528623315644602E-4</v>
      </c>
    </row>
    <row r="326" spans="1:8">
      <c r="A326" s="3" t="s">
        <v>11431</v>
      </c>
      <c r="B326" s="1">
        <f>IF(ISERROR(SEARCH(" ",A326)), 0, SEARCH(" ",A326))</f>
        <v>6</v>
      </c>
      <c r="C326" s="1">
        <f>IF(0=B326,-1,LEFT(A326,B326-1)+0)</f>
        <v>86677</v>
      </c>
      <c r="D326" s="1">
        <f>IF(B326=0,-1,RIGHT(A326,LEN(A326)-B326)+0)</f>
        <v>31369</v>
      </c>
      <c r="F326" s="1">
        <f>IF(C326&lt;0,443300000,44330*(1-POWER(C326/$A$1,1/5.255))*1000)</f>
        <v>31366.208897141765</v>
      </c>
      <c r="H326" s="5">
        <f t="shared" si="5"/>
        <v>8.8976469069297967E-5</v>
      </c>
    </row>
    <row r="327" spans="1:8">
      <c r="A327" s="3" t="s">
        <v>11432</v>
      </c>
      <c r="B327" s="1">
        <f>IF(ISERROR(SEARCH(" ",A327)), 0, SEARCH(" ",A327))</f>
        <v>6</v>
      </c>
      <c r="C327" s="1">
        <f>IF(0=B327,-1,LEFT(A327,B327-1)+0)</f>
        <v>86676</v>
      </c>
      <c r="D327" s="1">
        <f>IF(B327=0,-1,RIGHT(A327,LEN(A327)-B327)+0)</f>
        <v>31471</v>
      </c>
      <c r="F327" s="1">
        <f>IF(C327&lt;0,443300000,44330*(1-POWER(C327/$A$1,1/5.255))*1000)</f>
        <v>31463.464755037618</v>
      </c>
      <c r="H327" s="5">
        <f t="shared" si="5"/>
        <v>2.3943455760485594E-4</v>
      </c>
    </row>
    <row r="328" spans="1:8">
      <c r="A328" s="3" t="s">
        <v>11433</v>
      </c>
      <c r="B328" s="1">
        <f>IF(ISERROR(SEARCH(" ",A328)), 0, SEARCH(" ",A328))</f>
        <v>6</v>
      </c>
      <c r="C328" s="1">
        <f>IF(0=B328,-1,LEFT(A328,B328-1)+0)</f>
        <v>86675</v>
      </c>
      <c r="D328" s="1">
        <f>IF(B328=0,-1,RIGHT(A328,LEN(A328)-B328)+0)</f>
        <v>31564</v>
      </c>
      <c r="F328" s="1">
        <f>IF(C328&lt;0,443300000,44330*(1-POWER(C328/$A$1,1/5.255))*1000)</f>
        <v>31560.721521479038</v>
      </c>
      <c r="H328" s="5">
        <f t="shared" si="5"/>
        <v>1.0386765051838742E-4</v>
      </c>
    </row>
    <row r="329" spans="1:8">
      <c r="A329" s="3" t="s">
        <v>11434</v>
      </c>
      <c r="B329" s="1">
        <f>IF(ISERROR(SEARCH(" ",A329)), 0, SEARCH(" ",A329))</f>
        <v>6</v>
      </c>
      <c r="C329" s="1">
        <f>IF(0=B329,-1,LEFT(A329,B329-1)+0)</f>
        <v>86674</v>
      </c>
      <c r="D329" s="1">
        <f>IF(B329=0,-1,RIGHT(A329,LEN(A329)-B329)+0)</f>
        <v>31665</v>
      </c>
      <c r="F329" s="1">
        <f>IF(C329&lt;0,443300000,44330*(1-POWER(C329/$A$1,1/5.255))*1000)</f>
        <v>31657.979196485718</v>
      </c>
      <c r="H329" s="5">
        <f t="shared" si="5"/>
        <v>2.2172125420124133E-4</v>
      </c>
    </row>
    <row r="330" spans="1:8">
      <c r="A330" s="3" t="s">
        <v>11435</v>
      </c>
      <c r="B330" s="1">
        <f>IF(ISERROR(SEARCH(" ",A330)), 0, SEARCH(" ",A330))</f>
        <v>6</v>
      </c>
      <c r="C330" s="1">
        <f>IF(0=B330,-1,LEFT(A330,B330-1)+0)</f>
        <v>86673</v>
      </c>
      <c r="D330" s="1">
        <f>IF(B330=0,-1,RIGHT(A330,LEN(A330)-B330)+0)</f>
        <v>31758</v>
      </c>
      <c r="F330" s="1">
        <f>IF(C330&lt;0,443300000,44330*(1-POWER(C330/$A$1,1/5.255))*1000)</f>
        <v>31755.237780067499</v>
      </c>
      <c r="H330" s="5">
        <f t="shared" si="5"/>
        <v>8.6977137492961343E-5</v>
      </c>
    </row>
    <row r="331" spans="1:8">
      <c r="A331" s="3" t="s">
        <v>11436</v>
      </c>
      <c r="B331" s="1">
        <f>IF(ISERROR(SEARCH(" ",A331)), 0, SEARCH(" ",A331))</f>
        <v>6</v>
      </c>
      <c r="C331" s="1">
        <f>IF(0=B331,-1,LEFT(A331,B331-1)+0)</f>
        <v>86672</v>
      </c>
      <c r="D331" s="1">
        <f>IF(B331=0,-1,RIGHT(A331,LEN(A331)-B331)+0)</f>
        <v>31860</v>
      </c>
      <c r="F331" s="1">
        <f>IF(C331&lt;0,443300000,44330*(1-POWER(C331/$A$1,1/5.255))*1000)</f>
        <v>31852.49727225391</v>
      </c>
      <c r="H331" s="5">
        <f t="shared" si="5"/>
        <v>2.354905130599619E-4</v>
      </c>
    </row>
    <row r="332" spans="1:8">
      <c r="A332" s="3" t="s">
        <v>11437</v>
      </c>
      <c r="B332" s="1">
        <f>IF(ISERROR(SEARCH(" ",A332)), 0, SEARCH(" ",A332))</f>
        <v>6</v>
      </c>
      <c r="C332" s="1">
        <f>IF(0=B332,-1,LEFT(A332,B332-1)+0)</f>
        <v>86671</v>
      </c>
      <c r="D332" s="1">
        <f>IF(B332=0,-1,RIGHT(A332,LEN(A332)-B332)+0)</f>
        <v>31953</v>
      </c>
      <c r="F332" s="1">
        <f>IF(C332&lt;0,443300000,44330*(1-POWER(C332/$A$1,1/5.255))*1000)</f>
        <v>31949.757673059717</v>
      </c>
      <c r="H332" s="5">
        <f t="shared" si="5"/>
        <v>1.0147175352181359E-4</v>
      </c>
    </row>
    <row r="333" spans="1:8">
      <c r="A333" s="3" t="s">
        <v>11438</v>
      </c>
      <c r="B333" s="1">
        <f>IF(ISERROR(SEARCH(" ",A333)), 0, SEARCH(" ",A333))</f>
        <v>6</v>
      </c>
      <c r="C333" s="1">
        <f>IF(0=B333,-1,LEFT(A333,B333-1)+0)</f>
        <v>86670</v>
      </c>
      <c r="D333" s="1">
        <f>IF(B333=0,-1,RIGHT(A333,LEN(A333)-B333)+0)</f>
        <v>32054</v>
      </c>
      <c r="F333" s="1">
        <f>IF(C333&lt;0,443300000,44330*(1-POWER(C333/$A$1,1/5.255))*1000)</f>
        <v>32047.018982504604</v>
      </c>
      <c r="H333" s="5">
        <f t="shared" si="5"/>
        <v>2.1778927732564961E-4</v>
      </c>
    </row>
    <row r="334" spans="1:8">
      <c r="A334" s="3" t="s">
        <v>11439</v>
      </c>
      <c r="B334" s="1">
        <f>IF(ISERROR(SEARCH(" ",A334)), 0, SEARCH(" ",A334))</f>
        <v>6</v>
      </c>
      <c r="C334" s="1">
        <f>IF(0=B334,-1,LEFT(A334,B334-1)+0)</f>
        <v>86669</v>
      </c>
      <c r="D334" s="1">
        <f>IF(B334=0,-1,RIGHT(A334,LEN(A334)-B334)+0)</f>
        <v>32147</v>
      </c>
      <c r="F334" s="1">
        <f>IF(C334&lt;0,443300000,44330*(1-POWER(C334/$A$1,1/5.255))*1000)</f>
        <v>32144.281200603338</v>
      </c>
      <c r="H334" s="5">
        <f t="shared" si="5"/>
        <v>8.4573969473412131E-5</v>
      </c>
    </row>
    <row r="335" spans="1:8">
      <c r="A335" s="3" t="s">
        <v>11440</v>
      </c>
      <c r="B335" s="1">
        <f>IF(ISERROR(SEARCH(" ",A335)), 0, SEARCH(" ",A335))</f>
        <v>6</v>
      </c>
      <c r="C335" s="1">
        <f>IF(0=B335,-1,LEFT(A335,B335-1)+0)</f>
        <v>86668</v>
      </c>
      <c r="D335" s="1">
        <f>IF(B335=0,-1,RIGHT(A335,LEN(A335)-B335)+0)</f>
        <v>32249</v>
      </c>
      <c r="F335" s="1">
        <f>IF(C335&lt;0,443300000,44330*(1-POWER(C335/$A$1,1/5.255))*1000)</f>
        <v>32241.544327380532</v>
      </c>
      <c r="H335" s="5">
        <f t="shared" si="5"/>
        <v>2.3119081582274816E-4</v>
      </c>
    </row>
    <row r="336" spans="1:8">
      <c r="A336" s="3" t="s">
        <v>11441</v>
      </c>
      <c r="B336" s="1">
        <f>IF(ISERROR(SEARCH(" ",A336)), 0, SEARCH(" ",A336))</f>
        <v>6</v>
      </c>
      <c r="C336" s="1">
        <f>IF(0=B336,-1,LEFT(A336,B336-1)+0)</f>
        <v>86667</v>
      </c>
      <c r="D336" s="1">
        <f>IF(B336=0,-1,RIGHT(A336,LEN(A336)-B336)+0)</f>
        <v>32342</v>
      </c>
      <c r="F336" s="1">
        <f>IF(C336&lt;0,443300000,44330*(1-POWER(C336/$A$1,1/5.255))*1000)</f>
        <v>32338.808362850941</v>
      </c>
      <c r="H336" s="5">
        <f t="shared" si="5"/>
        <v>9.8683975915490893E-5</v>
      </c>
    </row>
    <row r="337" spans="1:8">
      <c r="A337" s="3" t="s">
        <v>11442</v>
      </c>
      <c r="B337" s="1">
        <f>IF(ISERROR(SEARCH(" ",A337)), 0, SEARCH(" ",A337))</f>
        <v>6</v>
      </c>
      <c r="C337" s="1">
        <f>IF(0=B337,-1,LEFT(A337,B337-1)+0)</f>
        <v>86666</v>
      </c>
      <c r="D337" s="1">
        <f>IF(B337=0,-1,RIGHT(A337,LEN(A337)-B337)+0)</f>
        <v>32444</v>
      </c>
      <c r="F337" s="1">
        <f>IF(C337&lt;0,443300000,44330*(1-POWER(C337/$A$1,1/5.255))*1000)</f>
        <v>32436.073307039173</v>
      </c>
      <c r="H337" s="5">
        <f t="shared" si="5"/>
        <v>2.4431922576832374E-4</v>
      </c>
    </row>
    <row r="338" spans="1:8">
      <c r="A338" s="3" t="s">
        <v>11443</v>
      </c>
      <c r="B338" s="1">
        <f>IF(ISERROR(SEARCH(" ",A338)), 0, SEARCH(" ",A338))</f>
        <v>6</v>
      </c>
      <c r="C338" s="1">
        <f>IF(0=B338,-1,LEFT(A338,B338-1)+0)</f>
        <v>86665</v>
      </c>
      <c r="D338" s="1">
        <f>IF(B338=0,-1,RIGHT(A338,LEN(A338)-B338)+0)</f>
        <v>32537</v>
      </c>
      <c r="F338" s="1">
        <f>IF(C338&lt;0,443300000,44330*(1-POWER(C338/$A$1,1/5.255))*1000)</f>
        <v>32533.339159960007</v>
      </c>
      <c r="H338" s="5">
        <f t="shared" si="5"/>
        <v>1.1251314011718238E-4</v>
      </c>
    </row>
    <row r="339" spans="1:8">
      <c r="A339" s="3" t="s">
        <v>11444</v>
      </c>
      <c r="B339" s="1">
        <f>IF(ISERROR(SEARCH(" ",A339)), 0, SEARCH(" ",A339))</f>
        <v>6</v>
      </c>
      <c r="C339" s="1">
        <f>IF(0=B339,-1,LEFT(A339,B339-1)+0)</f>
        <v>86664</v>
      </c>
      <c r="D339" s="1">
        <f>IF(B339=0,-1,RIGHT(A339,LEN(A339)-B339)+0)</f>
        <v>32639</v>
      </c>
      <c r="F339" s="1">
        <f>IF(C339&lt;0,443300000,44330*(1-POWER(C339/$A$1,1/5.255))*1000)</f>
        <v>32630.605921633112</v>
      </c>
      <c r="H339" s="5">
        <f t="shared" si="5"/>
        <v>2.57179397864141E-4</v>
      </c>
    </row>
    <row r="340" spans="1:8">
      <c r="A340" s="3" t="s">
        <v>11445</v>
      </c>
      <c r="B340" s="1">
        <f>IF(ISERROR(SEARCH(" ",A340)), 0, SEARCH(" ",A340))</f>
        <v>6</v>
      </c>
      <c r="C340" s="1">
        <f>IF(0=B340,-1,LEFT(A340,B340-1)+0)</f>
        <v>86663</v>
      </c>
      <c r="D340" s="1">
        <f>IF(B340=0,-1,RIGHT(A340,LEN(A340)-B340)+0)</f>
        <v>32732</v>
      </c>
      <c r="F340" s="1">
        <f>IF(C340&lt;0,443300000,44330*(1-POWER(C340/$A$1,1/5.255))*1000)</f>
        <v>32727.873592078191</v>
      </c>
      <c r="H340" s="5">
        <f t="shared" si="5"/>
        <v>1.2606647689750104E-4</v>
      </c>
    </row>
    <row r="341" spans="1:8">
      <c r="A341" s="3" t="s">
        <v>11446</v>
      </c>
      <c r="B341" s="1">
        <f>IF(ISERROR(SEARCH(" ",A341)), 0, SEARCH(" ",A341))</f>
        <v>6</v>
      </c>
      <c r="C341" s="1">
        <f>IF(0=B341,-1,LEFT(A341,B341-1)+0)</f>
        <v>86662</v>
      </c>
      <c r="D341" s="1">
        <f>IF(B341=0,-1,RIGHT(A341,LEN(A341)-B341)+0)</f>
        <v>32834</v>
      </c>
      <c r="F341" s="1">
        <f>IF(C341&lt;0,443300000,44330*(1-POWER(C341/$A$1,1/5.255))*1000)</f>
        <v>32825.142171309992</v>
      </c>
      <c r="H341" s="5">
        <f t="shared" si="5"/>
        <v>2.6977610677981112E-4</v>
      </c>
    </row>
    <row r="342" spans="1:8">
      <c r="A342" s="3" t="s">
        <v>11447</v>
      </c>
      <c r="B342" s="1">
        <f>IF(ISERROR(SEARCH(" ",A342)), 0, SEARCH(" ",A342))</f>
        <v>6</v>
      </c>
      <c r="C342" s="1">
        <f>IF(0=B342,-1,LEFT(A342,B342-1)+0)</f>
        <v>86661</v>
      </c>
      <c r="D342" s="1">
        <f>IF(B342=0,-1,RIGHT(A342,LEN(A342)-B342)+0)</f>
        <v>32927</v>
      </c>
      <c r="F342" s="1">
        <f>IF(C342&lt;0,443300000,44330*(1-POWER(C342/$A$1,1/5.255))*1000)</f>
        <v>32922.411659353129</v>
      </c>
      <c r="H342" s="5">
        <f t="shared" si="5"/>
        <v>1.3934888228113934E-4</v>
      </c>
    </row>
    <row r="343" spans="1:8">
      <c r="A343" s="3" t="s">
        <v>11448</v>
      </c>
      <c r="B343" s="1">
        <f>IF(ISERROR(SEARCH(" ",A343)), 0, SEARCH(" ",A343))</f>
        <v>6</v>
      </c>
      <c r="C343" s="1">
        <f>IF(0=B343,-1,LEFT(A343,B343-1)+0)</f>
        <v>86660</v>
      </c>
      <c r="D343" s="1">
        <f>IF(B343=0,-1,RIGHT(A343,LEN(A343)-B343)+0)</f>
        <v>33029</v>
      </c>
      <c r="F343" s="1">
        <f>IF(C343&lt;0,443300000,44330*(1-POWER(C343/$A$1,1/5.255))*1000)</f>
        <v>33019.68205622238</v>
      </c>
      <c r="H343" s="5">
        <f t="shared" si="5"/>
        <v>2.8211401427896102E-4</v>
      </c>
    </row>
    <row r="344" spans="1:8">
      <c r="A344" s="3" t="s">
        <v>11449</v>
      </c>
      <c r="B344" s="1">
        <f>IF(ISERROR(SEARCH(" ",A344)), 0, SEARCH(" ",A344))</f>
        <v>6</v>
      </c>
      <c r="C344" s="1">
        <f>IF(0=B344,-1,LEFT(A344,B344-1)+0)</f>
        <v>86659</v>
      </c>
      <c r="D344" s="1">
        <f>IF(B344=0,-1,RIGHT(A344,LEN(A344)-B344)+0)</f>
        <v>33122</v>
      </c>
      <c r="F344" s="1">
        <f>IF(C344&lt;0,443300000,44330*(1-POWER(C344/$A$1,1/5.255))*1000)</f>
        <v>33116.953361942338</v>
      </c>
      <c r="H344" s="5">
        <f t="shared" si="5"/>
        <v>1.5236513669650886E-4</v>
      </c>
    </row>
    <row r="345" spans="1:8">
      <c r="A345" s="3" t="s">
        <v>11450</v>
      </c>
      <c r="B345" s="1">
        <f>IF(ISERROR(SEARCH(" ",A345)), 0, SEARCH(" ",A345))</f>
        <v>6</v>
      </c>
      <c r="C345" s="1">
        <f>IF(0=B345,-1,LEFT(A345,B345-1)+0)</f>
        <v>86658</v>
      </c>
      <c r="D345" s="1">
        <f>IF(B345=0,-1,RIGHT(A345,LEN(A345)-B345)+0)</f>
        <v>33224</v>
      </c>
      <c r="F345" s="1">
        <f>IF(C345&lt;0,443300000,44330*(1-POWER(C345/$A$1,1/5.255))*1000)</f>
        <v>33214.225576527766</v>
      </c>
      <c r="H345" s="5">
        <f t="shared" si="5"/>
        <v>2.9419767253292947E-4</v>
      </c>
    </row>
    <row r="346" spans="1:8">
      <c r="A346" s="3" t="s">
        <v>11451</v>
      </c>
      <c r="B346" s="1">
        <f>IF(ISERROR(SEARCH(" ",A346)), 0, SEARCH(" ",A346))</f>
        <v>6</v>
      </c>
      <c r="C346" s="1">
        <f>IF(0=B346,-1,LEFT(A346,B346-1)+0)</f>
        <v>86657</v>
      </c>
      <c r="D346" s="1">
        <f>IF(B346=0,-1,RIGHT(A346,LEN(A346)-B346)+0)</f>
        <v>33317</v>
      </c>
      <c r="F346" s="1">
        <f>IF(C346&lt;0,443300000,44330*(1-POWER(C346/$A$1,1/5.255))*1000)</f>
        <v>33311.498699998367</v>
      </c>
      <c r="H346" s="5">
        <f t="shared" si="5"/>
        <v>1.6511990880431471E-4</v>
      </c>
    </row>
    <row r="347" spans="1:8">
      <c r="A347" s="3" t="s">
        <v>11452</v>
      </c>
      <c r="B347" s="1">
        <f>IF(ISERROR(SEARCH(" ",A347)), 0, SEARCH(" ",A347))</f>
        <v>6</v>
      </c>
      <c r="C347" s="1">
        <f>IF(0=B347,-1,LEFT(A347,B347-1)+0)</f>
        <v>86656</v>
      </c>
      <c r="D347" s="1">
        <f>IF(B347=0,-1,RIGHT(A347,LEN(A347)-B347)+0)</f>
        <v>33419</v>
      </c>
      <c r="F347" s="1">
        <f>IF(C347&lt;0,443300000,44330*(1-POWER(C347/$A$1,1/5.255))*1000)</f>
        <v>33408.772732373815</v>
      </c>
      <c r="H347" s="5">
        <f t="shared" si="5"/>
        <v>3.060315277592236E-4</v>
      </c>
    </row>
    <row r="348" spans="1:8">
      <c r="A348" s="3" t="s">
        <v>11453</v>
      </c>
      <c r="B348" s="1">
        <f>IF(ISERROR(SEARCH(" ",A348)), 0, SEARCH(" ",A348))</f>
        <v>6</v>
      </c>
      <c r="C348" s="1">
        <f>IF(0=B348,-1,LEFT(A348,B348-1)+0)</f>
        <v>86655</v>
      </c>
      <c r="D348" s="1">
        <f>IF(B348=0,-1,RIGHT(A348,LEN(A348)-B348)+0)</f>
        <v>33512</v>
      </c>
      <c r="F348" s="1">
        <f>IF(C348&lt;0,443300000,44330*(1-POWER(C348/$A$1,1/5.255))*1000)</f>
        <v>33506.047673668865</v>
      </c>
      <c r="H348" s="5">
        <f t="shared" si="5"/>
        <v>1.7761775874716005E-4</v>
      </c>
    </row>
    <row r="349" spans="1:8">
      <c r="A349" s="3" t="s">
        <v>11454</v>
      </c>
      <c r="B349" s="1">
        <f>IF(ISERROR(SEARCH(" ",A349)), 0, SEARCH(" ",A349))</f>
        <v>6</v>
      </c>
      <c r="C349" s="1">
        <f>IF(0=B349,-1,LEFT(A349,B349-1)+0)</f>
        <v>86654</v>
      </c>
      <c r="D349" s="1">
        <f>IF(B349=0,-1,RIGHT(A349,LEN(A349)-B349)+0)</f>
        <v>33614</v>
      </c>
      <c r="F349" s="1">
        <f>IF(C349&lt;0,443300000,44330*(1-POWER(C349/$A$1,1/5.255))*1000)</f>
        <v>33603.323523908155</v>
      </c>
      <c r="H349" s="5">
        <f t="shared" si="5"/>
        <v>3.1761992300365804E-4</v>
      </c>
    </row>
    <row r="350" spans="1:8">
      <c r="A350" s="3" t="s">
        <v>11455</v>
      </c>
      <c r="B350" s="1">
        <f>IF(ISERROR(SEARCH(" ",A350)), 0, SEARCH(" ",A350))</f>
        <v>6</v>
      </c>
      <c r="C350" s="1">
        <f>IF(0=B350,-1,LEFT(A350,B350-1)+0)</f>
        <v>86653</v>
      </c>
      <c r="D350" s="1">
        <f>IF(B350=0,-1,RIGHT(A350,LEN(A350)-B350)+0)</f>
        <v>33707</v>
      </c>
      <c r="F350" s="1">
        <f>IF(C350&lt;0,443300000,44330*(1-POWER(C350/$A$1,1/5.255))*1000)</f>
        <v>33700.600283111344</v>
      </c>
      <c r="H350" s="5">
        <f t="shared" si="5"/>
        <v>1.8986314085075082E-4</v>
      </c>
    </row>
    <row r="351" spans="1:8">
      <c r="A351" s="3" t="s">
        <v>11456</v>
      </c>
      <c r="B351" s="1">
        <f>IF(ISERROR(SEARCH(" ",A351)), 0, SEARCH(" ",A351))</f>
        <v>6</v>
      </c>
      <c r="C351" s="1">
        <f>IF(0=B351,-1,LEFT(A351,B351-1)+0)</f>
        <v>86652</v>
      </c>
      <c r="D351" s="1">
        <f>IF(B351=0,-1,RIGHT(A351,LEN(A351)-B351)+0)</f>
        <v>33800</v>
      </c>
      <c r="F351" s="1">
        <f>IF(C351&lt;0,443300000,44330*(1-POWER(C351/$A$1,1/5.255))*1000)</f>
        <v>33797.877951293201</v>
      </c>
      <c r="H351" s="5">
        <f t="shared" si="5"/>
        <v>6.2782506118299502E-5</v>
      </c>
    </row>
    <row r="352" spans="1:8">
      <c r="A352" s="3" t="s">
        <v>11457</v>
      </c>
      <c r="B352" s="1">
        <f>IF(ISERROR(SEARCH(" ",A352)), 0, SEARCH(" ",A352))</f>
        <v>6</v>
      </c>
      <c r="C352" s="1">
        <f>IF(0=B352,-1,LEFT(A352,B352-1)+0)</f>
        <v>86651</v>
      </c>
      <c r="D352" s="1">
        <f>IF(B352=0,-1,RIGHT(A352,LEN(A352)-B352)+0)</f>
        <v>33902</v>
      </c>
      <c r="F352" s="1">
        <f>IF(C352&lt;0,443300000,44330*(1-POWER(C352/$A$1,1/5.255))*1000)</f>
        <v>33895.156528473432</v>
      </c>
      <c r="H352" s="5">
        <f t="shared" si="5"/>
        <v>2.0186040724937953E-4</v>
      </c>
    </row>
    <row r="353" spans="1:8">
      <c r="A353" s="3" t="s">
        <v>11458</v>
      </c>
      <c r="B353" s="1">
        <f>IF(ISERROR(SEARCH(" ",A353)), 0, SEARCH(" ",A353))</f>
        <v>6</v>
      </c>
      <c r="C353" s="1">
        <f>IF(0=B353,-1,LEFT(A353,B353-1)+0)</f>
        <v>86650</v>
      </c>
      <c r="D353" s="1">
        <f>IF(B353=0,-1,RIGHT(A353,LEN(A353)-B353)+0)</f>
        <v>33995</v>
      </c>
      <c r="F353" s="1">
        <f>IF(C353&lt;0,443300000,44330*(1-POWER(C353/$A$1,1/5.255))*1000)</f>
        <v>33992.436014666775</v>
      </c>
      <c r="H353" s="5">
        <f t="shared" si="5"/>
        <v>7.5422424863214919E-5</v>
      </c>
    </row>
    <row r="354" spans="1:8">
      <c r="A354" s="3" t="s">
        <v>11459</v>
      </c>
      <c r="B354" s="1">
        <f>IF(ISERROR(SEARCH(" ",A354)), 0, SEARCH(" ",A354))</f>
        <v>6</v>
      </c>
      <c r="C354" s="1">
        <f>IF(0=B354,-1,LEFT(A354,B354-1)+0)</f>
        <v>86649</v>
      </c>
      <c r="D354" s="1">
        <f>IF(B354=0,-1,RIGHT(A354,LEN(A354)-B354)+0)</f>
        <v>34097</v>
      </c>
      <c r="F354" s="1">
        <f>IF(C354&lt;0,443300000,44330*(1-POWER(C354/$A$1,1/5.255))*1000)</f>
        <v>34089.71640990278</v>
      </c>
      <c r="H354" s="5">
        <f t="shared" si="5"/>
        <v>2.1361381051765376E-4</v>
      </c>
    </row>
    <row r="355" spans="1:8">
      <c r="A355" s="3" t="s">
        <v>11460</v>
      </c>
      <c r="B355" s="1">
        <f>IF(ISERROR(SEARCH(" ",A355)), 0, SEARCH(" ",A355))</f>
        <v>6</v>
      </c>
      <c r="C355" s="1">
        <f>IF(0=B355,-1,LEFT(A355,B355-1)+0)</f>
        <v>86648</v>
      </c>
      <c r="D355" s="1">
        <f>IF(B355=0,-1,RIGHT(A355,LEN(A355)-B355)+0)</f>
        <v>34190</v>
      </c>
      <c r="F355" s="1">
        <f>IF(C355&lt;0,443300000,44330*(1-POWER(C355/$A$1,1/5.255))*1000)</f>
        <v>34186.997714196194</v>
      </c>
      <c r="H355" s="5">
        <f t="shared" si="5"/>
        <v>8.7811810582230017E-5</v>
      </c>
    </row>
    <row r="356" spans="1:8">
      <c r="A356" s="3" t="s">
        <v>11461</v>
      </c>
      <c r="B356" s="1">
        <f>IF(ISERROR(SEARCH(" ",A356)), 0, SEARCH(" ",A356))</f>
        <v>6</v>
      </c>
      <c r="C356" s="1">
        <f>IF(0=B356,-1,LEFT(A356,B356-1)+0)</f>
        <v>86647</v>
      </c>
      <c r="D356" s="1">
        <f>IF(B356=0,-1,RIGHT(A356,LEN(A356)-B356)+0)</f>
        <v>34292</v>
      </c>
      <c r="F356" s="1">
        <f>IF(C356&lt;0,443300000,44330*(1-POWER(C356/$A$1,1/5.255))*1000)</f>
        <v>34284.279927561802</v>
      </c>
      <c r="H356" s="5">
        <f t="shared" si="5"/>
        <v>2.2512750607133611E-4</v>
      </c>
    </row>
    <row r="357" spans="1:8">
      <c r="A357" s="3" t="s">
        <v>11462</v>
      </c>
      <c r="B357" s="1">
        <f>IF(ISERROR(SEARCH(" ",A357)), 0, SEARCH(" ",A357))</f>
        <v>6</v>
      </c>
      <c r="C357" s="1">
        <f>IF(0=B357,-1,LEFT(A357,B357-1)+0)</f>
        <v>86646</v>
      </c>
      <c r="D357" s="1">
        <f>IF(B357=0,-1,RIGHT(A357,LEN(A357)-B357)+0)</f>
        <v>34385</v>
      </c>
      <c r="F357" s="1">
        <f>IF(C357&lt;0,443300000,44330*(1-POWER(C357/$A$1,1/5.255))*1000)</f>
        <v>34381.563050019278</v>
      </c>
      <c r="H357" s="5">
        <f t="shared" si="5"/>
        <v>9.9954921643789226E-5</v>
      </c>
    </row>
    <row r="358" spans="1:8">
      <c r="A358" s="3" t="s">
        <v>11463</v>
      </c>
      <c r="B358" s="1">
        <f>IF(ISERROR(SEARCH(" ",A358)), 0, SEARCH(" ",A358))</f>
        <v>6</v>
      </c>
      <c r="C358" s="1">
        <f>IF(0=B358,-1,LEFT(A358,B358-1)+0)</f>
        <v>86645</v>
      </c>
      <c r="D358" s="1">
        <f>IF(B358=0,-1,RIGHT(A358,LEN(A358)-B358)+0)</f>
        <v>34487</v>
      </c>
      <c r="F358" s="1">
        <f>IF(C358&lt;0,443300000,44330*(1-POWER(C358/$A$1,1/5.255))*1000)</f>
        <v>34478.847081593238</v>
      </c>
      <c r="H358" s="5">
        <f t="shared" si="5"/>
        <v>2.3640555591272603E-4</v>
      </c>
    </row>
    <row r="359" spans="1:8">
      <c r="A359" s="3" t="s">
        <v>11464</v>
      </c>
      <c r="B359" s="1">
        <f>IF(ISERROR(SEARCH(" ",A359)), 0, SEARCH(" ",A359))</f>
        <v>6</v>
      </c>
      <c r="C359" s="1">
        <f>IF(0=B359,-1,LEFT(A359,B359-1)+0)</f>
        <v>86644</v>
      </c>
      <c r="D359" s="1">
        <f>IF(B359=0,-1,RIGHT(A359,LEN(A359)-B359)+0)</f>
        <v>34580</v>
      </c>
      <c r="F359" s="1">
        <f>IF(C359&lt;0,443300000,44330*(1-POWER(C359/$A$1,1/5.255))*1000)</f>
        <v>34576.132022298436</v>
      </c>
      <c r="H359" s="5">
        <f t="shared" si="5"/>
        <v>1.1185591965194004E-4</v>
      </c>
    </row>
    <row r="360" spans="1:8">
      <c r="A360" s="3" t="s">
        <v>11465</v>
      </c>
      <c r="B360" s="1">
        <f>IF(ISERROR(SEARCH(" ",A360)), 0, SEARCH(" ",A360))</f>
        <v>6</v>
      </c>
      <c r="C360" s="1">
        <f>IF(0=B360,-1,LEFT(A360,B360-1)+0)</f>
        <v>86643</v>
      </c>
      <c r="D360" s="1">
        <f>IF(B360=0,-1,RIGHT(A360,LEN(A360)-B360)+0)</f>
        <v>34682</v>
      </c>
      <c r="F360" s="1">
        <f>IF(C360&lt;0,443300000,44330*(1-POWER(C360/$A$1,1/5.255))*1000)</f>
        <v>34673.417872154569</v>
      </c>
      <c r="H360" s="5">
        <f t="shared" si="5"/>
        <v>2.4745193026444229E-4</v>
      </c>
    </row>
    <row r="361" spans="1:8">
      <c r="A361" s="3" t="s">
        <v>11466</v>
      </c>
      <c r="B361" s="1">
        <f>IF(ISERROR(SEARCH(" ",A361)), 0, SEARCH(" ",A361))</f>
        <v>6</v>
      </c>
      <c r="C361" s="1">
        <f>IF(0=B361,-1,LEFT(A361,B361-1)+0)</f>
        <v>86642</v>
      </c>
      <c r="D361" s="1">
        <f>IF(B361=0,-1,RIGHT(A361,LEN(A361)-B361)+0)</f>
        <v>34775</v>
      </c>
      <c r="F361" s="1">
        <f>IF(C361&lt;0,443300000,44330*(1-POWER(C361/$A$1,1/5.255))*1000)</f>
        <v>34770.70463118131</v>
      </c>
      <c r="H361" s="5">
        <f t="shared" si="5"/>
        <v>1.2351887329086685E-4</v>
      </c>
    </row>
    <row r="362" spans="1:8">
      <c r="A362" s="3" t="s">
        <v>11467</v>
      </c>
      <c r="B362" s="1">
        <f>IF(ISERROR(SEARCH(" ",A362)), 0, SEARCH(" ",A362))</f>
        <v>6</v>
      </c>
      <c r="C362" s="1">
        <f>IF(0=B362,-1,LEFT(A362,B362-1)+0)</f>
        <v>86641</v>
      </c>
      <c r="D362" s="1">
        <f>IF(B362=0,-1,RIGHT(A362,LEN(A362)-B362)+0)</f>
        <v>34877</v>
      </c>
      <c r="F362" s="1">
        <f>IF(C362&lt;0,443300000,44330*(1-POWER(C362/$A$1,1/5.255))*1000)</f>
        <v>34867.992299393438</v>
      </c>
      <c r="H362" s="5">
        <f t="shared" si="5"/>
        <v>2.5827051083986981E-4</v>
      </c>
    </row>
    <row r="363" spans="1:8">
      <c r="A363" s="3" t="s">
        <v>11468</v>
      </c>
      <c r="B363" s="1">
        <f>IF(ISERROR(SEARCH(" ",A363)), 0, SEARCH(" ",A363))</f>
        <v>6</v>
      </c>
      <c r="C363" s="1">
        <f>IF(0=B363,-1,LEFT(A363,B363-1)+0)</f>
        <v>86640</v>
      </c>
      <c r="D363" s="1">
        <f>IF(B363=0,-1,RIGHT(A363,LEN(A363)-B363)+0)</f>
        <v>34970</v>
      </c>
      <c r="F363" s="1">
        <f>IF(C363&lt;0,443300000,44330*(1-POWER(C363/$A$1,1/5.255))*1000)</f>
        <v>34965.280876815552</v>
      </c>
      <c r="H363" s="5">
        <f t="shared" si="5"/>
        <v>1.3494776049322586E-4</v>
      </c>
    </row>
    <row r="364" spans="1:8">
      <c r="A364" s="3" t="s">
        <v>11469</v>
      </c>
      <c r="B364" s="1">
        <f>IF(ISERROR(SEARCH(" ",A364)), 0, SEARCH(" ",A364))</f>
        <v>6</v>
      </c>
      <c r="C364" s="1">
        <f>IF(0=B364,-1,LEFT(A364,B364-1)+0)</f>
        <v>86639</v>
      </c>
      <c r="D364" s="1">
        <f>IF(B364=0,-1,RIGHT(A364,LEN(A364)-B364)+0)</f>
        <v>35071</v>
      </c>
      <c r="F364" s="1">
        <f>IF(C364&lt;0,443300000,44330*(1-POWER(C364/$A$1,1/5.255))*1000)</f>
        <v>35062.570363467341</v>
      </c>
      <c r="H364" s="5">
        <f t="shared" si="5"/>
        <v>2.4035917232639674E-4</v>
      </c>
    </row>
    <row r="365" spans="1:8">
      <c r="A365" s="3" t="s">
        <v>11470</v>
      </c>
      <c r="B365" s="1">
        <f>IF(ISERROR(SEARCH(" ",A365)), 0, SEARCH(" ",A365))</f>
        <v>6</v>
      </c>
      <c r="C365" s="1">
        <f>IF(0=B365,-1,LEFT(A365,B365-1)+0)</f>
        <v>86638</v>
      </c>
      <c r="D365" s="1">
        <f>IF(B365=0,-1,RIGHT(A365,LEN(A365)-B365)+0)</f>
        <v>35165</v>
      </c>
      <c r="F365" s="1">
        <f>IF(C365&lt;0,443300000,44330*(1-POWER(C365/$A$1,1/5.255))*1000)</f>
        <v>35159.860759363582</v>
      </c>
      <c r="H365" s="5">
        <f t="shared" si="5"/>
        <v>1.4614647053654275E-4</v>
      </c>
    </row>
    <row r="366" spans="1:8">
      <c r="A366" s="3" t="s">
        <v>11471</v>
      </c>
      <c r="B366" s="1">
        <f>IF(ISERROR(SEARCH(" ",A366)), 0, SEARCH(" ",A366))</f>
        <v>6</v>
      </c>
      <c r="C366" s="1">
        <f>IF(0=B366,-1,LEFT(A366,B366-1)+0)</f>
        <v>86637</v>
      </c>
      <c r="D366" s="1">
        <f>IF(B366=0,-1,RIGHT(A366,LEN(A366)-B366)+0)</f>
        <v>35266</v>
      </c>
      <c r="F366" s="1">
        <f>IF(C366&lt;0,443300000,44330*(1-POWER(C366/$A$1,1/5.255))*1000)</f>
        <v>35257.152064519018</v>
      </c>
      <c r="H366" s="5">
        <f t="shared" si="5"/>
        <v>2.5089138209557121E-4</v>
      </c>
    </row>
    <row r="367" spans="1:8">
      <c r="A367" s="3" t="s">
        <v>11472</v>
      </c>
      <c r="B367" s="1">
        <f>IF(ISERROR(SEARCH(" ",A367)), 0, SEARCH(" ",A367))</f>
        <v>6</v>
      </c>
      <c r="C367" s="1">
        <f>IF(0=B367,-1,LEFT(A367,B367-1)+0)</f>
        <v>86636</v>
      </c>
      <c r="D367" s="1">
        <f>IF(B367=0,-1,RIGHT(A367,LEN(A367)-B367)+0)</f>
        <v>35360</v>
      </c>
      <c r="F367" s="1">
        <f>IF(C367&lt;0,443300000,44330*(1-POWER(C367/$A$1,1/5.255))*1000)</f>
        <v>35354.44427896812</v>
      </c>
      <c r="H367" s="5">
        <f t="shared" si="5"/>
        <v>1.5711880746267643E-4</v>
      </c>
    </row>
    <row r="368" spans="1:8">
      <c r="A368" s="3" t="s">
        <v>11473</v>
      </c>
      <c r="B368" s="1">
        <f>IF(ISERROR(SEARCH(" ",A368)), 0, SEARCH(" ",A368))</f>
        <v>6</v>
      </c>
      <c r="C368" s="1">
        <f>IF(0=B368,-1,LEFT(A368,B368-1)+0)</f>
        <v>86635</v>
      </c>
      <c r="D368" s="1">
        <f>IF(B368=0,-1,RIGHT(A368,LEN(A368)-B368)+0)</f>
        <v>35461</v>
      </c>
      <c r="F368" s="1">
        <f>IF(C368&lt;0,443300000,44330*(1-POWER(C368/$A$1,1/5.255))*1000)</f>
        <v>35451.737402710867</v>
      </c>
      <c r="H368" s="5">
        <f t="shared" si="5"/>
        <v>2.6120519131250748E-4</v>
      </c>
    </row>
    <row r="369" spans="1:8">
      <c r="A369" s="3" t="s">
        <v>11474</v>
      </c>
      <c r="B369" s="1">
        <f>IF(ISERROR(SEARCH(" ",A369)), 0, SEARCH(" ",A369))</f>
        <v>6</v>
      </c>
      <c r="C369" s="1">
        <f>IF(0=B369,-1,LEFT(A369,B369-1)+0)</f>
        <v>86634</v>
      </c>
      <c r="D369" s="1">
        <f>IF(B369=0,-1,RIGHT(A369,LEN(A369)-B369)+0)</f>
        <v>35555</v>
      </c>
      <c r="F369" s="1">
        <f>IF(C369&lt;0,443300000,44330*(1-POWER(C369/$A$1,1/5.255))*1000)</f>
        <v>35549.031435781726</v>
      </c>
      <c r="H369" s="5">
        <f t="shared" si="5"/>
        <v>1.6786849158413635E-4</v>
      </c>
    </row>
    <row r="370" spans="1:8">
      <c r="A370" s="3" t="s">
        <v>11475</v>
      </c>
      <c r="B370" s="1">
        <f>IF(ISERROR(SEARCH(" ",A370)), 0, SEARCH(" ",A370))</f>
        <v>6</v>
      </c>
      <c r="C370" s="1">
        <f>IF(0=B370,-1,LEFT(A370,B370-1)+0)</f>
        <v>86633</v>
      </c>
      <c r="D370" s="1">
        <f>IF(B370=0,-1,RIGHT(A370,LEN(A370)-B370)+0)</f>
        <v>35656</v>
      </c>
      <c r="F370" s="1">
        <f>IF(C370&lt;0,443300000,44330*(1-POWER(C370/$A$1,1/5.255))*1000)</f>
        <v>35646.326378190541</v>
      </c>
      <c r="H370" s="5">
        <f t="shared" si="5"/>
        <v>2.7130417908512709E-4</v>
      </c>
    </row>
    <row r="371" spans="1:8">
      <c r="A371" s="3" t="s">
        <v>11476</v>
      </c>
      <c r="B371" s="1">
        <f>IF(ISERROR(SEARCH(" ",A371)), 0, SEARCH(" ",A371))</f>
        <v>6</v>
      </c>
      <c r="C371" s="1">
        <f>IF(0=B371,-1,LEFT(A371,B371-1)+0)</f>
        <v>86632</v>
      </c>
      <c r="D371" s="1">
        <f>IF(B371=0,-1,RIGHT(A371,LEN(A371)-B371)+0)</f>
        <v>35750</v>
      </c>
      <c r="F371" s="1">
        <f>IF(C371&lt;0,443300000,44330*(1-POWER(C371/$A$1,1/5.255))*1000)</f>
        <v>35743.622229961911</v>
      </c>
      <c r="H371" s="5">
        <f t="shared" si="5"/>
        <v>1.7839916190458136E-4</v>
      </c>
    </row>
    <row r="372" spans="1:8">
      <c r="A372" s="3" t="s">
        <v>11477</v>
      </c>
      <c r="B372" s="1">
        <f>IF(ISERROR(SEARCH(" ",A372)), 0, SEARCH(" ",A372))</f>
        <v>6</v>
      </c>
      <c r="C372" s="1">
        <f>IF(0=B372,-1,LEFT(A372,B372-1)+0)</f>
        <v>86631</v>
      </c>
      <c r="D372" s="1">
        <f>IF(B372=0,-1,RIGHT(A372,LEN(A372)-B372)+0)</f>
        <v>35851</v>
      </c>
      <c r="F372" s="1">
        <f>IF(C372&lt;0,443300000,44330*(1-POWER(C372/$A$1,1/5.255))*1000)</f>
        <v>35840.918991110615</v>
      </c>
      <c r="H372" s="5">
        <f t="shared" si="5"/>
        <v>2.8119184651432248E-4</v>
      </c>
    </row>
    <row r="373" spans="1:8">
      <c r="A373" s="3" t="s">
        <v>11478</v>
      </c>
      <c r="B373" s="1">
        <f>IF(ISERROR(SEARCH(" ",A373)), 0, SEARCH(" ",A373))</f>
        <v>6</v>
      </c>
      <c r="C373" s="1">
        <f>IF(0=B373,-1,LEFT(A373,B373-1)+0)</f>
        <v>86630</v>
      </c>
      <c r="D373" s="1">
        <f>IF(B373=0,-1,RIGHT(A373,LEN(A373)-B373)+0)</f>
        <v>35944</v>
      </c>
      <c r="F373" s="1">
        <f>IF(C373&lt;0,443300000,44330*(1-POWER(C373/$A$1,1/5.255))*1000)</f>
        <v>35938.216661656319</v>
      </c>
      <c r="H373" s="5">
        <f t="shared" si="5"/>
        <v>1.6089857399512999E-4</v>
      </c>
    </row>
    <row r="374" spans="1:8">
      <c r="A374" s="3" t="s">
        <v>11479</v>
      </c>
      <c r="B374" s="1">
        <f>IF(ISERROR(SEARCH(" ",A374)), 0, SEARCH(" ",A374))</f>
        <v>6</v>
      </c>
      <c r="C374" s="1">
        <f>IF(0=B374,-1,LEFT(A374,B374-1)+0)</f>
        <v>86629</v>
      </c>
      <c r="D374" s="1">
        <f>IF(B374=0,-1,RIGHT(A374,LEN(A374)-B374)+0)</f>
        <v>36046</v>
      </c>
      <c r="F374" s="1">
        <f>IF(C374&lt;0,443300000,44330*(1-POWER(C374/$A$1,1/5.255))*1000)</f>
        <v>36035.515241618727</v>
      </c>
      <c r="H374" s="5">
        <f t="shared" si="5"/>
        <v>2.9087161907766251E-4</v>
      </c>
    </row>
    <row r="375" spans="1:8">
      <c r="A375" s="3" t="s">
        <v>11480</v>
      </c>
      <c r="B375" s="1">
        <f>IF(ISERROR(SEARCH(" ",A375)), 0, SEARCH(" ",A375))</f>
        <v>6</v>
      </c>
      <c r="C375" s="1">
        <f>IF(0=B375,-1,LEFT(A375,B375-1)+0)</f>
        <v>86628</v>
      </c>
      <c r="D375" s="1">
        <f>IF(B375=0,-1,RIGHT(A375,LEN(A375)-B375)+0)</f>
        <v>36139</v>
      </c>
      <c r="F375" s="1">
        <f>IF(C375&lt;0,443300000,44330*(1-POWER(C375/$A$1,1/5.255))*1000)</f>
        <v>36132.814731017519</v>
      </c>
      <c r="H375" s="5">
        <f t="shared" si="5"/>
        <v>1.711521896699112E-4</v>
      </c>
    </row>
    <row r="376" spans="1:8">
      <c r="A376" s="3" t="s">
        <v>11481</v>
      </c>
      <c r="B376" s="1">
        <f>IF(ISERROR(SEARCH(" ",A376)), 0, SEARCH(" ",A376))</f>
        <v>6</v>
      </c>
      <c r="C376" s="1">
        <f>IF(0=B376,-1,LEFT(A376,B376-1)+0)</f>
        <v>86627</v>
      </c>
      <c r="D376" s="1">
        <f>IF(B376=0,-1,RIGHT(A376,LEN(A376)-B376)+0)</f>
        <v>36241</v>
      </c>
      <c r="F376" s="1">
        <f>IF(C376&lt;0,443300000,44330*(1-POWER(C376/$A$1,1/5.255))*1000)</f>
        <v>36230.115129872378</v>
      </c>
      <c r="H376" s="5">
        <f t="shared" si="5"/>
        <v>3.0034684825534558E-4</v>
      </c>
    </row>
    <row r="377" spans="1:8">
      <c r="A377" s="3" t="s">
        <v>11482</v>
      </c>
      <c r="B377" s="1">
        <f>IF(ISERROR(SEARCH(" ",A377)), 0, SEARCH(" ",A377))</f>
        <v>6</v>
      </c>
      <c r="C377" s="1">
        <f>IF(0=B377,-1,LEFT(A377,B377-1)+0)</f>
        <v>86626</v>
      </c>
      <c r="D377" s="1">
        <f>IF(B377=0,-1,RIGHT(A377,LEN(A377)-B377)+0)</f>
        <v>36334</v>
      </c>
      <c r="F377" s="1">
        <f>IF(C377&lt;0,443300000,44330*(1-POWER(C377/$A$1,1/5.255))*1000)</f>
        <v>36327.416438198074</v>
      </c>
      <c r="H377" s="5">
        <f t="shared" si="5"/>
        <v>1.8119562398652523E-4</v>
      </c>
    </row>
    <row r="378" spans="1:8">
      <c r="A378" s="3" t="s">
        <v>11483</v>
      </c>
      <c r="B378" s="1">
        <f>IF(ISERROR(SEARCH(" ",A378)), 0, SEARCH(" ",A378))</f>
        <v>6</v>
      </c>
      <c r="C378" s="1">
        <f>IF(0=B378,-1,LEFT(A378,B378-1)+0)</f>
        <v>86625</v>
      </c>
      <c r="D378" s="1">
        <f>IF(B378=0,-1,RIGHT(A378,LEN(A378)-B378)+0)</f>
        <v>36436</v>
      </c>
      <c r="F378" s="1">
        <f>IF(C378&lt;0,443300000,44330*(1-POWER(C378/$A$1,1/5.255))*1000)</f>
        <v>36424.718656019213</v>
      </c>
      <c r="H378" s="5">
        <f t="shared" si="5"/>
        <v>3.0962081405167728E-4</v>
      </c>
    </row>
    <row r="379" spans="1:8">
      <c r="A379" s="3" t="s">
        <v>11484</v>
      </c>
      <c r="B379" s="1">
        <f>IF(ISERROR(SEARCH(" ",A379)), 0, SEARCH(" ",A379))</f>
        <v>6</v>
      </c>
      <c r="C379" s="1">
        <f>IF(0=B379,-1,LEFT(A379,B379-1)+0)</f>
        <v>86624</v>
      </c>
      <c r="D379" s="1">
        <f>IF(B379=0,-1,RIGHT(A379,LEN(A379)-B379)+0)</f>
        <v>36529</v>
      </c>
      <c r="F379" s="1">
        <f>IF(C379&lt;0,443300000,44330*(1-POWER(C379/$A$1,1/5.255))*1000)</f>
        <v>36522.021783355485</v>
      </c>
      <c r="H379" s="5">
        <f t="shared" si="5"/>
        <v>1.9103223861903582E-4</v>
      </c>
    </row>
    <row r="380" spans="1:8">
      <c r="A380" s="3" t="s">
        <v>11485</v>
      </c>
      <c r="B380" s="1">
        <f>IF(ISERROR(SEARCH(" ",A380)), 0, SEARCH(" ",A380))</f>
        <v>6</v>
      </c>
      <c r="C380" s="1">
        <f>IF(0=B380,-1,LEFT(A380,B380-1)+0)</f>
        <v>86623</v>
      </c>
      <c r="D380" s="1">
        <f>IF(B380=0,-1,RIGHT(A380,LEN(A380)-B380)+0)</f>
        <v>36631</v>
      </c>
      <c r="F380" s="1">
        <f>IF(C380&lt;0,443300000,44330*(1-POWER(C380/$A$1,1/5.255))*1000)</f>
        <v>36619.32582021672</v>
      </c>
      <c r="H380" s="5">
        <f t="shared" si="5"/>
        <v>3.1869672635964413E-4</v>
      </c>
    </row>
    <row r="381" spans="1:8">
      <c r="A381" s="3" t="s">
        <v>11486</v>
      </c>
      <c r="B381" s="1">
        <f>IF(ISERROR(SEARCH(" ",A381)), 0, SEARCH(" ",A381))</f>
        <v>6</v>
      </c>
      <c r="C381" s="1">
        <f>IF(0=B381,-1,LEFT(A381,B381-1)+0)</f>
        <v>86622</v>
      </c>
      <c r="D381" s="1">
        <f>IF(B381=0,-1,RIGHT(A381,LEN(A381)-B381)+0)</f>
        <v>36724</v>
      </c>
      <c r="F381" s="1">
        <f>IF(C381&lt;0,443300000,44330*(1-POWER(C381/$A$1,1/5.255))*1000)</f>
        <v>36716.630766627546</v>
      </c>
      <c r="H381" s="5">
        <f t="shared" si="5"/>
        <v>2.0066532437789704E-4</v>
      </c>
    </row>
    <row r="382" spans="1:8">
      <c r="A382" s="3" t="s">
        <v>11487</v>
      </c>
      <c r="B382" s="1">
        <f>IF(ISERROR(SEARCH(" ",A382)), 0, SEARCH(" ",A382))</f>
        <v>6</v>
      </c>
      <c r="C382" s="1">
        <f>IF(0=B382,-1,LEFT(A382,B382-1)+0)</f>
        <v>86621</v>
      </c>
      <c r="D382" s="1">
        <f>IF(B382=0,-1,RIGHT(A382,LEN(A382)-B382)+0)</f>
        <v>36826</v>
      </c>
      <c r="F382" s="1">
        <f>IF(C382&lt;0,443300000,44330*(1-POWER(C382/$A$1,1/5.255))*1000)</f>
        <v>36813.936622612557</v>
      </c>
      <c r="H382" s="5">
        <f t="shared" si="5"/>
        <v>3.2757772735141815E-4</v>
      </c>
    </row>
    <row r="383" spans="1:8">
      <c r="A383" s="3" t="s">
        <v>11488</v>
      </c>
      <c r="B383" s="1">
        <f>IF(ISERROR(SEARCH(" ",A383)), 0, SEARCH(" ",A383))</f>
        <v>6</v>
      </c>
      <c r="C383" s="1">
        <f>IF(0=B383,-1,LEFT(A383,B383-1)+0)</f>
        <v>86620</v>
      </c>
      <c r="D383" s="1">
        <f>IF(B383=0,-1,RIGHT(A383,LEN(A383)-B383)+0)</f>
        <v>36919</v>
      </c>
      <c r="F383" s="1">
        <f>IF(C383&lt;0,443300000,44330*(1-POWER(C383/$A$1,1/5.255))*1000)</f>
        <v>36911.243388181603</v>
      </c>
      <c r="H383" s="5">
        <f t="shared" si="5"/>
        <v>2.1009810174698061E-4</v>
      </c>
    </row>
    <row r="384" spans="1:8">
      <c r="A384" s="3" t="s">
        <v>11489</v>
      </c>
      <c r="B384" s="1">
        <f>IF(ISERROR(SEARCH(" ",A384)), 0, SEARCH(" ",A384))</f>
        <v>6</v>
      </c>
      <c r="C384" s="1">
        <f>IF(0=B384,-1,LEFT(A384,B384-1)+0)</f>
        <v>86619</v>
      </c>
      <c r="D384" s="1">
        <f>IF(B384=0,-1,RIGHT(A384,LEN(A384)-B384)+0)</f>
        <v>37021</v>
      </c>
      <c r="F384" s="1">
        <f>IF(C384&lt;0,443300000,44330*(1-POWER(C384/$A$1,1/5.255))*1000)</f>
        <v>37008.551063359293</v>
      </c>
      <c r="H384" s="5">
        <f t="shared" si="5"/>
        <v>3.362668928636979E-4</v>
      </c>
    </row>
    <row r="385" spans="1:8">
      <c r="A385" s="3" t="s">
        <v>11490</v>
      </c>
      <c r="B385" s="1">
        <f>IF(ISERROR(SEARCH(" ",A385)), 0, SEARCH(" ",A385))</f>
        <v>6</v>
      </c>
      <c r="C385" s="1">
        <f>IF(0=B385,-1,LEFT(A385,B385-1)+0)</f>
        <v>86618</v>
      </c>
      <c r="D385" s="1">
        <f>IF(B385=0,-1,RIGHT(A385,LEN(A385)-B385)+0)</f>
        <v>37114</v>
      </c>
      <c r="F385" s="1">
        <f>IF(C385&lt;0,443300000,44330*(1-POWER(C385/$A$1,1/5.255))*1000)</f>
        <v>37105.859648160382</v>
      </c>
      <c r="H385" s="5">
        <f t="shared" si="5"/>
        <v>2.1933372419082376E-4</v>
      </c>
    </row>
    <row r="386" spans="1:8">
      <c r="A386" s="3" t="s">
        <v>11491</v>
      </c>
      <c r="B386" s="1">
        <f>IF(ISERROR(SEARCH(" ",A386)), 0, SEARCH(" ",A386))</f>
        <v>6</v>
      </c>
      <c r="C386" s="1">
        <f>IF(0=B386,-1,LEFT(A386,B386-1)+0)</f>
        <v>86617</v>
      </c>
      <c r="D386" s="1">
        <f>IF(B386=0,-1,RIGHT(A386,LEN(A386)-B386)+0)</f>
        <v>37216</v>
      </c>
      <c r="F386" s="1">
        <f>IF(C386&lt;0,443300000,44330*(1-POWER(C386/$A$1,1/5.255))*1000)</f>
        <v>37203.169142609491</v>
      </c>
      <c r="H386" s="5">
        <f t="shared" si="5"/>
        <v>3.4476723426775456E-4</v>
      </c>
    </row>
    <row r="387" spans="1:8">
      <c r="A387" s="3" t="s">
        <v>11492</v>
      </c>
      <c r="B387" s="1">
        <f>IF(ISERROR(SEARCH(" ",A387)), 0, SEARCH(" ",A387))</f>
        <v>6</v>
      </c>
      <c r="C387" s="1">
        <f>IF(0=B387,-1,LEFT(A387,B387-1)+0)</f>
        <v>86616</v>
      </c>
      <c r="D387" s="1">
        <f>IF(B387=0,-1,RIGHT(A387,LEN(A387)-B387)+0)</f>
        <v>37309</v>
      </c>
      <c r="F387" s="1">
        <f>IF(C387&lt;0,443300000,44330*(1-POWER(C387/$A$1,1/5.255))*1000)</f>
        <v>37300.47954672137</v>
      </c>
      <c r="H387" s="5">
        <f t="shared" si="5"/>
        <v>2.2837527885041564E-4</v>
      </c>
    </row>
    <row r="388" spans="1:8">
      <c r="A388" s="3" t="s">
        <v>11493</v>
      </c>
      <c r="B388" s="1">
        <f>IF(ISERROR(SEARCH(" ",A388)), 0, SEARCH(" ",A388))</f>
        <v>6</v>
      </c>
      <c r="C388" s="1">
        <f>IF(0=B388,-1,LEFT(A388,B388-1)+0)</f>
        <v>86615</v>
      </c>
      <c r="D388" s="1">
        <f>IF(B388=0,-1,RIGHT(A388,LEN(A388)-B388)+0)</f>
        <v>37411</v>
      </c>
      <c r="F388" s="1">
        <f>IF(C388&lt;0,443300000,44330*(1-POWER(C388/$A$1,1/5.255))*1000)</f>
        <v>37397.790860515721</v>
      </c>
      <c r="H388" s="5">
        <f t="shared" ref="H388:H451" si="6">IF(D388&gt;0,ABS((F388-D388)/D388),0)</f>
        <v>3.5308170014913126E-4</v>
      </c>
    </row>
    <row r="389" spans="1:8">
      <c r="A389" s="3" t="s">
        <v>11494</v>
      </c>
      <c r="B389" s="1">
        <f>IF(ISERROR(SEARCH(" ",A389)), 0, SEARCH(" ",A389))</f>
        <v>6</v>
      </c>
      <c r="C389" s="1">
        <f>IF(0=B389,-1,LEFT(A389,B389-1)+0)</f>
        <v>86614</v>
      </c>
      <c r="D389" s="1">
        <f>IF(B389=0,-1,RIGHT(A389,LEN(A389)-B389)+0)</f>
        <v>37504</v>
      </c>
      <c r="F389" s="1">
        <f>IF(C389&lt;0,443300000,44330*(1-POWER(C389/$A$1,1/5.255))*1000)</f>
        <v>37495.103084012218</v>
      </c>
      <c r="H389" s="5">
        <f t="shared" si="6"/>
        <v>2.372257889233559E-4</v>
      </c>
    </row>
    <row r="390" spans="1:8">
      <c r="A390" s="3" t="s">
        <v>11495</v>
      </c>
      <c r="B390" s="1">
        <f>IF(ISERROR(SEARCH(" ",A390)), 0, SEARCH(" ",A390))</f>
        <v>6</v>
      </c>
      <c r="C390" s="1">
        <f>IF(0=B390,-1,LEFT(A390,B390-1)+0)</f>
        <v>86613</v>
      </c>
      <c r="D390" s="1">
        <f>IF(B390=0,-1,RIGHT(A390,LEN(A390)-B390)+0)</f>
        <v>37606</v>
      </c>
      <c r="F390" s="1">
        <f>IF(C390&lt;0,443300000,44330*(1-POWER(C390/$A$1,1/5.255))*1000)</f>
        <v>37592.416217230559</v>
      </c>
      <c r="H390" s="5">
        <f t="shared" si="6"/>
        <v>3.6121317793547076E-4</v>
      </c>
    </row>
    <row r="391" spans="1:8">
      <c r="A391" s="3" t="s">
        <v>11496</v>
      </c>
      <c r="B391" s="1">
        <f>IF(ISERROR(SEARCH(" ",A391)), 0, SEARCH(" ",A391))</f>
        <v>6</v>
      </c>
      <c r="C391" s="1">
        <f>IF(0=B391,-1,LEFT(A391,B391-1)+0)</f>
        <v>86612</v>
      </c>
      <c r="D391" s="1">
        <f>IF(B391=0,-1,RIGHT(A391,LEN(A391)-B391)+0)</f>
        <v>37699</v>
      </c>
      <c r="F391" s="1">
        <f>IF(C391&lt;0,443300000,44330*(1-POWER(C391/$A$1,1/5.255))*1000)</f>
        <v>37689.730260185497</v>
      </c>
      <c r="H391" s="5">
        <f t="shared" si="6"/>
        <v>2.4588821492620036E-4</v>
      </c>
    </row>
    <row r="392" spans="1:8">
      <c r="A392" s="3" t="s">
        <v>11497</v>
      </c>
      <c r="B392" s="1">
        <f>IF(ISERROR(SEARCH(" ",A392)), 0, SEARCH(" ",A392))</f>
        <v>6</v>
      </c>
      <c r="C392" s="1">
        <f>IF(0=B392,-1,LEFT(A392,B392-1)+0)</f>
        <v>86611</v>
      </c>
      <c r="D392" s="1">
        <f>IF(B392=0,-1,RIGHT(A392,LEN(A392)-B392)+0)</f>
        <v>37801</v>
      </c>
      <c r="F392" s="1">
        <f>IF(C392&lt;0,443300000,44330*(1-POWER(C392/$A$1,1/5.255))*1000)</f>
        <v>37787.045212901648</v>
      </c>
      <c r="H392" s="5">
        <f t="shared" si="6"/>
        <v>3.6916449560465378E-4</v>
      </c>
    </row>
    <row r="393" spans="1:8">
      <c r="A393" s="3" t="s">
        <v>11498</v>
      </c>
      <c r="B393" s="1">
        <f>IF(ISERROR(SEARCH(" ",A393)), 0, SEARCH(" ",A393))</f>
        <v>6</v>
      </c>
      <c r="C393" s="1">
        <f>IF(0=B393,-1,LEFT(A393,B393-1)+0)</f>
        <v>86610</v>
      </c>
      <c r="D393" s="1">
        <f>IF(B393=0,-1,RIGHT(A393,LEN(A393)-B393)+0)</f>
        <v>37894</v>
      </c>
      <c r="F393" s="1">
        <f>IF(C393&lt;0,443300000,44330*(1-POWER(C393/$A$1,1/5.255))*1000)</f>
        <v>37884.361075393776</v>
      </c>
      <c r="H393" s="5">
        <f t="shared" si="6"/>
        <v>2.5436545643702072E-4</v>
      </c>
    </row>
    <row r="394" spans="1:8">
      <c r="A394" s="3" t="s">
        <v>11499</v>
      </c>
      <c r="B394" s="1">
        <f>IF(ISERROR(SEARCH(" ",A394)), 0, SEARCH(" ",A394))</f>
        <v>6</v>
      </c>
      <c r="C394" s="1">
        <f>IF(0=B394,-1,LEFT(A394,B394-1)+0)</f>
        <v>86609</v>
      </c>
      <c r="D394" s="1">
        <f>IF(B394=0,-1,RIGHT(A394,LEN(A394)-B394)+0)</f>
        <v>37996</v>
      </c>
      <c r="F394" s="1">
        <f>IF(C394&lt;0,443300000,44330*(1-POWER(C394/$A$1,1/5.255))*1000)</f>
        <v>37981.677847686486</v>
      </c>
      <c r="H394" s="5">
        <f t="shared" si="6"/>
        <v>3.7693842282120172E-4</v>
      </c>
    </row>
    <row r="395" spans="1:8">
      <c r="A395" s="3" t="s">
        <v>11500</v>
      </c>
      <c r="B395" s="1">
        <f>IF(ISERROR(SEARCH(" ",A395)), 0, SEARCH(" ",A395))</f>
        <v>6</v>
      </c>
      <c r="C395" s="1">
        <f>IF(0=B395,-1,LEFT(A395,B395-1)+0)</f>
        <v>86608</v>
      </c>
      <c r="D395" s="1">
        <f>IF(B395=0,-1,RIGHT(A395,LEN(A395)-B395)+0)</f>
        <v>38089</v>
      </c>
      <c r="F395" s="1">
        <f>IF(C395&lt;0,443300000,44330*(1-POWER(C395/$A$1,1/5.255))*1000)</f>
        <v>38078.995529794549</v>
      </c>
      <c r="H395" s="5">
        <f t="shared" si="6"/>
        <v>2.6266035352598047E-4</v>
      </c>
    </row>
    <row r="396" spans="1:8">
      <c r="A396" s="3" t="s">
        <v>11501</v>
      </c>
      <c r="B396" s="1">
        <f>IF(ISERROR(SEARCH(" ",A396)), 0, SEARCH(" ",A396))</f>
        <v>6</v>
      </c>
      <c r="C396" s="1">
        <f>IF(0=B396,-1,LEFT(A396,B396-1)+0)</f>
        <v>86607</v>
      </c>
      <c r="D396" s="1">
        <f>IF(B396=0,-1,RIGHT(A396,LEN(A396)-B396)+0)</f>
        <v>38191</v>
      </c>
      <c r="F396" s="1">
        <f>IF(C396&lt;0,443300000,44330*(1-POWER(C396/$A$1,1/5.255))*1000)</f>
        <v>38176.314121732714</v>
      </c>
      <c r="H396" s="5">
        <f t="shared" si="6"/>
        <v>3.8453767294090678E-4</v>
      </c>
    </row>
    <row r="397" spans="1:8">
      <c r="A397" s="3" t="s">
        <v>11502</v>
      </c>
      <c r="B397" s="1">
        <f>IF(ISERROR(SEARCH(" ",A397)), 0, SEARCH(" ",A397))</f>
        <v>6</v>
      </c>
      <c r="C397" s="1">
        <f>IF(0=B397,-1,LEFT(A397,B397-1)+0)</f>
        <v>86606</v>
      </c>
      <c r="D397" s="1">
        <f>IF(B397=0,-1,RIGHT(A397,LEN(A397)-B397)+0)</f>
        <v>38284</v>
      </c>
      <c r="F397" s="1">
        <f>IF(C397&lt;0,443300000,44330*(1-POWER(C397/$A$1,1/5.255))*1000)</f>
        <v>38273.633623530528</v>
      </c>
      <c r="H397" s="5">
        <f t="shared" si="6"/>
        <v>2.7077568878570724E-4</v>
      </c>
    </row>
    <row r="398" spans="1:8">
      <c r="A398" s="3" t="s">
        <v>11503</v>
      </c>
      <c r="B398" s="1">
        <f>IF(ISERROR(SEARCH(" ",A398)), 0, SEARCH(" ",A398))</f>
        <v>6</v>
      </c>
      <c r="C398" s="1">
        <f>IF(0=B398,-1,LEFT(A398,B398-1)+0)</f>
        <v>86605</v>
      </c>
      <c r="D398" s="1">
        <f>IF(B398=0,-1,RIGHT(A398,LEN(A398)-B398)+0)</f>
        <v>38386</v>
      </c>
      <c r="F398" s="1">
        <f>IF(C398&lt;0,443300000,44330*(1-POWER(C398/$A$1,1/5.255))*1000)</f>
        <v>38370.954035197836</v>
      </c>
      <c r="H398" s="5">
        <f t="shared" si="6"/>
        <v>3.919649039275839E-4</v>
      </c>
    </row>
    <row r="399" spans="1:8">
      <c r="A399" s="3" t="s">
        <v>11504</v>
      </c>
      <c r="B399" s="1">
        <f>IF(ISERROR(SEARCH(" ",A399)), 0, SEARCH(" ",A399))</f>
        <v>6</v>
      </c>
      <c r="C399" s="1">
        <f>IF(0=B399,-1,LEFT(A399,B399-1)+0)</f>
        <v>86604</v>
      </c>
      <c r="D399" s="1">
        <f>IF(B399=0,-1,RIGHT(A399,LEN(A399)-B399)+0)</f>
        <v>38479</v>
      </c>
      <c r="F399" s="1">
        <f>IF(C399&lt;0,443300000,44330*(1-POWER(C399/$A$1,1/5.255))*1000)</f>
        <v>38468.27535675923</v>
      </c>
      <c r="H399" s="5">
        <f t="shared" si="6"/>
        <v>2.7871418801866195E-4</v>
      </c>
    </row>
    <row r="400" spans="1:8">
      <c r="A400" s="3" t="s">
        <v>11505</v>
      </c>
      <c r="B400" s="1">
        <f>IF(ISERROR(SEARCH(" ",A400)), 0, SEARCH(" ",A400))</f>
        <v>6</v>
      </c>
      <c r="C400" s="1">
        <f>IF(0=B400,-1,LEFT(A400,B400-1)+0)</f>
        <v>86603</v>
      </c>
      <c r="D400" s="1">
        <f>IF(B400=0,-1,RIGHT(A400,LEN(A400)-B400)+0)</f>
        <v>38580</v>
      </c>
      <c r="F400" s="1">
        <f>IF(C400&lt;0,443300000,44330*(1-POWER(C400/$A$1,1/5.255))*1000)</f>
        <v>38565.597588234414</v>
      </c>
      <c r="H400" s="5">
        <f t="shared" si="6"/>
        <v>3.7331290216657061E-4</v>
      </c>
    </row>
    <row r="401" spans="1:8">
      <c r="A401" s="3" t="s">
        <v>11506</v>
      </c>
      <c r="B401" s="1">
        <f>IF(ISERROR(SEARCH(" ",A401)), 0, SEARCH(" ",A401))</f>
        <v>6</v>
      </c>
      <c r="C401" s="1">
        <f>IF(0=B401,-1,LEFT(A401,B401-1)+0)</f>
        <v>86602</v>
      </c>
      <c r="D401" s="1">
        <f>IF(B401=0,-1,RIGHT(A401,LEN(A401)-B401)+0)</f>
        <v>38674</v>
      </c>
      <c r="F401" s="1">
        <f>IF(C401&lt;0,443300000,44330*(1-POWER(C401/$A$1,1/5.255))*1000)</f>
        <v>38662.92072963321</v>
      </c>
      <c r="H401" s="5">
        <f t="shared" si="6"/>
        <v>2.8647852218002524E-4</v>
      </c>
    </row>
    <row r="402" spans="1:8">
      <c r="A402" s="3" t="s">
        <v>11507</v>
      </c>
      <c r="B402" s="1">
        <f>IF(ISERROR(SEARCH(" ",A402)), 0, SEARCH(" ",A402))</f>
        <v>6</v>
      </c>
      <c r="C402" s="1">
        <f>IF(0=B402,-1,LEFT(A402,B402-1)+0)</f>
        <v>86601</v>
      </c>
      <c r="D402" s="1">
        <f>IF(B402=0,-1,RIGHT(A402,LEN(A402)-B402)+0)</f>
        <v>38775</v>
      </c>
      <c r="F402" s="1">
        <f>IF(C402&lt;0,443300000,44330*(1-POWER(C402/$A$1,1/5.255))*1000)</f>
        <v>38760.244780985166</v>
      </c>
      <c r="H402" s="5">
        <f t="shared" si="6"/>
        <v>3.8053433951861865E-4</v>
      </c>
    </row>
    <row r="403" spans="1:8">
      <c r="A403" s="3" t="s">
        <v>11508</v>
      </c>
      <c r="B403" s="1">
        <f>IF(ISERROR(SEARCH(" ",A403)), 0, SEARCH(" ",A403))</f>
        <v>6</v>
      </c>
      <c r="C403" s="1">
        <f>IF(0=B403,-1,LEFT(A403,B403-1)+0)</f>
        <v>86600</v>
      </c>
      <c r="D403" s="1">
        <f>IF(B403=0,-1,RIGHT(A403,LEN(A403)-B403)+0)</f>
        <v>38869</v>
      </c>
      <c r="F403" s="1">
        <f>IF(C403&lt;0,443300000,44330*(1-POWER(C403/$A$1,1/5.255))*1000)</f>
        <v>38857.569742305037</v>
      </c>
      <c r="H403" s="5">
        <f t="shared" si="6"/>
        <v>2.940713086254618E-4</v>
      </c>
    </row>
    <row r="404" spans="1:8">
      <c r="A404" s="3" t="s">
        <v>11509</v>
      </c>
      <c r="B404" s="1">
        <f>IF(ISERROR(SEARCH(" ",A404)), 0, SEARCH(" ",A404))</f>
        <v>6</v>
      </c>
      <c r="C404" s="1">
        <f>IF(0=B404,-1,LEFT(A404,B404-1)+0)</f>
        <v>86599</v>
      </c>
      <c r="D404" s="1">
        <f>IF(B404=0,-1,RIGHT(A404,LEN(A404)-B404)+0)</f>
        <v>38970</v>
      </c>
      <c r="F404" s="1">
        <f>IF(C404&lt;0,443300000,44330*(1-POWER(C404/$A$1,1/5.255))*1000)</f>
        <v>38954.895613607594</v>
      </c>
      <c r="H404" s="5">
        <f t="shared" si="6"/>
        <v>3.8759010501426773E-4</v>
      </c>
    </row>
    <row r="405" spans="1:8">
      <c r="A405" s="3" t="s">
        <v>11510</v>
      </c>
      <c r="B405" s="1">
        <f>IF(ISERROR(SEARCH(" ",A405)), 0, SEARCH(" ",A405))</f>
        <v>6</v>
      </c>
      <c r="C405" s="1">
        <f>IF(0=B405,-1,LEFT(A405,B405-1)+0)</f>
        <v>86598</v>
      </c>
      <c r="D405" s="1">
        <f>IF(B405=0,-1,RIGHT(A405,LEN(A405)-B405)+0)</f>
        <v>39064</v>
      </c>
      <c r="F405" s="1">
        <f>IF(C405&lt;0,443300000,44330*(1-POWER(C405/$A$1,1/5.255))*1000)</f>
        <v>39052.22239492237</v>
      </c>
      <c r="H405" s="5">
        <f t="shared" si="6"/>
        <v>3.0149511257500876E-4</v>
      </c>
    </row>
    <row r="406" spans="1:8">
      <c r="A406" s="3" t="s">
        <v>11511</v>
      </c>
      <c r="B406" s="1">
        <f>IF(ISERROR(SEARCH(" ",A406)), 0, SEARCH(" ",A406))</f>
        <v>6</v>
      </c>
      <c r="C406" s="1">
        <f>IF(0=B406,-1,LEFT(A406,B406-1)+0)</f>
        <v>86597</v>
      </c>
      <c r="D406" s="1">
        <f>IF(B406=0,-1,RIGHT(A406,LEN(A406)-B406)+0)</f>
        <v>39165</v>
      </c>
      <c r="F406" s="1">
        <f>IF(C406&lt;0,443300000,44330*(1-POWER(C406/$A$1,1/5.255))*1000)</f>
        <v>39149.550086259194</v>
      </c>
      <c r="H406" s="5">
        <f t="shared" si="6"/>
        <v>3.9448266924053726E-4</v>
      </c>
    </row>
    <row r="407" spans="1:8">
      <c r="A407" s="3" t="s">
        <v>11512</v>
      </c>
      <c r="B407" s="1">
        <f>IF(ISERROR(SEARCH(" ",A407)), 0, SEARCH(" ",A407))</f>
        <v>6</v>
      </c>
      <c r="C407" s="1">
        <f>IF(0=B407,-1,LEFT(A407,B407-1)+0)</f>
        <v>86596</v>
      </c>
      <c r="D407" s="1">
        <f>IF(B407=0,-1,RIGHT(A407,LEN(A407)-B407)+0)</f>
        <v>39259</v>
      </c>
      <c r="F407" s="1">
        <f>IF(C407&lt;0,443300000,44330*(1-POWER(C407/$A$1,1/5.255))*1000)</f>
        <v>39246.878687637771</v>
      </c>
      <c r="H407" s="5">
        <f t="shared" si="6"/>
        <v>3.0875244815785471E-4</v>
      </c>
    </row>
    <row r="408" spans="1:8">
      <c r="A408" s="3" t="s">
        <v>11513</v>
      </c>
      <c r="B408" s="1">
        <f>IF(ISERROR(SEARCH(" ",A408)), 0, SEARCH(" ",A408))</f>
        <v>6</v>
      </c>
      <c r="C408" s="1">
        <f>IF(0=B408,-1,LEFT(A408,B408-1)+0)</f>
        <v>86595</v>
      </c>
      <c r="D408" s="1">
        <f>IF(B408=0,-1,RIGHT(A408,LEN(A408)-B408)+0)</f>
        <v>39360</v>
      </c>
      <c r="F408" s="1">
        <f>IF(C408&lt;0,443300000,44330*(1-POWER(C408/$A$1,1/5.255))*1000)</f>
        <v>39344.208199082692</v>
      </c>
      <c r="H408" s="5">
        <f t="shared" si="6"/>
        <v>4.0121445419990186E-4</v>
      </c>
    </row>
    <row r="409" spans="1:8">
      <c r="A409" s="3" t="s">
        <v>11514</v>
      </c>
      <c r="B409" s="1">
        <f>IF(ISERROR(SEARCH(" ",A409)), 0, SEARCH(" ",A409))</f>
        <v>6</v>
      </c>
      <c r="C409" s="1">
        <f>IF(0=B409,-1,LEFT(A409,B409-1)+0)</f>
        <v>86594</v>
      </c>
      <c r="D409" s="1">
        <f>IF(B409=0,-1,RIGHT(A409,LEN(A409)-B409)+0)</f>
        <v>39454</v>
      </c>
      <c r="F409" s="1">
        <f>IF(C409&lt;0,443300000,44330*(1-POWER(C409/$A$1,1/5.255))*1000)</f>
        <v>39441.538620608735</v>
      </c>
      <c r="H409" s="5">
        <f t="shared" si="6"/>
        <v>3.1584577967417568E-4</v>
      </c>
    </row>
    <row r="410" spans="1:8">
      <c r="A410" s="3" t="s">
        <v>11515</v>
      </c>
      <c r="B410" s="1">
        <f>IF(ISERROR(SEARCH(" ",A410)), 0, SEARCH(" ",A410))</f>
        <v>6</v>
      </c>
      <c r="C410" s="1">
        <f>IF(0=B410,-1,LEFT(A410,B410-1)+0)</f>
        <v>86593</v>
      </c>
      <c r="D410" s="1">
        <f>IF(B410=0,-1,RIGHT(A410,LEN(A410)-B410)+0)</f>
        <v>39555</v>
      </c>
      <c r="F410" s="1">
        <f>IF(C410&lt;0,443300000,44330*(1-POWER(C410/$A$1,1/5.255))*1000)</f>
        <v>39538.869952240493</v>
      </c>
      <c r="H410" s="5">
        <f t="shared" si="6"/>
        <v>4.0778783363688159E-4</v>
      </c>
    </row>
    <row r="411" spans="1:8">
      <c r="A411" s="3" t="s">
        <v>11516</v>
      </c>
      <c r="B411" s="1">
        <f>IF(ISERROR(SEARCH(" ",A411)), 0, SEARCH(" ",A411))</f>
        <v>6</v>
      </c>
      <c r="C411" s="1">
        <f>IF(0=B411,-1,LEFT(A411,B411-1)+0)</f>
        <v>86592</v>
      </c>
      <c r="D411" s="1">
        <f>IF(B411=0,-1,RIGHT(A411,LEN(A411)-B411)+0)</f>
        <v>39648</v>
      </c>
      <c r="F411" s="1">
        <f>IF(C411&lt;0,443300000,44330*(1-POWER(C411/$A$1,1/5.255))*1000)</f>
        <v>39636.202193987818</v>
      </c>
      <c r="H411" s="5">
        <f t="shared" si="6"/>
        <v>2.9756371096101351E-4</v>
      </c>
    </row>
    <row r="412" spans="1:8">
      <c r="A412" s="3" t="s">
        <v>11517</v>
      </c>
      <c r="B412" s="1">
        <f>IF(ISERROR(SEARCH(" ",A412)), 0, SEARCH(" ",A412))</f>
        <v>6</v>
      </c>
      <c r="C412" s="1">
        <f>IF(0=B412,-1,LEFT(A412,B412-1)+0)</f>
        <v>86591</v>
      </c>
      <c r="D412" s="1">
        <f>IF(B412=0,-1,RIGHT(A412,LEN(A412)-B412)+0)</f>
        <v>39750</v>
      </c>
      <c r="F412" s="1">
        <f>IF(C412&lt;0,443300000,44330*(1-POWER(C412/$A$1,1/5.255))*1000)</f>
        <v>39733.535345875323</v>
      </c>
      <c r="H412" s="5">
        <f t="shared" si="6"/>
        <v>4.1420513521198994E-4</v>
      </c>
    </row>
    <row r="413" spans="1:8">
      <c r="A413" s="3" t="s">
        <v>11518</v>
      </c>
      <c r="B413" s="1">
        <f>IF(ISERROR(SEARCH(" ",A413)), 0, SEARCH(" ",A413))</f>
        <v>6</v>
      </c>
      <c r="C413" s="1">
        <f>IF(0=B413,-1,LEFT(A413,B413-1)+0)</f>
        <v>86590</v>
      </c>
      <c r="D413" s="1">
        <f>IF(B413=0,-1,RIGHT(A413,LEN(A413)-B413)+0)</f>
        <v>39843</v>
      </c>
      <c r="F413" s="1">
        <f>IF(C413&lt;0,443300000,44330*(1-POWER(C413/$A$1,1/5.255))*1000)</f>
        <v>39830.869407917773</v>
      </c>
      <c r="H413" s="5">
        <f t="shared" si="6"/>
        <v>3.0445980679735313E-4</v>
      </c>
    </row>
    <row r="414" spans="1:8">
      <c r="A414" s="3" t="s">
        <v>11519</v>
      </c>
      <c r="B414" s="1">
        <f>IF(ISERROR(SEARCH(" ",A414)), 0, SEARCH(" ",A414))</f>
        <v>6</v>
      </c>
      <c r="C414" s="1">
        <f>IF(0=B414,-1,LEFT(A414,B414-1)+0)</f>
        <v>86589</v>
      </c>
      <c r="D414" s="1">
        <f>IF(B414=0,-1,RIGHT(A414,LEN(A414)-B414)+0)</f>
        <v>39945</v>
      </c>
      <c r="F414" s="1">
        <f>IF(C414&lt;0,443300000,44330*(1-POWER(C414/$A$1,1/5.255))*1000)</f>
        <v>39928.204380139767</v>
      </c>
      <c r="H414" s="5">
        <f t="shared" si="6"/>
        <v>4.204686408870515E-4</v>
      </c>
    </row>
    <row r="415" spans="1:8">
      <c r="A415" s="3" t="s">
        <v>11520</v>
      </c>
      <c r="B415" s="1">
        <f>IF(ISERROR(SEARCH(" ",A415)), 0, SEARCH(" ",A415))</f>
        <v>6</v>
      </c>
      <c r="C415" s="1">
        <f>IF(0=B415,-1,LEFT(A415,B415-1)+0)</f>
        <v>86588</v>
      </c>
      <c r="D415" s="1">
        <f>IF(B415=0,-1,RIGHT(A415,LEN(A415)-B415)+0)</f>
        <v>40038</v>
      </c>
      <c r="F415" s="1">
        <f>IF(C415&lt;0,443300000,44330*(1-POWER(C415/$A$1,1/5.255))*1000)</f>
        <v>40025.540262560993</v>
      </c>
      <c r="H415" s="5">
        <f t="shared" si="6"/>
        <v>3.1119779806700781E-4</v>
      </c>
    </row>
    <row r="416" spans="1:8">
      <c r="A416" s="3" t="s">
        <v>11521</v>
      </c>
      <c r="B416" s="1">
        <f>IF(ISERROR(SEARCH(" ",A416)), 0, SEARCH(" ",A416))</f>
        <v>6</v>
      </c>
      <c r="C416" s="1">
        <f>IF(0=B416,-1,LEFT(A416,B416-1)+0)</f>
        <v>86587</v>
      </c>
      <c r="D416" s="1">
        <f>IF(B416=0,-1,RIGHT(A416,LEN(A416)-B416)+0)</f>
        <v>40140</v>
      </c>
      <c r="F416" s="1">
        <f>IF(C416&lt;0,443300000,44330*(1-POWER(C416/$A$1,1/5.255))*1000)</f>
        <v>40122.87705519623</v>
      </c>
      <c r="H416" s="5">
        <f t="shared" si="6"/>
        <v>4.2658058803612915E-4</v>
      </c>
    </row>
    <row r="417" spans="1:8">
      <c r="A417" s="3" t="s">
        <v>11522</v>
      </c>
      <c r="B417" s="1">
        <f>IF(ISERROR(SEARCH(" ",A417)), 0, SEARCH(" ",A417))</f>
        <v>6</v>
      </c>
      <c r="C417" s="1">
        <f>IF(0=B417,-1,LEFT(A417,B417-1)+0)</f>
        <v>86586</v>
      </c>
      <c r="D417" s="1">
        <f>IF(B417=0,-1,RIGHT(A417,LEN(A417)-B417)+0)</f>
        <v>40233</v>
      </c>
      <c r="F417" s="1">
        <f>IF(C417&lt;0,443300000,44330*(1-POWER(C417/$A$1,1/5.255))*1000)</f>
        <v>40220.214758065136</v>
      </c>
      <c r="H417" s="5">
        <f t="shared" si="6"/>
        <v>3.1777997998816231E-4</v>
      </c>
    </row>
    <row r="418" spans="1:8">
      <c r="A418" s="3" t="s">
        <v>11523</v>
      </c>
      <c r="B418" s="1">
        <f>IF(ISERROR(SEARCH(" ",A418)), 0, SEARCH(" ",A418))</f>
        <v>6</v>
      </c>
      <c r="C418" s="1">
        <f>IF(0=B418,-1,LEFT(A418,B418-1)+0)</f>
        <v>86585</v>
      </c>
      <c r="D418" s="1">
        <f>IF(B418=0,-1,RIGHT(A418,LEN(A418)-B418)+0)</f>
        <v>40335</v>
      </c>
      <c r="F418" s="1">
        <f>IF(C418&lt;0,443300000,44330*(1-POWER(C418/$A$1,1/5.255))*1000)</f>
        <v>40317.55337118743</v>
      </c>
      <c r="H418" s="5">
        <f t="shared" si="6"/>
        <v>4.325431712549781E-4</v>
      </c>
    </row>
    <row r="419" spans="1:8">
      <c r="A419" s="3" t="s">
        <v>11524</v>
      </c>
      <c r="B419" s="1">
        <f>IF(ISERROR(SEARCH(" ",A419)), 0, SEARCH(" ",A419))</f>
        <v>6</v>
      </c>
      <c r="C419" s="1">
        <f>IF(0=B419,-1,LEFT(A419,B419-1)+0)</f>
        <v>86584</v>
      </c>
      <c r="D419" s="1">
        <f>IF(B419=0,-1,RIGHT(A419,LEN(A419)-B419)+0)</f>
        <v>40428</v>
      </c>
      <c r="F419" s="1">
        <f>IF(C419&lt;0,443300000,44330*(1-POWER(C419/$A$1,1/5.255))*1000)</f>
        <v>40414.892894577853</v>
      </c>
      <c r="H419" s="5">
        <f t="shared" si="6"/>
        <v>3.2420860349625409E-4</v>
      </c>
    </row>
    <row r="420" spans="1:8">
      <c r="A420" s="3" t="s">
        <v>11525</v>
      </c>
      <c r="B420" s="1">
        <f>IF(ISERROR(SEARCH(" ",A420)), 0, SEARCH(" ",A420))</f>
        <v>6</v>
      </c>
      <c r="C420" s="1">
        <f>IF(0=B420,-1,LEFT(A420,B420-1)+0)</f>
        <v>86583</v>
      </c>
      <c r="D420" s="1">
        <f>IF(B420=0,-1,RIGHT(A420,LEN(A420)-B420)+0)</f>
        <v>40530</v>
      </c>
      <c r="F420" s="1">
        <f>IF(C420&lt;0,443300000,44330*(1-POWER(C420/$A$1,1/5.255))*1000)</f>
        <v>40512.233328265946</v>
      </c>
      <c r="H420" s="5">
        <f t="shared" si="6"/>
        <v>4.3835854266110037E-4</v>
      </c>
    </row>
    <row r="421" spans="1:8">
      <c r="A421" s="3" t="s">
        <v>11526</v>
      </c>
      <c r="B421" s="1">
        <f>IF(ISERROR(SEARCH(" ",A421)), 0, SEARCH(" ",A421))</f>
        <v>6</v>
      </c>
      <c r="C421" s="1">
        <f>IF(0=B421,-1,LEFT(A421,B421-1)+0)</f>
        <v>86582</v>
      </c>
      <c r="D421" s="1">
        <f>IF(B421=0,-1,RIGHT(A421,LEN(A421)-B421)+0)</f>
        <v>40623</v>
      </c>
      <c r="F421" s="1">
        <f>IF(C421&lt;0,443300000,44330*(1-POWER(C421/$A$1,1/5.255))*1000)</f>
        <v>40609.574672261544</v>
      </c>
      <c r="H421" s="5">
        <f t="shared" si="6"/>
        <v>3.3048587594357781E-4</v>
      </c>
    </row>
    <row r="422" spans="1:8">
      <c r="A422" s="3" t="s">
        <v>11527</v>
      </c>
      <c r="B422" s="1">
        <f>IF(ISERROR(SEARCH(" ",A422)), 0, SEARCH(" ",A422))</f>
        <v>6</v>
      </c>
      <c r="C422" s="1">
        <f>IF(0=B422,-1,LEFT(A422,B422-1)+0)</f>
        <v>86581</v>
      </c>
      <c r="D422" s="1">
        <f>IF(B422=0,-1,RIGHT(A422,LEN(A422)-B422)+0)</f>
        <v>40725</v>
      </c>
      <c r="F422" s="1">
        <f>IF(C422&lt;0,443300000,44330*(1-POWER(C422/$A$1,1/5.255))*1000)</f>
        <v>40706.916926589271</v>
      </c>
      <c r="H422" s="5">
        <f t="shared" si="6"/>
        <v>4.4402881303202979E-4</v>
      </c>
    </row>
    <row r="423" spans="1:8">
      <c r="A423" s="3" t="s">
        <v>11528</v>
      </c>
      <c r="B423" s="1">
        <f>IF(ISERROR(SEARCH(" ",A423)), 0, SEARCH(" ",A423))</f>
        <v>6</v>
      </c>
      <c r="C423" s="1">
        <f>IF(0=B423,-1,LEFT(A423,B423-1)+0)</f>
        <v>86580</v>
      </c>
      <c r="D423" s="1">
        <f>IF(B423=0,-1,RIGHT(A423,LEN(A423)-B423)+0)</f>
        <v>40818</v>
      </c>
      <c r="F423" s="1">
        <f>IF(C423&lt;0,443300000,44330*(1-POWER(C423/$A$1,1/5.255))*1000)</f>
        <v>40804.260091263881</v>
      </c>
      <c r="H423" s="5">
        <f t="shared" si="6"/>
        <v>3.366139628624407E-4</v>
      </c>
    </row>
    <row r="424" spans="1:8">
      <c r="A424" s="3" t="s">
        <v>11529</v>
      </c>
      <c r="B424" s="1">
        <f>IF(ISERROR(SEARCH(" ",A424)), 0, SEARCH(" ",A424))</f>
        <v>6</v>
      </c>
      <c r="C424" s="1">
        <f>IF(0=B424,-1,LEFT(A424,B424-1)+0)</f>
        <v>86579</v>
      </c>
      <c r="D424" s="1">
        <f>IF(B424=0,-1,RIGHT(A424,LEN(A424)-B424)+0)</f>
        <v>40920</v>
      </c>
      <c r="F424" s="1">
        <f>IF(C424&lt;0,443300000,44330*(1-POWER(C424/$A$1,1/5.255))*1000)</f>
        <v>40901.604166305049</v>
      </c>
      <c r="H424" s="5">
        <f t="shared" si="6"/>
        <v>4.4955605315129157E-4</v>
      </c>
    </row>
    <row r="425" spans="1:8">
      <c r="A425" s="3" t="s">
        <v>11530</v>
      </c>
      <c r="B425" s="1">
        <f>IF(ISERROR(SEARCH(" ",A425)), 0, SEARCH(" ",A425))</f>
        <v>6</v>
      </c>
      <c r="C425" s="1">
        <f>IF(0=B425,-1,LEFT(A425,B425-1)+0)</f>
        <v>86578</v>
      </c>
      <c r="D425" s="1">
        <f>IF(B425=0,-1,RIGHT(A425,LEN(A425)-B425)+0)</f>
        <v>41013</v>
      </c>
      <c r="F425" s="1">
        <f>IF(C425&lt;0,443300000,44330*(1-POWER(C425/$A$1,1/5.255))*1000)</f>
        <v>40998.949151732479</v>
      </c>
      <c r="H425" s="5">
        <f t="shared" si="6"/>
        <v>3.4259498860169605E-4</v>
      </c>
    </row>
    <row r="426" spans="1:8">
      <c r="A426" s="3" t="s">
        <v>11531</v>
      </c>
      <c r="B426" s="1">
        <f>IF(ISERROR(SEARCH(" ",A426)), 0, SEARCH(" ",A426))</f>
        <v>6</v>
      </c>
      <c r="C426" s="1">
        <f>IF(0=B426,-1,LEFT(A426,B426-1)+0)</f>
        <v>86577</v>
      </c>
      <c r="D426" s="1">
        <f>IF(B426=0,-1,RIGHT(A426,LEN(A426)-B426)+0)</f>
        <v>41115</v>
      </c>
      <c r="F426" s="1">
        <f>IF(C426&lt;0,443300000,44330*(1-POWER(C426/$A$1,1/5.255))*1000)</f>
        <v>41096.295047565851</v>
      </c>
      <c r="H426" s="5">
        <f t="shared" si="6"/>
        <v>4.5494229439740154E-4</v>
      </c>
    </row>
    <row r="427" spans="1:8">
      <c r="A427" s="3" t="s">
        <v>11532</v>
      </c>
      <c r="B427" s="1">
        <f>IF(ISERROR(SEARCH(" ",A427)), 0, SEARCH(" ",A427))</f>
        <v>6</v>
      </c>
      <c r="C427" s="1">
        <f>IF(0=B427,-1,LEFT(A427,B427-1)+0)</f>
        <v>86576</v>
      </c>
      <c r="D427" s="1">
        <f>IF(B427=0,-1,RIGHT(A427,LEN(A427)-B427)+0)</f>
        <v>41208</v>
      </c>
      <c r="F427" s="1">
        <f>IF(C427&lt;0,443300000,44330*(1-POWER(C427/$A$1,1/5.255))*1000)</f>
        <v>41193.641853824854</v>
      </c>
      <c r="H427" s="5">
        <f t="shared" si="6"/>
        <v>3.4843103705944282E-4</v>
      </c>
    </row>
    <row r="428" spans="1:8">
      <c r="A428" s="3" t="s">
        <v>11533</v>
      </c>
      <c r="B428" s="1">
        <f>IF(ISERROR(SEARCH(" ",A428)), 0, SEARCH(" ",A428))</f>
        <v>6</v>
      </c>
      <c r="C428" s="1">
        <f>IF(0=B428,-1,LEFT(A428,B428-1)+0)</f>
        <v>86575</v>
      </c>
      <c r="D428" s="1">
        <f>IF(B428=0,-1,RIGHT(A428,LEN(A428)-B428)+0)</f>
        <v>41310</v>
      </c>
      <c r="F428" s="1">
        <f>IF(C428&lt;0,443300000,44330*(1-POWER(C428/$A$1,1/5.255))*1000)</f>
        <v>41290.989570524252</v>
      </c>
      <c r="H428" s="5">
        <f t="shared" si="6"/>
        <v>4.6018952979296813E-4</v>
      </c>
    </row>
    <row r="429" spans="1:8">
      <c r="A429" s="3" t="s">
        <v>11534</v>
      </c>
      <c r="B429" s="1">
        <f>IF(ISERROR(SEARCH(" ",A429)), 0, SEARCH(" ",A429))</f>
        <v>6</v>
      </c>
      <c r="C429" s="1">
        <f>IF(0=B429,-1,LEFT(A429,B429-1)+0)</f>
        <v>86574</v>
      </c>
      <c r="D429" s="1">
        <f>IF(B429=0,-1,RIGHT(A429,LEN(A429)-B429)+0)</f>
        <v>41403</v>
      </c>
      <c r="F429" s="1">
        <f>IF(C429&lt;0,443300000,44330*(1-POWER(C429/$A$1,1/5.255))*1000)</f>
        <v>41388.338197688652</v>
      </c>
      <c r="H429" s="5">
        <f t="shared" si="6"/>
        <v>3.5412415311324917E-4</v>
      </c>
    </row>
    <row r="430" spans="1:8">
      <c r="A430" s="3" t="s">
        <v>11535</v>
      </c>
      <c r="B430" s="1">
        <f>IF(ISERROR(SEARCH(" ",A430)), 0, SEARCH(" ",A430))</f>
        <v>6</v>
      </c>
      <c r="C430" s="1">
        <f>IF(0=B430,-1,LEFT(A430,B430-1)+0)</f>
        <v>86573</v>
      </c>
      <c r="D430" s="1">
        <f>IF(B430=0,-1,RIGHT(A430,LEN(A430)-B430)+0)</f>
        <v>41505</v>
      </c>
      <c r="F430" s="1">
        <f>IF(C430&lt;0,443300000,44330*(1-POWER(C430/$A$1,1/5.255))*1000)</f>
        <v>41485.687735337742</v>
      </c>
      <c r="H430" s="5">
        <f t="shared" si="6"/>
        <v>4.6529971478756303E-4</v>
      </c>
    </row>
    <row r="431" spans="1:8">
      <c r="A431" s="3" t="s">
        <v>11536</v>
      </c>
      <c r="B431" s="1">
        <f>IF(ISERROR(SEARCH(" ",A431)), 0, SEARCH(" ",A431))</f>
        <v>6</v>
      </c>
      <c r="C431" s="1">
        <f>IF(0=B431,-1,LEFT(A431,B431-1)+0)</f>
        <v>86572</v>
      </c>
      <c r="D431" s="1">
        <f>IF(B431=0,-1,RIGHT(A431,LEN(A431)-B431)+0)</f>
        <v>41598</v>
      </c>
      <c r="F431" s="1">
        <f>IF(C431&lt;0,443300000,44330*(1-POWER(C431/$A$1,1/5.255))*1000)</f>
        <v>41583.038183486286</v>
      </c>
      <c r="H431" s="5">
        <f t="shared" si="6"/>
        <v>3.5967634294231546E-4</v>
      </c>
    </row>
    <row r="432" spans="1:8">
      <c r="A432" s="3" t="s">
        <v>11537</v>
      </c>
      <c r="B432" s="1">
        <f>IF(ISERROR(SEARCH(" ",A432)), 0, SEARCH(" ",A432))</f>
        <v>6</v>
      </c>
      <c r="C432" s="1">
        <f>IF(0=B432,-1,LEFT(A432,B432-1)+0)</f>
        <v>86571</v>
      </c>
      <c r="D432" s="1">
        <f>IF(B432=0,-1,RIGHT(A432,LEN(A432)-B432)+0)</f>
        <v>41700</v>
      </c>
      <c r="F432" s="1">
        <f>IF(C432&lt;0,443300000,44330*(1-POWER(C432/$A$1,1/5.255))*1000)</f>
        <v>41680.389542149045</v>
      </c>
      <c r="H432" s="5">
        <f t="shared" si="6"/>
        <v>4.7027476860802983E-4</v>
      </c>
    </row>
    <row r="433" spans="1:8">
      <c r="A433" s="3" t="s">
        <v>11538</v>
      </c>
      <c r="B433" s="1">
        <f>IF(ISERROR(SEARCH(" ",A433)), 0, SEARCH(" ",A433))</f>
        <v>6</v>
      </c>
      <c r="C433" s="1">
        <f>IF(0=B433,-1,LEFT(A433,B433-1)+0)</f>
        <v>86570</v>
      </c>
      <c r="D433" s="1">
        <f>IF(B433=0,-1,RIGHT(A433,LEN(A433)-B433)+0)</f>
        <v>41793</v>
      </c>
      <c r="F433" s="1">
        <f>IF(C433&lt;0,443300000,44330*(1-POWER(C433/$A$1,1/5.255))*1000)</f>
        <v>41777.741811355554</v>
      </c>
      <c r="H433" s="5">
        <f t="shared" si="6"/>
        <v>3.650895758726559E-4</v>
      </c>
    </row>
    <row r="434" spans="1:8">
      <c r="A434" s="3" t="s">
        <v>11539</v>
      </c>
      <c r="B434" s="1">
        <f>IF(ISERROR(SEARCH(" ",A434)), 0, SEARCH(" ",A434))</f>
        <v>6</v>
      </c>
      <c r="C434" s="1">
        <f>IF(0=B434,-1,LEFT(A434,B434-1)+0)</f>
        <v>86569</v>
      </c>
      <c r="D434" s="1">
        <f>IF(B434=0,-1,RIGHT(A434,LEN(A434)-B434)+0)</f>
        <v>41895</v>
      </c>
      <c r="F434" s="1">
        <f>IF(C434&lt;0,443300000,44330*(1-POWER(C434/$A$1,1/5.255))*1000)</f>
        <v>41875.094991120575</v>
      </c>
      <c r="H434" s="5">
        <f t="shared" si="6"/>
        <v>4.7511657427914343E-4</v>
      </c>
    </row>
    <row r="435" spans="1:8">
      <c r="A435" s="3" t="s">
        <v>11540</v>
      </c>
      <c r="B435" s="1">
        <f>IF(ISERROR(SEARCH(" ",A435)), 0, SEARCH(" ",A435))</f>
        <v>6</v>
      </c>
      <c r="C435" s="1">
        <f>IF(0=B435,-1,LEFT(A435,B435-1)+0)</f>
        <v>86568</v>
      </c>
      <c r="D435" s="1">
        <f>IF(B435=0,-1,RIGHT(A435,LEN(A435)-B435)+0)</f>
        <v>41988</v>
      </c>
      <c r="F435" s="1">
        <f>IF(C435&lt;0,443300000,44330*(1-POWER(C435/$A$1,1/5.255))*1000)</f>
        <v>41972.449081458879</v>
      </c>
      <c r="H435" s="5">
        <f t="shared" si="6"/>
        <v>3.7036578406023302E-4</v>
      </c>
    </row>
    <row r="436" spans="1:8">
      <c r="A436" s="3" t="s">
        <v>11541</v>
      </c>
      <c r="B436" s="1">
        <f>IF(ISERROR(SEARCH(" ",A436)), 0, SEARCH(" ",A436))</f>
        <v>6</v>
      </c>
      <c r="C436" s="1">
        <f>IF(0=B436,-1,LEFT(A436,B436-1)+0)</f>
        <v>86567</v>
      </c>
      <c r="D436" s="1">
        <f>IF(B436=0,-1,RIGHT(A436,LEN(A436)-B436)+0)</f>
        <v>42090</v>
      </c>
      <c r="F436" s="1">
        <f>IF(C436&lt;0,443300000,44330*(1-POWER(C436/$A$1,1/5.255))*1000)</f>
        <v>42069.804082395058</v>
      </c>
      <c r="H436" s="5">
        <f t="shared" si="6"/>
        <v>4.7982698039777201E-4</v>
      </c>
    </row>
    <row r="437" spans="1:8">
      <c r="A437" s="3" t="s">
        <v>11542</v>
      </c>
      <c r="B437" s="1">
        <f>IF(ISERROR(SEARCH(" ",A437)), 0, SEARCH(" ",A437))</f>
        <v>6</v>
      </c>
      <c r="C437" s="1">
        <f>IF(0=B437,-1,LEFT(A437,B437-1)+0)</f>
        <v>86566</v>
      </c>
      <c r="D437" s="1">
        <f>IF(B437=0,-1,RIGHT(A437,LEN(A437)-B437)+0)</f>
        <v>42183</v>
      </c>
      <c r="F437" s="1">
        <f>IF(C437&lt;0,443300000,44330*(1-POWER(C437/$A$1,1/5.255))*1000)</f>
        <v>42167.159993948822</v>
      </c>
      <c r="H437" s="5">
        <f t="shared" si="6"/>
        <v>3.7550686416749934E-4</v>
      </c>
    </row>
    <row r="438" spans="1:8">
      <c r="A438" s="3" t="s">
        <v>11543</v>
      </c>
      <c r="B438" s="1">
        <f>IF(ISERROR(SEARCH(" ",A438)), 0, SEARCH(" ",A438))</f>
        <v>6</v>
      </c>
      <c r="C438" s="1">
        <f>IF(0=B438,-1,LEFT(A438,B438-1)+0)</f>
        <v>86565</v>
      </c>
      <c r="D438" s="1">
        <f>IF(B438=0,-1,RIGHT(A438,LEN(A438)-B438)+0)</f>
        <v>42276</v>
      </c>
      <c r="F438" s="1">
        <f>IF(C438&lt;0,443300000,44330*(1-POWER(C438/$A$1,1/5.255))*1000)</f>
        <v>42264.516816134914</v>
      </c>
      <c r="H438" s="5">
        <f t="shared" si="6"/>
        <v>2.716241807428843E-4</v>
      </c>
    </row>
    <row r="439" spans="1:8">
      <c r="A439" s="3" t="s">
        <v>11544</v>
      </c>
      <c r="B439" s="1">
        <f>IF(ISERROR(SEARCH(" ",A439)), 0, SEARCH(" ",A439))</f>
        <v>6</v>
      </c>
      <c r="C439" s="1">
        <f>IF(0=B439,-1,LEFT(A439,B439-1)+0)</f>
        <v>86564</v>
      </c>
      <c r="D439" s="1">
        <f>IF(B439=0,-1,RIGHT(A439,LEN(A439)-B439)+0)</f>
        <v>42378</v>
      </c>
      <c r="F439" s="1">
        <f>IF(C439&lt;0,443300000,44330*(1-POWER(C439/$A$1,1/5.255))*1000)</f>
        <v>42361.874548973035</v>
      </c>
      <c r="H439" s="5">
        <f t="shared" si="6"/>
        <v>3.8051467806325413E-4</v>
      </c>
    </row>
    <row r="440" spans="1:8">
      <c r="A440" s="3" t="s">
        <v>11545</v>
      </c>
      <c r="B440" s="1">
        <f>IF(ISERROR(SEARCH(" ",A440)), 0, SEARCH(" ",A440))</f>
        <v>6</v>
      </c>
      <c r="C440" s="1">
        <f>IF(0=B440,-1,LEFT(A440,B440-1)+0)</f>
        <v>86563</v>
      </c>
      <c r="D440" s="1">
        <f>IF(B440=0,-1,RIGHT(A440,LEN(A440)-B440)+0)</f>
        <v>42471</v>
      </c>
      <c r="F440" s="1">
        <f>IF(C440&lt;0,443300000,44330*(1-POWER(C440/$A$1,1/5.255))*1000)</f>
        <v>42459.233192482861</v>
      </c>
      <c r="H440" s="5">
        <f t="shared" si="6"/>
        <v>2.7705510859500973E-4</v>
      </c>
    </row>
    <row r="441" spans="1:8">
      <c r="A441" s="3" t="s">
        <v>11546</v>
      </c>
      <c r="B441" s="1">
        <f>IF(ISERROR(SEARCH(" ",A441)), 0, SEARCH(" ",A441))</f>
        <v>6</v>
      </c>
      <c r="C441" s="1">
        <f>IF(0=B441,-1,LEFT(A441,B441-1)+0)</f>
        <v>86562</v>
      </c>
      <c r="D441" s="1">
        <f>IF(B441=0,-1,RIGHT(A441,LEN(A441)-B441)+0)</f>
        <v>42573</v>
      </c>
      <c r="F441" s="1">
        <f>IF(C441&lt;0,443300000,44330*(1-POWER(C441/$A$1,1/5.255))*1000)</f>
        <v>42556.592746684088</v>
      </c>
      <c r="H441" s="5">
        <f t="shared" si="6"/>
        <v>3.8539105338858865E-4</v>
      </c>
    </row>
    <row r="442" spans="1:8">
      <c r="A442" s="3" t="s">
        <v>11547</v>
      </c>
      <c r="B442" s="1">
        <f>IF(ISERROR(SEARCH(" ",A442)), 0, SEARCH(" ",A442))</f>
        <v>6</v>
      </c>
      <c r="C442" s="1">
        <f>IF(0=B442,-1,LEFT(A442,B442-1)+0)</f>
        <v>86561</v>
      </c>
      <c r="D442" s="1">
        <f>IF(B442=0,-1,RIGHT(A442,LEN(A442)-B442)+0)</f>
        <v>42666</v>
      </c>
      <c r="F442" s="1">
        <f>IF(C442&lt;0,443300000,44330*(1-POWER(C442/$A$1,1/5.255))*1000)</f>
        <v>42653.953211596403</v>
      </c>
      <c r="H442" s="5">
        <f t="shared" si="6"/>
        <v>2.8235101494391364E-4</v>
      </c>
    </row>
    <row r="443" spans="1:8">
      <c r="A443" s="3" t="s">
        <v>11548</v>
      </c>
      <c r="B443" s="1">
        <f>IF(ISERROR(SEARCH(" ",A443)), 0, SEARCH(" ",A443))</f>
        <v>6</v>
      </c>
      <c r="C443" s="1">
        <f>IF(0=B443,-1,LEFT(A443,B443-1)+0)</f>
        <v>86560</v>
      </c>
      <c r="D443" s="1">
        <f>IF(B443=0,-1,RIGHT(A443,LEN(A443)-B443)+0)</f>
        <v>42768</v>
      </c>
      <c r="F443" s="1">
        <f>IF(C443&lt;0,443300000,44330*(1-POWER(C443/$A$1,1/5.255))*1000)</f>
        <v>42751.314587234563</v>
      </c>
      <c r="H443" s="5">
        <f t="shared" si="6"/>
        <v>3.9013778445185469E-4</v>
      </c>
    </row>
    <row r="444" spans="1:8">
      <c r="A444" s="3" t="s">
        <v>11549</v>
      </c>
      <c r="B444" s="1">
        <f>IF(ISERROR(SEARCH(" ",A444)), 0, SEARCH(" ",A444))</f>
        <v>6</v>
      </c>
      <c r="C444" s="1">
        <f>IF(0=B444,-1,LEFT(A444,B444-1)+0)</f>
        <v>86559</v>
      </c>
      <c r="D444" s="1">
        <f>IF(B444=0,-1,RIGHT(A444,LEN(A444)-B444)+0)</f>
        <v>42861</v>
      </c>
      <c r="F444" s="1">
        <f>IF(C444&lt;0,443300000,44330*(1-POWER(C444/$A$1,1/5.255))*1000)</f>
        <v>42848.676873623168</v>
      </c>
      <c r="H444" s="5">
        <f t="shared" si="6"/>
        <v>2.8751373922288509E-4</v>
      </c>
    </row>
    <row r="445" spans="1:8">
      <c r="A445" s="3" t="s">
        <v>11550</v>
      </c>
      <c r="B445" s="1">
        <f>IF(ISERROR(SEARCH(" ",A445)), 0, SEARCH(" ",A445))</f>
        <v>6</v>
      </c>
      <c r="C445" s="1">
        <f>IF(0=B445,-1,LEFT(A445,B445-1)+0)</f>
        <v>86558</v>
      </c>
      <c r="D445" s="1">
        <f>IF(B445=0,-1,RIGHT(A445,LEN(A445)-B445)+0)</f>
        <v>42963</v>
      </c>
      <c r="F445" s="1">
        <f>IF(C445&lt;0,443300000,44330*(1-POWER(C445/$A$1,1/5.255))*1000)</f>
        <v>42946.040070781928</v>
      </c>
      <c r="H445" s="5">
        <f t="shared" si="6"/>
        <v>3.9475663287181806E-4</v>
      </c>
    </row>
    <row r="446" spans="1:8">
      <c r="A446" s="3" t="s">
        <v>11551</v>
      </c>
      <c r="B446" s="1">
        <f>IF(ISERROR(SEARCH(" ",A446)), 0, SEARCH(" ",A446))</f>
        <v>6</v>
      </c>
      <c r="C446" s="1">
        <f>IF(0=B446,-1,LEFT(A446,B446-1)+0)</f>
        <v>86557</v>
      </c>
      <c r="D446" s="1">
        <f>IF(B446=0,-1,RIGHT(A446,LEN(A446)-B446)+0)</f>
        <v>43056</v>
      </c>
      <c r="F446" s="1">
        <f>IF(C446&lt;0,443300000,44330*(1-POWER(C446/$A$1,1/5.255))*1000)</f>
        <v>43043.404178725585</v>
      </c>
      <c r="H446" s="5">
        <f t="shared" si="6"/>
        <v>2.9254508719842433E-4</v>
      </c>
    </row>
    <row r="447" spans="1:8">
      <c r="A447" s="3" t="s">
        <v>11552</v>
      </c>
      <c r="B447" s="1">
        <f>IF(ISERROR(SEARCH(" ",A447)), 0, SEARCH(" ",A447))</f>
        <v>6</v>
      </c>
      <c r="C447" s="1">
        <f>IF(0=B447,-1,LEFT(A447,B447-1)+0)</f>
        <v>86556</v>
      </c>
      <c r="D447" s="1">
        <f>IF(B447=0,-1,RIGHT(A447,LEN(A447)-B447)+0)</f>
        <v>43158</v>
      </c>
      <c r="F447" s="1">
        <f>IF(C447&lt;0,443300000,44330*(1-POWER(C447/$A$1,1/5.255))*1000)</f>
        <v>43140.769197473848</v>
      </c>
      <c r="H447" s="5">
        <f t="shared" si="6"/>
        <v>3.992493286563747E-4</v>
      </c>
    </row>
    <row r="448" spans="1:8">
      <c r="A448" s="3" t="s">
        <v>11553</v>
      </c>
      <c r="B448" s="1">
        <f>IF(ISERROR(SEARCH(" ",A448)), 0, SEARCH(" ",A448))</f>
        <v>6</v>
      </c>
      <c r="C448" s="1">
        <f>IF(0=B448,-1,LEFT(A448,B448-1)+0)</f>
        <v>86555</v>
      </c>
      <c r="D448" s="1">
        <f>IF(B448=0,-1,RIGHT(A448,LEN(A448)-B448)+0)</f>
        <v>43251</v>
      </c>
      <c r="F448" s="1">
        <f>IF(C448&lt;0,443300000,44330*(1-POWER(C448/$A$1,1/5.255))*1000)</f>
        <v>43238.135127046386</v>
      </c>
      <c r="H448" s="5">
        <f t="shared" si="6"/>
        <v>2.9744683252674837E-4</v>
      </c>
    </row>
    <row r="449" spans="1:8">
      <c r="A449" s="3" t="s">
        <v>11554</v>
      </c>
      <c r="B449" s="1">
        <f>IF(ISERROR(SEARCH(" ",A449)), 0, SEARCH(" ",A449))</f>
        <v>6</v>
      </c>
      <c r="C449" s="1">
        <f>IF(0=B449,-1,LEFT(A449,B449-1)+0)</f>
        <v>86554</v>
      </c>
      <c r="D449" s="1">
        <f>IF(B449=0,-1,RIGHT(A449,LEN(A449)-B449)+0)</f>
        <v>43352</v>
      </c>
      <c r="F449" s="1">
        <f>IF(C449&lt;0,443300000,44330*(1-POWER(C449/$A$1,1/5.255))*1000)</f>
        <v>43335.501967457974</v>
      </c>
      <c r="H449" s="5">
        <f t="shared" si="6"/>
        <v>3.8055989439992645E-4</v>
      </c>
    </row>
    <row r="450" spans="1:8">
      <c r="A450" s="3" t="s">
        <v>11555</v>
      </c>
      <c r="B450" s="1">
        <f>IF(ISERROR(SEARCH(" ",A450)), 0, SEARCH(" ",A450))</f>
        <v>6</v>
      </c>
      <c r="C450" s="1">
        <f>IF(0=B450,-1,LEFT(A450,B450-1)+0)</f>
        <v>86553</v>
      </c>
      <c r="D450" s="1">
        <f>IF(B450=0,-1,RIGHT(A450,LEN(A450)-B450)+0)</f>
        <v>43446</v>
      </c>
      <c r="F450" s="1">
        <f>IF(C450&lt;0,443300000,44330*(1-POWER(C450/$A$1,1/5.255))*1000)</f>
        <v>43432.869718738126</v>
      </c>
      <c r="H450" s="5">
        <f t="shared" si="6"/>
        <v>3.0222071679496818E-4</v>
      </c>
    </row>
    <row r="451" spans="1:8">
      <c r="A451" s="3" t="s">
        <v>11556</v>
      </c>
      <c r="B451" s="1">
        <f>IF(ISERROR(SEARCH(" ",A451)), 0, SEARCH(" ",A451))</f>
        <v>6</v>
      </c>
      <c r="C451" s="1">
        <f>IF(0=B451,-1,LEFT(A451,B451-1)+0)</f>
        <v>86552</v>
      </c>
      <c r="D451" s="1">
        <f>IF(B451=0,-1,RIGHT(A451,LEN(A451)-B451)+0)</f>
        <v>43547</v>
      </c>
      <c r="F451" s="1">
        <f>IF(C451&lt;0,443300000,44330*(1-POWER(C451/$A$1,1/5.255))*1000)</f>
        <v>43530.238380896706</v>
      </c>
      <c r="H451" s="5">
        <f t="shared" si="6"/>
        <v>3.8490869872307907E-4</v>
      </c>
    </row>
    <row r="452" spans="1:8">
      <c r="A452" s="3" t="s">
        <v>11557</v>
      </c>
      <c r="B452" s="1">
        <f>IF(ISERROR(SEARCH(" ",A452)), 0, SEARCH(" ",A452))</f>
        <v>6</v>
      </c>
      <c r="C452" s="1">
        <f>IF(0=B452,-1,LEFT(A452,B452-1)+0)</f>
        <v>86551</v>
      </c>
      <c r="D452" s="1">
        <f>IF(B452=0,-1,RIGHT(A452,LEN(A452)-B452)+0)</f>
        <v>43641</v>
      </c>
      <c r="F452" s="1">
        <f>IF(C452&lt;0,443300000,44330*(1-POWER(C452/$A$1,1/5.255))*1000)</f>
        <v>43627.607953958308</v>
      </c>
      <c r="H452" s="5">
        <f t="shared" ref="H452:H515" si="7">IF(D452&gt;0,ABS((F452-D452)/D452),0)</f>
        <v>3.0686845034926061E-4</v>
      </c>
    </row>
    <row r="453" spans="1:8">
      <c r="A453" s="3" t="s">
        <v>11558</v>
      </c>
      <c r="B453" s="1">
        <f>IF(ISERROR(SEARCH(" ",A453)), 0, SEARCH(" ",A453))</f>
        <v>6</v>
      </c>
      <c r="C453" s="1">
        <f>IF(0=B453,-1,LEFT(A453,B453-1)+0)</f>
        <v>86550</v>
      </c>
      <c r="D453" s="1">
        <f>IF(B453=0,-1,RIGHT(A453,LEN(A453)-B453)+0)</f>
        <v>43742</v>
      </c>
      <c r="F453" s="1">
        <f>IF(C453&lt;0,443300000,44330*(1-POWER(C453/$A$1,1/5.255))*1000)</f>
        <v>43724.978437937702</v>
      </c>
      <c r="H453" s="5">
        <f t="shared" si="7"/>
        <v>3.8913543190294161E-4</v>
      </c>
    </row>
    <row r="454" spans="1:8">
      <c r="A454" s="3" t="s">
        <v>11559</v>
      </c>
      <c r="B454" s="1">
        <f>IF(ISERROR(SEARCH(" ",A454)), 0, SEARCH(" ",A454))</f>
        <v>6</v>
      </c>
      <c r="C454" s="1">
        <f>IF(0=B454,-1,LEFT(A454,B454-1)+0)</f>
        <v>86549</v>
      </c>
      <c r="D454" s="1">
        <f>IF(B454=0,-1,RIGHT(A454,LEN(A454)-B454)+0)</f>
        <v>43836</v>
      </c>
      <c r="F454" s="1">
        <f>IF(C454&lt;0,443300000,44330*(1-POWER(C454/$A$1,1/5.255))*1000)</f>
        <v>43822.349832854576</v>
      </c>
      <c r="H454" s="5">
        <f t="shared" si="7"/>
        <v>3.1139171332750134E-4</v>
      </c>
    </row>
    <row r="455" spans="1:8">
      <c r="A455" s="3" t="s">
        <v>11560</v>
      </c>
      <c r="B455" s="1">
        <f>IF(ISERROR(SEARCH(" ",A455)), 0, SEARCH(" ",A455))</f>
        <v>6</v>
      </c>
      <c r="C455" s="1">
        <f>IF(0=B455,-1,LEFT(A455,B455-1)+0)</f>
        <v>86548</v>
      </c>
      <c r="D455" s="1">
        <f>IF(B455=0,-1,RIGHT(A455,LEN(A455)-B455)+0)</f>
        <v>43937</v>
      </c>
      <c r="F455" s="1">
        <f>IF(C455&lt;0,443300000,44330*(1-POWER(C455/$A$1,1/5.255))*1000)</f>
        <v>43919.72213873353</v>
      </c>
      <c r="H455" s="5">
        <f t="shared" si="7"/>
        <v>3.9324171578554977E-4</v>
      </c>
    </row>
    <row r="456" spans="1:8">
      <c r="A456" s="3" t="s">
        <v>11561</v>
      </c>
      <c r="B456" s="1">
        <f>IF(ISERROR(SEARCH(" ",A456)), 0, SEARCH(" ",A456))</f>
        <v>6</v>
      </c>
      <c r="C456" s="1">
        <f>IF(0=B456,-1,LEFT(A456,B456-1)+0)</f>
        <v>86547</v>
      </c>
      <c r="D456" s="1">
        <f>IF(B456=0,-1,RIGHT(A456,LEN(A456)-B456)+0)</f>
        <v>44031</v>
      </c>
      <c r="F456" s="1">
        <f>IF(C456&lt;0,443300000,44330*(1-POWER(C456/$A$1,1/5.255))*1000)</f>
        <v>44017.095355584417</v>
      </c>
      <c r="H456" s="5">
        <f t="shared" si="7"/>
        <v>3.1579215588069498E-4</v>
      </c>
    </row>
    <row r="457" spans="1:8">
      <c r="A457" s="3" t="s">
        <v>11562</v>
      </c>
      <c r="B457" s="1">
        <f>IF(ISERROR(SEARCH(" ",A457)), 0, SEARCH(" ",A457))</f>
        <v>6</v>
      </c>
      <c r="C457" s="1">
        <f>IF(0=B457,-1,LEFT(A457,B457-1)+0)</f>
        <v>86546</v>
      </c>
      <c r="D457" s="1">
        <f>IF(B457=0,-1,RIGHT(A457,LEN(A457)-B457)+0)</f>
        <v>44132</v>
      </c>
      <c r="F457" s="1">
        <f>IF(C457&lt;0,443300000,44330*(1-POWER(C457/$A$1,1/5.255))*1000)</f>
        <v>44114.469483431843</v>
      </c>
      <c r="H457" s="5">
        <f t="shared" si="7"/>
        <v>3.9722914366347774E-4</v>
      </c>
    </row>
    <row r="458" spans="1:8">
      <c r="A458" s="3" t="s">
        <v>11563</v>
      </c>
      <c r="B458" s="1">
        <f>IF(ISERROR(SEARCH(" ",A458)), 0, SEARCH(" ",A458))</f>
        <v>6</v>
      </c>
      <c r="C458" s="1">
        <f>IF(0=B458,-1,LEFT(A458,B458-1)+0)</f>
        <v>86545</v>
      </c>
      <c r="D458" s="1">
        <f>IF(B458=0,-1,RIGHT(A458,LEN(A458)-B458)+0)</f>
        <v>44225</v>
      </c>
      <c r="F458" s="1">
        <f>IF(C458&lt;0,443300000,44330*(1-POWER(C458/$A$1,1/5.255))*1000)</f>
        <v>44211.844522295491</v>
      </c>
      <c r="H458" s="5">
        <f t="shared" si="7"/>
        <v>2.9746699162259797E-4</v>
      </c>
    </row>
    <row r="459" spans="1:8">
      <c r="A459" s="3" t="s">
        <v>11564</v>
      </c>
      <c r="B459" s="1">
        <f>IF(ISERROR(SEARCH(" ",A459)), 0, SEARCH(" ",A459))</f>
        <v>6</v>
      </c>
      <c r="C459" s="1">
        <f>IF(0=B459,-1,LEFT(A459,B459-1)+0)</f>
        <v>86544</v>
      </c>
      <c r="D459" s="1">
        <f>IF(B459=0,-1,RIGHT(A459,LEN(A459)-B459)+0)</f>
        <v>44327</v>
      </c>
      <c r="F459" s="1">
        <f>IF(C459&lt;0,443300000,44330*(1-POWER(C459/$A$1,1/5.255))*1000)</f>
        <v>44309.220472195047</v>
      </c>
      <c r="H459" s="5">
        <f t="shared" si="7"/>
        <v>4.0109928046004741E-4</v>
      </c>
    </row>
    <row r="460" spans="1:8">
      <c r="A460" s="3" t="s">
        <v>11565</v>
      </c>
      <c r="B460" s="1">
        <f>IF(ISERROR(SEARCH(" ",A460)), 0, SEARCH(" ",A460))</f>
        <v>6</v>
      </c>
      <c r="C460" s="1">
        <f>IF(0=B460,-1,LEFT(A460,B460-1)+0)</f>
        <v>86543</v>
      </c>
      <c r="D460" s="1">
        <f>IF(B460=0,-1,RIGHT(A460,LEN(A460)-B460)+0)</f>
        <v>44420</v>
      </c>
      <c r="F460" s="1">
        <f>IF(C460&lt;0,443300000,44330*(1-POWER(C460/$A$1,1/5.255))*1000)</f>
        <v>44406.597333145277</v>
      </c>
      <c r="H460" s="5">
        <f t="shared" si="7"/>
        <v>3.0172595350569712E-4</v>
      </c>
    </row>
    <row r="461" spans="1:8">
      <c r="A461" s="3" t="s">
        <v>11566</v>
      </c>
      <c r="B461" s="1">
        <f>IF(ISERROR(SEARCH(" ",A461)), 0, SEARCH(" ",A461))</f>
        <v>6</v>
      </c>
      <c r="C461" s="1">
        <f>IF(0=B461,-1,LEFT(A461,B461-1)+0)</f>
        <v>86542</v>
      </c>
      <c r="D461" s="1">
        <f>IF(B461=0,-1,RIGHT(A461,LEN(A461)-B461)+0)</f>
        <v>44522</v>
      </c>
      <c r="F461" s="1">
        <f>IF(C461&lt;0,443300000,44330*(1-POWER(C461/$A$1,1/5.255))*1000)</f>
        <v>44503.975105165868</v>
      </c>
      <c r="H461" s="5">
        <f t="shared" si="7"/>
        <v>4.0485366412407983E-4</v>
      </c>
    </row>
    <row r="462" spans="1:8">
      <c r="A462" s="3" t="s">
        <v>11567</v>
      </c>
      <c r="B462" s="1">
        <f>IF(ISERROR(SEARCH(" ",A462)), 0, SEARCH(" ",A462))</f>
        <v>6</v>
      </c>
      <c r="C462" s="1">
        <f>IF(0=B462,-1,LEFT(A462,B462-1)+0)</f>
        <v>86541</v>
      </c>
      <c r="D462" s="1">
        <f>IF(B462=0,-1,RIGHT(A462,LEN(A462)-B462)+0)</f>
        <v>44615</v>
      </c>
      <c r="F462" s="1">
        <f>IF(C462&lt;0,443300000,44330*(1-POWER(C462/$A$1,1/5.255))*1000)</f>
        <v>44601.353788281434</v>
      </c>
      <c r="H462" s="5">
        <f t="shared" si="7"/>
        <v>3.0586600288166779E-4</v>
      </c>
    </row>
    <row r="463" spans="1:8">
      <c r="A463" s="3" t="s">
        <v>11568</v>
      </c>
      <c r="B463" s="1">
        <f>IF(ISERROR(SEARCH(" ",A463)), 0, SEARCH(" ",A463))</f>
        <v>6</v>
      </c>
      <c r="C463" s="1">
        <f>IF(0=B463,-1,LEFT(A463,B463-1)+0)</f>
        <v>86540</v>
      </c>
      <c r="D463" s="1">
        <f>IF(B463=0,-1,RIGHT(A463,LEN(A463)-B463)+0)</f>
        <v>44717</v>
      </c>
      <c r="F463" s="1">
        <f>IF(C463&lt;0,443300000,44330*(1-POWER(C463/$A$1,1/5.255))*1000)</f>
        <v>44698.733382506733</v>
      </c>
      <c r="H463" s="5">
        <f t="shared" si="7"/>
        <v>4.0849380533728569E-4</v>
      </c>
    </row>
    <row r="464" spans="1:8">
      <c r="A464" s="3" t="s">
        <v>11569</v>
      </c>
      <c r="B464" s="1">
        <f>IF(ISERROR(SEARCH(" ",A464)), 0, SEARCH(" ",A464))</f>
        <v>6</v>
      </c>
      <c r="C464" s="1">
        <f>IF(0=B464,-1,LEFT(A464,B464-1)+0)</f>
        <v>86539</v>
      </c>
      <c r="D464" s="1">
        <f>IF(B464=0,-1,RIGHT(A464,LEN(A464)-B464)+0)</f>
        <v>44810</v>
      </c>
      <c r="F464" s="1">
        <f>IF(C464&lt;0,443300000,44330*(1-POWER(C464/$A$1,1/5.255))*1000)</f>
        <v>44796.113887856525</v>
      </c>
      <c r="H464" s="5">
        <f t="shared" si="7"/>
        <v>3.0988868876310528E-4</v>
      </c>
    </row>
    <row r="465" spans="1:8">
      <c r="A465" s="3" t="s">
        <v>11570</v>
      </c>
      <c r="B465" s="1">
        <f>IF(ISERROR(SEARCH(" ",A465)), 0, SEARCH(" ",A465))</f>
        <v>6</v>
      </c>
      <c r="C465" s="1">
        <f>IF(0=B465,-1,LEFT(A465,B465-1)+0)</f>
        <v>86538</v>
      </c>
      <c r="D465" s="1">
        <f>IF(B465=0,-1,RIGHT(A465,LEN(A465)-B465)+0)</f>
        <v>44912</v>
      </c>
      <c r="F465" s="1">
        <f>IF(C465&lt;0,443300000,44330*(1-POWER(C465/$A$1,1/5.255))*1000)</f>
        <v>44893.49530436036</v>
      </c>
      <c r="H465" s="5">
        <f t="shared" si="7"/>
        <v>4.1202118898378998E-4</v>
      </c>
    </row>
    <row r="466" spans="1:8">
      <c r="A466" s="3" t="s">
        <v>11571</v>
      </c>
      <c r="B466" s="1">
        <f>IF(ISERROR(SEARCH(" ",A466)), 0, SEARCH(" ",A466))</f>
        <v>6</v>
      </c>
      <c r="C466" s="1">
        <f>IF(0=B466,-1,LEFT(A466,B466-1)+0)</f>
        <v>86537</v>
      </c>
      <c r="D466" s="1">
        <f>IF(B466=0,-1,RIGHT(A466,LEN(A466)-B466)+0)</f>
        <v>45005</v>
      </c>
      <c r="F466" s="1">
        <f>IF(C466&lt;0,443300000,44330*(1-POWER(C466/$A$1,1/5.255))*1000)</f>
        <v>44990.877632028052</v>
      </c>
      <c r="H466" s="5">
        <f t="shared" si="7"/>
        <v>3.1379553320626209E-4</v>
      </c>
    </row>
    <row r="467" spans="1:8">
      <c r="A467" s="3" t="s">
        <v>11572</v>
      </c>
      <c r="B467" s="1">
        <f>IF(ISERROR(SEARCH(" ",A467)), 0, SEARCH(" ",A467))</f>
        <v>6</v>
      </c>
      <c r="C467" s="1">
        <f>IF(0=B467,-1,LEFT(A467,B467-1)+0)</f>
        <v>86536</v>
      </c>
      <c r="D467" s="1">
        <f>IF(B467=0,-1,RIGHT(A467,LEN(A467)-B467)+0)</f>
        <v>45107</v>
      </c>
      <c r="F467" s="1">
        <f>IF(C467&lt;0,443300000,44330*(1-POWER(C467/$A$1,1/5.255))*1000)</f>
        <v>45088.260870879312</v>
      </c>
      <c r="H467" s="5">
        <f t="shared" si="7"/>
        <v>4.1543727405253555E-4</v>
      </c>
    </row>
    <row r="468" spans="1:8">
      <c r="A468" s="3" t="s">
        <v>11573</v>
      </c>
      <c r="B468" s="1">
        <f>IF(ISERROR(SEARCH(" ",A468)), 0, SEARCH(" ",A468))</f>
        <v>6</v>
      </c>
      <c r="C468" s="1">
        <f>IF(0=B468,-1,LEFT(A468,B468-1)+0)</f>
        <v>86535</v>
      </c>
      <c r="D468" s="1">
        <f>IF(B468=0,-1,RIGHT(A468,LEN(A468)-B468)+0)</f>
        <v>45200</v>
      </c>
      <c r="F468" s="1">
        <f>IF(C468&lt;0,443300000,44330*(1-POWER(C468/$A$1,1/5.255))*1000)</f>
        <v>45185.645020943652</v>
      </c>
      <c r="H468" s="5">
        <f t="shared" si="7"/>
        <v>3.1758803222009697E-4</v>
      </c>
    </row>
    <row r="469" spans="1:8">
      <c r="A469" s="3" t="s">
        <v>11574</v>
      </c>
      <c r="B469" s="1">
        <f>IF(ISERROR(SEARCH(" ",A469)), 0, SEARCH(" ",A469))</f>
        <v>6</v>
      </c>
      <c r="C469" s="1">
        <f>IF(0=B469,-1,LEFT(A469,B469-1)+0)</f>
        <v>86534</v>
      </c>
      <c r="D469" s="1">
        <f>IF(B469=0,-1,RIGHT(A469,LEN(A469)-B469)+0)</f>
        <v>45302</v>
      </c>
      <c r="F469" s="1">
        <f>IF(C469&lt;0,443300000,44330*(1-POWER(C469/$A$1,1/5.255))*1000)</f>
        <v>45283.030082226011</v>
      </c>
      <c r="H469" s="5">
        <f t="shared" si="7"/>
        <v>4.187434941942836E-4</v>
      </c>
    </row>
    <row r="470" spans="1:8">
      <c r="A470" s="3" t="s">
        <v>11575</v>
      </c>
      <c r="B470" s="1">
        <f>IF(ISERROR(SEARCH(" ",A470)), 0, SEARCH(" ",A470))</f>
        <v>6</v>
      </c>
      <c r="C470" s="1">
        <f>IF(0=B470,-1,LEFT(A470,B470-1)+0)</f>
        <v>86533</v>
      </c>
      <c r="D470" s="1">
        <f>IF(B470=0,-1,RIGHT(A470,LEN(A470)-B470)+0)</f>
        <v>45395</v>
      </c>
      <c r="F470" s="1">
        <f>IF(C470&lt;0,443300000,44330*(1-POWER(C470/$A$1,1/5.255))*1000)</f>
        <v>45380.416054755908</v>
      </c>
      <c r="H470" s="5">
        <f t="shared" si="7"/>
        <v>3.2126765599939025E-4</v>
      </c>
    </row>
    <row r="471" spans="1:8">
      <c r="A471" s="3" t="s">
        <v>11576</v>
      </c>
      <c r="B471" s="1">
        <f>IF(ISERROR(SEARCH(" ",A471)), 0, SEARCH(" ",A471))</f>
        <v>6</v>
      </c>
      <c r="C471" s="1">
        <f>IF(0=B471,-1,LEFT(A471,B471-1)+0)</f>
        <v>86532</v>
      </c>
      <c r="D471" s="1">
        <f>IF(B471=0,-1,RIGHT(A471,LEN(A471)-B471)+0)</f>
        <v>45497</v>
      </c>
      <c r="F471" s="1">
        <f>IF(C471&lt;0,443300000,44330*(1-POWER(C471/$A$1,1/5.255))*1000)</f>
        <v>45477.80293854318</v>
      </c>
      <c r="H471" s="5">
        <f t="shared" si="7"/>
        <v>4.2194125891421277E-4</v>
      </c>
    </row>
    <row r="472" spans="1:8">
      <c r="A472" s="3" t="s">
        <v>11577</v>
      </c>
      <c r="B472" s="1">
        <f>IF(ISERROR(SEARCH(" ",A472)), 0, SEARCH(" ",A472))</f>
        <v>6</v>
      </c>
      <c r="C472" s="1">
        <f>IF(0=B472,-1,LEFT(A472,B472-1)+0)</f>
        <v>86531</v>
      </c>
      <c r="D472" s="1">
        <f>IF(B472=0,-1,RIGHT(A472,LEN(A472)-B472)+0)</f>
        <v>45590</v>
      </c>
      <c r="F472" s="1">
        <f>IF(C472&lt;0,443300000,44330*(1-POWER(C472/$A$1,1/5.255))*1000)</f>
        <v>45575.190733617368</v>
      </c>
      <c r="H472" s="5">
        <f t="shared" si="7"/>
        <v>3.2483584958613521E-4</v>
      </c>
    </row>
    <row r="473" spans="1:8">
      <c r="A473" s="3" t="s">
        <v>11578</v>
      </c>
      <c r="B473" s="1">
        <f>IF(ISERROR(SEARCH(" ",A473)), 0, SEARCH(" ",A473))</f>
        <v>6</v>
      </c>
      <c r="C473" s="1">
        <f>IF(0=B473,-1,LEFT(A473,B473-1)+0)</f>
        <v>86530</v>
      </c>
      <c r="D473" s="1">
        <f>IF(B473=0,-1,RIGHT(A473,LEN(A473)-B473)+0)</f>
        <v>45692</v>
      </c>
      <c r="F473" s="1">
        <f>IF(C473&lt;0,443300000,44330*(1-POWER(C473/$A$1,1/5.255))*1000)</f>
        <v>45672.579439988316</v>
      </c>
      <c r="H473" s="5">
        <f t="shared" si="7"/>
        <v>4.2503195333283393E-4</v>
      </c>
    </row>
    <row r="474" spans="1:8">
      <c r="A474" s="3" t="s">
        <v>11579</v>
      </c>
      <c r="B474" s="1">
        <f>IF(ISERROR(SEARCH(" ",A474)), 0, SEARCH(" ",A474))</f>
        <v>6</v>
      </c>
      <c r="C474" s="1">
        <f>IF(0=B474,-1,LEFT(A474,B474-1)+0)</f>
        <v>86529</v>
      </c>
      <c r="D474" s="1">
        <f>IF(B474=0,-1,RIGHT(A474,LEN(A474)-B474)+0)</f>
        <v>45785</v>
      </c>
      <c r="F474" s="1">
        <f>IF(C474&lt;0,443300000,44330*(1-POWER(C474/$A$1,1/5.255))*1000)</f>
        <v>45769.969057680624</v>
      </c>
      <c r="H474" s="5">
        <f t="shared" si="7"/>
        <v>3.2829403340342372E-4</v>
      </c>
    </row>
    <row r="475" spans="1:8">
      <c r="A475" s="3" t="s">
        <v>11580</v>
      </c>
      <c r="B475" s="1">
        <f>IF(ISERROR(SEARCH(" ",A475)), 0, SEARCH(" ",A475))</f>
        <v>6</v>
      </c>
      <c r="C475" s="1">
        <f>IF(0=B475,-1,LEFT(A475,B475-1)+0)</f>
        <v>86528</v>
      </c>
      <c r="D475" s="1">
        <f>IF(B475=0,-1,RIGHT(A475,LEN(A475)-B475)+0)</f>
        <v>45887</v>
      </c>
      <c r="F475" s="1">
        <f>IF(C475&lt;0,443300000,44330*(1-POWER(C475/$A$1,1/5.255))*1000)</f>
        <v>45867.359586713988</v>
      </c>
      <c r="H475" s="5">
        <f t="shared" si="7"/>
        <v>4.2801693913334079E-4</v>
      </c>
    </row>
    <row r="476" spans="1:8">
      <c r="A476" s="3" t="s">
        <v>11581</v>
      </c>
      <c r="B476" s="1">
        <f>IF(ISERROR(SEARCH(" ",A476)), 0, SEARCH(" ",A476))</f>
        <v>6</v>
      </c>
      <c r="C476" s="1">
        <f>IF(0=B476,-1,LEFT(A476,B476-1)+0)</f>
        <v>86527</v>
      </c>
      <c r="D476" s="1">
        <f>IF(B476=0,-1,RIGHT(A476,LEN(A476)-B476)+0)</f>
        <v>45980</v>
      </c>
      <c r="F476" s="1">
        <f>IF(C476&lt;0,443300000,44330*(1-POWER(C476/$A$1,1/5.255))*1000)</f>
        <v>45964.751027103164</v>
      </c>
      <c r="H476" s="5">
        <f t="shared" si="7"/>
        <v>3.3164360367193927E-4</v>
      </c>
    </row>
    <row r="477" spans="1:8">
      <c r="A477" s="3" t="s">
        <v>11582</v>
      </c>
      <c r="B477" s="1">
        <f>IF(ISERROR(SEARCH(" ",A477)), 0, SEARCH(" ",A477))</f>
        <v>6</v>
      </c>
      <c r="C477" s="1">
        <f>IF(0=B477,-1,LEFT(A477,B477-1)+0)</f>
        <v>86526</v>
      </c>
      <c r="D477" s="1">
        <f>IF(B477=0,-1,RIGHT(A477,LEN(A477)-B477)+0)</f>
        <v>46082</v>
      </c>
      <c r="F477" s="1">
        <f>IF(C477&lt;0,443300000,44330*(1-POWER(C477/$A$1,1/5.255))*1000)</f>
        <v>46062.143378867841</v>
      </c>
      <c r="H477" s="5">
        <f t="shared" si="7"/>
        <v>4.308975550574951E-4</v>
      </c>
    </row>
    <row r="478" spans="1:8">
      <c r="A478" s="3" t="s">
        <v>11583</v>
      </c>
      <c r="B478" s="1">
        <f>IF(ISERROR(SEARCH(" ",A478)), 0, SEARCH(" ",A478))</f>
        <v>6</v>
      </c>
      <c r="C478" s="1">
        <f>IF(0=B478,-1,LEFT(A478,B478-1)+0)</f>
        <v>86525</v>
      </c>
      <c r="D478" s="1">
        <f>IF(B478=0,-1,RIGHT(A478,LEN(A478)-B478)+0)</f>
        <v>46175</v>
      </c>
      <c r="F478" s="1">
        <f>IF(C478&lt;0,443300000,44330*(1-POWER(C478/$A$1,1/5.255))*1000)</f>
        <v>46159.536642027706</v>
      </c>
      <c r="H478" s="5">
        <f t="shared" si="7"/>
        <v>3.3488593334692009E-4</v>
      </c>
    </row>
    <row r="479" spans="1:8">
      <c r="A479" s="3" t="s">
        <v>11584</v>
      </c>
      <c r="B479" s="1">
        <f>IF(ISERROR(SEARCH(" ",A479)), 0, SEARCH(" ",A479))</f>
        <v>6</v>
      </c>
      <c r="C479" s="1">
        <f>IF(0=B479,-1,LEFT(A479,B479-1)+0)</f>
        <v>86524</v>
      </c>
      <c r="D479" s="1">
        <f>IF(B479=0,-1,RIGHT(A479,LEN(A479)-B479)+0)</f>
        <v>46277</v>
      </c>
      <c r="F479" s="1">
        <f>IF(C479&lt;0,443300000,44330*(1-POWER(C479/$A$1,1/5.255))*1000)</f>
        <v>46256.930816607368</v>
      </c>
      <c r="H479" s="5">
        <f t="shared" si="7"/>
        <v>4.3367511706964826E-4</v>
      </c>
    </row>
    <row r="480" spans="1:8">
      <c r="A480" s="3" t="s">
        <v>11585</v>
      </c>
      <c r="B480" s="1">
        <f>IF(ISERROR(SEARCH(" ",A480)), 0, SEARCH(" ",A480))</f>
        <v>6</v>
      </c>
      <c r="C480" s="1">
        <f>IF(0=B480,-1,LEFT(A480,B480-1)+0)</f>
        <v>86523</v>
      </c>
      <c r="D480" s="1">
        <f>IF(B480=0,-1,RIGHT(A480,LEN(A480)-B480)+0)</f>
        <v>46370</v>
      </c>
      <c r="F480" s="1">
        <f>IF(C480&lt;0,443300000,44330*(1-POWER(C480/$A$1,1/5.255))*1000)</f>
        <v>46354.325902616663</v>
      </c>
      <c r="H480" s="5">
        <f t="shared" si="7"/>
        <v>3.3802237186406363E-4</v>
      </c>
    </row>
    <row r="481" spans="1:8">
      <c r="A481" s="3" t="s">
        <v>11586</v>
      </c>
      <c r="B481" s="1">
        <f>IF(ISERROR(SEARCH(" ",A481)), 0, SEARCH(" ",A481))</f>
        <v>6</v>
      </c>
      <c r="C481" s="1">
        <f>IF(0=B481,-1,LEFT(A481,B481-1)+0)</f>
        <v>86522</v>
      </c>
      <c r="D481" s="1">
        <f>IF(B481=0,-1,RIGHT(A481,LEN(A481)-B481)+0)</f>
        <v>46472</v>
      </c>
      <c r="F481" s="1">
        <f>IF(C481&lt;0,443300000,44330*(1-POWER(C481/$A$1,1/5.255))*1000)</f>
        <v>46451.721900080214</v>
      </c>
      <c r="H481" s="5">
        <f t="shared" si="7"/>
        <v>4.3635091925860186E-4</v>
      </c>
    </row>
    <row r="482" spans="1:8">
      <c r="A482" s="3" t="s">
        <v>11587</v>
      </c>
      <c r="B482" s="1">
        <f>IF(ISERROR(SEARCH(" ",A482)), 0, SEARCH(" ",A482))</f>
        <v>6</v>
      </c>
      <c r="C482" s="1">
        <f>IF(0=B482,-1,LEFT(A482,B482-1)+0)</f>
        <v>86521</v>
      </c>
      <c r="D482" s="1">
        <f>IF(B482=0,-1,RIGHT(A482,LEN(A482)-B482)+0)</f>
        <v>46565</v>
      </c>
      <c r="F482" s="1">
        <f>IF(C482&lt;0,443300000,44330*(1-POWER(C482/$A$1,1/5.255))*1000)</f>
        <v>46549.118809017702</v>
      </c>
      <c r="H482" s="5">
        <f t="shared" si="7"/>
        <v>3.4105424637169537E-4</v>
      </c>
    </row>
    <row r="483" spans="1:8">
      <c r="A483" s="3" t="s">
        <v>11588</v>
      </c>
      <c r="B483" s="1">
        <f>IF(ISERROR(SEARCH(" ",A483)), 0, SEARCH(" ",A483))</f>
        <v>6</v>
      </c>
      <c r="C483" s="1">
        <f>IF(0=B483,-1,LEFT(A483,B483-1)+0)</f>
        <v>86520</v>
      </c>
      <c r="D483" s="1">
        <f>IF(B483=0,-1,RIGHT(A483,LEN(A483)-B483)+0)</f>
        <v>46667</v>
      </c>
      <c r="F483" s="1">
        <f>IF(C483&lt;0,443300000,44330*(1-POWER(C483/$A$1,1/5.255))*1000)</f>
        <v>46646.516629443882</v>
      </c>
      <c r="H483" s="5">
        <f t="shared" si="7"/>
        <v>4.3892623387228094E-4</v>
      </c>
    </row>
    <row r="484" spans="1:8">
      <c r="A484" s="3" t="s">
        <v>11589</v>
      </c>
      <c r="B484" s="1">
        <f>IF(ISERROR(SEARCH(" ",A484)), 0, SEARCH(" ",A484))</f>
        <v>6</v>
      </c>
      <c r="C484" s="1">
        <f>IF(0=B484,-1,LEFT(A484,B484-1)+0)</f>
        <v>86519</v>
      </c>
      <c r="D484" s="1">
        <f>IF(B484=0,-1,RIGHT(A484,LEN(A484)-B484)+0)</f>
        <v>46760</v>
      </c>
      <c r="F484" s="1">
        <f>IF(C484&lt;0,443300000,44330*(1-POWER(C484/$A$1,1/5.255))*1000)</f>
        <v>46743.915361383362</v>
      </c>
      <c r="H484" s="5">
        <f t="shared" si="7"/>
        <v>3.4398286177582713E-4</v>
      </c>
    </row>
    <row r="485" spans="1:8">
      <c r="A485" s="3" t="s">
        <v>11590</v>
      </c>
      <c r="B485" s="1">
        <f>IF(ISERROR(SEARCH(" ",A485)), 0, SEARCH(" ",A485))</f>
        <v>6</v>
      </c>
      <c r="C485" s="1">
        <f>IF(0=B485,-1,LEFT(A485,B485-1)+0)</f>
        <v>86518</v>
      </c>
      <c r="D485" s="1">
        <f>IF(B485=0,-1,RIGHT(A485,LEN(A485)-B485)+0)</f>
        <v>46862</v>
      </c>
      <c r="F485" s="1">
        <f>IF(C485&lt;0,443300000,44330*(1-POWER(C485/$A$1,1/5.255))*1000)</f>
        <v>46841.315004850927</v>
      </c>
      <c r="H485" s="5">
        <f t="shared" si="7"/>
        <v>4.4140231208811135E-4</v>
      </c>
    </row>
    <row r="486" spans="1:8">
      <c r="A486" s="3" t="s">
        <v>11591</v>
      </c>
      <c r="B486" s="1">
        <f>IF(ISERROR(SEARCH(" ",A486)), 0, SEARCH(" ",A486))</f>
        <v>6</v>
      </c>
      <c r="C486" s="1">
        <f>IF(0=B486,-1,LEFT(A486,B486-1)+0)</f>
        <v>86517</v>
      </c>
      <c r="D486" s="1">
        <f>IF(B486=0,-1,RIGHT(A486,LEN(A486)-B486)+0)</f>
        <v>46955</v>
      </c>
      <c r="F486" s="1">
        <f>IF(C486&lt;0,443300000,44330*(1-POWER(C486/$A$1,1/5.255))*1000)</f>
        <v>46938.715559866243</v>
      </c>
      <c r="H486" s="5">
        <f t="shared" si="7"/>
        <v>3.4680950130458986E-4</v>
      </c>
    </row>
    <row r="487" spans="1:8">
      <c r="A487" s="3" t="s">
        <v>11592</v>
      </c>
      <c r="B487" s="1">
        <f>IF(ISERROR(SEARCH(" ",A487)), 0, SEARCH(" ",A487))</f>
        <v>6</v>
      </c>
      <c r="C487" s="1">
        <f>IF(0=B487,-1,LEFT(A487,B487-1)+0)</f>
        <v>86516</v>
      </c>
      <c r="D487" s="1">
        <f>IF(B487=0,-1,RIGHT(A487,LEN(A487)-B487)+0)</f>
        <v>47056</v>
      </c>
      <c r="F487" s="1">
        <f>IF(C487&lt;0,443300000,44330*(1-POWER(C487/$A$1,1/5.255))*1000)</f>
        <v>47036.117026449014</v>
      </c>
      <c r="H487" s="5">
        <f t="shared" si="7"/>
        <v>4.2253854027087315E-4</v>
      </c>
    </row>
    <row r="488" spans="1:8">
      <c r="A488" s="3" t="s">
        <v>11593</v>
      </c>
      <c r="B488" s="1">
        <f>IF(ISERROR(SEARCH(" ",A488)), 0, SEARCH(" ",A488))</f>
        <v>6</v>
      </c>
      <c r="C488" s="1">
        <f>IF(0=B488,-1,LEFT(A488,B488-1)+0)</f>
        <v>86515</v>
      </c>
      <c r="D488" s="1">
        <f>IF(B488=0,-1,RIGHT(A488,LEN(A488)-B488)+0)</f>
        <v>47150</v>
      </c>
      <c r="F488" s="1">
        <f>IF(C488&lt;0,443300000,44330*(1-POWER(C488/$A$1,1/5.255))*1000)</f>
        <v>47133.519404618906</v>
      </c>
      <c r="H488" s="5">
        <f t="shared" si="7"/>
        <v>3.4953542695850977E-4</v>
      </c>
    </row>
    <row r="489" spans="1:8">
      <c r="A489" s="3" t="s">
        <v>11594</v>
      </c>
      <c r="B489" s="1">
        <f>IF(ISERROR(SEARCH(" ",A489)), 0, SEARCH(" ",A489))</f>
        <v>6</v>
      </c>
      <c r="C489" s="1">
        <f>IF(0=B489,-1,LEFT(A489,B489-1)+0)</f>
        <v>86514</v>
      </c>
      <c r="D489" s="1">
        <f>IF(B489=0,-1,RIGHT(A489,LEN(A489)-B489)+0)</f>
        <v>47251</v>
      </c>
      <c r="F489" s="1">
        <f>IF(C489&lt;0,443300000,44330*(1-POWER(C489/$A$1,1/5.255))*1000)</f>
        <v>47230.922694395616</v>
      </c>
      <c r="H489" s="5">
        <f t="shared" si="7"/>
        <v>4.2490752797578004E-4</v>
      </c>
    </row>
    <row r="490" spans="1:8">
      <c r="A490" s="3" t="s">
        <v>11595</v>
      </c>
      <c r="B490" s="1">
        <f>IF(ISERROR(SEARCH(" ",A490)), 0, SEARCH(" ",A490))</f>
        <v>6</v>
      </c>
      <c r="C490" s="1">
        <f>IF(0=B490,-1,LEFT(A490,B490-1)+0)</f>
        <v>86513</v>
      </c>
      <c r="D490" s="1">
        <f>IF(B490=0,-1,RIGHT(A490,LEN(A490)-B490)+0)</f>
        <v>47345</v>
      </c>
      <c r="F490" s="1">
        <f>IF(C490&lt;0,443300000,44330*(1-POWER(C490/$A$1,1/5.255))*1000)</f>
        <v>47328.32689579884</v>
      </c>
      <c r="H490" s="5">
        <f t="shared" si="7"/>
        <v>3.5216187984284998E-4</v>
      </c>
    </row>
    <row r="491" spans="1:8">
      <c r="A491" s="3" t="s">
        <v>11596</v>
      </c>
      <c r="B491" s="1">
        <f>IF(ISERROR(SEARCH(" ",A491)), 0, SEARCH(" ",A491))</f>
        <v>6</v>
      </c>
      <c r="C491" s="1">
        <f>IF(0=B491,-1,LEFT(A491,B491-1)+0)</f>
        <v>86512</v>
      </c>
      <c r="D491" s="1">
        <f>IF(B491=0,-1,RIGHT(A491,LEN(A491)-B491)+0)</f>
        <v>47446</v>
      </c>
      <c r="F491" s="1">
        <f>IF(C491&lt;0,443300000,44330*(1-POWER(C491/$A$1,1/5.255))*1000)</f>
        <v>47425.732008843319</v>
      </c>
      <c r="H491" s="5">
        <f t="shared" si="7"/>
        <v>4.2718018709018865E-4</v>
      </c>
    </row>
    <row r="492" spans="1:8">
      <c r="A492" s="3" t="s">
        <v>11597</v>
      </c>
      <c r="B492" s="1">
        <f>IF(ISERROR(SEARCH(" ",A492)), 0, SEARCH(" ",A492))</f>
        <v>6</v>
      </c>
      <c r="C492" s="1">
        <f>IF(0=B492,-1,LEFT(A492,B492-1)+0)</f>
        <v>86511</v>
      </c>
      <c r="D492" s="1">
        <f>IF(B492=0,-1,RIGHT(A492,LEN(A492)-B492)+0)</f>
        <v>47540</v>
      </c>
      <c r="F492" s="1">
        <f>IF(C492&lt;0,443300000,44330*(1-POWER(C492/$A$1,1/5.255))*1000)</f>
        <v>47523.138033548763</v>
      </c>
      <c r="H492" s="5">
        <f t="shared" si="7"/>
        <v>3.5469008101045633E-4</v>
      </c>
    </row>
    <row r="493" spans="1:8">
      <c r="A493" s="3" t="s">
        <v>11598</v>
      </c>
      <c r="B493" s="1">
        <f>IF(ISERROR(SEARCH(" ",A493)), 0, SEARCH(" ",A493))</f>
        <v>6</v>
      </c>
      <c r="C493" s="1">
        <f>IF(0=B493,-1,LEFT(A493,B493-1)+0)</f>
        <v>86510</v>
      </c>
      <c r="D493" s="1">
        <f>IF(B493=0,-1,RIGHT(A493,LEN(A493)-B493)+0)</f>
        <v>47641</v>
      </c>
      <c r="F493" s="1">
        <f>IF(C493&lt;0,443300000,44330*(1-POWER(C493/$A$1,1/5.255))*1000)</f>
        <v>47620.544969939772</v>
      </c>
      <c r="H493" s="5">
        <f t="shared" si="7"/>
        <v>4.2935769736629644E-4</v>
      </c>
    </row>
    <row r="494" spans="1:8">
      <c r="A494" s="3" t="s">
        <v>11599</v>
      </c>
      <c r="B494" s="1">
        <f>IF(ISERROR(SEARCH(" ",A494)), 0, SEARCH(" ",A494))</f>
        <v>6</v>
      </c>
      <c r="C494" s="1">
        <f>IF(0=B494,-1,LEFT(A494,B494-1)+0)</f>
        <v>86509</v>
      </c>
      <c r="D494" s="1">
        <f>IF(B494=0,-1,RIGHT(A494,LEN(A494)-B494)+0)</f>
        <v>47735</v>
      </c>
      <c r="F494" s="1">
        <f>IF(C494&lt;0,443300000,44330*(1-POWER(C494/$A$1,1/5.255))*1000)</f>
        <v>47717.952818026184</v>
      </c>
      <c r="H494" s="5">
        <f t="shared" si="7"/>
        <v>3.5712123125203511E-4</v>
      </c>
    </row>
    <row r="495" spans="1:8">
      <c r="A495" s="3" t="s">
        <v>11600</v>
      </c>
      <c r="B495" s="1">
        <f>IF(ISERROR(SEARCH(" ",A495)), 0, SEARCH(" ",A495))</f>
        <v>6</v>
      </c>
      <c r="C495" s="1">
        <f>IF(0=B495,-1,LEFT(A495,B495-1)+0)</f>
        <v>86508</v>
      </c>
      <c r="D495" s="1">
        <f>IF(B495=0,-1,RIGHT(A495,LEN(A495)-B495)+0)</f>
        <v>47836</v>
      </c>
      <c r="F495" s="1">
        <f>IF(C495&lt;0,443300000,44330*(1-POWER(C495/$A$1,1/5.255))*1000)</f>
        <v>47815.361577837539</v>
      </c>
      <c r="H495" s="5">
        <f t="shared" si="7"/>
        <v>4.3144121921693309E-4</v>
      </c>
    </row>
    <row r="496" spans="1:8">
      <c r="A496" s="3" t="s">
        <v>11601</v>
      </c>
      <c r="B496" s="1">
        <f>IF(ISERROR(SEARCH(" ",A496)), 0, SEARCH(" ",A496))</f>
        <v>6</v>
      </c>
      <c r="C496" s="1">
        <f>IF(0=B496,-1,LEFT(A496,B496-1)+0)</f>
        <v>86507</v>
      </c>
      <c r="D496" s="1">
        <f>IF(B496=0,-1,RIGHT(A496,LEN(A496)-B496)+0)</f>
        <v>47929</v>
      </c>
      <c r="F496" s="1">
        <f>IF(C496&lt;0,443300000,44330*(1-POWER(C496/$A$1,1/5.255))*1000)</f>
        <v>47912.771249388585</v>
      </c>
      <c r="H496" s="5">
        <f t="shared" si="7"/>
        <v>3.3859981663325562E-4</v>
      </c>
    </row>
    <row r="497" spans="1:8">
      <c r="A497" s="3" t="s">
        <v>11602</v>
      </c>
      <c r="B497" s="1">
        <f>IF(ISERROR(SEARCH(" ",A497)), 0, SEARCH(" ",A497))</f>
        <v>6</v>
      </c>
      <c r="C497" s="1">
        <f>IF(0=B497,-1,LEFT(A497,B497-1)+0)</f>
        <v>86506</v>
      </c>
      <c r="D497" s="1">
        <f>IF(B497=0,-1,RIGHT(A497,LEN(A497)-B497)+0)</f>
        <v>48031</v>
      </c>
      <c r="F497" s="1">
        <f>IF(C497&lt;0,443300000,44330*(1-POWER(C497/$A$1,1/5.255))*1000)</f>
        <v>48010.181832694099</v>
      </c>
      <c r="H497" s="5">
        <f t="shared" si="7"/>
        <v>4.3343189410798683E-4</v>
      </c>
    </row>
    <row r="498" spans="1:8">
      <c r="A498" s="3" t="s">
        <v>11603</v>
      </c>
      <c r="B498" s="1">
        <f>IF(ISERROR(SEARCH(" ",A498)), 0, SEARCH(" ",A498))</f>
        <v>6</v>
      </c>
      <c r="C498" s="1">
        <f>IF(0=B498,-1,LEFT(A498,B498-1)+0)</f>
        <v>86505</v>
      </c>
      <c r="D498" s="1">
        <f>IF(B498=0,-1,RIGHT(A498,LEN(A498)-B498)+0)</f>
        <v>48124</v>
      </c>
      <c r="F498" s="1">
        <f>IF(C498&lt;0,443300000,44330*(1-POWER(C498/$A$1,1/5.255))*1000)</f>
        <v>48107.593327778697</v>
      </c>
      <c r="H498" s="5">
        <f t="shared" si="7"/>
        <v>3.4092494849353484E-4</v>
      </c>
    </row>
    <row r="499" spans="1:8">
      <c r="A499" s="3" t="s">
        <v>11604</v>
      </c>
      <c r="B499" s="1">
        <f>IF(ISERROR(SEARCH(" ",A499)), 0, SEARCH(" ",A499))</f>
        <v>6</v>
      </c>
      <c r="C499" s="1">
        <f>IF(0=B499,-1,LEFT(A499,B499-1)+0)</f>
        <v>86504</v>
      </c>
      <c r="D499" s="1">
        <f>IF(B499=0,-1,RIGHT(A499,LEN(A499)-B499)+0)</f>
        <v>48226</v>
      </c>
      <c r="F499" s="1">
        <f>IF(C499&lt;0,443300000,44330*(1-POWER(C499/$A$1,1/5.255))*1000)</f>
        <v>48205.005734662045</v>
      </c>
      <c r="H499" s="5">
        <f t="shared" si="7"/>
        <v>4.3533084514483595E-4</v>
      </c>
    </row>
    <row r="500" spans="1:8">
      <c r="A500" s="3" t="s">
        <v>11605</v>
      </c>
      <c r="B500" s="1">
        <f>IF(ISERROR(SEARCH(" ",A500)), 0, SEARCH(" ",A500))</f>
        <v>6</v>
      </c>
      <c r="C500" s="1">
        <f>IF(0=B500,-1,LEFT(A500,B500-1)+0)</f>
        <v>86503</v>
      </c>
      <c r="D500" s="1">
        <f>IF(B500=0,-1,RIGHT(A500,LEN(A500)-B500)+0)</f>
        <v>48319</v>
      </c>
      <c r="F500" s="1">
        <f>IF(C500&lt;0,443300000,44330*(1-POWER(C500/$A$1,1/5.255))*1000)</f>
        <v>48302.419053358928</v>
      </c>
      <c r="H500" s="5">
        <f t="shared" si="7"/>
        <v>3.4315583188956585E-4</v>
      </c>
    </row>
    <row r="501" spans="1:8">
      <c r="A501" s="3" t="s">
        <v>11606</v>
      </c>
      <c r="B501" s="1">
        <f>IF(ISERROR(SEARCH(" ",A501)), 0, SEARCH(" ",A501))</f>
        <v>6</v>
      </c>
      <c r="C501" s="1">
        <f>IF(0=B501,-1,LEFT(A501,B501-1)+0)</f>
        <v>86502</v>
      </c>
      <c r="D501" s="1">
        <f>IF(B501=0,-1,RIGHT(A501,LEN(A501)-B501)+0)</f>
        <v>48421</v>
      </c>
      <c r="F501" s="1">
        <f>IF(C501&lt;0,443300000,44330*(1-POWER(C501/$A$1,1/5.255))*1000)</f>
        <v>48399.833283889013</v>
      </c>
      <c r="H501" s="5">
        <f t="shared" si="7"/>
        <v>4.3713917744340639E-4</v>
      </c>
    </row>
    <row r="502" spans="1:8">
      <c r="A502" s="3" t="s">
        <v>11607</v>
      </c>
      <c r="B502" s="1">
        <f>IF(ISERROR(SEARCH(" ",A502)), 0, SEARCH(" ",A502))</f>
        <v>6</v>
      </c>
      <c r="C502" s="1">
        <f>IF(0=B502,-1,LEFT(A502,B502-1)+0)</f>
        <v>86501</v>
      </c>
      <c r="D502" s="1">
        <f>IF(B502=0,-1,RIGHT(A502,LEN(A502)-B502)+0)</f>
        <v>48514</v>
      </c>
      <c r="F502" s="1">
        <f>IF(C502&lt;0,443300000,44330*(1-POWER(C502/$A$1,1/5.255))*1000)</f>
        <v>48497.248426276929</v>
      </c>
      <c r="H502" s="5">
        <f t="shared" si="7"/>
        <v>3.4529360026119241E-4</v>
      </c>
    </row>
    <row r="503" spans="1:8">
      <c r="A503" s="3" t="s">
        <v>11608</v>
      </c>
      <c r="B503" s="1">
        <f>IF(ISERROR(SEARCH(" ",A503)), 0, SEARCH(" ",A503))</f>
        <v>6</v>
      </c>
      <c r="C503" s="1">
        <f>IF(0=B503,-1,LEFT(A503,B503-1)+0)</f>
        <v>86500</v>
      </c>
      <c r="D503" s="1">
        <f>IF(B503=0,-1,RIGHT(A503,LEN(A503)-B503)+0)</f>
        <v>48616</v>
      </c>
      <c r="F503" s="1">
        <f>IF(C503&lt;0,443300000,44330*(1-POWER(C503/$A$1,1/5.255))*1000)</f>
        <v>48594.664480532498</v>
      </c>
      <c r="H503" s="5">
        <f t="shared" si="7"/>
        <v>4.3885797818624133E-4</v>
      </c>
    </row>
    <row r="504" spans="1:8">
      <c r="A504" s="3" t="s">
        <v>11609</v>
      </c>
      <c r="B504" s="1">
        <f>IF(ISERROR(SEARCH(" ",A504)), 0, SEARCH(" ",A504))</f>
        <v>6</v>
      </c>
      <c r="C504" s="1">
        <f>IF(0=B504,-1,LEFT(A504,B504-1)+0)</f>
        <v>86499</v>
      </c>
      <c r="D504" s="1">
        <f>IF(B504=0,-1,RIGHT(A504,LEN(A504)-B504)+0)</f>
        <v>48709</v>
      </c>
      <c r="F504" s="1">
        <f>IF(C504&lt;0,443300000,44330*(1-POWER(C504/$A$1,1/5.255))*1000)</f>
        <v>48692.081446685268</v>
      </c>
      <c r="H504" s="5">
        <f t="shared" si="7"/>
        <v>3.4733936879697755E-4</v>
      </c>
    </row>
    <row r="505" spans="1:8">
      <c r="A505" s="3" t="s">
        <v>11610</v>
      </c>
      <c r="B505" s="1">
        <f>IF(ISERROR(SEARCH(" ",A505)), 0, SEARCH(" ",A505))</f>
        <v>6</v>
      </c>
      <c r="C505" s="1">
        <f>IF(0=B505,-1,LEFT(A505,B505-1)+0)</f>
        <v>86479</v>
      </c>
      <c r="D505" s="1">
        <f>IF(B505=0,-1,RIGHT(A505,LEN(A505)-B505)+0)</f>
        <v>50659</v>
      </c>
      <c r="F505" s="1">
        <f>IF(C505&lt;0,443300000,44330*(1-POWER(C505/$A$1,1/5.255))*1000)</f>
        <v>50640.612296337327</v>
      </c>
      <c r="H505" s="5">
        <f t="shared" si="7"/>
        <v>3.6297012697985984E-4</v>
      </c>
    </row>
    <row r="506" spans="1:8">
      <c r="A506" s="3" t="s">
        <v>11611</v>
      </c>
      <c r="B506" s="1">
        <f>IF(ISERROR(SEARCH(" ",A506)), 0, SEARCH(" ",A506))</f>
        <v>6</v>
      </c>
      <c r="C506" s="1">
        <f>IF(0=B506,-1,LEFT(A506,B506-1)+0)</f>
        <v>86459</v>
      </c>
      <c r="D506" s="1">
        <f>IF(B506=0,-1,RIGHT(A506,LEN(A506)-B506)+0)</f>
        <v>52608</v>
      </c>
      <c r="F506" s="1">
        <f>IF(C506&lt;0,443300000,44330*(1-POWER(C506/$A$1,1/5.255))*1000)</f>
        <v>52589.508063027853</v>
      </c>
      <c r="H506" s="5">
        <f t="shared" si="7"/>
        <v>3.5150427638660478E-4</v>
      </c>
    </row>
    <row r="507" spans="1:8">
      <c r="A507" s="3" t="s">
        <v>11612</v>
      </c>
      <c r="B507" s="1">
        <f>IF(ISERROR(SEARCH(" ",A507)), 0, SEARCH(" ",A507))</f>
        <v>6</v>
      </c>
      <c r="C507" s="1">
        <f>IF(0=B507,-1,LEFT(A507,B507-1)+0)</f>
        <v>86439</v>
      </c>
      <c r="D507" s="1">
        <f>IF(B507=0,-1,RIGHT(A507,LEN(A507)-B507)+0)</f>
        <v>54558</v>
      </c>
      <c r="F507" s="1">
        <f>IF(C507&lt;0,443300000,44330*(1-POWER(C507/$A$1,1/5.255))*1000)</f>
        <v>54538.768899528812</v>
      </c>
      <c r="H507" s="5">
        <f t="shared" si="7"/>
        <v>3.5248910281147141E-4</v>
      </c>
    </row>
    <row r="508" spans="1:8">
      <c r="A508" s="3" t="s">
        <v>11613</v>
      </c>
      <c r="B508" s="1">
        <f>IF(ISERROR(SEARCH(" ",A508)), 0, SEARCH(" ",A508))</f>
        <v>6</v>
      </c>
      <c r="C508" s="1">
        <f>IF(0=B508,-1,LEFT(A508,B508-1)+0)</f>
        <v>86419</v>
      </c>
      <c r="D508" s="1">
        <f>IF(B508=0,-1,RIGHT(A508,LEN(A508)-B508)+0)</f>
        <v>56507</v>
      </c>
      <c r="F508" s="1">
        <f>IF(C508&lt;0,443300000,44330*(1-POWER(C508/$A$1,1/5.255))*1000)</f>
        <v>56488.394958715515</v>
      </c>
      <c r="H508" s="5">
        <f t="shared" si="7"/>
        <v>3.2925197381714115E-4</v>
      </c>
    </row>
    <row r="509" spans="1:8">
      <c r="A509" s="3" t="s">
        <v>11614</v>
      </c>
      <c r="B509" s="1">
        <f>IF(ISERROR(SEARCH(" ",A509)), 0, SEARCH(" ",A509))</f>
        <v>6</v>
      </c>
      <c r="C509" s="1">
        <f>IF(0=B509,-1,LEFT(A509,B509-1)+0)</f>
        <v>86399</v>
      </c>
      <c r="D509" s="1">
        <f>IF(B509=0,-1,RIGHT(A509,LEN(A509)-B509)+0)</f>
        <v>58457</v>
      </c>
      <c r="F509" s="1">
        <f>IF(C509&lt;0,443300000,44330*(1-POWER(C509/$A$1,1/5.255))*1000)</f>
        <v>58438.386393576482</v>
      </c>
      <c r="H509" s="5">
        <f t="shared" si="7"/>
        <v>3.1841535527854531E-4</v>
      </c>
    </row>
    <row r="510" spans="1:8">
      <c r="A510" s="3" t="s">
        <v>11615</v>
      </c>
      <c r="B510" s="1">
        <f>IF(ISERROR(SEARCH(" ",A510)), 0, SEARCH(" ",A510))</f>
        <v>6</v>
      </c>
      <c r="C510" s="1">
        <f>IF(0=B510,-1,LEFT(A510,B510-1)+0)</f>
        <v>86379</v>
      </c>
      <c r="D510" s="1">
        <f>IF(B510=0,-1,RIGHT(A510,LEN(A510)-B510)+0)</f>
        <v>60398</v>
      </c>
      <c r="F510" s="1">
        <f>IF(C510&lt;0,443300000,44330*(1-POWER(C510/$A$1,1/5.255))*1000)</f>
        <v>60388.743357178966</v>
      </c>
      <c r="H510" s="5">
        <f t="shared" si="7"/>
        <v>1.5326075070422684E-4</v>
      </c>
    </row>
    <row r="511" spans="1:8">
      <c r="A511" s="3" t="s">
        <v>11616</v>
      </c>
      <c r="B511" s="1">
        <f>IF(ISERROR(SEARCH(" ",A511)), 0, SEARCH(" ",A511))</f>
        <v>6</v>
      </c>
      <c r="C511" s="1">
        <f>IF(0=B511,-1,LEFT(A511,B511-1)+0)</f>
        <v>86359</v>
      </c>
      <c r="D511" s="1">
        <f>IF(B511=0,-1,RIGHT(A511,LEN(A511)-B511)+0)</f>
        <v>62347</v>
      </c>
      <c r="F511" s="1">
        <f>IF(C511&lt;0,443300000,44330*(1-POWER(C511/$A$1,1/5.255))*1000)</f>
        <v>62339.466002698515</v>
      </c>
      <c r="H511" s="5">
        <f t="shared" si="7"/>
        <v>1.2083977258705656E-4</v>
      </c>
    </row>
    <row r="512" spans="1:8">
      <c r="A512" s="3" t="s">
        <v>11617</v>
      </c>
      <c r="B512" s="1">
        <f>IF(ISERROR(SEARCH(" ",A512)), 0, SEARCH(" ",A512))</f>
        <v>6</v>
      </c>
      <c r="C512" s="1">
        <f>IF(0=B512,-1,LEFT(A512,B512-1)+0)</f>
        <v>86339</v>
      </c>
      <c r="D512" s="1">
        <f>IF(B512=0,-1,RIGHT(A512,LEN(A512)-B512)+0)</f>
        <v>64297</v>
      </c>
      <c r="F512" s="1">
        <f>IF(C512&lt;0,443300000,44330*(1-POWER(C512/$A$1,1/5.255))*1000)</f>
        <v>64290.554483418942</v>
      </c>
      <c r="H512" s="5">
        <f t="shared" si="7"/>
        <v>1.002459925199892E-4</v>
      </c>
    </row>
    <row r="513" spans="1:8">
      <c r="A513" s="3" t="s">
        <v>11618</v>
      </c>
      <c r="B513" s="1">
        <f>IF(ISERROR(SEARCH(" ",A513)), 0, SEARCH(" ",A513))</f>
        <v>6</v>
      </c>
      <c r="C513" s="1">
        <f>IF(0=B513,-1,LEFT(A513,B513-1)+0)</f>
        <v>86319</v>
      </c>
      <c r="D513" s="1">
        <f>IF(B513=0,-1,RIGHT(A513,LEN(A513)-B513)+0)</f>
        <v>66246</v>
      </c>
      <c r="F513" s="1">
        <f>IF(C513&lt;0,443300000,44330*(1-POWER(C513/$A$1,1/5.255))*1000)</f>
        <v>66242.008952712655</v>
      </c>
      <c r="H513" s="5">
        <f t="shared" si="7"/>
        <v>6.0245860691140324E-5</v>
      </c>
    </row>
    <row r="514" spans="1:8">
      <c r="A514" s="3" t="s">
        <v>11619</v>
      </c>
      <c r="B514" s="1">
        <f>IF(ISERROR(SEARCH(" ",A514)), 0, SEARCH(" ",A514))</f>
        <v>6</v>
      </c>
      <c r="C514" s="1">
        <f>IF(0=B514,-1,LEFT(A514,B514-1)+0)</f>
        <v>86299</v>
      </c>
      <c r="D514" s="1">
        <f>IF(B514=0,-1,RIGHT(A514,LEN(A514)-B514)+0)</f>
        <v>68201</v>
      </c>
      <c r="F514" s="1">
        <f>IF(C514&lt;0,443300000,44330*(1-POWER(C514/$A$1,1/5.255))*1000)</f>
        <v>68193.82956405048</v>
      </c>
      <c r="H514" s="5">
        <f t="shared" si="7"/>
        <v>1.0513681543554703E-4</v>
      </c>
    </row>
    <row r="515" spans="1:8">
      <c r="A515" s="3" t="s">
        <v>11620</v>
      </c>
      <c r="B515" s="1">
        <f>IF(ISERROR(SEARCH(" ",A515)), 0, SEARCH(" ",A515))</f>
        <v>6</v>
      </c>
      <c r="C515" s="1">
        <f>IF(0=B515,-1,LEFT(A515,B515-1)+0)</f>
        <v>86279</v>
      </c>
      <c r="D515" s="1">
        <f>IF(B515=0,-1,RIGHT(A515,LEN(A515)-B515)+0)</f>
        <v>70158</v>
      </c>
      <c r="F515" s="1">
        <f>IF(C515&lt;0,443300000,44330*(1-POWER(C515/$A$1,1/5.255))*1000)</f>
        <v>70146.016471016439</v>
      </c>
      <c r="H515" s="5">
        <f t="shared" si="7"/>
        <v>1.7080773373757765E-4</v>
      </c>
    </row>
    <row r="516" spans="1:8">
      <c r="A516" s="3" t="s">
        <v>11621</v>
      </c>
      <c r="B516" s="1">
        <f>IF(ISERROR(SEARCH(" ",A516)), 0, SEARCH(" ",A516))</f>
        <v>6</v>
      </c>
      <c r="C516" s="1">
        <f>IF(0=B516,-1,LEFT(A516,B516-1)+0)</f>
        <v>86259</v>
      </c>
      <c r="D516" s="1">
        <f>IF(B516=0,-1,RIGHT(A516,LEN(A516)-B516)+0)</f>
        <v>72115</v>
      </c>
      <c r="F516" s="1">
        <f>IF(C516&lt;0,443300000,44330*(1-POWER(C516/$A$1,1/5.255))*1000)</f>
        <v>72098.569827278261</v>
      </c>
      <c r="H516" s="5">
        <f t="shared" ref="H516:H579" si="8">IF(D516&gt;0,ABS((F516-D516)/D516),0)</f>
        <v>2.2783294351714521E-4</v>
      </c>
    </row>
    <row r="517" spans="1:8">
      <c r="A517" s="3" t="s">
        <v>11622</v>
      </c>
      <c r="B517" s="1">
        <f>IF(ISERROR(SEARCH(" ",A517)), 0, SEARCH(" ",A517))</f>
        <v>6</v>
      </c>
      <c r="C517" s="1">
        <f>IF(0=B517,-1,LEFT(A517,B517-1)+0)</f>
        <v>86239</v>
      </c>
      <c r="D517" s="1">
        <f>IF(B517=0,-1,RIGHT(A517,LEN(A517)-B517)+0)</f>
        <v>74072</v>
      </c>
      <c r="F517" s="1">
        <f>IF(C517&lt;0,443300000,44330*(1-POWER(C517/$A$1,1/5.255))*1000)</f>
        <v>74051.489786621736</v>
      </c>
      <c r="H517" s="5">
        <f t="shared" si="8"/>
        <v>2.7689563368430543E-4</v>
      </c>
    </row>
    <row r="518" spans="1:8">
      <c r="A518" s="3" t="s">
        <v>11623</v>
      </c>
      <c r="B518" s="1">
        <f>IF(ISERROR(SEARCH(" ",A518)), 0, SEARCH(" ",A518))</f>
        <v>6</v>
      </c>
      <c r="C518" s="1">
        <f>IF(0=B518,-1,LEFT(A518,B518-1)+0)</f>
        <v>86219</v>
      </c>
      <c r="D518" s="1">
        <f>IF(B518=0,-1,RIGHT(A518,LEN(A518)-B518)+0)</f>
        <v>76029</v>
      </c>
      <c r="F518" s="1">
        <f>IF(C518&lt;0,443300000,44330*(1-POWER(C518/$A$1,1/5.255))*1000)</f>
        <v>76004.776502911423</v>
      </c>
      <c r="H518" s="5">
        <f t="shared" si="8"/>
        <v>3.1860865049621262E-4</v>
      </c>
    </row>
    <row r="519" spans="1:8">
      <c r="A519" s="3" t="s">
        <v>11624</v>
      </c>
      <c r="B519" s="1">
        <f>IF(ISERROR(SEARCH(" ",A519)), 0, SEARCH(" ",A519))</f>
        <v>6</v>
      </c>
      <c r="C519" s="1">
        <f>IF(0=B519,-1,LEFT(A519,B519-1)+0)</f>
        <v>86199</v>
      </c>
      <c r="D519" s="1">
        <f>IF(B519=0,-1,RIGHT(A519,LEN(A519)-B519)+0)</f>
        <v>77978</v>
      </c>
      <c r="F519" s="1">
        <f>IF(C519&lt;0,443300000,44330*(1-POWER(C519/$A$1,1/5.255))*1000)</f>
        <v>77958.430130130044</v>
      </c>
      <c r="H519" s="5">
        <f t="shared" si="8"/>
        <v>2.5096655300156667E-4</v>
      </c>
    </row>
    <row r="520" spans="1:8">
      <c r="A520" s="3" t="s">
        <v>11625</v>
      </c>
      <c r="B520" s="1">
        <f>IF(ISERROR(SEARCH(" ",A520)), 0, SEARCH(" ",A520))</f>
        <v>6</v>
      </c>
      <c r="C520" s="1">
        <f>IF(0=B520,-1,LEFT(A520,B520-1)+0)</f>
        <v>86179</v>
      </c>
      <c r="D520" s="1">
        <f>IF(B520=0,-1,RIGHT(A520,LEN(A520)-B520)+0)</f>
        <v>79935</v>
      </c>
      <c r="F520" s="1">
        <f>IF(C520&lt;0,443300000,44330*(1-POWER(C520/$A$1,1/5.255))*1000)</f>
        <v>79912.450822353756</v>
      </c>
      <c r="H520" s="5">
        <f t="shared" si="8"/>
        <v>2.8209392188958607E-4</v>
      </c>
    </row>
    <row r="521" spans="1:8">
      <c r="A521" s="3" t="s">
        <v>11626</v>
      </c>
      <c r="B521" s="1">
        <f>IF(ISERROR(SEARCH(" ",A521)), 0, SEARCH(" ",A521))</f>
        <v>6</v>
      </c>
      <c r="C521" s="1">
        <f>IF(0=B521,-1,LEFT(A521,B521-1)+0)</f>
        <v>86159</v>
      </c>
      <c r="D521" s="1">
        <f>IF(B521=0,-1,RIGHT(A521,LEN(A521)-B521)+0)</f>
        <v>81892</v>
      </c>
      <c r="F521" s="1">
        <f>IF(C521&lt;0,443300000,44330*(1-POWER(C521/$A$1,1/5.255))*1000)</f>
        <v>81866.83873375722</v>
      </c>
      <c r="H521" s="5">
        <f t="shared" si="8"/>
        <v>3.0724938019317729E-4</v>
      </c>
    </row>
    <row r="522" spans="1:8">
      <c r="A522" s="3" t="s">
        <v>11627</v>
      </c>
      <c r="B522" s="1">
        <f>IF(ISERROR(SEARCH(" ",A522)), 0, SEARCH(" ",A522))</f>
        <v>6</v>
      </c>
      <c r="C522" s="1">
        <f>IF(0=B522,-1,LEFT(A522,B522-1)+0)</f>
        <v>86139</v>
      </c>
      <c r="D522" s="1">
        <f>IF(B522=0,-1,RIGHT(A522,LEN(A522)-B522)+0)</f>
        <v>83849</v>
      </c>
      <c r="F522" s="1">
        <f>IF(C522&lt;0,443300000,44330*(1-POWER(C522/$A$1,1/5.255))*1000)</f>
        <v>83821.594018623306</v>
      </c>
      <c r="H522" s="5">
        <f t="shared" si="8"/>
        <v>3.2684923346365969E-4</v>
      </c>
    </row>
    <row r="523" spans="1:8">
      <c r="A523" s="3" t="s">
        <v>11628</v>
      </c>
      <c r="B523" s="1">
        <f>IF(ISERROR(SEARCH(" ",A523)), 0, SEARCH(" ",A523))</f>
        <v>6</v>
      </c>
      <c r="C523" s="1">
        <f>IF(0=B523,-1,LEFT(A523,B523-1)+0)</f>
        <v>86119</v>
      </c>
      <c r="D523" s="1">
        <f>IF(B523=0,-1,RIGHT(A523,LEN(A523)-B523)+0)</f>
        <v>85806</v>
      </c>
      <c r="F523" s="1">
        <f>IF(C523&lt;0,443300000,44330*(1-POWER(C523/$A$1,1/5.255))*1000)</f>
        <v>85776.716831323531</v>
      </c>
      <c r="H523" s="5">
        <f t="shared" si="8"/>
        <v>3.412718070585898E-4</v>
      </c>
    </row>
    <row r="524" spans="1:8">
      <c r="A524" s="3" t="s">
        <v>11629</v>
      </c>
      <c r="B524" s="1">
        <f>IF(ISERROR(SEARCH(" ",A524)), 0, SEARCH(" ",A524))</f>
        <v>6</v>
      </c>
      <c r="C524" s="1">
        <f>IF(0=B524,-1,LEFT(A524,B524-1)+0)</f>
        <v>86099</v>
      </c>
      <c r="D524" s="1">
        <f>IF(B524=0,-1,RIGHT(A524,LEN(A524)-B524)+0)</f>
        <v>87763</v>
      </c>
      <c r="F524" s="1">
        <f>IF(C524&lt;0,443300000,44330*(1-POWER(C524/$A$1,1/5.255))*1000)</f>
        <v>87732.207326342541</v>
      </c>
      <c r="H524" s="5">
        <f t="shared" si="8"/>
        <v>3.5086168040585541E-4</v>
      </c>
    </row>
    <row r="525" spans="1:8">
      <c r="A525" s="3" t="s">
        <v>11630</v>
      </c>
      <c r="B525" s="1">
        <f>IF(ISERROR(SEARCH(" ",A525)), 0, SEARCH(" ",A525))</f>
        <v>6</v>
      </c>
      <c r="C525" s="1">
        <f>IF(0=B525,-1,LEFT(A525,B525-1)+0)</f>
        <v>86079</v>
      </c>
      <c r="D525" s="1">
        <f>IF(B525=0,-1,RIGHT(A525,LEN(A525)-B525)+0)</f>
        <v>89721</v>
      </c>
      <c r="F525" s="1">
        <f>IF(C525&lt;0,443300000,44330*(1-POWER(C525/$A$1,1/5.255))*1000)</f>
        <v>89688.065658263513</v>
      </c>
      <c r="H525" s="5">
        <f t="shared" si="8"/>
        <v>3.6707506310102556E-4</v>
      </c>
    </row>
    <row r="526" spans="1:8">
      <c r="A526" s="3" t="s">
        <v>11631</v>
      </c>
      <c r="B526" s="1">
        <f>IF(ISERROR(SEARCH(" ",A526)), 0, SEARCH(" ",A526))</f>
        <v>6</v>
      </c>
      <c r="C526" s="1">
        <f>IF(0=B526,-1,LEFT(A526,B526-1)+0)</f>
        <v>86059</v>
      </c>
      <c r="D526" s="1">
        <f>IF(B526=0,-1,RIGHT(A526,LEN(A526)-B526)+0)</f>
        <v>91678</v>
      </c>
      <c r="F526" s="1">
        <f>IF(C526&lt;0,443300000,44330*(1-POWER(C526/$A$1,1/5.255))*1000)</f>
        <v>91644.291981758113</v>
      </c>
      <c r="H526" s="5">
        <f t="shared" si="8"/>
        <v>3.6767837694852364E-4</v>
      </c>
    </row>
    <row r="527" spans="1:8">
      <c r="A527" s="3" t="s">
        <v>11632</v>
      </c>
      <c r="B527" s="1">
        <f>IF(ISERROR(SEARCH(" ",A527)), 0, SEARCH(" ",A527))</f>
        <v>6</v>
      </c>
      <c r="C527" s="1">
        <f>IF(0=B527,-1,LEFT(A527,B527-1)+0)</f>
        <v>86039</v>
      </c>
      <c r="D527" s="1">
        <f>IF(B527=0,-1,RIGHT(A527,LEN(A527)-B527)+0)</f>
        <v>93626</v>
      </c>
      <c r="F527" s="1">
        <f>IF(C527&lt;0,443300000,44330*(1-POWER(C527/$A$1,1/5.255))*1000)</f>
        <v>93600.886451611281</v>
      </c>
      <c r="H527" s="5">
        <f t="shared" si="8"/>
        <v>2.6823263184071959E-4</v>
      </c>
    </row>
    <row r="528" spans="1:8">
      <c r="A528" s="3" t="s">
        <v>11633</v>
      </c>
      <c r="B528" s="1">
        <f>IF(ISERROR(SEARCH(" ",A528)), 0, SEARCH(" ",A528))</f>
        <v>6</v>
      </c>
      <c r="C528" s="1">
        <f>IF(0=B528,-1,LEFT(A528,B528-1)+0)</f>
        <v>86019</v>
      </c>
      <c r="D528" s="1">
        <f>IF(B528=0,-1,RIGHT(A528,LEN(A528)-B528)+0)</f>
        <v>95583</v>
      </c>
      <c r="F528" s="1">
        <f>IF(C528&lt;0,443300000,44330*(1-POWER(C528/$A$1,1/5.255))*1000)</f>
        <v>95557.849222706325</v>
      </c>
      <c r="H528" s="5">
        <f t="shared" si="8"/>
        <v>2.631302354359537E-4</v>
      </c>
    </row>
    <row r="529" spans="1:8">
      <c r="A529" s="3" t="s">
        <v>11634</v>
      </c>
      <c r="B529" s="1">
        <f>IF(ISERROR(SEARCH(" ",A529)), 0, SEARCH(" ",A529))</f>
        <v>6</v>
      </c>
      <c r="C529" s="1">
        <f>IF(0=B529,-1,LEFT(A529,B529-1)+0)</f>
        <v>85999</v>
      </c>
      <c r="D529" s="1">
        <f>IF(B529=0,-1,RIGHT(A529,LEN(A529)-B529)+0)</f>
        <v>97541</v>
      </c>
      <c r="F529" s="1">
        <f>IF(C529&lt;0,443300000,44330*(1-POWER(C529/$A$1,1/5.255))*1000)</f>
        <v>97515.180450034881</v>
      </c>
      <c r="H529" s="5">
        <f t="shared" si="8"/>
        <v>2.6470458540633397E-4</v>
      </c>
    </row>
    <row r="530" spans="1:8">
      <c r="A530" s="3" t="s">
        <v>11635</v>
      </c>
      <c r="B530" s="1">
        <f>IF(ISERROR(SEARCH(" ",A530)), 0, SEARCH(" ",A530))</f>
        <v>6</v>
      </c>
      <c r="C530" s="1">
        <f>IF(0=B530,-1,LEFT(A530,B530-1)+0)</f>
        <v>85979</v>
      </c>
      <c r="D530" s="1">
        <f>IF(B530=0,-1,RIGHT(A530,LEN(A530)-B530)+0)</f>
        <v>99498</v>
      </c>
      <c r="F530" s="1">
        <f>IF(C530&lt;0,443300000,44330*(1-POWER(C530/$A$1,1/5.255))*1000)</f>
        <v>99472.880288672211</v>
      </c>
      <c r="H530" s="5">
        <f t="shared" si="8"/>
        <v>2.5246448499254795E-4</v>
      </c>
    </row>
    <row r="531" spans="1:8">
      <c r="A531" s="3" t="s">
        <v>11636</v>
      </c>
      <c r="B531" s="1">
        <f>IF(ISERROR(SEARCH(" ",A531)), 0, SEARCH(" ",A531))</f>
        <v>6</v>
      </c>
      <c r="C531" s="1">
        <f>IF(0=B531,-1,LEFT(A531,B531-1)+0)</f>
        <v>85959</v>
      </c>
      <c r="D531" s="1">
        <f>IF(B531=0,-1,RIGHT(A531,LEN(A531)-B531)+0)</f>
        <v>101455</v>
      </c>
      <c r="F531" s="1">
        <f>IF(C531&lt;0,443300000,44330*(1-POWER(C531/$A$1,1/5.255))*1000)</f>
        <v>101430.94889380682</v>
      </c>
      <c r="H531" s="5">
        <f t="shared" si="8"/>
        <v>2.3706181255902278E-4</v>
      </c>
    </row>
    <row r="532" spans="1:8">
      <c r="A532" s="3" t="s">
        <v>11637</v>
      </c>
      <c r="B532" s="1">
        <f>IF(ISERROR(SEARCH(" ",A532)), 0, SEARCH(" ",A532))</f>
        <v>6</v>
      </c>
      <c r="C532" s="1">
        <f>IF(0=B532,-1,LEFT(A532,B532-1)+0)</f>
        <v>85939</v>
      </c>
      <c r="D532" s="1">
        <f>IF(B532=0,-1,RIGHT(A532,LEN(A532)-B532)+0)</f>
        <v>103412</v>
      </c>
      <c r="F532" s="1">
        <f>IF(C532&lt;0,443300000,44330*(1-POWER(C532/$A$1,1/5.255))*1000)</f>
        <v>103389.38642073053</v>
      </c>
      <c r="H532" s="5">
        <f t="shared" si="8"/>
        <v>2.1867461483647432E-4</v>
      </c>
    </row>
    <row r="533" spans="1:8">
      <c r="A533" s="3" t="s">
        <v>11638</v>
      </c>
      <c r="B533" s="1">
        <f>IF(ISERROR(SEARCH(" ",A533)), 0, SEARCH(" ",A533))</f>
        <v>6</v>
      </c>
      <c r="C533" s="1">
        <f>IF(0=B533,-1,LEFT(A533,B533-1)+0)</f>
        <v>85919</v>
      </c>
      <c r="D533" s="1">
        <f>IF(B533=0,-1,RIGHT(A533,LEN(A533)-B533)+0)</f>
        <v>105369</v>
      </c>
      <c r="F533" s="1">
        <f>IF(C533&lt;0,443300000,44330*(1-POWER(C533/$A$1,1/5.255))*1000)</f>
        <v>105348.19302483361</v>
      </c>
      <c r="H533" s="5">
        <f t="shared" si="8"/>
        <v>1.9746771029796343E-4</v>
      </c>
    </row>
    <row r="534" spans="1:8">
      <c r="A534" s="3" t="s">
        <v>11639</v>
      </c>
      <c r="B534" s="1">
        <f>IF(ISERROR(SEARCH(" ",A534)), 0, SEARCH(" ",A534))</f>
        <v>6</v>
      </c>
      <c r="C534" s="1">
        <f>IF(0=B534,-1,LEFT(A534,B534-1)+0)</f>
        <v>85899</v>
      </c>
      <c r="D534" s="1">
        <f>IF(B534=0,-1,RIGHT(A534,LEN(A534)-B534)+0)</f>
        <v>107326</v>
      </c>
      <c r="F534" s="1">
        <f>IF(C534&lt;0,443300000,44330*(1-POWER(C534/$A$1,1/5.255))*1000)</f>
        <v>107307.36886160477</v>
      </c>
      <c r="H534" s="5">
        <f t="shared" si="8"/>
        <v>1.7359389519060645E-4</v>
      </c>
    </row>
    <row r="535" spans="1:8">
      <c r="A535" s="3" t="s">
        <v>11640</v>
      </c>
      <c r="B535" s="1">
        <f>IF(ISERROR(SEARCH(" ",A535)), 0, SEARCH(" ",A535))</f>
        <v>6</v>
      </c>
      <c r="C535" s="1">
        <f>IF(0=B535,-1,LEFT(A535,B535-1)+0)</f>
        <v>85879</v>
      </c>
      <c r="D535" s="1">
        <f>IF(B535=0,-1,RIGHT(A535,LEN(A535)-B535)+0)</f>
        <v>109283</v>
      </c>
      <c r="F535" s="1">
        <f>IF(C535&lt;0,443300000,44330*(1-POWER(C535/$A$1,1/5.255))*1000)</f>
        <v>109266.91408664096</v>
      </c>
      <c r="H535" s="5">
        <f t="shared" si="8"/>
        <v>1.4719501989368908E-4</v>
      </c>
    </row>
    <row r="536" spans="1:8">
      <c r="A536" s="3" t="s">
        <v>11641</v>
      </c>
      <c r="B536" s="1">
        <f>IF(ISERROR(SEARCH(" ",A536)), 0, SEARCH(" ",A536))</f>
        <v>6</v>
      </c>
      <c r="C536" s="1">
        <f>IF(0=B536,-1,LEFT(A536,B536-1)+0)</f>
        <v>85859</v>
      </c>
      <c r="D536" s="1">
        <f>IF(B536=0,-1,RIGHT(A536,LEN(A536)-B536)+0)</f>
        <v>111232</v>
      </c>
      <c r="F536" s="1">
        <f>IF(C536&lt;0,443300000,44330*(1-POWER(C536/$A$1,1/5.255))*1000)</f>
        <v>111226.82885563267</v>
      </c>
      <c r="H536" s="5">
        <f t="shared" si="8"/>
        <v>4.6489718492220162E-5</v>
      </c>
    </row>
    <row r="537" spans="1:8">
      <c r="A537" s="3" t="s">
        <v>11642</v>
      </c>
      <c r="B537" s="1">
        <f>IF(ISERROR(SEARCH(" ",A537)), 0, SEARCH(" ",A537))</f>
        <v>6</v>
      </c>
      <c r="C537" s="1">
        <f>IF(0=B537,-1,LEFT(A537,B537-1)+0)</f>
        <v>85839</v>
      </c>
      <c r="D537" s="1">
        <f>IF(B537=0,-1,RIGHT(A537,LEN(A537)-B537)+0)</f>
        <v>113189</v>
      </c>
      <c r="F537" s="1">
        <f>IF(C537&lt;0,443300000,44330*(1-POWER(C537/$A$1,1/5.255))*1000)</f>
        <v>113187.11332437868</v>
      </c>
      <c r="H537" s="5">
        <f t="shared" si="8"/>
        <v>1.6668365488913979E-5</v>
      </c>
    </row>
    <row r="538" spans="1:8">
      <c r="A538" s="3" t="s">
        <v>11643</v>
      </c>
      <c r="B538" s="1">
        <f>IF(ISERROR(SEARCH(" ",A538)), 0, SEARCH(" ",A538))</f>
        <v>6</v>
      </c>
      <c r="C538" s="1">
        <f>IF(0=B538,-1,LEFT(A538,B538-1)+0)</f>
        <v>85819</v>
      </c>
      <c r="D538" s="1">
        <f>IF(B538=0,-1,RIGHT(A538,LEN(A538)-B538)+0)</f>
        <v>115154</v>
      </c>
      <c r="F538" s="1">
        <f>IF(C538&lt;0,443300000,44330*(1-POWER(C538/$A$1,1/5.255))*1000)</f>
        <v>115147.76764877615</v>
      </c>
      <c r="H538" s="5">
        <f t="shared" si="8"/>
        <v>5.4121882208615031E-5</v>
      </c>
    </row>
    <row r="539" spans="1:8">
      <c r="A539" s="3" t="s">
        <v>11644</v>
      </c>
      <c r="B539" s="1">
        <f>IF(ISERROR(SEARCH(" ",A539)), 0, SEARCH(" ",A539))</f>
        <v>6</v>
      </c>
      <c r="C539" s="1">
        <f>IF(0=B539,-1,LEFT(A539,B539-1)+0)</f>
        <v>85799</v>
      </c>
      <c r="D539" s="1">
        <f>IF(B539=0,-1,RIGHT(A539,LEN(A539)-B539)+0)</f>
        <v>117121</v>
      </c>
      <c r="F539" s="1">
        <f>IF(C539&lt;0,443300000,44330*(1-POWER(C539/$A$1,1/5.255))*1000)</f>
        <v>117108.79198483059</v>
      </c>
      <c r="H539" s="5">
        <f t="shared" si="8"/>
        <v>1.0423421221992571E-4</v>
      </c>
    </row>
    <row r="540" spans="1:8">
      <c r="A540" s="3" t="s">
        <v>11645</v>
      </c>
      <c r="B540" s="1">
        <f>IF(ISERROR(SEARCH(" ",A540)), 0, SEARCH(" ",A540))</f>
        <v>6</v>
      </c>
      <c r="C540" s="1">
        <f>IF(0=B540,-1,LEFT(A540,B540-1)+0)</f>
        <v>85779</v>
      </c>
      <c r="D540" s="1">
        <f>IF(B540=0,-1,RIGHT(A540,LEN(A540)-B540)+0)</f>
        <v>119088</v>
      </c>
      <c r="F540" s="1">
        <f>IF(C540&lt;0,443300000,44330*(1-POWER(C540/$A$1,1/5.255))*1000)</f>
        <v>119070.18648864588</v>
      </c>
      <c r="H540" s="5">
        <f t="shared" si="8"/>
        <v>1.4958275690347598E-4</v>
      </c>
    </row>
    <row r="541" spans="1:8">
      <c r="A541" s="3" t="s">
        <v>11646</v>
      </c>
      <c r="B541" s="1">
        <f>IF(ISERROR(SEARCH(" ",A541)), 0, SEARCH(" ",A541))</f>
        <v>6</v>
      </c>
      <c r="C541" s="1">
        <f>IF(0=B541,-1,LEFT(A541,B541-1)+0)</f>
        <v>85759</v>
      </c>
      <c r="D541" s="1">
        <f>IF(B541=0,-1,RIGHT(A541,LEN(A541)-B541)+0)</f>
        <v>121055</v>
      </c>
      <c r="F541" s="1">
        <f>IF(C541&lt;0,443300000,44330*(1-POWER(C541/$A$1,1/5.255))*1000)</f>
        <v>121031.95131641941</v>
      </c>
      <c r="H541" s="5">
        <f t="shared" si="8"/>
        <v>1.9039844352230974E-4</v>
      </c>
    </row>
    <row r="542" spans="1:8">
      <c r="A542" s="3" t="s">
        <v>11647</v>
      </c>
      <c r="B542" s="1">
        <f>IF(ISERROR(SEARCH(" ",A542)), 0, SEARCH(" ",A542))</f>
        <v>6</v>
      </c>
      <c r="C542" s="1">
        <f>IF(0=B542,-1,LEFT(A542,B542-1)+0)</f>
        <v>85739</v>
      </c>
      <c r="D542" s="1">
        <f>IF(B542=0,-1,RIGHT(A542,LEN(A542)-B542)+0)</f>
        <v>123022</v>
      </c>
      <c r="F542" s="1">
        <f>IF(C542&lt;0,443300000,44330*(1-POWER(C542/$A$1,1/5.255))*1000)</f>
        <v>122994.08662446674</v>
      </c>
      <c r="H542" s="5">
        <f t="shared" si="8"/>
        <v>2.2689742918550064E-4</v>
      </c>
    </row>
    <row r="543" spans="1:8">
      <c r="A543" s="3" t="s">
        <v>11648</v>
      </c>
      <c r="B543" s="1">
        <f>IF(ISERROR(SEARCH(" ",A543)), 0, SEARCH(" ",A543))</f>
        <v>6</v>
      </c>
      <c r="C543" s="1">
        <f>IF(0=B543,-1,LEFT(A543,B543-1)+0)</f>
        <v>85719</v>
      </c>
      <c r="D543" s="1">
        <f>IF(B543=0,-1,RIGHT(A543,LEN(A543)-B543)+0)</f>
        <v>124988</v>
      </c>
      <c r="F543" s="1">
        <f>IF(C543&lt;0,443300000,44330*(1-POWER(C543/$A$1,1/5.255))*1000)</f>
        <v>124956.59256919692</v>
      </c>
      <c r="H543" s="5">
        <f t="shared" si="8"/>
        <v>2.5128356964735109E-4</v>
      </c>
    </row>
    <row r="544" spans="1:8">
      <c r="A544" s="3" t="s">
        <v>11649</v>
      </c>
      <c r="B544" s="1">
        <f>IF(ISERROR(SEARCH(" ",A544)), 0, SEARCH(" ",A544))</f>
        <v>6</v>
      </c>
      <c r="C544" s="1">
        <f>IF(0=B544,-1,LEFT(A544,B544-1)+0)</f>
        <v>85699</v>
      </c>
      <c r="D544" s="1">
        <f>IF(B544=0,-1,RIGHT(A544,LEN(A544)-B544)+0)</f>
        <v>126955</v>
      </c>
      <c r="F544" s="1">
        <f>IF(C544&lt;0,443300000,44330*(1-POWER(C544/$A$1,1/5.255))*1000)</f>
        <v>126919.46930711738</v>
      </c>
      <c r="H544" s="5">
        <f t="shared" si="8"/>
        <v>2.7986840126515371E-4</v>
      </c>
    </row>
    <row r="545" spans="1:8">
      <c r="A545" s="3" t="s">
        <v>11650</v>
      </c>
      <c r="B545" s="1">
        <f>IF(ISERROR(SEARCH(" ",A545)), 0, SEARCH(" ",A545))</f>
        <v>6</v>
      </c>
      <c r="C545" s="1">
        <f>IF(0=B545,-1,LEFT(A545,B545-1)+0)</f>
        <v>85679</v>
      </c>
      <c r="D545" s="1">
        <f>IF(B545=0,-1,RIGHT(A545,LEN(A545)-B545)+0)</f>
        <v>128914</v>
      </c>
      <c r="F545" s="1">
        <f>IF(C545&lt;0,443300000,44330*(1-POWER(C545/$A$1,1/5.255))*1000)</f>
        <v>128882.71699485375</v>
      </c>
      <c r="H545" s="5">
        <f t="shared" si="8"/>
        <v>2.4266569299107564E-4</v>
      </c>
    </row>
    <row r="546" spans="1:8">
      <c r="A546" s="3" t="s">
        <v>11651</v>
      </c>
      <c r="B546" s="1">
        <f>IF(ISERROR(SEARCH(" ",A546)), 0, SEARCH(" ",A546))</f>
        <v>6</v>
      </c>
      <c r="C546" s="1">
        <f>IF(0=B546,-1,LEFT(A546,B546-1)+0)</f>
        <v>85659</v>
      </c>
      <c r="D546" s="1">
        <f>IF(B546=0,-1,RIGHT(A546,LEN(A546)-B546)+0)</f>
        <v>130881</v>
      </c>
      <c r="F546" s="1">
        <f>IF(C546&lt;0,443300000,44330*(1-POWER(C546/$A$1,1/5.255))*1000)</f>
        <v>130846.33578911527</v>
      </c>
      <c r="H546" s="5">
        <f t="shared" si="8"/>
        <v>2.6485288838509779E-4</v>
      </c>
    </row>
    <row r="547" spans="1:8">
      <c r="A547" s="3" t="s">
        <v>11652</v>
      </c>
      <c r="B547" s="1">
        <f>IF(ISERROR(SEARCH(" ",A547)), 0, SEARCH(" ",A547))</f>
        <v>6</v>
      </c>
      <c r="C547" s="1">
        <f>IF(0=B547,-1,LEFT(A547,B547-1)+0)</f>
        <v>85639</v>
      </c>
      <c r="D547" s="1">
        <f>IF(B547=0,-1,RIGHT(A547,LEN(A547)-B547)+0)</f>
        <v>132848</v>
      </c>
      <c r="F547" s="1">
        <f>IF(C547&lt;0,443300000,44330*(1-POWER(C547/$A$1,1/5.255))*1000)</f>
        <v>132810.32584672442</v>
      </c>
      <c r="H547" s="5">
        <f t="shared" si="8"/>
        <v>2.8358841138431971E-4</v>
      </c>
    </row>
    <row r="548" spans="1:8">
      <c r="A548" s="3" t="s">
        <v>11653</v>
      </c>
      <c r="B548" s="1">
        <f>IF(ISERROR(SEARCH(" ",A548)), 0, SEARCH(" ",A548))</f>
        <v>6</v>
      </c>
      <c r="C548" s="1">
        <f>IF(0=B548,-1,LEFT(A548,B548-1)+0)</f>
        <v>85619</v>
      </c>
      <c r="D548" s="1">
        <f>IF(B548=0,-1,RIGHT(A548,LEN(A548)-B548)+0)</f>
        <v>134815</v>
      </c>
      <c r="F548" s="1">
        <f>IF(C548&lt;0,443300000,44330*(1-POWER(C548/$A$1,1/5.255))*1000)</f>
        <v>134774.68732460699</v>
      </c>
      <c r="H548" s="5">
        <f t="shared" si="8"/>
        <v>2.9902218145615758E-4</v>
      </c>
    </row>
    <row r="549" spans="1:8">
      <c r="A549" s="3" t="s">
        <v>11654</v>
      </c>
      <c r="B549" s="1">
        <f>IF(ISERROR(SEARCH(" ",A549)), 0, SEARCH(" ",A549))</f>
        <v>6</v>
      </c>
      <c r="C549" s="1">
        <f>IF(0=B549,-1,LEFT(A549,B549-1)+0)</f>
        <v>85599</v>
      </c>
      <c r="D549" s="1">
        <f>IF(B549=0,-1,RIGHT(A549,LEN(A549)-B549)+0)</f>
        <v>136782</v>
      </c>
      <c r="F549" s="1">
        <f>IF(C549&lt;0,443300000,44330*(1-POWER(C549/$A$1,1/5.255))*1000)</f>
        <v>136739.42037979217</v>
      </c>
      <c r="H549" s="5">
        <f t="shared" si="8"/>
        <v>3.1129549361637147E-4</v>
      </c>
    </row>
    <row r="550" spans="1:8">
      <c r="A550" s="3" t="s">
        <v>11655</v>
      </c>
      <c r="B550" s="1">
        <f>IF(ISERROR(SEARCH(" ",A550)), 0, SEARCH(" ",A550))</f>
        <v>6</v>
      </c>
      <c r="C550" s="1">
        <f>IF(0=B550,-1,LEFT(A550,B550-1)+0)</f>
        <v>85579</v>
      </c>
      <c r="D550" s="1">
        <f>IF(B550=0,-1,RIGHT(A550,LEN(A550)-B550)+0)</f>
        <v>138749</v>
      </c>
      <c r="F550" s="1">
        <f>IF(C550&lt;0,443300000,44330*(1-POWER(C550/$A$1,1/5.255))*1000)</f>
        <v>138704.52516940754</v>
      </c>
      <c r="H550" s="5">
        <f t="shared" si="8"/>
        <v>3.2054162979523168E-4</v>
      </c>
    </row>
    <row r="551" spans="1:8">
      <c r="A551" s="3" t="s">
        <v>11656</v>
      </c>
      <c r="B551" s="1">
        <f>IF(ISERROR(SEARCH(" ",A551)), 0, SEARCH(" ",A551))</f>
        <v>6</v>
      </c>
      <c r="C551" s="1">
        <f>IF(0=B551,-1,LEFT(A551,B551-1)+0)</f>
        <v>85559</v>
      </c>
      <c r="D551" s="1">
        <f>IF(B551=0,-1,RIGHT(A551,LEN(A551)-B551)+0)</f>
        <v>140716</v>
      </c>
      <c r="F551" s="1">
        <f>IF(C551&lt;0,443300000,44330*(1-POWER(C551/$A$1,1/5.255))*1000)</f>
        <v>140670.00185068895</v>
      </c>
      <c r="H551" s="5">
        <f t="shared" si="8"/>
        <v>3.2688641882268945E-4</v>
      </c>
    </row>
    <row r="552" spans="1:8">
      <c r="A552" s="3" t="s">
        <v>11657</v>
      </c>
      <c r="B552" s="1">
        <f>IF(ISERROR(SEARCH(" ",A552)), 0, SEARCH(" ",A552))</f>
        <v>6</v>
      </c>
      <c r="C552" s="1">
        <f>IF(0=B552,-1,LEFT(A552,B552-1)+0)</f>
        <v>85539</v>
      </c>
      <c r="D552" s="1">
        <f>IF(B552=0,-1,RIGHT(A552,LEN(A552)-B552)+0)</f>
        <v>142683</v>
      </c>
      <c r="F552" s="1">
        <f>IF(C552&lt;0,443300000,44330*(1-POWER(C552/$A$1,1/5.255))*1000)</f>
        <v>142635.85058096581</v>
      </c>
      <c r="H552" s="5">
        <f t="shared" si="8"/>
        <v>3.3044875026591071E-4</v>
      </c>
    </row>
    <row r="553" spans="1:8">
      <c r="A553" s="3" t="s">
        <v>11658</v>
      </c>
      <c r="B553" s="1">
        <f>IF(ISERROR(SEARCH(" ",A553)), 0, SEARCH(" ",A553))</f>
        <v>6</v>
      </c>
      <c r="C553" s="1">
        <f>IF(0=B553,-1,LEFT(A553,B553-1)+0)</f>
        <v>85519</v>
      </c>
      <c r="D553" s="1">
        <f>IF(B553=0,-1,RIGHT(A553,LEN(A553)-B553)+0)</f>
        <v>144641</v>
      </c>
      <c r="F553" s="1">
        <f>IF(C553&lt;0,443300000,44330*(1-POWER(C553/$A$1,1/5.255))*1000)</f>
        <v>144602.07151768563</v>
      </c>
      <c r="H553" s="5">
        <f t="shared" si="8"/>
        <v>2.6913864197819438E-4</v>
      </c>
    </row>
    <row r="554" spans="1:8">
      <c r="A554" s="3" t="s">
        <v>11659</v>
      </c>
      <c r="B554" s="1">
        <f>IF(ISERROR(SEARCH(" ",A554)), 0, SEARCH(" ",A554))</f>
        <v>6</v>
      </c>
      <c r="C554" s="1">
        <f>IF(0=B554,-1,LEFT(A554,B554-1)+0)</f>
        <v>85499</v>
      </c>
      <c r="D554" s="1">
        <f>IF(B554=0,-1,RIGHT(A554,LEN(A554)-B554)+0)</f>
        <v>146608</v>
      </c>
      <c r="F554" s="1">
        <f>IF(C554&lt;0,443300000,44330*(1-POWER(C554/$A$1,1/5.255))*1000)</f>
        <v>146568.6648183894</v>
      </c>
      <c r="H554" s="5">
        <f t="shared" si="8"/>
        <v>2.6830174076858398E-4</v>
      </c>
    </row>
    <row r="555" spans="1:8">
      <c r="A555" s="3" t="s">
        <v>11660</v>
      </c>
      <c r="B555" s="1">
        <f>IF(ISERROR(SEARCH(" ",A555)), 0, SEARCH(" ",A555))</f>
        <v>6</v>
      </c>
      <c r="C555" s="1">
        <f>IF(0=B555,-1,LEFT(A555,B555-1)+0)</f>
        <v>85479</v>
      </c>
      <c r="D555" s="1">
        <f>IF(B555=0,-1,RIGHT(A555,LEN(A555)-B555)+0)</f>
        <v>148575</v>
      </c>
      <c r="F555" s="1">
        <f>IF(C555&lt;0,443300000,44330*(1-POWER(C555/$A$1,1/5.255))*1000)</f>
        <v>148535.63064072642</v>
      </c>
      <c r="H555" s="5">
        <f t="shared" si="8"/>
        <v>2.6497970232932798E-4</v>
      </c>
    </row>
    <row r="556" spans="1:8">
      <c r="A556" s="3" t="s">
        <v>11661</v>
      </c>
      <c r="B556" s="1">
        <f>IF(ISERROR(SEARCH(" ",A556)), 0, SEARCH(" ",A556))</f>
        <v>6</v>
      </c>
      <c r="C556" s="1">
        <f>IF(0=B556,-1,LEFT(A556,B556-1)+0)</f>
        <v>85459</v>
      </c>
      <c r="D556" s="1">
        <f>IF(B556=0,-1,RIGHT(A556,LEN(A556)-B556)+0)</f>
        <v>150542</v>
      </c>
      <c r="F556" s="1">
        <f>IF(C556&lt;0,443300000,44330*(1-POWER(C556/$A$1,1/5.255))*1000)</f>
        <v>150502.96914243951</v>
      </c>
      <c r="H556" s="5">
        <f t="shared" si="8"/>
        <v>2.592688921396472E-4</v>
      </c>
    </row>
    <row r="557" spans="1:8">
      <c r="A557" s="3" t="s">
        <v>11662</v>
      </c>
      <c r="B557" s="1">
        <f>IF(ISERROR(SEARCH(" ",A557)), 0, SEARCH(" ",A557))</f>
        <v>6</v>
      </c>
      <c r="C557" s="1">
        <f>IF(0=B557,-1,LEFT(A557,B557-1)+0)</f>
        <v>85439</v>
      </c>
      <c r="D557" s="1">
        <f>IF(B557=0,-1,RIGHT(A557,LEN(A557)-B557)+0)</f>
        <v>152509</v>
      </c>
      <c r="F557" s="1">
        <f>IF(C557&lt;0,443300000,44330*(1-POWER(C557/$A$1,1/5.255))*1000)</f>
        <v>152470.68048138957</v>
      </c>
      <c r="H557" s="5">
        <f t="shared" si="8"/>
        <v>2.5126070337112974E-4</v>
      </c>
    </row>
    <row r="558" spans="1:8">
      <c r="A558" s="3" t="s">
        <v>11663</v>
      </c>
      <c r="B558" s="1">
        <f>IF(ISERROR(SEARCH(" ",A558)), 0, SEARCH(" ",A558))</f>
        <v>6</v>
      </c>
      <c r="C558" s="1">
        <f>IF(0=B558,-1,LEFT(A558,B558-1)+0)</f>
        <v>85419</v>
      </c>
      <c r="D558" s="1">
        <f>IF(B558=0,-1,RIGHT(A558,LEN(A558)-B558)+0)</f>
        <v>154476</v>
      </c>
      <c r="F558" s="1">
        <f>IF(C558&lt;0,443300000,44330*(1-POWER(C558/$A$1,1/5.255))*1000)</f>
        <v>154438.764815531</v>
      </c>
      <c r="H558" s="5">
        <f t="shared" si="8"/>
        <v>2.4104187361789753E-4</v>
      </c>
    </row>
    <row r="559" spans="1:8">
      <c r="A559" s="3" t="s">
        <v>11664</v>
      </c>
      <c r="B559" s="1">
        <f>IF(ISERROR(SEARCH(" ",A559)), 0, SEARCH(" ",A559))</f>
        <v>6</v>
      </c>
      <c r="C559" s="1">
        <f>IF(0=B559,-1,LEFT(A559,B559-1)+0)</f>
        <v>85399</v>
      </c>
      <c r="D559" s="1">
        <f>IF(B559=0,-1,RIGHT(A559,LEN(A559)-B559)+0)</f>
        <v>156443</v>
      </c>
      <c r="F559" s="1">
        <f>IF(C559&lt;0,443300000,44330*(1-POWER(C559/$A$1,1/5.255))*1000)</f>
        <v>156407.22230293151</v>
      </c>
      <c r="H559" s="5">
        <f t="shared" si="8"/>
        <v>2.2869477744925359E-4</v>
      </c>
    </row>
    <row r="560" spans="1:8">
      <c r="A560" s="3" t="s">
        <v>11665</v>
      </c>
      <c r="B560" s="1">
        <f>IF(ISERROR(SEARCH(" ",A560)), 0, SEARCH(" ",A560))</f>
        <v>6</v>
      </c>
      <c r="C560" s="1">
        <f>IF(0=B560,-1,LEFT(A560,B560-1)+0)</f>
        <v>85379</v>
      </c>
      <c r="D560" s="1">
        <f>IF(B560=0,-1,RIGHT(A560,LEN(A560)-B560)+0)</f>
        <v>158410</v>
      </c>
      <c r="F560" s="1">
        <f>IF(C560&lt;0,443300000,44330*(1-POWER(C560/$A$1,1/5.255))*1000)</f>
        <v>158376.0531017571</v>
      </c>
      <c r="H560" s="5">
        <f t="shared" si="8"/>
        <v>2.1429769738586744E-4</v>
      </c>
    </row>
    <row r="561" spans="1:8">
      <c r="A561" s="3" t="s">
        <v>11666</v>
      </c>
      <c r="B561" s="1">
        <f>IF(ISERROR(SEARCH(" ",A561)), 0, SEARCH(" ",A561))</f>
        <v>6</v>
      </c>
      <c r="C561" s="1">
        <f>IF(0=B561,-1,LEFT(A561,B561-1)+0)</f>
        <v>85359</v>
      </c>
      <c r="D561" s="1">
        <f>IF(B561=0,-1,RIGHT(A561,LEN(A561)-B561)+0)</f>
        <v>160377</v>
      </c>
      <c r="F561" s="1">
        <f>IF(C561&lt;0,443300000,44330*(1-POWER(C561/$A$1,1/5.255))*1000)</f>
        <v>160345.25737026733</v>
      </c>
      <c r="H561" s="5">
        <f t="shared" si="8"/>
        <v>1.9792507487155069E-4</v>
      </c>
    </row>
    <row r="562" spans="1:8">
      <c r="A562" s="3" t="s">
        <v>11667</v>
      </c>
      <c r="B562" s="1">
        <f>IF(ISERROR(SEARCH(" ",A562)), 0, SEARCH(" ",A562))</f>
        <v>6</v>
      </c>
      <c r="C562" s="1">
        <f>IF(0=B562,-1,LEFT(A562,B562-1)+0)</f>
        <v>85339</v>
      </c>
      <c r="D562" s="1">
        <f>IF(B562=0,-1,RIGHT(A562,LEN(A562)-B562)+0)</f>
        <v>162335</v>
      </c>
      <c r="F562" s="1">
        <f>IF(C562&lt;0,443300000,44330*(1-POWER(C562/$A$1,1/5.255))*1000)</f>
        <v>162314.83526684975</v>
      </c>
      <c r="H562" s="5">
        <f t="shared" si="8"/>
        <v>1.2421679336092846E-4</v>
      </c>
    </row>
    <row r="563" spans="1:8">
      <c r="A563" s="3" t="s">
        <v>11668</v>
      </c>
      <c r="B563" s="1">
        <f>IF(ISERROR(SEARCH(" ",A563)), 0, SEARCH(" ",A563))</f>
        <v>6</v>
      </c>
      <c r="C563" s="1">
        <f>IF(0=B563,-1,LEFT(A563,B563-1)+0)</f>
        <v>85319</v>
      </c>
      <c r="D563" s="1">
        <f>IF(B563=0,-1,RIGHT(A563,LEN(A563)-B563)+0)</f>
        <v>164302</v>
      </c>
      <c r="F563" s="1">
        <f>IF(C563&lt;0,443300000,44330*(1-POWER(C563/$A$1,1/5.255))*1000)</f>
        <v>164284.78694997553</v>
      </c>
      <c r="H563" s="5">
        <f t="shared" si="8"/>
        <v>1.0476470173502161E-4</v>
      </c>
    </row>
    <row r="564" spans="1:8">
      <c r="A564" s="3" t="s">
        <v>11669</v>
      </c>
      <c r="B564" s="1">
        <f>IF(ISERROR(SEARCH(" ",A564)), 0, SEARCH(" ",A564))</f>
        <v>6</v>
      </c>
      <c r="C564" s="1">
        <f>IF(0=B564,-1,LEFT(A564,B564-1)+0)</f>
        <v>85299</v>
      </c>
      <c r="D564" s="1">
        <f>IF(B564=0,-1,RIGHT(A564,LEN(A564)-B564)+0)</f>
        <v>166269</v>
      </c>
      <c r="F564" s="1">
        <f>IF(C564&lt;0,443300000,44330*(1-POWER(C564/$A$1,1/5.255))*1000)</f>
        <v>166255.11257822913</v>
      </c>
      <c r="H564" s="5">
        <f t="shared" si="8"/>
        <v>8.3523818456028069E-5</v>
      </c>
    </row>
    <row r="565" spans="1:8">
      <c r="A565" s="3" t="s">
        <v>11670</v>
      </c>
      <c r="B565" s="1">
        <f>IF(ISERROR(SEARCH(" ",A565)), 0, SEARCH(" ",A565))</f>
        <v>6</v>
      </c>
      <c r="C565" s="1">
        <f>IF(0=B565,-1,LEFT(A565,B565-1)+0)</f>
        <v>85279</v>
      </c>
      <c r="D565" s="1">
        <f>IF(B565=0,-1,RIGHT(A565,LEN(A565)-B565)+0)</f>
        <v>168236</v>
      </c>
      <c r="F565" s="1">
        <f>IF(C565&lt;0,443300000,44330*(1-POWER(C565/$A$1,1/5.255))*1000)</f>
        <v>168225.81231029826</v>
      </c>
      <c r="H565" s="5">
        <f t="shared" si="8"/>
        <v>6.0555943446916875E-5</v>
      </c>
    </row>
    <row r="566" spans="1:8">
      <c r="A566" s="3" t="s">
        <v>11671</v>
      </c>
      <c r="B566" s="1">
        <f>IF(ISERROR(SEARCH(" ",A566)), 0, SEARCH(" ",A566))</f>
        <v>6</v>
      </c>
      <c r="C566" s="1">
        <f>IF(0=B566,-1,LEFT(A566,B566-1)+0)</f>
        <v>85259</v>
      </c>
      <c r="D566" s="1">
        <f>IF(B566=0,-1,RIGHT(A566,LEN(A566)-B566)+0)</f>
        <v>170203</v>
      </c>
      <c r="F566" s="1">
        <f>IF(C566&lt;0,443300000,44330*(1-POWER(C566/$A$1,1/5.255))*1000)</f>
        <v>170196.88630497895</v>
      </c>
      <c r="H566" s="5">
        <f t="shared" si="8"/>
        <v>3.5920019159764238E-5</v>
      </c>
    </row>
    <row r="567" spans="1:8">
      <c r="A567" s="3" t="s">
        <v>11672</v>
      </c>
      <c r="B567" s="1">
        <f>IF(ISERROR(SEARCH(" ",A567)), 0, SEARCH(" ",A567))</f>
        <v>6</v>
      </c>
      <c r="C567" s="1">
        <f>IF(0=B567,-1,LEFT(A567,B567-1)+0)</f>
        <v>85239</v>
      </c>
      <c r="D567" s="1">
        <f>IF(B567=0,-1,RIGHT(A567,LEN(A567)-B567)+0)</f>
        <v>172177</v>
      </c>
      <c r="F567" s="1">
        <f>IF(C567&lt;0,443300000,44330*(1-POWER(C567/$A$1,1/5.255))*1000)</f>
        <v>172168.33472116073</v>
      </c>
      <c r="H567" s="5">
        <f t="shared" si="8"/>
        <v>5.0327737382272648E-5</v>
      </c>
    </row>
    <row r="568" spans="1:8">
      <c r="A568" s="3" t="s">
        <v>11673</v>
      </c>
      <c r="B568" s="1">
        <f>IF(ISERROR(SEARCH(" ",A568)), 0, SEARCH(" ",A568))</f>
        <v>6</v>
      </c>
      <c r="C568" s="1">
        <f>IF(0=B568,-1,LEFT(A568,B568-1)+0)</f>
        <v>85219</v>
      </c>
      <c r="D568" s="1">
        <f>IF(B568=0,-1,RIGHT(A568,LEN(A568)-B568)+0)</f>
        <v>174156</v>
      </c>
      <c r="F568" s="1">
        <f>IF(C568&lt;0,443300000,44330*(1-POWER(C568/$A$1,1/5.255))*1000)</f>
        <v>174140.15771785128</v>
      </c>
      <c r="H568" s="5">
        <f t="shared" si="8"/>
        <v>9.0966042793348315E-5</v>
      </c>
    </row>
    <row r="569" spans="1:8">
      <c r="A569" s="3" t="s">
        <v>11674</v>
      </c>
      <c r="B569" s="1">
        <f>IF(ISERROR(SEARCH(" ",A569)), 0, SEARCH(" ",A569))</f>
        <v>6</v>
      </c>
      <c r="C569" s="1">
        <f>IF(0=B569,-1,LEFT(A569,B569-1)+0)</f>
        <v>85199</v>
      </c>
      <c r="D569" s="1">
        <f>IF(B569=0,-1,RIGHT(A569,LEN(A569)-B569)+0)</f>
        <v>176134</v>
      </c>
      <c r="F569" s="1">
        <f>IF(C569&lt;0,443300000,44330*(1-POWER(C569/$A$1,1/5.255))*1000)</f>
        <v>176112.35545415175</v>
      </c>
      <c r="H569" s="5">
        <f t="shared" si="8"/>
        <v>1.2288681258728313E-4</v>
      </c>
    </row>
    <row r="570" spans="1:8">
      <c r="A570" s="3" t="s">
        <v>11675</v>
      </c>
      <c r="B570" s="1">
        <f>IF(ISERROR(SEARCH(" ",A570)), 0, SEARCH(" ",A570))</f>
        <v>6</v>
      </c>
      <c r="C570" s="1">
        <f>IF(0=B570,-1,LEFT(A570,B570-1)+0)</f>
        <v>85179</v>
      </c>
      <c r="D570" s="1">
        <f>IF(B570=0,-1,RIGHT(A570,LEN(A570)-B570)+0)</f>
        <v>178113</v>
      </c>
      <c r="F570" s="1">
        <f>IF(C570&lt;0,443300000,44330*(1-POWER(C570/$A$1,1/5.255))*1000)</f>
        <v>178084.92808928143</v>
      </c>
      <c r="H570" s="5">
        <f t="shared" si="8"/>
        <v>1.5760730950897648E-4</v>
      </c>
    </row>
    <row r="571" spans="1:8">
      <c r="A571" s="3" t="s">
        <v>11676</v>
      </c>
      <c r="B571" s="1">
        <f>IF(ISERROR(SEARCH(" ",A571)), 0, SEARCH(" ",A571))</f>
        <v>6</v>
      </c>
      <c r="C571" s="1">
        <f>IF(0=B571,-1,LEFT(A571,B571-1)+0)</f>
        <v>85159</v>
      </c>
      <c r="D571" s="1">
        <f>IF(B571=0,-1,RIGHT(A571,LEN(A571)-B571)+0)</f>
        <v>180083</v>
      </c>
      <c r="F571" s="1">
        <f>IF(C571&lt;0,443300000,44330*(1-POWER(C571/$A$1,1/5.255))*1000)</f>
        <v>180057.87578254819</v>
      </c>
      <c r="H571" s="5">
        <f t="shared" si="8"/>
        <v>1.3951465408623801E-4</v>
      </c>
    </row>
    <row r="572" spans="1:8">
      <c r="A572" s="3" t="s">
        <v>11677</v>
      </c>
      <c r="B572" s="1">
        <f>IF(ISERROR(SEARCH(" ",A572)), 0, SEARCH(" ",A572))</f>
        <v>6</v>
      </c>
      <c r="C572" s="1">
        <f>IF(0=B572,-1,LEFT(A572,B572-1)+0)</f>
        <v>85139</v>
      </c>
      <c r="D572" s="1">
        <f>IF(B572=0,-1,RIGHT(A572,LEN(A572)-B572)+0)</f>
        <v>182062</v>
      </c>
      <c r="F572" s="1">
        <f>IF(C572&lt;0,443300000,44330*(1-POWER(C572/$A$1,1/5.255))*1000)</f>
        <v>182031.19869337801</v>
      </c>
      <c r="H572" s="5">
        <f t="shared" si="8"/>
        <v>1.6918031561768211E-4</v>
      </c>
    </row>
    <row r="573" spans="1:8">
      <c r="A573" s="3" t="s">
        <v>11678</v>
      </c>
      <c r="B573" s="1">
        <f>IF(ISERROR(SEARCH(" ",A573)), 0, SEARCH(" ",A573))</f>
        <v>6</v>
      </c>
      <c r="C573" s="1">
        <f>IF(0=B573,-1,LEFT(A573,B573-1)+0)</f>
        <v>85119</v>
      </c>
      <c r="D573" s="1">
        <f>IF(B573=0,-1,RIGHT(A573,LEN(A573)-B573)+0)</f>
        <v>184041</v>
      </c>
      <c r="F573" s="1">
        <f>IF(C573&lt;0,443300000,44330*(1-POWER(C573/$A$1,1/5.255))*1000)</f>
        <v>184004.89698129534</v>
      </c>
      <c r="H573" s="5">
        <f t="shared" si="8"/>
        <v>1.9616834675238821E-4</v>
      </c>
    </row>
    <row r="574" spans="1:8">
      <c r="A574" s="3" t="s">
        <v>11679</v>
      </c>
      <c r="B574" s="1">
        <f>IF(ISERROR(SEARCH(" ",A574)), 0, SEARCH(" ",A574))</f>
        <v>6</v>
      </c>
      <c r="C574" s="1">
        <f>IF(0=B574,-1,LEFT(A574,B574-1)+0)</f>
        <v>85099</v>
      </c>
      <c r="D574" s="1">
        <f>IF(B574=0,-1,RIGHT(A574,LEN(A574)-B574)+0)</f>
        <v>186019</v>
      </c>
      <c r="F574" s="1">
        <f>IF(C574&lt;0,443300000,44330*(1-POWER(C574/$A$1,1/5.255))*1000)</f>
        <v>185978.9708059378</v>
      </c>
      <c r="H574" s="5">
        <f t="shared" si="8"/>
        <v>2.1518873911910799E-4</v>
      </c>
    </row>
    <row r="575" spans="1:8">
      <c r="A575" s="3" t="s">
        <v>11680</v>
      </c>
      <c r="B575" s="1">
        <f>IF(ISERROR(SEARCH(" ",A575)), 0, SEARCH(" ",A575))</f>
        <v>6</v>
      </c>
      <c r="C575" s="1">
        <f>IF(0=B575,-1,LEFT(A575,B575-1)+0)</f>
        <v>85079</v>
      </c>
      <c r="D575" s="1">
        <f>IF(B575=0,-1,RIGHT(A575,LEN(A575)-B575)+0)</f>
        <v>187998</v>
      </c>
      <c r="F575" s="1">
        <f>IF(C575&lt;0,443300000,44330*(1-POWER(C575/$A$1,1/5.255))*1000)</f>
        <v>187953.42032704144</v>
      </c>
      <c r="H575" s="5">
        <f t="shared" si="8"/>
        <v>2.3712844263532767E-4</v>
      </c>
    </row>
    <row r="576" spans="1:8">
      <c r="A576" s="3" t="s">
        <v>11681</v>
      </c>
      <c r="B576" s="1">
        <f>IF(ISERROR(SEARCH(" ",A576)), 0, SEARCH(" ",A576))</f>
        <v>6</v>
      </c>
      <c r="C576" s="1">
        <f>IF(0=B576,-1,LEFT(A576,B576-1)+0)</f>
        <v>85059</v>
      </c>
      <c r="D576" s="1">
        <f>IF(B576=0,-1,RIGHT(A576,LEN(A576)-B576)+0)</f>
        <v>189977</v>
      </c>
      <c r="F576" s="1">
        <f>IF(C576&lt;0,443300000,44330*(1-POWER(C576/$A$1,1/5.255))*1000)</f>
        <v>189928.24570444075</v>
      </c>
      <c r="H576" s="5">
        <f t="shared" si="8"/>
        <v>2.5663262162920115E-4</v>
      </c>
    </row>
    <row r="577" spans="1:8">
      <c r="A577" s="3" t="s">
        <v>11682</v>
      </c>
      <c r="B577" s="1">
        <f>IF(ISERROR(SEARCH(" ",A577)), 0, SEARCH(" ",A577))</f>
        <v>6</v>
      </c>
      <c r="C577" s="1">
        <f>IF(0=B577,-1,LEFT(A577,B577-1)+0)</f>
        <v>85039</v>
      </c>
      <c r="D577" s="1">
        <f>IF(B577=0,-1,RIGHT(A577,LEN(A577)-B577)+0)</f>
        <v>191955</v>
      </c>
      <c r="F577" s="1">
        <f>IF(C577&lt;0,443300000,44330*(1-POWER(C577/$A$1,1/5.255))*1000)</f>
        <v>191903.44709809322</v>
      </c>
      <c r="H577" s="5">
        <f t="shared" si="8"/>
        <v>2.6856764297244795E-4</v>
      </c>
    </row>
    <row r="578" spans="1:8">
      <c r="A578" s="3" t="s">
        <v>11683</v>
      </c>
      <c r="B578" s="1">
        <f>IF(ISERROR(SEARCH(" ",A578)), 0, SEARCH(" ",A578))</f>
        <v>6</v>
      </c>
      <c r="C578" s="1">
        <f>IF(0=B578,-1,LEFT(A578,B578-1)+0)</f>
        <v>85019</v>
      </c>
      <c r="D578" s="1">
        <f>IF(B578=0,-1,RIGHT(A578,LEN(A578)-B578)+0)</f>
        <v>193934</v>
      </c>
      <c r="F578" s="1">
        <f>IF(C578&lt;0,443300000,44330*(1-POWER(C578/$A$1,1/5.255))*1000)</f>
        <v>193879.02466805492</v>
      </c>
      <c r="H578" s="5">
        <f t="shared" si="8"/>
        <v>2.8347443947468145E-4</v>
      </c>
    </row>
    <row r="579" spans="1:8">
      <c r="A579" s="3" t="s">
        <v>11684</v>
      </c>
      <c r="B579" s="1">
        <f>IF(ISERROR(SEARCH(" ",A579)), 0, SEARCH(" ",A579))</f>
        <v>6</v>
      </c>
      <c r="C579" s="1">
        <f>IF(0=B579,-1,LEFT(A579,B579-1)+0)</f>
        <v>84999</v>
      </c>
      <c r="D579" s="1">
        <f>IF(B579=0,-1,RIGHT(A579,LEN(A579)-B579)+0)</f>
        <v>195904</v>
      </c>
      <c r="F579" s="1">
        <f>IF(C579&lt;0,443300000,44330*(1-POWER(C579/$A$1,1/5.255))*1000)</f>
        <v>195854.97857447519</v>
      </c>
      <c r="H579" s="5">
        <f t="shared" si="8"/>
        <v>2.5023187645384381E-4</v>
      </c>
    </row>
    <row r="580" spans="1:8">
      <c r="A580" s="3" t="s">
        <v>11685</v>
      </c>
      <c r="B580" s="1">
        <f>IF(ISERROR(SEARCH(" ",A580)), 0, SEARCH(" ",A580))</f>
        <v>6</v>
      </c>
      <c r="C580" s="1">
        <f>IF(0=B580,-1,LEFT(A580,B580-1)+0)</f>
        <v>84979</v>
      </c>
      <c r="D580" s="1">
        <f>IF(B580=0,-1,RIGHT(A580,LEN(A580)-B580)+0)</f>
        <v>197883</v>
      </c>
      <c r="F580" s="1">
        <f>IF(C580&lt;0,443300000,44330*(1-POWER(C580/$A$1,1/5.255))*1000)</f>
        <v>197831.30897763156</v>
      </c>
      <c r="H580" s="5">
        <f t="shared" ref="H580:H643" si="9">IF(D580&gt;0,ABS((F580-D580)/D580),0)</f>
        <v>2.6122012688527567E-4</v>
      </c>
    </row>
    <row r="581" spans="1:8">
      <c r="A581" s="3" t="s">
        <v>11686</v>
      </c>
      <c r="B581" s="1">
        <f>IF(ISERROR(SEARCH(" ",A581)), 0, SEARCH(" ",A581))</f>
        <v>6</v>
      </c>
      <c r="C581" s="1">
        <f>IF(0=B581,-1,LEFT(A581,B581-1)+0)</f>
        <v>84959</v>
      </c>
      <c r="D581" s="1">
        <f>IF(B581=0,-1,RIGHT(A581,LEN(A581)-B581)+0)</f>
        <v>199861</v>
      </c>
      <c r="F581" s="1">
        <f>IF(C581&lt;0,443300000,44330*(1-POWER(C581/$A$1,1/5.255))*1000)</f>
        <v>199808.01603788999</v>
      </c>
      <c r="H581" s="5">
        <f t="shared" si="9"/>
        <v>2.6510405787027438E-4</v>
      </c>
    </row>
    <row r="582" spans="1:8">
      <c r="A582" s="3" t="s">
        <v>11687</v>
      </c>
      <c r="B582" s="1">
        <f>IF(ISERROR(SEARCH(" ",A582)), 0, SEARCH(" ",A582))</f>
        <v>6</v>
      </c>
      <c r="C582" s="1">
        <f>IF(0=B582,-1,LEFT(A582,B582-1)+0)</f>
        <v>84939</v>
      </c>
      <c r="D582" s="1">
        <f>IF(B582=0,-1,RIGHT(A582,LEN(A582)-B582)+0)</f>
        <v>201840</v>
      </c>
      <c r="F582" s="1">
        <f>IF(C582&lt;0,443300000,44330*(1-POWER(C582/$A$1,1/5.255))*1000)</f>
        <v>201785.09991572972</v>
      </c>
      <c r="H582" s="5">
        <f t="shared" si="9"/>
        <v>2.7199803938902489E-4</v>
      </c>
    </row>
    <row r="583" spans="1:8">
      <c r="A583" s="3" t="s">
        <v>11688</v>
      </c>
      <c r="B583" s="1">
        <f>IF(ISERROR(SEARCH(" ",A583)), 0, SEARCH(" ",A583))</f>
        <v>6</v>
      </c>
      <c r="C583" s="1">
        <f>IF(0=B583,-1,LEFT(A583,B583-1)+0)</f>
        <v>84919</v>
      </c>
      <c r="D583" s="1">
        <f>IF(B583=0,-1,RIGHT(A583,LEN(A583)-B583)+0)</f>
        <v>203819</v>
      </c>
      <c r="F583" s="1">
        <f>IF(C583&lt;0,443300000,44330*(1-POWER(C583/$A$1,1/5.255))*1000)</f>
        <v>203762.56077173824</v>
      </c>
      <c r="H583" s="5">
        <f t="shared" si="9"/>
        <v>2.7690857212410403E-4</v>
      </c>
    </row>
    <row r="584" spans="1:8">
      <c r="A584" s="3" t="s">
        <v>11689</v>
      </c>
      <c r="B584" s="1">
        <f>IF(ISERROR(SEARCH(" ",A584)), 0, SEARCH(" ",A584))</f>
        <v>6</v>
      </c>
      <c r="C584" s="1">
        <f>IF(0=B584,-1,LEFT(A584,B584-1)+0)</f>
        <v>84899</v>
      </c>
      <c r="D584" s="1">
        <f>IF(B584=0,-1,RIGHT(A584,LEN(A584)-B584)+0)</f>
        <v>205798</v>
      </c>
      <c r="F584" s="1">
        <f>IF(C584&lt;0,443300000,44330*(1-POWER(C584/$A$1,1/5.255))*1000)</f>
        <v>205740.3987665966</v>
      </c>
      <c r="H584" s="5">
        <f t="shared" si="9"/>
        <v>2.7989209517780613E-4</v>
      </c>
    </row>
    <row r="585" spans="1:8">
      <c r="A585" s="3" t="s">
        <v>11690</v>
      </c>
      <c r="B585" s="1">
        <f>IF(ISERROR(SEARCH(" ",A585)), 0, SEARCH(" ",A585))</f>
        <v>6</v>
      </c>
      <c r="C585" s="1">
        <f>IF(0=B585,-1,LEFT(A585,B585-1)+0)</f>
        <v>84879</v>
      </c>
      <c r="D585" s="1">
        <f>IF(B585=0,-1,RIGHT(A585,LEN(A585)-B585)+0)</f>
        <v>207776</v>
      </c>
      <c r="F585" s="1">
        <f>IF(C585&lt;0,443300000,44330*(1-POWER(C585/$A$1,1/5.255))*1000)</f>
        <v>207718.61406111374</v>
      </c>
      <c r="H585" s="5">
        <f t="shared" si="9"/>
        <v>2.761913738172937E-4</v>
      </c>
    </row>
    <row r="586" spans="1:8">
      <c r="A586" s="3" t="s">
        <v>11691</v>
      </c>
      <c r="B586" s="1">
        <f>IF(ISERROR(SEARCH(" ",A586)), 0, SEARCH(" ",A586))</f>
        <v>6</v>
      </c>
      <c r="C586" s="1">
        <f>IF(0=B586,-1,LEFT(A586,B586-1)+0)</f>
        <v>84859</v>
      </c>
      <c r="D586" s="1">
        <f>IF(B586=0,-1,RIGHT(A586,LEN(A586)-B586)+0)</f>
        <v>209755</v>
      </c>
      <c r="F586" s="1">
        <f>IF(C586&lt;0,443300000,44330*(1-POWER(C586/$A$1,1/5.255))*1000)</f>
        <v>209697.20681619208</v>
      </c>
      <c r="H586" s="5">
        <f t="shared" si="9"/>
        <v>2.755270854469449E-4</v>
      </c>
    </row>
    <row r="587" spans="1:8">
      <c r="A587" s="3" t="s">
        <v>11692</v>
      </c>
      <c r="B587" s="1">
        <f>IF(ISERROR(SEARCH(" ",A587)), 0, SEARCH(" ",A587))</f>
        <v>6</v>
      </c>
      <c r="C587" s="1">
        <f>IF(0=B587,-1,LEFT(A587,B587-1)+0)</f>
        <v>84839</v>
      </c>
      <c r="D587" s="1">
        <f>IF(B587=0,-1,RIGHT(A587,LEN(A587)-B587)+0)</f>
        <v>211734</v>
      </c>
      <c r="F587" s="1">
        <f>IF(C587&lt;0,443300000,44330*(1-POWER(C587/$A$1,1/5.255))*1000)</f>
        <v>211676.17719283263</v>
      </c>
      <c r="H587" s="5">
        <f t="shared" si="9"/>
        <v>2.7309174325977728E-4</v>
      </c>
    </row>
    <row r="588" spans="1:8">
      <c r="A588" s="3" t="s">
        <v>11693</v>
      </c>
      <c r="B588" s="1">
        <f>IF(ISERROR(SEARCH(" ",A588)), 0, SEARCH(" ",A588))</f>
        <v>6</v>
      </c>
      <c r="C588" s="1">
        <f>IF(0=B588,-1,LEFT(A588,B588-1)+0)</f>
        <v>84819</v>
      </c>
      <c r="D588" s="1">
        <f>IF(B588=0,-1,RIGHT(A588,LEN(A588)-B588)+0)</f>
        <v>213704</v>
      </c>
      <c r="F588" s="1">
        <f>IF(C588&lt;0,443300000,44330*(1-POWER(C588/$A$1,1/5.255))*1000)</f>
        <v>213655.52535215436</v>
      </c>
      <c r="H588" s="5">
        <f t="shared" si="9"/>
        <v>2.2683079327310838E-4</v>
      </c>
    </row>
    <row r="589" spans="1:8">
      <c r="A589" s="3" t="s">
        <v>11694</v>
      </c>
      <c r="B589" s="1">
        <f>IF(ISERROR(SEARCH(" ",A589)), 0, SEARCH(" ",A589))</f>
        <v>6</v>
      </c>
      <c r="C589" s="1">
        <f>IF(0=B589,-1,LEFT(A589,B589-1)+0)</f>
        <v>84799</v>
      </c>
      <c r="D589" s="1">
        <f>IF(B589=0,-1,RIGHT(A589,LEN(A589)-B589)+0)</f>
        <v>215682</v>
      </c>
      <c r="F589" s="1">
        <f>IF(C589&lt;0,443300000,44330*(1-POWER(C589/$A$1,1/5.255))*1000)</f>
        <v>215635.25145538952</v>
      </c>
      <c r="H589" s="5">
        <f t="shared" si="9"/>
        <v>2.1674754782728185E-4</v>
      </c>
    </row>
    <row r="590" spans="1:8">
      <c r="A590" s="3" t="s">
        <v>11695</v>
      </c>
      <c r="B590" s="1">
        <f>IF(ISERROR(SEARCH(" ",A590)), 0, SEARCH(" ",A590))</f>
        <v>6</v>
      </c>
      <c r="C590" s="1">
        <f>IF(0=B590,-1,LEFT(A590,B590-1)+0)</f>
        <v>84779</v>
      </c>
      <c r="D590" s="1">
        <f>IF(B590=0,-1,RIGHT(A590,LEN(A590)-B590)+0)</f>
        <v>217661</v>
      </c>
      <c r="F590" s="1">
        <f>IF(C590&lt;0,443300000,44330*(1-POWER(C590/$A$1,1/5.255))*1000)</f>
        <v>217615.35566385891</v>
      </c>
      <c r="H590" s="5">
        <f t="shared" si="9"/>
        <v>2.0970378772996971E-4</v>
      </c>
    </row>
    <row r="591" spans="1:8">
      <c r="A591" s="3" t="s">
        <v>11696</v>
      </c>
      <c r="B591" s="1">
        <f>IF(ISERROR(SEARCH(" ",A591)), 0, SEARCH(" ",A591))</f>
        <v>6</v>
      </c>
      <c r="C591" s="1">
        <f>IF(0=B591,-1,LEFT(A591,B591-1)+0)</f>
        <v>84759</v>
      </c>
      <c r="D591" s="1">
        <f>IF(B591=0,-1,RIGHT(A591,LEN(A591)-B591)+0)</f>
        <v>219640</v>
      </c>
      <c r="F591" s="1">
        <f>IF(C591&lt;0,443300000,44330*(1-POWER(C591/$A$1,1/5.255))*1000)</f>
        <v>219595.83813900151</v>
      </c>
      <c r="H591" s="5">
        <f t="shared" si="9"/>
        <v>2.0106474685160764E-4</v>
      </c>
    </row>
    <row r="592" spans="1:8">
      <c r="A592" s="3" t="s">
        <v>11697</v>
      </c>
      <c r="B592" s="1">
        <f>IF(ISERROR(SEARCH(" ",A592)), 0, SEARCH(" ",A592))</f>
        <v>6</v>
      </c>
      <c r="C592" s="1">
        <f>IF(0=B592,-1,LEFT(A592,B592-1)+0)</f>
        <v>84739</v>
      </c>
      <c r="D592" s="1">
        <f>IF(B592=0,-1,RIGHT(A592,LEN(A592)-B592)+0)</f>
        <v>221619</v>
      </c>
      <c r="F592" s="1">
        <f>IF(C592&lt;0,443300000,44330*(1-POWER(C592/$A$1,1/5.255))*1000)</f>
        <v>221576.69904236446</v>
      </c>
      <c r="H592" s="5">
        <f t="shared" si="9"/>
        <v>1.9087243257816261E-4</v>
      </c>
    </row>
    <row r="593" spans="1:8">
      <c r="A593" s="3" t="s">
        <v>11698</v>
      </c>
      <c r="B593" s="1">
        <f>IF(ISERROR(SEARCH(" ",A593)), 0, SEARCH(" ",A593))</f>
        <v>6</v>
      </c>
      <c r="C593" s="1">
        <f>IF(0=B593,-1,LEFT(A593,B593-1)+0)</f>
        <v>84719</v>
      </c>
      <c r="D593" s="1">
        <f>IF(B593=0,-1,RIGHT(A593,LEN(A593)-B593)+0)</f>
        <v>223597</v>
      </c>
      <c r="F593" s="1">
        <f>IF(C593&lt;0,443300000,44330*(1-POWER(C593/$A$1,1/5.255))*1000)</f>
        <v>223557.93853559837</v>
      </c>
      <c r="H593" s="5">
        <f t="shared" si="9"/>
        <v>1.7469583403011393E-4</v>
      </c>
    </row>
    <row r="594" spans="1:8">
      <c r="A594" s="3" t="s">
        <v>11699</v>
      </c>
      <c r="B594" s="1">
        <f>IF(ISERROR(SEARCH(" ",A594)), 0, SEARCH(" ",A594))</f>
        <v>6</v>
      </c>
      <c r="C594" s="1">
        <f>IF(0=B594,-1,LEFT(A594,B594-1)+0)</f>
        <v>84699</v>
      </c>
      <c r="D594" s="1">
        <f>IF(B594=0,-1,RIGHT(A594,LEN(A594)-B594)+0)</f>
        <v>225576</v>
      </c>
      <c r="F594" s="1">
        <f>IF(C594&lt;0,443300000,44330*(1-POWER(C594/$A$1,1/5.255))*1000)</f>
        <v>225539.55678046204</v>
      </c>
      <c r="H594" s="5">
        <f t="shared" si="9"/>
        <v>1.61556280535E-4</v>
      </c>
    </row>
    <row r="595" spans="1:8">
      <c r="A595" s="3" t="s">
        <v>11700</v>
      </c>
      <c r="B595" s="1">
        <f>IF(ISERROR(SEARCH(" ",A595)), 0, SEARCH(" ",A595))</f>
        <v>6</v>
      </c>
      <c r="C595" s="1">
        <f>IF(0=B595,-1,LEFT(A595,B595-1)+0)</f>
        <v>84679</v>
      </c>
      <c r="D595" s="1">
        <f>IF(B595=0,-1,RIGHT(A595,LEN(A595)-B595)+0)</f>
        <v>227555</v>
      </c>
      <c r="F595" s="1">
        <f>IF(C595&lt;0,443300000,44330*(1-POWER(C595/$A$1,1/5.255))*1000)</f>
        <v>227521.55393882268</v>
      </c>
      <c r="H595" s="5">
        <f t="shared" si="9"/>
        <v>1.4698011987134864E-4</v>
      </c>
    </row>
    <row r="596" spans="1:8">
      <c r="A596" s="3" t="s">
        <v>11701</v>
      </c>
      <c r="B596" s="1">
        <f>IF(ISERROR(SEARCH(" ",A596)), 0, SEARCH(" ",A596))</f>
        <v>6</v>
      </c>
      <c r="C596" s="1">
        <f>IF(0=B596,-1,LEFT(A596,B596-1)+0)</f>
        <v>84659</v>
      </c>
      <c r="D596" s="1">
        <f>IF(B596=0,-1,RIGHT(A596,LEN(A596)-B596)+0)</f>
        <v>229533</v>
      </c>
      <c r="F596" s="1">
        <f>IF(C596&lt;0,443300000,44330*(1-POWER(C596/$A$1,1/5.255))*1000)</f>
        <v>229503.9301726507</v>
      </c>
      <c r="H596" s="5">
        <f t="shared" si="9"/>
        <v>1.266477035951411E-4</v>
      </c>
    </row>
    <row r="597" spans="1:8">
      <c r="A597" s="3" t="s">
        <v>11702</v>
      </c>
      <c r="B597" s="1">
        <f>IF(ISERROR(SEARCH(" ",A597)), 0, SEARCH(" ",A597))</f>
        <v>6</v>
      </c>
      <c r="C597" s="1">
        <f>IF(0=B597,-1,LEFT(A597,B597-1)+0)</f>
        <v>84639</v>
      </c>
      <c r="D597" s="1">
        <f>IF(B597=0,-1,RIGHT(A597,LEN(A597)-B597)+0)</f>
        <v>231503</v>
      </c>
      <c r="F597" s="1">
        <f>IF(C597&lt;0,443300000,44330*(1-POWER(C597/$A$1,1/5.255))*1000)</f>
        <v>231486.68564402478</v>
      </c>
      <c r="H597" s="5">
        <f t="shared" si="9"/>
        <v>7.0471466785400965E-5</v>
      </c>
    </row>
    <row r="598" spans="1:8">
      <c r="A598" s="3" t="s">
        <v>11703</v>
      </c>
      <c r="B598" s="1">
        <f>IF(ISERROR(SEARCH(" ",A598)), 0, SEARCH(" ",A598))</f>
        <v>6</v>
      </c>
      <c r="C598" s="1">
        <f>IF(0=B598,-1,LEFT(A598,B598-1)+0)</f>
        <v>84619</v>
      </c>
      <c r="D598" s="1">
        <f>IF(B598=0,-1,RIGHT(A598,LEN(A598)-B598)+0)</f>
        <v>233482</v>
      </c>
      <c r="F598" s="1">
        <f>IF(C598&lt;0,443300000,44330*(1-POWER(C598/$A$1,1/5.255))*1000)</f>
        <v>233469.82051513696</v>
      </c>
      <c r="H598" s="5">
        <f t="shared" si="9"/>
        <v>5.2164555995913783E-5</v>
      </c>
    </row>
    <row r="599" spans="1:8">
      <c r="A599" s="3" t="s">
        <v>11704</v>
      </c>
      <c r="B599" s="1">
        <f>IF(ISERROR(SEARCH(" ",A599)), 0, SEARCH(" ",A599))</f>
        <v>6</v>
      </c>
      <c r="C599" s="1">
        <f>IF(0=B599,-1,LEFT(A599,B599-1)+0)</f>
        <v>84599</v>
      </c>
      <c r="D599" s="1">
        <f>IF(B599=0,-1,RIGHT(A599,LEN(A599)-B599)+0)</f>
        <v>235461</v>
      </c>
      <c r="F599" s="1">
        <f>IF(C599&lt;0,443300000,44330*(1-POWER(C599/$A$1,1/5.255))*1000)</f>
        <v>235453.33494828746</v>
      </c>
      <c r="H599" s="5">
        <f t="shared" si="9"/>
        <v>3.2553381292605215E-5</v>
      </c>
    </row>
    <row r="600" spans="1:8">
      <c r="A600" s="3" t="s">
        <v>11705</v>
      </c>
      <c r="B600" s="1">
        <f>IF(ISERROR(SEARCH(" ",A600)), 0, SEARCH(" ",A600))</f>
        <v>6</v>
      </c>
      <c r="C600" s="1">
        <f>IF(0=B600,-1,LEFT(A600,B600-1)+0)</f>
        <v>84579</v>
      </c>
      <c r="D600" s="1">
        <f>IF(B600=0,-1,RIGHT(A600,LEN(A600)-B600)+0)</f>
        <v>237441</v>
      </c>
      <c r="F600" s="1">
        <f>IF(C600&lt;0,443300000,44330*(1-POWER(C600/$A$1,1/5.255))*1000)</f>
        <v>237437.22910587484</v>
      </c>
      <c r="H600" s="5">
        <f t="shared" si="9"/>
        <v>1.5881394220720761E-5</v>
      </c>
    </row>
    <row r="601" spans="1:8">
      <c r="A601" s="3" t="s">
        <v>11706</v>
      </c>
      <c r="B601" s="1">
        <f>IF(ISERROR(SEARCH(" ",A601)), 0, SEARCH(" ",A601))</f>
        <v>6</v>
      </c>
      <c r="C601" s="1">
        <f>IF(0=B601,-1,LEFT(A601,B601-1)+0)</f>
        <v>84559</v>
      </c>
      <c r="D601" s="1">
        <f>IF(B601=0,-1,RIGHT(A601,LEN(A601)-B601)+0)</f>
        <v>239434</v>
      </c>
      <c r="F601" s="1">
        <f>IF(C601&lt;0,443300000,44330*(1-POWER(C601/$A$1,1/5.255))*1000)</f>
        <v>239421.50315041107</v>
      </c>
      <c r="H601" s="5">
        <f t="shared" si="9"/>
        <v>5.2193295809840713E-5</v>
      </c>
    </row>
    <row r="602" spans="1:8">
      <c r="A602" s="3" t="s">
        <v>11707</v>
      </c>
      <c r="B602" s="1">
        <f>IF(ISERROR(SEARCH(" ",A602)), 0, SEARCH(" ",A602))</f>
        <v>6</v>
      </c>
      <c r="C602" s="1">
        <f>IF(0=B602,-1,LEFT(A602,B602-1)+0)</f>
        <v>84539</v>
      </c>
      <c r="D602" s="1">
        <f>IF(B602=0,-1,RIGHT(A602,LEN(A602)-B602)+0)</f>
        <v>241426</v>
      </c>
      <c r="F602" s="1">
        <f>IF(C602&lt;0,443300000,44330*(1-POWER(C602/$A$1,1/5.255))*1000)</f>
        <v>241406.15724451619</v>
      </c>
      <c r="H602" s="5">
        <f t="shared" si="9"/>
        <v>8.2189803433816786E-5</v>
      </c>
    </row>
    <row r="603" spans="1:8">
      <c r="A603" s="3" t="s">
        <v>11708</v>
      </c>
      <c r="B603" s="1">
        <f>IF(ISERROR(SEARCH(" ",A603)), 0, SEARCH(" ",A603))</f>
        <v>6</v>
      </c>
      <c r="C603" s="1">
        <f>IF(0=B603,-1,LEFT(A603,B603-1)+0)</f>
        <v>84519</v>
      </c>
      <c r="D603" s="1">
        <f>IF(B603=0,-1,RIGHT(A603,LEN(A603)-B603)+0)</f>
        <v>243418</v>
      </c>
      <c r="F603" s="1">
        <f>IF(C603&lt;0,443300000,44330*(1-POWER(C603/$A$1,1/5.255))*1000)</f>
        <v>243391.19155092351</v>
      </c>
      <c r="H603" s="5">
        <f t="shared" si="9"/>
        <v>1.1013338814914515E-4</v>
      </c>
    </row>
    <row r="604" spans="1:8">
      <c r="A604" s="3" t="s">
        <v>11709</v>
      </c>
      <c r="B604" s="1">
        <f>IF(ISERROR(SEARCH(" ",A604)), 0, SEARCH(" ",A604))</f>
        <v>6</v>
      </c>
      <c r="C604" s="1">
        <f>IF(0=B604,-1,LEFT(A604,B604-1)+0)</f>
        <v>84499</v>
      </c>
      <c r="D604" s="1">
        <f>IF(B604=0,-1,RIGHT(A604,LEN(A604)-B604)+0)</f>
        <v>245411</v>
      </c>
      <c r="F604" s="1">
        <f>IF(C604&lt;0,443300000,44330*(1-POWER(C604/$A$1,1/5.255))*1000)</f>
        <v>245376.60623245992</v>
      </c>
      <c r="H604" s="5">
        <f t="shared" si="9"/>
        <v>1.4014761987067071E-4</v>
      </c>
    </row>
    <row r="605" spans="1:8">
      <c r="A605" s="3" t="s">
        <v>11710</v>
      </c>
      <c r="B605" s="1">
        <f>IF(ISERROR(SEARCH(" ",A605)), 0, SEARCH(" ",A605))</f>
        <v>6</v>
      </c>
      <c r="C605" s="1">
        <f>IF(0=B605,-1,LEFT(A605,B605-1)+0)</f>
        <v>84479</v>
      </c>
      <c r="D605" s="1">
        <f>IF(B605=0,-1,RIGHT(A605,LEN(A605)-B605)+0)</f>
        <v>247403</v>
      </c>
      <c r="F605" s="1">
        <f>IF(C605&lt;0,443300000,44330*(1-POWER(C605/$A$1,1/5.255))*1000)</f>
        <v>247362.40145208017</v>
      </c>
      <c r="H605" s="5">
        <f t="shared" si="9"/>
        <v>1.6409885053870801E-4</v>
      </c>
    </row>
    <row r="606" spans="1:8">
      <c r="A606" s="3" t="s">
        <v>11711</v>
      </c>
      <c r="B606" s="1">
        <f>IF(ISERROR(SEARCH(" ",A606)), 0, SEARCH(" ",A606))</f>
        <v>6</v>
      </c>
      <c r="C606" s="1">
        <f>IF(0=B606,-1,LEFT(A606,B606-1)+0)</f>
        <v>84459</v>
      </c>
      <c r="D606" s="1">
        <f>IF(B606=0,-1,RIGHT(A606,LEN(A606)-B606)+0)</f>
        <v>249387</v>
      </c>
      <c r="F606" s="1">
        <f>IF(C606&lt;0,443300000,44330*(1-POWER(C606/$A$1,1/5.255))*1000)</f>
        <v>249348.5773728326</v>
      </c>
      <c r="H606" s="5">
        <f t="shared" si="9"/>
        <v>1.5406828410221012E-4</v>
      </c>
    </row>
    <row r="607" spans="1:8">
      <c r="A607" s="3" t="s">
        <v>11712</v>
      </c>
      <c r="B607" s="1">
        <f>IF(ISERROR(SEARCH(" ",A607)), 0, SEARCH(" ",A607))</f>
        <v>6</v>
      </c>
      <c r="C607" s="1">
        <f>IF(0=B607,-1,LEFT(A607,B607-1)+0)</f>
        <v>84439</v>
      </c>
      <c r="D607" s="1">
        <f>IF(B607=0,-1,RIGHT(A607,LEN(A607)-B607)+0)</f>
        <v>251379</v>
      </c>
      <c r="F607" s="1">
        <f>IF(C607&lt;0,443300000,44330*(1-POWER(C607/$A$1,1/5.255))*1000)</f>
        <v>251335.13415787873</v>
      </c>
      <c r="H607" s="5">
        <f t="shared" si="9"/>
        <v>1.7450082195121671E-4</v>
      </c>
    </row>
    <row r="608" spans="1:8">
      <c r="A608" s="3" t="s">
        <v>11713</v>
      </c>
      <c r="B608" s="1">
        <f>IF(ISERROR(SEARCH(" ",A608)), 0, SEARCH(" ",A608))</f>
        <v>6</v>
      </c>
      <c r="C608" s="1">
        <f>IF(0=B608,-1,LEFT(A608,B608-1)+0)</f>
        <v>84419</v>
      </c>
      <c r="D608" s="1">
        <f>IF(B608=0,-1,RIGHT(A608,LEN(A608)-B608)+0)</f>
        <v>253371</v>
      </c>
      <c r="F608" s="1">
        <f>IF(C608&lt;0,443300000,44330*(1-POWER(C608/$A$1,1/5.255))*1000)</f>
        <v>253322.07197048826</v>
      </c>
      <c r="H608" s="5">
        <f t="shared" si="9"/>
        <v>1.9310824645178443E-4</v>
      </c>
    </row>
    <row r="609" spans="1:8">
      <c r="A609" s="3" t="s">
        <v>11714</v>
      </c>
      <c r="B609" s="1">
        <f>IF(ISERROR(SEARCH(" ",A609)), 0, SEARCH(" ",A609))</f>
        <v>6</v>
      </c>
      <c r="C609" s="1">
        <f>IF(0=B609,-1,LEFT(A609,B609-1)+0)</f>
        <v>84399</v>
      </c>
      <c r="D609" s="1">
        <f>IF(B609=0,-1,RIGHT(A609,LEN(A609)-B609)+0)</f>
        <v>255364</v>
      </c>
      <c r="F609" s="1">
        <f>IF(C609&lt;0,443300000,44330*(1-POWER(C609/$A$1,1/5.255))*1000)</f>
        <v>255309.39097403927</v>
      </c>
      <c r="H609" s="5">
        <f t="shared" si="9"/>
        <v>2.1384778575182846E-4</v>
      </c>
    </row>
    <row r="610" spans="1:8">
      <c r="A610" s="3" t="s">
        <v>11715</v>
      </c>
      <c r="B610" s="1">
        <f>IF(ISERROR(SEARCH(" ",A610)), 0, SEARCH(" ",A610))</f>
        <v>6</v>
      </c>
      <c r="C610" s="1">
        <f>IF(0=B610,-1,LEFT(A610,B610-1)+0)</f>
        <v>84379</v>
      </c>
      <c r="D610" s="1">
        <f>IF(B610=0,-1,RIGHT(A610,LEN(A610)-B610)+0)</f>
        <v>257356</v>
      </c>
      <c r="F610" s="1">
        <f>IF(C610&lt;0,443300000,44330*(1-POWER(C610/$A$1,1/5.255))*1000)</f>
        <v>257297.09133201811</v>
      </c>
      <c r="H610" s="5">
        <f t="shared" si="9"/>
        <v>2.2889953209517764E-4</v>
      </c>
    </row>
    <row r="611" spans="1:8">
      <c r="A611" s="3" t="s">
        <v>11716</v>
      </c>
      <c r="B611" s="1">
        <f>IF(ISERROR(SEARCH(" ",A611)), 0, SEARCH(" ",A611))</f>
        <v>6</v>
      </c>
      <c r="C611" s="1">
        <f>IF(0=B611,-1,LEFT(A611,B611-1)+0)</f>
        <v>84359</v>
      </c>
      <c r="D611" s="1">
        <f>IF(B611=0,-1,RIGHT(A611,LEN(A611)-B611)+0)</f>
        <v>259348</v>
      </c>
      <c r="F611" s="1">
        <f>IF(C611&lt;0,443300000,44330*(1-POWER(C611/$A$1,1/5.255))*1000)</f>
        <v>259285.17320802432</v>
      </c>
      <c r="H611" s="5">
        <f t="shared" si="9"/>
        <v>2.4224899353639248E-4</v>
      </c>
    </row>
    <row r="612" spans="1:8">
      <c r="A612" s="3" t="s">
        <v>11717</v>
      </c>
      <c r="B612" s="1">
        <f>IF(ISERROR(SEARCH(" ",A612)), 0, SEARCH(" ",A612))</f>
        <v>6</v>
      </c>
      <c r="C612" s="1">
        <f>IF(0=B612,-1,LEFT(A612,B612-1)+0)</f>
        <v>84339</v>
      </c>
      <c r="D612" s="1">
        <f>IF(B612=0,-1,RIGHT(A612,LEN(A612)-B612)+0)</f>
        <v>261341</v>
      </c>
      <c r="F612" s="1">
        <f>IF(C612&lt;0,443300000,44330*(1-POWER(C612/$A$1,1/5.255))*1000)</f>
        <v>261273.63676576572</v>
      </c>
      <c r="H612" s="5">
        <f t="shared" si="9"/>
        <v>2.5775991610300447E-4</v>
      </c>
    </row>
    <row r="613" spans="1:8">
      <c r="A613" s="3" t="s">
        <v>11718</v>
      </c>
      <c r="B613" s="1">
        <f>IF(ISERROR(SEARCH(" ",A613)), 0, SEARCH(" ",A613))</f>
        <v>6</v>
      </c>
      <c r="C613" s="1">
        <f>IF(0=B613,-1,LEFT(A613,B613-1)+0)</f>
        <v>84319</v>
      </c>
      <c r="D613" s="1">
        <f>IF(B613=0,-1,RIGHT(A613,LEN(A613)-B613)+0)</f>
        <v>263333</v>
      </c>
      <c r="F613" s="1">
        <f>IF(C613&lt;0,443300000,44330*(1-POWER(C613/$A$1,1/5.255))*1000)</f>
        <v>263262.4821690534</v>
      </c>
      <c r="H613" s="5">
        <f t="shared" si="9"/>
        <v>2.6778957041692126E-4</v>
      </c>
    </row>
    <row r="614" spans="1:8">
      <c r="A614" s="3" t="s">
        <v>11719</v>
      </c>
      <c r="B614" s="1">
        <f>IF(ISERROR(SEARCH(" ",A614)), 0, SEARCH(" ",A614))</f>
        <v>6</v>
      </c>
      <c r="C614" s="1">
        <f>IF(0=B614,-1,LEFT(A614,B614-1)+0)</f>
        <v>84299</v>
      </c>
      <c r="D614" s="1">
        <f>IF(B614=0,-1,RIGHT(A614,LEN(A614)-B614)+0)</f>
        <v>265317</v>
      </c>
      <c r="F614" s="1">
        <f>IF(C614&lt;0,443300000,44330*(1-POWER(C614/$A$1,1/5.255))*1000)</f>
        <v>265251.70958181174</v>
      </c>
      <c r="H614" s="5">
        <f t="shared" si="9"/>
        <v>2.4608456370403054E-4</v>
      </c>
    </row>
    <row r="615" spans="1:8">
      <c r="A615" s="3" t="s">
        <v>11720</v>
      </c>
      <c r="B615" s="1">
        <f>IF(ISERROR(SEARCH(" ",A615)), 0, SEARCH(" ",A615))</f>
        <v>6</v>
      </c>
      <c r="C615" s="1">
        <f>IF(0=B615,-1,LEFT(A615,B615-1)+0)</f>
        <v>84279</v>
      </c>
      <c r="D615" s="1">
        <f>IF(B615=0,-1,RIGHT(A615,LEN(A615)-B615)+0)</f>
        <v>267309</v>
      </c>
      <c r="F615" s="1">
        <f>IF(C615&lt;0,443300000,44330*(1-POWER(C615/$A$1,1/5.255))*1000)</f>
        <v>267241.31916806841</v>
      </c>
      <c r="H615" s="5">
        <f t="shared" si="9"/>
        <v>2.5319324052534571E-4</v>
      </c>
    </row>
    <row r="616" spans="1:8">
      <c r="A616" s="3" t="s">
        <v>11721</v>
      </c>
      <c r="B616" s="1">
        <f>IF(ISERROR(SEARCH(" ",A616)), 0, SEARCH(" ",A616))</f>
        <v>6</v>
      </c>
      <c r="C616" s="1">
        <f>IF(0=B616,-1,LEFT(A616,B616-1)+0)</f>
        <v>84259</v>
      </c>
      <c r="D616" s="1">
        <f>IF(B616=0,-1,RIGHT(A616,LEN(A616)-B616)+0)</f>
        <v>269301</v>
      </c>
      <c r="F616" s="1">
        <f>IF(C616&lt;0,443300000,44330*(1-POWER(C616/$A$1,1/5.255))*1000)</f>
        <v>269231.31109197426</v>
      </c>
      <c r="H616" s="5">
        <f t="shared" si="9"/>
        <v>2.5877701169226545E-4</v>
      </c>
    </row>
    <row r="617" spans="1:8">
      <c r="A617" s="3" t="s">
        <v>11722</v>
      </c>
      <c r="B617" s="1">
        <f>IF(ISERROR(SEARCH(" ",A617)), 0, SEARCH(" ",A617))</f>
        <v>6</v>
      </c>
      <c r="C617" s="1">
        <f>IF(0=B617,-1,LEFT(A617,B617-1)+0)</f>
        <v>84239</v>
      </c>
      <c r="D617" s="1">
        <f>IF(B617=0,-1,RIGHT(A617,LEN(A617)-B617)+0)</f>
        <v>271294</v>
      </c>
      <c r="F617" s="1">
        <f>IF(C617&lt;0,443300000,44330*(1-POWER(C617/$A$1,1/5.255))*1000)</f>
        <v>271221.68551777839</v>
      </c>
      <c r="H617" s="5">
        <f t="shared" si="9"/>
        <v>2.6655393123921909E-4</v>
      </c>
    </row>
    <row r="618" spans="1:8">
      <c r="A618" s="3" t="s">
        <v>11723</v>
      </c>
      <c r="B618" s="1">
        <f>IF(ISERROR(SEARCH(" ",A618)), 0, SEARCH(" ",A618))</f>
        <v>6</v>
      </c>
      <c r="C618" s="1">
        <f>IF(0=B618,-1,LEFT(A618,B618-1)+0)</f>
        <v>84219</v>
      </c>
      <c r="D618" s="1">
        <f>IF(B618=0,-1,RIGHT(A618,LEN(A618)-B618)+0)</f>
        <v>273286</v>
      </c>
      <c r="F618" s="1">
        <f>IF(C618&lt;0,443300000,44330*(1-POWER(C618/$A$1,1/5.255))*1000)</f>
        <v>273212.44260984316</v>
      </c>
      <c r="H618" s="5">
        <f t="shared" si="9"/>
        <v>2.69159013476147E-4</v>
      </c>
    </row>
    <row r="619" spans="1:8">
      <c r="A619" s="3" t="s">
        <v>11724</v>
      </c>
      <c r="B619" s="1">
        <f>IF(ISERROR(SEARCH(" ",A619)), 0, SEARCH(" ",A619))</f>
        <v>6</v>
      </c>
      <c r="C619" s="1">
        <f>IF(0=B619,-1,LEFT(A619,B619-1)+0)</f>
        <v>84199</v>
      </c>
      <c r="D619" s="1">
        <f>IF(B619=0,-1,RIGHT(A619,LEN(A619)-B619)+0)</f>
        <v>275278</v>
      </c>
      <c r="F619" s="1">
        <f>IF(C619&lt;0,443300000,44330*(1-POWER(C619/$A$1,1/5.255))*1000)</f>
        <v>275203.58253263438</v>
      </c>
      <c r="H619" s="5">
        <f t="shared" si="9"/>
        <v>2.7033568743460595E-4</v>
      </c>
    </row>
    <row r="620" spans="1:8">
      <c r="A620" s="3" t="s">
        <v>11725</v>
      </c>
      <c r="B620" s="1">
        <f>IF(ISERROR(SEARCH(" ",A620)), 0, SEARCH(" ",A620))</f>
        <v>6</v>
      </c>
      <c r="C620" s="1">
        <f>IF(0=B620,-1,LEFT(A620,B620-1)+0)</f>
        <v>84179</v>
      </c>
      <c r="D620" s="1">
        <f>IF(B620=0,-1,RIGHT(A620,LEN(A620)-B620)+0)</f>
        <v>277271</v>
      </c>
      <c r="F620" s="1">
        <f>IF(C620&lt;0,443300000,44330*(1-POWER(C620/$A$1,1/5.255))*1000)</f>
        <v>277195.10545073583</v>
      </c>
      <c r="H620" s="5">
        <f t="shared" si="9"/>
        <v>2.7371975166593372E-4</v>
      </c>
    </row>
    <row r="621" spans="1:8">
      <c r="A621" s="3" t="s">
        <v>11726</v>
      </c>
      <c r="B621" s="1">
        <f>IF(ISERROR(SEARCH(" ",A621)), 0, SEARCH(" ",A621))</f>
        <v>6</v>
      </c>
      <c r="C621" s="1">
        <f>IF(0=B621,-1,LEFT(A621,B621-1)+0)</f>
        <v>84159</v>
      </c>
      <c r="D621" s="1">
        <f>IF(B621=0,-1,RIGHT(A621,LEN(A621)-B621)+0)</f>
        <v>279263</v>
      </c>
      <c r="F621" s="1">
        <f>IF(C621&lt;0,443300000,44330*(1-POWER(C621/$A$1,1/5.255))*1000)</f>
        <v>279187.01152883959</v>
      </c>
      <c r="H621" s="5">
        <f t="shared" si="9"/>
        <v>2.7210361258172395E-4</v>
      </c>
    </row>
    <row r="622" spans="1:8">
      <c r="A622" s="3" t="s">
        <v>11727</v>
      </c>
      <c r="B622" s="1">
        <f>IF(ISERROR(SEARCH(" ",A622)), 0, SEARCH(" ",A622))</f>
        <v>6</v>
      </c>
      <c r="C622" s="1">
        <f>IF(0=B622,-1,LEFT(A622,B622-1)+0)</f>
        <v>84139</v>
      </c>
      <c r="D622" s="1">
        <f>IF(B622=0,-1,RIGHT(A622,LEN(A622)-B622)+0)</f>
        <v>281255</v>
      </c>
      <c r="F622" s="1">
        <f>IF(C622&lt;0,443300000,44330*(1-POWER(C622/$A$1,1/5.255))*1000)</f>
        <v>281179.30093175115</v>
      </c>
      <c r="H622" s="5">
        <f t="shared" si="9"/>
        <v>2.691474578188975E-4</v>
      </c>
    </row>
    <row r="623" spans="1:8">
      <c r="A623" s="3" t="s">
        <v>11728</v>
      </c>
      <c r="B623" s="1">
        <f>IF(ISERROR(SEARCH(" ",A623)), 0, SEARCH(" ",A623))</f>
        <v>6</v>
      </c>
      <c r="C623" s="1">
        <f>IF(0=B623,-1,LEFT(A623,B623-1)+0)</f>
        <v>84119</v>
      </c>
      <c r="D623" s="1">
        <f>IF(B623=0,-1,RIGHT(A623,LEN(A623)-B623)+0)</f>
        <v>283239</v>
      </c>
      <c r="F623" s="1">
        <f>IF(C623&lt;0,443300000,44330*(1-POWER(C623/$A$1,1/5.255))*1000)</f>
        <v>283171.9738243692</v>
      </c>
      <c r="H623" s="5">
        <f t="shared" si="9"/>
        <v>2.3664176060077445E-4</v>
      </c>
    </row>
    <row r="624" spans="1:8">
      <c r="A624" s="3" t="s">
        <v>11729</v>
      </c>
      <c r="B624" s="1">
        <f>IF(ISERROR(SEARCH(" ",A624)), 0, SEARCH(" ",A624))</f>
        <v>6</v>
      </c>
      <c r="C624" s="1">
        <f>IF(0=B624,-1,LEFT(A624,B624-1)+0)</f>
        <v>84099</v>
      </c>
      <c r="D624" s="1">
        <f>IF(B624=0,-1,RIGHT(A624,LEN(A624)-B624)+0)</f>
        <v>285231</v>
      </c>
      <c r="F624" s="1">
        <f>IF(C624&lt;0,443300000,44330*(1-POWER(C624/$A$1,1/5.255))*1000)</f>
        <v>285165.03037172556</v>
      </c>
      <c r="H624" s="5">
        <f t="shared" si="9"/>
        <v>2.3128491739832194E-4</v>
      </c>
    </row>
    <row r="625" spans="1:8">
      <c r="A625" s="3" t="s">
        <v>11730</v>
      </c>
      <c r="B625" s="1">
        <f>IF(ISERROR(SEARCH(" ",A625)), 0, SEARCH(" ",A625))</f>
        <v>6</v>
      </c>
      <c r="C625" s="1">
        <f>IF(0=B625,-1,LEFT(A625,B625-1)+0)</f>
        <v>84079</v>
      </c>
      <c r="D625" s="1">
        <f>IF(B625=0,-1,RIGHT(A625,LEN(A625)-B625)+0)</f>
        <v>287224</v>
      </c>
      <c r="F625" s="1">
        <f>IF(C625&lt;0,443300000,44330*(1-POWER(C625/$A$1,1/5.255))*1000)</f>
        <v>287158.4707389453</v>
      </c>
      <c r="H625" s="5">
        <f t="shared" si="9"/>
        <v>2.2814688554822704E-4</v>
      </c>
    </row>
    <row r="626" spans="1:8">
      <c r="A626" s="3" t="s">
        <v>11731</v>
      </c>
      <c r="B626" s="1">
        <f>IF(ISERROR(SEARCH(" ",A626)), 0, SEARCH(" ",A626))</f>
        <v>6</v>
      </c>
      <c r="C626" s="1">
        <f>IF(0=B626,-1,LEFT(A626,B626-1)+0)</f>
        <v>84059</v>
      </c>
      <c r="D626" s="1">
        <f>IF(B626=0,-1,RIGHT(A626,LEN(A626)-B626)+0)</f>
        <v>289216</v>
      </c>
      <c r="F626" s="1">
        <f>IF(C626&lt;0,443300000,44330*(1-POWER(C626/$A$1,1/5.255))*1000)</f>
        <v>289152.29509127192</v>
      </c>
      <c r="H626" s="5">
        <f t="shared" si="9"/>
        <v>2.2026758107461441E-4</v>
      </c>
    </row>
    <row r="627" spans="1:8">
      <c r="A627" s="3" t="s">
        <v>11732</v>
      </c>
      <c r="B627" s="1">
        <f>IF(ISERROR(SEARCH(" ",A627)), 0, SEARCH(" ",A627))</f>
        <v>6</v>
      </c>
      <c r="C627" s="1">
        <f>IF(0=B627,-1,LEFT(A627,B627-1)+0)</f>
        <v>84039</v>
      </c>
      <c r="D627" s="1">
        <f>IF(B627=0,-1,RIGHT(A627,LEN(A627)-B627)+0)</f>
        <v>291208</v>
      </c>
      <c r="F627" s="1">
        <f>IF(C627&lt;0,443300000,44330*(1-POWER(C627/$A$1,1/5.255))*1000)</f>
        <v>291146.50359406194</v>
      </c>
      <c r="H627" s="5">
        <f t="shared" si="9"/>
        <v>2.1117691113588282E-4</v>
      </c>
    </row>
    <row r="628" spans="1:8">
      <c r="A628" s="3" t="s">
        <v>11733</v>
      </c>
      <c r="B628" s="1">
        <f>IF(ISERROR(SEARCH(" ",A628)), 0, SEARCH(" ",A628))</f>
        <v>6</v>
      </c>
      <c r="C628" s="1">
        <f>IF(0=B628,-1,LEFT(A628,B628-1)+0)</f>
        <v>84019</v>
      </c>
      <c r="D628" s="1">
        <f>IF(B628=0,-1,RIGHT(A628,LEN(A628)-B628)+0)</f>
        <v>293201</v>
      </c>
      <c r="F628" s="1">
        <f>IF(C628&lt;0,443300000,44330*(1-POWER(C628/$A$1,1/5.255))*1000)</f>
        <v>293141.09641277033</v>
      </c>
      <c r="H628" s="5">
        <f t="shared" si="9"/>
        <v>2.0430894584147496E-4</v>
      </c>
    </row>
    <row r="629" spans="1:8">
      <c r="A629" s="3" t="s">
        <v>11734</v>
      </c>
      <c r="B629" s="1">
        <f>IF(ISERROR(SEARCH(" ",A629)), 0, SEARCH(" ",A629))</f>
        <v>6</v>
      </c>
      <c r="C629" s="1">
        <f>IF(0=B629,-1,LEFT(A629,B629-1)+0)</f>
        <v>83999</v>
      </c>
      <c r="D629" s="1">
        <f>IF(B629=0,-1,RIGHT(A629,LEN(A629)-B629)+0)</f>
        <v>295193</v>
      </c>
      <c r="F629" s="1">
        <f>IF(C629&lt;0,443300000,44330*(1-POWER(C629/$A$1,1/5.255))*1000)</f>
        <v>295136.07371297502</v>
      </c>
      <c r="H629" s="5">
        <f t="shared" si="9"/>
        <v>1.9284429856053636E-4</v>
      </c>
    </row>
    <row r="630" spans="1:8">
      <c r="A630" s="3" t="s">
        <v>11735</v>
      </c>
      <c r="B630" s="1">
        <f>IF(ISERROR(SEARCH(" ",A630)), 0, SEARCH(" ",A630))</f>
        <v>6</v>
      </c>
      <c r="C630" s="1">
        <f>IF(0=B630,-1,LEFT(A630,B630-1)+0)</f>
        <v>83979</v>
      </c>
      <c r="D630" s="1">
        <f>IF(B630=0,-1,RIGHT(A630,LEN(A630)-B630)+0)</f>
        <v>297186</v>
      </c>
      <c r="F630" s="1">
        <f>IF(C630&lt;0,443300000,44330*(1-POWER(C630/$A$1,1/5.255))*1000)</f>
        <v>297131.43566035747</v>
      </c>
      <c r="H630" s="5">
        <f t="shared" si="9"/>
        <v>1.836033313902047E-4</v>
      </c>
    </row>
    <row r="631" spans="1:8">
      <c r="A631" s="3" t="s">
        <v>11736</v>
      </c>
      <c r="B631" s="1">
        <f>IF(ISERROR(SEARCH(" ",A631)), 0, SEARCH(" ",A631))</f>
        <v>6</v>
      </c>
      <c r="C631" s="1">
        <f>IF(0=B631,-1,LEFT(A631,B631-1)+0)</f>
        <v>83959</v>
      </c>
      <c r="D631" s="1">
        <f>IF(B631=0,-1,RIGHT(A631,LEN(A631)-B631)+0)</f>
        <v>299178</v>
      </c>
      <c r="F631" s="1">
        <f>IF(C631&lt;0,443300000,44330*(1-POWER(C631/$A$1,1/5.255))*1000)</f>
        <v>299127.18242071714</v>
      </c>
      <c r="H631" s="5">
        <f t="shared" si="9"/>
        <v>1.698573400546001E-4</v>
      </c>
    </row>
    <row r="632" spans="1:8">
      <c r="A632" s="3" t="s">
        <v>11737</v>
      </c>
      <c r="B632" s="1">
        <f>IF(ISERROR(SEARCH(" ",A632)), 0, SEARCH(" ",A632))</f>
        <v>6</v>
      </c>
      <c r="C632" s="1">
        <f>IF(0=B632,-1,LEFT(A632,B632-1)+0)</f>
        <v>83939</v>
      </c>
      <c r="D632" s="1">
        <f>IF(B632=0,-1,RIGHT(A632,LEN(A632)-B632)+0)</f>
        <v>301162</v>
      </c>
      <c r="F632" s="1">
        <f>IF(C632&lt;0,443300000,44330*(1-POWER(C632/$A$1,1/5.255))*1000)</f>
        <v>301123.31415995688</v>
      </c>
      <c r="H632" s="5">
        <f t="shared" si="9"/>
        <v>1.2845525014152807E-4</v>
      </c>
    </row>
    <row r="633" spans="1:8">
      <c r="A633" s="3" t="s">
        <v>11738</v>
      </c>
      <c r="B633" s="1">
        <f>IF(ISERROR(SEARCH(" ",A633)), 0, SEARCH(" ",A633))</f>
        <v>6</v>
      </c>
      <c r="C633" s="1">
        <f>IF(0=B633,-1,LEFT(A633,B633-1)+0)</f>
        <v>83919</v>
      </c>
      <c r="D633" s="1">
        <f>IF(B633=0,-1,RIGHT(A633,LEN(A633)-B633)+0)</f>
        <v>303154</v>
      </c>
      <c r="F633" s="1">
        <f>IF(C633&lt;0,443300000,44330*(1-POWER(C633/$A$1,1/5.255))*1000)</f>
        <v>303119.83104409761</v>
      </c>
      <c r="H633" s="5">
        <f t="shared" si="9"/>
        <v>1.1271154562497731E-4</v>
      </c>
    </row>
    <row r="634" spans="1:8">
      <c r="A634" s="3" t="s">
        <v>11739</v>
      </c>
      <c r="B634" s="1">
        <f>IF(ISERROR(SEARCH(" ",A634)), 0, SEARCH(" ",A634))</f>
        <v>6</v>
      </c>
      <c r="C634" s="1">
        <f>IF(0=B634,-1,LEFT(A634,B634-1)+0)</f>
        <v>83899</v>
      </c>
      <c r="D634" s="1">
        <f>IF(B634=0,-1,RIGHT(A634,LEN(A634)-B634)+0)</f>
        <v>305146</v>
      </c>
      <c r="F634" s="1">
        <f>IF(C634&lt;0,443300000,44330*(1-POWER(C634/$A$1,1/5.255))*1000)</f>
        <v>305116.73323925887</v>
      </c>
      <c r="H634" s="5">
        <f t="shared" si="9"/>
        <v>9.5910681251360508E-5</v>
      </c>
    </row>
    <row r="635" spans="1:8">
      <c r="A635" s="3" t="s">
        <v>11740</v>
      </c>
      <c r="B635" s="1">
        <f>IF(ISERROR(SEARCH(" ",A635)), 0, SEARCH(" ",A635))</f>
        <v>6</v>
      </c>
      <c r="C635" s="1">
        <f>IF(0=B635,-1,LEFT(A635,B635-1)+0)</f>
        <v>83879</v>
      </c>
      <c r="D635" s="1">
        <f>IF(B635=0,-1,RIGHT(A635,LEN(A635)-B635)+0)</f>
        <v>307139</v>
      </c>
      <c r="F635" s="1">
        <f>IF(C635&lt;0,443300000,44330*(1-POWER(C635/$A$1,1/5.255))*1000)</f>
        <v>307114.02091168781</v>
      </c>
      <c r="H635" s="5">
        <f t="shared" si="9"/>
        <v>8.1328285604203825E-5</v>
      </c>
    </row>
    <row r="636" spans="1:8">
      <c r="A636" s="3" t="s">
        <v>11741</v>
      </c>
      <c r="B636" s="1">
        <f>IF(ISERROR(SEARCH(" ",A636)), 0, SEARCH(" ",A636))</f>
        <v>6</v>
      </c>
      <c r="C636" s="1">
        <f>IF(0=B636,-1,LEFT(A636,B636-1)+0)</f>
        <v>83859</v>
      </c>
      <c r="D636" s="1">
        <f>IF(B636=0,-1,RIGHT(A636,LEN(A636)-B636)+0)</f>
        <v>309131</v>
      </c>
      <c r="F636" s="1">
        <f>IF(C636&lt;0,443300000,44330*(1-POWER(C636/$A$1,1/5.255))*1000)</f>
        <v>309111.69422773534</v>
      </c>
      <c r="H636" s="5">
        <f t="shared" si="9"/>
        <v>6.2451751085017886E-5</v>
      </c>
    </row>
    <row r="637" spans="1:8">
      <c r="A637" s="3" t="s">
        <v>11742</v>
      </c>
      <c r="B637" s="1">
        <f>IF(ISERROR(SEARCH(" ",A637)), 0, SEARCH(" ",A637))</f>
        <v>6</v>
      </c>
      <c r="C637" s="1">
        <f>IF(0=B637,-1,LEFT(A637,B637-1)+0)</f>
        <v>83839</v>
      </c>
      <c r="D637" s="1">
        <f>IF(B637=0,-1,RIGHT(A637,LEN(A637)-B637)+0)</f>
        <v>311123</v>
      </c>
      <c r="F637" s="1">
        <f>IF(C637&lt;0,443300000,44330*(1-POWER(C637/$A$1,1/5.255))*1000)</f>
        <v>311109.75335386023</v>
      </c>
      <c r="H637" s="5">
        <f t="shared" si="9"/>
        <v>4.2576878404266947E-5</v>
      </c>
    </row>
    <row r="638" spans="1:8">
      <c r="A638" s="3" t="s">
        <v>11743</v>
      </c>
      <c r="B638" s="1">
        <f>IF(ISERROR(SEARCH(" ",A638)), 0, SEARCH(" ",A638))</f>
        <v>6</v>
      </c>
      <c r="C638" s="1">
        <f>IF(0=B638,-1,LEFT(A638,B638-1)+0)</f>
        <v>83819</v>
      </c>
      <c r="D638" s="1">
        <f>IF(B638=0,-1,RIGHT(A638,LEN(A638)-B638)+0)</f>
        <v>313116</v>
      </c>
      <c r="F638" s="1">
        <f>IF(C638&lt;0,443300000,44330*(1-POWER(C638/$A$1,1/5.255))*1000)</f>
        <v>313108.19845663488</v>
      </c>
      <c r="H638" s="5">
        <f t="shared" si="9"/>
        <v>2.4915824694733681E-5</v>
      </c>
    </row>
    <row r="639" spans="1:8">
      <c r="A639" s="3" t="s">
        <v>11744</v>
      </c>
      <c r="B639" s="1">
        <f>IF(ISERROR(SEARCH(" ",A639)), 0, SEARCH(" ",A639))</f>
        <v>6</v>
      </c>
      <c r="C639" s="1">
        <f>IF(0=B639,-1,LEFT(A639,B639-1)+0)</f>
        <v>83799</v>
      </c>
      <c r="D639" s="1">
        <f>IF(B639=0,-1,RIGHT(A639,LEN(A639)-B639)+0)</f>
        <v>315121</v>
      </c>
      <c r="F639" s="1">
        <f>IF(C639&lt;0,443300000,44330*(1-POWER(C639/$A$1,1/5.255))*1000)</f>
        <v>315107.0297027544</v>
      </c>
      <c r="H639" s="5">
        <f t="shared" si="9"/>
        <v>4.4333120438180239E-5</v>
      </c>
    </row>
    <row r="640" spans="1:8">
      <c r="A640" s="3" t="s">
        <v>11745</v>
      </c>
      <c r="B640" s="1">
        <f>IF(ISERROR(SEARCH(" ",A640)), 0, SEARCH(" ",A640))</f>
        <v>6</v>
      </c>
      <c r="C640" s="1">
        <f>IF(0=B640,-1,LEFT(A640,B640-1)+0)</f>
        <v>83779</v>
      </c>
      <c r="D640" s="1">
        <f>IF(B640=0,-1,RIGHT(A640,LEN(A640)-B640)+0)</f>
        <v>317120</v>
      </c>
      <c r="F640" s="1">
        <f>IF(C640&lt;0,443300000,44330*(1-POWER(C640/$A$1,1/5.255))*1000)</f>
        <v>317106.24725900753</v>
      </c>
      <c r="H640" s="5">
        <f t="shared" si="9"/>
        <v>4.3367624219431088E-5</v>
      </c>
    </row>
    <row r="641" spans="1:8">
      <c r="A641" s="3" t="s">
        <v>11746</v>
      </c>
      <c r="B641" s="1">
        <f>IF(ISERROR(SEARCH(" ",A641)), 0, SEARCH(" ",A641))</f>
        <v>6</v>
      </c>
      <c r="C641" s="1">
        <f>IF(0=B641,-1,LEFT(A641,B641-1)+0)</f>
        <v>83759</v>
      </c>
      <c r="D641" s="1">
        <f>IF(B641=0,-1,RIGHT(A641,LEN(A641)-B641)+0)</f>
        <v>319128</v>
      </c>
      <c r="F641" s="1">
        <f>IF(C641&lt;0,443300000,44330*(1-POWER(C641/$A$1,1/5.255))*1000)</f>
        <v>319105.85129230603</v>
      </c>
      <c r="H641" s="5">
        <f t="shared" si="9"/>
        <v>6.9403836999469082E-5</v>
      </c>
    </row>
    <row r="642" spans="1:8">
      <c r="A642" s="3" t="s">
        <v>11747</v>
      </c>
      <c r="B642" s="1">
        <f>IF(ISERROR(SEARCH(" ",A642)), 0, SEARCH(" ",A642))</f>
        <v>6</v>
      </c>
      <c r="C642" s="1">
        <f>IF(0=B642,-1,LEFT(A642,B642-1)+0)</f>
        <v>83739</v>
      </c>
      <c r="D642" s="1">
        <f>IF(B642=0,-1,RIGHT(A642,LEN(A642)-B642)+0)</f>
        <v>321136</v>
      </c>
      <c r="F642" s="1">
        <f>IF(C642&lt;0,443300000,44330*(1-POWER(C642/$A$1,1/5.255))*1000)</f>
        <v>321105.84196967003</v>
      </c>
      <c r="H642" s="5">
        <f t="shared" si="9"/>
        <v>9.3910462638790559E-5</v>
      </c>
    </row>
    <row r="643" spans="1:8">
      <c r="A643" s="3" t="s">
        <v>11748</v>
      </c>
      <c r="B643" s="1">
        <f>IF(ISERROR(SEARCH(" ",A643)), 0, SEARCH(" ",A643))</f>
        <v>6</v>
      </c>
      <c r="C643" s="1">
        <f>IF(0=B643,-1,LEFT(A643,B643-1)+0)</f>
        <v>83719</v>
      </c>
      <c r="D643" s="1">
        <f>IF(B643=0,-1,RIGHT(A643,LEN(A643)-B643)+0)</f>
        <v>323144</v>
      </c>
      <c r="F643" s="1">
        <f>IF(C643&lt;0,443300000,44330*(1-POWER(C643/$A$1,1/5.255))*1000)</f>
        <v>323106.21945823275</v>
      </c>
      <c r="H643" s="5">
        <f t="shared" si="9"/>
        <v>1.1691549825232656E-4</v>
      </c>
    </row>
    <row r="644" spans="1:8">
      <c r="A644" s="3" t="s">
        <v>11749</v>
      </c>
      <c r="B644" s="1">
        <f>IF(ISERROR(SEARCH(" ",A644)), 0, SEARCH(" ",A644))</f>
        <v>6</v>
      </c>
      <c r="C644" s="1">
        <f>IF(0=B644,-1,LEFT(A644,B644-1)+0)</f>
        <v>83699</v>
      </c>
      <c r="D644" s="1">
        <f>IF(B644=0,-1,RIGHT(A644,LEN(A644)-B644)+0)</f>
        <v>325152</v>
      </c>
      <c r="F644" s="1">
        <f>IF(C644&lt;0,443300000,44330*(1-POWER(C644/$A$1,1/5.255))*1000)</f>
        <v>325106.98392524553</v>
      </c>
      <c r="H644" s="5">
        <f t="shared" ref="H644:H707" si="10">IF(D644&gt;0,ABS((F644-D644)/D644),0)</f>
        <v>1.384462489988447E-4</v>
      </c>
    </row>
    <row r="645" spans="1:8">
      <c r="A645" s="3" t="s">
        <v>11750</v>
      </c>
      <c r="B645" s="1">
        <f>IF(ISERROR(SEARCH(" ",A645)), 0, SEARCH(" ",A645))</f>
        <v>6</v>
      </c>
      <c r="C645" s="1">
        <f>IF(0=B645,-1,LEFT(A645,B645-1)+0)</f>
        <v>83679</v>
      </c>
      <c r="D645" s="1">
        <f>IF(B645=0,-1,RIGHT(A645,LEN(A645)-B645)+0)</f>
        <v>327160</v>
      </c>
      <c r="F645" s="1">
        <f>IF(C645&lt;0,443300000,44330*(1-POWER(C645/$A$1,1/5.255))*1000)</f>
        <v>327108.13553805812</v>
      </c>
      <c r="H645" s="5">
        <f t="shared" si="10"/>
        <v>1.5852934937607709E-4</v>
      </c>
    </row>
    <row r="646" spans="1:8">
      <c r="A646" s="3" t="s">
        <v>11751</v>
      </c>
      <c r="B646" s="1">
        <f>IF(ISERROR(SEARCH(" ",A646)), 0, SEARCH(" ",A646))</f>
        <v>6</v>
      </c>
      <c r="C646" s="1">
        <f>IF(0=B646,-1,LEFT(A646,B646-1)+0)</f>
        <v>83659</v>
      </c>
      <c r="D646" s="1">
        <f>IF(B646=0,-1,RIGHT(A646,LEN(A646)-B646)+0)</f>
        <v>329168</v>
      </c>
      <c r="F646" s="1">
        <f>IF(C646&lt;0,443300000,44330*(1-POWER(C646/$A$1,1/5.255))*1000)</f>
        <v>329109.67446414841</v>
      </c>
      <c r="H646" s="5">
        <f t="shared" si="10"/>
        <v>1.7719078358646327E-4</v>
      </c>
    </row>
    <row r="647" spans="1:8">
      <c r="A647" s="3" t="s">
        <v>11752</v>
      </c>
      <c r="B647" s="1">
        <f>IF(ISERROR(SEARCH(" ",A647)), 0, SEARCH(" ",A647))</f>
        <v>6</v>
      </c>
      <c r="C647" s="1">
        <f>IF(0=B647,-1,LEFT(A647,B647-1)+0)</f>
        <v>83639</v>
      </c>
      <c r="D647" s="1">
        <f>IF(B647=0,-1,RIGHT(A647,LEN(A647)-B647)+0)</f>
        <v>331176</v>
      </c>
      <c r="F647" s="1">
        <f>IF(C647&lt;0,443300000,44330*(1-POWER(C647/$A$1,1/5.255))*1000)</f>
        <v>331111.60087109735</v>
      </c>
      <c r="H647" s="5">
        <f t="shared" si="10"/>
        <v>1.9445590532721368E-4</v>
      </c>
    </row>
    <row r="648" spans="1:8">
      <c r="A648" s="3" t="s">
        <v>11753</v>
      </c>
      <c r="B648" s="1">
        <f>IF(ISERROR(SEARCH(" ",A648)), 0, SEARCH(" ",A648))</f>
        <v>6</v>
      </c>
      <c r="C648" s="1">
        <f>IF(0=B648,-1,LEFT(A648,B648-1)+0)</f>
        <v>83619</v>
      </c>
      <c r="D648" s="1">
        <f>IF(B648=0,-1,RIGHT(A648,LEN(A648)-B648)+0)</f>
        <v>333184</v>
      </c>
      <c r="F648" s="1">
        <f>IF(C648&lt;0,443300000,44330*(1-POWER(C648/$A$1,1/5.255))*1000)</f>
        <v>333113.91492659447</v>
      </c>
      <c r="H648" s="5">
        <f t="shared" si="10"/>
        <v>2.1034945677321694E-4</v>
      </c>
    </row>
    <row r="649" spans="1:8">
      <c r="A649" s="3" t="s">
        <v>11754</v>
      </c>
      <c r="B649" s="1">
        <f>IF(ISERROR(SEARCH(" ",A649)), 0, SEARCH(" ",A649))</f>
        <v>6</v>
      </c>
      <c r="C649" s="1">
        <f>IF(0=B649,-1,LEFT(A649,B649-1)+0)</f>
        <v>83599</v>
      </c>
      <c r="D649" s="1">
        <f>IF(B649=0,-1,RIGHT(A649,LEN(A649)-B649)+0)</f>
        <v>335184</v>
      </c>
      <c r="F649" s="1">
        <f>IF(C649&lt;0,443300000,44330*(1-POWER(C649/$A$1,1/5.255))*1000)</f>
        <v>335116.61679845216</v>
      </c>
      <c r="H649" s="5">
        <f t="shared" si="10"/>
        <v>2.010334668356489E-4</v>
      </c>
    </row>
    <row r="650" spans="1:8">
      <c r="A650" s="3" t="s">
        <v>11755</v>
      </c>
      <c r="B650" s="1">
        <f>IF(ISERROR(SEARCH(" ",A650)), 0, SEARCH(" ",A650))</f>
        <v>6</v>
      </c>
      <c r="C650" s="1">
        <f>IF(0=B650,-1,LEFT(A650,B650-1)+0)</f>
        <v>83579</v>
      </c>
      <c r="D650" s="1">
        <f>IF(B650=0,-1,RIGHT(A650,LEN(A650)-B650)+0)</f>
        <v>337192</v>
      </c>
      <c r="F650" s="1">
        <f>IF(C650&lt;0,443300000,44330*(1-POWER(C650/$A$1,1/5.255))*1000)</f>
        <v>337119.70665459608</v>
      </c>
      <c r="H650" s="5">
        <f t="shared" si="10"/>
        <v>2.1439816307597967E-4</v>
      </c>
    </row>
    <row r="651" spans="1:8">
      <c r="A651" s="3" t="s">
        <v>11756</v>
      </c>
      <c r="B651" s="1">
        <f>IF(ISERROR(SEARCH(" ",A651)), 0, SEARCH(" ",A651))</f>
        <v>6</v>
      </c>
      <c r="C651" s="1">
        <f>IF(0=B651,-1,LEFT(A651,B651-1)+0)</f>
        <v>83559</v>
      </c>
      <c r="D651" s="1">
        <f>IF(B651=0,-1,RIGHT(A651,LEN(A651)-B651)+0)</f>
        <v>339200</v>
      </c>
      <c r="F651" s="1">
        <f>IF(C651&lt;0,443300000,44330*(1-POWER(C651/$A$1,1/5.255))*1000)</f>
        <v>339123.18466305023</v>
      </c>
      <c r="H651" s="5">
        <f t="shared" si="10"/>
        <v>2.2646030940381504E-4</v>
      </c>
    </row>
    <row r="652" spans="1:8">
      <c r="A652" s="3" t="s">
        <v>11757</v>
      </c>
      <c r="B652" s="1">
        <f>IF(ISERROR(SEARCH(" ",A652)), 0, SEARCH(" ",A652))</f>
        <v>6</v>
      </c>
      <c r="C652" s="1">
        <f>IF(0=B652,-1,LEFT(A652,B652-1)+0)</f>
        <v>83539</v>
      </c>
      <c r="D652" s="1">
        <f>IF(B652=0,-1,RIGHT(A652,LEN(A652)-B652)+0)</f>
        <v>341208</v>
      </c>
      <c r="F652" s="1">
        <f>IF(C652&lt;0,443300000,44330*(1-POWER(C652/$A$1,1/5.255))*1000)</f>
        <v>341127.05099197157</v>
      </c>
      <c r="H652" s="5">
        <f t="shared" si="10"/>
        <v>2.3724240940549575E-4</v>
      </c>
    </row>
    <row r="653" spans="1:8">
      <c r="A653" s="3" t="s">
        <v>11758</v>
      </c>
      <c r="B653" s="1">
        <f>IF(ISERROR(SEARCH(" ",A653)), 0, SEARCH(" ",A653))</f>
        <v>6</v>
      </c>
      <c r="C653" s="1">
        <f>IF(0=B653,-1,LEFT(A653,B653-1)+0)</f>
        <v>83519</v>
      </c>
      <c r="D653" s="1">
        <f>IF(B653=0,-1,RIGHT(A653,LEN(A653)-B653)+0)</f>
        <v>343215</v>
      </c>
      <c r="F653" s="1">
        <f>IF(C653&lt;0,443300000,44330*(1-POWER(C653/$A$1,1/5.255))*1000)</f>
        <v>343131.30580961058</v>
      </c>
      <c r="H653" s="5">
        <f t="shared" si="10"/>
        <v>2.4385353317721693E-4</v>
      </c>
    </row>
    <row r="654" spans="1:8">
      <c r="A654" s="3" t="s">
        <v>11759</v>
      </c>
      <c r="B654" s="1">
        <f>IF(ISERROR(SEARCH(" ",A654)), 0, SEARCH(" ",A654))</f>
        <v>6</v>
      </c>
      <c r="C654" s="1">
        <f>IF(0=B654,-1,LEFT(A654,B654-1)+0)</f>
        <v>83499</v>
      </c>
      <c r="D654" s="1">
        <f>IF(B654=0,-1,RIGHT(A654,LEN(A654)-B654)+0)</f>
        <v>345223</v>
      </c>
      <c r="F654" s="1">
        <f>IF(C654&lt;0,443300000,44330*(1-POWER(C654/$A$1,1/5.255))*1000)</f>
        <v>345135.94928435056</v>
      </c>
      <c r="H654" s="5">
        <f t="shared" si="10"/>
        <v>2.5215792588976485E-4</v>
      </c>
    </row>
    <row r="655" spans="1:8">
      <c r="A655" s="3" t="s">
        <v>11760</v>
      </c>
      <c r="B655" s="1">
        <f>IF(ISERROR(SEARCH(" ",A655)), 0, SEARCH(" ",A655))</f>
        <v>6</v>
      </c>
      <c r="C655" s="1">
        <f>IF(0=B655,-1,LEFT(A655,B655-1)+0)</f>
        <v>83479</v>
      </c>
      <c r="D655" s="1">
        <f>IF(B655=0,-1,RIGHT(A655,LEN(A655)-B655)+0)</f>
        <v>347231</v>
      </c>
      <c r="F655" s="1">
        <f>IF(C655&lt;0,443300000,44330*(1-POWER(C655/$A$1,1/5.255))*1000)</f>
        <v>347140.98158466839</v>
      </c>
      <c r="H655" s="5">
        <f t="shared" si="10"/>
        <v>2.5924648240395498E-4</v>
      </c>
    </row>
    <row r="656" spans="1:8">
      <c r="A656" s="3" t="s">
        <v>11761</v>
      </c>
      <c r="B656" s="1">
        <f>IF(ISERROR(SEARCH(" ",A656)), 0, SEARCH(" ",A656))</f>
        <v>6</v>
      </c>
      <c r="C656" s="1">
        <f>IF(0=B656,-1,LEFT(A656,B656-1)+0)</f>
        <v>83459</v>
      </c>
      <c r="D656" s="1">
        <f>IF(B656=0,-1,RIGHT(A656,LEN(A656)-B656)+0)</f>
        <v>349239</v>
      </c>
      <c r="F656" s="1">
        <f>IF(C656&lt;0,443300000,44330*(1-POWER(C656/$A$1,1/5.255))*1000)</f>
        <v>349146.40287916892</v>
      </c>
      <c r="H656" s="5">
        <f t="shared" si="10"/>
        <v>2.6513969181872656E-4</v>
      </c>
    </row>
    <row r="657" spans="1:8">
      <c r="A657" s="3" t="s">
        <v>11762</v>
      </c>
      <c r="B657" s="1">
        <f>IF(ISERROR(SEARCH(" ",A657)), 0, SEARCH(" ",A657))</f>
        <v>6</v>
      </c>
      <c r="C657" s="1">
        <f>IF(0=B657,-1,LEFT(A657,B657-1)+0)</f>
        <v>83439</v>
      </c>
      <c r="D657" s="1">
        <f>IF(B657=0,-1,RIGHT(A657,LEN(A657)-B657)+0)</f>
        <v>351247</v>
      </c>
      <c r="F657" s="1">
        <f>IF(C657&lt;0,443300000,44330*(1-POWER(C657/$A$1,1/5.255))*1000)</f>
        <v>351152.21333656518</v>
      </c>
      <c r="H657" s="5">
        <f t="shared" si="10"/>
        <v>2.6985757439869227E-4</v>
      </c>
    </row>
    <row r="658" spans="1:8">
      <c r="A658" s="3" t="s">
        <v>11763</v>
      </c>
      <c r="B658" s="1">
        <f>IF(ISERROR(SEARCH(" ",A658)), 0, SEARCH(" ",A658))</f>
        <v>6</v>
      </c>
      <c r="C658" s="1">
        <f>IF(0=B658,-1,LEFT(A658,B658-1)+0)</f>
        <v>83419</v>
      </c>
      <c r="D658" s="1">
        <f>IF(B658=0,-1,RIGHT(A658,LEN(A658)-B658)+0)</f>
        <v>353247</v>
      </c>
      <c r="F658" s="1">
        <f>IF(C658&lt;0,443300000,44330*(1-POWER(C658/$A$1,1/5.255))*1000)</f>
        <v>353158.41312568838</v>
      </c>
      <c r="H658" s="5">
        <f t="shared" si="10"/>
        <v>2.5077884401457124E-4</v>
      </c>
    </row>
    <row r="659" spans="1:8">
      <c r="A659" s="3" t="s">
        <v>11764</v>
      </c>
      <c r="B659" s="1">
        <f>IF(ISERROR(SEARCH(" ",A659)), 0, SEARCH(" ",A659))</f>
        <v>6</v>
      </c>
      <c r="C659" s="1">
        <f>IF(0=B659,-1,LEFT(A659,B659-1)+0)</f>
        <v>83399</v>
      </c>
      <c r="D659" s="1">
        <f>IF(B659=0,-1,RIGHT(A659,LEN(A659)-B659)+0)</f>
        <v>355255</v>
      </c>
      <c r="F659" s="1">
        <f>IF(C659&lt;0,443300000,44330*(1-POWER(C659/$A$1,1/5.255))*1000)</f>
        <v>355165.00241546816</v>
      </c>
      <c r="H659" s="5">
        <f t="shared" si="10"/>
        <v>2.5333235149917779E-4</v>
      </c>
    </row>
    <row r="660" spans="1:8">
      <c r="A660" s="3" t="s">
        <v>11765</v>
      </c>
      <c r="B660" s="1">
        <f>IF(ISERROR(SEARCH(" ",A660)), 0, SEARCH(" ",A660))</f>
        <v>6</v>
      </c>
      <c r="C660" s="1">
        <f>IF(0=B660,-1,LEFT(A660,B660-1)+0)</f>
        <v>83379</v>
      </c>
      <c r="D660" s="1">
        <f>IF(B660=0,-1,RIGHT(A660,LEN(A660)-B660)+0)</f>
        <v>357263</v>
      </c>
      <c r="F660" s="1">
        <f>IF(C660&lt;0,443300000,44330*(1-POWER(C660/$A$1,1/5.255))*1000)</f>
        <v>357171.98137497203</v>
      </c>
      <c r="H660" s="5">
        <f t="shared" si="10"/>
        <v>2.547664466456525E-4</v>
      </c>
    </row>
    <row r="661" spans="1:8">
      <c r="A661" s="3" t="s">
        <v>11766</v>
      </c>
      <c r="B661" s="1">
        <f>IF(ISERROR(SEARCH(" ",A661)), 0, SEARCH(" ",A661))</f>
        <v>6</v>
      </c>
      <c r="C661" s="1">
        <f>IF(0=B661,-1,LEFT(A661,B661-1)+0)</f>
        <v>83359</v>
      </c>
      <c r="D661" s="1">
        <f>IF(B661=0,-1,RIGHT(A661,LEN(A661)-B661)+0)</f>
        <v>359271</v>
      </c>
      <c r="F661" s="1">
        <f>IF(C661&lt;0,443300000,44330*(1-POWER(C661/$A$1,1/5.255))*1000)</f>
        <v>359179.3501733609</v>
      </c>
      <c r="H661" s="5">
        <f t="shared" si="10"/>
        <v>2.5509942811721248E-4</v>
      </c>
    </row>
    <row r="662" spans="1:8">
      <c r="A662" s="3" t="s">
        <v>11767</v>
      </c>
      <c r="B662" s="1">
        <f>IF(ISERROR(SEARCH(" ",A662)), 0, SEARCH(" ",A662))</f>
        <v>6</v>
      </c>
      <c r="C662" s="1">
        <f>IF(0=B662,-1,LEFT(A662,B662-1)+0)</f>
        <v>83339</v>
      </c>
      <c r="D662" s="1">
        <f>IF(B662=0,-1,RIGHT(A662,LEN(A662)-B662)+0)</f>
        <v>361279</v>
      </c>
      <c r="F662" s="1">
        <f>IF(C662&lt;0,443300000,44330*(1-POWER(C662/$A$1,1/5.255))*1000)</f>
        <v>361187.1089799187</v>
      </c>
      <c r="H662" s="5">
        <f t="shared" si="10"/>
        <v>2.5434918741830284E-4</v>
      </c>
    </row>
    <row r="663" spans="1:8">
      <c r="A663" s="3" t="s">
        <v>11768</v>
      </c>
      <c r="B663" s="1">
        <f>IF(ISERROR(SEARCH(" ",A663)), 0, SEARCH(" ",A663))</f>
        <v>6</v>
      </c>
      <c r="C663" s="1">
        <f>IF(0=B663,-1,LEFT(A663,B663-1)+0)</f>
        <v>83319</v>
      </c>
      <c r="D663" s="1">
        <f>IF(B663=0,-1,RIGHT(A663,LEN(A663)-B663)+0)</f>
        <v>363287</v>
      </c>
      <c r="F663" s="1">
        <f>IF(C663&lt;0,443300000,44330*(1-POWER(C663/$A$1,1/5.255))*1000)</f>
        <v>363195.25796404766</v>
      </c>
      <c r="H663" s="5">
        <f t="shared" si="10"/>
        <v>2.5253322016019974E-4</v>
      </c>
    </row>
    <row r="664" spans="1:8">
      <c r="A664" s="3" t="s">
        <v>11769</v>
      </c>
      <c r="B664" s="1">
        <f>IF(ISERROR(SEARCH(" ",A664)), 0, SEARCH(" ",A664))</f>
        <v>6</v>
      </c>
      <c r="C664" s="1">
        <f>IF(0=B664,-1,LEFT(A664,B664-1)+0)</f>
        <v>83299</v>
      </c>
      <c r="D664" s="1">
        <f>IF(B664=0,-1,RIGHT(A664,LEN(A664)-B664)+0)</f>
        <v>365295</v>
      </c>
      <c r="F664" s="1">
        <f>IF(C664&lt;0,443300000,44330*(1-POWER(C664/$A$1,1/5.255))*1000)</f>
        <v>365203.79729524819</v>
      </c>
      <c r="H664" s="5">
        <f t="shared" si="10"/>
        <v>2.4966863699696373E-4</v>
      </c>
    </row>
    <row r="665" spans="1:8">
      <c r="A665" s="3" t="s">
        <v>11770</v>
      </c>
      <c r="B665" s="1">
        <f>IF(ISERROR(SEARCH(" ",A665)), 0, SEARCH(" ",A665))</f>
        <v>6</v>
      </c>
      <c r="C665" s="1">
        <f>IF(0=B665,-1,LEFT(A665,B665-1)+0)</f>
        <v>83279</v>
      </c>
      <c r="D665" s="1">
        <f>IF(B665=0,-1,RIGHT(A665,LEN(A665)-B665)+0)</f>
        <v>367303</v>
      </c>
      <c r="F665" s="1">
        <f>IF(C665&lt;0,443300000,44330*(1-POWER(C665/$A$1,1/5.255))*1000)</f>
        <v>367212.7271431539</v>
      </c>
      <c r="H665" s="5">
        <f t="shared" si="10"/>
        <v>2.4577217405276439E-4</v>
      </c>
    </row>
    <row r="666" spans="1:8">
      <c r="A666" s="3" t="s">
        <v>11771</v>
      </c>
      <c r="B666" s="1">
        <f>IF(ISERROR(SEARCH(" ",A666)), 0, SEARCH(" ",A666))</f>
        <v>6</v>
      </c>
      <c r="C666" s="1">
        <f>IF(0=B666,-1,LEFT(A666,B666-1)+0)</f>
        <v>83259</v>
      </c>
      <c r="D666" s="1">
        <f>IF(B666=0,-1,RIGHT(A666,LEN(A666)-B666)+0)</f>
        <v>369302</v>
      </c>
      <c r="F666" s="1">
        <f>IF(C666&lt;0,443300000,44330*(1-POWER(C666/$A$1,1/5.255))*1000)</f>
        <v>369222.04767750629</v>
      </c>
      <c r="H666" s="5">
        <f t="shared" si="10"/>
        <v>2.1649577444399096E-4</v>
      </c>
    </row>
    <row r="667" spans="1:8">
      <c r="A667" s="3" t="s">
        <v>11772</v>
      </c>
      <c r="B667" s="1">
        <f>IF(ISERROR(SEARCH(" ",A667)), 0, SEARCH(" ",A667))</f>
        <v>6</v>
      </c>
      <c r="C667" s="1">
        <f>IF(0=B667,-1,LEFT(A667,B667-1)+0)</f>
        <v>83239</v>
      </c>
      <c r="D667" s="1">
        <f>IF(B667=0,-1,RIGHT(A667,LEN(A667)-B667)+0)</f>
        <v>371310</v>
      </c>
      <c r="F667" s="1">
        <f>IF(C667&lt;0,443300000,44330*(1-POWER(C667/$A$1,1/5.255))*1000)</f>
        <v>371231.75906815549</v>
      </c>
      <c r="H667" s="5">
        <f t="shared" si="10"/>
        <v>2.1071592966662194E-4</v>
      </c>
    </row>
    <row r="668" spans="1:8">
      <c r="A668" s="3" t="s">
        <v>11773</v>
      </c>
      <c r="B668" s="1">
        <f>IF(ISERROR(SEARCH(" ",A668)), 0, SEARCH(" ",A668))</f>
        <v>6</v>
      </c>
      <c r="C668" s="1">
        <f>IF(0=B668,-1,LEFT(A668,B668-1)+0)</f>
        <v>83219</v>
      </c>
      <c r="D668" s="1">
        <f>IF(B668=0,-1,RIGHT(A668,LEN(A668)-B668)+0)</f>
        <v>373318</v>
      </c>
      <c r="F668" s="1">
        <f>IF(C668&lt;0,443300000,44330*(1-POWER(C668/$A$1,1/5.255))*1000)</f>
        <v>373241.86148506962</v>
      </c>
      <c r="H668" s="5">
        <f t="shared" si="10"/>
        <v>2.0395082725821516E-4</v>
      </c>
    </row>
    <row r="669" spans="1:8">
      <c r="A669" s="3" t="s">
        <v>11774</v>
      </c>
      <c r="B669" s="1">
        <f>IF(ISERROR(SEARCH(" ",A669)), 0, SEARCH(" ",A669))</f>
        <v>6</v>
      </c>
      <c r="C669" s="1">
        <f>IF(0=B669,-1,LEFT(A669,B669-1)+0)</f>
        <v>83199</v>
      </c>
      <c r="D669" s="1">
        <f>IF(B669=0,-1,RIGHT(A669,LEN(A669)-B669)+0)</f>
        <v>375326</v>
      </c>
      <c r="F669" s="1">
        <f>IF(C669&lt;0,443300000,44330*(1-POWER(C669/$A$1,1/5.255))*1000)</f>
        <v>375252.35509833478</v>
      </c>
      <c r="H669" s="5">
        <f t="shared" si="10"/>
        <v>1.9621582748122603E-4</v>
      </c>
    </row>
    <row r="670" spans="1:8">
      <c r="A670" s="3" t="s">
        <v>11775</v>
      </c>
      <c r="B670" s="1">
        <f>IF(ISERROR(SEARCH(" ",A670)), 0, SEARCH(" ",A670))</f>
        <v>6</v>
      </c>
      <c r="C670" s="1">
        <f>IF(0=B670,-1,LEFT(A670,B670-1)+0)</f>
        <v>83179</v>
      </c>
      <c r="D670" s="1">
        <f>IF(B670=0,-1,RIGHT(A670,LEN(A670)-B670)+0)</f>
        <v>377334</v>
      </c>
      <c r="F670" s="1">
        <f>IF(C670&lt;0,443300000,44330*(1-POWER(C670/$A$1,1/5.255))*1000)</f>
        <v>377263.24007815041</v>
      </c>
      <c r="H670" s="5">
        <f t="shared" si="10"/>
        <v>1.8752596333643102E-4</v>
      </c>
    </row>
    <row r="671" spans="1:8">
      <c r="A671" s="3" t="s">
        <v>11776</v>
      </c>
      <c r="B671" s="1">
        <f>IF(ISERROR(SEARCH(" ",A671)), 0, SEARCH(" ",A671))</f>
        <v>6</v>
      </c>
      <c r="C671" s="1">
        <f>IF(0=B671,-1,LEFT(A671,B671-1)+0)</f>
        <v>83159</v>
      </c>
      <c r="D671" s="1">
        <f>IF(B671=0,-1,RIGHT(A671,LEN(A671)-B671)+0)</f>
        <v>379342</v>
      </c>
      <c r="F671" s="1">
        <f>IF(C671&lt;0,443300000,44330*(1-POWER(C671/$A$1,1/5.255))*1000)</f>
        <v>379274.51659483416</v>
      </c>
      <c r="H671" s="5">
        <f t="shared" si="10"/>
        <v>1.7789594921163474E-4</v>
      </c>
    </row>
    <row r="672" spans="1:8">
      <c r="A672" s="3" t="s">
        <v>11777</v>
      </c>
      <c r="B672" s="1">
        <f>IF(ISERROR(SEARCH(" ",A672)), 0, SEARCH(" ",A672))</f>
        <v>6</v>
      </c>
      <c r="C672" s="1">
        <f>IF(0=B672,-1,LEFT(A672,B672-1)+0)</f>
        <v>83139</v>
      </c>
      <c r="D672" s="1">
        <f>IF(B672=0,-1,RIGHT(A672,LEN(A672)-B672)+0)</f>
        <v>381350</v>
      </c>
      <c r="F672" s="1">
        <f>IF(C672&lt;0,443300000,44330*(1-POWER(C672/$A$1,1/5.255))*1000)</f>
        <v>381286.18481880683</v>
      </c>
      <c r="H672" s="5">
        <f t="shared" si="10"/>
        <v>1.6734018930949205E-4</v>
      </c>
    </row>
    <row r="673" spans="1:8">
      <c r="A673" s="3" t="s">
        <v>11778</v>
      </c>
      <c r="B673" s="1">
        <f>IF(ISERROR(SEARCH(" ",A673)), 0, SEARCH(" ",A673))</f>
        <v>6</v>
      </c>
      <c r="C673" s="1">
        <f>IF(0=B673,-1,LEFT(A673,B673-1)+0)</f>
        <v>83119</v>
      </c>
      <c r="D673" s="1">
        <f>IF(B673=0,-1,RIGHT(A673,LEN(A673)-B673)+0)</f>
        <v>383358</v>
      </c>
      <c r="F673" s="1">
        <f>IF(C673&lt;0,443300000,44330*(1-POWER(C673/$A$1,1/5.255))*1000)</f>
        <v>383298.24492061726</v>
      </c>
      <c r="H673" s="5">
        <f t="shared" si="10"/>
        <v>1.5587278570615326E-4</v>
      </c>
    </row>
    <row r="674" spans="1:8">
      <c r="A674" s="3" t="s">
        <v>11779</v>
      </c>
      <c r="B674" s="1">
        <f>IF(ISERROR(SEARCH(" ",A674)), 0, SEARCH(" ",A674))</f>
        <v>6</v>
      </c>
      <c r="C674" s="1">
        <f>IF(0=B674,-1,LEFT(A674,B674-1)+0)</f>
        <v>83099</v>
      </c>
      <c r="D674" s="1">
        <f>IF(B674=0,-1,RIGHT(A674,LEN(A674)-B674)+0)</f>
        <v>385366</v>
      </c>
      <c r="F674" s="1">
        <f>IF(C674&lt;0,443300000,44330*(1-POWER(C674/$A$1,1/5.255))*1000)</f>
        <v>385310.69707092264</v>
      </c>
      <c r="H674" s="5">
        <f t="shared" si="10"/>
        <v>1.4350754627381673E-4</v>
      </c>
    </row>
    <row r="675" spans="1:8">
      <c r="A675" s="3" t="s">
        <v>11780</v>
      </c>
      <c r="B675" s="1">
        <f>IF(ISERROR(SEARCH(" ",A675)), 0, SEARCH(" ",A675))</f>
        <v>6</v>
      </c>
      <c r="C675" s="1">
        <f>IF(0=B675,-1,LEFT(A675,B675-1)+0)</f>
        <v>83079</v>
      </c>
      <c r="D675" s="1">
        <f>IF(B675=0,-1,RIGHT(A675,LEN(A675)-B675)+0)</f>
        <v>387365</v>
      </c>
      <c r="F675" s="1">
        <f>IF(C675&lt;0,443300000,44330*(1-POWER(C675/$A$1,1/5.255))*1000)</f>
        <v>387323.54144050303</v>
      </c>
      <c r="H675" s="5">
        <f t="shared" si="10"/>
        <v>1.0702711782677453E-4</v>
      </c>
    </row>
    <row r="676" spans="1:8">
      <c r="A676" s="3" t="s">
        <v>11781</v>
      </c>
      <c r="B676" s="1">
        <f>IF(ISERROR(SEARCH(" ",A676)), 0, SEARCH(" ",A676))</f>
        <v>6</v>
      </c>
      <c r="C676" s="1">
        <f>IF(0=B676,-1,LEFT(A676,B676-1)+0)</f>
        <v>83059</v>
      </c>
      <c r="D676" s="1">
        <f>IF(B676=0,-1,RIGHT(A676,LEN(A676)-B676)+0)</f>
        <v>389373</v>
      </c>
      <c r="F676" s="1">
        <f>IF(C676&lt;0,443300000,44330*(1-POWER(C676/$A$1,1/5.255))*1000)</f>
        <v>389336.77820024209</v>
      </c>
      <c r="H676" s="5">
        <f t="shared" si="10"/>
        <v>9.3025966766862838E-5</v>
      </c>
    </row>
    <row r="677" spans="1:8">
      <c r="A677" s="3" t="s">
        <v>11782</v>
      </c>
      <c r="B677" s="1">
        <f>IF(ISERROR(SEARCH(" ",A677)), 0, SEARCH(" ",A677))</f>
        <v>6</v>
      </c>
      <c r="C677" s="1">
        <f>IF(0=B677,-1,LEFT(A677,B677-1)+0)</f>
        <v>83039</v>
      </c>
      <c r="D677" s="1">
        <f>IF(B677=0,-1,RIGHT(A677,LEN(A677)-B677)+0)</f>
        <v>391381</v>
      </c>
      <c r="F677" s="1">
        <f>IF(C677&lt;0,443300000,44330*(1-POWER(C677/$A$1,1/5.255))*1000)</f>
        <v>391350.40752115118</v>
      </c>
      <c r="H677" s="5">
        <f t="shared" si="10"/>
        <v>7.8165467533730949E-5</v>
      </c>
    </row>
    <row r="678" spans="1:8">
      <c r="A678" s="3" t="s">
        <v>11783</v>
      </c>
      <c r="B678" s="1">
        <f>IF(ISERROR(SEARCH(" ",A678)), 0, SEARCH(" ",A678))</f>
        <v>6</v>
      </c>
      <c r="C678" s="1">
        <f>IF(0=B678,-1,LEFT(A678,B678-1)+0)</f>
        <v>83019</v>
      </c>
      <c r="D678" s="1">
        <f>IF(B678=0,-1,RIGHT(A678,LEN(A678)-B678)+0)</f>
        <v>393389</v>
      </c>
      <c r="F678" s="1">
        <f>IF(C678&lt;0,443300000,44330*(1-POWER(C678/$A$1,1/5.255))*1000)</f>
        <v>393364.42957435013</v>
      </c>
      <c r="H678" s="5">
        <f t="shared" si="10"/>
        <v>6.2458344411948604E-5</v>
      </c>
    </row>
    <row r="679" spans="1:8">
      <c r="A679" s="3" t="s">
        <v>11784</v>
      </c>
      <c r="B679" s="1">
        <f>IF(ISERROR(SEARCH(" ",A679)), 0, SEARCH(" ",A679))</f>
        <v>6</v>
      </c>
      <c r="C679" s="1">
        <f>IF(0=B679,-1,LEFT(A679,B679-1)+0)</f>
        <v>82999</v>
      </c>
      <c r="D679" s="1">
        <f>IF(B679=0,-1,RIGHT(A679,LEN(A679)-B679)+0)</f>
        <v>395397</v>
      </c>
      <c r="F679" s="1">
        <f>IF(C679&lt;0,443300000,44330*(1-POWER(C679/$A$1,1/5.255))*1000)</f>
        <v>395378.84453107684</v>
      </c>
      <c r="H679" s="5">
        <f t="shared" si="10"/>
        <v>4.591706290931937E-5</v>
      </c>
    </row>
    <row r="680" spans="1:8">
      <c r="A680" s="3" t="s">
        <v>11785</v>
      </c>
      <c r="B680" s="1">
        <f>IF(ISERROR(SEARCH(" ",A680)), 0, SEARCH(" ",A680))</f>
        <v>6</v>
      </c>
      <c r="C680" s="1">
        <f>IF(0=B680,-1,LEFT(A680,B680-1)+0)</f>
        <v>82979</v>
      </c>
      <c r="D680" s="1">
        <f>IF(B680=0,-1,RIGHT(A680,LEN(A680)-B680)+0)</f>
        <v>397405</v>
      </c>
      <c r="F680" s="1">
        <f>IF(C680&lt;0,443300000,44330*(1-POWER(C680/$A$1,1/5.255))*1000)</f>
        <v>397393.65256268228</v>
      </c>
      <c r="H680" s="5">
        <f t="shared" si="10"/>
        <v>2.8553836307333721E-5</v>
      </c>
    </row>
    <row r="681" spans="1:8">
      <c r="A681" s="3" t="s">
        <v>11786</v>
      </c>
      <c r="B681" s="1">
        <f>IF(ISERROR(SEARCH(" ",A681)), 0, SEARCH(" ",A681))</f>
        <v>6</v>
      </c>
      <c r="C681" s="1">
        <f>IF(0=B681,-1,LEFT(A681,B681-1)+0)</f>
        <v>82959</v>
      </c>
      <c r="D681" s="1">
        <f>IF(B681=0,-1,RIGHT(A681,LEN(A681)-B681)+0)</f>
        <v>399417</v>
      </c>
      <c r="F681" s="1">
        <f>IF(C681&lt;0,443300000,44330*(1-POWER(C681/$A$1,1/5.255))*1000)</f>
        <v>399408.85384064063</v>
      </c>
      <c r="H681" s="5">
        <f t="shared" si="10"/>
        <v>2.0395124292081605E-5</v>
      </c>
    </row>
    <row r="682" spans="1:8">
      <c r="A682" s="3" t="s">
        <v>11787</v>
      </c>
      <c r="B682" s="1">
        <f>IF(ISERROR(SEARCH(" ",A682)), 0, SEARCH(" ",A682))</f>
        <v>6</v>
      </c>
      <c r="C682" s="1">
        <f>IF(0=B682,-1,LEFT(A682,B682-1)+0)</f>
        <v>82939</v>
      </c>
      <c r="D682" s="1">
        <f>IF(B682=0,-1,RIGHT(A682,LEN(A682)-B682)+0)</f>
        <v>401442</v>
      </c>
      <c r="F682" s="1">
        <f>IF(C682&lt;0,443300000,44330*(1-POWER(C682/$A$1,1/5.255))*1000)</f>
        <v>401424.44853653433</v>
      </c>
      <c r="H682" s="5">
        <f t="shared" si="10"/>
        <v>4.3721044299480341E-5</v>
      </c>
    </row>
    <row r="683" spans="1:8">
      <c r="A683" s="3" t="s">
        <v>11788</v>
      </c>
      <c r="B683" s="1">
        <f>IF(ISERROR(SEARCH(" ",A683)), 0, SEARCH(" ",A683))</f>
        <v>6</v>
      </c>
      <c r="C683" s="1">
        <f>IF(0=B683,-1,LEFT(A683,B683-1)+0)</f>
        <v>82919</v>
      </c>
      <c r="D683" s="1">
        <f>IF(B683=0,-1,RIGHT(A683,LEN(A683)-B683)+0)</f>
        <v>403468</v>
      </c>
      <c r="F683" s="1">
        <f>IF(C683&lt;0,443300000,44330*(1-POWER(C683/$A$1,1/5.255))*1000)</f>
        <v>403440.43682206876</v>
      </c>
      <c r="H683" s="5">
        <f t="shared" si="10"/>
        <v>6.8315648158562506E-5</v>
      </c>
    </row>
    <row r="684" spans="1:8">
      <c r="A684" s="3" t="s">
        <v>11789</v>
      </c>
      <c r="B684" s="1">
        <f>IF(ISERROR(SEARCH(" ",A684)), 0, SEARCH(" ",A684))</f>
        <v>6</v>
      </c>
      <c r="C684" s="1">
        <f>IF(0=B684,-1,LEFT(A684,B684-1)+0)</f>
        <v>82899</v>
      </c>
      <c r="D684" s="1">
        <f>IF(B684=0,-1,RIGHT(A684,LEN(A684)-B684)+0)</f>
        <v>405484</v>
      </c>
      <c r="F684" s="1">
        <f>IF(C684&lt;0,443300000,44330*(1-POWER(C684/$A$1,1/5.255))*1000)</f>
        <v>405456.81886905764</v>
      </c>
      <c r="H684" s="5">
        <f t="shared" si="10"/>
        <v>6.7033794039628422E-5</v>
      </c>
    </row>
    <row r="685" spans="1:8">
      <c r="A685" s="3" t="s">
        <v>11790</v>
      </c>
      <c r="B685" s="1">
        <f>IF(ISERROR(SEARCH(" ",A685)), 0, SEARCH(" ",A685))</f>
        <v>6</v>
      </c>
      <c r="C685" s="1">
        <f>IF(0=B685,-1,LEFT(A685,B685-1)+0)</f>
        <v>82879</v>
      </c>
      <c r="D685" s="1">
        <f>IF(B685=0,-1,RIGHT(A685,LEN(A685)-B685)+0)</f>
        <v>407510</v>
      </c>
      <c r="F685" s="1">
        <f>IF(C685&lt;0,443300000,44330*(1-POWER(C685/$A$1,1/5.255))*1000)</f>
        <v>407473.59484944266</v>
      </c>
      <c r="H685" s="5">
        <f t="shared" si="10"/>
        <v>8.9335600494084346E-5</v>
      </c>
    </row>
    <row r="686" spans="1:8">
      <c r="A686" s="3" t="s">
        <v>11791</v>
      </c>
      <c r="B686" s="1">
        <f>IF(ISERROR(SEARCH(" ",A686)), 0, SEARCH(" ",A686))</f>
        <v>6</v>
      </c>
      <c r="C686" s="1">
        <f>IF(0=B686,-1,LEFT(A686,B686-1)+0)</f>
        <v>82859</v>
      </c>
      <c r="D686" s="1">
        <f>IF(B686=0,-1,RIGHT(A686,LEN(A686)-B686)+0)</f>
        <v>409535</v>
      </c>
      <c r="F686" s="1">
        <f>IF(C686&lt;0,443300000,44330*(1-POWER(C686/$A$1,1/5.255))*1000)</f>
        <v>409490.76493526879</v>
      </c>
      <c r="H686" s="5">
        <f t="shared" si="10"/>
        <v>1.0801290422360075E-4</v>
      </c>
    </row>
    <row r="687" spans="1:8">
      <c r="A687" s="3" t="s">
        <v>11792</v>
      </c>
      <c r="B687" s="1">
        <f>IF(ISERROR(SEARCH(" ",A687)), 0, SEARCH(" ",A687))</f>
        <v>6</v>
      </c>
      <c r="C687" s="1">
        <f>IF(0=B687,-1,LEFT(A687,B687-1)+0)</f>
        <v>82839</v>
      </c>
      <c r="D687" s="1">
        <f>IF(B687=0,-1,RIGHT(A687,LEN(A687)-B687)+0)</f>
        <v>411561</v>
      </c>
      <c r="F687" s="1">
        <f>IF(C687&lt;0,443300000,44330*(1-POWER(C687/$A$1,1/5.255))*1000)</f>
        <v>411508.329298709</v>
      </c>
      <c r="H687" s="5">
        <f t="shared" si="10"/>
        <v>1.2797787276006391E-4</v>
      </c>
    </row>
    <row r="688" spans="1:8">
      <c r="A688" s="3" t="s">
        <v>11793</v>
      </c>
      <c r="B688" s="1">
        <f>IF(ISERROR(SEARCH(" ",A688)), 0, SEARCH(" ",A688))</f>
        <v>6</v>
      </c>
      <c r="C688" s="1">
        <f>IF(0=B688,-1,LEFT(A688,B688-1)+0)</f>
        <v>82819</v>
      </c>
      <c r="D688" s="1">
        <f>IF(B688=0,-1,RIGHT(A688,LEN(A688)-B688)+0)</f>
        <v>413586</v>
      </c>
      <c r="F688" s="1">
        <f>IF(C688&lt;0,443300000,44330*(1-POWER(C688/$A$1,1/5.255))*1000)</f>
        <v>413526.28811204463</v>
      </c>
      <c r="H688" s="5">
        <f t="shared" si="10"/>
        <v>1.443759894081873E-4</v>
      </c>
    </row>
    <row r="689" spans="1:8">
      <c r="A689" s="3" t="s">
        <v>11794</v>
      </c>
      <c r="B689" s="1">
        <f>IF(ISERROR(SEARCH(" ",A689)), 0, SEARCH(" ",A689))</f>
        <v>6</v>
      </c>
      <c r="C689" s="1">
        <f>IF(0=B689,-1,LEFT(A689,B689-1)+0)</f>
        <v>82799</v>
      </c>
      <c r="D689" s="1">
        <f>IF(B689=0,-1,RIGHT(A689,LEN(A689)-B689)+0)</f>
        <v>415611</v>
      </c>
      <c r="F689" s="1">
        <f>IF(C689&lt;0,443300000,44330*(1-POWER(C689/$A$1,1/5.255))*1000)</f>
        <v>415544.64154767996</v>
      </c>
      <c r="H689" s="5">
        <f t="shared" si="10"/>
        <v>1.596648123366337E-4</v>
      </c>
    </row>
    <row r="690" spans="1:8">
      <c r="A690" s="3" t="s">
        <v>11795</v>
      </c>
      <c r="B690" s="1">
        <f>IF(ISERROR(SEARCH(" ",A690)), 0, SEARCH(" ",A690))</f>
        <v>6</v>
      </c>
      <c r="C690" s="1">
        <f>IF(0=B690,-1,LEFT(A690,B690-1)+0)</f>
        <v>82779</v>
      </c>
      <c r="D690" s="1">
        <f>IF(B690=0,-1,RIGHT(A690,LEN(A690)-B690)+0)</f>
        <v>417637</v>
      </c>
      <c r="F690" s="1">
        <f>IF(C690&lt;0,443300000,44330*(1-POWER(C690/$A$1,1/5.255))*1000)</f>
        <v>417563.38977812754</v>
      </c>
      <c r="H690" s="5">
        <f t="shared" si="10"/>
        <v>1.7625407201099386E-4</v>
      </c>
    </row>
    <row r="691" spans="1:8">
      <c r="A691" s="3" t="s">
        <v>11796</v>
      </c>
      <c r="B691" s="1">
        <f>IF(ISERROR(SEARCH(" ",A691)), 0, SEARCH(" ",A691))</f>
        <v>6</v>
      </c>
      <c r="C691" s="1">
        <f>IF(0=B691,-1,LEFT(A691,B691-1)+0)</f>
        <v>82759</v>
      </c>
      <c r="D691" s="1">
        <f>IF(B691=0,-1,RIGHT(A691,LEN(A691)-B691)+0)</f>
        <v>419662</v>
      </c>
      <c r="F691" s="1">
        <f>IF(C691&lt;0,443300000,44330*(1-POWER(C691/$A$1,1/5.255))*1000)</f>
        <v>419582.53297603282</v>
      </c>
      <c r="H691" s="5">
        <f t="shared" si="10"/>
        <v>1.8935958930563928E-4</v>
      </c>
    </row>
    <row r="692" spans="1:8">
      <c r="A692" s="3" t="s">
        <v>11797</v>
      </c>
      <c r="B692" s="1">
        <f>IF(ISERROR(SEARCH(" ",A692)), 0, SEARCH(" ",A692))</f>
        <v>6</v>
      </c>
      <c r="C692" s="1">
        <f>IF(0=B692,-1,LEFT(A692,B692-1)+0)</f>
        <v>82739</v>
      </c>
      <c r="D692" s="1">
        <f>IF(B692=0,-1,RIGHT(A692,LEN(A692)-B692)+0)</f>
        <v>421688</v>
      </c>
      <c r="F692" s="1">
        <f>IF(C692&lt;0,443300000,44330*(1-POWER(C692/$A$1,1/5.255))*1000)</f>
        <v>421602.07131414959</v>
      </c>
      <c r="H692" s="5">
        <f t="shared" si="10"/>
        <v>2.0377313523364574E-4</v>
      </c>
    </row>
    <row r="693" spans="1:8">
      <c r="A693" s="3" t="s">
        <v>11798</v>
      </c>
      <c r="B693" s="1">
        <f>IF(ISERROR(SEARCH(" ",A693)), 0, SEARCH(" ",A693))</f>
        <v>6</v>
      </c>
      <c r="C693" s="1">
        <f>IF(0=B693,-1,LEFT(A693,B693-1)+0)</f>
        <v>82719</v>
      </c>
      <c r="D693" s="1">
        <f>IF(B693=0,-1,RIGHT(A693,LEN(A693)-B693)+0)</f>
        <v>423704</v>
      </c>
      <c r="F693" s="1">
        <f>IF(C693&lt;0,443300000,44330*(1-POWER(C693/$A$1,1/5.255))*1000)</f>
        <v>423622.0049653399</v>
      </c>
      <c r="H693" s="5">
        <f t="shared" si="10"/>
        <v>1.9351961430644102E-4</v>
      </c>
    </row>
    <row r="694" spans="1:8">
      <c r="A694" s="3" t="s">
        <v>11799</v>
      </c>
      <c r="B694" s="1">
        <f>IF(ISERROR(SEARCH(" ",A694)), 0, SEARCH(" ",A694))</f>
        <v>6</v>
      </c>
      <c r="C694" s="1">
        <f>IF(0=B694,-1,LEFT(A694,B694-1)+0)</f>
        <v>82699</v>
      </c>
      <c r="D694" s="1">
        <f>IF(B694=0,-1,RIGHT(A694,LEN(A694)-B694)+0)</f>
        <v>425730</v>
      </c>
      <c r="F694" s="1">
        <f>IF(C694&lt;0,443300000,44330*(1-POWER(C694/$A$1,1/5.255))*1000)</f>
        <v>425642.33410259354</v>
      </c>
      <c r="H694" s="5">
        <f t="shared" si="10"/>
        <v>2.0591900360900816E-4</v>
      </c>
    </row>
    <row r="695" spans="1:8">
      <c r="A695" s="3" t="s">
        <v>11800</v>
      </c>
      <c r="B695" s="1">
        <f>IF(ISERROR(SEARCH(" ",A695)), 0, SEARCH(" ",A695))</f>
        <v>6</v>
      </c>
      <c r="C695" s="1">
        <f>IF(0=B695,-1,LEFT(A695,B695-1)+0)</f>
        <v>82679</v>
      </c>
      <c r="D695" s="1">
        <f>IF(B695=0,-1,RIGHT(A695,LEN(A695)-B695)+0)</f>
        <v>427755</v>
      </c>
      <c r="F695" s="1">
        <f>IF(C695&lt;0,443300000,44330*(1-POWER(C695/$A$1,1/5.255))*1000)</f>
        <v>427663.0588990238</v>
      </c>
      <c r="H695" s="5">
        <f t="shared" si="10"/>
        <v>2.14938693822859E-4</v>
      </c>
    </row>
    <row r="696" spans="1:8">
      <c r="A696" s="3" t="s">
        <v>11801</v>
      </c>
      <c r="B696" s="1">
        <f>IF(ISERROR(SEARCH(" ",A696)), 0, SEARCH(" ",A696))</f>
        <v>6</v>
      </c>
      <c r="C696" s="1">
        <f>IF(0=B696,-1,LEFT(A696,B696-1)+0)</f>
        <v>82659</v>
      </c>
      <c r="D696" s="1">
        <f>IF(B696=0,-1,RIGHT(A696,LEN(A696)-B696)+0)</f>
        <v>429781</v>
      </c>
      <c r="F696" s="1">
        <f>IF(C696&lt;0,443300000,44330*(1-POWER(C696/$A$1,1/5.255))*1000)</f>
        <v>429684.17952784675</v>
      </c>
      <c r="H696" s="5">
        <f t="shared" si="10"/>
        <v>2.2527862365542665E-4</v>
      </c>
    </row>
    <row r="697" spans="1:8">
      <c r="A697" s="3" t="s">
        <v>11802</v>
      </c>
      <c r="B697" s="1">
        <f>IF(ISERROR(SEARCH(" ",A697)), 0, SEARCH(" ",A697))</f>
        <v>6</v>
      </c>
      <c r="C697" s="1">
        <f>IF(0=B697,-1,LEFT(A697,B697-1)+0)</f>
        <v>82639</v>
      </c>
      <c r="D697" s="1">
        <f>IF(B697=0,-1,RIGHT(A697,LEN(A697)-B697)+0)</f>
        <v>431806</v>
      </c>
      <c r="F697" s="1">
        <f>IF(C697&lt;0,443300000,44330*(1-POWER(C697/$A$1,1/5.255))*1000)</f>
        <v>431705.69616240694</v>
      </c>
      <c r="H697" s="5">
        <f t="shared" si="10"/>
        <v>2.3228912426659839E-4</v>
      </c>
    </row>
    <row r="698" spans="1:8">
      <c r="A698" s="3" t="s">
        <v>11803</v>
      </c>
      <c r="B698" s="1">
        <f>IF(ISERROR(SEARCH(" ",A698)), 0, SEARCH(" ",A698))</f>
        <v>6</v>
      </c>
      <c r="C698" s="1">
        <f>IF(0=B698,-1,LEFT(A698,B698-1)+0)</f>
        <v>82619</v>
      </c>
      <c r="D698" s="1">
        <f>IF(B698=0,-1,RIGHT(A698,LEN(A698)-B698)+0)</f>
        <v>433832</v>
      </c>
      <c r="F698" s="1">
        <f>IF(C698&lt;0,443300000,44330*(1-POWER(C698/$A$1,1/5.255))*1000)</f>
        <v>433727.60897615686</v>
      </c>
      <c r="H698" s="5">
        <f t="shared" si="10"/>
        <v>2.4062545834134351E-4</v>
      </c>
    </row>
    <row r="699" spans="1:8">
      <c r="A699" s="3" t="s">
        <v>11804</v>
      </c>
      <c r="B699" s="1">
        <f>IF(ISERROR(SEARCH(" ",A699)), 0, SEARCH(" ",A699))</f>
        <v>6</v>
      </c>
      <c r="C699" s="1">
        <f>IF(0=B699,-1,LEFT(A699,B699-1)+0)</f>
        <v>82599</v>
      </c>
      <c r="D699" s="1">
        <f>IF(B699=0,-1,RIGHT(A699,LEN(A699)-B699)+0)</f>
        <v>435857</v>
      </c>
      <c r="F699" s="1">
        <f>IF(C699&lt;0,443300000,44330*(1-POWER(C699/$A$1,1/5.255))*1000)</f>
        <v>435749.91814268206</v>
      </c>
      <c r="H699" s="5">
        <f t="shared" si="10"/>
        <v>2.4568116909431806E-4</v>
      </c>
    </row>
    <row r="700" spans="1:8">
      <c r="A700" s="3" t="s">
        <v>11805</v>
      </c>
      <c r="B700" s="1">
        <f>IF(ISERROR(SEARCH(" ",A700)), 0, SEARCH(" ",A700))</f>
        <v>6</v>
      </c>
      <c r="C700" s="1">
        <f>IF(0=B700,-1,LEFT(A700,B700-1)+0)</f>
        <v>82579</v>
      </c>
      <c r="D700" s="1">
        <f>IF(B700=0,-1,RIGHT(A700,LEN(A700)-B700)+0)</f>
        <v>437883</v>
      </c>
      <c r="F700" s="1">
        <f>IF(C700&lt;0,443300000,44330*(1-POWER(C700/$A$1,1/5.255))*1000)</f>
        <v>437772.62383567629</v>
      </c>
      <c r="H700" s="5">
        <f t="shared" si="10"/>
        <v>2.520677083232473E-4</v>
      </c>
    </row>
    <row r="701" spans="1:8">
      <c r="A701" s="3" t="s">
        <v>11806</v>
      </c>
      <c r="B701" s="1">
        <f>IF(ISERROR(SEARCH(" ",A701)), 0, SEARCH(" ",A701))</f>
        <v>6</v>
      </c>
      <c r="C701" s="1">
        <f>IF(0=B701,-1,LEFT(A701,B701-1)+0)</f>
        <v>82559</v>
      </c>
      <c r="D701" s="1">
        <f>IF(B701=0,-1,RIGHT(A701,LEN(A701)-B701)+0)</f>
        <v>439899</v>
      </c>
      <c r="F701" s="1">
        <f>IF(C701&lt;0,443300000,44330*(1-POWER(C701/$A$1,1/5.255))*1000)</f>
        <v>439795.72622895142</v>
      </c>
      <c r="H701" s="5">
        <f t="shared" si="10"/>
        <v>2.3476700571854379E-4</v>
      </c>
    </row>
    <row r="702" spans="1:8">
      <c r="A702" s="3" t="s">
        <v>11807</v>
      </c>
      <c r="B702" s="1">
        <f>IF(ISERROR(SEARCH(" ",A702)), 0, SEARCH(" ",A702))</f>
        <v>6</v>
      </c>
      <c r="C702" s="1">
        <f>IF(0=B702,-1,LEFT(A702,B702-1)+0)</f>
        <v>82539</v>
      </c>
      <c r="D702" s="1">
        <f>IF(B702=0,-1,RIGHT(A702,LEN(A702)-B702)+0)</f>
        <v>441925</v>
      </c>
      <c r="F702" s="1">
        <f>IF(C702&lt;0,443300000,44330*(1-POWER(C702/$A$1,1/5.255))*1000)</f>
        <v>441819.22549643752</v>
      </c>
      <c r="H702" s="5">
        <f t="shared" si="10"/>
        <v>2.3934944518296772E-4</v>
      </c>
    </row>
    <row r="703" spans="1:8">
      <c r="A703" s="3" t="s">
        <v>11808</v>
      </c>
      <c r="B703" s="1">
        <f>IF(ISERROR(SEARCH(" ",A703)), 0, SEARCH(" ",A703))</f>
        <v>6</v>
      </c>
      <c r="C703" s="1">
        <f>IF(0=B703,-1,LEFT(A703,B703-1)+0)</f>
        <v>82519</v>
      </c>
      <c r="D703" s="1">
        <f>IF(B703=0,-1,RIGHT(A703,LEN(A703)-B703)+0)</f>
        <v>443950</v>
      </c>
      <c r="F703" s="1">
        <f>IF(C703&lt;0,443300000,44330*(1-POWER(C703/$A$1,1/5.255))*1000)</f>
        <v>443843.12181218265</v>
      </c>
      <c r="H703" s="5">
        <f t="shared" si="10"/>
        <v>2.4074375001091738E-4</v>
      </c>
    </row>
    <row r="704" spans="1:8">
      <c r="A704" s="3" t="s">
        <v>11809</v>
      </c>
      <c r="B704" s="1">
        <f>IF(ISERROR(SEARCH(" ",A704)), 0, SEARCH(" ",A704))</f>
        <v>6</v>
      </c>
      <c r="C704" s="1">
        <f>IF(0=B704,-1,LEFT(A704,B704-1)+0)</f>
        <v>82499</v>
      </c>
      <c r="D704" s="1">
        <f>IF(B704=0,-1,RIGHT(A704,LEN(A704)-B704)+0)</f>
        <v>445976</v>
      </c>
      <c r="F704" s="1">
        <f>IF(C704&lt;0,443300000,44330*(1-POWER(C704/$A$1,1/5.255))*1000)</f>
        <v>445867.41535035794</v>
      </c>
      <c r="H704" s="5">
        <f t="shared" si="10"/>
        <v>2.4347644187592228E-4</v>
      </c>
    </row>
    <row r="705" spans="1:8">
      <c r="A705" s="3" t="s">
        <v>11810</v>
      </c>
      <c r="B705" s="1">
        <f>IF(ISERROR(SEARCH(" ",A705)), 0, SEARCH(" ",A705))</f>
        <v>6</v>
      </c>
      <c r="C705" s="1">
        <f>IF(0=B705,-1,LEFT(A705,B705-1)+0)</f>
        <v>82479</v>
      </c>
      <c r="D705" s="1">
        <f>IF(B705=0,-1,RIGHT(A705,LEN(A705)-B705)+0)</f>
        <v>448001</v>
      </c>
      <c r="F705" s="1">
        <f>IF(C705&lt;0,443300000,44330*(1-POWER(C705/$A$1,1/5.255))*1000)</f>
        <v>447892.10628525267</v>
      </c>
      <c r="H705" s="5">
        <f t="shared" si="10"/>
        <v>2.4306578500345633E-4</v>
      </c>
    </row>
    <row r="706" spans="1:8">
      <c r="A706" s="3" t="s">
        <v>11811</v>
      </c>
      <c r="B706" s="1">
        <f>IF(ISERROR(SEARCH(" ",A706)), 0, SEARCH(" ",A706))</f>
        <v>6</v>
      </c>
      <c r="C706" s="1">
        <f>IF(0=B706,-1,LEFT(A706,B706-1)+0)</f>
        <v>82459</v>
      </c>
      <c r="D706" s="1">
        <f>IF(B706=0,-1,RIGHT(A706,LEN(A706)-B706)+0)</f>
        <v>450027</v>
      </c>
      <c r="F706" s="1">
        <f>IF(C706&lt;0,443300000,44330*(1-POWER(C706/$A$1,1/5.255))*1000)</f>
        <v>449917.19479126949</v>
      </c>
      <c r="H706" s="5">
        <f t="shared" si="10"/>
        <v>2.439969351405835E-4</v>
      </c>
    </row>
    <row r="707" spans="1:8">
      <c r="A707" s="3" t="s">
        <v>11812</v>
      </c>
      <c r="B707" s="1">
        <f>IF(ISERROR(SEARCH(" ",A707)), 0, SEARCH(" ",A707))</f>
        <v>6</v>
      </c>
      <c r="C707" s="1">
        <f>IF(0=B707,-1,LEFT(A707,B707-1)+0)</f>
        <v>82439</v>
      </c>
      <c r="D707" s="1">
        <f>IF(B707=0,-1,RIGHT(A707,LEN(A707)-B707)+0)</f>
        <v>452052</v>
      </c>
      <c r="F707" s="1">
        <f>IF(C707&lt;0,443300000,44330*(1-POWER(C707/$A$1,1/5.255))*1000)</f>
        <v>451942.68104293861</v>
      </c>
      <c r="H707" s="5">
        <f t="shared" si="10"/>
        <v>2.4182827874092005E-4</v>
      </c>
    </row>
    <row r="708" spans="1:8">
      <c r="A708" s="3" t="s">
        <v>11813</v>
      </c>
      <c r="B708" s="1">
        <f>IF(ISERROR(SEARCH(" ",A708)), 0, SEARCH(" ",A708))</f>
        <v>6</v>
      </c>
      <c r="C708" s="1">
        <f>IF(0=B708,-1,LEFT(A708,B708-1)+0)</f>
        <v>82419</v>
      </c>
      <c r="D708" s="1">
        <f>IF(B708=0,-1,RIGHT(A708,LEN(A708)-B708)+0)</f>
        <v>454078</v>
      </c>
      <c r="F708" s="1">
        <f>IF(C708&lt;0,443300000,44330*(1-POWER(C708/$A$1,1/5.255))*1000)</f>
        <v>453968.5652148989</v>
      </c>
      <c r="H708" s="5">
        <f t="shared" ref="H708:H771" si="11">IF(D708&gt;0,ABS((F708-D708)/D708),0)</f>
        <v>2.4100437612281829E-4</v>
      </c>
    </row>
    <row r="709" spans="1:8">
      <c r="A709" s="3" t="s">
        <v>11814</v>
      </c>
      <c r="B709" s="1">
        <f>IF(ISERROR(SEARCH(" ",A709)), 0, SEARCH(" ",A709))</f>
        <v>6</v>
      </c>
      <c r="C709" s="1">
        <f>IF(0=B709,-1,LEFT(A709,B709-1)+0)</f>
        <v>82399</v>
      </c>
      <c r="D709" s="1">
        <f>IF(B709=0,-1,RIGHT(A709,LEN(A709)-B709)+0)</f>
        <v>456103</v>
      </c>
      <c r="F709" s="1">
        <f>IF(C709&lt;0,443300000,44330*(1-POWER(C709/$A$1,1/5.255))*1000)</f>
        <v>455994.84748191206</v>
      </c>
      <c r="H709" s="5">
        <f t="shared" si="11"/>
        <v>2.3712301407344355E-4</v>
      </c>
    </row>
    <row r="710" spans="1:8">
      <c r="A710" s="3" t="s">
        <v>11815</v>
      </c>
      <c r="B710" s="1">
        <f>IF(ISERROR(SEARCH(" ",A710)), 0, SEARCH(" ",A710))</f>
        <v>6</v>
      </c>
      <c r="C710" s="1">
        <f>IF(0=B710,-1,LEFT(A710,B710-1)+0)</f>
        <v>82379</v>
      </c>
      <c r="D710" s="1">
        <f>IF(B710=0,-1,RIGHT(A710,LEN(A710)-B710)+0)</f>
        <v>458120</v>
      </c>
      <c r="F710" s="1">
        <f>IF(C710&lt;0,443300000,44330*(1-POWER(C710/$A$1,1/5.255))*1000)</f>
        <v>458021.52801886288</v>
      </c>
      <c r="H710" s="5">
        <f t="shared" si="11"/>
        <v>2.1494800737168829E-4</v>
      </c>
    </row>
    <row r="711" spans="1:8">
      <c r="A711" s="3" t="s">
        <v>11816</v>
      </c>
      <c r="B711" s="1">
        <f>IF(ISERROR(SEARCH(" ",A711)), 0, SEARCH(" ",A711))</f>
        <v>6</v>
      </c>
      <c r="C711" s="1">
        <f>IF(0=B711,-1,LEFT(A711,B711-1)+0)</f>
        <v>82359</v>
      </c>
      <c r="D711" s="1">
        <f>IF(B711=0,-1,RIGHT(A711,LEN(A711)-B711)+0)</f>
        <v>460145</v>
      </c>
      <c r="F711" s="1">
        <f>IF(C711&lt;0,443300000,44330*(1-POWER(C711/$A$1,1/5.255))*1000)</f>
        <v>460048.60700075433</v>
      </c>
      <c r="H711" s="5">
        <f t="shared" si="11"/>
        <v>2.0948396537106512E-4</v>
      </c>
    </row>
    <row r="712" spans="1:8">
      <c r="A712" s="3" t="s">
        <v>11817</v>
      </c>
      <c r="B712" s="1">
        <f>IF(ISERROR(SEARCH(" ",A712)), 0, SEARCH(" ",A712))</f>
        <v>6</v>
      </c>
      <c r="C712" s="1">
        <f>IF(0=B712,-1,LEFT(A712,B712-1)+0)</f>
        <v>82339</v>
      </c>
      <c r="D712" s="1">
        <f>IF(B712=0,-1,RIGHT(A712,LEN(A712)-B712)+0)</f>
        <v>462171</v>
      </c>
      <c r="F712" s="1">
        <f>IF(C712&lt;0,443300000,44330*(1-POWER(C712/$A$1,1/5.255))*1000)</f>
        <v>462076.08460270247</v>
      </c>
      <c r="H712" s="5">
        <f t="shared" si="11"/>
        <v>2.053685698530041E-4</v>
      </c>
    </row>
    <row r="713" spans="1:8">
      <c r="A713" s="3" t="s">
        <v>11818</v>
      </c>
      <c r="B713" s="1">
        <f>IF(ISERROR(SEARCH(" ",A713)), 0, SEARCH(" ",A713))</f>
        <v>6</v>
      </c>
      <c r="C713" s="1">
        <f>IF(0=B713,-1,LEFT(A713,B713-1)+0)</f>
        <v>82319</v>
      </c>
      <c r="D713" s="1">
        <f>IF(B713=0,-1,RIGHT(A713,LEN(A713)-B713)+0)</f>
        <v>464196</v>
      </c>
      <c r="F713" s="1">
        <f>IF(C713&lt;0,443300000,44330*(1-POWER(C713/$A$1,1/5.255))*1000)</f>
        <v>464103.96099995135</v>
      </c>
      <c r="H713" s="5">
        <f t="shared" si="11"/>
        <v>1.9827615931341795E-4</v>
      </c>
    </row>
    <row r="714" spans="1:8">
      <c r="A714" s="3" t="s">
        <v>11819</v>
      </c>
      <c r="B714" s="1">
        <f>IF(ISERROR(SEARCH(" ",A714)), 0, SEARCH(" ",A714))</f>
        <v>6</v>
      </c>
      <c r="C714" s="1">
        <f>IF(0=B714,-1,LEFT(A714,B714-1)+0)</f>
        <v>82299</v>
      </c>
      <c r="D714" s="1">
        <f>IF(B714=0,-1,RIGHT(A714,LEN(A714)-B714)+0)</f>
        <v>466222</v>
      </c>
      <c r="F714" s="1">
        <f>IF(C714&lt;0,443300000,44330*(1-POWER(C714/$A$1,1/5.255))*1000)</f>
        <v>466132.23636785836</v>
      </c>
      <c r="H714" s="5">
        <f t="shared" si="11"/>
        <v>1.9253409779383158E-4</v>
      </c>
    </row>
    <row r="715" spans="1:8">
      <c r="A715" s="3" t="s">
        <v>11820</v>
      </c>
      <c r="B715" s="1">
        <f>IF(ISERROR(SEARCH(" ",A715)), 0, SEARCH(" ",A715))</f>
        <v>6</v>
      </c>
      <c r="C715" s="1">
        <f>IF(0=B715,-1,LEFT(A715,B715-1)+0)</f>
        <v>82279</v>
      </c>
      <c r="D715" s="1">
        <f>IF(B715=0,-1,RIGHT(A715,LEN(A715)-B715)+0)</f>
        <v>468247</v>
      </c>
      <c r="F715" s="1">
        <f>IF(C715&lt;0,443300000,44330*(1-POWER(C715/$A$1,1/5.255))*1000)</f>
        <v>468160.91088190867</v>
      </c>
      <c r="H715" s="5">
        <f t="shared" si="11"/>
        <v>1.8385407293870827E-4</v>
      </c>
    </row>
    <row r="716" spans="1:8">
      <c r="A716" s="3" t="s">
        <v>11821</v>
      </c>
      <c r="B716" s="1">
        <f>IF(ISERROR(SEARCH(" ",A716)), 0, SEARCH(" ",A716))</f>
        <v>6</v>
      </c>
      <c r="C716" s="1">
        <f>IF(0=B716,-1,LEFT(A716,B716-1)+0)</f>
        <v>82259</v>
      </c>
      <c r="D716" s="1">
        <f>IF(B716=0,-1,RIGHT(A716,LEN(A716)-B716)+0)</f>
        <v>470272</v>
      </c>
      <c r="F716" s="1">
        <f>IF(C716&lt;0,443300000,44330*(1-POWER(C716/$A$1,1/5.255))*1000)</f>
        <v>470189.98471769574</v>
      </c>
      <c r="H716" s="5">
        <f t="shared" si="11"/>
        <v>1.7439967147578214E-4</v>
      </c>
    </row>
    <row r="717" spans="1:8">
      <c r="A717" s="3" t="s">
        <v>11822</v>
      </c>
      <c r="B717" s="1">
        <f>IF(ISERROR(SEARCH(" ",A717)), 0, SEARCH(" ",A717))</f>
        <v>6</v>
      </c>
      <c r="C717" s="1">
        <f>IF(0=B717,-1,LEFT(A717,B717-1)+0)</f>
        <v>82239</v>
      </c>
      <c r="D717" s="1">
        <f>IF(B717=0,-1,RIGHT(A717,LEN(A717)-B717)+0)</f>
        <v>472298</v>
      </c>
      <c r="F717" s="1">
        <f>IF(C717&lt;0,443300000,44330*(1-POWER(C717/$A$1,1/5.255))*1000)</f>
        <v>472219.45805094106</v>
      </c>
      <c r="H717" s="5">
        <f t="shared" si="11"/>
        <v>1.6629744157066324E-4</v>
      </c>
    </row>
    <row r="718" spans="1:8">
      <c r="A718" s="3" t="s">
        <v>11823</v>
      </c>
      <c r="B718" s="1">
        <f>IF(ISERROR(SEARCH(" ",A718)), 0, SEARCH(" ",A718))</f>
        <v>6</v>
      </c>
      <c r="C718" s="1">
        <f>IF(0=B718,-1,LEFT(A718,B718-1)+0)</f>
        <v>82219</v>
      </c>
      <c r="D718" s="1">
        <f>IF(B718=0,-1,RIGHT(A718,LEN(A718)-B718)+0)</f>
        <v>474323</v>
      </c>
      <c r="F718" s="1">
        <f>IF(C718&lt;0,443300000,44330*(1-POWER(C718/$A$1,1/5.255))*1000)</f>
        <v>474249.33105748426</v>
      </c>
      <c r="H718" s="5">
        <f t="shared" si="11"/>
        <v>1.5531387370154581E-4</v>
      </c>
    </row>
    <row r="719" spans="1:8">
      <c r="A719" s="3" t="s">
        <v>11824</v>
      </c>
      <c r="B719" s="1">
        <f>IF(ISERROR(SEARCH(" ",A719)), 0, SEARCH(" ",A719))</f>
        <v>6</v>
      </c>
      <c r="C719" s="1">
        <f>IF(0=B719,-1,LEFT(A719,B719-1)+0)</f>
        <v>82199</v>
      </c>
      <c r="D719" s="1">
        <f>IF(B719=0,-1,RIGHT(A719,LEN(A719)-B719)+0)</f>
        <v>476340</v>
      </c>
      <c r="F719" s="1">
        <f>IF(C719&lt;0,443300000,44330*(1-POWER(C719/$A$1,1/5.255))*1000)</f>
        <v>476279.60391328303</v>
      </c>
      <c r="H719" s="5">
        <f t="shared" si="11"/>
        <v>1.2679196942722896E-4</v>
      </c>
    </row>
    <row r="720" spans="1:8">
      <c r="A720" s="3" t="s">
        <v>11825</v>
      </c>
      <c r="B720" s="1">
        <f>IF(ISERROR(SEARCH(" ",A720)), 0, SEARCH(" ",A720))</f>
        <v>6</v>
      </c>
      <c r="C720" s="1">
        <f>IF(0=B720,-1,LEFT(A720,B720-1)+0)</f>
        <v>82179</v>
      </c>
      <c r="D720" s="1">
        <f>IF(B720=0,-1,RIGHT(A720,LEN(A720)-B720)+0)</f>
        <v>478365</v>
      </c>
      <c r="F720" s="1">
        <f>IF(C720&lt;0,443300000,44330*(1-POWER(C720/$A$1,1/5.255))*1000)</f>
        <v>478310.27679442312</v>
      </c>
      <c r="H720" s="5">
        <f t="shared" si="11"/>
        <v>1.1439634082109608E-4</v>
      </c>
    </row>
    <row r="721" spans="1:8">
      <c r="A721" s="3" t="s">
        <v>11826</v>
      </c>
      <c r="B721" s="1">
        <f>IF(ISERROR(SEARCH(" ",A721)), 0, SEARCH(" ",A721))</f>
        <v>6</v>
      </c>
      <c r="C721" s="1">
        <f>IF(0=B721,-1,LEFT(A721,B721-1)+0)</f>
        <v>82159</v>
      </c>
      <c r="D721" s="1">
        <f>IF(B721=0,-1,RIGHT(A721,LEN(A721)-B721)+0)</f>
        <v>480391</v>
      </c>
      <c r="F721" s="1">
        <f>IF(C721&lt;0,443300000,44330*(1-POWER(C721/$A$1,1/5.255))*1000)</f>
        <v>480341.34987710323</v>
      </c>
      <c r="H721" s="5">
        <f t="shared" si="11"/>
        <v>1.0335356594267618E-4</v>
      </c>
    </row>
    <row r="722" spans="1:8">
      <c r="A722" s="3" t="s">
        <v>11827</v>
      </c>
      <c r="B722" s="1">
        <f>IF(ISERROR(SEARCH(" ",A722)), 0, SEARCH(" ",A722))</f>
        <v>6</v>
      </c>
      <c r="C722" s="1">
        <f>IF(0=B722,-1,LEFT(A722,B722-1)+0)</f>
        <v>82139</v>
      </c>
      <c r="D722" s="1">
        <f>IF(B722=0,-1,RIGHT(A722,LEN(A722)-B722)+0)</f>
        <v>482416</v>
      </c>
      <c r="F722" s="1">
        <f>IF(C722&lt;0,443300000,44330*(1-POWER(C722/$A$1,1/5.255))*1000)</f>
        <v>482372.8233376405</v>
      </c>
      <c r="H722" s="5">
        <f t="shared" si="11"/>
        <v>8.9500892092101206E-5</v>
      </c>
    </row>
    <row r="723" spans="1:8">
      <c r="A723" s="3" t="s">
        <v>11828</v>
      </c>
      <c r="B723" s="1">
        <f>IF(ISERROR(SEARCH(" ",A723)), 0, SEARCH(" ",A723))</f>
        <v>6</v>
      </c>
      <c r="C723" s="1">
        <f>IF(0=B723,-1,LEFT(A723,B723-1)+0)</f>
        <v>82119</v>
      </c>
      <c r="D723" s="1">
        <f>IF(B723=0,-1,RIGHT(A723,LEN(A723)-B723)+0)</f>
        <v>484442</v>
      </c>
      <c r="F723" s="1">
        <f>IF(C723&lt;0,443300000,44330*(1-POWER(C723/$A$1,1/5.255))*1000)</f>
        <v>484404.69735247985</v>
      </c>
      <c r="H723" s="5">
        <f t="shared" si="11"/>
        <v>7.7001266447062253E-5</v>
      </c>
    </row>
    <row r="724" spans="1:8">
      <c r="A724" s="3" t="s">
        <v>11829</v>
      </c>
      <c r="B724" s="1">
        <f>IF(ISERROR(SEARCH(" ",A724)), 0, SEARCH(" ",A724))</f>
        <v>6</v>
      </c>
      <c r="C724" s="1">
        <f>IF(0=B724,-1,LEFT(A724,B724-1)+0)</f>
        <v>82099</v>
      </c>
      <c r="D724" s="1">
        <f>IF(B724=0,-1,RIGHT(A724,LEN(A724)-B724)+0)</f>
        <v>486467</v>
      </c>
      <c r="F724" s="1">
        <f>IF(C724&lt;0,443300000,44330*(1-POWER(C724/$A$1,1/5.255))*1000)</f>
        <v>486436.97209818434</v>
      </c>
      <c r="H724" s="5">
        <f t="shared" si="11"/>
        <v>6.1726492887817608E-5</v>
      </c>
    </row>
    <row r="725" spans="1:8">
      <c r="A725" s="3" t="s">
        <v>11830</v>
      </c>
      <c r="B725" s="1">
        <f>IF(ISERROR(SEARCH(" ",A725)), 0, SEARCH(" ",A725))</f>
        <v>6</v>
      </c>
      <c r="C725" s="1">
        <f>IF(0=B725,-1,LEFT(A725,B725-1)+0)</f>
        <v>82079</v>
      </c>
      <c r="D725" s="1">
        <f>IF(B725=0,-1,RIGHT(A725,LEN(A725)-B725)+0)</f>
        <v>488493</v>
      </c>
      <c r="F725" s="1">
        <f>IF(C725&lt;0,443300000,44330*(1-POWER(C725/$A$1,1/5.255))*1000)</f>
        <v>488469.64775143511</v>
      </c>
      <c r="H725" s="5">
        <f t="shared" si="11"/>
        <v>4.7804673894787431E-5</v>
      </c>
    </row>
    <row r="726" spans="1:8">
      <c r="A726" s="3" t="s">
        <v>11831</v>
      </c>
      <c r="B726" s="1">
        <f>IF(ISERROR(SEARCH(" ",A726)), 0, SEARCH(" ",A726))</f>
        <v>6</v>
      </c>
      <c r="C726" s="1">
        <f>IF(0=B726,-1,LEFT(A726,B726-1)+0)</f>
        <v>82059</v>
      </c>
      <c r="D726" s="1">
        <f>IF(B726=0,-1,RIGHT(A726,LEN(A726)-B726)+0)</f>
        <v>490518</v>
      </c>
      <c r="F726" s="1">
        <f>IF(C726&lt;0,443300000,44330*(1-POWER(C726/$A$1,1/5.255))*1000)</f>
        <v>490502.72448903642</v>
      </c>
      <c r="H726" s="5">
        <f t="shared" si="11"/>
        <v>3.1141591060014882E-5</v>
      </c>
    </row>
    <row r="727" spans="1:8">
      <c r="A727" s="3" t="s">
        <v>11832</v>
      </c>
      <c r="B727" s="1">
        <f>IF(ISERROR(SEARCH(" ",A727)), 0, SEARCH(" ",A727))</f>
        <v>6</v>
      </c>
      <c r="C727" s="1">
        <f>IF(0=B727,-1,LEFT(A727,B727-1)+0)</f>
        <v>82039</v>
      </c>
      <c r="D727" s="1">
        <f>IF(B727=0,-1,RIGHT(A727,LEN(A727)-B727)+0)</f>
        <v>492537</v>
      </c>
      <c r="F727" s="1">
        <f>IF(C727&lt;0,443300000,44330*(1-POWER(C727/$A$1,1/5.255))*1000)</f>
        <v>492536.20248791558</v>
      </c>
      <c r="H727" s="5">
        <f t="shared" si="11"/>
        <v>1.6191922320968877E-6</v>
      </c>
    </row>
    <row r="728" spans="1:8">
      <c r="A728" s="3" t="s">
        <v>11833</v>
      </c>
      <c r="B728" s="1">
        <f>IF(ISERROR(SEARCH(" ",A728)), 0, SEARCH(" ",A728))</f>
        <v>6</v>
      </c>
      <c r="C728" s="1">
        <f>IF(0=B728,-1,LEFT(A728,B728-1)+0)</f>
        <v>82019</v>
      </c>
      <c r="D728" s="1">
        <f>IF(B728=0,-1,RIGHT(A728,LEN(A728)-B728)+0)</f>
        <v>494582</v>
      </c>
      <c r="F728" s="1">
        <f>IF(C728&lt;0,443300000,44330*(1-POWER(C728/$A$1,1/5.255))*1000)</f>
        <v>494570.08192511793</v>
      </c>
      <c r="H728" s="5">
        <f t="shared" si="11"/>
        <v>2.4097267757551652E-5</v>
      </c>
    </row>
    <row r="729" spans="1:8">
      <c r="A729" s="3" t="s">
        <v>11834</v>
      </c>
      <c r="B729" s="1">
        <f>IF(ISERROR(SEARCH(" ",A729)), 0, SEARCH(" ",A729))</f>
        <v>6</v>
      </c>
      <c r="C729" s="1">
        <f>IF(0=B729,-1,LEFT(A729,B729-1)+0)</f>
        <v>81999</v>
      </c>
      <c r="D729" s="1">
        <f>IF(B729=0,-1,RIGHT(A729,LEN(A729)-B729)+0)</f>
        <v>496627</v>
      </c>
      <c r="F729" s="1">
        <f>IF(C729&lt;0,443300000,44330*(1-POWER(C729/$A$1,1/5.255))*1000)</f>
        <v>496604.36297781195</v>
      </c>
      <c r="H729" s="5">
        <f t="shared" si="11"/>
        <v>4.5581537427585977E-5</v>
      </c>
    </row>
    <row r="730" spans="1:8">
      <c r="A730" s="3" t="s">
        <v>11835</v>
      </c>
      <c r="B730" s="1">
        <f>IF(ISERROR(SEARCH(" ",A730)), 0, SEARCH(" ",A730))</f>
        <v>6</v>
      </c>
      <c r="C730" s="1">
        <f>IF(0=B730,-1,LEFT(A730,B730-1)+0)</f>
        <v>81979</v>
      </c>
      <c r="D730" s="1">
        <f>IF(B730=0,-1,RIGHT(A730,LEN(A730)-B730)+0)</f>
        <v>498672</v>
      </c>
      <c r="F730" s="1">
        <f>IF(C730&lt;0,443300000,44330*(1-POWER(C730/$A$1,1/5.255))*1000)</f>
        <v>498639.04582328413</v>
      </c>
      <c r="H730" s="5">
        <f t="shared" si="11"/>
        <v>6.6083872196285733E-5</v>
      </c>
    </row>
    <row r="731" spans="1:8">
      <c r="A731" s="3" t="s">
        <v>11836</v>
      </c>
      <c r="B731" s="1">
        <f>IF(ISERROR(SEARCH(" ",A731)), 0, SEARCH(" ",A731))</f>
        <v>6</v>
      </c>
      <c r="C731" s="1">
        <f>IF(0=B731,-1,LEFT(A731,B731-1)+0)</f>
        <v>81959</v>
      </c>
      <c r="D731" s="1">
        <f>IF(B731=0,-1,RIGHT(A731,LEN(A731)-B731)+0)</f>
        <v>500717</v>
      </c>
      <c r="F731" s="1">
        <f>IF(C731&lt;0,443300000,44330*(1-POWER(C731/$A$1,1/5.255))*1000)</f>
        <v>500674.13063895388</v>
      </c>
      <c r="H731" s="5">
        <f t="shared" si="11"/>
        <v>8.5615948821628972E-5</v>
      </c>
    </row>
    <row r="732" spans="1:8">
      <c r="A732" s="3" t="s">
        <v>11837</v>
      </c>
      <c r="B732" s="1">
        <f>IF(ISERROR(SEARCH(" ",A732)), 0, SEARCH(" ",A732))</f>
        <v>6</v>
      </c>
      <c r="C732" s="1">
        <f>IF(0=B732,-1,LEFT(A732,B732-1)+0)</f>
        <v>81939</v>
      </c>
      <c r="D732" s="1">
        <f>IF(B732=0,-1,RIGHT(A732,LEN(A732)-B732)+0)</f>
        <v>502762</v>
      </c>
      <c r="F732" s="1">
        <f>IF(C732&lt;0,443300000,44330*(1-POWER(C732/$A$1,1/5.255))*1000)</f>
        <v>502709.61760234408</v>
      </c>
      <c r="H732" s="5">
        <f t="shared" si="11"/>
        <v>1.0418925387344612E-4</v>
      </c>
    </row>
    <row r="733" spans="1:8">
      <c r="A733" s="3" t="s">
        <v>11838</v>
      </c>
      <c r="B733" s="1">
        <f>IF(ISERROR(SEARCH(" ",A733)), 0, SEARCH(" ",A733))</f>
        <v>6</v>
      </c>
      <c r="C733" s="1">
        <f>IF(0=B733,-1,LEFT(A733,B733-1)+0)</f>
        <v>81919</v>
      </c>
      <c r="D733" s="1">
        <f>IF(B733=0,-1,RIGHT(A733,LEN(A733)-B733)+0)</f>
        <v>504807</v>
      </c>
      <c r="F733" s="1">
        <f>IF(C733&lt;0,443300000,44330*(1-POWER(C733/$A$1,1/5.255))*1000)</f>
        <v>504745.50689111033</v>
      </c>
      <c r="H733" s="5">
        <f t="shared" si="11"/>
        <v>1.2181508752784749E-4</v>
      </c>
    </row>
    <row r="734" spans="1:8">
      <c r="A734" s="3" t="s">
        <v>11839</v>
      </c>
      <c r="B734" s="1">
        <f>IF(ISERROR(SEARCH(" ",A734)), 0, SEARCH(" ",A734))</f>
        <v>6</v>
      </c>
      <c r="C734" s="1">
        <f>IF(0=B734,-1,LEFT(A734,B734-1)+0)</f>
        <v>81899</v>
      </c>
      <c r="D734" s="1">
        <f>IF(B734=0,-1,RIGHT(A734,LEN(A734)-B734)+0)</f>
        <v>506851</v>
      </c>
      <c r="F734" s="1">
        <f>IF(C734&lt;0,443300000,44330*(1-POWER(C734/$A$1,1/5.255))*1000)</f>
        <v>506781.79868303624</v>
      </c>
      <c r="H734" s="5">
        <f t="shared" si="11"/>
        <v>1.3653187418741374E-4</v>
      </c>
    </row>
    <row r="735" spans="1:8">
      <c r="A735" s="3" t="s">
        <v>11840</v>
      </c>
      <c r="B735" s="1">
        <f>IF(ISERROR(SEARCH(" ",A735)), 0, SEARCH(" ",A735))</f>
        <v>6</v>
      </c>
      <c r="C735" s="1">
        <f>IF(0=B735,-1,LEFT(A735,B735-1)+0)</f>
        <v>81879</v>
      </c>
      <c r="D735" s="1">
        <f>IF(B735=0,-1,RIGHT(A735,LEN(A735)-B735)+0)</f>
        <v>508896</v>
      </c>
      <c r="F735" s="1">
        <f>IF(C735&lt;0,443300000,44330*(1-POWER(C735/$A$1,1/5.255))*1000)</f>
        <v>508818.49315601378</v>
      </c>
      <c r="H735" s="5">
        <f t="shared" si="11"/>
        <v>1.5230389703637387E-4</v>
      </c>
    </row>
    <row r="736" spans="1:8">
      <c r="A736" s="3" t="s">
        <v>11841</v>
      </c>
      <c r="B736" s="1">
        <f>IF(ISERROR(SEARCH(" ",A736)), 0, SEARCH(" ",A736))</f>
        <v>6</v>
      </c>
      <c r="C736" s="1">
        <f>IF(0=B736,-1,LEFT(A736,B736-1)+0)</f>
        <v>81859</v>
      </c>
      <c r="D736" s="1">
        <f>IF(B736=0,-1,RIGHT(A736,LEN(A736)-B736)+0)</f>
        <v>510932</v>
      </c>
      <c r="F736" s="1">
        <f>IF(C736&lt;0,443300000,44330*(1-POWER(C736/$A$1,1/5.255))*1000)</f>
        <v>510855.59048805787</v>
      </c>
      <c r="H736" s="5">
        <f t="shared" si="11"/>
        <v>1.495492784600013E-4</v>
      </c>
    </row>
    <row r="737" spans="1:8">
      <c r="A737" s="3" t="s">
        <v>11842</v>
      </c>
      <c r="B737" s="1">
        <f>IF(ISERROR(SEARCH(" ",A737)), 0, SEARCH(" ",A737))</f>
        <v>6</v>
      </c>
      <c r="C737" s="1">
        <f>IF(0=B737,-1,LEFT(A737,B737-1)+0)</f>
        <v>81839</v>
      </c>
      <c r="D737" s="1">
        <f>IF(B737=0,-1,RIGHT(A737,LEN(A737)-B737)+0)</f>
        <v>512977</v>
      </c>
      <c r="F737" s="1">
        <f>IF(C737&lt;0,443300000,44330*(1-POWER(C737/$A$1,1/5.255))*1000)</f>
        <v>512893.09085732623</v>
      </c>
      <c r="H737" s="5">
        <f t="shared" si="11"/>
        <v>1.6357291393916744E-4</v>
      </c>
    </row>
    <row r="738" spans="1:8">
      <c r="A738" s="3" t="s">
        <v>11843</v>
      </c>
      <c r="B738" s="1">
        <f>IF(ISERROR(SEARCH(" ",A738)), 0, SEARCH(" ",A738))</f>
        <v>6</v>
      </c>
      <c r="C738" s="1">
        <f>IF(0=B738,-1,LEFT(A738,B738-1)+0)</f>
        <v>81819</v>
      </c>
      <c r="D738" s="1">
        <f>IF(B738=0,-1,RIGHT(A738,LEN(A738)-B738)+0)</f>
        <v>515022</v>
      </c>
      <c r="F738" s="1">
        <f>IF(C738&lt;0,443300000,44330*(1-POWER(C738/$A$1,1/5.255))*1000)</f>
        <v>514930.99444206996</v>
      </c>
      <c r="H738" s="5">
        <f t="shared" si="11"/>
        <v>1.7670227277677222E-4</v>
      </c>
    </row>
    <row r="739" spans="1:8">
      <c r="A739" s="3" t="s">
        <v>11844</v>
      </c>
      <c r="B739" s="1">
        <f>IF(ISERROR(SEARCH(" ",A739)), 0, SEARCH(" ",A739))</f>
        <v>6</v>
      </c>
      <c r="C739" s="1">
        <f>IF(0=B739,-1,LEFT(A739,B739-1)+0)</f>
        <v>81799</v>
      </c>
      <c r="D739" s="1">
        <f>IF(B739=0,-1,RIGHT(A739,LEN(A739)-B739)+0)</f>
        <v>517067</v>
      </c>
      <c r="F739" s="1">
        <f>IF(C739&lt;0,443300000,44330*(1-POWER(C739/$A$1,1/5.255))*1000)</f>
        <v>516969.30142068298</v>
      </c>
      <c r="H739" s="5">
        <f t="shared" si="11"/>
        <v>1.8894762055404231E-4</v>
      </c>
    </row>
    <row r="740" spans="1:8">
      <c r="A740" s="3" t="s">
        <v>11845</v>
      </c>
      <c r="B740" s="1">
        <f>IF(ISERROR(SEARCH(" ",A740)), 0, SEARCH(" ",A740))</f>
        <v>6</v>
      </c>
      <c r="C740" s="1">
        <f>IF(0=B740,-1,LEFT(A740,B740-1)+0)</f>
        <v>81779</v>
      </c>
      <c r="D740" s="1">
        <f>IF(B740=0,-1,RIGHT(A740,LEN(A740)-B740)+0)</f>
        <v>519112</v>
      </c>
      <c r="F740" s="1">
        <f>IF(C740&lt;0,443300000,44330*(1-POWER(C740/$A$1,1/5.255))*1000)</f>
        <v>519008.01197166764</v>
      </c>
      <c r="H740" s="5">
        <f t="shared" si="11"/>
        <v>2.0031906088157898E-4</v>
      </c>
    </row>
    <row r="741" spans="1:8">
      <c r="A741" s="3" t="s">
        <v>11846</v>
      </c>
      <c r="B741" s="1">
        <f>IF(ISERROR(SEARCH(" ",A741)), 0, SEARCH(" ",A741))</f>
        <v>6</v>
      </c>
      <c r="C741" s="1">
        <f>IF(0=B741,-1,LEFT(A741,B741-1)+0)</f>
        <v>81759</v>
      </c>
      <c r="D741" s="1">
        <f>IF(B741=0,-1,RIGHT(A741,LEN(A741)-B741)+0)</f>
        <v>521157</v>
      </c>
      <c r="F741" s="1">
        <f>IF(C741&lt;0,443300000,44330*(1-POWER(C741/$A$1,1/5.255))*1000)</f>
        <v>521047.1262736686</v>
      </c>
      <c r="H741" s="5">
        <f t="shared" si="11"/>
        <v>2.1082653851218735E-4</v>
      </c>
    </row>
    <row r="742" spans="1:8">
      <c r="A742" s="3" t="s">
        <v>11847</v>
      </c>
      <c r="B742" s="1">
        <f>IF(ISERROR(SEARCH(" ",A742)), 0, SEARCH(" ",A742))</f>
        <v>6</v>
      </c>
      <c r="C742" s="1">
        <f>IF(0=B742,-1,LEFT(A742,B742-1)+0)</f>
        <v>81739</v>
      </c>
      <c r="D742" s="1">
        <f>IF(B742=0,-1,RIGHT(A742,LEN(A742)-B742)+0)</f>
        <v>523202</v>
      </c>
      <c r="F742" s="1">
        <f>IF(C742&lt;0,443300000,44330*(1-POWER(C742/$A$1,1/5.255))*1000)</f>
        <v>523086.64450543438</v>
      </c>
      <c r="H742" s="5">
        <f t="shared" si="11"/>
        <v>2.2047984251899168E-4</v>
      </c>
    </row>
    <row r="743" spans="1:8">
      <c r="A743" s="3" t="s">
        <v>11848</v>
      </c>
      <c r="B743" s="1">
        <f>IF(ISERROR(SEARCH(" ",A743)), 0, SEARCH(" ",A743))</f>
        <v>6</v>
      </c>
      <c r="C743" s="1">
        <f>IF(0=B743,-1,LEFT(A743,B743-1)+0)</f>
        <v>81719</v>
      </c>
      <c r="D743" s="1">
        <f>IF(B743=0,-1,RIGHT(A743,LEN(A743)-B743)+0)</f>
        <v>525247</v>
      </c>
      <c r="F743" s="1">
        <f>IF(C743&lt;0,443300000,44330*(1-POWER(C743/$A$1,1/5.255))*1000)</f>
        <v>525126.56684584089</v>
      </c>
      <c r="H743" s="5">
        <f t="shared" si="11"/>
        <v>2.2928860928117458E-4</v>
      </c>
    </row>
    <row r="744" spans="1:8">
      <c r="A744" s="3" t="s">
        <v>11849</v>
      </c>
      <c r="B744" s="1">
        <f>IF(ISERROR(SEARCH(" ",A744)), 0, SEARCH(" ",A744))</f>
        <v>6</v>
      </c>
      <c r="C744" s="1">
        <f>IF(0=B744,-1,LEFT(A744,B744-1)+0)</f>
        <v>81699</v>
      </c>
      <c r="D744" s="1">
        <f>IF(B744=0,-1,RIGHT(A744,LEN(A744)-B744)+0)</f>
        <v>527292</v>
      </c>
      <c r="F744" s="1">
        <f>IF(C744&lt;0,443300000,44330*(1-POWER(C744/$A$1,1/5.255))*1000)</f>
        <v>527166.89347389271</v>
      </c>
      <c r="H744" s="5">
        <f t="shared" si="11"/>
        <v>2.3726232544262854E-4</v>
      </c>
    </row>
    <row r="745" spans="1:8">
      <c r="A745" s="3" t="s">
        <v>11850</v>
      </c>
      <c r="B745" s="1">
        <f>IF(ISERROR(SEARCH(" ",A745)), 0, SEARCH(" ",A745))</f>
        <v>6</v>
      </c>
      <c r="C745" s="1">
        <f>IF(0=B745,-1,LEFT(A745,B745-1)+0)</f>
        <v>81679</v>
      </c>
      <c r="D745" s="1">
        <f>IF(B745=0,-1,RIGHT(A745,LEN(A745)-B745)+0)</f>
        <v>529328</v>
      </c>
      <c r="F745" s="1">
        <f>IF(C745&lt;0,443300000,44330*(1-POWER(C745/$A$1,1/5.255))*1000)</f>
        <v>529207.62456871185</v>
      </c>
      <c r="H745" s="5">
        <f t="shared" si="11"/>
        <v>2.2741179625515774E-4</v>
      </c>
    </row>
    <row r="746" spans="1:8">
      <c r="A746" s="3" t="s">
        <v>11851</v>
      </c>
      <c r="B746" s="1">
        <f>IF(ISERROR(SEARCH(" ",A746)), 0, SEARCH(" ",A746))</f>
        <v>6</v>
      </c>
      <c r="C746" s="1">
        <f>IF(0=B746,-1,LEFT(A746,B746-1)+0)</f>
        <v>81659</v>
      </c>
      <c r="D746" s="1">
        <f>IF(B746=0,-1,RIGHT(A746,LEN(A746)-B746)+0)</f>
        <v>531373</v>
      </c>
      <c r="F746" s="1">
        <f>IF(C746&lt;0,443300000,44330*(1-POWER(C746/$A$1,1/5.255))*1000)</f>
        <v>531248.7603095487</v>
      </c>
      <c r="H746" s="5">
        <f t="shared" si="11"/>
        <v>2.3380881311489424E-4</v>
      </c>
    </row>
    <row r="747" spans="1:8">
      <c r="A747" s="3" t="s">
        <v>11852</v>
      </c>
      <c r="B747" s="1">
        <f>IF(ISERROR(SEARCH(" ",A747)), 0, SEARCH(" ",A747))</f>
        <v>6</v>
      </c>
      <c r="C747" s="1">
        <f>IF(0=B747,-1,LEFT(A747,B747-1)+0)</f>
        <v>81639</v>
      </c>
      <c r="D747" s="1">
        <f>IF(B747=0,-1,RIGHT(A747,LEN(A747)-B747)+0)</f>
        <v>533418</v>
      </c>
      <c r="F747" s="1">
        <f>IF(C747&lt;0,443300000,44330*(1-POWER(C747/$A$1,1/5.255))*1000)</f>
        <v>533290.30087577167</v>
      </c>
      <c r="H747" s="5">
        <f t="shared" si="11"/>
        <v>2.3939785351886452E-4</v>
      </c>
    </row>
    <row r="748" spans="1:8">
      <c r="A748" s="3" t="s">
        <v>11853</v>
      </c>
      <c r="B748" s="1">
        <f>IF(ISERROR(SEARCH(" ",A748)), 0, SEARCH(" ",A748))</f>
        <v>6</v>
      </c>
      <c r="C748" s="1">
        <f>IF(0=B748,-1,LEFT(A748,B748-1)+0)</f>
        <v>81619</v>
      </c>
      <c r="D748" s="1">
        <f>IF(B748=0,-1,RIGHT(A748,LEN(A748)-B748)+0)</f>
        <v>535463</v>
      </c>
      <c r="F748" s="1">
        <f>IF(C748&lt;0,443300000,44330*(1-POWER(C748/$A$1,1/5.255))*1000)</f>
        <v>535332.24644687714</v>
      </c>
      <c r="H748" s="5">
        <f t="shared" si="11"/>
        <v>2.4418783953861255E-4</v>
      </c>
    </row>
    <row r="749" spans="1:8">
      <c r="A749" s="3" t="s">
        <v>11854</v>
      </c>
      <c r="B749" s="1">
        <f>IF(ISERROR(SEARCH(" ",A749)), 0, SEARCH(" ",A749))</f>
        <v>6</v>
      </c>
      <c r="C749" s="1">
        <f>IF(0=B749,-1,LEFT(A749,B749-1)+0)</f>
        <v>81599</v>
      </c>
      <c r="D749" s="1">
        <f>IF(B749=0,-1,RIGHT(A749,LEN(A749)-B749)+0)</f>
        <v>537508</v>
      </c>
      <c r="F749" s="1">
        <f>IF(C749&lt;0,443300000,44330*(1-POWER(C749/$A$1,1/5.255))*1000)</f>
        <v>537374.59720248438</v>
      </c>
      <c r="H749" s="5">
        <f t="shared" si="11"/>
        <v>2.4818755723751175E-4</v>
      </c>
    </row>
    <row r="750" spans="1:8">
      <c r="A750" s="3" t="s">
        <v>11855</v>
      </c>
      <c r="B750" s="1">
        <f>IF(ISERROR(SEARCH(" ",A750)), 0, SEARCH(" ",A750))</f>
        <v>6</v>
      </c>
      <c r="C750" s="1">
        <f>IF(0=B750,-1,LEFT(A750,B750-1)+0)</f>
        <v>81579</v>
      </c>
      <c r="D750" s="1">
        <f>IF(B750=0,-1,RIGHT(A750,LEN(A750)-B750)+0)</f>
        <v>539553</v>
      </c>
      <c r="F750" s="1">
        <f>IF(C750&lt;0,443300000,44330*(1-POWER(C750/$A$1,1/5.255))*1000)</f>
        <v>539417.35332233098</v>
      </c>
      <c r="H750" s="5">
        <f t="shared" si="11"/>
        <v>2.5140565925686872E-4</v>
      </c>
    </row>
    <row r="751" spans="1:8">
      <c r="A751" s="3" t="s">
        <v>11856</v>
      </c>
      <c r="B751" s="1">
        <f>IF(ISERROR(SEARCH(" ",A751)), 0, SEARCH(" ",A751))</f>
        <v>6</v>
      </c>
      <c r="C751" s="1">
        <f>IF(0=B751,-1,LEFT(A751,B751-1)+0)</f>
        <v>81559</v>
      </c>
      <c r="D751" s="1">
        <f>IF(B751=0,-1,RIGHT(A751,LEN(A751)-B751)+0)</f>
        <v>541598</v>
      </c>
      <c r="F751" s="1">
        <f>IF(C751&lt;0,443300000,44330*(1-POWER(C751/$A$1,1/5.255))*1000)</f>
        <v>541460.51498628245</v>
      </c>
      <c r="H751" s="5">
        <f t="shared" si="11"/>
        <v>2.5385066731700012E-4</v>
      </c>
    </row>
    <row r="752" spans="1:8">
      <c r="A752" s="3" t="s">
        <v>11857</v>
      </c>
      <c r="B752" s="1">
        <f>IF(ISERROR(SEARCH(" ",A752)), 0, SEARCH(" ",A752))</f>
        <v>6</v>
      </c>
      <c r="C752" s="1">
        <f>IF(0=B752,-1,LEFT(A752,B752-1)+0)</f>
        <v>81539</v>
      </c>
      <c r="D752" s="1">
        <f>IF(B752=0,-1,RIGHT(A752,LEN(A752)-B752)+0)</f>
        <v>543643</v>
      </c>
      <c r="F752" s="1">
        <f>IF(C752&lt;0,443300000,44330*(1-POWER(C752/$A$1,1/5.255))*1000)</f>
        <v>543504.08237433212</v>
      </c>
      <c r="H752" s="5">
        <f t="shared" si="11"/>
        <v>2.5553097467984791E-4</v>
      </c>
    </row>
    <row r="753" spans="1:8">
      <c r="A753" s="3" t="s">
        <v>11858</v>
      </c>
      <c r="B753" s="1">
        <f>IF(ISERROR(SEARCH(" ",A753)), 0, SEARCH(" ",A753))</f>
        <v>6</v>
      </c>
      <c r="C753" s="1">
        <f>IF(0=B753,-1,LEFT(A753,B753-1)+0)</f>
        <v>81519</v>
      </c>
      <c r="D753" s="1">
        <f>IF(B753=0,-1,RIGHT(A753,LEN(A753)-B753)+0)</f>
        <v>545679</v>
      </c>
      <c r="F753" s="1">
        <f>IF(C753&lt;0,443300000,44330*(1-POWER(C753/$A$1,1/5.255))*1000)</f>
        <v>545548.05566659174</v>
      </c>
      <c r="H753" s="5">
        <f t="shared" si="11"/>
        <v>2.3996586529490913E-4</v>
      </c>
    </row>
    <row r="754" spans="1:8">
      <c r="A754" s="3" t="s">
        <v>11859</v>
      </c>
      <c r="B754" s="1">
        <f>IF(ISERROR(SEARCH(" ",A754)), 0, SEARCH(" ",A754))</f>
        <v>6</v>
      </c>
      <c r="C754" s="1">
        <f>IF(0=B754,-1,LEFT(A754,B754-1)+0)</f>
        <v>81499</v>
      </c>
      <c r="D754" s="1">
        <f>IF(B754=0,-1,RIGHT(A754,LEN(A754)-B754)+0)</f>
        <v>547724</v>
      </c>
      <c r="F754" s="1">
        <f>IF(C754&lt;0,443300000,44330*(1-POWER(C754/$A$1,1/5.255))*1000)</f>
        <v>547592.43504330062</v>
      </c>
      <c r="H754" s="5">
        <f t="shared" si="11"/>
        <v>2.4020301593390391E-4</v>
      </c>
    </row>
    <row r="755" spans="1:8">
      <c r="A755" s="3" t="s">
        <v>11860</v>
      </c>
      <c r="B755" s="1">
        <f>IF(ISERROR(SEARCH(" ",A755)), 0, SEARCH(" ",A755))</f>
        <v>6</v>
      </c>
      <c r="C755" s="1">
        <f>IF(0=B755,-1,LEFT(A755,B755-1)+0)</f>
        <v>81479</v>
      </c>
      <c r="D755" s="1">
        <f>IF(B755=0,-1,RIGHT(A755,LEN(A755)-B755)+0)</f>
        <v>549769</v>
      </c>
      <c r="F755" s="1">
        <f>IF(C755&lt;0,443300000,44330*(1-POWER(C755/$A$1,1/5.255))*1000)</f>
        <v>549637.22068481648</v>
      </c>
      <c r="H755" s="5">
        <f t="shared" si="11"/>
        <v>2.3969942863915798E-4</v>
      </c>
    </row>
    <row r="756" spans="1:8">
      <c r="A756" s="3" t="s">
        <v>11861</v>
      </c>
      <c r="B756" s="1">
        <f>IF(ISERROR(SEARCH(" ",A756)), 0, SEARCH(" ",A756))</f>
        <v>6</v>
      </c>
      <c r="C756" s="1">
        <f>IF(0=B756,-1,LEFT(A756,B756-1)+0)</f>
        <v>81459</v>
      </c>
      <c r="D756" s="1">
        <f>IF(B756=0,-1,RIGHT(A756,LEN(A756)-B756)+0)</f>
        <v>551814</v>
      </c>
      <c r="F756" s="1">
        <f>IF(C756&lt;0,443300000,44330*(1-POWER(C756/$A$1,1/5.255))*1000)</f>
        <v>551682.41277162987</v>
      </c>
      <c r="H756" s="5">
        <f t="shared" si="11"/>
        <v>2.3846301175782405E-4</v>
      </c>
    </row>
    <row r="757" spans="1:8">
      <c r="A757" s="3" t="s">
        <v>11862</v>
      </c>
      <c r="B757" s="1">
        <f>IF(ISERROR(SEARCH(" ",A757)), 0, SEARCH(" ",A757))</f>
        <v>6</v>
      </c>
      <c r="C757" s="1">
        <f>IF(0=B757,-1,LEFT(A757,B757-1)+0)</f>
        <v>81439</v>
      </c>
      <c r="D757" s="1">
        <f>IF(B757=0,-1,RIGHT(A757,LEN(A757)-B757)+0)</f>
        <v>553859</v>
      </c>
      <c r="F757" s="1">
        <f>IF(C757&lt;0,443300000,44330*(1-POWER(C757/$A$1,1/5.255))*1000)</f>
        <v>553728.01148434938</v>
      </c>
      <c r="H757" s="5">
        <f t="shared" si="11"/>
        <v>2.3650155662473786E-4</v>
      </c>
    </row>
    <row r="758" spans="1:8">
      <c r="A758" s="3" t="s">
        <v>11863</v>
      </c>
      <c r="B758" s="1">
        <f>IF(ISERROR(SEARCH(" ",A758)), 0, SEARCH(" ",A758))</f>
        <v>6</v>
      </c>
      <c r="C758" s="1">
        <f>IF(0=B758,-1,LEFT(A758,B758-1)+0)</f>
        <v>81419</v>
      </c>
      <c r="D758" s="1">
        <f>IF(B758=0,-1,RIGHT(A758,LEN(A758)-B758)+0)</f>
        <v>555904</v>
      </c>
      <c r="F758" s="1">
        <f>IF(C758&lt;0,443300000,44330*(1-POWER(C758/$A$1,1/5.255))*1000)</f>
        <v>555774.01700371166</v>
      </c>
      <c r="H758" s="5">
        <f t="shared" si="11"/>
        <v>2.3382273969667019E-4</v>
      </c>
    </row>
    <row r="759" spans="1:8">
      <c r="A759" s="3" t="s">
        <v>11864</v>
      </c>
      <c r="B759" s="1">
        <f>IF(ISERROR(SEARCH(" ",A759)), 0, SEARCH(" ",A759))</f>
        <v>6</v>
      </c>
      <c r="C759" s="1">
        <f>IF(0=B759,-1,LEFT(A759,B759-1)+0)</f>
        <v>81399</v>
      </c>
      <c r="D759" s="1">
        <f>IF(B759=0,-1,RIGHT(A759,LEN(A759)-B759)+0)</f>
        <v>557949</v>
      </c>
      <c r="F759" s="1">
        <f>IF(C759&lt;0,443300000,44330*(1-POWER(C759/$A$1,1/5.255))*1000)</f>
        <v>557820.4295105763</v>
      </c>
      <c r="H759" s="5">
        <f t="shared" si="11"/>
        <v>2.3043412466676837E-4</v>
      </c>
    </row>
    <row r="760" spans="1:8">
      <c r="A760" s="3" t="s">
        <v>11865</v>
      </c>
      <c r="B760" s="1">
        <f>IF(ISERROR(SEARCH(" ",A760)), 0, SEARCH(" ",A760))</f>
        <v>6</v>
      </c>
      <c r="C760" s="1">
        <f>IF(0=B760,-1,LEFT(A760,B760-1)+0)</f>
        <v>81379</v>
      </c>
      <c r="D760" s="1">
        <f>IF(B760=0,-1,RIGHT(A760,LEN(A760)-B760)+0)</f>
        <v>559994</v>
      </c>
      <c r="F760" s="1">
        <f>IF(C760&lt;0,443300000,44330*(1-POWER(C760/$A$1,1/5.255))*1000)</f>
        <v>559867.24918593094</v>
      </c>
      <c r="H760" s="5">
        <f t="shared" si="11"/>
        <v>2.2634316451437421E-4</v>
      </c>
    </row>
    <row r="761" spans="1:8">
      <c r="A761" s="3" t="s">
        <v>11866</v>
      </c>
      <c r="B761" s="1">
        <f>IF(ISERROR(SEARCH(" ",A761)), 0, SEARCH(" ",A761))</f>
        <v>6</v>
      </c>
      <c r="C761" s="1">
        <f>IF(0=B761,-1,LEFT(A761,B761-1)+0)</f>
        <v>81359</v>
      </c>
      <c r="D761" s="1">
        <f>IF(B761=0,-1,RIGHT(A761,LEN(A761)-B761)+0)</f>
        <v>562039</v>
      </c>
      <c r="F761" s="1">
        <f>IF(C761&lt;0,443300000,44330*(1-POWER(C761/$A$1,1/5.255))*1000)</f>
        <v>561914.47621088137</v>
      </c>
      <c r="H761" s="5">
        <f t="shared" si="11"/>
        <v>2.2155720353681177E-4</v>
      </c>
    </row>
    <row r="762" spans="1:8">
      <c r="A762" s="3" t="s">
        <v>11867</v>
      </c>
      <c r="B762" s="1">
        <f>IF(ISERROR(SEARCH(" ",A762)), 0, SEARCH(" ",A762))</f>
        <v>6</v>
      </c>
      <c r="C762" s="1">
        <f>IF(0=B762,-1,LEFT(A762,B762-1)+0)</f>
        <v>81339</v>
      </c>
      <c r="D762" s="1">
        <f>IF(B762=0,-1,RIGHT(A762,LEN(A762)-B762)+0)</f>
        <v>564075</v>
      </c>
      <c r="F762" s="1">
        <f>IF(C762&lt;0,443300000,44330*(1-POWER(C762/$A$1,1/5.255))*1000)</f>
        <v>563962.11076666613</v>
      </c>
      <c r="H762" s="5">
        <f t="shared" si="11"/>
        <v>2.0013160188604983E-4</v>
      </c>
    </row>
    <row r="763" spans="1:8">
      <c r="A763" s="3" t="s">
        <v>11868</v>
      </c>
      <c r="B763" s="1">
        <f>IF(ISERROR(SEARCH(" ",A763)), 0, SEARCH(" ",A763))</f>
        <v>6</v>
      </c>
      <c r="C763" s="1">
        <f>IF(0=B763,-1,LEFT(A763,B763-1)+0)</f>
        <v>81319</v>
      </c>
      <c r="D763" s="1">
        <f>IF(B763=0,-1,RIGHT(A763,LEN(A763)-B763)+0)</f>
        <v>566120</v>
      </c>
      <c r="F763" s="1">
        <f>IF(C763&lt;0,443300000,44330*(1-POWER(C763/$A$1,1/5.255))*1000)</f>
        <v>566010.15303464187</v>
      </c>
      <c r="H763" s="5">
        <f t="shared" si="11"/>
        <v>1.9403477241243359E-4</v>
      </c>
    </row>
    <row r="764" spans="1:8">
      <c r="A764" s="3" t="s">
        <v>11869</v>
      </c>
      <c r="B764" s="1">
        <f>IF(ISERROR(SEARCH(" ",A764)), 0, SEARCH(" ",A764))</f>
        <v>6</v>
      </c>
      <c r="C764" s="1">
        <f>IF(0=B764,-1,LEFT(A764,B764-1)+0)</f>
        <v>81299</v>
      </c>
      <c r="D764" s="1">
        <f>IF(B764=0,-1,RIGHT(A764,LEN(A764)-B764)+0)</f>
        <v>568164</v>
      </c>
      <c r="F764" s="1">
        <f>IF(C764&lt;0,443300000,44330*(1-POWER(C764/$A$1,1/5.255))*1000)</f>
        <v>568058.60319630324</v>
      </c>
      <c r="H764" s="5">
        <f t="shared" si="11"/>
        <v>1.8550419191774953E-4</v>
      </c>
    </row>
    <row r="765" spans="1:8">
      <c r="A765" s="3" t="s">
        <v>11870</v>
      </c>
      <c r="B765" s="1">
        <f>IF(ISERROR(SEARCH(" ",A765)), 0, SEARCH(" ",A765))</f>
        <v>6</v>
      </c>
      <c r="C765" s="1">
        <f>IF(0=B765,-1,LEFT(A765,B765-1)+0)</f>
        <v>81279</v>
      </c>
      <c r="D765" s="1">
        <f>IF(B765=0,-1,RIGHT(A765,LEN(A765)-B765)+0)</f>
        <v>570209</v>
      </c>
      <c r="F765" s="1">
        <f>IF(C765&lt;0,443300000,44330*(1-POWER(C765/$A$1,1/5.255))*1000)</f>
        <v>570107.46143325302</v>
      </c>
      <c r="H765" s="5">
        <f t="shared" si="11"/>
        <v>1.780725431323985E-4</v>
      </c>
    </row>
    <row r="766" spans="1:8">
      <c r="A766" s="3" t="s">
        <v>11871</v>
      </c>
      <c r="B766" s="1">
        <f>IF(ISERROR(SEARCH(" ",A766)), 0, SEARCH(" ",A766))</f>
        <v>6</v>
      </c>
      <c r="C766" s="1">
        <f>IF(0=B766,-1,LEFT(A766,B766-1)+0)</f>
        <v>81259</v>
      </c>
      <c r="D766" s="1">
        <f>IF(B766=0,-1,RIGHT(A766,LEN(A766)-B766)+0)</f>
        <v>572254</v>
      </c>
      <c r="F766" s="1">
        <f>IF(C766&lt;0,443300000,44330*(1-POWER(C766/$A$1,1/5.255))*1000)</f>
        <v>572156.72792722681</v>
      </c>
      <c r="H766" s="5">
        <f t="shared" si="11"/>
        <v>1.6998059039027066E-4</v>
      </c>
    </row>
    <row r="767" spans="1:8">
      <c r="A767" s="3" t="s">
        <v>11872</v>
      </c>
      <c r="B767" s="1">
        <f>IF(ISERROR(SEARCH(" ",A767)), 0, SEARCH(" ",A767))</f>
        <v>6</v>
      </c>
      <c r="C767" s="1">
        <f>IF(0=B767,-1,LEFT(A767,B767-1)+0)</f>
        <v>81239</v>
      </c>
      <c r="D767" s="1">
        <f>IF(B767=0,-1,RIGHT(A767,LEN(A767)-B767)+0)</f>
        <v>574299</v>
      </c>
      <c r="F767" s="1">
        <f>IF(C767&lt;0,443300000,44330*(1-POWER(C767/$A$1,1/5.255))*1000)</f>
        <v>574206.40286009829</v>
      </c>
      <c r="H767" s="5">
        <f t="shared" si="11"/>
        <v>1.61235070758811E-4</v>
      </c>
    </row>
    <row r="768" spans="1:8">
      <c r="A768" s="3" t="s">
        <v>11873</v>
      </c>
      <c r="B768" s="1">
        <f>IF(ISERROR(SEARCH(" ",A768)), 0, SEARCH(" ",A768))</f>
        <v>6</v>
      </c>
      <c r="C768" s="1">
        <f>IF(0=B768,-1,LEFT(A768,B768-1)+0)</f>
        <v>81219</v>
      </c>
      <c r="D768" s="1">
        <f>IF(B768=0,-1,RIGHT(A768,LEN(A768)-B768)+0)</f>
        <v>576344</v>
      </c>
      <c r="F768" s="1">
        <f>IF(C768&lt;0,443300000,44330*(1-POWER(C768/$A$1,1/5.255))*1000)</f>
        <v>576256.48641384405</v>
      </c>
      <c r="H768" s="5">
        <f t="shared" si="11"/>
        <v>1.5184262550829681E-4</v>
      </c>
    </row>
    <row r="769" spans="1:8">
      <c r="A769" s="3" t="s">
        <v>11874</v>
      </c>
      <c r="B769" s="1">
        <f>IF(ISERROR(SEARCH(" ",A769)), 0, SEARCH(" ",A769))</f>
        <v>6</v>
      </c>
      <c r="C769" s="1">
        <f>IF(0=B769,-1,LEFT(A769,B769-1)+0)</f>
        <v>81199</v>
      </c>
      <c r="D769" s="1">
        <f>IF(B769=0,-1,RIGHT(A769,LEN(A769)-B769)+0)</f>
        <v>578389</v>
      </c>
      <c r="F769" s="1">
        <f>IF(C769&lt;0,443300000,44330*(1-POWER(C769/$A$1,1/5.255))*1000)</f>
        <v>578306.97877058387</v>
      </c>
      <c r="H769" s="5">
        <f t="shared" si="11"/>
        <v>1.4180980173573836E-4</v>
      </c>
    </row>
    <row r="770" spans="1:8">
      <c r="A770" s="3" t="s">
        <v>11875</v>
      </c>
      <c r="B770" s="1">
        <f>IF(ISERROR(SEARCH(" ",A770)), 0, SEARCH(" ",A770))</f>
        <v>6</v>
      </c>
      <c r="C770" s="1">
        <f>IF(0=B770,-1,LEFT(A770,B770-1)+0)</f>
        <v>81179</v>
      </c>
      <c r="D770" s="1">
        <f>IF(B770=0,-1,RIGHT(A770,LEN(A770)-B770)+0)</f>
        <v>580434</v>
      </c>
      <c r="F770" s="1">
        <f>IF(C770&lt;0,443300000,44330*(1-POWER(C770/$A$1,1/5.255))*1000)</f>
        <v>580357.88011255546</v>
      </c>
      <c r="H770" s="5">
        <f t="shared" si="11"/>
        <v>1.3114305406737014E-4</v>
      </c>
    </row>
    <row r="771" spans="1:8">
      <c r="A771" s="3" t="s">
        <v>11876</v>
      </c>
      <c r="B771" s="1">
        <f>IF(ISERROR(SEARCH(" ",A771)), 0, SEARCH(" ",A771))</f>
        <v>6</v>
      </c>
      <c r="C771" s="1">
        <f>IF(0=B771,-1,LEFT(A771,B771-1)+0)</f>
        <v>81159</v>
      </c>
      <c r="D771" s="1">
        <f>IF(B771=0,-1,RIGHT(A771,LEN(A771)-B771)+0)</f>
        <v>582470</v>
      </c>
      <c r="F771" s="1">
        <f>IF(C771&lt;0,443300000,44330*(1-POWER(C771/$A$1,1/5.255))*1000)</f>
        <v>582409.19062212936</v>
      </c>
      <c r="H771" s="5">
        <f t="shared" si="11"/>
        <v>1.0439915853286669E-4</v>
      </c>
    </row>
    <row r="772" spans="1:8">
      <c r="A772" s="3" t="s">
        <v>11877</v>
      </c>
      <c r="B772" s="1">
        <f>IF(ISERROR(SEARCH(" ",A772)), 0, SEARCH(" ",A772))</f>
        <v>6</v>
      </c>
      <c r="C772" s="1">
        <f>IF(0=B772,-1,LEFT(A772,B772-1)+0)</f>
        <v>81139</v>
      </c>
      <c r="D772" s="1">
        <f>IF(B772=0,-1,RIGHT(A772,LEN(A772)-B772)+0)</f>
        <v>584515</v>
      </c>
      <c r="F772" s="1">
        <f>IF(C772&lt;0,443300000,44330*(1-POWER(C772/$A$1,1/5.255))*1000)</f>
        <v>584460.91048179416</v>
      </c>
      <c r="H772" s="5">
        <f t="shared" ref="H772:H835" si="12">IF(D772&gt;0,ABS((F772-D772)/D772),0)</f>
        <v>9.2537433950959E-5</v>
      </c>
    </row>
    <row r="773" spans="1:8">
      <c r="A773" s="3" t="s">
        <v>11878</v>
      </c>
      <c r="B773" s="1">
        <f>IF(ISERROR(SEARCH(" ",A773)), 0, SEARCH(" ",A773))</f>
        <v>6</v>
      </c>
      <c r="C773" s="1">
        <f>IF(0=B773,-1,LEFT(A773,B773-1)+0)</f>
        <v>81119</v>
      </c>
      <c r="D773" s="1">
        <f>IF(B773=0,-1,RIGHT(A773,LEN(A773)-B773)+0)</f>
        <v>586560</v>
      </c>
      <c r="F773" s="1">
        <f>IF(C773&lt;0,443300000,44330*(1-POWER(C773/$A$1,1/5.255))*1000)</f>
        <v>586513.03987417161</v>
      </c>
      <c r="H773" s="5">
        <f t="shared" si="12"/>
        <v>8.0060225430296421E-5</v>
      </c>
    </row>
    <row r="774" spans="1:8">
      <c r="A774" s="3" t="s">
        <v>11879</v>
      </c>
      <c r="B774" s="1">
        <f>IF(ISERROR(SEARCH(" ",A774)), 0, SEARCH(" ",A774))</f>
        <v>6</v>
      </c>
      <c r="C774" s="1">
        <f>IF(0=B774,-1,LEFT(A774,B774-1)+0)</f>
        <v>81099</v>
      </c>
      <c r="D774" s="1">
        <f>IF(B774=0,-1,RIGHT(A774,LEN(A774)-B774)+0)</f>
        <v>588605</v>
      </c>
      <c r="F774" s="1">
        <f>IF(C774&lt;0,443300000,44330*(1-POWER(C774/$A$1,1/5.255))*1000)</f>
        <v>588565.57898200606</v>
      </c>
      <c r="H774" s="5">
        <f t="shared" si="12"/>
        <v>6.6973637658429745E-5</v>
      </c>
    </row>
    <row r="775" spans="1:8">
      <c r="A775" s="3" t="s">
        <v>11880</v>
      </c>
      <c r="B775" s="1">
        <f>IF(ISERROR(SEARCH(" ",A775)), 0, SEARCH(" ",A775))</f>
        <v>6</v>
      </c>
      <c r="C775" s="1">
        <f>IF(0=B775,-1,LEFT(A775,B775-1)+0)</f>
        <v>81079</v>
      </c>
      <c r="D775" s="1">
        <f>IF(B775=0,-1,RIGHT(A775,LEN(A775)-B775)+0)</f>
        <v>590650</v>
      </c>
      <c r="F775" s="1">
        <f>IF(C775&lt;0,443300000,44330*(1-POWER(C775/$A$1,1/5.255))*1000)</f>
        <v>590618.52798817039</v>
      </c>
      <c r="H775" s="5">
        <f t="shared" si="12"/>
        <v>5.3283690560585763E-5</v>
      </c>
    </row>
    <row r="776" spans="1:8">
      <c r="A776" s="3" t="s">
        <v>11881</v>
      </c>
      <c r="B776" s="1">
        <f>IF(ISERROR(SEARCH(" ",A776)), 0, SEARCH(" ",A776))</f>
        <v>6</v>
      </c>
      <c r="C776" s="1">
        <f>IF(0=B776,-1,LEFT(A776,B776-1)+0)</f>
        <v>81059</v>
      </c>
      <c r="D776" s="1">
        <f>IF(B776=0,-1,RIGHT(A776,LEN(A776)-B776)+0)</f>
        <v>592695</v>
      </c>
      <c r="F776" s="1">
        <f>IF(C776&lt;0,443300000,44330*(1-POWER(C776/$A$1,1/5.255))*1000)</f>
        <v>592671.88707566506</v>
      </c>
      <c r="H776" s="5">
        <f t="shared" si="12"/>
        <v>3.8996320763533292E-5</v>
      </c>
    </row>
    <row r="777" spans="1:8">
      <c r="A777" s="3" t="s">
        <v>11882</v>
      </c>
      <c r="B777" s="1">
        <f>IF(ISERROR(SEARCH(" ",A777)), 0, SEARCH(" ",A777))</f>
        <v>6</v>
      </c>
      <c r="C777" s="1">
        <f>IF(0=B777,-1,LEFT(A777,B777-1)+0)</f>
        <v>81039</v>
      </c>
      <c r="D777" s="1">
        <f>IF(B777=0,-1,RIGHT(A777,LEN(A777)-B777)+0)</f>
        <v>594740</v>
      </c>
      <c r="F777" s="1">
        <f>IF(C777&lt;0,443300000,44330*(1-POWER(C777/$A$1,1/5.255))*1000)</f>
        <v>594725.65642761369</v>
      </c>
      <c r="H777" s="5">
        <f t="shared" si="12"/>
        <v>2.4117383035120626E-5</v>
      </c>
    </row>
    <row r="778" spans="1:8">
      <c r="A778" s="3" t="s">
        <v>11883</v>
      </c>
      <c r="B778" s="1">
        <f>IF(ISERROR(SEARCH(" ",A778)), 0, SEARCH(" ",A778))</f>
        <v>6</v>
      </c>
      <c r="C778" s="1">
        <f>IF(0=B778,-1,LEFT(A778,B778-1)+0)</f>
        <v>81019</v>
      </c>
      <c r="D778" s="1">
        <f>IF(B778=0,-1,RIGHT(A778,LEN(A778)-B778)+0)</f>
        <v>596790</v>
      </c>
      <c r="F778" s="1">
        <f>IF(C778&lt;0,443300000,44330*(1-POWER(C778/$A$1,1/5.255))*1000)</f>
        <v>596779.83622726763</v>
      </c>
      <c r="H778" s="5">
        <f t="shared" si="12"/>
        <v>1.7030735656376061E-5</v>
      </c>
    </row>
    <row r="779" spans="1:8">
      <c r="A779" s="3" t="s">
        <v>11884</v>
      </c>
      <c r="B779" s="1">
        <f>IF(ISERROR(SEARCH(" ",A779)), 0, SEARCH(" ",A779))</f>
        <v>6</v>
      </c>
      <c r="C779" s="1">
        <f>IF(0=B779,-1,LEFT(A779,B779-1)+0)</f>
        <v>80999</v>
      </c>
      <c r="D779" s="1">
        <f>IF(B779=0,-1,RIGHT(A779,LEN(A779)-B779)+0)</f>
        <v>598857</v>
      </c>
      <c r="F779" s="1">
        <f>IF(C779&lt;0,443300000,44330*(1-POWER(C779/$A$1,1/5.255))*1000)</f>
        <v>598834.42665801162</v>
      </c>
      <c r="H779" s="5">
        <f t="shared" si="12"/>
        <v>3.7694043800734302E-5</v>
      </c>
    </row>
    <row r="780" spans="1:8">
      <c r="A780" s="3" t="s">
        <v>11885</v>
      </c>
      <c r="B780" s="1">
        <f>IF(ISERROR(SEARCH(" ",A780)), 0, SEARCH(" ",A780))</f>
        <v>6</v>
      </c>
      <c r="C780" s="1">
        <f>IF(0=B780,-1,LEFT(A780,B780-1)+0)</f>
        <v>80979</v>
      </c>
      <c r="D780" s="1">
        <f>IF(B780=0,-1,RIGHT(A780,LEN(A780)-B780)+0)</f>
        <v>600915</v>
      </c>
      <c r="F780" s="1">
        <f>IF(C780&lt;0,443300000,44330*(1-POWER(C780/$A$1,1/5.255))*1000)</f>
        <v>600889.42790335289</v>
      </c>
      <c r="H780" s="5">
        <f t="shared" si="12"/>
        <v>4.2555264300462845E-5</v>
      </c>
    </row>
    <row r="781" spans="1:8">
      <c r="A781" s="3" t="s">
        <v>11886</v>
      </c>
      <c r="B781" s="1">
        <f>IF(ISERROR(SEARCH(" ",A781)), 0, SEARCH(" ",A781))</f>
        <v>6</v>
      </c>
      <c r="C781" s="1">
        <f>IF(0=B781,-1,LEFT(A781,B781-1)+0)</f>
        <v>80959</v>
      </c>
      <c r="D781" s="1">
        <f>IF(B781=0,-1,RIGHT(A781,LEN(A781)-B781)+0)</f>
        <v>602982</v>
      </c>
      <c r="F781" s="1">
        <f>IF(C781&lt;0,443300000,44330*(1-POWER(C781/$A$1,1/5.255))*1000)</f>
        <v>602944.84014692204</v>
      </c>
      <c r="H781" s="5">
        <f t="shared" si="12"/>
        <v>6.1626803251107443E-5</v>
      </c>
    </row>
    <row r="782" spans="1:8">
      <c r="A782" s="3" t="s">
        <v>11887</v>
      </c>
      <c r="B782" s="1">
        <f>IF(ISERROR(SEARCH(" ",A782)), 0, SEARCH(" ",A782))</f>
        <v>6</v>
      </c>
      <c r="C782" s="1">
        <f>IF(0=B782,-1,LEFT(A782,B782-1)+0)</f>
        <v>80939</v>
      </c>
      <c r="D782" s="1">
        <f>IF(B782=0,-1,RIGHT(A782,LEN(A782)-B782)+0)</f>
        <v>605049</v>
      </c>
      <c r="F782" s="1">
        <f>IF(C782&lt;0,443300000,44330*(1-POWER(C782/$A$1,1/5.255))*1000)</f>
        <v>605000.66357248242</v>
      </c>
      <c r="H782" s="5">
        <f t="shared" si="12"/>
        <v>7.988845121235557E-5</v>
      </c>
    </row>
    <row r="783" spans="1:8">
      <c r="A783" s="3" t="s">
        <v>11888</v>
      </c>
      <c r="B783" s="1">
        <f>IF(ISERROR(SEARCH(" ",A783)), 0, SEARCH(" ",A783))</f>
        <v>6</v>
      </c>
      <c r="C783" s="1">
        <f>IF(0=B783,-1,LEFT(A783,B783-1)+0)</f>
        <v>80919</v>
      </c>
      <c r="D783" s="1">
        <f>IF(B783=0,-1,RIGHT(A783,LEN(A783)-B783)+0)</f>
        <v>607116</v>
      </c>
      <c r="F783" s="1">
        <f>IF(C783&lt;0,443300000,44330*(1-POWER(C783/$A$1,1/5.255))*1000)</f>
        <v>607056.89836392552</v>
      </c>
      <c r="H783" s="5">
        <f t="shared" si="12"/>
        <v>9.7348177406761472E-5</v>
      </c>
    </row>
    <row r="784" spans="1:8">
      <c r="A784" s="3" t="s">
        <v>11889</v>
      </c>
      <c r="B784" s="1">
        <f>IF(ISERROR(SEARCH(" ",A784)), 0, SEARCH(" ",A784))</f>
        <v>6</v>
      </c>
      <c r="C784" s="1">
        <f>IF(0=B784,-1,LEFT(A784,B784-1)+0)</f>
        <v>80899</v>
      </c>
      <c r="D784" s="1">
        <f>IF(B784=0,-1,RIGHT(A784,LEN(A784)-B784)+0)</f>
        <v>609183</v>
      </c>
      <c r="F784" s="1">
        <f>IF(C784&lt;0,443300000,44330*(1-POWER(C784/$A$1,1/5.255))*1000)</f>
        <v>609113.54470527056</v>
      </c>
      <c r="H784" s="5">
        <f t="shared" si="12"/>
        <v>1.1401384268675139E-4</v>
      </c>
    </row>
    <row r="785" spans="1:8">
      <c r="A785" s="3" t="s">
        <v>11890</v>
      </c>
      <c r="B785" s="1">
        <f>IF(ISERROR(SEARCH(" ",A785)), 0, SEARCH(" ",A785))</f>
        <v>6</v>
      </c>
      <c r="C785" s="1">
        <f>IF(0=B785,-1,LEFT(A785,B785-1)+0)</f>
        <v>80879</v>
      </c>
      <c r="D785" s="1">
        <f>IF(B785=0,-1,RIGHT(A785,LEN(A785)-B785)+0)</f>
        <v>611250</v>
      </c>
      <c r="F785" s="1">
        <f>IF(C785&lt;0,443300000,44330*(1-POWER(C785/$A$1,1/5.255))*1000)</f>
        <v>611170.6027806598</v>
      </c>
      <c r="H785" s="5">
        <f t="shared" si="12"/>
        <v>1.2989320137456122E-4</v>
      </c>
    </row>
    <row r="786" spans="1:8">
      <c r="A786" s="3" t="s">
        <v>11891</v>
      </c>
      <c r="B786" s="1">
        <f>IF(ISERROR(SEARCH(" ",A786)), 0, SEARCH(" ",A786))</f>
        <v>6</v>
      </c>
      <c r="C786" s="1">
        <f>IF(0=B786,-1,LEFT(A786,B786-1)+0)</f>
        <v>80859</v>
      </c>
      <c r="D786" s="1">
        <f>IF(B786=0,-1,RIGHT(A786,LEN(A786)-B786)+0)</f>
        <v>613317</v>
      </c>
      <c r="F786" s="1">
        <f>IF(C786&lt;0,443300000,44330*(1-POWER(C786/$A$1,1/5.255))*1000)</f>
        <v>613228.0727743638</v>
      </c>
      <c r="H786" s="5">
        <f t="shared" si="12"/>
        <v>1.449939030488343E-4</v>
      </c>
    </row>
    <row r="787" spans="1:8">
      <c r="A787" s="3" t="s">
        <v>11892</v>
      </c>
      <c r="B787" s="1">
        <f>IF(ISERROR(SEARCH(" ",A787)), 0, SEARCH(" ",A787))</f>
        <v>6</v>
      </c>
      <c r="C787" s="1">
        <f>IF(0=B787,-1,LEFT(A787,B787-1)+0)</f>
        <v>80839</v>
      </c>
      <c r="D787" s="1">
        <f>IF(B787=0,-1,RIGHT(A787,LEN(A787)-B787)+0)</f>
        <v>615384</v>
      </c>
      <c r="F787" s="1">
        <f>IF(C787&lt;0,443300000,44330*(1-POWER(C787/$A$1,1/5.255))*1000)</f>
        <v>615285.95487078559</v>
      </c>
      <c r="H787" s="5">
        <f t="shared" si="12"/>
        <v>1.5932349429691618E-4</v>
      </c>
    </row>
    <row r="788" spans="1:8">
      <c r="A788" s="3" t="s">
        <v>11893</v>
      </c>
      <c r="B788" s="1">
        <f>IF(ISERROR(SEARCH(" ",A788)), 0, SEARCH(" ",A788))</f>
        <v>6</v>
      </c>
      <c r="C788" s="1">
        <f>IF(0=B788,-1,LEFT(A788,B788-1)+0)</f>
        <v>80819</v>
      </c>
      <c r="D788" s="1">
        <f>IF(B788=0,-1,RIGHT(A788,LEN(A788)-B788)+0)</f>
        <v>617442</v>
      </c>
      <c r="F788" s="1">
        <f>IF(C788&lt;0,443300000,44330*(1-POWER(C788/$A$1,1/5.255))*1000)</f>
        <v>617344.24925446138</v>
      </c>
      <c r="H788" s="5">
        <f t="shared" si="12"/>
        <v>1.5831567262774825E-4</v>
      </c>
    </row>
    <row r="789" spans="1:8">
      <c r="A789" s="3" t="s">
        <v>11894</v>
      </c>
      <c r="B789" s="1">
        <f>IF(ISERROR(SEARCH(" ",A789)), 0, SEARCH(" ",A789))</f>
        <v>6</v>
      </c>
      <c r="C789" s="1">
        <f>IF(0=B789,-1,LEFT(A789,B789-1)+0)</f>
        <v>80799</v>
      </c>
      <c r="D789" s="1">
        <f>IF(B789=0,-1,RIGHT(A789,LEN(A789)-B789)+0)</f>
        <v>619509</v>
      </c>
      <c r="F789" s="1">
        <f>IF(C789&lt;0,443300000,44330*(1-POWER(C789/$A$1,1/5.255))*1000)</f>
        <v>619402.95611004042</v>
      </c>
      <c r="H789" s="5">
        <f t="shared" si="12"/>
        <v>1.7117409102946948E-4</v>
      </c>
    </row>
    <row r="790" spans="1:8">
      <c r="A790" s="3" t="s">
        <v>11895</v>
      </c>
      <c r="B790" s="1">
        <f>IF(ISERROR(SEARCH(" ",A790)), 0, SEARCH(" ",A790))</f>
        <v>6</v>
      </c>
      <c r="C790" s="1">
        <f>IF(0=B790,-1,LEFT(A790,B790-1)+0)</f>
        <v>80779</v>
      </c>
      <c r="D790" s="1">
        <f>IF(B790=0,-1,RIGHT(A790,LEN(A790)-B790)+0)</f>
        <v>621576</v>
      </c>
      <c r="F790" s="1">
        <f>IF(C790&lt;0,443300000,44330*(1-POWER(C790/$A$1,1/5.255))*1000)</f>
        <v>621462.0756223147</v>
      </c>
      <c r="H790" s="5">
        <f t="shared" si="12"/>
        <v>1.8328310244490834E-4</v>
      </c>
    </row>
    <row r="791" spans="1:8">
      <c r="A791" s="3" t="s">
        <v>11896</v>
      </c>
      <c r="B791" s="1">
        <f>IF(ISERROR(SEARCH(" ",A791)), 0, SEARCH(" ",A791))</f>
        <v>6</v>
      </c>
      <c r="C791" s="1">
        <f>IF(0=B791,-1,LEFT(A791,B791-1)+0)</f>
        <v>80759</v>
      </c>
      <c r="D791" s="1">
        <f>IF(B791=0,-1,RIGHT(A791,LEN(A791)-B791)+0)</f>
        <v>623643</v>
      </c>
      <c r="F791" s="1">
        <f>IF(C791&lt;0,443300000,44330*(1-POWER(C791/$A$1,1/5.255))*1000)</f>
        <v>623521.60797619435</v>
      </c>
      <c r="H791" s="5">
        <f t="shared" si="12"/>
        <v>1.946498618691227E-4</v>
      </c>
    </row>
    <row r="792" spans="1:8">
      <c r="A792" s="3" t="s">
        <v>11897</v>
      </c>
      <c r="B792" s="1">
        <f>IF(ISERROR(SEARCH(" ",A792)), 0, SEARCH(" ",A792))</f>
        <v>6</v>
      </c>
      <c r="C792" s="1">
        <f>IF(0=B792,-1,LEFT(A792,B792-1)+0)</f>
        <v>80739</v>
      </c>
      <c r="D792" s="1">
        <f>IF(B792=0,-1,RIGHT(A792,LEN(A792)-B792)+0)</f>
        <v>625710</v>
      </c>
      <c r="F792" s="1">
        <f>IF(C792&lt;0,443300000,44330*(1-POWER(C792/$A$1,1/5.255))*1000)</f>
        <v>625581.55335672735</v>
      </c>
      <c r="H792" s="5">
        <f t="shared" si="12"/>
        <v>2.0528142953228753E-4</v>
      </c>
    </row>
    <row r="793" spans="1:8">
      <c r="A793" s="3" t="s">
        <v>11898</v>
      </c>
      <c r="B793" s="1">
        <f>IF(ISERROR(SEARCH(" ",A793)), 0, SEARCH(" ",A793))</f>
        <v>6</v>
      </c>
      <c r="C793" s="1">
        <f>IF(0=B793,-1,LEFT(A793,B793-1)+0)</f>
        <v>80719</v>
      </c>
      <c r="D793" s="1">
        <f>IF(B793=0,-1,RIGHT(A793,LEN(A793)-B793)+0)</f>
        <v>627777</v>
      </c>
      <c r="F793" s="1">
        <f>IF(C793&lt;0,443300000,44330*(1-POWER(C793/$A$1,1/5.255))*1000)</f>
        <v>627641.9119490796</v>
      </c>
      <c r="H793" s="5">
        <f t="shared" si="12"/>
        <v>2.1518477249150549E-4</v>
      </c>
    </row>
    <row r="794" spans="1:8">
      <c r="A794" s="3" t="s">
        <v>11899</v>
      </c>
      <c r="B794" s="1">
        <f>IF(ISERROR(SEARCH(" ",A794)), 0, SEARCH(" ",A794))</f>
        <v>6</v>
      </c>
      <c r="C794" s="1">
        <f>IF(0=B794,-1,LEFT(A794,B794-1)+0)</f>
        <v>80699</v>
      </c>
      <c r="D794" s="1">
        <f>IF(B794=0,-1,RIGHT(A794,LEN(A794)-B794)+0)</f>
        <v>629844</v>
      </c>
      <c r="F794" s="1">
        <f>IF(C794&lt;0,443300000,44330*(1-POWER(C794/$A$1,1/5.255))*1000)</f>
        <v>629702.68393856019</v>
      </c>
      <c r="H794" s="5">
        <f t="shared" si="12"/>
        <v>2.24366766119559E-4</v>
      </c>
    </row>
    <row r="795" spans="1:8">
      <c r="A795" s="3" t="s">
        <v>11900</v>
      </c>
      <c r="B795" s="1">
        <f>IF(ISERROR(SEARCH(" ",A795)), 0, SEARCH(" ",A795))</f>
        <v>6</v>
      </c>
      <c r="C795" s="1">
        <f>IF(0=B795,-1,LEFT(A795,B795-1)+0)</f>
        <v>80679</v>
      </c>
      <c r="D795" s="1">
        <f>IF(B795=0,-1,RIGHT(A795,LEN(A795)-B795)+0)</f>
        <v>631911</v>
      </c>
      <c r="F795" s="1">
        <f>IF(C795&lt;0,443300000,44330*(1-POWER(C795/$A$1,1/5.255))*1000)</f>
        <v>631763.8695105958</v>
      </c>
      <c r="H795" s="5">
        <f t="shared" si="12"/>
        <v>2.3283419564495134E-4</v>
      </c>
    </row>
    <row r="796" spans="1:8">
      <c r="A796" s="3" t="s">
        <v>11901</v>
      </c>
      <c r="B796" s="1">
        <f>IF(ISERROR(SEARCH(" ",A796)), 0, SEARCH(" ",A796))</f>
        <v>6</v>
      </c>
      <c r="C796" s="1">
        <f>IF(0=B796,-1,LEFT(A796,B796-1)+0)</f>
        <v>80659</v>
      </c>
      <c r="D796" s="1">
        <f>IF(B796=0,-1,RIGHT(A796,LEN(A796)-B796)+0)</f>
        <v>633978</v>
      </c>
      <c r="F796" s="1">
        <f>IF(C796&lt;0,443300000,44330*(1-POWER(C796/$A$1,1/5.255))*1000)</f>
        <v>633825.46885074629</v>
      </c>
      <c r="H796" s="5">
        <f t="shared" si="12"/>
        <v>2.4059375759681698E-4</v>
      </c>
    </row>
    <row r="797" spans="1:8">
      <c r="A797" s="3" t="s">
        <v>11902</v>
      </c>
      <c r="B797" s="1">
        <f>IF(ISERROR(SEARCH(" ",A797)), 0, SEARCH(" ",A797))</f>
        <v>6</v>
      </c>
      <c r="C797" s="1">
        <f>IF(0=B797,-1,LEFT(A797,B797-1)+0)</f>
        <v>80639</v>
      </c>
      <c r="D797" s="1">
        <f>IF(B797=0,-1,RIGHT(A797,LEN(A797)-B797)+0)</f>
        <v>636036</v>
      </c>
      <c r="F797" s="1">
        <f>IF(C797&lt;0,443300000,44330*(1-POWER(C797/$A$1,1/5.255))*1000)</f>
        <v>635887.48214469431</v>
      </c>
      <c r="H797" s="5">
        <f t="shared" si="12"/>
        <v>2.3350542312965038E-4</v>
      </c>
    </row>
    <row r="798" spans="1:8">
      <c r="A798" s="3" t="s">
        <v>11903</v>
      </c>
      <c r="B798" s="1">
        <f>IF(ISERROR(SEARCH(" ",A798)), 0, SEARCH(" ",A798))</f>
        <v>6</v>
      </c>
      <c r="C798" s="1">
        <f>IF(0=B798,-1,LEFT(A798,B798-1)+0)</f>
        <v>80619</v>
      </c>
      <c r="D798" s="1">
        <f>IF(B798=0,-1,RIGHT(A798,LEN(A798)-B798)+0)</f>
        <v>638103</v>
      </c>
      <c r="F798" s="1">
        <f>IF(C798&lt;0,443300000,44330*(1-POWER(C798/$A$1,1/5.255))*1000)</f>
        <v>637949.90957827063</v>
      </c>
      <c r="H798" s="5">
        <f t="shared" si="12"/>
        <v>2.3991490673037406E-4</v>
      </c>
    </row>
    <row r="799" spans="1:8">
      <c r="A799" s="3" t="s">
        <v>11904</v>
      </c>
      <c r="B799" s="1">
        <f>IF(ISERROR(SEARCH(" ",A799)), 0, SEARCH(" ",A799))</f>
        <v>6</v>
      </c>
      <c r="C799" s="1">
        <f>IF(0=B799,-1,LEFT(A799,B799-1)+0)</f>
        <v>80599</v>
      </c>
      <c r="D799" s="1">
        <f>IF(B799=0,-1,RIGHT(A799,LEN(A799)-B799)+0)</f>
        <v>640170</v>
      </c>
      <c r="F799" s="1">
        <f>IF(C799&lt;0,443300000,44330*(1-POWER(C799/$A$1,1/5.255))*1000)</f>
        <v>640012.75133741391</v>
      </c>
      <c r="H799" s="5">
        <f t="shared" si="12"/>
        <v>2.4563578828450426E-4</v>
      </c>
    </row>
    <row r="800" spans="1:8">
      <c r="A800" s="3" t="s">
        <v>11905</v>
      </c>
      <c r="B800" s="1">
        <f>IF(ISERROR(SEARCH(" ",A800)), 0, SEARCH(" ",A800))</f>
        <v>6</v>
      </c>
      <c r="C800" s="1">
        <f>IF(0=B800,-1,LEFT(A800,B800-1)+0)</f>
        <v>80579</v>
      </c>
      <c r="D800" s="1">
        <f>IF(B800=0,-1,RIGHT(A800,LEN(A800)-B800)+0)</f>
        <v>642237</v>
      </c>
      <c r="F800" s="1">
        <f>IF(C800&lt;0,443300000,44330*(1-POWER(C800/$A$1,1/5.255))*1000)</f>
        <v>642076.00760820066</v>
      </c>
      <c r="H800" s="5">
        <f t="shared" si="12"/>
        <v>2.5067442672929734E-4</v>
      </c>
    </row>
    <row r="801" spans="1:8">
      <c r="A801" s="3" t="s">
        <v>11906</v>
      </c>
      <c r="B801" s="1">
        <f>IF(ISERROR(SEARCH(" ",A801)), 0, SEARCH(" ",A801))</f>
        <v>6</v>
      </c>
      <c r="C801" s="1">
        <f>IF(0=B801,-1,LEFT(A801,B801-1)+0)</f>
        <v>80559</v>
      </c>
      <c r="D801" s="1">
        <f>IF(B801=0,-1,RIGHT(A801,LEN(A801)-B801)+0)</f>
        <v>644305</v>
      </c>
      <c r="F801" s="1">
        <f>IF(C801&lt;0,443300000,44330*(1-POWER(C801/$A$1,1/5.255))*1000)</f>
        <v>644139.67857684521</v>
      </c>
      <c r="H801" s="5">
        <f t="shared" si="12"/>
        <v>2.5658876332604894E-4</v>
      </c>
    </row>
    <row r="802" spans="1:8">
      <c r="A802" s="3" t="s">
        <v>11907</v>
      </c>
      <c r="B802" s="1">
        <f>IF(ISERROR(SEARCH(" ",A802)), 0, SEARCH(" ",A802))</f>
        <v>6</v>
      </c>
      <c r="C802" s="1">
        <f>IF(0=B802,-1,LEFT(A802,B802-1)+0)</f>
        <v>80539</v>
      </c>
      <c r="D802" s="1">
        <f>IF(B802=0,-1,RIGHT(A802,LEN(A802)-B802)+0)</f>
        <v>646372</v>
      </c>
      <c r="F802" s="1">
        <f>IF(C802&lt;0,443300000,44330*(1-POWER(C802/$A$1,1/5.255))*1000)</f>
        <v>646203.76442967518</v>
      </c>
      <c r="H802" s="5">
        <f t="shared" si="12"/>
        <v>2.6027669875059204E-4</v>
      </c>
    </row>
    <row r="803" spans="1:8">
      <c r="A803" s="3" t="s">
        <v>11908</v>
      </c>
      <c r="B803" s="1">
        <f>IF(ISERROR(SEARCH(" ",A803)), 0, SEARCH(" ",A803))</f>
        <v>6</v>
      </c>
      <c r="C803" s="1">
        <f>IF(0=B803,-1,LEFT(A803,B803-1)+0)</f>
        <v>80519</v>
      </c>
      <c r="D803" s="1">
        <f>IF(B803=0,-1,RIGHT(A803,LEN(A803)-B803)+0)</f>
        <v>648439</v>
      </c>
      <c r="F803" s="1">
        <f>IF(C803&lt;0,443300000,44330*(1-POWER(C803/$A$1,1/5.255))*1000)</f>
        <v>648268.26535317069</v>
      </c>
      <c r="H803" s="5">
        <f t="shared" si="12"/>
        <v>2.6330101494405919E-4</v>
      </c>
    </row>
    <row r="804" spans="1:8">
      <c r="A804" s="3" t="s">
        <v>11909</v>
      </c>
      <c r="B804" s="1">
        <f>IF(ISERROR(SEARCH(" ",A804)), 0, SEARCH(" ",A804))</f>
        <v>6</v>
      </c>
      <c r="C804" s="1">
        <f>IF(0=B804,-1,LEFT(A804,B804-1)+0)</f>
        <v>80499</v>
      </c>
      <c r="D804" s="1">
        <f>IF(B804=0,-1,RIGHT(A804,LEN(A804)-B804)+0)</f>
        <v>650506</v>
      </c>
      <c r="F804" s="1">
        <f>IF(C804&lt;0,443300000,44330*(1-POWER(C804/$A$1,1/5.255))*1000)</f>
        <v>650333.18153391522</v>
      </c>
      <c r="H804" s="5">
        <f t="shared" si="12"/>
        <v>2.6566775108112213E-4</v>
      </c>
    </row>
    <row r="805" spans="1:8">
      <c r="A805" s="3" t="s">
        <v>11910</v>
      </c>
      <c r="B805" s="1">
        <f>IF(ISERROR(SEARCH(" ",A805)), 0, SEARCH(" ",A805))</f>
        <v>6</v>
      </c>
      <c r="C805" s="1">
        <f>IF(0=B805,-1,LEFT(A805,B805-1)+0)</f>
        <v>80479</v>
      </c>
      <c r="D805" s="1">
        <f>IF(B805=0,-1,RIGHT(A805,LEN(A805)-B805)+0)</f>
        <v>652573</v>
      </c>
      <c r="F805" s="1">
        <f>IF(C805&lt;0,443300000,44330*(1-POWER(C805/$A$1,1/5.255))*1000)</f>
        <v>652398.51315863989</v>
      </c>
      <c r="H805" s="5">
        <f t="shared" si="12"/>
        <v>2.673828695948301E-4</v>
      </c>
    </row>
    <row r="806" spans="1:8">
      <c r="A806" s="3" t="s">
        <v>11911</v>
      </c>
      <c r="B806" s="1">
        <f>IF(ISERROR(SEARCH(" ",A806)), 0, SEARCH(" ",A806))</f>
        <v>6</v>
      </c>
      <c r="C806" s="1">
        <f>IF(0=B806,-1,LEFT(A806,B806-1)+0)</f>
        <v>80459</v>
      </c>
      <c r="D806" s="1">
        <f>IF(B806=0,-1,RIGHT(A806,LEN(A806)-B806)+0)</f>
        <v>654631</v>
      </c>
      <c r="F806" s="1">
        <f>IF(C806&lt;0,443300000,44330*(1-POWER(C806/$A$1,1/5.255))*1000)</f>
        <v>654464.26041420875</v>
      </c>
      <c r="H806" s="5">
        <f t="shared" si="12"/>
        <v>2.5470774496051793E-4</v>
      </c>
    </row>
    <row r="807" spans="1:8">
      <c r="A807" s="3" t="s">
        <v>11912</v>
      </c>
      <c r="B807" s="1">
        <f>IF(ISERROR(SEARCH(" ",A807)), 0, SEARCH(" ",A807))</f>
        <v>6</v>
      </c>
      <c r="C807" s="1">
        <f>IF(0=B807,-1,LEFT(A807,B807-1)+0)</f>
        <v>80439</v>
      </c>
      <c r="D807" s="1">
        <f>IF(B807=0,-1,RIGHT(A807,LEN(A807)-B807)+0)</f>
        <v>656698</v>
      </c>
      <c r="F807" s="1">
        <f>IF(C807&lt;0,443300000,44330*(1-POWER(C807/$A$1,1/5.255))*1000)</f>
        <v>656530.42348760879</v>
      </c>
      <c r="H807" s="5">
        <f t="shared" si="12"/>
        <v>2.5518048233923862E-4</v>
      </c>
    </row>
    <row r="808" spans="1:8">
      <c r="A808" s="3" t="s">
        <v>11913</v>
      </c>
      <c r="B808" s="1">
        <f>IF(ISERROR(SEARCH(" ",A808)), 0, SEARCH(" ",A808))</f>
        <v>6</v>
      </c>
      <c r="C808" s="1">
        <f>IF(0=B808,-1,LEFT(A808,B808-1)+0)</f>
        <v>80419</v>
      </c>
      <c r="D808" s="1">
        <f>IF(B808=0,-1,RIGHT(A808,LEN(A808)-B808)+0)</f>
        <v>658765</v>
      </c>
      <c r="F808" s="1">
        <f>IF(C808&lt;0,443300000,44330*(1-POWER(C808/$A$1,1/5.255))*1000)</f>
        <v>658597.00256595027</v>
      </c>
      <c r="H808" s="5">
        <f t="shared" si="12"/>
        <v>2.5501876093861743E-4</v>
      </c>
    </row>
    <row r="809" spans="1:8">
      <c r="A809" s="3" t="s">
        <v>11914</v>
      </c>
      <c r="B809" s="1">
        <f>IF(ISERROR(SEARCH(" ",A809)), 0, SEARCH(" ",A809))</f>
        <v>6</v>
      </c>
      <c r="C809" s="1">
        <f>IF(0=B809,-1,LEFT(A809,B809-1)+0)</f>
        <v>80399</v>
      </c>
      <c r="D809" s="1">
        <f>IF(B809=0,-1,RIGHT(A809,LEN(A809)-B809)+0)</f>
        <v>660832</v>
      </c>
      <c r="F809" s="1">
        <f>IF(C809&lt;0,443300000,44330*(1-POWER(C809/$A$1,1/5.255))*1000)</f>
        <v>660663.99783649086</v>
      </c>
      <c r="H809" s="5">
        <f t="shared" si="12"/>
        <v>2.5422825091572413E-4</v>
      </c>
    </row>
    <row r="810" spans="1:8">
      <c r="A810" s="3" t="s">
        <v>11915</v>
      </c>
      <c r="B810" s="1">
        <f>IF(ISERROR(SEARCH(" ",A810)), 0, SEARCH(" ",A810))</f>
        <v>6</v>
      </c>
      <c r="C810" s="1">
        <f>IF(0=B810,-1,LEFT(A810,B810-1)+0)</f>
        <v>80379</v>
      </c>
      <c r="D810" s="1">
        <f>IF(B810=0,-1,RIGHT(A810,LEN(A810)-B810)+0)</f>
        <v>662899</v>
      </c>
      <c r="F810" s="1">
        <f>IF(C810&lt;0,443300000,44330*(1-POWER(C810/$A$1,1/5.255))*1000)</f>
        <v>662731.40948661114</v>
      </c>
      <c r="H810" s="5">
        <f t="shared" si="12"/>
        <v>2.5281455152121078E-4</v>
      </c>
    </row>
    <row r="811" spans="1:8">
      <c r="A811" s="3" t="s">
        <v>11916</v>
      </c>
      <c r="B811" s="1">
        <f>IF(ISERROR(SEARCH(" ",A811)), 0, SEARCH(" ",A811))</f>
        <v>6</v>
      </c>
      <c r="C811" s="1">
        <f>IF(0=B811,-1,LEFT(A811,B811-1)+0)</f>
        <v>80359</v>
      </c>
      <c r="D811" s="1">
        <f>IF(B811=0,-1,RIGHT(A811,LEN(A811)-B811)+0)</f>
        <v>664966</v>
      </c>
      <c r="F811" s="1">
        <f>IF(C811&lt;0,443300000,44330*(1-POWER(C811/$A$1,1/5.255))*1000)</f>
        <v>664799.23770382011</v>
      </c>
      <c r="H811" s="5">
        <f t="shared" si="12"/>
        <v>2.5078319219312201E-4</v>
      </c>
    </row>
    <row r="812" spans="1:8">
      <c r="A812" s="3" t="s">
        <v>11917</v>
      </c>
      <c r="B812" s="1">
        <f>IF(ISERROR(SEARCH(" ",A812)), 0, SEARCH(" ",A812))</f>
        <v>6</v>
      </c>
      <c r="C812" s="1">
        <f>IF(0=B812,-1,LEFT(A812,B812-1)+0)</f>
        <v>80339</v>
      </c>
      <c r="D812" s="1">
        <f>IF(B812=0,-1,RIGHT(A812,LEN(A812)-B812)+0)</f>
        <v>667033</v>
      </c>
      <c r="F812" s="1">
        <f>IF(C812&lt;0,443300000,44330*(1-POWER(C812/$A$1,1/5.255))*1000)</f>
        <v>666867.48267576436</v>
      </c>
      <c r="H812" s="5">
        <f t="shared" si="12"/>
        <v>2.481396336247825E-4</v>
      </c>
    </row>
    <row r="813" spans="1:8">
      <c r="A813" s="3" t="s">
        <v>11918</v>
      </c>
      <c r="B813" s="1">
        <f>IF(ISERROR(SEARCH(" ",A813)), 0, SEARCH(" ",A813))</f>
        <v>6</v>
      </c>
      <c r="C813" s="1">
        <f>IF(0=B813,-1,LEFT(A813,B813-1)+0)</f>
        <v>80319</v>
      </c>
      <c r="D813" s="1">
        <f>IF(B813=0,-1,RIGHT(A813,LEN(A813)-B813)+0)</f>
        <v>669100</v>
      </c>
      <c r="F813" s="1">
        <f>IF(C813&lt;0,443300000,44330*(1-POWER(C813/$A$1,1/5.255))*1000)</f>
        <v>668936.1445902132</v>
      </c>
      <c r="H813" s="5">
        <f t="shared" si="12"/>
        <v>2.4488926884890698E-4</v>
      </c>
    </row>
    <row r="814" spans="1:8">
      <c r="A814" s="3" t="s">
        <v>11919</v>
      </c>
      <c r="B814" s="1">
        <f>IF(ISERROR(SEARCH(" ",A814)), 0, SEARCH(" ",A814))</f>
        <v>6</v>
      </c>
      <c r="C814" s="1">
        <f>IF(0=B814,-1,LEFT(A814,B814-1)+0)</f>
        <v>80299</v>
      </c>
      <c r="D814" s="1">
        <f>IF(B814=0,-1,RIGHT(A814,LEN(A814)-B814)+0)</f>
        <v>671158</v>
      </c>
      <c r="F814" s="1">
        <f>IF(C814&lt;0,443300000,44330*(1-POWER(C814/$A$1,1/5.255))*1000)</f>
        <v>671005.22363507433</v>
      </c>
      <c r="H814" s="5">
        <f t="shared" si="12"/>
        <v>2.2763099735929052E-4</v>
      </c>
    </row>
    <row r="815" spans="1:8">
      <c r="A815" s="3" t="s">
        <v>11920</v>
      </c>
      <c r="B815" s="1">
        <f>IF(ISERROR(SEARCH(" ",A815)), 0, SEARCH(" ",A815))</f>
        <v>6</v>
      </c>
      <c r="C815" s="1">
        <f>IF(0=B815,-1,LEFT(A815,B815-1)+0)</f>
        <v>80279</v>
      </c>
      <c r="D815" s="1">
        <f>IF(B815=0,-1,RIGHT(A815,LEN(A815)-B815)+0)</f>
        <v>673225</v>
      </c>
      <c r="F815" s="1">
        <f>IF(C815&lt;0,443300000,44330*(1-POWER(C815/$A$1,1/5.255))*1000)</f>
        <v>673074.71999838296</v>
      </c>
      <c r="H815" s="5">
        <f t="shared" si="12"/>
        <v>2.232240359716837E-4</v>
      </c>
    </row>
    <row r="816" spans="1:8">
      <c r="A816" s="3" t="s">
        <v>11921</v>
      </c>
      <c r="B816" s="1">
        <f>IF(ISERROR(SEARCH(" ",A816)), 0, SEARCH(" ",A816))</f>
        <v>6</v>
      </c>
      <c r="C816" s="1">
        <f>IF(0=B816,-1,LEFT(A816,B816-1)+0)</f>
        <v>80259</v>
      </c>
      <c r="D816" s="1">
        <f>IF(B816=0,-1,RIGHT(A816,LEN(A816)-B816)+0)</f>
        <v>675292</v>
      </c>
      <c r="F816" s="1">
        <f>IF(C816&lt;0,443300000,44330*(1-POWER(C816/$A$1,1/5.255))*1000)</f>
        <v>675144.63386831235</v>
      </c>
      <c r="H816" s="5">
        <f t="shared" si="12"/>
        <v>2.182257922315876E-4</v>
      </c>
    </row>
    <row r="817" spans="1:8">
      <c r="A817" s="3" t="s">
        <v>11922</v>
      </c>
      <c r="B817" s="1">
        <f>IF(ISERROR(SEARCH(" ",A817)), 0, SEARCH(" ",A817))</f>
        <v>6</v>
      </c>
      <c r="C817" s="1">
        <f>IF(0=B817,-1,LEFT(A817,B817-1)+0)</f>
        <v>80239</v>
      </c>
      <c r="D817" s="1">
        <f>IF(B817=0,-1,RIGHT(A817,LEN(A817)-B817)+0)</f>
        <v>677359</v>
      </c>
      <c r="F817" s="1">
        <f>IF(C817&lt;0,443300000,44330*(1-POWER(C817/$A$1,1/5.255))*1000)</f>
        <v>677214.96543315856</v>
      </c>
      <c r="H817" s="5">
        <f t="shared" si="12"/>
        <v>2.126414011498149E-4</v>
      </c>
    </row>
    <row r="818" spans="1:8">
      <c r="A818" s="3" t="s">
        <v>11923</v>
      </c>
      <c r="B818" s="1">
        <f>IF(ISERROR(SEARCH(" ",A818)), 0, SEARCH(" ",A818))</f>
        <v>6</v>
      </c>
      <c r="C818" s="1">
        <f>IF(0=B818,-1,LEFT(A818,B818-1)+0)</f>
        <v>80219</v>
      </c>
      <c r="D818" s="1">
        <f>IF(B818=0,-1,RIGHT(A818,LEN(A818)-B818)+0)</f>
        <v>679426</v>
      </c>
      <c r="F818" s="1">
        <f>IF(C818&lt;0,443300000,44330*(1-POWER(C818/$A$1,1/5.255))*1000)</f>
        <v>679285.71488135576</v>
      </c>
      <c r="H818" s="5">
        <f t="shared" si="12"/>
        <v>2.0647593504552692E-4</v>
      </c>
    </row>
    <row r="819" spans="1:8">
      <c r="A819" s="3" t="s">
        <v>11924</v>
      </c>
      <c r="B819" s="1">
        <f>IF(ISERROR(SEARCH(" ",A819)), 0, SEARCH(" ",A819))</f>
        <v>6</v>
      </c>
      <c r="C819" s="1">
        <f>IF(0=B819,-1,LEFT(A819,B819-1)+0)</f>
        <v>80199</v>
      </c>
      <c r="D819" s="1">
        <f>IF(B819=0,-1,RIGHT(A819,LEN(A819)-B819)+0)</f>
        <v>681493</v>
      </c>
      <c r="F819" s="1">
        <f>IF(C819&lt;0,443300000,44330*(1-POWER(C819/$A$1,1/5.255))*1000)</f>
        <v>681356.88240147068</v>
      </c>
      <c r="H819" s="5">
        <f t="shared" si="12"/>
        <v>1.9973440450499566E-4</v>
      </c>
    </row>
    <row r="820" spans="1:8">
      <c r="A820" s="3" t="s">
        <v>11925</v>
      </c>
      <c r="B820" s="1">
        <f>IF(ISERROR(SEARCH(" ",A820)), 0, SEARCH(" ",A820))</f>
        <v>6</v>
      </c>
      <c r="C820" s="1">
        <f>IF(0=B820,-1,LEFT(A820,B820-1)+0)</f>
        <v>80179</v>
      </c>
      <c r="D820" s="1">
        <f>IF(B820=0,-1,RIGHT(A820,LEN(A820)-B820)+0)</f>
        <v>683560</v>
      </c>
      <c r="F820" s="1">
        <f>IF(C820&lt;0,443300000,44330*(1-POWER(C820/$A$1,1/5.255))*1000)</f>
        <v>683428.46818219335</v>
      </c>
      <c r="H820" s="5">
        <f t="shared" si="12"/>
        <v>1.9242175932859124E-4</v>
      </c>
    </row>
    <row r="821" spans="1:8">
      <c r="A821" s="3" t="s">
        <v>11926</v>
      </c>
      <c r="B821" s="1">
        <f>IF(ISERROR(SEARCH(" ",A821)), 0, SEARCH(" ",A821))</f>
        <v>6</v>
      </c>
      <c r="C821" s="1">
        <f>IF(0=B821,-1,LEFT(A821,B821-1)+0)</f>
        <v>80159</v>
      </c>
      <c r="D821" s="1">
        <f>IF(B821=0,-1,RIGHT(A821,LEN(A821)-B821)+0)</f>
        <v>685627</v>
      </c>
      <c r="F821" s="1">
        <f>IF(C821&lt;0,443300000,44330*(1-POWER(C821/$A$1,1/5.255))*1000)</f>
        <v>685500.47241235652</v>
      </c>
      <c r="H821" s="5">
        <f t="shared" si="12"/>
        <v>1.8454288941870036E-4</v>
      </c>
    </row>
    <row r="822" spans="1:8">
      <c r="A822" s="3" t="s">
        <v>11927</v>
      </c>
      <c r="B822" s="1">
        <f>IF(ISERROR(SEARCH(" ",A822)), 0, SEARCH(" ",A822))</f>
        <v>6</v>
      </c>
      <c r="C822" s="1">
        <f>IF(0=B822,-1,LEFT(A822,B822-1)+0)</f>
        <v>80139</v>
      </c>
      <c r="D822" s="1">
        <f>IF(B822=0,-1,RIGHT(A822,LEN(A822)-B822)+0)</f>
        <v>687694</v>
      </c>
      <c r="F822" s="1">
        <f>IF(C822&lt;0,443300000,44330*(1-POWER(C822/$A$1,1/5.255))*1000)</f>
        <v>687572.89528092067</v>
      </c>
      <c r="H822" s="5">
        <f t="shared" si="12"/>
        <v>1.7610262570174004E-4</v>
      </c>
    </row>
    <row r="823" spans="1:8">
      <c r="A823" s="3" t="s">
        <v>11928</v>
      </c>
      <c r="B823" s="1">
        <f>IF(ISERROR(SEARCH(" ",A823)), 0, SEARCH(" ",A823))</f>
        <v>6</v>
      </c>
      <c r="C823" s="1">
        <f>IF(0=B823,-1,LEFT(A823,B823-1)+0)</f>
        <v>80119</v>
      </c>
      <c r="D823" s="1">
        <f>IF(B823=0,-1,RIGHT(A823,LEN(A823)-B823)+0)</f>
        <v>689753</v>
      </c>
      <c r="F823" s="1">
        <f>IF(C823&lt;0,443300000,44330*(1-POWER(C823/$A$1,1/5.255))*1000)</f>
        <v>689645.73697697953</v>
      </c>
      <c r="H823" s="5">
        <f t="shared" si="12"/>
        <v>1.5550932438201327E-4</v>
      </c>
    </row>
    <row r="824" spans="1:8">
      <c r="A824" s="3" t="s">
        <v>11929</v>
      </c>
      <c r="B824" s="1">
        <f>IF(ISERROR(SEARCH(" ",A824)), 0, SEARCH(" ",A824))</f>
        <v>6</v>
      </c>
      <c r="C824" s="1">
        <f>IF(0=B824,-1,LEFT(A824,B824-1)+0)</f>
        <v>80099</v>
      </c>
      <c r="D824" s="1">
        <f>IF(B824=0,-1,RIGHT(A824,LEN(A824)-B824)+0)</f>
        <v>691820</v>
      </c>
      <c r="F824" s="1">
        <f>IF(C824&lt;0,443300000,44330*(1-POWER(C824/$A$1,1/5.255))*1000)</f>
        <v>691718.99768975913</v>
      </c>
      <c r="H824" s="5">
        <f t="shared" si="12"/>
        <v>1.4599507132039268E-4</v>
      </c>
    </row>
    <row r="825" spans="1:8">
      <c r="A825" s="3" t="s">
        <v>11930</v>
      </c>
      <c r="B825" s="1">
        <f>IF(ISERROR(SEARCH(" ",A825)), 0, SEARCH(" ",A825))</f>
        <v>6</v>
      </c>
      <c r="C825" s="1">
        <f>IF(0=B825,-1,LEFT(A825,B825-1)+0)</f>
        <v>80079</v>
      </c>
      <c r="D825" s="1">
        <f>IF(B825=0,-1,RIGHT(A825,LEN(A825)-B825)+0)</f>
        <v>693887</v>
      </c>
      <c r="F825" s="1">
        <f>IF(C825&lt;0,443300000,44330*(1-POWER(C825/$A$1,1/5.255))*1000)</f>
        <v>693792.67760861909</v>
      </c>
      <c r="H825" s="5">
        <f t="shared" si="12"/>
        <v>1.3593336001525489E-4</v>
      </c>
    </row>
    <row r="826" spans="1:8">
      <c r="A826" s="3" t="s">
        <v>11931</v>
      </c>
      <c r="B826" s="1">
        <f>IF(ISERROR(SEARCH(" ",A826)), 0, SEARCH(" ",A826))</f>
        <v>6</v>
      </c>
      <c r="C826" s="1">
        <f>IF(0=B826,-1,LEFT(A826,B826-1)+0)</f>
        <v>80059</v>
      </c>
      <c r="D826" s="1">
        <f>IF(B826=0,-1,RIGHT(A826,LEN(A826)-B826)+0)</f>
        <v>695954</v>
      </c>
      <c r="F826" s="1">
        <f>IF(C826&lt;0,443300000,44330*(1-POWER(C826/$A$1,1/5.255))*1000)</f>
        <v>695866.77692305145</v>
      </c>
      <c r="H826" s="5">
        <f t="shared" si="12"/>
        <v>1.2532879608213588E-4</v>
      </c>
    </row>
    <row r="827" spans="1:8">
      <c r="A827" s="3" t="s">
        <v>11932</v>
      </c>
      <c r="B827" s="1">
        <f>IF(ISERROR(SEARCH(" ",A827)), 0, SEARCH(" ",A827))</f>
        <v>6</v>
      </c>
      <c r="C827" s="1">
        <f>IF(0=B827,-1,LEFT(A827,B827-1)+0)</f>
        <v>80039</v>
      </c>
      <c r="D827" s="1">
        <f>IF(B827=0,-1,RIGHT(A827,LEN(A827)-B827)+0)</f>
        <v>698021</v>
      </c>
      <c r="F827" s="1">
        <f>IF(C827&lt;0,443300000,44330*(1-POWER(C827/$A$1,1/5.255))*1000)</f>
        <v>697941.29582267627</v>
      </c>
      <c r="H827" s="5">
        <f t="shared" si="12"/>
        <v>1.1418593039998624E-4</v>
      </c>
    </row>
    <row r="828" spans="1:8">
      <c r="A828" s="3" t="s">
        <v>11933</v>
      </c>
      <c r="B828" s="1">
        <f>IF(ISERROR(SEARCH(" ",A828)), 0, SEARCH(" ",A828))</f>
        <v>6</v>
      </c>
      <c r="C828" s="1">
        <f>IF(0=B828,-1,LEFT(A828,B828-1)+0)</f>
        <v>80019</v>
      </c>
      <c r="D828" s="1">
        <f>IF(B828=0,-1,RIGHT(A828,LEN(A828)-B828)+0)</f>
        <v>700088</v>
      </c>
      <c r="F828" s="1">
        <f>IF(C828&lt;0,443300000,44330*(1-POWER(C828/$A$1,1/5.255))*1000)</f>
        <v>700016.23449726135</v>
      </c>
      <c r="H828" s="5">
        <f t="shared" si="12"/>
        <v>1.0250925989111363E-4</v>
      </c>
    </row>
    <row r="829" spans="1:8">
      <c r="A829" s="3" t="s">
        <v>11934</v>
      </c>
      <c r="B829" s="1">
        <f>IF(ISERROR(SEARCH(" ",A829)), 0, SEARCH(" ",A829))</f>
        <v>6</v>
      </c>
      <c r="C829" s="1">
        <f>IF(0=B829,-1,LEFT(A829,B829-1)+0)</f>
        <v>79999</v>
      </c>
      <c r="D829" s="1">
        <f>IF(B829=0,-1,RIGHT(A829,LEN(A829)-B829)+0)</f>
        <v>702155</v>
      </c>
      <c r="F829" s="1">
        <f>IF(C829&lt;0,443300000,44330*(1-POWER(C829/$A$1,1/5.255))*1000)</f>
        <v>702091.59313668788</v>
      </c>
      <c r="H829" s="5">
        <f t="shared" si="12"/>
        <v>9.0303228364279329E-5</v>
      </c>
    </row>
    <row r="830" spans="1:8">
      <c r="A830" s="3" t="s">
        <v>11935</v>
      </c>
      <c r="B830" s="1">
        <f>IF(ISERROR(SEARCH(" ",A830)), 0, SEARCH(" ",A830))</f>
        <v>6</v>
      </c>
      <c r="C830" s="1">
        <f>IF(0=B830,-1,LEFT(A830,B830-1)+0)</f>
        <v>79979</v>
      </c>
      <c r="D830" s="1">
        <f>IF(B830=0,-1,RIGHT(A830,LEN(A830)-B830)+0)</f>
        <v>704222</v>
      </c>
      <c r="F830" s="1">
        <f>IF(C830&lt;0,443300000,44330*(1-POWER(C830/$A$1,1/5.255))*1000)</f>
        <v>704167.37193098897</v>
      </c>
      <c r="H830" s="5">
        <f t="shared" si="12"/>
        <v>7.7572227239462634E-5</v>
      </c>
    </row>
    <row r="831" spans="1:8">
      <c r="A831" s="3" t="s">
        <v>11936</v>
      </c>
      <c r="B831" s="1">
        <f>IF(ISERROR(SEARCH(" ",A831)), 0, SEARCH(" ",A831))</f>
        <v>6</v>
      </c>
      <c r="C831" s="1">
        <f>IF(0=B831,-1,LEFT(A831,B831-1)+0)</f>
        <v>79959</v>
      </c>
      <c r="D831" s="1">
        <f>IF(B831=0,-1,RIGHT(A831,LEN(A831)-B831)+0)</f>
        <v>706289</v>
      </c>
      <c r="F831" s="1">
        <f>IF(C831&lt;0,443300000,44330*(1-POWER(C831/$A$1,1/5.255))*1000)</f>
        <v>706243.5710703166</v>
      </c>
      <c r="H831" s="5">
        <f t="shared" si="12"/>
        <v>6.4320596361267288E-5</v>
      </c>
    </row>
    <row r="832" spans="1:8">
      <c r="A832" s="3" t="s">
        <v>11937</v>
      </c>
      <c r="B832" s="1">
        <f>IF(ISERROR(SEARCH(" ",A832)), 0, SEARCH(" ",A832))</f>
        <v>6</v>
      </c>
      <c r="C832" s="1">
        <f>IF(0=B832,-1,LEFT(A832,B832-1)+0)</f>
        <v>79939</v>
      </c>
      <c r="D832" s="1">
        <f>IF(B832=0,-1,RIGHT(A832,LEN(A832)-B832)+0)</f>
        <v>708347</v>
      </c>
      <c r="F832" s="1">
        <f>IF(C832&lt;0,443300000,44330*(1-POWER(C832/$A$1,1/5.255))*1000)</f>
        <v>708320.19074496522</v>
      </c>
      <c r="H832" s="5">
        <f t="shared" si="12"/>
        <v>3.7847629812477783E-5</v>
      </c>
    </row>
    <row r="833" spans="1:8">
      <c r="A833" s="3" t="s">
        <v>11938</v>
      </c>
      <c r="B833" s="1">
        <f>IF(ISERROR(SEARCH(" ",A833)), 0, SEARCH(" ",A833))</f>
        <v>6</v>
      </c>
      <c r="C833" s="1">
        <f>IF(0=B833,-1,LEFT(A833,B833-1)+0)</f>
        <v>79919</v>
      </c>
      <c r="D833" s="1">
        <f>IF(B833=0,-1,RIGHT(A833,LEN(A833)-B833)+0)</f>
        <v>710414</v>
      </c>
      <c r="F833" s="1">
        <f>IF(C833&lt;0,443300000,44330*(1-POWER(C833/$A$1,1/5.255))*1000)</f>
        <v>710397.23114536179</v>
      </c>
      <c r="H833" s="5">
        <f t="shared" si="12"/>
        <v>2.3604341465979502E-5</v>
      </c>
    </row>
    <row r="834" spans="1:8">
      <c r="A834" s="3" t="s">
        <v>11939</v>
      </c>
      <c r="B834" s="1">
        <f>IF(ISERROR(SEARCH(" ",A834)), 0, SEARCH(" ",A834))</f>
        <v>6</v>
      </c>
      <c r="C834" s="1">
        <f>IF(0=B834,-1,LEFT(A834,B834-1)+0)</f>
        <v>79899</v>
      </c>
      <c r="D834" s="1">
        <f>IF(B834=0,-1,RIGHT(A834,LEN(A834)-B834)+0)</f>
        <v>712481</v>
      </c>
      <c r="F834" s="1">
        <f>IF(C834&lt;0,443300000,44330*(1-POWER(C834/$A$1,1/5.255))*1000)</f>
        <v>712474.69246206677</v>
      </c>
      <c r="H834" s="5">
        <f t="shared" si="12"/>
        <v>8.8529208964582473E-6</v>
      </c>
    </row>
    <row r="835" spans="1:8">
      <c r="A835" s="3" t="s">
        <v>11940</v>
      </c>
      <c r="B835" s="1">
        <f>IF(ISERROR(SEARCH(" ",A835)), 0, SEARCH(" ",A835))</f>
        <v>6</v>
      </c>
      <c r="C835" s="1">
        <f>IF(0=B835,-1,LEFT(A835,B835-1)+0)</f>
        <v>79879</v>
      </c>
      <c r="D835" s="1">
        <f>IF(B835=0,-1,RIGHT(A835,LEN(A835)-B835)+0)</f>
        <v>714564</v>
      </c>
      <c r="F835" s="1">
        <f>IF(C835&lt;0,443300000,44330*(1-POWER(C835/$A$1,1/5.255))*1000)</f>
        <v>714552.574885768</v>
      </c>
      <c r="H835" s="5">
        <f t="shared" si="12"/>
        <v>1.5988930637422306E-5</v>
      </c>
    </row>
    <row r="836" spans="1:8">
      <c r="A836" s="3" t="s">
        <v>11941</v>
      </c>
      <c r="B836" s="1">
        <f>IF(ISERROR(SEARCH(" ",A836)), 0, SEARCH(" ",A836))</f>
        <v>6</v>
      </c>
      <c r="C836" s="1">
        <f>IF(0=B836,-1,LEFT(A836,B836-1)+0)</f>
        <v>79859</v>
      </c>
      <c r="D836" s="1">
        <f>IF(B836=0,-1,RIGHT(A836,LEN(A836)-B836)+0)</f>
        <v>716656</v>
      </c>
      <c r="F836" s="1">
        <f>IF(C836&lt;0,443300000,44330*(1-POWER(C836/$A$1,1/5.255))*1000)</f>
        <v>716630.87860730139</v>
      </c>
      <c r="H836" s="5">
        <f t="shared" ref="H836:H899" si="13">IF(D836&gt;0,ABS((F836-D836)/D836),0)</f>
        <v>3.505362781949676E-5</v>
      </c>
    </row>
    <row r="837" spans="1:8">
      <c r="A837" s="3" t="s">
        <v>11942</v>
      </c>
      <c r="B837" s="1">
        <f>IF(ISERROR(SEARCH(" ",A837)), 0, SEARCH(" ",A837))</f>
        <v>6</v>
      </c>
      <c r="C837" s="1">
        <f>IF(0=B837,-1,LEFT(A837,B837-1)+0)</f>
        <v>79839</v>
      </c>
      <c r="D837" s="1">
        <f>IF(B837=0,-1,RIGHT(A837,LEN(A837)-B837)+0)</f>
        <v>718748</v>
      </c>
      <c r="F837" s="1">
        <f>IF(C837&lt;0,443300000,44330*(1-POWER(C837/$A$1,1/5.255))*1000)</f>
        <v>718709.6038176209</v>
      </c>
      <c r="H837" s="5">
        <f t="shared" si="13"/>
        <v>5.3420924133497787E-5</v>
      </c>
    </row>
    <row r="838" spans="1:8">
      <c r="A838" s="3" t="s">
        <v>11943</v>
      </c>
      <c r="B838" s="1">
        <f>IF(ISERROR(SEARCH(" ",A838)), 0, SEARCH(" ",A838))</f>
        <v>6</v>
      </c>
      <c r="C838" s="1">
        <f>IF(0=B838,-1,LEFT(A838,B838-1)+0)</f>
        <v>79819</v>
      </c>
      <c r="D838" s="1">
        <f>IF(B838=0,-1,RIGHT(A838,LEN(A838)-B838)+0)</f>
        <v>720840</v>
      </c>
      <c r="F838" s="1">
        <f>IF(C838&lt;0,443300000,44330*(1-POWER(C838/$A$1,1/5.255))*1000)</f>
        <v>720788.75070782786</v>
      </c>
      <c r="H838" s="5">
        <f t="shared" si="13"/>
        <v>7.1096626397178713E-5</v>
      </c>
    </row>
    <row r="839" spans="1:8">
      <c r="A839" s="3" t="s">
        <v>11944</v>
      </c>
      <c r="B839" s="1">
        <f>IF(ISERROR(SEARCH(" ",A839)), 0, SEARCH(" ",A839))</f>
        <v>6</v>
      </c>
      <c r="C839" s="1">
        <f>IF(0=B839,-1,LEFT(A839,B839-1)+0)</f>
        <v>79799</v>
      </c>
      <c r="D839" s="1">
        <f>IF(B839=0,-1,RIGHT(A839,LEN(A839)-B839)+0)</f>
        <v>722932</v>
      </c>
      <c r="F839" s="1">
        <f>IF(C839&lt;0,443300000,44330*(1-POWER(C839/$A$1,1/5.255))*1000)</f>
        <v>722868.31946915202</v>
      </c>
      <c r="H839" s="5">
        <f t="shared" si="13"/>
        <v>8.8086474036260084E-5</v>
      </c>
    </row>
    <row r="840" spans="1:8">
      <c r="A840" s="3" t="s">
        <v>11945</v>
      </c>
      <c r="B840" s="1">
        <f>IF(ISERROR(SEARCH(" ",A840)), 0, SEARCH(" ",A840))</f>
        <v>6</v>
      </c>
      <c r="C840" s="1">
        <f>IF(0=B840,-1,LEFT(A840,B840-1)+0)</f>
        <v>79779</v>
      </c>
      <c r="D840" s="1">
        <f>IF(B840=0,-1,RIGHT(A840,LEN(A840)-B840)+0)</f>
        <v>725015</v>
      </c>
      <c r="F840" s="1">
        <f>IF(C840&lt;0,443300000,44330*(1-POWER(C840/$A$1,1/5.255))*1000)</f>
        <v>724948.31029296038</v>
      </c>
      <c r="H840" s="5">
        <f t="shared" si="13"/>
        <v>9.198389969810637E-5</v>
      </c>
    </row>
    <row r="841" spans="1:8">
      <c r="A841" s="3" t="s">
        <v>11946</v>
      </c>
      <c r="B841" s="1">
        <f>IF(ISERROR(SEARCH(" ",A841)), 0, SEARCH(" ",A841))</f>
        <v>6</v>
      </c>
      <c r="C841" s="1">
        <f>IF(0=B841,-1,LEFT(A841,B841-1)+0)</f>
        <v>79759</v>
      </c>
      <c r="D841" s="1">
        <f>IF(B841=0,-1,RIGHT(A841,LEN(A841)-B841)+0)</f>
        <v>727107</v>
      </c>
      <c r="F841" s="1">
        <f>IF(C841&lt;0,443300000,44330*(1-POWER(C841/$A$1,1/5.255))*1000)</f>
        <v>727028.72337075335</v>
      </c>
      <c r="H841" s="5">
        <f t="shared" si="13"/>
        <v>1.0765489707382122E-4</v>
      </c>
    </row>
    <row r="842" spans="1:8">
      <c r="A842" s="3" t="s">
        <v>11947</v>
      </c>
      <c r="B842" s="1">
        <f>IF(ISERROR(SEARCH(" ",A842)), 0, SEARCH(" ",A842))</f>
        <v>6</v>
      </c>
      <c r="C842" s="1">
        <f>IF(0=B842,-1,LEFT(A842,B842-1)+0)</f>
        <v>79739</v>
      </c>
      <c r="D842" s="1">
        <f>IF(B842=0,-1,RIGHT(A842,LEN(A842)-B842)+0)</f>
        <v>729199</v>
      </c>
      <c r="F842" s="1">
        <f>IF(C842&lt;0,443300000,44330*(1-POWER(C842/$A$1,1/5.255))*1000)</f>
        <v>729109.55889416393</v>
      </c>
      <c r="H842" s="5">
        <f t="shared" si="13"/>
        <v>1.2265664905748784E-4</v>
      </c>
    </row>
    <row r="843" spans="1:8">
      <c r="A843" s="3" t="s">
        <v>11948</v>
      </c>
      <c r="B843" s="1">
        <f>IF(ISERROR(SEARCH(" ",A843)), 0, SEARCH(" ",A843))</f>
        <v>6</v>
      </c>
      <c r="C843" s="1">
        <f>IF(0=B843,-1,LEFT(A843,B843-1)+0)</f>
        <v>79719</v>
      </c>
      <c r="D843" s="1">
        <f>IF(B843=0,-1,RIGHT(A843,LEN(A843)-B843)+0)</f>
        <v>731290</v>
      </c>
      <c r="F843" s="1">
        <f>IF(C843&lt;0,443300000,44330*(1-POWER(C843/$A$1,1/5.255))*1000)</f>
        <v>731190.81705496297</v>
      </c>
      <c r="H843" s="5">
        <f t="shared" si="13"/>
        <v>1.3562737769835199E-4</v>
      </c>
    </row>
    <row r="844" spans="1:8">
      <c r="A844" s="3" t="s">
        <v>11949</v>
      </c>
      <c r="B844" s="1">
        <f>IF(ISERROR(SEARCH(" ",A844)), 0, SEARCH(" ",A844))</f>
        <v>6</v>
      </c>
      <c r="C844" s="1">
        <f>IF(0=B844,-1,LEFT(A844,B844-1)+0)</f>
        <v>79699</v>
      </c>
      <c r="D844" s="1">
        <f>IF(B844=0,-1,RIGHT(A844,LEN(A844)-B844)+0)</f>
        <v>733382</v>
      </c>
      <c r="F844" s="1">
        <f>IF(C844&lt;0,443300000,44330*(1-POWER(C844/$A$1,1/5.255))*1000)</f>
        <v>733272.49804505915</v>
      </c>
      <c r="H844" s="5">
        <f t="shared" si="13"/>
        <v>1.4931093882975883E-4</v>
      </c>
    </row>
    <row r="845" spans="1:8">
      <c r="A845" s="3" t="s">
        <v>11950</v>
      </c>
      <c r="B845" s="1">
        <f>IF(ISERROR(SEARCH(" ",A845)), 0, SEARCH(" ",A845))</f>
        <v>6</v>
      </c>
      <c r="C845" s="1">
        <f>IF(0=B845,-1,LEFT(A845,B845-1)+0)</f>
        <v>79679</v>
      </c>
      <c r="D845" s="1">
        <f>IF(B845=0,-1,RIGHT(A845,LEN(A845)-B845)+0)</f>
        <v>735474</v>
      </c>
      <c r="F845" s="1">
        <f>IF(C845&lt;0,443300000,44330*(1-POWER(C845/$A$1,1/5.255))*1000)</f>
        <v>735354.60205649398</v>
      </c>
      <c r="H845" s="5">
        <f t="shared" si="13"/>
        <v>1.6234148794657232E-4</v>
      </c>
    </row>
    <row r="846" spans="1:8">
      <c r="A846" s="3" t="s">
        <v>11951</v>
      </c>
      <c r="B846" s="1">
        <f>IF(ISERROR(SEARCH(" ",A846)), 0, SEARCH(" ",A846))</f>
        <v>6</v>
      </c>
      <c r="C846" s="1">
        <f>IF(0=B846,-1,LEFT(A846,B846-1)+0)</f>
        <v>79659</v>
      </c>
      <c r="D846" s="1">
        <f>IF(B846=0,-1,RIGHT(A846,LEN(A846)-B846)+0)</f>
        <v>737566</v>
      </c>
      <c r="F846" s="1">
        <f>IF(C846&lt;0,443300000,44330*(1-POWER(C846/$A$1,1/5.255))*1000)</f>
        <v>737437.12928143714</v>
      </c>
      <c r="H846" s="5">
        <f t="shared" si="13"/>
        <v>1.7472432102735093E-4</v>
      </c>
    </row>
    <row r="847" spans="1:8">
      <c r="A847" s="3" t="s">
        <v>11952</v>
      </c>
      <c r="B847" s="1">
        <f>IF(ISERROR(SEARCH(" ",A847)), 0, SEARCH(" ",A847))</f>
        <v>6</v>
      </c>
      <c r="C847" s="1">
        <f>IF(0=B847,-1,LEFT(A847,B847-1)+0)</f>
        <v>79639</v>
      </c>
      <c r="D847" s="1">
        <f>IF(B847=0,-1,RIGHT(A847,LEN(A847)-B847)+0)</f>
        <v>739658</v>
      </c>
      <c r="F847" s="1">
        <f>IF(C847&lt;0,443300000,44330*(1-POWER(C847/$A$1,1/5.255))*1000)</f>
        <v>739520.07991221058</v>
      </c>
      <c r="H847" s="5">
        <f t="shared" si="13"/>
        <v>1.8646467392959744E-4</v>
      </c>
    </row>
    <row r="848" spans="1:8">
      <c r="A848" s="3" t="s">
        <v>11953</v>
      </c>
      <c r="B848" s="1">
        <f>IF(ISERROR(SEARCH(" ",A848)), 0, SEARCH(" ",A848))</f>
        <v>6</v>
      </c>
      <c r="C848" s="1">
        <f>IF(0=B848,-1,LEFT(A848,B848-1)+0)</f>
        <v>79619</v>
      </c>
      <c r="D848" s="1">
        <f>IF(B848=0,-1,RIGHT(A848,LEN(A848)-B848)+0)</f>
        <v>741750</v>
      </c>
      <c r="F848" s="1">
        <f>IF(C848&lt;0,443300000,44330*(1-POWER(C848/$A$1,1/5.255))*1000)</f>
        <v>741603.45414125454</v>
      </c>
      <c r="H848" s="5">
        <f t="shared" si="13"/>
        <v>1.9756772328340168E-4</v>
      </c>
    </row>
    <row r="849" spans="1:8">
      <c r="A849" s="3" t="s">
        <v>11954</v>
      </c>
      <c r="B849" s="1">
        <f>IF(ISERROR(SEARCH(" ",A849)), 0, SEARCH(" ",A849))</f>
        <v>6</v>
      </c>
      <c r="C849" s="1">
        <f>IF(0=B849,-1,LEFT(A849,B849-1)+0)</f>
        <v>79599</v>
      </c>
      <c r="D849" s="1">
        <f>IF(B849=0,-1,RIGHT(A849,LEN(A849)-B849)+0)</f>
        <v>743833</v>
      </c>
      <c r="F849" s="1">
        <f>IF(C849&lt;0,443300000,44330*(1-POWER(C849/$A$1,1/5.255))*1000)</f>
        <v>743687.25216115697</v>
      </c>
      <c r="H849" s="5">
        <f t="shared" si="13"/>
        <v>1.9594161437181705E-4</v>
      </c>
    </row>
    <row r="850" spans="1:8">
      <c r="A850" s="3" t="s">
        <v>11955</v>
      </c>
      <c r="B850" s="1">
        <f>IF(ISERROR(SEARCH(" ",A850)), 0, SEARCH(" ",A850))</f>
        <v>6</v>
      </c>
      <c r="C850" s="1">
        <f>IF(0=B850,-1,LEFT(A850,B850-1)+0)</f>
        <v>79579</v>
      </c>
      <c r="D850" s="1">
        <f>IF(B850=0,-1,RIGHT(A850,LEN(A850)-B850)+0)</f>
        <v>745925</v>
      </c>
      <c r="F850" s="1">
        <f>IF(C850&lt;0,443300000,44330*(1-POWER(C850/$A$1,1/5.255))*1000)</f>
        <v>745771.47416463355</v>
      </c>
      <c r="H850" s="5">
        <f t="shared" si="13"/>
        <v>2.0581939922439116E-4</v>
      </c>
    </row>
    <row r="851" spans="1:8">
      <c r="A851" s="3" t="s">
        <v>11956</v>
      </c>
      <c r="B851" s="1">
        <f>IF(ISERROR(SEARCH(" ",A851)), 0, SEARCH(" ",A851))</f>
        <v>6</v>
      </c>
      <c r="C851" s="1">
        <f>IF(0=B851,-1,LEFT(A851,B851-1)+0)</f>
        <v>79559</v>
      </c>
      <c r="D851" s="1">
        <f>IF(B851=0,-1,RIGHT(A851,LEN(A851)-B851)+0)</f>
        <v>748017</v>
      </c>
      <c r="F851" s="1">
        <f>IF(C851&lt;0,443300000,44330*(1-POWER(C851/$A$1,1/5.255))*1000)</f>
        <v>747856.1203445429</v>
      </c>
      <c r="H851" s="5">
        <f t="shared" si="13"/>
        <v>2.1507486521977676E-4</v>
      </c>
    </row>
    <row r="852" spans="1:8">
      <c r="A852" s="3" t="s">
        <v>11957</v>
      </c>
      <c r="B852" s="1">
        <f>IF(ISERROR(SEARCH(" ",A852)), 0, SEARCH(" ",A852))</f>
        <v>6</v>
      </c>
      <c r="C852" s="1">
        <f>IF(0=B852,-1,LEFT(A852,B852-1)+0)</f>
        <v>79539</v>
      </c>
      <c r="D852" s="1">
        <f>IF(B852=0,-1,RIGHT(A852,LEN(A852)-B852)+0)</f>
        <v>750108</v>
      </c>
      <c r="F852" s="1">
        <f>IF(C852&lt;0,443300000,44330*(1-POWER(C852/$A$1,1/5.255))*1000)</f>
        <v>749941.19089387648</v>
      </c>
      <c r="H852" s="5">
        <f t="shared" si="13"/>
        <v>2.2238011876092145E-4</v>
      </c>
    </row>
    <row r="853" spans="1:8">
      <c r="A853" s="3" t="s">
        <v>11958</v>
      </c>
      <c r="B853" s="1">
        <f>IF(ISERROR(SEARCH(" ",A853)), 0, SEARCH(" ",A853))</f>
        <v>6</v>
      </c>
      <c r="C853" s="1">
        <f>IF(0=B853,-1,LEFT(A853,B853-1)+0)</f>
        <v>79519</v>
      </c>
      <c r="D853" s="1">
        <f>IF(B853=0,-1,RIGHT(A853,LEN(A853)-B853)+0)</f>
        <v>752200</v>
      </c>
      <c r="F853" s="1">
        <f>IF(C853&lt;0,443300000,44330*(1-POWER(C853/$A$1,1/5.255))*1000)</f>
        <v>752026.68600576348</v>
      </c>
      <c r="H853" s="5">
        <f t="shared" si="13"/>
        <v>2.3040945790550821E-4</v>
      </c>
    </row>
    <row r="854" spans="1:8">
      <c r="A854" s="3" t="s">
        <v>11959</v>
      </c>
      <c r="B854" s="1">
        <f>IF(ISERROR(SEARCH(" ",A854)), 0, SEARCH(" ",A854))</f>
        <v>6</v>
      </c>
      <c r="C854" s="1">
        <f>IF(0=B854,-1,LEFT(A854,B854-1)+0)</f>
        <v>79499</v>
      </c>
      <c r="D854" s="1">
        <f>IF(B854=0,-1,RIGHT(A854,LEN(A854)-B854)+0)</f>
        <v>754292</v>
      </c>
      <c r="F854" s="1">
        <f>IF(C854&lt;0,443300000,44330*(1-POWER(C854/$A$1,1/5.255))*1000)</f>
        <v>754112.605873466</v>
      </c>
      <c r="H854" s="5">
        <f t="shared" si="13"/>
        <v>2.3783114037268898E-4</v>
      </c>
    </row>
    <row r="855" spans="1:8">
      <c r="A855" s="3" t="s">
        <v>11960</v>
      </c>
      <c r="B855" s="1">
        <f>IF(ISERROR(SEARCH(" ",A855)), 0, SEARCH(" ",A855))</f>
        <v>6</v>
      </c>
      <c r="C855" s="1">
        <f>IF(0=B855,-1,LEFT(A855,B855-1)+0)</f>
        <v>79479</v>
      </c>
      <c r="D855" s="1">
        <f>IF(B855=0,-1,RIGHT(A855,LEN(A855)-B855)+0)</f>
        <v>756384</v>
      </c>
      <c r="F855" s="1">
        <f>IF(C855&lt;0,443300000,44330*(1-POWER(C855/$A$1,1/5.255))*1000)</f>
        <v>756198.95069038915</v>
      </c>
      <c r="H855" s="5">
        <f t="shared" si="13"/>
        <v>2.4464995241947851E-4</v>
      </c>
    </row>
    <row r="856" spans="1:8">
      <c r="A856" s="3" t="s">
        <v>11961</v>
      </c>
      <c r="B856" s="1">
        <f>IF(ISERROR(SEARCH(" ",A856)), 0, SEARCH(" ",A856))</f>
        <v>6</v>
      </c>
      <c r="C856" s="1">
        <f>IF(0=B856,-1,LEFT(A856,B856-1)+0)</f>
        <v>79459</v>
      </c>
      <c r="D856" s="1">
        <f>IF(B856=0,-1,RIGHT(A856,LEN(A856)-B856)+0)</f>
        <v>758476</v>
      </c>
      <c r="F856" s="1">
        <f>IF(C856&lt;0,443300000,44330*(1-POWER(C856/$A$1,1/5.255))*1000)</f>
        <v>758285.72065007023</v>
      </c>
      <c r="H856" s="5">
        <f t="shared" si="13"/>
        <v>2.5087062732343478E-4</v>
      </c>
    </row>
    <row r="857" spans="1:8">
      <c r="A857" s="3" t="s">
        <v>11962</v>
      </c>
      <c r="B857" s="1">
        <f>IF(ISERROR(SEARCH(" ",A857)), 0, SEARCH(" ",A857))</f>
        <v>6</v>
      </c>
      <c r="C857" s="1">
        <f>IF(0=B857,-1,LEFT(A857,B857-1)+0)</f>
        <v>79439</v>
      </c>
      <c r="D857" s="1">
        <f>IF(B857=0,-1,RIGHT(A857,LEN(A857)-B857)+0)</f>
        <v>760568</v>
      </c>
      <c r="F857" s="1">
        <f>IF(C857&lt;0,443300000,44330*(1-POWER(C857/$A$1,1/5.255))*1000)</f>
        <v>760372.91594618</v>
      </c>
      <c r="H857" s="5">
        <f t="shared" si="13"/>
        <v>2.5649784610974835E-4</v>
      </c>
    </row>
    <row r="858" spans="1:8">
      <c r="A858" s="3" t="s">
        <v>11963</v>
      </c>
      <c r="B858" s="1">
        <f>IF(ISERROR(SEARCH(" ",A858)), 0, SEARCH(" ",A858))</f>
        <v>6</v>
      </c>
      <c r="C858" s="1">
        <f>IF(0=B858,-1,LEFT(A858,B858-1)+0)</f>
        <v>79419</v>
      </c>
      <c r="D858" s="1">
        <f>IF(B858=0,-1,RIGHT(A858,LEN(A858)-B858)+0)</f>
        <v>762651</v>
      </c>
      <c r="F858" s="1">
        <f>IF(C858&lt;0,443300000,44330*(1-POWER(C858/$A$1,1/5.255))*1000)</f>
        <v>762460.53677253204</v>
      </c>
      <c r="H858" s="5">
        <f t="shared" si="13"/>
        <v>2.497383829142828E-4</v>
      </c>
    </row>
    <row r="859" spans="1:8">
      <c r="A859" s="3" t="s">
        <v>11964</v>
      </c>
      <c r="B859" s="1">
        <f>IF(ISERROR(SEARCH(" ",A859)), 0, SEARCH(" ",A859))</f>
        <v>6</v>
      </c>
      <c r="C859" s="1">
        <f>IF(0=B859,-1,LEFT(A859,B859-1)+0)</f>
        <v>79399</v>
      </c>
      <c r="D859" s="1">
        <f>IF(B859=0,-1,RIGHT(A859,LEN(A859)-B859)+0)</f>
        <v>764743</v>
      </c>
      <c r="F859" s="1">
        <f>IF(C859&lt;0,443300000,44330*(1-POWER(C859/$A$1,1/5.255))*1000)</f>
        <v>764548.58332308219</v>
      </c>
      <c r="H859" s="5">
        <f t="shared" si="13"/>
        <v>2.542248532092636E-4</v>
      </c>
    </row>
    <row r="860" spans="1:8">
      <c r="A860" s="3" t="s">
        <v>11965</v>
      </c>
      <c r="B860" s="1">
        <f>IF(ISERROR(SEARCH(" ",A860)), 0, SEARCH(" ",A860))</f>
        <v>6</v>
      </c>
      <c r="C860" s="1">
        <f>IF(0=B860,-1,LEFT(A860,B860-1)+0)</f>
        <v>79379</v>
      </c>
      <c r="D860" s="1">
        <f>IF(B860=0,-1,RIGHT(A860,LEN(A860)-B860)+0)</f>
        <v>766835</v>
      </c>
      <c r="F860" s="1">
        <f>IF(C860&lt;0,443300000,44330*(1-POWER(C860/$A$1,1/5.255))*1000)</f>
        <v>766637.05579190969</v>
      </c>
      <c r="H860" s="5">
        <f t="shared" si="13"/>
        <v>2.5813142082757042E-4</v>
      </c>
    </row>
    <row r="861" spans="1:8">
      <c r="A861" s="3" t="s">
        <v>11966</v>
      </c>
      <c r="B861" s="1">
        <f>IF(ISERROR(SEARCH(" ",A861)), 0, SEARCH(" ",A861))</f>
        <v>6</v>
      </c>
      <c r="C861" s="1">
        <f>IF(0=B861,-1,LEFT(A861,B861-1)+0)</f>
        <v>79359</v>
      </c>
      <c r="D861" s="1">
        <f>IF(B861=0,-1,RIGHT(A861,LEN(A861)-B861)+0)</f>
        <v>768926</v>
      </c>
      <c r="F861" s="1">
        <f>IF(C861&lt;0,443300000,44330*(1-POWER(C861/$A$1,1/5.255))*1000)</f>
        <v>768725.95437324117</v>
      </c>
      <c r="H861" s="5">
        <f t="shared" si="13"/>
        <v>2.6016239112584388E-4</v>
      </c>
    </row>
    <row r="862" spans="1:8">
      <c r="A862" s="3" t="s">
        <v>11967</v>
      </c>
      <c r="B862" s="1">
        <f>IF(ISERROR(SEARCH(" ",A862)), 0, SEARCH(" ",A862))</f>
        <v>6</v>
      </c>
      <c r="C862" s="1">
        <f>IF(0=B862,-1,LEFT(A862,B862-1)+0)</f>
        <v>79339</v>
      </c>
      <c r="D862" s="1">
        <f>IF(B862=0,-1,RIGHT(A862,LEN(A862)-B862)+0)</f>
        <v>771018</v>
      </c>
      <c r="F862" s="1">
        <f>IF(C862&lt;0,443300000,44330*(1-POWER(C862/$A$1,1/5.255))*1000)</f>
        <v>770815.2792614412</v>
      </c>
      <c r="H862" s="5">
        <f t="shared" si="13"/>
        <v>2.6292607767756026E-4</v>
      </c>
    </row>
    <row r="863" spans="1:8">
      <c r="A863" s="3" t="s">
        <v>11968</v>
      </c>
      <c r="B863" s="1">
        <f>IF(ISERROR(SEARCH(" ",A863)), 0, SEARCH(" ",A863))</f>
        <v>6</v>
      </c>
      <c r="C863" s="1">
        <f>IF(0=B863,-1,LEFT(A863,B863-1)+0)</f>
        <v>79319</v>
      </c>
      <c r="D863" s="1">
        <f>IF(B863=0,-1,RIGHT(A863,LEN(A863)-B863)+0)</f>
        <v>773110</v>
      </c>
      <c r="F863" s="1">
        <f>IF(C863&lt;0,443300000,44330*(1-POWER(C863/$A$1,1/5.255))*1000)</f>
        <v>772905.03065100242</v>
      </c>
      <c r="H863" s="5">
        <f t="shared" si="13"/>
        <v>2.6512313771336055E-4</v>
      </c>
    </row>
    <row r="864" spans="1:8">
      <c r="A864" s="3" t="s">
        <v>11969</v>
      </c>
      <c r="B864" s="1">
        <f>IF(ISERROR(SEARCH(" ",A864)), 0, SEARCH(" ",A864))</f>
        <v>6</v>
      </c>
      <c r="C864" s="1">
        <f>IF(0=B864,-1,LEFT(A864,B864-1)+0)</f>
        <v>79299</v>
      </c>
      <c r="D864" s="1">
        <f>IF(B864=0,-1,RIGHT(A864,LEN(A864)-B864)+0)</f>
        <v>775202</v>
      </c>
      <c r="F864" s="1">
        <f>IF(C864&lt;0,443300000,44330*(1-POWER(C864/$A$1,1/5.255))*1000)</f>
        <v>774995.20873656485</v>
      </c>
      <c r="H864" s="5">
        <f t="shared" si="13"/>
        <v>2.6675790753268486E-4</v>
      </c>
    </row>
    <row r="865" spans="1:8">
      <c r="A865" s="3" t="s">
        <v>11970</v>
      </c>
      <c r="B865" s="1">
        <f>IF(ISERROR(SEARCH(" ",A865)), 0, SEARCH(" ",A865))</f>
        <v>6</v>
      </c>
      <c r="C865" s="1">
        <f>IF(0=B865,-1,LEFT(A865,B865-1)+0)</f>
        <v>79279</v>
      </c>
      <c r="D865" s="1">
        <f>IF(B865=0,-1,RIGHT(A865,LEN(A865)-B865)+0)</f>
        <v>777294</v>
      </c>
      <c r="F865" s="1">
        <f>IF(C865&lt;0,443300000,44330*(1-POWER(C865/$A$1,1/5.255))*1000)</f>
        <v>777085.8137129019</v>
      </c>
      <c r="H865" s="5">
        <f t="shared" si="13"/>
        <v>2.6783467658067419E-4</v>
      </c>
    </row>
    <row r="866" spans="1:8">
      <c r="A866" s="3" t="s">
        <v>11971</v>
      </c>
      <c r="B866" s="1">
        <f>IF(ISERROR(SEARCH(" ",A866)), 0, SEARCH(" ",A866))</f>
        <v>6</v>
      </c>
      <c r="C866" s="1">
        <f>IF(0=B866,-1,LEFT(A866,B866-1)+0)</f>
        <v>79259</v>
      </c>
      <c r="D866" s="1">
        <f>IF(B866=0,-1,RIGHT(A866,LEN(A866)-B866)+0)</f>
        <v>779386</v>
      </c>
      <c r="F866" s="1">
        <f>IF(C866&lt;0,443300000,44330*(1-POWER(C866/$A$1,1/5.255))*1000)</f>
        <v>779176.84577492892</v>
      </c>
      <c r="H866" s="5">
        <f t="shared" si="13"/>
        <v>2.683576880660895E-4</v>
      </c>
    </row>
    <row r="867" spans="1:8">
      <c r="A867" s="3" t="s">
        <v>11972</v>
      </c>
      <c r="B867" s="1">
        <f>IF(ISERROR(SEARCH(" ",A867)), 0, SEARCH(" ",A867))</f>
        <v>6</v>
      </c>
      <c r="C867" s="1">
        <f>IF(0=B867,-1,LEFT(A867,B867-1)+0)</f>
        <v>79239</v>
      </c>
      <c r="D867" s="1">
        <f>IF(B867=0,-1,RIGHT(A867,LEN(A867)-B867)+0)</f>
        <v>781469</v>
      </c>
      <c r="F867" s="1">
        <f>IF(C867&lt;0,443300000,44330*(1-POWER(C867/$A$1,1/5.255))*1000)</f>
        <v>781268.30511769967</v>
      </c>
      <c r="H867" s="5">
        <f t="shared" si="13"/>
        <v>2.5681745827452288E-4</v>
      </c>
    </row>
    <row r="868" spans="1:8">
      <c r="A868" s="3" t="s">
        <v>11973</v>
      </c>
      <c r="B868" s="1">
        <f>IF(ISERROR(SEARCH(" ",A868)), 0, SEARCH(" ",A868))</f>
        <v>6</v>
      </c>
      <c r="C868" s="1">
        <f>IF(0=B868,-1,LEFT(A868,B868-1)+0)</f>
        <v>79219</v>
      </c>
      <c r="D868" s="1">
        <f>IF(B868=0,-1,RIGHT(A868,LEN(A868)-B868)+0)</f>
        <v>783561</v>
      </c>
      <c r="F868" s="1">
        <f>IF(C868&lt;0,443300000,44330*(1-POWER(C868/$A$1,1/5.255))*1000)</f>
        <v>783360.19193640072</v>
      </c>
      <c r="H868" s="5">
        <f t="shared" si="13"/>
        <v>2.5627623579948595E-4</v>
      </c>
    </row>
    <row r="869" spans="1:8">
      <c r="A869" s="3" t="s">
        <v>11974</v>
      </c>
      <c r="B869" s="1">
        <f>IF(ISERROR(SEARCH(" ",A869)), 0, SEARCH(" ",A869))</f>
        <v>6</v>
      </c>
      <c r="C869" s="1">
        <f>IF(0=B869,-1,LEFT(A869,B869-1)+0)</f>
        <v>79199</v>
      </c>
      <c r="D869" s="1">
        <f>IF(B869=0,-1,RIGHT(A869,LEN(A869)-B869)+0)</f>
        <v>785653</v>
      </c>
      <c r="F869" s="1">
        <f>IF(C869&lt;0,443300000,44330*(1-POWER(C869/$A$1,1/5.255))*1000)</f>
        <v>785452.50642635615</v>
      </c>
      <c r="H869" s="5">
        <f t="shared" si="13"/>
        <v>2.5519354427953466E-4</v>
      </c>
    </row>
    <row r="870" spans="1:8">
      <c r="A870" s="3" t="s">
        <v>11975</v>
      </c>
      <c r="B870" s="1">
        <f>IF(ISERROR(SEARCH(" ",A870)), 0, SEARCH(" ",A870))</f>
        <v>6</v>
      </c>
      <c r="C870" s="1">
        <f>IF(0=B870,-1,LEFT(A870,B870-1)+0)</f>
        <v>79179</v>
      </c>
      <c r="D870" s="1">
        <f>IF(B870=0,-1,RIGHT(A870,LEN(A870)-B870)+0)</f>
        <v>787744</v>
      </c>
      <c r="F870" s="1">
        <f>IF(C870&lt;0,443300000,44330*(1-POWER(C870/$A$1,1/5.255))*1000)</f>
        <v>787545.24878303811</v>
      </c>
      <c r="H870" s="5">
        <f t="shared" si="13"/>
        <v>2.5230432343741852E-4</v>
      </c>
    </row>
    <row r="871" spans="1:8">
      <c r="A871" s="3" t="s">
        <v>11976</v>
      </c>
      <c r="B871" s="1">
        <f>IF(ISERROR(SEARCH(" ",A871)), 0, SEARCH(" ",A871))</f>
        <v>6</v>
      </c>
      <c r="C871" s="1">
        <f>IF(0=B871,-1,LEFT(A871,B871-1)+0)</f>
        <v>79159</v>
      </c>
      <c r="D871" s="1">
        <f>IF(B871=0,-1,RIGHT(A871,LEN(A871)-B871)+0)</f>
        <v>789836</v>
      </c>
      <c r="F871" s="1">
        <f>IF(C871&lt;0,443300000,44330*(1-POWER(C871/$A$1,1/5.255))*1000)</f>
        <v>789638.41920204635</v>
      </c>
      <c r="H871" s="5">
        <f t="shared" si="13"/>
        <v>2.5015420663738748E-4</v>
      </c>
    </row>
    <row r="872" spans="1:8">
      <c r="A872" s="3" t="s">
        <v>11977</v>
      </c>
      <c r="B872" s="1">
        <f>IF(ISERROR(SEARCH(" ",A872)), 0, SEARCH(" ",A872))</f>
        <v>6</v>
      </c>
      <c r="C872" s="1">
        <f>IF(0=B872,-1,LEFT(A872,B872-1)+0)</f>
        <v>79139</v>
      </c>
      <c r="D872" s="1">
        <f>IF(B872=0,-1,RIGHT(A872,LEN(A872)-B872)+0)</f>
        <v>791928</v>
      </c>
      <c r="F872" s="1">
        <f>IF(C872&lt;0,443300000,44330*(1-POWER(C872/$A$1,1/5.255))*1000)</f>
        <v>791732.01787913346</v>
      </c>
      <c r="H872" s="5">
        <f t="shared" si="13"/>
        <v>2.4747467050860434E-4</v>
      </c>
    </row>
    <row r="873" spans="1:8">
      <c r="A873" s="3" t="s">
        <v>11978</v>
      </c>
      <c r="B873" s="1">
        <f>IF(ISERROR(SEARCH(" ",A873)), 0, SEARCH(" ",A873))</f>
        <v>6</v>
      </c>
      <c r="C873" s="1">
        <f>IF(0=B873,-1,LEFT(A873,B873-1)+0)</f>
        <v>79119</v>
      </c>
      <c r="D873" s="1">
        <f>IF(B873=0,-1,RIGHT(A873,LEN(A873)-B873)+0)</f>
        <v>794020</v>
      </c>
      <c r="F873" s="1">
        <f>IF(C873&lt;0,443300000,44330*(1-POWER(C873/$A$1,1/5.255))*1000)</f>
        <v>793826.04501017474</v>
      </c>
      <c r="H873" s="5">
        <f t="shared" si="13"/>
        <v>2.4426965293727985E-4</v>
      </c>
    </row>
    <row r="874" spans="1:8">
      <c r="A874" s="3" t="s">
        <v>11979</v>
      </c>
      <c r="B874" s="1">
        <f>IF(ISERROR(SEARCH(" ",A874)), 0, SEARCH(" ",A874))</f>
        <v>6</v>
      </c>
      <c r="C874" s="1">
        <f>IF(0=B874,-1,LEFT(A874,B874-1)+0)</f>
        <v>79099</v>
      </c>
      <c r="D874" s="1">
        <f>IF(B874=0,-1,RIGHT(A874,LEN(A874)-B874)+0)</f>
        <v>796112</v>
      </c>
      <c r="F874" s="1">
        <f>IF(C874&lt;0,443300000,44330*(1-POWER(C874/$A$1,1/5.255))*1000)</f>
        <v>795920.50079119834</v>
      </c>
      <c r="H874" s="5">
        <f t="shared" si="13"/>
        <v>2.4054305022617274E-4</v>
      </c>
    </row>
    <row r="875" spans="1:8">
      <c r="A875" s="3" t="s">
        <v>11980</v>
      </c>
      <c r="B875" s="1">
        <f>IF(ISERROR(SEARCH(" ",A875)), 0, SEARCH(" ",A875))</f>
        <v>6</v>
      </c>
      <c r="C875" s="1">
        <f>IF(0=B875,-1,LEFT(A875,B875-1)+0)</f>
        <v>79079</v>
      </c>
      <c r="D875" s="1">
        <f>IF(B875=0,-1,RIGHT(A875,LEN(A875)-B875)+0)</f>
        <v>798195</v>
      </c>
      <c r="F875" s="1">
        <f>IF(C875&lt;0,443300000,44330*(1-POWER(C875/$A$1,1/5.255))*1000)</f>
        <v>798015.38541836536</v>
      </c>
      <c r="H875" s="5">
        <f t="shared" si="13"/>
        <v>2.2502594182454132E-4</v>
      </c>
    </row>
    <row r="876" spans="1:8">
      <c r="A876" s="3" t="s">
        <v>11981</v>
      </c>
      <c r="B876" s="1">
        <f>IF(ISERROR(SEARCH(" ",A876)), 0, SEARCH(" ",A876))</f>
        <v>6</v>
      </c>
      <c r="C876" s="1">
        <f>IF(0=B876,-1,LEFT(A876,B876-1)+0)</f>
        <v>79059</v>
      </c>
      <c r="D876" s="1">
        <f>IF(B876=0,-1,RIGHT(A876,LEN(A876)-B876)+0)</f>
        <v>800287</v>
      </c>
      <c r="F876" s="1">
        <f>IF(C876&lt;0,443300000,44330*(1-POWER(C876/$A$1,1/5.255))*1000)</f>
        <v>800110.69908796949</v>
      </c>
      <c r="H876" s="5">
        <f t="shared" si="13"/>
        <v>2.20297108450477E-4</v>
      </c>
    </row>
    <row r="877" spans="1:8">
      <c r="A877" s="3" t="s">
        <v>11982</v>
      </c>
      <c r="B877" s="1">
        <f>IF(ISERROR(SEARCH(" ",A877)), 0, SEARCH(" ",A877))</f>
        <v>6</v>
      </c>
      <c r="C877" s="1">
        <f>IF(0=B877,-1,LEFT(A877,B877-1)+0)</f>
        <v>79039</v>
      </c>
      <c r="D877" s="1">
        <f>IF(B877=0,-1,RIGHT(A877,LEN(A877)-B877)+0)</f>
        <v>802379</v>
      </c>
      <c r="F877" s="1">
        <f>IF(C877&lt;0,443300000,44330*(1-POWER(C877/$A$1,1/5.255))*1000)</f>
        <v>802206.44199645706</v>
      </c>
      <c r="H877" s="5">
        <f t="shared" si="13"/>
        <v>2.1505797577322535E-4</v>
      </c>
    </row>
    <row r="878" spans="1:8">
      <c r="A878" s="3" t="s">
        <v>11983</v>
      </c>
      <c r="B878" s="1">
        <f>IF(ISERROR(SEARCH(" ",A878)), 0, SEARCH(" ",A878))</f>
        <v>6</v>
      </c>
      <c r="C878" s="1">
        <f>IF(0=B878,-1,LEFT(A878,B878-1)+0)</f>
        <v>79019</v>
      </c>
      <c r="D878" s="1">
        <f>IF(B878=0,-1,RIGHT(A878,LEN(A878)-B878)+0)</f>
        <v>804471</v>
      </c>
      <c r="F878" s="1">
        <f>IF(C878&lt;0,443300000,44330*(1-POWER(C878/$A$1,1/5.255))*1000)</f>
        <v>804302.61434041255</v>
      </c>
      <c r="H878" s="5">
        <f t="shared" si="13"/>
        <v>2.0931228047680169E-4</v>
      </c>
    </row>
    <row r="879" spans="1:8">
      <c r="A879" s="3" t="s">
        <v>11984</v>
      </c>
      <c r="B879" s="1">
        <f>IF(ISERROR(SEARCH(" ",A879)), 0, SEARCH(" ",A879))</f>
        <v>6</v>
      </c>
      <c r="C879" s="1">
        <f>IF(0=B879,-1,LEFT(A879,B879-1)+0)</f>
        <v>78999</v>
      </c>
      <c r="D879" s="1">
        <f>IF(B879=0,-1,RIGHT(A879,LEN(A879)-B879)+0)</f>
        <v>806562</v>
      </c>
      <c r="F879" s="1">
        <f>IF(C879&lt;0,443300000,44330*(1-POWER(C879/$A$1,1/5.255))*1000)</f>
        <v>806399.21631654794</v>
      </c>
      <c r="H879" s="5">
        <f t="shared" si="13"/>
        <v>2.0182414179202183E-4</v>
      </c>
    </row>
    <row r="880" spans="1:8">
      <c r="A880" s="3" t="s">
        <v>11985</v>
      </c>
      <c r="B880" s="1">
        <f>IF(ISERROR(SEARCH(" ",A880)), 0, SEARCH(" ",A880))</f>
        <v>6</v>
      </c>
      <c r="C880" s="1">
        <f>IF(0=B880,-1,LEFT(A880,B880-1)+0)</f>
        <v>78979</v>
      </c>
      <c r="D880" s="1">
        <f>IF(B880=0,-1,RIGHT(A880,LEN(A880)-B880)+0)</f>
        <v>808654</v>
      </c>
      <c r="F880" s="1">
        <f>IF(C880&lt;0,443300000,44330*(1-POWER(C880/$A$1,1/5.255))*1000)</f>
        <v>808496.24812172807</v>
      </c>
      <c r="H880" s="5">
        <f t="shared" si="13"/>
        <v>1.950795745422976E-4</v>
      </c>
    </row>
    <row r="881" spans="1:8">
      <c r="A881" s="3" t="s">
        <v>11986</v>
      </c>
      <c r="B881" s="1">
        <f>IF(ISERROR(SEARCH(" ",A881)), 0, SEARCH(" ",A881))</f>
        <v>6</v>
      </c>
      <c r="C881" s="1">
        <f>IF(0=B881,-1,LEFT(A881,B881-1)+0)</f>
        <v>78959</v>
      </c>
      <c r="D881" s="1">
        <f>IF(B881=0,-1,RIGHT(A881,LEN(A881)-B881)+0)</f>
        <v>810746</v>
      </c>
      <c r="F881" s="1">
        <f>IF(C881&lt;0,443300000,44330*(1-POWER(C881/$A$1,1/5.255))*1000)</f>
        <v>810593.70995295048</v>
      </c>
      <c r="H881" s="5">
        <f t="shared" si="13"/>
        <v>1.8783940599092984E-4</v>
      </c>
    </row>
    <row r="882" spans="1:8">
      <c r="A882" s="3" t="s">
        <v>11987</v>
      </c>
      <c r="B882" s="1">
        <f>IF(ISERROR(SEARCH(" ",A882)), 0, SEARCH(" ",A882))</f>
        <v>6</v>
      </c>
      <c r="C882" s="1">
        <f>IF(0=B882,-1,LEFT(A882,B882-1)+0)</f>
        <v>78939</v>
      </c>
      <c r="D882" s="1">
        <f>IF(B882=0,-1,RIGHT(A882,LEN(A882)-B882)+0)</f>
        <v>812838</v>
      </c>
      <c r="F882" s="1">
        <f>IF(C882&lt;0,443300000,44330*(1-POWER(C882/$A$1,1/5.255))*1000)</f>
        <v>812691.60200735554</v>
      </c>
      <c r="H882" s="5">
        <f t="shared" si="13"/>
        <v>1.8010722018958145E-4</v>
      </c>
    </row>
    <row r="883" spans="1:8">
      <c r="A883" s="3" t="s">
        <v>11988</v>
      </c>
      <c r="B883" s="1">
        <f>IF(ISERROR(SEARCH(" ",A883)), 0, SEARCH(" ",A883))</f>
        <v>6</v>
      </c>
      <c r="C883" s="1">
        <f>IF(0=B883,-1,LEFT(A883,B883-1)+0)</f>
        <v>78919</v>
      </c>
      <c r="D883" s="1">
        <f>IF(B883=0,-1,RIGHT(A883,LEN(A883)-B883)+0)</f>
        <v>814930</v>
      </c>
      <c r="F883" s="1">
        <f>IF(C883&lt;0,443300000,44330*(1-POWER(C883/$A$1,1/5.255))*1000)</f>
        <v>814789.92448222626</v>
      </c>
      <c r="H883" s="5">
        <f t="shared" si="13"/>
        <v>1.7188656421256385E-4</v>
      </c>
    </row>
    <row r="884" spans="1:8">
      <c r="A884" s="3" t="s">
        <v>11989</v>
      </c>
      <c r="B884" s="1">
        <f>IF(ISERROR(SEARCH(" ",A884)), 0, SEARCH(" ",A884))</f>
        <v>6</v>
      </c>
      <c r="C884" s="1">
        <f>IF(0=B884,-1,LEFT(A884,B884-1)+0)</f>
        <v>78899</v>
      </c>
      <c r="D884" s="1">
        <f>IF(B884=0,-1,RIGHT(A884,LEN(A884)-B884)+0)</f>
        <v>817013</v>
      </c>
      <c r="F884" s="1">
        <f>IF(C884&lt;0,443300000,44330*(1-POWER(C884/$A$1,1/5.255))*1000)</f>
        <v>816888.6775749838</v>
      </c>
      <c r="H884" s="5">
        <f t="shared" si="13"/>
        <v>1.5216700960229767E-4</v>
      </c>
    </row>
    <row r="885" spans="1:8">
      <c r="A885" s="3" t="s">
        <v>11990</v>
      </c>
      <c r="B885" s="1">
        <f>IF(ISERROR(SEARCH(" ",A885)), 0, SEARCH(" ",A885))</f>
        <v>6</v>
      </c>
      <c r="C885" s="1">
        <f>IF(0=B885,-1,LEFT(A885,B885-1)+0)</f>
        <v>78879</v>
      </c>
      <c r="D885" s="1">
        <f>IF(B885=0,-1,RIGHT(A885,LEN(A885)-B885)+0)</f>
        <v>819105</v>
      </c>
      <c r="F885" s="1">
        <f>IF(C885&lt;0,443300000,44330*(1-POWER(C885/$A$1,1/5.255))*1000)</f>
        <v>818987.86148318672</v>
      </c>
      <c r="H885" s="5">
        <f t="shared" si="13"/>
        <v>1.4300793770430383E-4</v>
      </c>
    </row>
    <row r="886" spans="1:8">
      <c r="A886" s="3" t="s">
        <v>11991</v>
      </c>
      <c r="B886" s="1">
        <f>IF(ISERROR(SEARCH(" ",A886)), 0, SEARCH(" ",A886))</f>
        <v>6</v>
      </c>
      <c r="C886" s="1">
        <f>IF(0=B886,-1,LEFT(A886,B886-1)+0)</f>
        <v>78859</v>
      </c>
      <c r="D886" s="1">
        <f>IF(B886=0,-1,RIGHT(A886,LEN(A886)-B886)+0)</f>
        <v>821197</v>
      </c>
      <c r="F886" s="1">
        <f>IF(C886&lt;0,443300000,44330*(1-POWER(C886/$A$1,1/5.255))*1000)</f>
        <v>821087.47640454129</v>
      </c>
      <c r="H886" s="5">
        <f t="shared" si="13"/>
        <v>1.3337067166430407E-4</v>
      </c>
    </row>
    <row r="887" spans="1:8">
      <c r="A887" s="3" t="s">
        <v>11992</v>
      </c>
      <c r="B887" s="1">
        <f>IF(ISERROR(SEARCH(" ",A887)), 0, SEARCH(" ",A887))</f>
        <v>6</v>
      </c>
      <c r="C887" s="1">
        <f>IF(0=B887,-1,LEFT(A887,B887-1)+0)</f>
        <v>78839</v>
      </c>
      <c r="D887" s="1">
        <f>IF(B887=0,-1,RIGHT(A887,LEN(A887)-B887)+0)</f>
        <v>823289</v>
      </c>
      <c r="F887" s="1">
        <f>IF(C887&lt;0,443300000,44330*(1-POWER(C887/$A$1,1/5.255))*1000)</f>
        <v>823187.52253688674</v>
      </c>
      <c r="H887" s="5">
        <f t="shared" si="13"/>
        <v>1.2325861649221652E-4</v>
      </c>
    </row>
    <row r="888" spans="1:8">
      <c r="A888" s="3" t="s">
        <v>11993</v>
      </c>
      <c r="B888" s="1">
        <f>IF(ISERROR(SEARCH(" ",A888)), 0, SEARCH(" ",A888))</f>
        <v>6</v>
      </c>
      <c r="C888" s="1">
        <f>IF(0=B888,-1,LEFT(A888,B888-1)+0)</f>
        <v>78819</v>
      </c>
      <c r="D888" s="1">
        <f>IF(B888=0,-1,RIGHT(A888,LEN(A888)-B888)+0)</f>
        <v>825380</v>
      </c>
      <c r="F888" s="1">
        <f>IF(C888&lt;0,443300000,44330*(1-POWER(C888/$A$1,1/5.255))*1000)</f>
        <v>825288.00007820991</v>
      </c>
      <c r="H888" s="5">
        <f t="shared" si="13"/>
        <v>1.1146371585220301E-4</v>
      </c>
    </row>
    <row r="889" spans="1:8">
      <c r="A889" s="3" t="s">
        <v>11994</v>
      </c>
      <c r="B889" s="1">
        <f>IF(ISERROR(SEARCH(" ",A889)), 0, SEARCH(" ",A889))</f>
        <v>6</v>
      </c>
      <c r="C889" s="1">
        <f>IF(0=B889,-1,LEFT(A889,B889-1)+0)</f>
        <v>78799</v>
      </c>
      <c r="D889" s="1">
        <f>IF(B889=0,-1,RIGHT(A889,LEN(A889)-B889)+0)</f>
        <v>827472</v>
      </c>
      <c r="F889" s="1">
        <f>IF(C889&lt;0,443300000,44330*(1-POWER(C889/$A$1,1/5.255))*1000)</f>
        <v>827388.90922664059</v>
      </c>
      <c r="H889" s="5">
        <f t="shared" si="13"/>
        <v>1.0041520844138139E-4</v>
      </c>
    </row>
    <row r="890" spans="1:8">
      <c r="A890" s="3" t="s">
        <v>11995</v>
      </c>
      <c r="B890" s="1">
        <f>IF(ISERROR(SEARCH(" ",A890)), 0, SEARCH(" ",A890))</f>
        <v>6</v>
      </c>
      <c r="C890" s="1">
        <f>IF(0=B890,-1,LEFT(A890,B890-1)+0)</f>
        <v>78779</v>
      </c>
      <c r="D890" s="1">
        <f>IF(B890=0,-1,RIGHT(A890,LEN(A890)-B890)+0)</f>
        <v>829564</v>
      </c>
      <c r="F890" s="1">
        <f>IF(C890&lt;0,443300000,44330*(1-POWER(C890/$A$1,1/5.255))*1000)</f>
        <v>829490.25018044119</v>
      </c>
      <c r="H890" s="5">
        <f t="shared" si="13"/>
        <v>8.8901904565304559E-5</v>
      </c>
    </row>
    <row r="891" spans="1:8">
      <c r="A891" s="3" t="s">
        <v>11996</v>
      </c>
      <c r="B891" s="1">
        <f>IF(ISERROR(SEARCH(" ",A891)), 0, SEARCH(" ",A891))</f>
        <v>6</v>
      </c>
      <c r="C891" s="1">
        <f>IF(0=B891,-1,LEFT(A891,B891-1)+0)</f>
        <v>78759</v>
      </c>
      <c r="D891" s="1">
        <f>IF(B891=0,-1,RIGHT(A891,LEN(A891)-B891)+0)</f>
        <v>831656</v>
      </c>
      <c r="F891" s="1">
        <f>IF(C891&lt;0,443300000,44330*(1-POWER(C891/$A$1,1/5.255))*1000)</f>
        <v>831592.02313801681</v>
      </c>
      <c r="H891" s="5">
        <f t="shared" si="13"/>
        <v>7.6927073192748483E-5</v>
      </c>
    </row>
    <row r="892" spans="1:8">
      <c r="A892" s="3" t="s">
        <v>11997</v>
      </c>
      <c r="B892" s="1">
        <f>IF(ISERROR(SEARCH(" ",A892)), 0, SEARCH(" ",A892))</f>
        <v>6</v>
      </c>
      <c r="C892" s="1">
        <f>IF(0=B892,-1,LEFT(A892,B892-1)+0)</f>
        <v>78739</v>
      </c>
      <c r="D892" s="1">
        <f>IF(B892=0,-1,RIGHT(A892,LEN(A892)-B892)+0)</f>
        <v>833748</v>
      </c>
      <c r="F892" s="1">
        <f>IF(C892&lt;0,443300000,44330*(1-POWER(C892/$A$1,1/5.255))*1000)</f>
        <v>833694.22829792532</v>
      </c>
      <c r="H892" s="5">
        <f t="shared" si="13"/>
        <v>6.4493950299945079E-5</v>
      </c>
    </row>
    <row r="893" spans="1:8">
      <c r="A893" s="3" t="s">
        <v>11998</v>
      </c>
      <c r="B893" s="1">
        <f>IF(ISERROR(SEARCH(" ",A893)), 0, SEARCH(" ",A893))</f>
        <v>6</v>
      </c>
      <c r="C893" s="1">
        <f>IF(0=B893,-1,LEFT(A893,B893-1)+0)</f>
        <v>78719</v>
      </c>
      <c r="D893" s="1">
        <f>IF(B893=0,-1,RIGHT(A893,LEN(A893)-B893)+0)</f>
        <v>835831</v>
      </c>
      <c r="F893" s="1">
        <f>IF(C893&lt;0,443300000,44330*(1-POWER(C893/$A$1,1/5.255))*1000)</f>
        <v>835796.86585884751</v>
      </c>
      <c r="H893" s="5">
        <f t="shared" si="13"/>
        <v>4.0838568026899928E-5</v>
      </c>
    </row>
    <row r="894" spans="1:8">
      <c r="A894" s="3" t="s">
        <v>11999</v>
      </c>
      <c r="B894" s="1">
        <f>IF(ISERROR(SEARCH(" ",A894)), 0, SEARCH(" ",A894))</f>
        <v>6</v>
      </c>
      <c r="C894" s="1">
        <f>IF(0=B894,-1,LEFT(A894,B894-1)+0)</f>
        <v>78699</v>
      </c>
      <c r="D894" s="1">
        <f>IF(B894=0,-1,RIGHT(A894,LEN(A894)-B894)+0)</f>
        <v>837923</v>
      </c>
      <c r="F894" s="1">
        <f>IF(C894&lt;0,443300000,44330*(1-POWER(C894/$A$1,1/5.255))*1000)</f>
        <v>837899.93601963157</v>
      </c>
      <c r="H894" s="5">
        <f t="shared" si="13"/>
        <v>2.7525178767537897E-5</v>
      </c>
    </row>
    <row r="895" spans="1:8">
      <c r="A895" s="3" t="s">
        <v>12000</v>
      </c>
      <c r="B895" s="1">
        <f>IF(ISERROR(SEARCH(" ",A895)), 0, SEARCH(" ",A895))</f>
        <v>6</v>
      </c>
      <c r="C895" s="1">
        <f>IF(0=B895,-1,LEFT(A895,B895-1)+0)</f>
        <v>78679</v>
      </c>
      <c r="D895" s="1">
        <f>IF(B895=0,-1,RIGHT(A895,LEN(A895)-B895)+0)</f>
        <v>840015</v>
      </c>
      <c r="F895" s="1">
        <f>IF(C895&lt;0,443300000,44330*(1-POWER(C895/$A$1,1/5.255))*1000)</f>
        <v>840003.43897923897</v>
      </c>
      <c r="H895" s="5">
        <f t="shared" si="13"/>
        <v>1.3762874187996398E-5</v>
      </c>
    </row>
    <row r="896" spans="1:8">
      <c r="A896" s="3" t="s">
        <v>12001</v>
      </c>
      <c r="B896" s="1">
        <f>IF(ISERROR(SEARCH(" ",A896)), 0, SEARCH(" ",A896))</f>
        <v>6</v>
      </c>
      <c r="C896" s="1">
        <f>IF(0=B896,-1,LEFT(A896,B896-1)+0)</f>
        <v>78659</v>
      </c>
      <c r="D896" s="1">
        <f>IF(B896=0,-1,RIGHT(A896,LEN(A896)-B896)+0)</f>
        <v>842115</v>
      </c>
      <c r="F896" s="1">
        <f>IF(C896&lt;0,443300000,44330*(1-POWER(C896/$A$1,1/5.255))*1000)</f>
        <v>842107.37493679812</v>
      </c>
      <c r="H896" s="5">
        <f t="shared" si="13"/>
        <v>9.0546578577489057E-6</v>
      </c>
    </row>
    <row r="897" spans="1:8">
      <c r="A897" s="3" t="s">
        <v>12002</v>
      </c>
      <c r="B897" s="1">
        <f>IF(ISERROR(SEARCH(" ",A897)), 0, SEARCH(" ",A897))</f>
        <v>6</v>
      </c>
      <c r="C897" s="1">
        <f>IF(0=B897,-1,LEFT(A897,B897-1)+0)</f>
        <v>78639</v>
      </c>
      <c r="D897" s="1">
        <f>IF(B897=0,-1,RIGHT(A897,LEN(A897)-B897)+0)</f>
        <v>844234</v>
      </c>
      <c r="F897" s="1">
        <f>IF(C897&lt;0,443300000,44330*(1-POWER(C897/$A$1,1/5.255))*1000)</f>
        <v>844211.74409156095</v>
      </c>
      <c r="H897" s="5">
        <f t="shared" si="13"/>
        <v>2.6362250796642036E-5</v>
      </c>
    </row>
    <row r="898" spans="1:8">
      <c r="A898" s="3" t="s">
        <v>12003</v>
      </c>
      <c r="B898" s="1">
        <f>IF(ISERROR(SEARCH(" ",A898)), 0, SEARCH(" ",A898))</f>
        <v>6</v>
      </c>
      <c r="C898" s="1">
        <f>IF(0=B898,-1,LEFT(A898,B898-1)+0)</f>
        <v>78619</v>
      </c>
      <c r="D898" s="1">
        <f>IF(B898=0,-1,RIGHT(A898,LEN(A898)-B898)+0)</f>
        <v>846352</v>
      </c>
      <c r="F898" s="1">
        <f>IF(C898&lt;0,443300000,44330*(1-POWER(C898/$A$1,1/5.255))*1000)</f>
        <v>846316.54664293677</v>
      </c>
      <c r="H898" s="5">
        <f t="shared" si="13"/>
        <v>4.1889612198274305E-5</v>
      </c>
    </row>
    <row r="899" spans="1:8">
      <c r="A899" s="3" t="s">
        <v>12004</v>
      </c>
      <c r="B899" s="1">
        <f>IF(ISERROR(SEARCH(" ",A899)), 0, SEARCH(" ",A899))</f>
        <v>6</v>
      </c>
      <c r="C899" s="1">
        <f>IF(0=B899,-1,LEFT(A899,B899-1)+0)</f>
        <v>78599</v>
      </c>
      <c r="D899" s="1">
        <f>IF(B899=0,-1,RIGHT(A899,LEN(A899)-B899)+0)</f>
        <v>848471</v>
      </c>
      <c r="F899" s="1">
        <f>IF(C899&lt;0,443300000,44330*(1-POWER(C899/$A$1,1/5.255))*1000)</f>
        <v>848421.78279046249</v>
      </c>
      <c r="H899" s="5">
        <f t="shared" si="13"/>
        <v>5.8006943711115119E-5</v>
      </c>
    </row>
    <row r="900" spans="1:8">
      <c r="A900" s="3" t="s">
        <v>12005</v>
      </c>
      <c r="B900" s="1">
        <f>IF(ISERROR(SEARCH(" ",A900)), 0, SEARCH(" ",A900))</f>
        <v>6</v>
      </c>
      <c r="C900" s="1">
        <f>IF(0=B900,-1,LEFT(A900,B900-1)+0)</f>
        <v>78579</v>
      </c>
      <c r="D900" s="1">
        <f>IF(B900=0,-1,RIGHT(A900,LEN(A900)-B900)+0)</f>
        <v>850589</v>
      </c>
      <c r="F900" s="1">
        <f>IF(C900&lt;0,443300000,44330*(1-POWER(C900/$A$1,1/5.255))*1000)</f>
        <v>850527.45273383299</v>
      </c>
      <c r="H900" s="5">
        <f t="shared" ref="H900:H963" si="14">IF(D900&gt;0,ABS((F900-D900)/D900),0)</f>
        <v>7.2358408311189602E-5</v>
      </c>
    </row>
    <row r="901" spans="1:8">
      <c r="A901" s="3" t="s">
        <v>12006</v>
      </c>
      <c r="B901" s="1">
        <f>IF(ISERROR(SEARCH(" ",A901)), 0, SEARCH(" ",A901))</f>
        <v>6</v>
      </c>
      <c r="C901" s="1">
        <f>IF(0=B901,-1,LEFT(A901,B901-1)+0)</f>
        <v>78559</v>
      </c>
      <c r="D901" s="1">
        <f>IF(B901=0,-1,RIGHT(A901,LEN(A901)-B901)+0)</f>
        <v>852698</v>
      </c>
      <c r="F901" s="1">
        <f>IF(C901&lt;0,443300000,44330*(1-POWER(C901/$A$1,1/5.255))*1000)</f>
        <v>852633.55667287589</v>
      </c>
      <c r="H901" s="5">
        <f t="shared" si="14"/>
        <v>7.5575792512840598E-5</v>
      </c>
    </row>
    <row r="902" spans="1:8">
      <c r="A902" s="3" t="s">
        <v>12007</v>
      </c>
      <c r="B902" s="1">
        <f>IF(ISERROR(SEARCH(" ",A902)), 0, SEARCH(" ",A902))</f>
        <v>6</v>
      </c>
      <c r="C902" s="1">
        <f>IF(0=B902,-1,LEFT(A902,B902-1)+0)</f>
        <v>78539</v>
      </c>
      <c r="D902" s="1">
        <f>IF(B902=0,-1,RIGHT(A902,LEN(A902)-B902)+0)</f>
        <v>854817</v>
      </c>
      <c r="F902" s="1">
        <f>IF(C902&lt;0,443300000,44330*(1-POWER(C902/$A$1,1/5.255))*1000)</f>
        <v>854740.09480756125</v>
      </c>
      <c r="H902" s="5">
        <f t="shared" si="14"/>
        <v>8.9966849558146216E-5</v>
      </c>
    </row>
    <row r="903" spans="1:8">
      <c r="A903" s="3" t="s">
        <v>12008</v>
      </c>
      <c r="B903" s="1">
        <f>IF(ISERROR(SEARCH(" ",A903)), 0, SEARCH(" ",A903))</f>
        <v>6</v>
      </c>
      <c r="C903" s="1">
        <f>IF(0=B903,-1,LEFT(A903,B903-1)+0)</f>
        <v>78519</v>
      </c>
      <c r="D903" s="1">
        <f>IF(B903=0,-1,RIGHT(A903,LEN(A903)-B903)+0)</f>
        <v>856935</v>
      </c>
      <c r="F903" s="1">
        <f>IF(C903&lt;0,443300000,44330*(1-POWER(C903/$A$1,1/5.255))*1000)</f>
        <v>856847.06733801204</v>
      </c>
      <c r="H903" s="5">
        <f t="shared" si="14"/>
        <v>1.02612989302523E-4</v>
      </c>
    </row>
    <row r="904" spans="1:8">
      <c r="A904" s="3" t="s">
        <v>12009</v>
      </c>
      <c r="B904" s="1">
        <f>IF(ISERROR(SEARCH(" ",A904)), 0, SEARCH(" ",A904))</f>
        <v>6</v>
      </c>
      <c r="C904" s="1">
        <f>IF(0=B904,-1,LEFT(A904,B904-1)+0)</f>
        <v>78499</v>
      </c>
      <c r="D904" s="1">
        <f>IF(B904=0,-1,RIGHT(A904,LEN(A904)-B904)+0)</f>
        <v>859054</v>
      </c>
      <c r="F904" s="1">
        <f>IF(C904&lt;0,443300000,44330*(1-POWER(C904/$A$1,1/5.255))*1000)</f>
        <v>858954.47446447914</v>
      </c>
      <c r="H904" s="5">
        <f t="shared" si="14"/>
        <v>1.1585480717261621E-4</v>
      </c>
    </row>
    <row r="905" spans="1:8">
      <c r="A905" s="3" t="s">
        <v>12010</v>
      </c>
      <c r="B905" s="1">
        <f>IF(ISERROR(SEARCH(" ",A905)), 0, SEARCH(" ",A905))</f>
        <v>6</v>
      </c>
      <c r="C905" s="1">
        <f>IF(0=B905,-1,LEFT(A905,B905-1)+0)</f>
        <v>78479</v>
      </c>
      <c r="D905" s="1">
        <f>IF(B905=0,-1,RIGHT(A905,LEN(A905)-B905)+0)</f>
        <v>861172</v>
      </c>
      <c r="F905" s="1">
        <f>IF(C905&lt;0,443300000,44330*(1-POWER(C905/$A$1,1/5.255))*1000)</f>
        <v>861062.3163873757</v>
      </c>
      <c r="H905" s="5">
        <f t="shared" si="14"/>
        <v>1.2736551191202188E-4</v>
      </c>
    </row>
    <row r="906" spans="1:8">
      <c r="A906" s="3" t="s">
        <v>12011</v>
      </c>
      <c r="B906" s="1">
        <f>IF(ISERROR(SEARCH(" ",A906)), 0, SEARCH(" ",A906))</f>
        <v>6</v>
      </c>
      <c r="C906" s="1">
        <f>IF(0=B906,-1,LEFT(A906,B906-1)+0)</f>
        <v>78459</v>
      </c>
      <c r="D906" s="1">
        <f>IF(B906=0,-1,RIGHT(A906,LEN(A906)-B906)+0)</f>
        <v>863291</v>
      </c>
      <c r="F906" s="1">
        <f>IF(C906&lt;0,443300000,44330*(1-POWER(C906/$A$1,1/5.255))*1000)</f>
        <v>863170.59330724308</v>
      </c>
      <c r="H906" s="5">
        <f t="shared" si="14"/>
        <v>1.3947405076263043E-4</v>
      </c>
    </row>
    <row r="907" spans="1:8">
      <c r="A907" s="3" t="s">
        <v>12012</v>
      </c>
      <c r="B907" s="1">
        <f>IF(ISERROR(SEARCH(" ",A907)), 0, SEARCH(" ",A907))</f>
        <v>6</v>
      </c>
      <c r="C907" s="1">
        <f>IF(0=B907,-1,LEFT(A907,B907-1)+0)</f>
        <v>78439</v>
      </c>
      <c r="D907" s="1">
        <f>IF(B907=0,-1,RIGHT(A907,LEN(A907)-B907)+0)</f>
        <v>865409</v>
      </c>
      <c r="F907" s="1">
        <f>IF(C907&lt;0,443300000,44330*(1-POWER(C907/$A$1,1/5.255))*1000)</f>
        <v>865279.30542476987</v>
      </c>
      <c r="H907" s="5">
        <f t="shared" si="14"/>
        <v>1.4986506406811732E-4</v>
      </c>
    </row>
    <row r="908" spans="1:8">
      <c r="A908" s="3" t="s">
        <v>12013</v>
      </c>
      <c r="B908" s="1">
        <f>IF(ISERROR(SEARCH(" ",A908)), 0, SEARCH(" ",A908))</f>
        <v>6</v>
      </c>
      <c r="C908" s="1">
        <f>IF(0=B908,-1,LEFT(A908,B908-1)+0)</f>
        <v>78419</v>
      </c>
      <c r="D908" s="1">
        <f>IF(B908=0,-1,RIGHT(A908,LEN(A908)-B908)+0)</f>
        <v>867528</v>
      </c>
      <c r="F908" s="1">
        <f>IF(C908&lt;0,443300000,44330*(1-POWER(C908/$A$1,1/5.255))*1000)</f>
        <v>867388.45294078777</v>
      </c>
      <c r="H908" s="5">
        <f t="shared" si="14"/>
        <v>1.6085597146400947E-4</v>
      </c>
    </row>
    <row r="909" spans="1:8">
      <c r="A909" s="3" t="s">
        <v>12014</v>
      </c>
      <c r="B909" s="1">
        <f>IF(ISERROR(SEARCH(" ",A909)), 0, SEARCH(" ",A909))</f>
        <v>6</v>
      </c>
      <c r="C909" s="1">
        <f>IF(0=B909,-1,LEFT(A909,B909-1)+0)</f>
        <v>78399</v>
      </c>
      <c r="D909" s="1">
        <f>IF(B909=0,-1,RIGHT(A909,LEN(A909)-B909)+0)</f>
        <v>869646</v>
      </c>
      <c r="F909" s="1">
        <f>IF(C909&lt;0,443300000,44330*(1-POWER(C909/$A$1,1/5.255))*1000)</f>
        <v>869498.03605628083</v>
      </c>
      <c r="H909" s="5">
        <f t="shared" si="14"/>
        <v>1.7014272901751449E-4</v>
      </c>
    </row>
    <row r="910" spans="1:8">
      <c r="A910" s="3" t="s">
        <v>12015</v>
      </c>
      <c r="B910" s="1">
        <f>IF(ISERROR(SEARCH(" ",A910)), 0, SEARCH(" ",A910))</f>
        <v>6</v>
      </c>
      <c r="C910" s="1">
        <f>IF(0=B910,-1,LEFT(A910,B910-1)+0)</f>
        <v>78379</v>
      </c>
      <c r="D910" s="1">
        <f>IF(B910=0,-1,RIGHT(A910,LEN(A910)-B910)+0)</f>
        <v>871755</v>
      </c>
      <c r="F910" s="1">
        <f>IF(C910&lt;0,443300000,44330*(1-POWER(C910/$A$1,1/5.255))*1000)</f>
        <v>871608.0549723712</v>
      </c>
      <c r="H910" s="5">
        <f t="shared" si="14"/>
        <v>1.6856229976174166E-4</v>
      </c>
    </row>
    <row r="911" spans="1:8">
      <c r="A911" s="3" t="s">
        <v>12016</v>
      </c>
      <c r="B911" s="1">
        <f>IF(ISERROR(SEARCH(" ",A911)), 0, SEARCH(" ",A911))</f>
        <v>6</v>
      </c>
      <c r="C911" s="1">
        <f>IF(0=B911,-1,LEFT(A911,B911-1)+0)</f>
        <v>78359</v>
      </c>
      <c r="D911" s="1">
        <f>IF(B911=0,-1,RIGHT(A911,LEN(A911)-B911)+0)</f>
        <v>873874</v>
      </c>
      <c r="F911" s="1">
        <f>IF(C911&lt;0,443300000,44330*(1-POWER(C911/$A$1,1/5.255))*1000)</f>
        <v>873718.50989032339</v>
      </c>
      <c r="H911" s="5">
        <f t="shared" si="14"/>
        <v>1.7793195549542797E-4</v>
      </c>
    </row>
    <row r="912" spans="1:8">
      <c r="A912" s="3" t="s">
        <v>12017</v>
      </c>
      <c r="B912" s="1">
        <f>IF(ISERROR(SEARCH(" ",A912)), 0, SEARCH(" ",A912))</f>
        <v>6</v>
      </c>
      <c r="C912" s="1">
        <f>IF(0=B912,-1,LEFT(A912,B912-1)+0)</f>
        <v>78339</v>
      </c>
      <c r="D912" s="1">
        <f>IF(B912=0,-1,RIGHT(A912,LEN(A912)-B912)+0)</f>
        <v>875992</v>
      </c>
      <c r="F912" s="1">
        <f>IF(C912&lt;0,443300000,44330*(1-POWER(C912/$A$1,1/5.255))*1000)</f>
        <v>875829.40101154486</v>
      </c>
      <c r="H912" s="5">
        <f t="shared" si="14"/>
        <v>1.8561697875681303E-4</v>
      </c>
    </row>
    <row r="913" spans="1:8">
      <c r="A913" s="3" t="s">
        <v>12018</v>
      </c>
      <c r="B913" s="1">
        <f>IF(ISERROR(SEARCH(" ",A913)), 0, SEARCH(" ",A913))</f>
        <v>6</v>
      </c>
      <c r="C913" s="1">
        <f>IF(0=B913,-1,LEFT(A913,B913-1)+0)</f>
        <v>78319</v>
      </c>
      <c r="D913" s="1">
        <f>IF(B913=0,-1,RIGHT(A913,LEN(A913)-B913)+0)</f>
        <v>878111</v>
      </c>
      <c r="F913" s="1">
        <f>IF(C913&lt;0,443300000,44330*(1-POWER(C913/$A$1,1/5.255))*1000)</f>
        <v>877940.7285375956</v>
      </c>
      <c r="H913" s="5">
        <f t="shared" si="14"/>
        <v>1.9390653619462913E-4</v>
      </c>
    </row>
    <row r="914" spans="1:8">
      <c r="A914" s="3" t="s">
        <v>12019</v>
      </c>
      <c r="B914" s="1">
        <f>IF(ISERROR(SEARCH(" ",A914)), 0, SEARCH(" ",A914))</f>
        <v>6</v>
      </c>
      <c r="C914" s="1">
        <f>IF(0=B914,-1,LEFT(A914,B914-1)+0)</f>
        <v>78299</v>
      </c>
      <c r="D914" s="1">
        <f>IF(B914=0,-1,RIGHT(A914,LEN(A914)-B914)+0)</f>
        <v>880229</v>
      </c>
      <c r="F914" s="1">
        <f>IF(C914&lt;0,443300000,44330*(1-POWER(C914/$A$1,1/5.255))*1000)</f>
        <v>880052.49267016852</v>
      </c>
      <c r="H914" s="5">
        <f t="shared" si="14"/>
        <v>2.0052432927281642E-4</v>
      </c>
    </row>
    <row r="915" spans="1:8">
      <c r="A915" s="3" t="s">
        <v>12020</v>
      </c>
      <c r="B915" s="1">
        <f>IF(ISERROR(SEARCH(" ",A915)), 0, SEARCH(" ",A915))</f>
        <v>6</v>
      </c>
      <c r="C915" s="1">
        <f>IF(0=B915,-1,LEFT(A915,B915-1)+0)</f>
        <v>78279</v>
      </c>
      <c r="D915" s="1">
        <f>IF(B915=0,-1,RIGHT(A915,LEN(A915)-B915)+0)</f>
        <v>882348</v>
      </c>
      <c r="F915" s="1">
        <f>IF(C915&lt;0,443300000,44330*(1-POWER(C915/$A$1,1/5.255))*1000)</f>
        <v>882164.6936111137</v>
      </c>
      <c r="H915" s="5">
        <f t="shared" si="14"/>
        <v>2.0774840412886547E-4</v>
      </c>
    </row>
    <row r="916" spans="1:8">
      <c r="A916" s="3" t="s">
        <v>12021</v>
      </c>
      <c r="B916" s="1">
        <f>IF(ISERROR(SEARCH(" ",A916)), 0, SEARCH(" ",A916))</f>
        <v>6</v>
      </c>
      <c r="C916" s="1">
        <f>IF(0=B916,-1,LEFT(A916,B916-1)+0)</f>
        <v>78259</v>
      </c>
      <c r="D916" s="1">
        <f>IF(B916=0,-1,RIGHT(A916,LEN(A916)-B916)+0)</f>
        <v>884466</v>
      </c>
      <c r="F916" s="1">
        <f>IF(C916&lt;0,443300000,44330*(1-POWER(C916/$A$1,1/5.255))*1000)</f>
        <v>884277.33156241453</v>
      </c>
      <c r="H916" s="5">
        <f t="shared" si="14"/>
        <v>2.1331338636586085E-4</v>
      </c>
    </row>
    <row r="917" spans="1:8">
      <c r="A917" s="3" t="s">
        <v>12022</v>
      </c>
      <c r="B917" s="1">
        <f>IF(ISERROR(SEARCH(" ",A917)), 0, SEARCH(" ",A917))</f>
        <v>6</v>
      </c>
      <c r="C917" s="1">
        <f>IF(0=B917,-1,LEFT(A917,B917-1)+0)</f>
        <v>78239</v>
      </c>
      <c r="D917" s="1">
        <f>IF(B917=0,-1,RIGHT(A917,LEN(A917)-B917)+0)</f>
        <v>886585</v>
      </c>
      <c r="F917" s="1">
        <f>IF(C917&lt;0,443300000,44330*(1-POWER(C917/$A$1,1/5.255))*1000)</f>
        <v>886390.40672621678</v>
      </c>
      <c r="H917" s="5">
        <f t="shared" si="14"/>
        <v>2.1948631409647021E-4</v>
      </c>
    </row>
    <row r="918" spans="1:8">
      <c r="A918" s="3" t="s">
        <v>12023</v>
      </c>
      <c r="B918" s="1">
        <f>IF(ISERROR(SEARCH(" ",A918)), 0, SEARCH(" ",A918))</f>
        <v>6</v>
      </c>
      <c r="C918" s="1">
        <f>IF(0=B918,-1,LEFT(A918,B918-1)+0)</f>
        <v>78219</v>
      </c>
      <c r="D918" s="1">
        <f>IF(B918=0,-1,RIGHT(A918,LEN(A918)-B918)+0)</f>
        <v>888703</v>
      </c>
      <c r="F918" s="1">
        <f>IF(C918&lt;0,443300000,44330*(1-POWER(C918/$A$1,1/5.255))*1000)</f>
        <v>888503.91930478904</v>
      </c>
      <c r="H918" s="5">
        <f t="shared" si="14"/>
        <v>2.2401262875331357E-4</v>
      </c>
    </row>
    <row r="919" spans="1:8">
      <c r="A919" s="3" t="s">
        <v>12024</v>
      </c>
      <c r="B919" s="1">
        <f>IF(ISERROR(SEARCH(" ",A919)), 0, SEARCH(" ",A919))</f>
        <v>6</v>
      </c>
      <c r="C919" s="1">
        <f>IF(0=B919,-1,LEFT(A919,B919-1)+0)</f>
        <v>78199</v>
      </c>
      <c r="D919" s="1">
        <f>IF(B919=0,-1,RIGHT(A919,LEN(A919)-B919)+0)</f>
        <v>890813</v>
      </c>
      <c r="F919" s="1">
        <f>IF(C919&lt;0,443300000,44330*(1-POWER(C919/$A$1,1/5.255))*1000)</f>
        <v>890617.86950056243</v>
      </c>
      <c r="H919" s="5">
        <f t="shared" si="14"/>
        <v>2.1904765583525136E-4</v>
      </c>
    </row>
    <row r="920" spans="1:8">
      <c r="A920" s="3" t="s">
        <v>12025</v>
      </c>
      <c r="B920" s="1">
        <f>IF(ISERROR(SEARCH(" ",A920)), 0, SEARCH(" ",A920))</f>
        <v>6</v>
      </c>
      <c r="C920" s="1">
        <f>IF(0=B920,-1,LEFT(A920,B920-1)+0)</f>
        <v>78179</v>
      </c>
      <c r="D920" s="1">
        <f>IF(B920=0,-1,RIGHT(A920,LEN(A920)-B920)+0)</f>
        <v>892931</v>
      </c>
      <c r="F920" s="1">
        <f>IF(C920&lt;0,443300000,44330*(1-POWER(C920/$A$1,1/5.255))*1000)</f>
        <v>892732.25751610077</v>
      </c>
      <c r="H920" s="5">
        <f t="shared" si="14"/>
        <v>2.2257317071445624E-4</v>
      </c>
    </row>
    <row r="921" spans="1:8">
      <c r="A921" s="3" t="s">
        <v>12026</v>
      </c>
      <c r="B921" s="1">
        <f>IF(ISERROR(SEARCH(" ",A921)), 0, SEARCH(" ",A921))</f>
        <v>6</v>
      </c>
      <c r="C921" s="1">
        <f>IF(0=B921,-1,LEFT(A921,B921-1)+0)</f>
        <v>78159</v>
      </c>
      <c r="D921" s="1">
        <f>IF(B921=0,-1,RIGHT(A921,LEN(A921)-B921)+0)</f>
        <v>895050</v>
      </c>
      <c r="F921" s="1">
        <f>IF(C921&lt;0,443300000,44330*(1-POWER(C921/$A$1,1/5.255))*1000)</f>
        <v>894847.08355413063</v>
      </c>
      <c r="H921" s="5">
        <f t="shared" si="14"/>
        <v>2.2670962054563472E-4</v>
      </c>
    </row>
    <row r="922" spans="1:8">
      <c r="A922" s="3" t="s">
        <v>12027</v>
      </c>
      <c r="B922" s="1">
        <f>IF(ISERROR(SEARCH(" ",A922)), 0, SEARCH(" ",A922))</f>
        <v>6</v>
      </c>
      <c r="C922" s="1">
        <f>IF(0=B922,-1,LEFT(A922,B922-1)+0)</f>
        <v>78139</v>
      </c>
      <c r="D922" s="1">
        <f>IF(B922=0,-1,RIGHT(A922,LEN(A922)-B922)+0)</f>
        <v>897168</v>
      </c>
      <c r="F922" s="1">
        <f>IF(C922&lt;0,443300000,44330*(1-POWER(C922/$A$1,1/5.255))*1000)</f>
        <v>896962.3478175014</v>
      </c>
      <c r="H922" s="5">
        <f t="shared" si="14"/>
        <v>2.2922371562360399E-4</v>
      </c>
    </row>
    <row r="923" spans="1:8">
      <c r="A923" s="3" t="s">
        <v>12028</v>
      </c>
      <c r="B923" s="1">
        <f>IF(ISERROR(SEARCH(" ",A923)), 0, SEARCH(" ",A923))</f>
        <v>6</v>
      </c>
      <c r="C923" s="1">
        <f>IF(0=B923,-1,LEFT(A923,B923-1)+0)</f>
        <v>78119</v>
      </c>
      <c r="D923" s="1">
        <f>IF(B923=0,-1,RIGHT(A923,LEN(A923)-B923)+0)</f>
        <v>899286</v>
      </c>
      <c r="F923" s="1">
        <f>IF(C923&lt;0,443300000,44330*(1-POWER(C923/$A$1,1/5.255))*1000)</f>
        <v>899078.05050922988</v>
      </c>
      <c r="H923" s="5">
        <f t="shared" si="14"/>
        <v>2.3123843890610497E-4</v>
      </c>
    </row>
    <row r="924" spans="1:8">
      <c r="A924" s="3" t="s">
        <v>12029</v>
      </c>
      <c r="B924" s="1">
        <f>IF(ISERROR(SEARCH(" ",A924)), 0, SEARCH(" ",A924))</f>
        <v>6</v>
      </c>
      <c r="C924" s="1">
        <f>IF(0=B924,-1,LEFT(A924,B924-1)+0)</f>
        <v>78099</v>
      </c>
      <c r="D924" s="1">
        <f>IF(B924=0,-1,RIGHT(A924,LEN(A924)-B924)+0)</f>
        <v>901405</v>
      </c>
      <c r="F924" s="1">
        <f>IF(C924&lt;0,443300000,44330*(1-POWER(C924/$A$1,1/5.255))*1000)</f>
        <v>901194.1918324657</v>
      </c>
      <c r="H924" s="5">
        <f t="shared" si="14"/>
        <v>2.3386620612743248E-4</v>
      </c>
    </row>
    <row r="925" spans="1:8">
      <c r="A925" s="3" t="s">
        <v>12030</v>
      </c>
      <c r="B925" s="1">
        <f>IF(ISERROR(SEARCH(" ",A925)), 0, SEARCH(" ",A925))</f>
        <v>6</v>
      </c>
      <c r="C925" s="1">
        <f>IF(0=B925,-1,LEFT(A925,B925-1)+0)</f>
        <v>78079</v>
      </c>
      <c r="D925" s="1">
        <f>IF(B925=0,-1,RIGHT(A925,LEN(A925)-B925)+0)</f>
        <v>903523</v>
      </c>
      <c r="F925" s="1">
        <f>IF(C925&lt;0,443300000,44330*(1-POWER(C925/$A$1,1/5.255))*1000)</f>
        <v>903310.77199051098</v>
      </c>
      <c r="H925" s="5">
        <f t="shared" si="14"/>
        <v>2.3488943777747294E-4</v>
      </c>
    </row>
    <row r="926" spans="1:8">
      <c r="A926" s="3" t="s">
        <v>12031</v>
      </c>
      <c r="B926" s="1">
        <f>IF(ISERROR(SEARCH(" ",A926)), 0, SEARCH(" ",A926))</f>
        <v>6</v>
      </c>
      <c r="C926" s="1">
        <f>IF(0=B926,-1,LEFT(A926,B926-1)+0)</f>
        <v>78059</v>
      </c>
      <c r="D926" s="1">
        <f>IF(B926=0,-1,RIGHT(A926,LEN(A926)-B926)+0)</f>
        <v>905642</v>
      </c>
      <c r="F926" s="1">
        <f>IF(C926&lt;0,443300000,44330*(1-POWER(C926/$A$1,1/5.255))*1000)</f>
        <v>905427.79118680581</v>
      </c>
      <c r="H926" s="5">
        <f t="shared" si="14"/>
        <v>2.3652703076291239E-4</v>
      </c>
    </row>
    <row r="927" spans="1:8">
      <c r="A927" s="3" t="s">
        <v>12032</v>
      </c>
      <c r="B927" s="1">
        <f>IF(ISERROR(SEARCH(" ",A927)), 0, SEARCH(" ",A927))</f>
        <v>6</v>
      </c>
      <c r="C927" s="1">
        <f>IF(0=B927,-1,LEFT(A927,B927-1)+0)</f>
        <v>78039</v>
      </c>
      <c r="D927" s="1">
        <f>IF(B927=0,-1,RIGHT(A927,LEN(A927)-B927)+0)</f>
        <v>907751</v>
      </c>
      <c r="F927" s="1">
        <f>IF(C927&lt;0,443300000,44330*(1-POWER(C927/$A$1,1/5.255))*1000)</f>
        <v>907545.24962495279</v>
      </c>
      <c r="H927" s="5">
        <f t="shared" si="14"/>
        <v>2.2665948596829931E-4</v>
      </c>
    </row>
    <row r="928" spans="1:8">
      <c r="A928" s="3" t="s">
        <v>12033</v>
      </c>
      <c r="B928" s="1">
        <f>IF(ISERROR(SEARCH(" ",A928)), 0, SEARCH(" ",A928))</f>
        <v>6</v>
      </c>
      <c r="C928" s="1">
        <f>IF(0=B928,-1,LEFT(A928,B928-1)+0)</f>
        <v>78019</v>
      </c>
      <c r="D928" s="1">
        <f>IF(B928=0,-1,RIGHT(A928,LEN(A928)-B928)+0)</f>
        <v>909870</v>
      </c>
      <c r="F928" s="1">
        <f>IF(C928&lt;0,443300000,44330*(1-POWER(C928/$A$1,1/5.255))*1000)</f>
        <v>909663.14750868222</v>
      </c>
      <c r="H928" s="5">
        <f t="shared" si="14"/>
        <v>2.2734290757776666E-4</v>
      </c>
    </row>
    <row r="929" spans="1:8">
      <c r="A929" s="3" t="s">
        <v>12034</v>
      </c>
      <c r="B929" s="1">
        <f>IF(ISERROR(SEARCH(" ",A929)), 0, SEARCH(" ",A929))</f>
        <v>6</v>
      </c>
      <c r="C929" s="1">
        <f>IF(0=B929,-1,LEFT(A929,B929-1)+0)</f>
        <v>77999</v>
      </c>
      <c r="D929" s="1">
        <f>IF(B929=0,-1,RIGHT(A929,LEN(A929)-B929)+0)</f>
        <v>911988</v>
      </c>
      <c r="F929" s="1">
        <f>IF(C929&lt;0,443300000,44330*(1-POWER(C929/$A$1,1/5.255))*1000)</f>
        <v>911781.48504189181</v>
      </c>
      <c r="H929" s="5">
        <f t="shared" si="14"/>
        <v>2.2644481956801322E-4</v>
      </c>
    </row>
    <row r="930" spans="1:8">
      <c r="A930" s="3" t="s">
        <v>12035</v>
      </c>
      <c r="B930" s="1">
        <f>IF(ISERROR(SEARCH(" ",A930)), 0, SEARCH(" ",A930))</f>
        <v>6</v>
      </c>
      <c r="C930" s="1">
        <f>IF(0=B930,-1,LEFT(A930,B930-1)+0)</f>
        <v>77979</v>
      </c>
      <c r="D930" s="1">
        <f>IF(B930=0,-1,RIGHT(A930,LEN(A930)-B930)+0)</f>
        <v>914107</v>
      </c>
      <c r="F930" s="1">
        <f>IF(C930&lt;0,443300000,44330*(1-POWER(C930/$A$1,1/5.255))*1000)</f>
        <v>913900.2624286022</v>
      </c>
      <c r="H930" s="5">
        <f t="shared" si="14"/>
        <v>2.2616342659863262E-4</v>
      </c>
    </row>
    <row r="931" spans="1:8">
      <c r="A931" s="3" t="s">
        <v>12036</v>
      </c>
      <c r="B931" s="1">
        <f>IF(ISERROR(SEARCH(" ",A931)), 0, SEARCH(" ",A931))</f>
        <v>6</v>
      </c>
      <c r="C931" s="1">
        <f>IF(0=B931,-1,LEFT(A931,B931-1)+0)</f>
        <v>77959</v>
      </c>
      <c r="D931" s="1">
        <f>IF(B931=0,-1,RIGHT(A931,LEN(A931)-B931)+0)</f>
        <v>916225</v>
      </c>
      <c r="F931" s="1">
        <f>IF(C931&lt;0,443300000,44330*(1-POWER(C931/$A$1,1/5.255))*1000)</f>
        <v>916019.4798729968</v>
      </c>
      <c r="H931" s="5">
        <f t="shared" si="14"/>
        <v>2.2431185244148279E-4</v>
      </c>
    </row>
    <row r="932" spans="1:8">
      <c r="A932" s="3" t="s">
        <v>12037</v>
      </c>
      <c r="B932" s="1">
        <f>IF(ISERROR(SEARCH(" ",A932)), 0, SEARCH(" ",A932))</f>
        <v>6</v>
      </c>
      <c r="C932" s="1">
        <f>IF(0=B932,-1,LEFT(A932,B932-1)+0)</f>
        <v>77939</v>
      </c>
      <c r="D932" s="1">
        <f>IF(B932=0,-1,RIGHT(A932,LEN(A932)-B932)+0)</f>
        <v>918344</v>
      </c>
      <c r="F932" s="1">
        <f>IF(C932&lt;0,443300000,44330*(1-POWER(C932/$A$1,1/5.255))*1000)</f>
        <v>918139.13757940161</v>
      </c>
      <c r="H932" s="5">
        <f t="shared" si="14"/>
        <v>2.230780846811154E-4</v>
      </c>
    </row>
    <row r="933" spans="1:8">
      <c r="A933" s="3" t="s">
        <v>12038</v>
      </c>
      <c r="B933" s="1">
        <f>IF(ISERROR(SEARCH(" ",A933)), 0, SEARCH(" ",A933))</f>
        <v>6</v>
      </c>
      <c r="C933" s="1">
        <f>IF(0=B933,-1,LEFT(A933,B933-1)+0)</f>
        <v>77919</v>
      </c>
      <c r="D933" s="1">
        <f>IF(B933=0,-1,RIGHT(A933,LEN(A933)-B933)+0)</f>
        <v>920462</v>
      </c>
      <c r="F933" s="1">
        <f>IF(C933&lt;0,443300000,44330*(1-POWER(C933/$A$1,1/5.255))*1000)</f>
        <v>920259.23575229966</v>
      </c>
      <c r="H933" s="5">
        <f t="shared" si="14"/>
        <v>2.2028529988238427E-4</v>
      </c>
    </row>
    <row r="934" spans="1:8">
      <c r="A934" s="3" t="s">
        <v>12039</v>
      </c>
      <c r="B934" s="1">
        <f>IF(ISERROR(SEARCH(" ",A934)), 0, SEARCH(" ",A934))</f>
        <v>6</v>
      </c>
      <c r="C934" s="1">
        <f>IF(0=B934,-1,LEFT(A934,B934-1)+0)</f>
        <v>77899</v>
      </c>
      <c r="D934" s="1">
        <f>IF(B934=0,-1,RIGHT(A934,LEN(A934)-B934)+0)</f>
        <v>922581</v>
      </c>
      <c r="F934" s="1">
        <f>IF(C934&lt;0,443300000,44330*(1-POWER(C934/$A$1,1/5.255))*1000)</f>
        <v>922379.77459630766</v>
      </c>
      <c r="H934" s="5">
        <f t="shared" si="14"/>
        <v>2.1811136766564722E-4</v>
      </c>
    </row>
    <row r="935" spans="1:8">
      <c r="A935" s="3" t="s">
        <v>12040</v>
      </c>
      <c r="B935" s="1">
        <f>IF(ISERROR(SEARCH(" ",A935)), 0, SEARCH(" ",A935))</f>
        <v>6</v>
      </c>
      <c r="C935" s="1">
        <f>IF(0=B935,-1,LEFT(A935,B935-1)+0)</f>
        <v>77879</v>
      </c>
      <c r="D935" s="1">
        <f>IF(B935=0,-1,RIGHT(A935,LEN(A935)-B935)+0)</f>
        <v>924699</v>
      </c>
      <c r="F935" s="1">
        <f>IF(C935&lt;0,443300000,44330*(1-POWER(C935/$A$1,1/5.255))*1000)</f>
        <v>924500.75431618944</v>
      </c>
      <c r="H935" s="5">
        <f t="shared" si="14"/>
        <v>2.1438942165024212E-4</v>
      </c>
    </row>
    <row r="936" spans="1:8">
      <c r="A936" s="3" t="s">
        <v>12041</v>
      </c>
      <c r="B936" s="1">
        <f>IF(ISERROR(SEARCH(" ",A936)), 0, SEARCH(" ",A936))</f>
        <v>6</v>
      </c>
      <c r="C936" s="1">
        <f>IF(0=B936,-1,LEFT(A936,B936-1)+0)</f>
        <v>77859</v>
      </c>
      <c r="D936" s="1">
        <f>IF(B936=0,-1,RIGHT(A936,LEN(A936)-B936)+0)</f>
        <v>926808</v>
      </c>
      <c r="F936" s="1">
        <f>IF(C936&lt;0,443300000,44330*(1-POWER(C936/$A$1,1/5.255))*1000)</f>
        <v>926622.17511687102</v>
      </c>
      <c r="H936" s="5">
        <f t="shared" si="14"/>
        <v>2.0049986958354054E-4</v>
      </c>
    </row>
    <row r="937" spans="1:8">
      <c r="A937" s="3" t="s">
        <v>12042</v>
      </c>
      <c r="B937" s="1">
        <f>IF(ISERROR(SEARCH(" ",A937)), 0, SEARCH(" ",A937))</f>
        <v>6</v>
      </c>
      <c r="C937" s="1">
        <f>IF(0=B937,-1,LEFT(A937,B937-1)+0)</f>
        <v>77839</v>
      </c>
      <c r="D937" s="1">
        <f>IF(B937=0,-1,RIGHT(A937,LEN(A937)-B937)+0)</f>
        <v>928927</v>
      </c>
      <c r="F937" s="1">
        <f>IF(C937&lt;0,443300000,44330*(1-POWER(C937/$A$1,1/5.255))*1000)</f>
        <v>928744.03720341704</v>
      </c>
      <c r="H937" s="5">
        <f t="shared" si="14"/>
        <v>1.9696143677916218E-4</v>
      </c>
    </row>
    <row r="938" spans="1:8">
      <c r="A938" s="3" t="s">
        <v>12043</v>
      </c>
      <c r="B938" s="1">
        <f>IF(ISERROR(SEARCH(" ",A938)), 0, SEARCH(" ",A938))</f>
        <v>6</v>
      </c>
      <c r="C938" s="1">
        <f>IF(0=B938,-1,LEFT(A938,B938-1)+0)</f>
        <v>77819</v>
      </c>
      <c r="D938" s="1">
        <f>IF(B938=0,-1,RIGHT(A938,LEN(A938)-B938)+0)</f>
        <v>931045</v>
      </c>
      <c r="F938" s="1">
        <f>IF(C938&lt;0,443300000,44330*(1-POWER(C938/$A$1,1/5.255))*1000)</f>
        <v>930866.3407810342</v>
      </c>
      <c r="H938" s="5">
        <f t="shared" si="14"/>
        <v>1.9189106752713002E-4</v>
      </c>
    </row>
    <row r="939" spans="1:8">
      <c r="A939" s="3" t="s">
        <v>12044</v>
      </c>
      <c r="B939" s="1">
        <f>IF(ISERROR(SEARCH(" ",A939)), 0, SEARCH(" ",A939))</f>
        <v>6</v>
      </c>
      <c r="C939" s="1">
        <f>IF(0=B939,-1,LEFT(A939,B939-1)+0)</f>
        <v>77799</v>
      </c>
      <c r="D939" s="1">
        <f>IF(B939=0,-1,RIGHT(A939,LEN(A939)-B939)+0)</f>
        <v>933164</v>
      </c>
      <c r="F939" s="1">
        <f>IF(C939&lt;0,443300000,44330*(1-POWER(C939/$A$1,1/5.255))*1000)</f>
        <v>932989.0860550917</v>
      </c>
      <c r="H939" s="5">
        <f t="shared" si="14"/>
        <v>1.8744180541501959E-4</v>
      </c>
    </row>
    <row r="940" spans="1:8">
      <c r="A940" s="3" t="s">
        <v>12045</v>
      </c>
      <c r="B940" s="1">
        <f>IF(ISERROR(SEARCH(" ",A940)), 0, SEARCH(" ",A940))</f>
        <v>6</v>
      </c>
      <c r="C940" s="1">
        <f>IF(0=B940,-1,LEFT(A940,B940-1)+0)</f>
        <v>77779</v>
      </c>
      <c r="D940" s="1">
        <f>IF(B940=0,-1,RIGHT(A940,LEN(A940)-B940)+0)</f>
        <v>935282</v>
      </c>
      <c r="F940" s="1">
        <f>IF(C940&lt;0,443300000,44330*(1-POWER(C940/$A$1,1/5.255))*1000)</f>
        <v>935112.27323109191</v>
      </c>
      <c r="H940" s="5">
        <f t="shared" si="14"/>
        <v>1.8147122355406271E-4</v>
      </c>
    </row>
    <row r="941" spans="1:8">
      <c r="A941" s="3" t="s">
        <v>12046</v>
      </c>
      <c r="B941" s="1">
        <f>IF(ISERROR(SEARCH(" ",A941)), 0, SEARCH(" ",A941))</f>
        <v>6</v>
      </c>
      <c r="C941" s="1">
        <f>IF(0=B941,-1,LEFT(A941,B941-1)+0)</f>
        <v>77759</v>
      </c>
      <c r="D941" s="1">
        <f>IF(B941=0,-1,RIGHT(A941,LEN(A941)-B941)+0)</f>
        <v>937401</v>
      </c>
      <c r="F941" s="1">
        <f>IF(C941&lt;0,443300000,44330*(1-POWER(C941/$A$1,1/5.255))*1000)</f>
        <v>937235.90251469915</v>
      </c>
      <c r="H941" s="5">
        <f t="shared" si="14"/>
        <v>1.761225828656594E-4</v>
      </c>
    </row>
    <row r="942" spans="1:8">
      <c r="A942" s="3" t="s">
        <v>12047</v>
      </c>
      <c r="B942" s="1">
        <f>IF(ISERROR(SEARCH(" ",A942)), 0, SEARCH(" ",A942))</f>
        <v>6</v>
      </c>
      <c r="C942" s="1">
        <f>IF(0=B942,-1,LEFT(A942,B942-1)+0)</f>
        <v>77739</v>
      </c>
      <c r="D942" s="1">
        <f>IF(B942=0,-1,RIGHT(A942,LEN(A942)-B942)+0)</f>
        <v>939519</v>
      </c>
      <c r="F942" s="1">
        <f>IF(C942&lt;0,443300000,44330*(1-POWER(C942/$A$1,1/5.255))*1000)</f>
        <v>939359.97411172115</v>
      </c>
      <c r="H942" s="5">
        <f t="shared" si="14"/>
        <v>1.6926308917525625E-4</v>
      </c>
    </row>
    <row r="943" spans="1:8">
      <c r="A943" s="3" t="s">
        <v>12048</v>
      </c>
      <c r="B943" s="1">
        <f>IF(ISERROR(SEARCH(" ",A943)), 0, SEARCH(" ",A943))</f>
        <v>6</v>
      </c>
      <c r="C943" s="1">
        <f>IF(0=B943,-1,LEFT(A943,B943-1)+0)</f>
        <v>77719</v>
      </c>
      <c r="D943" s="1">
        <f>IF(B943=0,-1,RIGHT(A943,LEN(A943)-B943)+0)</f>
        <v>941638</v>
      </c>
      <c r="F943" s="1">
        <f>IF(C943&lt;0,443300000,44330*(1-POWER(C943/$A$1,1/5.255))*1000)</f>
        <v>941484.48822810769</v>
      </c>
      <c r="H943" s="5">
        <f t="shared" si="14"/>
        <v>1.630263136070484E-4</v>
      </c>
    </row>
    <row r="944" spans="1:8">
      <c r="A944" s="3" t="s">
        <v>12049</v>
      </c>
      <c r="B944" s="1">
        <f>IF(ISERROR(SEARCH(" ",A944)), 0, SEARCH(" ",A944))</f>
        <v>6</v>
      </c>
      <c r="C944" s="1">
        <f>IF(0=B944,-1,LEFT(A944,B944-1)+0)</f>
        <v>77699</v>
      </c>
      <c r="D944" s="1">
        <f>IF(B944=0,-1,RIGHT(A944,LEN(A944)-B944)+0)</f>
        <v>943756</v>
      </c>
      <c r="F944" s="1">
        <f>IF(C944&lt;0,443300000,44330*(1-POWER(C944/$A$1,1/5.255))*1000)</f>
        <v>943609.44506997138</v>
      </c>
      <c r="H944" s="5">
        <f t="shared" si="14"/>
        <v>1.5528900481546294E-4</v>
      </c>
    </row>
    <row r="945" spans="1:8">
      <c r="A945" s="3" t="s">
        <v>12050</v>
      </c>
      <c r="B945" s="1">
        <f>IF(ISERROR(SEARCH(" ",A945)), 0, SEARCH(" ",A945))</f>
        <v>6</v>
      </c>
      <c r="C945" s="1">
        <f>IF(0=B945,-1,LEFT(A945,B945-1)+0)</f>
        <v>77679</v>
      </c>
      <c r="D945" s="1">
        <f>IF(B945=0,-1,RIGHT(A945,LEN(A945)-B945)+0)</f>
        <v>945865</v>
      </c>
      <c r="F945" s="1">
        <f>IF(C945&lt;0,443300000,44330*(1-POWER(C945/$A$1,1/5.255))*1000)</f>
        <v>945734.84484356223</v>
      </c>
      <c r="H945" s="5">
        <f t="shared" si="14"/>
        <v>1.3760436895093195E-4</v>
      </c>
    </row>
    <row r="946" spans="1:8">
      <c r="A946" s="3" t="s">
        <v>12051</v>
      </c>
      <c r="B946" s="1">
        <f>IF(ISERROR(SEARCH(" ",A946)), 0, SEARCH(" ",A946))</f>
        <v>6</v>
      </c>
      <c r="C946" s="1">
        <f>IF(0=B946,-1,LEFT(A946,B946-1)+0)</f>
        <v>77659</v>
      </c>
      <c r="D946" s="1">
        <f>IF(B946=0,-1,RIGHT(A946,LEN(A946)-B946)+0)</f>
        <v>947984</v>
      </c>
      <c r="F946" s="1">
        <f>IF(C946&lt;0,443300000,44330*(1-POWER(C946/$A$1,1/5.255))*1000)</f>
        <v>947860.68775528343</v>
      </c>
      <c r="H946" s="5">
        <f t="shared" si="14"/>
        <v>1.300784029230093E-4</v>
      </c>
    </row>
    <row r="947" spans="1:8">
      <c r="A947" s="3" t="s">
        <v>12052</v>
      </c>
      <c r="B947" s="1">
        <f>IF(ISERROR(SEARCH(" ",A947)), 0, SEARCH(" ",A947))</f>
        <v>6</v>
      </c>
      <c r="C947" s="1">
        <f>IF(0=B947,-1,LEFT(A947,B947-1)+0)</f>
        <v>77639</v>
      </c>
      <c r="D947" s="1">
        <f>IF(B947=0,-1,RIGHT(A947,LEN(A947)-B947)+0)</f>
        <v>950102</v>
      </c>
      <c r="F947" s="1">
        <f>IF(C947&lt;0,443300000,44330*(1-POWER(C947/$A$1,1/5.255))*1000)</f>
        <v>949986.97401168034</v>
      </c>
      <c r="H947" s="5">
        <f t="shared" si="14"/>
        <v>1.2106698893345754E-4</v>
      </c>
    </row>
    <row r="948" spans="1:8">
      <c r="A948" s="3" t="s">
        <v>12053</v>
      </c>
      <c r="B948" s="1">
        <f>IF(ISERROR(SEARCH(" ",A948)), 0, SEARCH(" ",A948))</f>
        <v>6</v>
      </c>
      <c r="C948" s="1">
        <f>IF(0=B948,-1,LEFT(A948,B948-1)+0)</f>
        <v>77619</v>
      </c>
      <c r="D948" s="1">
        <f>IF(B948=0,-1,RIGHT(A948,LEN(A948)-B948)+0)</f>
        <v>952221</v>
      </c>
      <c r="F948" s="1">
        <f>IF(C948&lt;0,443300000,44330*(1-POWER(C948/$A$1,1/5.255))*1000)</f>
        <v>952113.70381947071</v>
      </c>
      <c r="H948" s="5">
        <f t="shared" si="14"/>
        <v>1.1267991414733248E-4</v>
      </c>
    </row>
    <row r="949" spans="1:8">
      <c r="A949" s="3" t="s">
        <v>12054</v>
      </c>
      <c r="B949" s="1">
        <f>IF(ISERROR(SEARCH(" ",A949)), 0, SEARCH(" ",A949))</f>
        <v>6</v>
      </c>
      <c r="C949" s="1">
        <f>IF(0=B949,-1,LEFT(A949,B949-1)+0)</f>
        <v>77599</v>
      </c>
      <c r="D949" s="1">
        <f>IF(B949=0,-1,RIGHT(A949,LEN(A949)-B949)+0)</f>
        <v>954339</v>
      </c>
      <c r="F949" s="1">
        <f>IF(C949&lt;0,443300000,44330*(1-POWER(C949/$A$1,1/5.255))*1000)</f>
        <v>954240.87738549081</v>
      </c>
      <c r="H949" s="5">
        <f t="shared" si="14"/>
        <v>1.0281735788770366E-4</v>
      </c>
    </row>
    <row r="950" spans="1:8">
      <c r="A950" s="3" t="s">
        <v>12055</v>
      </c>
      <c r="B950" s="1">
        <f>IF(ISERROR(SEARCH(" ",A950)), 0, SEARCH(" ",A950))</f>
        <v>6</v>
      </c>
      <c r="C950" s="1">
        <f>IF(0=B950,-1,LEFT(A950,B950-1)+0)</f>
        <v>77579</v>
      </c>
      <c r="D950" s="1">
        <f>IF(B950=0,-1,RIGHT(A950,LEN(A950)-B950)+0)</f>
        <v>956458</v>
      </c>
      <c r="F950" s="1">
        <f>IF(C950&lt;0,443300000,44330*(1-POWER(C950/$A$1,1/5.255))*1000)</f>
        <v>956368.49491675338</v>
      </c>
      <c r="H950" s="5">
        <f t="shared" si="14"/>
        <v>9.3579731934514875E-5</v>
      </c>
    </row>
    <row r="951" spans="1:8">
      <c r="A951" s="3" t="s">
        <v>12056</v>
      </c>
      <c r="B951" s="1">
        <f>IF(ISERROR(SEARCH(" ",A951)), 0, SEARCH(" ",A951))</f>
        <v>6</v>
      </c>
      <c r="C951" s="1">
        <f>IF(0=B951,-1,LEFT(A951,B951-1)+0)</f>
        <v>77559</v>
      </c>
      <c r="D951" s="1">
        <f>IF(B951=0,-1,RIGHT(A951,LEN(A951)-B951)+0)</f>
        <v>958576</v>
      </c>
      <c r="F951" s="1">
        <f>IF(C951&lt;0,443300000,44330*(1-POWER(C951/$A$1,1/5.255))*1000)</f>
        <v>958496.55662040482</v>
      </c>
      <c r="H951" s="5">
        <f t="shared" si="14"/>
        <v>8.2876453818139871E-5</v>
      </c>
    </row>
    <row r="952" spans="1:8">
      <c r="A952" s="3" t="s">
        <v>12057</v>
      </c>
      <c r="B952" s="1">
        <f>IF(ISERROR(SEARCH(" ",A952)), 0, SEARCH(" ",A952))</f>
        <v>6</v>
      </c>
      <c r="C952" s="1">
        <f>IF(0=B952,-1,LEFT(A952,B952-1)+0)</f>
        <v>77539</v>
      </c>
      <c r="D952" s="1">
        <f>IF(B952=0,-1,RIGHT(A952,LEN(A952)-B952)+0)</f>
        <v>960695</v>
      </c>
      <c r="F952" s="1">
        <f>IF(C952&lt;0,443300000,44330*(1-POWER(C952/$A$1,1/5.255))*1000)</f>
        <v>960625.06270374346</v>
      </c>
      <c r="H952" s="5">
        <f t="shared" si="14"/>
        <v>7.2798647080019575E-5</v>
      </c>
    </row>
    <row r="953" spans="1:8">
      <c r="A953" s="3" t="s">
        <v>12058</v>
      </c>
      <c r="B953" s="1">
        <f>IF(ISERROR(SEARCH(" ",A953)), 0, SEARCH(" ",A953))</f>
        <v>6</v>
      </c>
      <c r="C953" s="1">
        <f>IF(0=B953,-1,LEFT(A953,B953-1)+0)</f>
        <v>77519</v>
      </c>
      <c r="D953" s="1">
        <f>IF(B953=0,-1,RIGHT(A953,LEN(A953)-B953)+0)</f>
        <v>962813</v>
      </c>
      <c r="F953" s="1">
        <f>IF(C953&lt;0,443300000,44330*(1-POWER(C953/$A$1,1/5.255))*1000)</f>
        <v>962754.01337423024</v>
      </c>
      <c r="H953" s="5">
        <f t="shared" si="14"/>
        <v>6.1264882972869776E-5</v>
      </c>
    </row>
    <row r="954" spans="1:8">
      <c r="A954" s="3" t="s">
        <v>12059</v>
      </c>
      <c r="B954" s="1">
        <f>IF(ISERROR(SEARCH(" ",A954)), 0, SEARCH(" ",A954))</f>
        <v>6</v>
      </c>
      <c r="C954" s="1">
        <f>IF(0=B954,-1,LEFT(A954,B954-1)+0)</f>
        <v>77499</v>
      </c>
      <c r="D954" s="1">
        <f>IF(B954=0,-1,RIGHT(A954,LEN(A954)-B954)+0)</f>
        <v>964923</v>
      </c>
      <c r="F954" s="1">
        <f>IF(C954&lt;0,443300000,44330*(1-POWER(C954/$A$1,1/5.255))*1000)</f>
        <v>964883.40883945418</v>
      </c>
      <c r="H954" s="5">
        <f t="shared" si="14"/>
        <v>4.1030383300868664E-5</v>
      </c>
    </row>
    <row r="955" spans="1:8">
      <c r="A955" s="3" t="s">
        <v>12060</v>
      </c>
      <c r="B955" s="1">
        <f>IF(ISERROR(SEARCH(" ",A955)), 0, SEARCH(" ",A955))</f>
        <v>6</v>
      </c>
      <c r="C955" s="1">
        <f>IF(0=B955,-1,LEFT(A955,B955-1)+0)</f>
        <v>77479</v>
      </c>
      <c r="D955" s="1">
        <f>IF(B955=0,-1,RIGHT(A955,LEN(A955)-B955)+0)</f>
        <v>967041</v>
      </c>
      <c r="F955" s="1">
        <f>IF(C955&lt;0,443300000,44330*(1-POWER(C955/$A$1,1/5.255))*1000)</f>
        <v>967013.24930718157</v>
      </c>
      <c r="H955" s="5">
        <f t="shared" si="14"/>
        <v>2.8696500787898601E-5</v>
      </c>
    </row>
    <row r="956" spans="1:8">
      <c r="A956" s="3" t="s">
        <v>12061</v>
      </c>
      <c r="B956" s="1">
        <f>IF(ISERROR(SEARCH(" ",A956)), 0, SEARCH(" ",A956))</f>
        <v>6</v>
      </c>
      <c r="C956" s="1">
        <f>IF(0=B956,-1,LEFT(A956,B956-1)+0)</f>
        <v>77459</v>
      </c>
      <c r="D956" s="1">
        <f>IF(B956=0,-1,RIGHT(A956,LEN(A956)-B956)+0)</f>
        <v>969160</v>
      </c>
      <c r="F956" s="1">
        <f>IF(C956&lt;0,443300000,44330*(1-POWER(C956/$A$1,1/5.255))*1000)</f>
        <v>969143.53498530632</v>
      </c>
      <c r="H956" s="5">
        <f t="shared" si="14"/>
        <v>1.6988954036151404E-5</v>
      </c>
    </row>
    <row r="957" spans="1:8">
      <c r="A957" s="3" t="s">
        <v>12062</v>
      </c>
      <c r="B957" s="1">
        <f>IF(ISERROR(SEARCH(" ",A957)), 0, SEARCH(" ",A957))</f>
        <v>6</v>
      </c>
      <c r="C957" s="1">
        <f>IF(0=B957,-1,LEFT(A957,B957-1)+0)</f>
        <v>77439</v>
      </c>
      <c r="D957" s="1">
        <f>IF(B957=0,-1,RIGHT(A957,LEN(A957)-B957)+0)</f>
        <v>971278</v>
      </c>
      <c r="F957" s="1">
        <f>IF(C957&lt;0,443300000,44330*(1-POWER(C957/$A$1,1/5.255))*1000)</f>
        <v>971274.26608188997</v>
      </c>
      <c r="H957" s="5">
        <f t="shared" si="14"/>
        <v>3.8443351028491482E-6</v>
      </c>
    </row>
    <row r="958" spans="1:8">
      <c r="A958" s="3" t="s">
        <v>12063</v>
      </c>
      <c r="B958" s="1">
        <f>IF(ISERROR(SEARCH(" ",A958)), 0, SEARCH(" ",A958))</f>
        <v>6</v>
      </c>
      <c r="C958" s="1">
        <f>IF(0=B958,-1,LEFT(A958,B958-1)+0)</f>
        <v>77419</v>
      </c>
      <c r="D958" s="1">
        <f>IF(B958=0,-1,RIGHT(A958,LEN(A958)-B958)+0)</f>
        <v>973425</v>
      </c>
      <c r="F958" s="1">
        <f>IF(C958&lt;0,443300000,44330*(1-POWER(C958/$A$1,1/5.255))*1000)</f>
        <v>973405.44280513166</v>
      </c>
      <c r="H958" s="5">
        <f t="shared" si="14"/>
        <v>2.009111628357141E-5</v>
      </c>
    </row>
    <row r="959" spans="1:8">
      <c r="A959" s="3" t="s">
        <v>12064</v>
      </c>
      <c r="B959" s="1">
        <f>IF(ISERROR(SEARCH(" ",A959)), 0, SEARCH(" ",A959))</f>
        <v>6</v>
      </c>
      <c r="C959" s="1">
        <f>IF(0=B959,-1,LEFT(A959,B959-1)+0)</f>
        <v>77399</v>
      </c>
      <c r="D959" s="1">
        <f>IF(B959=0,-1,RIGHT(A959,LEN(A959)-B959)+0)</f>
        <v>975573</v>
      </c>
      <c r="F959" s="1">
        <f>IF(C959&lt;0,443300000,44330*(1-POWER(C959/$A$1,1/5.255))*1000)</f>
        <v>975537.06536338816</v>
      </c>
      <c r="H959" s="5">
        <f t="shared" si="14"/>
        <v>3.6834390262789858E-5</v>
      </c>
    </row>
    <row r="960" spans="1:8">
      <c r="A960" s="3" t="s">
        <v>12065</v>
      </c>
      <c r="B960" s="1">
        <f>IF(ISERROR(SEARCH(" ",A960)), 0, SEARCH(" ",A960))</f>
        <v>6</v>
      </c>
      <c r="C960" s="1">
        <f>IF(0=B960,-1,LEFT(A960,B960-1)+0)</f>
        <v>77379</v>
      </c>
      <c r="D960" s="1">
        <f>IF(B960=0,-1,RIGHT(A960,LEN(A960)-B960)+0)</f>
        <v>977720</v>
      </c>
      <c r="F960" s="1">
        <f>IF(C960&lt;0,443300000,44330*(1-POWER(C960/$A$1,1/5.255))*1000)</f>
        <v>977669.13396517362</v>
      </c>
      <c r="H960" s="5">
        <f t="shared" si="14"/>
        <v>5.2025155286155751E-5</v>
      </c>
    </row>
    <row r="961" spans="1:8">
      <c r="A961" s="3" t="s">
        <v>12066</v>
      </c>
      <c r="B961" s="1">
        <f>IF(ISERROR(SEARCH(" ",A961)), 0, SEARCH(" ",A961))</f>
        <v>6</v>
      </c>
      <c r="C961" s="1">
        <f>IF(0=B961,-1,LEFT(A961,B961-1)+0)</f>
        <v>77359</v>
      </c>
      <c r="D961" s="1">
        <f>IF(B961=0,-1,RIGHT(A961,LEN(A961)-B961)+0)</f>
        <v>979868</v>
      </c>
      <c r="F961" s="1">
        <f>IF(C961&lt;0,443300000,44330*(1-POWER(C961/$A$1,1/5.255))*1000)</f>
        <v>979801.64881913527</v>
      </c>
      <c r="H961" s="5">
        <f t="shared" si="14"/>
        <v>6.771440731275115E-5</v>
      </c>
    </row>
    <row r="962" spans="1:8">
      <c r="A962" s="3" t="s">
        <v>12067</v>
      </c>
      <c r="B962" s="1">
        <f>IF(ISERROR(SEARCH(" ",A962)), 0, SEARCH(" ",A962))</f>
        <v>6</v>
      </c>
      <c r="C962" s="1">
        <f>IF(0=B962,-1,LEFT(A962,B962-1)+0)</f>
        <v>77339</v>
      </c>
      <c r="D962" s="1">
        <f>IF(B962=0,-1,RIGHT(A962,LEN(A962)-B962)+0)</f>
        <v>982006</v>
      </c>
      <c r="F962" s="1">
        <f>IF(C962&lt;0,443300000,44330*(1-POWER(C962/$A$1,1/5.255))*1000)</f>
        <v>981934.61013409728</v>
      </c>
      <c r="H962" s="5">
        <f t="shared" si="14"/>
        <v>7.2697993599548435E-5</v>
      </c>
    </row>
    <row r="963" spans="1:8">
      <c r="A963" s="3" t="s">
        <v>12068</v>
      </c>
      <c r="B963" s="1">
        <f>IF(ISERROR(SEARCH(" ",A963)), 0, SEARCH(" ",A963))</f>
        <v>6</v>
      </c>
      <c r="C963" s="1">
        <f>IF(0=B963,-1,LEFT(A963,B963-1)+0)</f>
        <v>77319</v>
      </c>
      <c r="D963" s="1">
        <f>IF(B963=0,-1,RIGHT(A963,LEN(A963)-B963)+0)</f>
        <v>984153</v>
      </c>
      <c r="F963" s="1">
        <f>IF(C963&lt;0,443300000,44330*(1-POWER(C963/$A$1,1/5.255))*1000)</f>
        <v>984068.0181190169</v>
      </c>
      <c r="H963" s="5">
        <f t="shared" si="14"/>
        <v>8.6350273771562886E-5</v>
      </c>
    </row>
    <row r="964" spans="1:8">
      <c r="A964" s="3" t="s">
        <v>12069</v>
      </c>
      <c r="B964" s="1">
        <f>IF(ISERROR(SEARCH(" ",A964)), 0, SEARCH(" ",A964))</f>
        <v>6</v>
      </c>
      <c r="C964" s="1">
        <f>IF(0=B964,-1,LEFT(A964,B964-1)+0)</f>
        <v>77299</v>
      </c>
      <c r="D964" s="1">
        <f>IF(B964=0,-1,RIGHT(A964,LEN(A964)-B964)+0)</f>
        <v>986301</v>
      </c>
      <c r="F964" s="1">
        <f>IF(C964&lt;0,443300000,44330*(1-POWER(C964/$A$1,1/5.255))*1000)</f>
        <v>986201.87298300385</v>
      </c>
      <c r="H964" s="5">
        <f t="shared" ref="H964:H1027" si="15">IF(D964&gt;0,ABS((F964-D964)/D964),0)</f>
        <v>1.0050381881002848E-4</v>
      </c>
    </row>
    <row r="965" spans="1:8">
      <c r="A965" s="3" t="s">
        <v>12070</v>
      </c>
      <c r="B965" s="1">
        <f>IF(ISERROR(SEARCH(" ",A965)), 0, SEARCH(" ",A965))</f>
        <v>6</v>
      </c>
      <c r="C965" s="1">
        <f>IF(0=B965,-1,LEFT(A965,B965-1)+0)</f>
        <v>77279</v>
      </c>
      <c r="D965" s="1">
        <f>IF(B965=0,-1,RIGHT(A965,LEN(A965)-B965)+0)</f>
        <v>988448</v>
      </c>
      <c r="F965" s="1">
        <f>IF(C965&lt;0,443300000,44330*(1-POWER(C965/$A$1,1/5.255))*1000)</f>
        <v>988336.17493533017</v>
      </c>
      <c r="H965" s="5">
        <f t="shared" si="15"/>
        <v>1.1313196513102244E-4</v>
      </c>
    </row>
    <row r="966" spans="1:8">
      <c r="A966" s="3" t="s">
        <v>12071</v>
      </c>
      <c r="B966" s="1">
        <f>IF(ISERROR(SEARCH(" ",A966)), 0, SEARCH(" ",A966))</f>
        <v>6</v>
      </c>
      <c r="C966" s="1">
        <f>IF(0=B966,-1,LEFT(A966,B966-1)+0)</f>
        <v>77259</v>
      </c>
      <c r="D966" s="1">
        <f>IF(B966=0,-1,RIGHT(A966,LEN(A966)-B966)+0)</f>
        <v>990596</v>
      </c>
      <c r="F966" s="1">
        <f>IF(C966&lt;0,443300000,44330*(1-POWER(C966/$A$1,1/5.255))*1000)</f>
        <v>990470.92418541096</v>
      </c>
      <c r="H966" s="5">
        <f t="shared" si="15"/>
        <v>1.2626319366224289E-4</v>
      </c>
    </row>
    <row r="967" spans="1:8">
      <c r="A967" s="3" t="s">
        <v>12072</v>
      </c>
      <c r="B967" s="1">
        <f>IF(ISERROR(SEARCH(" ",A967)), 0, SEARCH(" ",A967))</f>
        <v>6</v>
      </c>
      <c r="C967" s="1">
        <f>IF(0=B967,-1,LEFT(A967,B967-1)+0)</f>
        <v>77239</v>
      </c>
      <c r="D967" s="1">
        <f>IF(B967=0,-1,RIGHT(A967,LEN(A967)-B967)+0)</f>
        <v>992743</v>
      </c>
      <c r="F967" s="1">
        <f>IF(C967&lt;0,443300000,44330*(1-POWER(C967/$A$1,1/5.255))*1000)</f>
        <v>992606.12094281823</v>
      </c>
      <c r="H967" s="5">
        <f t="shared" si="15"/>
        <v>1.3787964980036752E-4</v>
      </c>
    </row>
    <row r="968" spans="1:8">
      <c r="A968" s="3" t="s">
        <v>12073</v>
      </c>
      <c r="B968" s="1">
        <f>IF(ISERROR(SEARCH(" ",A968)), 0, SEARCH(" ",A968))</f>
        <v>6</v>
      </c>
      <c r="C968" s="1">
        <f>IF(0=B968,-1,LEFT(A968,B968-1)+0)</f>
        <v>77219</v>
      </c>
      <c r="D968" s="1">
        <f>IF(B968=0,-1,RIGHT(A968,LEN(A968)-B968)+0)</f>
        <v>994891</v>
      </c>
      <c r="F968" s="1">
        <f>IF(C968&lt;0,443300000,44330*(1-POWER(C968/$A$1,1/5.255))*1000)</f>
        <v>994741.76541727735</v>
      </c>
      <c r="H968" s="5">
        <f t="shared" si="15"/>
        <v>1.5000093751240358E-4</v>
      </c>
    </row>
    <row r="969" spans="1:8">
      <c r="A969" s="3" t="s">
        <v>12074</v>
      </c>
      <c r="B969" s="1">
        <f>IF(ISERROR(SEARCH(" ",A969)), 0, SEARCH(" ",A969))</f>
        <v>6</v>
      </c>
      <c r="C969" s="1">
        <f>IF(0=B969,-1,LEFT(A969,B969-1)+0)</f>
        <v>77199</v>
      </c>
      <c r="D969" s="1">
        <f>IF(B969=0,-1,RIGHT(A969,LEN(A969)-B969)+0)</f>
        <v>997038</v>
      </c>
      <c r="F969" s="1">
        <f>IF(C969&lt;0,443300000,44330*(1-POWER(C969/$A$1,1/5.255))*1000)</f>
        <v>996877.85781866545</v>
      </c>
      <c r="H969" s="5">
        <f t="shared" si="15"/>
        <v>1.6061793164809309E-4</v>
      </c>
    </row>
    <row r="970" spans="1:8">
      <c r="A970" s="3" t="s">
        <v>12075</v>
      </c>
      <c r="B970" s="1">
        <f>IF(ISERROR(SEARCH(" ",A970)), 0, SEARCH(" ",A970))</f>
        <v>6</v>
      </c>
      <c r="C970" s="1">
        <f>IF(0=B970,-1,LEFT(A970,B970-1)+0)</f>
        <v>77179</v>
      </c>
      <c r="D970" s="1">
        <f>IF(B970=0,-1,RIGHT(A970,LEN(A970)-B970)+0)</f>
        <v>999186</v>
      </c>
      <c r="F970" s="1">
        <f>IF(C970&lt;0,443300000,44330*(1-POWER(C970/$A$1,1/5.255))*1000)</f>
        <v>999014.398357003</v>
      </c>
      <c r="H970" s="5">
        <f t="shared" si="15"/>
        <v>1.7174144052959519E-4</v>
      </c>
    </row>
    <row r="971" spans="1:8">
      <c r="A971" s="3" t="s">
        <v>12076</v>
      </c>
      <c r="B971" s="1">
        <f>IF(ISERROR(SEARCH(" ",A971)), 0, SEARCH(" ",A971))</f>
        <v>6</v>
      </c>
      <c r="C971" s="1">
        <f>IF(0=B971,-1,LEFT(A971,B971-1)+0)</f>
        <v>77159</v>
      </c>
      <c r="D971" s="1">
        <f>IF(B971=0,-1,RIGHT(A971,LEN(A971)-B971)+0)</f>
        <v>1001324</v>
      </c>
      <c r="F971" s="1">
        <f>IF(C971&lt;0,443300000,44330*(1-POWER(C971/$A$1,1/5.255))*1000)</f>
        <v>1001151.3872424823</v>
      </c>
      <c r="H971" s="5">
        <f t="shared" si="15"/>
        <v>1.7238452041269697E-4</v>
      </c>
    </row>
    <row r="972" spans="1:8">
      <c r="A972" s="3" t="s">
        <v>12077</v>
      </c>
      <c r="B972" s="1">
        <f>IF(ISERROR(SEARCH(" ",A972)), 0, SEARCH(" ",A972))</f>
        <v>6</v>
      </c>
      <c r="C972" s="1">
        <f>IF(0=B972,-1,LEFT(A972,B972-1)+0)</f>
        <v>77139</v>
      </c>
      <c r="D972" s="1">
        <f>IF(B972=0,-1,RIGHT(A972,LEN(A972)-B972)+0)</f>
        <v>1003472</v>
      </c>
      <c r="F972" s="1">
        <f>IF(C972&lt;0,443300000,44330*(1-POWER(C972/$A$1,1/5.255))*1000)</f>
        <v>1003288.824685429</v>
      </c>
      <c r="H972" s="5">
        <f t="shared" si="15"/>
        <v>1.8254153037753913E-4</v>
      </c>
    </row>
    <row r="973" spans="1:8">
      <c r="A973" s="3" t="s">
        <v>12078</v>
      </c>
      <c r="B973" s="1">
        <f>IF(ISERROR(SEARCH(" ",A973)), 0, SEARCH(" ",A973))</f>
        <v>6</v>
      </c>
      <c r="C973" s="1">
        <f>IF(0=B973,-1,LEFT(A973,B973-1)+0)</f>
        <v>77119</v>
      </c>
      <c r="D973" s="1">
        <f>IF(B973=0,-1,RIGHT(A973,LEN(A973)-B973)+0)</f>
        <v>1005619</v>
      </c>
      <c r="F973" s="1">
        <f>IF(C973&lt;0,443300000,44330*(1-POWER(C973/$A$1,1/5.255))*1000)</f>
        <v>1005426.7108963355</v>
      </c>
      <c r="H973" s="5">
        <f t="shared" si="15"/>
        <v>1.912146684424795E-4</v>
      </c>
    </row>
    <row r="974" spans="1:8">
      <c r="A974" s="3" t="s">
        <v>12079</v>
      </c>
      <c r="B974" s="1">
        <f>IF(ISERROR(SEARCH(" ",A974)), 0, SEARCH(" ",A974))</f>
        <v>6</v>
      </c>
      <c r="C974" s="1">
        <f>IF(0=B974,-1,LEFT(A974,B974-1)+0)</f>
        <v>77099</v>
      </c>
      <c r="D974" s="1">
        <f>IF(B974=0,-1,RIGHT(A974,LEN(A974)-B974)+0)</f>
        <v>1007767</v>
      </c>
      <c r="F974" s="1">
        <f>IF(C974&lt;0,443300000,44330*(1-POWER(C974/$A$1,1/5.255))*1000)</f>
        <v>1007565.0460858473</v>
      </c>
      <c r="H974" s="5">
        <f t="shared" si="15"/>
        <v>2.0039742733458344E-4</v>
      </c>
    </row>
    <row r="975" spans="1:8">
      <c r="A975" s="3" t="s">
        <v>12080</v>
      </c>
      <c r="B975" s="1">
        <f>IF(ISERROR(SEARCH(" ",A975)), 0, SEARCH(" ",A975))</f>
        <v>6</v>
      </c>
      <c r="C975" s="1">
        <f>IF(0=B975,-1,LEFT(A975,B975-1)+0)</f>
        <v>77079</v>
      </c>
      <c r="D975" s="1">
        <f>IF(B975=0,-1,RIGHT(A975,LEN(A975)-B975)+0)</f>
        <v>1009914</v>
      </c>
      <c r="F975" s="1">
        <f>IF(C975&lt;0,443300000,44330*(1-POWER(C975/$A$1,1/5.255))*1000)</f>
        <v>1009703.8304647523</v>
      </c>
      <c r="H975" s="5">
        <f t="shared" si="15"/>
        <v>2.0810636870835085E-4</v>
      </c>
    </row>
    <row r="976" spans="1:8">
      <c r="A976" s="3" t="s">
        <v>12081</v>
      </c>
      <c r="B976" s="1">
        <f>IF(ISERROR(SEARCH(" ",A976)), 0, SEARCH(" ",A976))</f>
        <v>6</v>
      </c>
      <c r="C976" s="1">
        <f>IF(0=B976,-1,LEFT(A976,B976-1)+0)</f>
        <v>77059</v>
      </c>
      <c r="D976" s="1">
        <f>IF(B976=0,-1,RIGHT(A976,LEN(A976)-B976)+0)</f>
        <v>1012062</v>
      </c>
      <c r="F976" s="1">
        <f>IF(C976&lt;0,443300000,44330*(1-POWER(C976/$A$1,1/5.255))*1000)</f>
        <v>1011843.0642440008</v>
      </c>
      <c r="H976" s="5">
        <f t="shared" si="15"/>
        <v>2.1632642664103262E-4</v>
      </c>
    </row>
    <row r="977" spans="1:8">
      <c r="A977" s="3" t="s">
        <v>12082</v>
      </c>
      <c r="B977" s="1">
        <f>IF(ISERROR(SEARCH(" ",A977)), 0, SEARCH(" ",A977))</f>
        <v>6</v>
      </c>
      <c r="C977" s="1">
        <f>IF(0=B977,-1,LEFT(A977,B977-1)+0)</f>
        <v>77039</v>
      </c>
      <c r="D977" s="1">
        <f>IF(B977=0,-1,RIGHT(A977,LEN(A977)-B977)+0)</f>
        <v>1014209</v>
      </c>
      <c r="F977" s="1">
        <f>IF(C977&lt;0,443300000,44330*(1-POWER(C977/$A$1,1/5.255))*1000)</f>
        <v>1013982.7476346961</v>
      </c>
      <c r="H977" s="5">
        <f t="shared" si="15"/>
        <v>2.2308258485570953E-4</v>
      </c>
    </row>
    <row r="978" spans="1:8">
      <c r="A978" s="3" t="s">
        <v>12083</v>
      </c>
      <c r="B978" s="1">
        <f>IF(ISERROR(SEARCH(" ",A978)), 0, SEARCH(" ",A978))</f>
        <v>6</v>
      </c>
      <c r="C978" s="1">
        <f>IF(0=B978,-1,LEFT(A978,B978-1)+0)</f>
        <v>77019</v>
      </c>
      <c r="D978" s="1">
        <f>IF(B978=0,-1,RIGHT(A978,LEN(A978)-B978)+0)</f>
        <v>1016357</v>
      </c>
      <c r="F978" s="1">
        <f>IF(C978&lt;0,443300000,44330*(1-POWER(C978/$A$1,1/5.255))*1000)</f>
        <v>1016122.8808480985</v>
      </c>
      <c r="H978" s="5">
        <f t="shared" si="15"/>
        <v>2.3035129575676039E-4</v>
      </c>
    </row>
    <row r="979" spans="1:8">
      <c r="A979" s="3" t="s">
        <v>12084</v>
      </c>
      <c r="B979" s="1">
        <f>IF(ISERROR(SEARCH(" ",A979)), 0, SEARCH(" ",A979))</f>
        <v>6</v>
      </c>
      <c r="C979" s="1">
        <f>IF(0=B979,-1,LEFT(A979,B979-1)+0)</f>
        <v>76999</v>
      </c>
      <c r="D979" s="1">
        <f>IF(B979=0,-1,RIGHT(A979,LEN(A979)-B979)+0)</f>
        <v>1018504</v>
      </c>
      <c r="F979" s="1">
        <f>IF(C979&lt;0,443300000,44330*(1-POWER(C979/$A$1,1/5.255))*1000)</f>
        <v>1018263.4640956162</v>
      </c>
      <c r="H979" s="5">
        <f t="shared" si="15"/>
        <v>2.3616589074147229E-4</v>
      </c>
    </row>
    <row r="980" spans="1:8">
      <c r="A980" s="3" t="s">
        <v>12085</v>
      </c>
      <c r="B980" s="1">
        <f>IF(ISERROR(SEARCH(" ",A980)), 0, SEARCH(" ",A980))</f>
        <v>6</v>
      </c>
      <c r="C980" s="1">
        <f>IF(0=B980,-1,LEFT(A980,B980-1)+0)</f>
        <v>76979</v>
      </c>
      <c r="D980" s="1">
        <f>IF(B980=0,-1,RIGHT(A980,LEN(A980)-B980)+0)</f>
        <v>1020642</v>
      </c>
      <c r="F980" s="1">
        <f>IF(C980&lt;0,443300000,44330*(1-POWER(C980/$A$1,1/5.255))*1000)</f>
        <v>1020404.4975888098</v>
      </c>
      <c r="H980" s="5">
        <f t="shared" si="15"/>
        <v>2.3269903765491481E-4</v>
      </c>
    </row>
    <row r="981" spans="1:8">
      <c r="A981" s="3" t="s">
        <v>12086</v>
      </c>
      <c r="B981" s="1">
        <f>IF(ISERROR(SEARCH(" ",A981)), 0, SEARCH(" ",A981))</f>
        <v>6</v>
      </c>
      <c r="C981" s="1">
        <f>IF(0=B981,-1,LEFT(A981,B981-1)+0)</f>
        <v>76959</v>
      </c>
      <c r="D981" s="1">
        <f>IF(B981=0,-1,RIGHT(A981,LEN(A981)-B981)+0)</f>
        <v>1022790</v>
      </c>
      <c r="F981" s="1">
        <f>IF(C981&lt;0,443300000,44330*(1-POWER(C981/$A$1,1/5.255))*1000)</f>
        <v>1022545.9815394024</v>
      </c>
      <c r="H981" s="5">
        <f t="shared" si="15"/>
        <v>2.3858119515991562E-4</v>
      </c>
    </row>
    <row r="982" spans="1:8">
      <c r="A982" s="3" t="s">
        <v>12087</v>
      </c>
      <c r="B982" s="1">
        <f>IF(ISERROR(SEARCH(" ",A982)), 0, SEARCH(" ",A982))</f>
        <v>6</v>
      </c>
      <c r="C982" s="1">
        <f>IF(0=B982,-1,LEFT(A982,B982-1)+0)</f>
        <v>76939</v>
      </c>
      <c r="D982" s="1">
        <f>IF(B982=0,-1,RIGHT(A982,LEN(A982)-B982)+0)</f>
        <v>1024937</v>
      </c>
      <c r="F982" s="1">
        <f>IF(C982&lt;0,443300000,44330*(1-POWER(C982/$A$1,1/5.255))*1000)</f>
        <v>1024687.9161592746</v>
      </c>
      <c r="H982" s="5">
        <f t="shared" si="15"/>
        <v>2.4302356215588018E-4</v>
      </c>
    </row>
    <row r="983" spans="1:8">
      <c r="A983" s="3" t="s">
        <v>12088</v>
      </c>
      <c r="B983" s="1">
        <f>IF(ISERROR(SEARCH(" ",A983)), 0, SEARCH(" ",A983))</f>
        <v>6</v>
      </c>
      <c r="C983" s="1">
        <f>IF(0=B983,-1,LEFT(A983,B983-1)+0)</f>
        <v>76919</v>
      </c>
      <c r="D983" s="1">
        <f>IF(B983=0,-1,RIGHT(A983,LEN(A983)-B983)+0)</f>
        <v>1027085</v>
      </c>
      <c r="F983" s="1">
        <f>IF(C983&lt;0,443300000,44330*(1-POWER(C983/$A$1,1/5.255))*1000)</f>
        <v>1026830.3016604403</v>
      </c>
      <c r="H983" s="5">
        <f t="shared" si="15"/>
        <v>2.4798175375915322E-4</v>
      </c>
    </row>
    <row r="984" spans="1:8">
      <c r="A984" s="3" t="s">
        <v>12089</v>
      </c>
      <c r="B984" s="1">
        <f>IF(ISERROR(SEARCH(" ",A984)), 0, SEARCH(" ",A984))</f>
        <v>6</v>
      </c>
      <c r="C984" s="1">
        <f>IF(0=B984,-1,LEFT(A984,B984-1)+0)</f>
        <v>76899</v>
      </c>
      <c r="D984" s="1">
        <f>IF(B984=0,-1,RIGHT(A984,LEN(A984)-B984)+0)</f>
        <v>1029233</v>
      </c>
      <c r="F984" s="1">
        <f>IF(C984&lt;0,443300000,44330*(1-POWER(C984/$A$1,1/5.255))*1000)</f>
        <v>1028973.1382550992</v>
      </c>
      <c r="H984" s="5">
        <f t="shared" si="15"/>
        <v>2.5248096874159315E-4</v>
      </c>
    </row>
    <row r="985" spans="1:8">
      <c r="A985" s="3" t="s">
        <v>12090</v>
      </c>
      <c r="B985" s="1">
        <f>IF(ISERROR(SEARCH(" ",A985)), 0, SEARCH(" ",A985))</f>
        <v>6</v>
      </c>
      <c r="C985" s="1">
        <f>IF(0=B985,-1,LEFT(A985,B985-1)+0)</f>
        <v>76879</v>
      </c>
      <c r="D985" s="1">
        <f>IF(B985=0,-1,RIGHT(A985,LEN(A985)-B985)+0)</f>
        <v>1031380</v>
      </c>
      <c r="F985" s="1">
        <f>IF(C985&lt;0,443300000,44330*(1-POWER(C985/$A$1,1/5.255))*1000)</f>
        <v>1031116.4261555757</v>
      </c>
      <c r="H985" s="5">
        <f t="shared" si="15"/>
        <v>2.5555454286910011E-4</v>
      </c>
    </row>
    <row r="986" spans="1:8">
      <c r="A986" s="3" t="s">
        <v>12091</v>
      </c>
      <c r="B986" s="1">
        <f>IF(ISERROR(SEARCH(" ",A986)), 0, SEARCH(" ",A986))</f>
        <v>6</v>
      </c>
      <c r="C986" s="1">
        <f>IF(0=B986,-1,LEFT(A986,B986-1)+0)</f>
        <v>76859</v>
      </c>
      <c r="D986" s="1">
        <f>IF(B986=0,-1,RIGHT(A986,LEN(A986)-B986)+0)</f>
        <v>1033528</v>
      </c>
      <c r="F986" s="1">
        <f>IF(C986&lt;0,443300000,44330*(1-POWER(C986/$A$1,1/5.255))*1000)</f>
        <v>1033260.165574375</v>
      </c>
      <c r="H986" s="5">
        <f t="shared" si="15"/>
        <v>2.5914578572137578E-4</v>
      </c>
    </row>
    <row r="987" spans="1:8">
      <c r="A987" s="3" t="s">
        <v>12092</v>
      </c>
      <c r="B987" s="1">
        <f>IF(ISERROR(SEARCH(" ",A987)), 0, SEARCH(" ",A987))</f>
        <v>6</v>
      </c>
      <c r="C987" s="1">
        <f>IF(0=B987,-1,LEFT(A987,B987-1)+0)</f>
        <v>76839</v>
      </c>
      <c r="D987" s="1">
        <f>IF(B987=0,-1,RIGHT(A987,LEN(A987)-B987)+0)</f>
        <v>1035675</v>
      </c>
      <c r="F987" s="1">
        <f>IF(C987&lt;0,443300000,44330*(1-POWER(C987/$A$1,1/5.255))*1000)</f>
        <v>1035404.3567241404</v>
      </c>
      <c r="H987" s="5">
        <f t="shared" si="15"/>
        <v>2.6132066126888194E-4</v>
      </c>
    </row>
    <row r="988" spans="1:8">
      <c r="A988" s="3" t="s">
        <v>12093</v>
      </c>
      <c r="B988" s="1">
        <f>IF(ISERROR(SEARCH(" ",A988)), 0, SEARCH(" ",A988))</f>
        <v>6</v>
      </c>
      <c r="C988" s="1">
        <f>IF(0=B988,-1,LEFT(A988,B988-1)+0)</f>
        <v>76819</v>
      </c>
      <c r="D988" s="1">
        <f>IF(B988=0,-1,RIGHT(A988,LEN(A988)-B988)+0)</f>
        <v>1037813</v>
      </c>
      <c r="F988" s="1">
        <f>IF(C988&lt;0,443300000,44330*(1-POWER(C988/$A$1,1/5.255))*1000)</f>
        <v>1037548.9998176829</v>
      </c>
      <c r="H988" s="5">
        <f t="shared" si="15"/>
        <v>2.5438126359672136E-4</v>
      </c>
    </row>
    <row r="989" spans="1:8">
      <c r="A989" s="3" t="s">
        <v>12094</v>
      </c>
      <c r="B989" s="1">
        <f>IF(ISERROR(SEARCH(" ",A989)), 0, SEARCH(" ",A989))</f>
        <v>6</v>
      </c>
      <c r="C989" s="1">
        <f>IF(0=B989,-1,LEFT(A989,B989-1)+0)</f>
        <v>76799</v>
      </c>
      <c r="D989" s="1">
        <f>IF(B989=0,-1,RIGHT(A989,LEN(A989)-B989)+0)</f>
        <v>1039961</v>
      </c>
      <c r="F989" s="1">
        <f>IF(C989&lt;0,443300000,44330*(1-POWER(C989/$A$1,1/5.255))*1000)</f>
        <v>1039694.0950679564</v>
      </c>
      <c r="H989" s="5">
        <f t="shared" si="15"/>
        <v>2.5664898207108878E-4</v>
      </c>
    </row>
    <row r="990" spans="1:8">
      <c r="A990" s="3" t="s">
        <v>12095</v>
      </c>
      <c r="B990" s="1">
        <f>IF(ISERROR(SEARCH(" ",A990)), 0, SEARCH(" ",A990))</f>
        <v>6</v>
      </c>
      <c r="C990" s="1">
        <f>IF(0=B990,-1,LEFT(A990,B990-1)+0)</f>
        <v>76779</v>
      </c>
      <c r="D990" s="1">
        <f>IF(B990=0,-1,RIGHT(A990,LEN(A990)-B990)+0)</f>
        <v>1042108</v>
      </c>
      <c r="F990" s="1">
        <f>IF(C990&lt;0,443300000,44330*(1-POWER(C990/$A$1,1/5.255))*1000)</f>
        <v>1041839.6426880761</v>
      </c>
      <c r="H990" s="5">
        <f t="shared" si="15"/>
        <v>2.5751391595100673E-4</v>
      </c>
    </row>
    <row r="991" spans="1:8">
      <c r="A991" s="3" t="s">
        <v>12096</v>
      </c>
      <c r="B991" s="1">
        <f>IF(ISERROR(SEARCH(" ",A991)), 0, SEARCH(" ",A991))</f>
        <v>6</v>
      </c>
      <c r="C991" s="1">
        <f>IF(0=B991,-1,LEFT(A991,B991-1)+0)</f>
        <v>76759</v>
      </c>
      <c r="D991" s="1">
        <f>IF(B991=0,-1,RIGHT(A991,LEN(A991)-B991)+0)</f>
        <v>1044256</v>
      </c>
      <c r="F991" s="1">
        <f>IF(C991&lt;0,443300000,44330*(1-POWER(C991/$A$1,1/5.255))*1000)</f>
        <v>1043985.6428913209</v>
      </c>
      <c r="H991" s="5">
        <f t="shared" si="15"/>
        <v>2.5889926290022214E-4</v>
      </c>
    </row>
    <row r="992" spans="1:8">
      <c r="A992" s="3" t="s">
        <v>12097</v>
      </c>
      <c r="B992" s="1">
        <f>IF(ISERROR(SEARCH(" ",A992)), 0, SEARCH(" ",A992))</f>
        <v>6</v>
      </c>
      <c r="C992" s="1">
        <f>IF(0=B992,-1,LEFT(A992,B992-1)+0)</f>
        <v>76739</v>
      </c>
      <c r="D992" s="1">
        <f>IF(B992=0,-1,RIGHT(A992,LEN(A992)-B992)+0)</f>
        <v>1046403</v>
      </c>
      <c r="F992" s="1">
        <f>IF(C992&lt;0,443300000,44330*(1-POWER(C992/$A$1,1/5.255))*1000)</f>
        <v>1046132.0958911214</v>
      </c>
      <c r="H992" s="5">
        <f t="shared" si="15"/>
        <v>2.5889079912669815E-4</v>
      </c>
    </row>
    <row r="993" spans="1:8">
      <c r="A993" s="3" t="s">
        <v>12098</v>
      </c>
      <c r="B993" s="1">
        <f>IF(ISERROR(SEARCH(" ",A993)), 0, SEARCH(" ",A993))</f>
        <v>6</v>
      </c>
      <c r="C993" s="1">
        <f>IF(0=B993,-1,LEFT(A993,B993-1)+0)</f>
        <v>76719</v>
      </c>
      <c r="D993" s="1">
        <f>IF(B993=0,-1,RIGHT(A993,LEN(A993)-B993)+0)</f>
        <v>1048551</v>
      </c>
      <c r="F993" s="1">
        <f>IF(C993&lt;0,443300000,44330*(1-POWER(C993/$A$1,1/5.255))*1000)</f>
        <v>1048279.0019010515</v>
      </c>
      <c r="H993" s="5">
        <f t="shared" si="15"/>
        <v>2.5940378574671597E-4</v>
      </c>
    </row>
    <row r="994" spans="1:8">
      <c r="A994" s="3" t="s">
        <v>12099</v>
      </c>
      <c r="B994" s="1">
        <f>IF(ISERROR(SEARCH(" ",A994)), 0, SEARCH(" ",A994))</f>
        <v>6</v>
      </c>
      <c r="C994" s="1">
        <f>IF(0=B994,-1,LEFT(A994,B994-1)+0)</f>
        <v>76699</v>
      </c>
      <c r="D994" s="1">
        <f>IF(B994=0,-1,RIGHT(A994,LEN(A994)-B994)+0)</f>
        <v>1050698</v>
      </c>
      <c r="F994" s="1">
        <f>IF(C994&lt;0,443300000,44330*(1-POWER(C994/$A$1,1/5.255))*1000)</f>
        <v>1050426.3611348618</v>
      </c>
      <c r="H994" s="5">
        <f t="shared" si="15"/>
        <v>2.5853181897954623E-4</v>
      </c>
    </row>
    <row r="995" spans="1:8">
      <c r="A995" s="3" t="s">
        <v>12100</v>
      </c>
      <c r="B995" s="1">
        <f>IF(ISERROR(SEARCH(" ",A995)), 0, SEARCH(" ",A995))</f>
        <v>6</v>
      </c>
      <c r="C995" s="1">
        <f>IF(0=B995,-1,LEFT(A995,B995-1)+0)</f>
        <v>76679</v>
      </c>
      <c r="D995" s="1">
        <f>IF(B995=0,-1,RIGHT(A995,LEN(A995)-B995)+0)</f>
        <v>1052846</v>
      </c>
      <c r="F995" s="1">
        <f>IF(C995&lt;0,443300000,44330*(1-POWER(C995/$A$1,1/5.255))*1000)</f>
        <v>1052574.1738064459</v>
      </c>
      <c r="H995" s="5">
        <f t="shared" si="15"/>
        <v>2.5818229214347974E-4</v>
      </c>
    </row>
    <row r="996" spans="1:8">
      <c r="A996" s="3" t="s">
        <v>12101</v>
      </c>
      <c r="B996" s="1">
        <f>IF(ISERROR(SEARCH(" ",A996)), 0, SEARCH(" ",A996))</f>
        <v>6</v>
      </c>
      <c r="C996" s="1">
        <f>IF(0=B996,-1,LEFT(A996,B996-1)+0)</f>
        <v>76659</v>
      </c>
      <c r="D996" s="1">
        <f>IF(B996=0,-1,RIGHT(A996,LEN(A996)-B996)+0)</f>
        <v>1054993</v>
      </c>
      <c r="F996" s="1">
        <f>IF(C996&lt;0,443300000,44330*(1-POWER(C996/$A$1,1/5.255))*1000)</f>
        <v>1054722.4401298647</v>
      </c>
      <c r="H996" s="5">
        <f t="shared" si="15"/>
        <v>2.5645655481626125E-4</v>
      </c>
    </row>
    <row r="997" spans="1:8">
      <c r="A997" s="3" t="s">
        <v>12102</v>
      </c>
      <c r="B997" s="1">
        <f>IF(ISERROR(SEARCH(" ",A997)), 0, SEARCH(" ",A997))</f>
        <v>6</v>
      </c>
      <c r="C997" s="1">
        <f>IF(0=B997,-1,LEFT(A997,B997-1)+0)</f>
        <v>76639</v>
      </c>
      <c r="D997" s="1">
        <f>IF(B997=0,-1,RIGHT(A997,LEN(A997)-B997)+0)</f>
        <v>1057132</v>
      </c>
      <c r="F997" s="1">
        <f>IF(C997&lt;0,443300000,44330*(1-POWER(C997/$A$1,1/5.255))*1000)</f>
        <v>1056871.160319322</v>
      </c>
      <c r="H997" s="5">
        <f t="shared" si="15"/>
        <v>2.4674277259413048E-4</v>
      </c>
    </row>
    <row r="998" spans="1:8">
      <c r="A998" s="3" t="s">
        <v>12103</v>
      </c>
      <c r="B998" s="1">
        <f>IF(ISERROR(SEARCH(" ",A998)), 0, SEARCH(" ",A998))</f>
        <v>6</v>
      </c>
      <c r="C998" s="1">
        <f>IF(0=B998,-1,LEFT(A998,B998-1)+0)</f>
        <v>76619</v>
      </c>
      <c r="D998" s="1">
        <f>IF(B998=0,-1,RIGHT(A998,LEN(A998)-B998)+0)</f>
        <v>1059279</v>
      </c>
      <c r="F998" s="1">
        <f>IF(C998&lt;0,443300000,44330*(1-POWER(C998/$A$1,1/5.255))*1000)</f>
        <v>1059020.3345891885</v>
      </c>
      <c r="H998" s="5">
        <f t="shared" si="15"/>
        <v>2.4419006778341417E-4</v>
      </c>
    </row>
    <row r="999" spans="1:8">
      <c r="A999" s="3" t="s">
        <v>12104</v>
      </c>
      <c r="B999" s="1">
        <f>IF(ISERROR(SEARCH(" ",A999)), 0, SEARCH(" ",A999))</f>
        <v>6</v>
      </c>
      <c r="C999" s="1">
        <f>IF(0=B999,-1,LEFT(A999,B999-1)+0)</f>
        <v>76599</v>
      </c>
      <c r="D999" s="1">
        <f>IF(B999=0,-1,RIGHT(A999,LEN(A999)-B999)+0)</f>
        <v>1061427</v>
      </c>
      <c r="F999" s="1">
        <f>IF(C999&lt;0,443300000,44330*(1-POWER(C999/$A$1,1/5.255))*1000)</f>
        <v>1061169.9631539974</v>
      </c>
      <c r="H999" s="5">
        <f t="shared" si="15"/>
        <v>2.4216158624433318E-4</v>
      </c>
    </row>
    <row r="1000" spans="1:8">
      <c r="A1000" s="3" t="s">
        <v>12105</v>
      </c>
      <c r="B1000" s="1">
        <f>IF(ISERROR(SEARCH(" ",A1000)), 0, SEARCH(" ",A1000))</f>
        <v>6</v>
      </c>
      <c r="C1000" s="1">
        <f>IF(0=B1000,-1,LEFT(A1000,B1000-1)+0)</f>
        <v>76579</v>
      </c>
      <c r="D1000" s="1">
        <f>IF(B1000=0,-1,RIGHT(A1000,LEN(A1000)-B1000)+0)</f>
        <v>1063574</v>
      </c>
      <c r="F1000" s="1">
        <f>IF(C1000&lt;0,443300000,44330*(1-POWER(C1000/$A$1,1/5.255))*1000)</f>
        <v>1063320.0462284202</v>
      </c>
      <c r="H1000" s="5">
        <f t="shared" si="15"/>
        <v>2.3877395609499464E-4</v>
      </c>
    </row>
    <row r="1001" spans="1:8">
      <c r="A1001" s="3" t="s">
        <v>12106</v>
      </c>
      <c r="B1001" s="1">
        <f>IF(ISERROR(SEARCH(" ",A1001)), 0, SEARCH(" ",A1001))</f>
        <v>6</v>
      </c>
      <c r="C1001" s="1">
        <f>IF(0=B1001,-1,LEFT(A1001,B1001-1)+0)</f>
        <v>76559</v>
      </c>
      <c r="D1001" s="1">
        <f>IF(B1001=0,-1,RIGHT(A1001,LEN(A1001)-B1001)+0)</f>
        <v>1065722</v>
      </c>
      <c r="F1001" s="1">
        <f>IF(C1001&lt;0,443300000,44330*(1-POWER(C1001/$A$1,1/5.255))*1000)</f>
        <v>1065470.5840273055</v>
      </c>
      <c r="H1001" s="5">
        <f t="shared" si="15"/>
        <v>2.3591140343778375E-4</v>
      </c>
    </row>
    <row r="1002" spans="1:8">
      <c r="A1002" s="3" t="s">
        <v>12107</v>
      </c>
      <c r="B1002" s="1">
        <f>IF(ISERROR(SEARCH(" ",A1002)), 0, SEARCH(" ",A1002))</f>
        <v>6</v>
      </c>
      <c r="C1002" s="1">
        <f>IF(0=B1002,-1,LEFT(A1002,B1002-1)+0)</f>
        <v>76539</v>
      </c>
      <c r="D1002" s="1">
        <f>IF(B1002=0,-1,RIGHT(A1002,LEN(A1002)-B1002)+0)</f>
        <v>1067869</v>
      </c>
      <c r="F1002" s="1">
        <f>IF(C1002&lt;0,443300000,44330*(1-POWER(C1002/$A$1,1/5.255))*1000)</f>
        <v>1067621.5767656534</v>
      </c>
      <c r="H1002" s="5">
        <f t="shared" si="15"/>
        <v>2.3169811498091578E-4</v>
      </c>
    </row>
    <row r="1003" spans="1:8">
      <c r="A1003" s="3" t="s">
        <v>12108</v>
      </c>
      <c r="B1003" s="1">
        <f>IF(ISERROR(SEARCH(" ",A1003)), 0, SEARCH(" ",A1003))</f>
        <v>6</v>
      </c>
      <c r="C1003" s="1">
        <f>IF(0=B1003,-1,LEFT(A1003,B1003-1)+0)</f>
        <v>76519</v>
      </c>
      <c r="D1003" s="1">
        <f>IF(B1003=0,-1,RIGHT(A1003,LEN(A1003)-B1003)+0)</f>
        <v>1070017</v>
      </c>
      <c r="F1003" s="1">
        <f>IF(C1003&lt;0,443300000,44330*(1-POWER(C1003/$A$1,1/5.255))*1000)</f>
        <v>1069773.024658618</v>
      </c>
      <c r="H1003" s="5">
        <f t="shared" si="15"/>
        <v>2.2801071514001254E-4</v>
      </c>
    </row>
    <row r="1004" spans="1:8">
      <c r="A1004" s="3" t="s">
        <v>12109</v>
      </c>
      <c r="B1004" s="1">
        <f>IF(ISERROR(SEARCH(" ",A1004)), 0, SEARCH(" ",A1004))</f>
        <v>6</v>
      </c>
      <c r="C1004" s="1">
        <f>IF(0=B1004,-1,LEFT(A1004,B1004-1)+0)</f>
        <v>76499</v>
      </c>
      <c r="D1004" s="1">
        <f>IF(B1004=0,-1,RIGHT(A1004,LEN(A1004)-B1004)+0)</f>
        <v>1072164</v>
      </c>
      <c r="F1004" s="1">
        <f>IF(C1004&lt;0,443300000,44330*(1-POWER(C1004/$A$1,1/5.255))*1000)</f>
        <v>1071924.9279215101</v>
      </c>
      <c r="H1004" s="5">
        <f t="shared" si="15"/>
        <v>2.2298088584389263E-4</v>
      </c>
    </row>
    <row r="1005" spans="1:8">
      <c r="A1005" s="3" t="s">
        <v>12110</v>
      </c>
      <c r="B1005" s="1">
        <f>IF(ISERROR(SEARCH(" ",A1005)), 0, SEARCH(" ",A1005))</f>
        <v>6</v>
      </c>
      <c r="C1005" s="1">
        <f>IF(0=B1005,-1,LEFT(A1005,B1005-1)+0)</f>
        <v>76479</v>
      </c>
      <c r="D1005" s="1">
        <f>IF(B1005=0,-1,RIGHT(A1005,LEN(A1005)-B1005)+0)</f>
        <v>1074312</v>
      </c>
      <c r="F1005" s="1">
        <f>IF(C1005&lt;0,443300000,44330*(1-POWER(C1005/$A$1,1/5.255))*1000)</f>
        <v>1074077.2867698078</v>
      </c>
      <c r="H1005" s="5">
        <f t="shared" si="15"/>
        <v>2.1847771428802398E-4</v>
      </c>
    </row>
    <row r="1006" spans="1:8">
      <c r="A1006" s="3" t="s">
        <v>12111</v>
      </c>
      <c r="B1006" s="1">
        <f>IF(ISERROR(SEARCH(" ",A1006)), 0, SEARCH(" ",A1006))</f>
        <v>6</v>
      </c>
      <c r="C1006" s="1">
        <f>IF(0=B1006,-1,LEFT(A1006,B1006-1)+0)</f>
        <v>76459</v>
      </c>
      <c r="D1006" s="1">
        <f>IF(B1006=0,-1,RIGHT(A1006,LEN(A1006)-B1006)+0)</f>
        <v>1076450</v>
      </c>
      <c r="F1006" s="1">
        <f>IF(C1006&lt;0,443300000,44330*(1-POWER(C1006/$A$1,1/5.255))*1000)</f>
        <v>1076230.1014191376</v>
      </c>
      <c r="H1006" s="5">
        <f t="shared" si="15"/>
        <v>2.0428127721904595E-4</v>
      </c>
    </row>
    <row r="1007" spans="1:8">
      <c r="A1007" s="3" t="s">
        <v>12112</v>
      </c>
      <c r="B1007" s="1">
        <f>IF(ISERROR(SEARCH(" ",A1007)), 0, SEARCH(" ",A1007))</f>
        <v>6</v>
      </c>
      <c r="C1007" s="1">
        <f>IF(0=B1007,-1,LEFT(A1007,B1007-1)+0)</f>
        <v>76439</v>
      </c>
      <c r="D1007" s="1">
        <f>IF(B1007=0,-1,RIGHT(A1007,LEN(A1007)-B1007)+0)</f>
        <v>1078597</v>
      </c>
      <c r="F1007" s="1">
        <f>IF(C1007&lt;0,443300000,44330*(1-POWER(C1007/$A$1,1/5.255))*1000)</f>
        <v>1078383.3720852972</v>
      </c>
      <c r="H1007" s="5">
        <f t="shared" si="15"/>
        <v>1.9806092053172093E-4</v>
      </c>
    </row>
    <row r="1008" spans="1:8">
      <c r="A1008" s="3" t="s">
        <v>12113</v>
      </c>
      <c r="B1008" s="1">
        <f>IF(ISERROR(SEARCH(" ",A1008)), 0, SEARCH(" ",A1008))</f>
        <v>6</v>
      </c>
      <c r="C1008" s="1">
        <f>IF(0=B1008,-1,LEFT(A1008,B1008-1)+0)</f>
        <v>76419</v>
      </c>
      <c r="D1008" s="1">
        <f>IF(B1008=0,-1,RIGHT(A1008,LEN(A1008)-B1008)+0)</f>
        <v>1080745</v>
      </c>
      <c r="F1008" s="1">
        <f>IF(C1008&lt;0,443300000,44330*(1-POWER(C1008/$A$1,1/5.255))*1000)</f>
        <v>1080537.0989842229</v>
      </c>
      <c r="H1008" s="5">
        <f t="shared" si="15"/>
        <v>1.9236824207110914E-4</v>
      </c>
    </row>
    <row r="1009" spans="1:8">
      <c r="A1009" s="3" t="s">
        <v>12114</v>
      </c>
      <c r="B1009" s="1">
        <f>IF(ISERROR(SEARCH(" ",A1009)), 0, SEARCH(" ",A1009))</f>
        <v>6</v>
      </c>
      <c r="C1009" s="1">
        <f>IF(0=B1009,-1,LEFT(A1009,B1009-1)+0)</f>
        <v>76399</v>
      </c>
      <c r="D1009" s="1">
        <f>IF(B1009=0,-1,RIGHT(A1009,LEN(A1009)-B1009)+0)</f>
        <v>1082892</v>
      </c>
      <c r="F1009" s="1">
        <f>IF(C1009&lt;0,443300000,44330*(1-POWER(C1009/$A$1,1/5.255))*1000)</f>
        <v>1082691.2823320327</v>
      </c>
      <c r="H1009" s="5">
        <f t="shared" si="15"/>
        <v>1.8535335746068296E-4</v>
      </c>
    </row>
    <row r="1010" spans="1:8">
      <c r="A1010" s="3" t="s">
        <v>12115</v>
      </c>
      <c r="B1010" s="1">
        <f>IF(ISERROR(SEARCH(" ",A1010)), 0, SEARCH(" ",A1010))</f>
        <v>6</v>
      </c>
      <c r="C1010" s="1">
        <f>IF(0=B1010,-1,LEFT(A1010,B1010-1)+0)</f>
        <v>76379</v>
      </c>
      <c r="D1010" s="1">
        <f>IF(B1010=0,-1,RIGHT(A1010,LEN(A1010)-B1010)+0)</f>
        <v>1085040</v>
      </c>
      <c r="F1010" s="1">
        <f>IF(C1010&lt;0,443300000,44330*(1-POWER(C1010/$A$1,1/5.255))*1000)</f>
        <v>1084845.9223449873</v>
      </c>
      <c r="H1010" s="5">
        <f t="shared" si="15"/>
        <v>1.7886682058976567E-4</v>
      </c>
    </row>
    <row r="1011" spans="1:8">
      <c r="A1011" s="3" t="s">
        <v>12116</v>
      </c>
      <c r="B1011" s="1">
        <f>IF(ISERROR(SEARCH(" ",A1011)), 0, SEARCH(" ",A1011))</f>
        <v>6</v>
      </c>
      <c r="C1011" s="1">
        <f>IF(0=B1011,-1,LEFT(A1011,B1011-1)+0)</f>
        <v>76359</v>
      </c>
      <c r="D1011" s="1">
        <f>IF(B1011=0,-1,RIGHT(A1011,LEN(A1011)-B1011)+0)</f>
        <v>1087187</v>
      </c>
      <c r="F1011" s="1">
        <f>IF(C1011&lt;0,443300000,44330*(1-POWER(C1011/$A$1,1/5.255))*1000)</f>
        <v>1087001.0192395151</v>
      </c>
      <c r="H1011" s="5">
        <f t="shared" si="15"/>
        <v>1.7106602680581524E-4</v>
      </c>
    </row>
    <row r="1012" spans="1:8">
      <c r="A1012" s="3" t="s">
        <v>12117</v>
      </c>
      <c r="B1012" s="1">
        <f>IF(ISERROR(SEARCH(" ",A1012)), 0, SEARCH(" ",A1012))</f>
        <v>6</v>
      </c>
      <c r="C1012" s="1">
        <f>IF(0=B1012,-1,LEFT(A1012,B1012-1)+0)</f>
        <v>76339</v>
      </c>
      <c r="D1012" s="1">
        <f>IF(B1012=0,-1,RIGHT(A1012,LEN(A1012)-B1012)+0)</f>
        <v>1089335</v>
      </c>
      <c r="F1012" s="1">
        <f>IF(C1012&lt;0,443300000,44330*(1-POWER(C1012/$A$1,1/5.255))*1000)</f>
        <v>1089156.5732321918</v>
      </c>
      <c r="H1012" s="5">
        <f t="shared" si="15"/>
        <v>1.6379421188904457E-4</v>
      </c>
    </row>
    <row r="1013" spans="1:8">
      <c r="A1013" s="3" t="s">
        <v>12118</v>
      </c>
      <c r="B1013" s="1">
        <f>IF(ISERROR(SEARCH(" ",A1013)), 0, SEARCH(" ",A1013))</f>
        <v>6</v>
      </c>
      <c r="C1013" s="1">
        <f>IF(0=B1013,-1,LEFT(A1013,B1013-1)+0)</f>
        <v>76319</v>
      </c>
      <c r="D1013" s="1">
        <f>IF(B1013=0,-1,RIGHT(A1013,LEN(A1013)-B1013)+0)</f>
        <v>1091482</v>
      </c>
      <c r="F1013" s="1">
        <f>IF(C1013&lt;0,443300000,44330*(1-POWER(C1013/$A$1,1/5.255))*1000)</f>
        <v>1091312.5845397755</v>
      </c>
      <c r="H1013" s="5">
        <f t="shared" si="15"/>
        <v>1.5521599094121222E-4</v>
      </c>
    </row>
    <row r="1014" spans="1:8">
      <c r="A1014" s="3" t="s">
        <v>12119</v>
      </c>
      <c r="B1014" s="1">
        <f>IF(ISERROR(SEARCH(" ",A1014)), 0, SEARCH(" ",A1014))</f>
        <v>6</v>
      </c>
      <c r="C1014" s="1">
        <f>IF(0=B1014,-1,LEFT(A1014,B1014-1)+0)</f>
        <v>76299</v>
      </c>
      <c r="D1014" s="1">
        <f>IF(B1014=0,-1,RIGHT(A1014,LEN(A1014)-B1014)+0)</f>
        <v>1093621</v>
      </c>
      <c r="F1014" s="1">
        <f>IF(C1014&lt;0,443300000,44330*(1-POWER(C1014/$A$1,1/5.255))*1000)</f>
        <v>1093469.0533791571</v>
      </c>
      <c r="H1014" s="5">
        <f t="shared" si="15"/>
        <v>1.3893901163465914E-4</v>
      </c>
    </row>
    <row r="1015" spans="1:8">
      <c r="A1015" s="3" t="s">
        <v>12120</v>
      </c>
      <c r="B1015" s="1">
        <f>IF(ISERROR(SEARCH(" ",A1015)), 0, SEARCH(" ",A1015))</f>
        <v>6</v>
      </c>
      <c r="C1015" s="1">
        <f>IF(0=B1015,-1,LEFT(A1015,B1015-1)+0)</f>
        <v>76279</v>
      </c>
      <c r="D1015" s="1">
        <f>IF(B1015=0,-1,RIGHT(A1015,LEN(A1015)-B1015)+0)</f>
        <v>1095768</v>
      </c>
      <c r="F1015" s="1">
        <f>IF(C1015&lt;0,443300000,44330*(1-POWER(C1015/$A$1,1/5.255))*1000)</f>
        <v>1095625.9799674042</v>
      </c>
      <c r="H1015" s="5">
        <f t="shared" si="15"/>
        <v>1.296077569301559E-4</v>
      </c>
    </row>
    <row r="1016" spans="1:8">
      <c r="A1016" s="3" t="s">
        <v>12121</v>
      </c>
      <c r="B1016" s="1">
        <f>IF(ISERROR(SEARCH(" ",A1016)), 0, SEARCH(" ",A1016))</f>
        <v>6</v>
      </c>
      <c r="C1016" s="1">
        <f>IF(0=B1016,-1,LEFT(A1016,B1016-1)+0)</f>
        <v>76259</v>
      </c>
      <c r="D1016" s="1">
        <f>IF(B1016=0,-1,RIGHT(A1016,LEN(A1016)-B1016)+0)</f>
        <v>1097916</v>
      </c>
      <c r="F1016" s="1">
        <f>IF(C1016&lt;0,443300000,44330*(1-POWER(C1016/$A$1,1/5.255))*1000)</f>
        <v>1097783.3645217423</v>
      </c>
      <c r="H1016" s="5">
        <f t="shared" si="15"/>
        <v>1.2080658106600804E-4</v>
      </c>
    </row>
    <row r="1017" spans="1:8">
      <c r="A1017" s="3" t="s">
        <v>12122</v>
      </c>
      <c r="B1017" s="1">
        <f>IF(ISERROR(SEARCH(" ",A1017)), 0, SEARCH(" ",A1017))</f>
        <v>6</v>
      </c>
      <c r="C1017" s="1">
        <f>IF(0=B1017,-1,LEFT(A1017,B1017-1)+0)</f>
        <v>76239</v>
      </c>
      <c r="D1017" s="1">
        <f>IF(B1017=0,-1,RIGHT(A1017,LEN(A1017)-B1017)+0)</f>
        <v>1100063</v>
      </c>
      <c r="F1017" s="1">
        <f>IF(C1017&lt;0,443300000,44330*(1-POWER(C1017/$A$1,1/5.255))*1000)</f>
        <v>1099941.2072595549</v>
      </c>
      <c r="H1017" s="5">
        <f t="shared" si="15"/>
        <v>1.1071433222017139E-4</v>
      </c>
    </row>
    <row r="1018" spans="1:8">
      <c r="A1018" s="3" t="s">
        <v>12123</v>
      </c>
      <c r="B1018" s="1">
        <f>IF(ISERROR(SEARCH(" ",A1018)), 0, SEARCH(" ",A1018))</f>
        <v>6</v>
      </c>
      <c r="C1018" s="1">
        <f>IF(0=B1018,-1,LEFT(A1018,B1018-1)+0)</f>
        <v>76219</v>
      </c>
      <c r="D1018" s="1">
        <f>IF(B1018=0,-1,RIGHT(A1018,LEN(A1018)-B1018)+0)</f>
        <v>1102211</v>
      </c>
      <c r="F1018" s="1">
        <f>IF(C1018&lt;0,443300000,44330*(1-POWER(C1018/$A$1,1/5.255))*1000)</f>
        <v>1102099.5083983822</v>
      </c>
      <c r="H1018" s="5">
        <f t="shared" si="15"/>
        <v>1.0115268457470847E-4</v>
      </c>
    </row>
    <row r="1019" spans="1:8">
      <c r="A1019" s="3" t="s">
        <v>12124</v>
      </c>
      <c r="B1019" s="1">
        <f>IF(ISERROR(SEARCH(" ",A1019)), 0, SEARCH(" ",A1019))</f>
        <v>6</v>
      </c>
      <c r="C1019" s="1">
        <f>IF(0=B1019,-1,LEFT(A1019,B1019-1)+0)</f>
        <v>76199</v>
      </c>
      <c r="D1019" s="1">
        <f>IF(B1019=0,-1,RIGHT(A1019,LEN(A1019)-B1019)+0)</f>
        <v>1104358</v>
      </c>
      <c r="F1019" s="1">
        <f>IF(C1019&lt;0,443300000,44330*(1-POWER(C1019/$A$1,1/5.255))*1000)</f>
        <v>1104258.2681559266</v>
      </c>
      <c r="H1019" s="5">
        <f t="shared" si="15"/>
        <v>9.0307530776608959E-5</v>
      </c>
    </row>
    <row r="1020" spans="1:8">
      <c r="A1020" s="3" t="s">
        <v>12125</v>
      </c>
      <c r="B1020" s="1">
        <f>IF(ISERROR(SEARCH(" ",A1020)), 0, SEARCH(" ",A1020))</f>
        <v>6</v>
      </c>
      <c r="C1020" s="1">
        <f>IF(0=B1020,-1,LEFT(A1020,B1020-1)+0)</f>
        <v>76179</v>
      </c>
      <c r="D1020" s="1">
        <f>IF(B1020=0,-1,RIGHT(A1020,LEN(A1020)-B1020)+0)</f>
        <v>1106506</v>
      </c>
      <c r="F1020" s="1">
        <f>IF(C1020&lt;0,443300000,44330*(1-POWER(C1020/$A$1,1/5.255))*1000)</f>
        <v>1106417.4867500591</v>
      </c>
      <c r="H1020" s="5">
        <f t="shared" si="15"/>
        <v>7.9993465865469673E-5</v>
      </c>
    </row>
    <row r="1021" spans="1:8">
      <c r="A1021" s="3" t="s">
        <v>12126</v>
      </c>
      <c r="B1021" s="1">
        <f>IF(ISERROR(SEARCH(" ",A1021)), 0, SEARCH(" ",A1021))</f>
        <v>6</v>
      </c>
      <c r="C1021" s="1">
        <f>IF(0=B1021,-1,LEFT(A1021,B1021-1)+0)</f>
        <v>76159</v>
      </c>
      <c r="D1021" s="1">
        <f>IF(B1021=0,-1,RIGHT(A1021,LEN(A1021)-B1021)+0)</f>
        <v>1108653</v>
      </c>
      <c r="F1021" s="1">
        <f>IF(C1021&lt;0,443300000,44330*(1-POWER(C1021/$A$1,1/5.255))*1000)</f>
        <v>1108577.1643987969</v>
      </c>
      <c r="H1021" s="5">
        <f t="shared" si="15"/>
        <v>6.840336985796602E-5</v>
      </c>
    </row>
    <row r="1022" spans="1:8">
      <c r="A1022" s="3" t="s">
        <v>12127</v>
      </c>
      <c r="B1022" s="1">
        <f>IF(ISERROR(SEARCH(" ",A1022)), 0, SEARCH(" ",A1022))</f>
        <v>6</v>
      </c>
      <c r="C1022" s="1">
        <f>IF(0=B1022,-1,LEFT(A1022,B1022-1)+0)</f>
        <v>76139</v>
      </c>
      <c r="D1022" s="1">
        <f>IF(B1022=0,-1,RIGHT(A1022,LEN(A1022)-B1022)+0)</f>
        <v>1110801</v>
      </c>
      <c r="F1022" s="1">
        <f>IF(C1022&lt;0,443300000,44330*(1-POWER(C1022/$A$1,1/5.255))*1000)</f>
        <v>1110737.3013203356</v>
      </c>
      <c r="H1022" s="5">
        <f t="shared" si="15"/>
        <v>5.7344816636287746E-5</v>
      </c>
    </row>
    <row r="1023" spans="1:8">
      <c r="A1023" s="3" t="s">
        <v>12128</v>
      </c>
      <c r="B1023" s="1">
        <f>IF(ISERROR(SEARCH(" ",A1023)), 0, SEARCH(" ",A1023))</f>
        <v>6</v>
      </c>
      <c r="C1023" s="1">
        <f>IF(0=B1023,-1,LEFT(A1023,B1023-1)+0)</f>
        <v>76119</v>
      </c>
      <c r="D1023" s="1">
        <f>IF(B1023=0,-1,RIGHT(A1023,LEN(A1023)-B1023)+0)</f>
        <v>1112939</v>
      </c>
      <c r="F1023" s="1">
        <f>IF(C1023&lt;0,443300000,44330*(1-POWER(C1023/$A$1,1/5.255))*1000)</f>
        <v>1112897.8977330122</v>
      </c>
      <c r="H1023" s="5">
        <f t="shared" si="15"/>
        <v>3.6931284632657941E-5</v>
      </c>
    </row>
    <row r="1024" spans="1:8">
      <c r="A1024" s="3" t="s">
        <v>12129</v>
      </c>
      <c r="B1024" s="1">
        <f>IF(ISERROR(SEARCH(" ",A1024)), 0, SEARCH(" ",A1024))</f>
        <v>6</v>
      </c>
      <c r="C1024" s="1">
        <f>IF(0=B1024,-1,LEFT(A1024,B1024-1)+0)</f>
        <v>76099</v>
      </c>
      <c r="D1024" s="1">
        <f>IF(B1024=0,-1,RIGHT(A1024,LEN(A1024)-B1024)+0)</f>
        <v>1115086</v>
      </c>
      <c r="F1024" s="1">
        <f>IF(C1024&lt;0,443300000,44330*(1-POWER(C1024/$A$1,1/5.255))*1000)</f>
        <v>1115058.9538553427</v>
      </c>
      <c r="H1024" s="5">
        <f t="shared" si="15"/>
        <v>2.4254761208823935E-5</v>
      </c>
    </row>
    <row r="1025" spans="1:8">
      <c r="A1025" s="3" t="s">
        <v>12130</v>
      </c>
      <c r="B1025" s="1">
        <f>IF(ISERROR(SEARCH(" ",A1025)), 0, SEARCH(" ",A1025))</f>
        <v>6</v>
      </c>
      <c r="C1025" s="1">
        <f>IF(0=B1025,-1,LEFT(A1025,B1025-1)+0)</f>
        <v>76079</v>
      </c>
      <c r="D1025" s="1">
        <f>IF(B1025=0,-1,RIGHT(A1025,LEN(A1025)-B1025)+0)</f>
        <v>1117234</v>
      </c>
      <c r="F1025" s="1">
        <f>IF(C1025&lt;0,443300000,44330*(1-POWER(C1025/$A$1,1/5.255))*1000)</f>
        <v>1117220.4699059939</v>
      </c>
      <c r="H1025" s="5">
        <f t="shared" si="15"/>
        <v>1.2110349314556133E-5</v>
      </c>
    </row>
    <row r="1026" spans="1:8">
      <c r="A1026" s="3" t="s">
        <v>12131</v>
      </c>
      <c r="B1026" s="1">
        <f>IF(ISERROR(SEARCH(" ",A1026)), 0, SEARCH(" ",A1026))</f>
        <v>6</v>
      </c>
      <c r="C1026" s="1">
        <f>IF(0=B1026,-1,LEFT(A1026,B1026-1)+0)</f>
        <v>76059</v>
      </c>
      <c r="D1026" s="1">
        <f>IF(B1026=0,-1,RIGHT(A1026,LEN(A1026)-B1026)+0)</f>
        <v>1119390</v>
      </c>
      <c r="F1026" s="1">
        <f>IF(C1026&lt;0,443300000,44330*(1-POWER(C1026/$A$1,1/5.255))*1000)</f>
        <v>1119382.4461037959</v>
      </c>
      <c r="H1026" s="5">
        <f t="shared" si="15"/>
        <v>6.7482255550815927E-6</v>
      </c>
    </row>
    <row r="1027" spans="1:8">
      <c r="A1027" s="3" t="s">
        <v>12132</v>
      </c>
      <c r="B1027" s="1">
        <f>IF(ISERROR(SEARCH(" ",A1027)), 0, SEARCH(" ",A1027))</f>
        <v>6</v>
      </c>
      <c r="C1027" s="1">
        <f>IF(0=B1027,-1,LEFT(A1027,B1027-1)+0)</f>
        <v>76039</v>
      </c>
      <c r="D1027" s="1">
        <f>IF(B1027=0,-1,RIGHT(A1027,LEN(A1027)-B1027)+0)</f>
        <v>1121570</v>
      </c>
      <c r="F1027" s="1">
        <f>IF(C1027&lt;0,443300000,44330*(1-POWER(C1027/$A$1,1/5.255))*1000)</f>
        <v>1121544.8826677459</v>
      </c>
      <c r="H1027" s="5">
        <f t="shared" si="15"/>
        <v>2.2394796806325764E-5</v>
      </c>
    </row>
    <row r="1028" spans="1:8">
      <c r="A1028" s="3" t="s">
        <v>12133</v>
      </c>
      <c r="B1028" s="1">
        <f>IF(ISERROR(SEARCH(" ",A1028)), 0, SEARCH(" ",A1028))</f>
        <v>6</v>
      </c>
      <c r="C1028" s="1">
        <f>IF(0=B1028,-1,LEFT(A1028,B1028-1)+0)</f>
        <v>76019</v>
      </c>
      <c r="D1028" s="1">
        <f>IF(B1028=0,-1,RIGHT(A1028,LEN(A1028)-B1028)+0)</f>
        <v>1123750</v>
      </c>
      <c r="F1028" s="1">
        <f>IF(C1028&lt;0,443300000,44330*(1-POWER(C1028/$A$1,1/5.255))*1000)</f>
        <v>1123707.779816994</v>
      </c>
      <c r="H1028" s="5">
        <f t="shared" ref="H1028:H1091" si="16">IF(D1028&gt;0,ABS((F1028-D1028)/D1028),0)</f>
        <v>3.7570796890787205E-5</v>
      </c>
    </row>
    <row r="1029" spans="1:8">
      <c r="A1029" s="3" t="s">
        <v>12134</v>
      </c>
      <c r="B1029" s="1">
        <f>IF(ISERROR(SEARCH(" ",A1029)), 0, SEARCH(" ",A1029))</f>
        <v>6</v>
      </c>
      <c r="C1029" s="1">
        <f>IF(0=B1029,-1,LEFT(A1029,B1029-1)+0)</f>
        <v>75999</v>
      </c>
      <c r="D1029" s="1">
        <f>IF(B1029=0,-1,RIGHT(A1029,LEN(A1029)-B1029)+0)</f>
        <v>1125930</v>
      </c>
      <c r="F1029" s="1">
        <f>IF(C1029&lt;0,443300000,44330*(1-POWER(C1029/$A$1,1/5.255))*1000)</f>
        <v>1125871.137770857</v>
      </c>
      <c r="H1029" s="5">
        <f t="shared" si="16"/>
        <v>5.2278764348615396E-5</v>
      </c>
    </row>
    <row r="1030" spans="1:8">
      <c r="A1030" s="3" t="s">
        <v>12135</v>
      </c>
      <c r="B1030" s="1">
        <f>IF(ISERROR(SEARCH(" ",A1030)), 0, SEARCH(" ",A1030))</f>
        <v>6</v>
      </c>
      <c r="C1030" s="1">
        <f>IF(0=B1030,-1,LEFT(A1030,B1030-1)+0)</f>
        <v>75979</v>
      </c>
      <c r="D1030" s="1">
        <f>IF(B1030=0,-1,RIGHT(A1030,LEN(A1030)-B1030)+0)</f>
        <v>1128110</v>
      </c>
      <c r="F1030" s="1">
        <f>IF(C1030&lt;0,443300000,44330*(1-POWER(C1030/$A$1,1/5.255))*1000)</f>
        <v>1128034.9567488194</v>
      </c>
      <c r="H1030" s="5">
        <f t="shared" si="16"/>
        <v>6.6521217949096876E-5</v>
      </c>
    </row>
    <row r="1031" spans="1:8">
      <c r="A1031" s="3" t="s">
        <v>12136</v>
      </c>
      <c r="B1031" s="1">
        <f>IF(ISERROR(SEARCH(" ",A1031)), 0, SEARCH(" ",A1031))</f>
        <v>6</v>
      </c>
      <c r="C1031" s="1">
        <f>IF(0=B1031,-1,LEFT(A1031,B1031-1)+0)</f>
        <v>75959</v>
      </c>
      <c r="D1031" s="1">
        <f>IF(B1031=0,-1,RIGHT(A1031,LEN(A1031)-B1031)+0)</f>
        <v>1130290</v>
      </c>
      <c r="F1031" s="1">
        <f>IF(C1031&lt;0,443300000,44330*(1-POWER(C1031/$A$1,1/5.255))*1000)</f>
        <v>1130199.2369705185</v>
      </c>
      <c r="H1031" s="5">
        <f t="shared" si="16"/>
        <v>8.0300656894705921E-5</v>
      </c>
    </row>
    <row r="1032" spans="1:8">
      <c r="A1032" s="3" t="s">
        <v>12137</v>
      </c>
      <c r="B1032" s="1">
        <f>IF(ISERROR(SEARCH(" ",A1032)), 0, SEARCH(" ",A1032))</f>
        <v>6</v>
      </c>
      <c r="C1032" s="1">
        <f>IF(0=B1032,-1,LEFT(A1032,B1032-1)+0)</f>
        <v>75939</v>
      </c>
      <c r="D1032" s="1">
        <f>IF(B1032=0,-1,RIGHT(A1032,LEN(A1032)-B1032)+0)</f>
        <v>1132460</v>
      </c>
      <c r="F1032" s="1">
        <f>IF(C1032&lt;0,443300000,44330*(1-POWER(C1032/$A$1,1/5.255))*1000)</f>
        <v>1132363.978655759</v>
      </c>
      <c r="H1032" s="5">
        <f t="shared" si="16"/>
        <v>8.4790053724623986E-5</v>
      </c>
    </row>
    <row r="1033" spans="1:8">
      <c r="A1033" s="3" t="s">
        <v>12138</v>
      </c>
      <c r="B1033" s="1">
        <f>IF(ISERROR(SEARCH(" ",A1033)), 0, SEARCH(" ",A1033))</f>
        <v>6</v>
      </c>
      <c r="C1033" s="1">
        <f>IF(0=B1033,-1,LEFT(A1033,B1033-1)+0)</f>
        <v>75919</v>
      </c>
      <c r="D1033" s="1">
        <f>IF(B1033=0,-1,RIGHT(A1033,LEN(A1033)-B1033)+0)</f>
        <v>1134640</v>
      </c>
      <c r="F1033" s="1">
        <f>IF(C1033&lt;0,443300000,44330*(1-POWER(C1033/$A$1,1/5.255))*1000)</f>
        <v>1134529.1820245071</v>
      </c>
      <c r="H1033" s="5">
        <f t="shared" si="16"/>
        <v>9.7667961197309407E-5</v>
      </c>
    </row>
    <row r="1034" spans="1:8">
      <c r="A1034" s="3" t="s">
        <v>12139</v>
      </c>
      <c r="B1034" s="1">
        <f>IF(ISERROR(SEARCH(" ",A1034)), 0, SEARCH(" ",A1034))</f>
        <v>6</v>
      </c>
      <c r="C1034" s="1">
        <f>IF(0=B1034,-1,LEFT(A1034,B1034-1)+0)</f>
        <v>75899</v>
      </c>
      <c r="D1034" s="1">
        <f>IF(B1034=0,-1,RIGHT(A1034,LEN(A1034)-B1034)+0)</f>
        <v>1136820</v>
      </c>
      <c r="F1034" s="1">
        <f>IF(C1034&lt;0,443300000,44330*(1-POWER(C1034/$A$1,1/5.255))*1000)</f>
        <v>1136694.8472968875</v>
      </c>
      <c r="H1034" s="5">
        <f t="shared" si="16"/>
        <v>1.1009016652808444E-4</v>
      </c>
    </row>
    <row r="1035" spans="1:8">
      <c r="A1035" s="3" t="s">
        <v>12140</v>
      </c>
      <c r="B1035" s="1">
        <f>IF(ISERROR(SEARCH(" ",A1035)), 0, SEARCH(" ",A1035))</f>
        <v>6</v>
      </c>
      <c r="C1035" s="1">
        <f>IF(0=B1035,-1,LEFT(A1035,B1035-1)+0)</f>
        <v>75879</v>
      </c>
      <c r="D1035" s="1">
        <f>IF(B1035=0,-1,RIGHT(A1035,LEN(A1035)-B1035)+0)</f>
        <v>1139000</v>
      </c>
      <c r="F1035" s="1">
        <f>IF(C1035&lt;0,443300000,44330*(1-POWER(C1035/$A$1,1/5.255))*1000)</f>
        <v>1138860.9746932015</v>
      </c>
      <c r="H1035" s="5">
        <f t="shared" si="16"/>
        <v>1.2205909288719729E-4</v>
      </c>
    </row>
    <row r="1036" spans="1:8">
      <c r="A1036" s="3" t="s">
        <v>12141</v>
      </c>
      <c r="B1036" s="1">
        <f>IF(ISERROR(SEARCH(" ",A1036)), 0, SEARCH(" ",A1036))</f>
        <v>6</v>
      </c>
      <c r="C1036" s="1">
        <f>IF(0=B1036,-1,LEFT(A1036,B1036-1)+0)</f>
        <v>75859</v>
      </c>
      <c r="D1036" s="1">
        <f>IF(B1036=0,-1,RIGHT(A1036,LEN(A1036)-B1036)+0)</f>
        <v>1141180</v>
      </c>
      <c r="F1036" s="1">
        <f>IF(C1036&lt;0,443300000,44330*(1-POWER(C1036/$A$1,1/5.255))*1000)</f>
        <v>1141027.5644339032</v>
      </c>
      <c r="H1036" s="5">
        <f t="shared" si="16"/>
        <v>1.3357714479468572E-4</v>
      </c>
    </row>
    <row r="1037" spans="1:8">
      <c r="A1037" s="3" t="s">
        <v>12142</v>
      </c>
      <c r="B1037" s="1">
        <f>IF(ISERROR(SEARCH(" ",A1037)), 0, SEARCH(" ",A1037))</f>
        <v>6</v>
      </c>
      <c r="C1037" s="1">
        <f>IF(0=B1037,-1,LEFT(A1037,B1037-1)+0)</f>
        <v>75839</v>
      </c>
      <c r="D1037" s="1">
        <f>IF(B1037=0,-1,RIGHT(A1037,LEN(A1037)-B1037)+0)</f>
        <v>1143360</v>
      </c>
      <c r="F1037" s="1">
        <f>IF(C1037&lt;0,443300000,44330*(1-POWER(C1037/$A$1,1/5.255))*1000)</f>
        <v>1143194.6167396044</v>
      </c>
      <c r="H1037" s="5">
        <f t="shared" si="16"/>
        <v>1.4464670829450978E-4</v>
      </c>
    </row>
    <row r="1038" spans="1:8">
      <c r="A1038" s="3" t="s">
        <v>12143</v>
      </c>
      <c r="B1038" s="1">
        <f>IF(ISERROR(SEARCH(" ",A1038)), 0, SEARCH(" ",A1038))</f>
        <v>6</v>
      </c>
      <c r="C1038" s="1">
        <f>IF(0=B1038,-1,LEFT(A1038,B1038-1)+0)</f>
        <v>75819</v>
      </c>
      <c r="D1038" s="1">
        <f>IF(B1038=0,-1,RIGHT(A1038,LEN(A1038)-B1038)+0)</f>
        <v>1145540</v>
      </c>
      <c r="F1038" s="1">
        <f>IF(C1038&lt;0,443300000,44330*(1-POWER(C1038/$A$1,1/5.255))*1000)</f>
        <v>1145362.1318310939</v>
      </c>
      <c r="H1038" s="5">
        <f t="shared" si="16"/>
        <v>1.5527015111307845E-4</v>
      </c>
    </row>
    <row r="1039" spans="1:8">
      <c r="A1039" s="3" t="s">
        <v>12144</v>
      </c>
      <c r="B1039" s="1">
        <f>IF(ISERROR(SEARCH(" ",A1039)), 0, SEARCH(" ",A1039))</f>
        <v>6</v>
      </c>
      <c r="C1039" s="1">
        <f>IF(0=B1039,-1,LEFT(A1039,B1039-1)+0)</f>
        <v>75799</v>
      </c>
      <c r="D1039" s="1">
        <f>IF(B1039=0,-1,RIGHT(A1039,LEN(A1039)-B1039)+0)</f>
        <v>1147720</v>
      </c>
      <c r="F1039" s="1">
        <f>IF(C1039&lt;0,443300000,44330*(1-POWER(C1039/$A$1,1/5.255))*1000)</f>
        <v>1147530.1099293125</v>
      </c>
      <c r="H1039" s="5">
        <f t="shared" si="16"/>
        <v>1.6544982285532516E-4</v>
      </c>
    </row>
    <row r="1040" spans="1:8">
      <c r="A1040" s="3" t="s">
        <v>12145</v>
      </c>
      <c r="B1040" s="1">
        <f>IF(ISERROR(SEARCH(" ",A1040)), 0, SEARCH(" ",A1040))</f>
        <v>6</v>
      </c>
      <c r="C1040" s="1">
        <f>IF(0=B1040,-1,LEFT(A1040,B1040-1)+0)</f>
        <v>75779</v>
      </c>
      <c r="D1040" s="1">
        <f>IF(B1040=0,-1,RIGHT(A1040,LEN(A1040)-B1040)+0)</f>
        <v>1149900</v>
      </c>
      <c r="F1040" s="1">
        <f>IF(C1040&lt;0,443300000,44330*(1-POWER(C1040/$A$1,1/5.255))*1000)</f>
        <v>1149698.5512553789</v>
      </c>
      <c r="H1040" s="5">
        <f t="shared" si="16"/>
        <v>1.751880551536028E-4</v>
      </c>
    </row>
    <row r="1041" spans="1:8">
      <c r="A1041" s="3" t="s">
        <v>12146</v>
      </c>
      <c r="B1041" s="1">
        <f>IF(ISERROR(SEARCH(" ",A1041)), 0, SEARCH(" ",A1041))</f>
        <v>6</v>
      </c>
      <c r="C1041" s="1">
        <f>IF(0=B1041,-1,LEFT(A1041,B1041-1)+0)</f>
        <v>75759</v>
      </c>
      <c r="D1041" s="1">
        <f>IF(B1041=0,-1,RIGHT(A1041,LEN(A1041)-B1041)+0)</f>
        <v>1152071</v>
      </c>
      <c r="F1041" s="1">
        <f>IF(C1041&lt;0,443300000,44330*(1-POWER(C1041/$A$1,1/5.255))*1000)</f>
        <v>1151867.4560305541</v>
      </c>
      <c r="H1041" s="5">
        <f t="shared" si="16"/>
        <v>1.7667658455586667E-4</v>
      </c>
    </row>
    <row r="1042" spans="1:8">
      <c r="A1042" s="3" t="s">
        <v>12147</v>
      </c>
      <c r="B1042" s="1">
        <f>IF(ISERROR(SEARCH(" ",A1042)), 0, SEARCH(" ",A1042))</f>
        <v>6</v>
      </c>
      <c r="C1042" s="1">
        <f>IF(0=B1042,-1,LEFT(A1042,B1042-1)+0)</f>
        <v>75739</v>
      </c>
      <c r="D1042" s="1">
        <f>IF(B1042=0,-1,RIGHT(A1042,LEN(A1042)-B1042)+0)</f>
        <v>1154251</v>
      </c>
      <c r="F1042" s="1">
        <f>IF(C1042&lt;0,443300000,44330*(1-POWER(C1042/$A$1,1/5.255))*1000)</f>
        <v>1154036.824476287</v>
      </c>
      <c r="H1042" s="5">
        <f t="shared" si="16"/>
        <v>1.8555368261582468E-4</v>
      </c>
    </row>
    <row r="1043" spans="1:8">
      <c r="A1043" s="3" t="s">
        <v>12148</v>
      </c>
      <c r="B1043" s="1">
        <f>IF(ISERROR(SEARCH(" ",A1043)), 0, SEARCH(" ",A1043))</f>
        <v>6</v>
      </c>
      <c r="C1043" s="1">
        <f>IF(0=B1043,-1,LEFT(A1043,B1043-1)+0)</f>
        <v>75719</v>
      </c>
      <c r="D1043" s="1">
        <f>IF(B1043=0,-1,RIGHT(A1043,LEN(A1043)-B1043)+0)</f>
        <v>1156431</v>
      </c>
      <c r="F1043" s="1">
        <f>IF(C1043&lt;0,443300000,44330*(1-POWER(C1043/$A$1,1/5.255))*1000)</f>
        <v>1156206.656814178</v>
      </c>
      <c r="H1043" s="5">
        <f t="shared" si="16"/>
        <v>1.9399617082386565E-4</v>
      </c>
    </row>
    <row r="1044" spans="1:8">
      <c r="A1044" s="3" t="s">
        <v>12149</v>
      </c>
      <c r="B1044" s="1">
        <f>IF(ISERROR(SEARCH(" ",A1044)), 0, SEARCH(" ",A1044))</f>
        <v>6</v>
      </c>
      <c r="C1044" s="1">
        <f>IF(0=B1044,-1,LEFT(A1044,B1044-1)+0)</f>
        <v>75699</v>
      </c>
      <c r="D1044" s="1">
        <f>IF(B1044=0,-1,RIGHT(A1044,LEN(A1044)-B1044)+0)</f>
        <v>1158611</v>
      </c>
      <c r="F1044" s="1">
        <f>IF(C1044&lt;0,443300000,44330*(1-POWER(C1044/$A$1,1/5.255))*1000)</f>
        <v>1158376.953265985</v>
      </c>
      <c r="H1044" s="5">
        <f t="shared" si="16"/>
        <v>2.0200631101809983E-4</v>
      </c>
    </row>
    <row r="1045" spans="1:8">
      <c r="A1045" s="3" t="s">
        <v>12150</v>
      </c>
      <c r="B1045" s="1">
        <f>IF(ISERROR(SEARCH(" ",A1045)), 0, SEARCH(" ",A1045))</f>
        <v>6</v>
      </c>
      <c r="C1045" s="1">
        <f>IF(0=B1045,-1,LEFT(A1045,B1045-1)+0)</f>
        <v>75679</v>
      </c>
      <c r="D1045" s="1">
        <f>IF(B1045=0,-1,RIGHT(A1045,LEN(A1045)-B1045)+0)</f>
        <v>1160791</v>
      </c>
      <c r="F1045" s="1">
        <f>IF(C1045&lt;0,443300000,44330*(1-POWER(C1045/$A$1,1/5.255))*1000)</f>
        <v>1160547.7140536541</v>
      </c>
      <c r="H1045" s="5">
        <f t="shared" si="16"/>
        <v>2.0958634788337271E-4</v>
      </c>
    </row>
    <row r="1046" spans="1:8">
      <c r="A1046" s="3" t="s">
        <v>12151</v>
      </c>
      <c r="B1046" s="1">
        <f>IF(ISERROR(SEARCH(" ",A1046)), 0, SEARCH(" ",A1046))</f>
        <v>6</v>
      </c>
      <c r="C1046" s="1">
        <f>IF(0=B1046,-1,LEFT(A1046,B1046-1)+0)</f>
        <v>75659</v>
      </c>
      <c r="D1046" s="1">
        <f>IF(B1046=0,-1,RIGHT(A1046,LEN(A1046)-B1046)+0)</f>
        <v>1162971</v>
      </c>
      <c r="F1046" s="1">
        <f>IF(C1046&lt;0,443300000,44330*(1-POWER(C1046/$A$1,1/5.255))*1000)</f>
        <v>1162718.9393992678</v>
      </c>
      <c r="H1046" s="5">
        <f t="shared" si="16"/>
        <v>2.1673850915647968E-4</v>
      </c>
    </row>
    <row r="1047" spans="1:8">
      <c r="A1047" s="3" t="s">
        <v>12152</v>
      </c>
      <c r="B1047" s="1">
        <f>IF(ISERROR(SEARCH(" ",A1047)), 0, SEARCH(" ",A1047))</f>
        <v>6</v>
      </c>
      <c r="C1047" s="1">
        <f>IF(0=B1047,-1,LEFT(A1047,B1047-1)+0)</f>
        <v>75639</v>
      </c>
      <c r="D1047" s="1">
        <f>IF(B1047=0,-1,RIGHT(A1047,LEN(A1047)-B1047)+0)</f>
        <v>1165151</v>
      </c>
      <c r="F1047" s="1">
        <f>IF(C1047&lt;0,443300000,44330*(1-POWER(C1047/$A$1,1/5.255))*1000)</f>
        <v>1164890.6295250966</v>
      </c>
      <c r="H1047" s="5">
        <f t="shared" si="16"/>
        <v>2.2346500574035351E-4</v>
      </c>
    </row>
    <row r="1048" spans="1:8">
      <c r="A1048" s="3" t="s">
        <v>12153</v>
      </c>
      <c r="B1048" s="1">
        <f>IF(ISERROR(SEARCH(" ",A1048)), 0, SEARCH(" ",A1048))</f>
        <v>6</v>
      </c>
      <c r="C1048" s="1">
        <f>IF(0=B1048,-1,LEFT(A1048,B1048-1)+0)</f>
        <v>75619</v>
      </c>
      <c r="D1048" s="1">
        <f>IF(B1048=0,-1,RIGHT(A1048,LEN(A1048)-B1048)+0)</f>
        <v>1167331</v>
      </c>
      <c r="F1048" s="1">
        <f>IF(C1048&lt;0,443300000,44330*(1-POWER(C1048/$A$1,1/5.255))*1000)</f>
        <v>1167062.7846535582</v>
      </c>
      <c r="H1048" s="5">
        <f t="shared" si="16"/>
        <v>2.2976803189655464E-4</v>
      </c>
    </row>
    <row r="1049" spans="1:8">
      <c r="A1049" s="3" t="s">
        <v>12154</v>
      </c>
      <c r="B1049" s="1">
        <f>IF(ISERROR(SEARCH(" ",A1049)), 0, SEARCH(" ",A1049))</f>
        <v>6</v>
      </c>
      <c r="C1049" s="1">
        <f>IF(0=B1049,-1,LEFT(A1049,B1049-1)+0)</f>
        <v>75599</v>
      </c>
      <c r="D1049" s="1">
        <f>IF(B1049=0,-1,RIGHT(A1049,LEN(A1049)-B1049)+0)</f>
        <v>1169501</v>
      </c>
      <c r="F1049" s="1">
        <f>IF(C1049&lt;0,443300000,44330*(1-POWER(C1049/$A$1,1/5.255))*1000)</f>
        <v>1169235.4050072522</v>
      </c>
      <c r="H1049" s="5">
        <f t="shared" si="16"/>
        <v>2.2710112496506047E-4</v>
      </c>
    </row>
    <row r="1050" spans="1:8">
      <c r="A1050" s="3" t="s">
        <v>12155</v>
      </c>
      <c r="B1050" s="1">
        <f>IF(ISERROR(SEARCH(" ",A1050)), 0, SEARCH(" ",A1050))</f>
        <v>6</v>
      </c>
      <c r="C1050" s="1">
        <f>IF(0=B1050,-1,LEFT(A1050,B1050-1)+0)</f>
        <v>75579</v>
      </c>
      <c r="D1050" s="1">
        <f>IF(B1050=0,-1,RIGHT(A1050,LEN(A1050)-B1050)+0)</f>
        <v>1171681</v>
      </c>
      <c r="F1050" s="1">
        <f>IF(C1050&lt;0,443300000,44330*(1-POWER(C1050/$A$1,1/5.255))*1000)</f>
        <v>1171408.4908089363</v>
      </c>
      <c r="H1050" s="5">
        <f t="shared" si="16"/>
        <v>2.3257967916497611E-4</v>
      </c>
    </row>
    <row r="1051" spans="1:8">
      <c r="A1051" s="3" t="s">
        <v>12156</v>
      </c>
      <c r="B1051" s="1">
        <f>IF(ISERROR(SEARCH(" ",A1051)), 0, SEARCH(" ",A1051))</f>
        <v>6</v>
      </c>
      <c r="C1051" s="1">
        <f>IF(0=B1051,-1,LEFT(A1051,B1051-1)+0)</f>
        <v>75559</v>
      </c>
      <c r="D1051" s="1">
        <f>IF(B1051=0,-1,RIGHT(A1051,LEN(A1051)-B1051)+0)</f>
        <v>1173861</v>
      </c>
      <c r="F1051" s="1">
        <f>IF(C1051&lt;0,443300000,44330*(1-POWER(C1051/$A$1,1/5.255))*1000)</f>
        <v>1173582.0422815252</v>
      </c>
      <c r="H1051" s="5">
        <f t="shared" si="16"/>
        <v>2.3764118449696382E-4</v>
      </c>
    </row>
    <row r="1052" spans="1:8">
      <c r="A1052" s="3" t="s">
        <v>12157</v>
      </c>
      <c r="B1052" s="1">
        <f>IF(ISERROR(SEARCH(" ",A1052)), 0, SEARCH(" ",A1052))</f>
        <v>6</v>
      </c>
      <c r="C1052" s="1">
        <f>IF(0=B1052,-1,LEFT(A1052,B1052-1)+0)</f>
        <v>75539</v>
      </c>
      <c r="D1052" s="1">
        <f>IF(B1052=0,-1,RIGHT(A1052,LEN(A1052)-B1052)+0)</f>
        <v>1176041</v>
      </c>
      <c r="F1052" s="1">
        <f>IF(C1052&lt;0,443300000,44330*(1-POWER(C1052/$A$1,1/5.255))*1000)</f>
        <v>1175756.0596481112</v>
      </c>
      <c r="H1052" s="5">
        <f t="shared" si="16"/>
        <v>2.4228777048484725E-4</v>
      </c>
    </row>
    <row r="1053" spans="1:8">
      <c r="A1053" s="3" t="s">
        <v>12158</v>
      </c>
      <c r="B1053" s="1">
        <f>IF(ISERROR(SEARCH(" ",A1053)), 0, SEARCH(" ",A1053))</f>
        <v>6</v>
      </c>
      <c r="C1053" s="1">
        <f>IF(0=B1053,-1,LEFT(A1053,B1053-1)+0)</f>
        <v>75519</v>
      </c>
      <c r="D1053" s="1">
        <f>IF(B1053=0,-1,RIGHT(A1053,LEN(A1053)-B1053)+0)</f>
        <v>1178221</v>
      </c>
      <c r="F1053" s="1">
        <f>IF(C1053&lt;0,443300000,44330*(1-POWER(C1053/$A$1,1/5.255))*1000)</f>
        <v>1177930.5431319536</v>
      </c>
      <c r="H1053" s="5">
        <f t="shared" si="16"/>
        <v>2.4652155075018101E-4</v>
      </c>
    </row>
    <row r="1054" spans="1:8">
      <c r="A1054" s="3" t="s">
        <v>12159</v>
      </c>
      <c r="B1054" s="1">
        <f>IF(ISERROR(SEARCH(" ",A1054)), 0, SEARCH(" ",A1054))</f>
        <v>6</v>
      </c>
      <c r="C1054" s="1">
        <f>IF(0=B1054,-1,LEFT(A1054,B1054-1)+0)</f>
        <v>75499</v>
      </c>
      <c r="D1054" s="1">
        <f>IF(B1054=0,-1,RIGHT(A1054,LEN(A1054)-B1054)+0)</f>
        <v>1180401</v>
      </c>
      <c r="F1054" s="1">
        <f>IF(C1054&lt;0,443300000,44330*(1-POWER(C1054/$A$1,1/5.255))*1000)</f>
        <v>1180105.4929564644</v>
      </c>
      <c r="H1054" s="5">
        <f t="shared" si="16"/>
        <v>2.5034462317092946E-4</v>
      </c>
    </row>
    <row r="1055" spans="1:8">
      <c r="A1055" s="3" t="s">
        <v>12160</v>
      </c>
      <c r="B1055" s="1">
        <f>IF(ISERROR(SEARCH(" ",A1055)), 0, SEARCH(" ",A1055))</f>
        <v>6</v>
      </c>
      <c r="C1055" s="1">
        <f>IF(0=B1055,-1,LEFT(A1055,B1055-1)+0)</f>
        <v>75479</v>
      </c>
      <c r="D1055" s="1">
        <f>IF(B1055=0,-1,RIGHT(A1055,LEN(A1055)-B1055)+0)</f>
        <v>1182581</v>
      </c>
      <c r="F1055" s="1">
        <f>IF(C1055&lt;0,443300000,44330*(1-POWER(C1055/$A$1,1/5.255))*1000)</f>
        <v>1182280.9093452373</v>
      </c>
      <c r="H1055" s="5">
        <f t="shared" si="16"/>
        <v>2.5375907000255762E-4</v>
      </c>
    </row>
    <row r="1056" spans="1:8">
      <c r="A1056" s="3" t="s">
        <v>12161</v>
      </c>
      <c r="B1056" s="1">
        <f>IF(ISERROR(SEARCH(" ",A1056)), 0, SEARCH(" ",A1056))</f>
        <v>6</v>
      </c>
      <c r="C1056" s="1">
        <f>IF(0=B1056,-1,LEFT(A1056,B1056-1)+0)</f>
        <v>75459</v>
      </c>
      <c r="D1056" s="1">
        <f>IF(B1056=0,-1,RIGHT(A1056,LEN(A1056)-B1056)+0)</f>
        <v>1184761</v>
      </c>
      <c r="F1056" s="1">
        <f>IF(C1056&lt;0,443300000,44330*(1-POWER(C1056/$A$1,1/5.255))*1000)</f>
        <v>1184456.7925220241</v>
      </c>
      <c r="H1056" s="5">
        <f t="shared" si="16"/>
        <v>2.5676695804121636E-4</v>
      </c>
    </row>
    <row r="1057" spans="1:8">
      <c r="A1057" s="3" t="s">
        <v>12162</v>
      </c>
      <c r="B1057" s="1">
        <f>IF(ISERROR(SEARCH(" ",A1057)), 0, SEARCH(" ",A1057))</f>
        <v>6</v>
      </c>
      <c r="C1057" s="1">
        <f>IF(0=B1057,-1,LEFT(A1057,B1057-1)+0)</f>
        <v>75439</v>
      </c>
      <c r="D1057" s="1">
        <f>IF(B1057=0,-1,RIGHT(A1057,LEN(A1057)-B1057)+0)</f>
        <v>1186941</v>
      </c>
      <c r="F1057" s="1">
        <f>IF(C1057&lt;0,443300000,44330*(1-POWER(C1057/$A$1,1/5.255))*1000)</f>
        <v>1186633.1427107388</v>
      </c>
      <c r="H1057" s="5">
        <f t="shared" si="16"/>
        <v>2.5937033876257087E-4</v>
      </c>
    </row>
    <row r="1058" spans="1:8">
      <c r="A1058" s="3" t="s">
        <v>12163</v>
      </c>
      <c r="B1058" s="1">
        <f>IF(ISERROR(SEARCH(" ",A1058)), 0, SEARCH(" ",A1058))</f>
        <v>6</v>
      </c>
      <c r="C1058" s="1">
        <f>IF(0=B1058,-1,LEFT(A1058,B1058-1)+0)</f>
        <v>75419</v>
      </c>
      <c r="D1058" s="1">
        <f>IF(B1058=0,-1,RIGHT(A1058,LEN(A1058)-B1058)+0)</f>
        <v>1189112</v>
      </c>
      <c r="F1058" s="1">
        <f>IF(C1058&lt;0,443300000,44330*(1-POWER(C1058/$A$1,1/5.255))*1000)</f>
        <v>1188809.9601354825</v>
      </c>
      <c r="H1058" s="5">
        <f t="shared" si="16"/>
        <v>2.5400455509448693E-4</v>
      </c>
    </row>
    <row r="1059" spans="1:8">
      <c r="A1059" s="3" t="s">
        <v>12164</v>
      </c>
      <c r="B1059" s="1">
        <f>IF(ISERROR(SEARCH(" ",A1059)), 0, SEARCH(" ",A1059))</f>
        <v>6</v>
      </c>
      <c r="C1059" s="1">
        <f>IF(0=B1059,-1,LEFT(A1059,B1059-1)+0)</f>
        <v>75399</v>
      </c>
      <c r="D1059" s="1">
        <f>IF(B1059=0,-1,RIGHT(A1059,LEN(A1059)-B1059)+0)</f>
        <v>1191292</v>
      </c>
      <c r="F1059" s="1">
        <f>IF(C1059&lt;0,443300000,44330*(1-POWER(C1059/$A$1,1/5.255))*1000)</f>
        <v>1190987.2450204936</v>
      </c>
      <c r="H1059" s="5">
        <f t="shared" si="16"/>
        <v>2.5581887522653371E-4</v>
      </c>
    </row>
    <row r="1060" spans="1:8">
      <c r="A1060" s="3" t="s">
        <v>12165</v>
      </c>
      <c r="B1060" s="1">
        <f>IF(ISERROR(SEARCH(" ",A1060)), 0, SEARCH(" ",A1060))</f>
        <v>6</v>
      </c>
      <c r="C1060" s="1">
        <f>IF(0=B1060,-1,LEFT(A1060,B1060-1)+0)</f>
        <v>75379</v>
      </c>
      <c r="D1060" s="1">
        <f>IF(B1060=0,-1,RIGHT(A1060,LEN(A1060)-B1060)+0)</f>
        <v>1193472</v>
      </c>
      <c r="F1060" s="1">
        <f>IF(C1060&lt;0,443300000,44330*(1-POWER(C1060/$A$1,1/5.255))*1000)</f>
        <v>1193164.9975902035</v>
      </c>
      <c r="H1060" s="5">
        <f t="shared" si="16"/>
        <v>2.5723469825556303E-4</v>
      </c>
    </row>
    <row r="1061" spans="1:8">
      <c r="A1061" s="3" t="s">
        <v>12166</v>
      </c>
      <c r="B1061" s="1">
        <f>IF(ISERROR(SEARCH(" ",A1061)), 0, SEARCH(" ",A1061))</f>
        <v>6</v>
      </c>
      <c r="C1061" s="1">
        <f>IF(0=B1061,-1,LEFT(A1061,B1061-1)+0)</f>
        <v>75359</v>
      </c>
      <c r="D1061" s="1">
        <f>IF(B1061=0,-1,RIGHT(A1061,LEN(A1061)-B1061)+0)</f>
        <v>1195652</v>
      </c>
      <c r="F1061" s="1">
        <f>IF(C1061&lt;0,443300000,44330*(1-POWER(C1061/$A$1,1/5.255))*1000)</f>
        <v>1195343.2180691948</v>
      </c>
      <c r="H1061" s="5">
        <f t="shared" si="16"/>
        <v>2.5825401605582889E-4</v>
      </c>
    </row>
    <row r="1062" spans="1:8">
      <c r="A1062" s="3" t="s">
        <v>12167</v>
      </c>
      <c r="B1062" s="1">
        <f>IF(ISERROR(SEARCH(" ",A1062)), 0, SEARCH(" ",A1062))</f>
        <v>6</v>
      </c>
      <c r="C1062" s="1">
        <f>IF(0=B1062,-1,LEFT(A1062,B1062-1)+0)</f>
        <v>75339</v>
      </c>
      <c r="D1062" s="1">
        <f>IF(B1062=0,-1,RIGHT(A1062,LEN(A1062)-B1062)+0)</f>
        <v>1197831</v>
      </c>
      <c r="F1062" s="1">
        <f>IF(C1062&lt;0,443300000,44330*(1-POWER(C1062/$A$1,1/5.255))*1000)</f>
        <v>1197521.906682228</v>
      </c>
      <c r="H1062" s="5">
        <f t="shared" si="16"/>
        <v>2.5804417966476822E-4</v>
      </c>
    </row>
    <row r="1063" spans="1:8">
      <c r="A1063" s="3" t="s">
        <v>12168</v>
      </c>
      <c r="B1063" s="1">
        <f>IF(ISERROR(SEARCH(" ",A1063)), 0, SEARCH(" ",A1063))</f>
        <v>6</v>
      </c>
      <c r="C1063" s="1">
        <f>IF(0=B1063,-1,LEFT(A1063,B1063-1)+0)</f>
        <v>75319</v>
      </c>
      <c r="D1063" s="1">
        <f>IF(B1063=0,-1,RIGHT(A1063,LEN(A1063)-B1063)+0)</f>
        <v>1200011</v>
      </c>
      <c r="F1063" s="1">
        <f>IF(C1063&lt;0,443300000,44330*(1-POWER(C1063/$A$1,1/5.255))*1000)</f>
        <v>1199701.0636542218</v>
      </c>
      <c r="H1063" s="5">
        <f t="shared" si="16"/>
        <v>2.5827792060087185E-4</v>
      </c>
    </row>
    <row r="1064" spans="1:8">
      <c r="A1064" s="3" t="s">
        <v>12169</v>
      </c>
      <c r="B1064" s="1">
        <f>IF(ISERROR(SEARCH(" ",A1064)), 0, SEARCH(" ",A1064))</f>
        <v>6</v>
      </c>
      <c r="C1064" s="1">
        <f>IF(0=B1064,-1,LEFT(A1064,B1064-1)+0)</f>
        <v>75299</v>
      </c>
      <c r="D1064" s="1">
        <f>IF(B1064=0,-1,RIGHT(A1064,LEN(A1064)-B1064)+0)</f>
        <v>1202191</v>
      </c>
      <c r="F1064" s="1">
        <f>IF(C1064&lt;0,443300000,44330*(1-POWER(C1064/$A$1,1/5.255))*1000)</f>
        <v>1201880.6892102708</v>
      </c>
      <c r="H1064" s="5">
        <f t="shared" si="16"/>
        <v>2.5812103877772809E-4</v>
      </c>
    </row>
    <row r="1065" spans="1:8">
      <c r="A1065" s="3" t="s">
        <v>12170</v>
      </c>
      <c r="B1065" s="1">
        <f>IF(ISERROR(SEARCH(" ",A1065)), 0, SEARCH(" ",A1065))</f>
        <v>6</v>
      </c>
      <c r="C1065" s="1">
        <f>IF(0=B1065,-1,LEFT(A1065,B1065-1)+0)</f>
        <v>75279</v>
      </c>
      <c r="D1065" s="1">
        <f>IF(B1065=0,-1,RIGHT(A1065,LEN(A1065)-B1065)+0)</f>
        <v>1204371</v>
      </c>
      <c r="F1065" s="1">
        <f>IF(C1065&lt;0,443300000,44330*(1-POWER(C1065/$A$1,1/5.255))*1000)</f>
        <v>1204060.7835756324</v>
      </c>
      <c r="H1065" s="5">
        <f t="shared" si="16"/>
        <v>2.5757546832962883E-4</v>
      </c>
    </row>
    <row r="1066" spans="1:8">
      <c r="A1066" s="3" t="s">
        <v>12171</v>
      </c>
      <c r="B1066" s="1">
        <f>IF(ISERROR(SEARCH(" ",A1066)), 0, SEARCH(" ",A1066))</f>
        <v>6</v>
      </c>
      <c r="C1066" s="1">
        <f>IF(0=B1066,-1,LEFT(A1066,B1066-1)+0)</f>
        <v>75259</v>
      </c>
      <c r="D1066" s="1">
        <f>IF(B1066=0,-1,RIGHT(A1066,LEN(A1066)-B1066)+0)</f>
        <v>1206551</v>
      </c>
      <c r="F1066" s="1">
        <f>IF(C1066&lt;0,443300000,44330*(1-POWER(C1066/$A$1,1/5.255))*1000)</f>
        <v>1206241.3469757368</v>
      </c>
      <c r="H1066" s="5">
        <f t="shared" si="16"/>
        <v>2.5664312926947498E-4</v>
      </c>
    </row>
    <row r="1067" spans="1:8">
      <c r="A1067" s="3" t="s">
        <v>12172</v>
      </c>
      <c r="B1067" s="1">
        <f>IF(ISERROR(SEARCH(" ",A1067)), 0, SEARCH(" ",A1067))</f>
        <v>6</v>
      </c>
      <c r="C1067" s="1">
        <f>IF(0=B1067,-1,LEFT(A1067,B1067-1)+0)</f>
        <v>75239</v>
      </c>
      <c r="D1067" s="1">
        <f>IF(B1067=0,-1,RIGHT(A1067,LEN(A1067)-B1067)+0)</f>
        <v>1208722</v>
      </c>
      <c r="F1067" s="1">
        <f>IF(C1067&lt;0,443300000,44330*(1-POWER(C1067/$A$1,1/5.255))*1000)</f>
        <v>1208422.3796361762</v>
      </c>
      <c r="H1067" s="5">
        <f t="shared" si="16"/>
        <v>2.4788194789524529E-4</v>
      </c>
    </row>
    <row r="1068" spans="1:8">
      <c r="A1068" s="3" t="s">
        <v>12173</v>
      </c>
      <c r="B1068" s="1">
        <f>IF(ISERROR(SEARCH(" ",A1068)), 0, SEARCH(" ",A1068))</f>
        <v>6</v>
      </c>
      <c r="C1068" s="1">
        <f>IF(0=B1068,-1,LEFT(A1068,B1068-1)+0)</f>
        <v>75219</v>
      </c>
      <c r="D1068" s="1">
        <f>IF(B1068=0,-1,RIGHT(A1068,LEN(A1068)-B1068)+0)</f>
        <v>1210902</v>
      </c>
      <c r="F1068" s="1">
        <f>IF(C1068&lt;0,443300000,44330*(1-POWER(C1068/$A$1,1/5.255))*1000)</f>
        <v>1210603.8817827199</v>
      </c>
      <c r="H1068" s="5">
        <f t="shared" si="16"/>
        <v>2.4619516466248677E-4</v>
      </c>
    </row>
    <row r="1069" spans="1:8">
      <c r="A1069" s="3" t="s">
        <v>12174</v>
      </c>
      <c r="B1069" s="1">
        <f>IF(ISERROR(SEARCH(" ",A1069)), 0, SEARCH(" ",A1069))</f>
        <v>6</v>
      </c>
      <c r="C1069" s="1">
        <f>IF(0=B1069,-1,LEFT(A1069,B1069-1)+0)</f>
        <v>75199</v>
      </c>
      <c r="D1069" s="1">
        <f>IF(B1069=0,-1,RIGHT(A1069,LEN(A1069)-B1069)+0)</f>
        <v>1213082</v>
      </c>
      <c r="F1069" s="1">
        <f>IF(C1069&lt;0,443300000,44330*(1-POWER(C1069/$A$1,1/5.255))*1000)</f>
        <v>1212785.8536412946</v>
      </c>
      <c r="H1069" s="5">
        <f t="shared" si="16"/>
        <v>2.4412723847634256E-4</v>
      </c>
    </row>
    <row r="1070" spans="1:8">
      <c r="A1070" s="3" t="s">
        <v>12175</v>
      </c>
      <c r="B1070" s="1">
        <f>IF(ISERROR(SEARCH(" ",A1070)), 0, SEARCH(" ",A1070))</f>
        <v>6</v>
      </c>
      <c r="C1070" s="1">
        <f>IF(0=B1070,-1,LEFT(A1070,B1070-1)+0)</f>
        <v>75179</v>
      </c>
      <c r="D1070" s="1">
        <f>IF(B1070=0,-1,RIGHT(A1070,LEN(A1070)-B1070)+0)</f>
        <v>1215262</v>
      </c>
      <c r="F1070" s="1">
        <f>IF(C1070&lt;0,443300000,44330*(1-POWER(C1070/$A$1,1/5.255))*1000)</f>
        <v>1214968.2954380049</v>
      </c>
      <c r="H1070" s="5">
        <f t="shared" si="16"/>
        <v>2.4168003442476564E-4</v>
      </c>
    </row>
    <row r="1071" spans="1:8">
      <c r="A1071" s="3" t="s">
        <v>12176</v>
      </c>
      <c r="B1071" s="1">
        <f>IF(ISERROR(SEARCH(" ",A1071)), 0, SEARCH(" ",A1071))</f>
        <v>6</v>
      </c>
      <c r="C1071" s="1">
        <f>IF(0=B1071,-1,LEFT(A1071,B1071-1)+0)</f>
        <v>75159</v>
      </c>
      <c r="D1071" s="1">
        <f>IF(B1071=0,-1,RIGHT(A1071,LEN(A1071)-B1071)+0)</f>
        <v>1217442</v>
      </c>
      <c r="F1071" s="1">
        <f>IF(C1071&lt;0,443300000,44330*(1-POWER(C1071/$A$1,1/5.255))*1000)</f>
        <v>1217151.2073991266</v>
      </c>
      <c r="H1071" s="5">
        <f t="shared" si="16"/>
        <v>2.3885540409595863E-4</v>
      </c>
    </row>
    <row r="1072" spans="1:8">
      <c r="A1072" s="3" t="s">
        <v>12177</v>
      </c>
      <c r="B1072" s="1">
        <f>IF(ISERROR(SEARCH(" ",A1072)), 0, SEARCH(" ",A1072))</f>
        <v>6</v>
      </c>
      <c r="C1072" s="1">
        <f>IF(0=B1072,-1,LEFT(A1072,B1072-1)+0)</f>
        <v>75139</v>
      </c>
      <c r="D1072" s="1">
        <f>IF(B1072=0,-1,RIGHT(A1072,LEN(A1072)-B1072)+0)</f>
        <v>1219622</v>
      </c>
      <c r="F1072" s="1">
        <f>IF(C1072&lt;0,443300000,44330*(1-POWER(C1072/$A$1,1/5.255))*1000)</f>
        <v>1219334.5897510936</v>
      </c>
      <c r="H1072" s="5">
        <f t="shared" si="16"/>
        <v>2.3565518571028697E-4</v>
      </c>
    </row>
    <row r="1073" spans="1:8">
      <c r="A1073" s="3" t="s">
        <v>12178</v>
      </c>
      <c r="B1073" s="1">
        <f>IF(ISERROR(SEARCH(" ",A1073)), 0, SEARCH(" ",A1073))</f>
        <v>6</v>
      </c>
      <c r="C1073" s="1">
        <f>IF(0=B1073,-1,LEFT(A1073,B1073-1)+0)</f>
        <v>75119</v>
      </c>
      <c r="D1073" s="1">
        <f>IF(B1073=0,-1,RIGHT(A1073,LEN(A1073)-B1073)+0)</f>
        <v>1221802</v>
      </c>
      <c r="F1073" s="1">
        <f>IF(C1073&lt;0,443300000,44330*(1-POWER(C1073/$A$1,1/5.255))*1000)</f>
        <v>1221518.4427205177</v>
      </c>
      <c r="H1073" s="5">
        <f t="shared" si="16"/>
        <v>2.320812042231483E-4</v>
      </c>
    </row>
    <row r="1074" spans="1:8">
      <c r="A1074" s="3" t="s">
        <v>12179</v>
      </c>
      <c r="B1074" s="1">
        <f>IF(ISERROR(SEARCH(" ",A1074)), 0, SEARCH(" ",A1074))</f>
        <v>6</v>
      </c>
      <c r="C1074" s="1">
        <f>IF(0=B1074,-1,LEFT(A1074,B1074-1)+0)</f>
        <v>75099</v>
      </c>
      <c r="D1074" s="1">
        <f>IF(B1074=0,-1,RIGHT(A1074,LEN(A1074)-B1074)+0)</f>
        <v>1223982</v>
      </c>
      <c r="F1074" s="1">
        <f>IF(C1074&lt;0,443300000,44330*(1-POWER(C1074/$A$1,1/5.255))*1000)</f>
        <v>1223702.7665341762</v>
      </c>
      <c r="H1074" s="5">
        <f t="shared" si="16"/>
        <v>2.2813527145318358E-4</v>
      </c>
    </row>
    <row r="1075" spans="1:8">
      <c r="A1075" s="3" t="s">
        <v>12180</v>
      </c>
      <c r="B1075" s="1">
        <f>IF(ISERROR(SEARCH(" ",A1075)), 0, SEARCH(" ",A1075))</f>
        <v>6</v>
      </c>
      <c r="C1075" s="1">
        <f>IF(0=B1075,-1,LEFT(A1075,B1075-1)+0)</f>
        <v>75079</v>
      </c>
      <c r="D1075" s="1">
        <f>IF(B1075=0,-1,RIGHT(A1075,LEN(A1075)-B1075)+0)</f>
        <v>1226152</v>
      </c>
      <c r="F1075" s="1">
        <f>IF(C1075&lt;0,443300000,44330*(1-POWER(C1075/$A$1,1/5.255))*1000)</f>
        <v>1225887.5614190204</v>
      </c>
      <c r="H1075" s="5">
        <f t="shared" si="16"/>
        <v>2.1566541585349379E-4</v>
      </c>
    </row>
    <row r="1076" spans="1:8">
      <c r="A1076" s="3" t="s">
        <v>12181</v>
      </c>
      <c r="B1076" s="1">
        <f>IF(ISERROR(SEARCH(" ",A1076)), 0, SEARCH(" ",A1076))</f>
        <v>6</v>
      </c>
      <c r="C1076" s="1">
        <f>IF(0=B1076,-1,LEFT(A1076,B1076-1)+0)</f>
        <v>75059</v>
      </c>
      <c r="D1076" s="1">
        <f>IF(B1076=0,-1,RIGHT(A1076,LEN(A1076)-B1076)+0)</f>
        <v>1228332</v>
      </c>
      <c r="F1076" s="1">
        <f>IF(C1076&lt;0,443300000,44330*(1-POWER(C1076/$A$1,1/5.255))*1000)</f>
        <v>1228072.8276021627</v>
      </c>
      <c r="H1076" s="5">
        <f t="shared" si="16"/>
        <v>2.1099539687745303E-4</v>
      </c>
    </row>
    <row r="1077" spans="1:8">
      <c r="A1077" s="3" t="s">
        <v>12182</v>
      </c>
      <c r="B1077" s="1">
        <f>IF(ISERROR(SEARCH(" ",A1077)), 0, SEARCH(" ",A1077))</f>
        <v>6</v>
      </c>
      <c r="C1077" s="1">
        <f>IF(0=B1077,-1,LEFT(A1077,B1077-1)+0)</f>
        <v>75039</v>
      </c>
      <c r="D1077" s="1">
        <f>IF(B1077=0,-1,RIGHT(A1077,LEN(A1077)-B1077)+0)</f>
        <v>1230512</v>
      </c>
      <c r="F1077" s="1">
        <f>IF(C1077&lt;0,443300000,44330*(1-POWER(C1077/$A$1,1/5.255))*1000)</f>
        <v>1230258.5653109038</v>
      </c>
      <c r="H1077" s="5">
        <f t="shared" si="16"/>
        <v>2.0595873026526773E-4</v>
      </c>
    </row>
    <row r="1078" spans="1:8">
      <c r="A1078" s="3" t="s">
        <v>12183</v>
      </c>
      <c r="B1078" s="1">
        <f>IF(ISERROR(SEARCH(" ",A1078)), 0, SEARCH(" ",A1078))</f>
        <v>6</v>
      </c>
      <c r="C1078" s="1">
        <f>IF(0=B1078,-1,LEFT(A1078,B1078-1)+0)</f>
        <v>75019</v>
      </c>
      <c r="D1078" s="1">
        <f>IF(B1078=0,-1,RIGHT(A1078,LEN(A1078)-B1078)+0)</f>
        <v>1232692</v>
      </c>
      <c r="F1078" s="1">
        <f>IF(C1078&lt;0,443300000,44330*(1-POWER(C1078/$A$1,1/5.255))*1000)</f>
        <v>1232444.7747726908</v>
      </c>
      <c r="H1078" s="5">
        <f t="shared" si="16"/>
        <v>2.005571767393299E-4</v>
      </c>
    </row>
    <row r="1079" spans="1:8">
      <c r="A1079" s="3" t="s">
        <v>12184</v>
      </c>
      <c r="B1079" s="1">
        <f>IF(ISERROR(SEARCH(" ",A1079)), 0, SEARCH(" ",A1079))</f>
        <v>6</v>
      </c>
      <c r="C1079" s="1">
        <f>IF(0=B1079,-1,LEFT(A1079,B1079-1)+0)</f>
        <v>74999</v>
      </c>
      <c r="D1079" s="1">
        <f>IF(B1079=0,-1,RIGHT(A1079,LEN(A1079)-B1079)+0)</f>
        <v>1234872</v>
      </c>
      <c r="F1079" s="1">
        <f>IF(C1079&lt;0,443300000,44330*(1-POWER(C1079/$A$1,1/5.255))*1000)</f>
        <v>1234631.456215159</v>
      </c>
      <c r="H1079" s="5">
        <f t="shared" si="16"/>
        <v>1.947924844364143E-4</v>
      </c>
    </row>
    <row r="1080" spans="1:8">
      <c r="A1080" s="3" t="s">
        <v>12185</v>
      </c>
      <c r="B1080" s="1">
        <f>IF(ISERROR(SEARCH(" ",A1080)), 0, SEARCH(" ",A1080))</f>
        <v>6</v>
      </c>
      <c r="C1080" s="1">
        <f>IF(0=B1080,-1,LEFT(A1080,B1080-1)+0)</f>
        <v>74979</v>
      </c>
      <c r="D1080" s="1">
        <f>IF(B1080=0,-1,RIGHT(A1080,LEN(A1080)-B1080)+0)</f>
        <v>1237052</v>
      </c>
      <c r="F1080" s="1">
        <f>IF(C1080&lt;0,443300000,44330*(1-POWER(C1080/$A$1,1/5.255))*1000)</f>
        <v>1236818.6098661099</v>
      </c>
      <c r="H1080" s="5">
        <f t="shared" si="16"/>
        <v>1.8866638903626567E-4</v>
      </c>
    </row>
    <row r="1081" spans="1:8">
      <c r="A1081" s="3" t="s">
        <v>12186</v>
      </c>
      <c r="B1081" s="1">
        <f>IF(ISERROR(SEARCH(" ",A1081)), 0, SEARCH(" ",A1081))</f>
        <v>6</v>
      </c>
      <c r="C1081" s="1">
        <f>IF(0=B1081,-1,LEFT(A1081,B1081-1)+0)</f>
        <v>74959</v>
      </c>
      <c r="D1081" s="1">
        <f>IF(B1081=0,-1,RIGHT(A1081,LEN(A1081)-B1081)+0)</f>
        <v>1239232</v>
      </c>
      <c r="F1081" s="1">
        <f>IF(C1081&lt;0,443300000,44330*(1-POWER(C1081/$A$1,1/5.255))*1000)</f>
        <v>1239006.2359535082</v>
      </c>
      <c r="H1081" s="5">
        <f t="shared" si="16"/>
        <v>1.821806138736106E-4</v>
      </c>
    </row>
    <row r="1082" spans="1:8">
      <c r="A1082" s="3" t="s">
        <v>12187</v>
      </c>
      <c r="B1082" s="1">
        <f>IF(ISERROR(SEARCH(" ",A1082)), 0, SEARCH(" ",A1082))</f>
        <v>6</v>
      </c>
      <c r="C1082" s="1">
        <f>IF(0=B1082,-1,LEFT(A1082,B1082-1)+0)</f>
        <v>74939</v>
      </c>
      <c r="D1082" s="1">
        <f>IF(B1082=0,-1,RIGHT(A1082,LEN(A1082)-B1082)+0)</f>
        <v>1241412</v>
      </c>
      <c r="F1082" s="1">
        <f>IF(C1082&lt;0,443300000,44330*(1-POWER(C1082/$A$1,1/5.255))*1000)</f>
        <v>1241194.3347054955</v>
      </c>
      <c r="H1082" s="5">
        <f t="shared" si="16"/>
        <v>1.7533687003548509E-4</v>
      </c>
    </row>
    <row r="1083" spans="1:8">
      <c r="A1083" s="3" t="s">
        <v>12188</v>
      </c>
      <c r="B1083" s="1">
        <f>IF(ISERROR(SEARCH(" ",A1083)), 0, SEARCH(" ",A1083))</f>
        <v>6</v>
      </c>
      <c r="C1083" s="1">
        <f>IF(0=B1083,-1,LEFT(A1083,B1083-1)+0)</f>
        <v>74919</v>
      </c>
      <c r="D1083" s="1">
        <f>IF(B1083=0,-1,RIGHT(A1083,LEN(A1083)-B1083)+0)</f>
        <v>1243592</v>
      </c>
      <c r="F1083" s="1">
        <f>IF(C1083&lt;0,443300000,44330*(1-POWER(C1083/$A$1,1/5.255))*1000)</f>
        <v>1243382.9063503905</v>
      </c>
      <c r="H1083" s="5">
        <f t="shared" si="16"/>
        <v>1.681368564685846E-4</v>
      </c>
    </row>
    <row r="1084" spans="1:8">
      <c r="A1084" s="3" t="s">
        <v>12189</v>
      </c>
      <c r="B1084" s="1">
        <f>IF(ISERROR(SEARCH(" ",A1084)), 0, SEARCH(" ",A1084))</f>
        <v>6</v>
      </c>
      <c r="C1084" s="1">
        <f>IF(0=B1084,-1,LEFT(A1084,B1084-1)+0)</f>
        <v>74899</v>
      </c>
      <c r="D1084" s="1">
        <f>IF(B1084=0,-1,RIGHT(A1084,LEN(A1084)-B1084)+0)</f>
        <v>1245763</v>
      </c>
      <c r="F1084" s="1">
        <f>IF(C1084&lt;0,443300000,44330*(1-POWER(C1084/$A$1,1/5.255))*1000)</f>
        <v>1245571.9511166748</v>
      </c>
      <c r="H1084" s="5">
        <f t="shared" si="16"/>
        <v>1.5335893209638389E-4</v>
      </c>
    </row>
    <row r="1085" spans="1:8">
      <c r="A1085" s="3" t="s">
        <v>12190</v>
      </c>
      <c r="B1085" s="1">
        <f>IF(ISERROR(SEARCH(" ",A1085)), 0, SEARCH(" ",A1085))</f>
        <v>6</v>
      </c>
      <c r="C1085" s="1">
        <f>IF(0=B1085,-1,LEFT(A1085,B1085-1)+0)</f>
        <v>74879</v>
      </c>
      <c r="D1085" s="1">
        <f>IF(B1085=0,-1,RIGHT(A1085,LEN(A1085)-B1085)+0)</f>
        <v>1247943</v>
      </c>
      <c r="F1085" s="1">
        <f>IF(C1085&lt;0,443300000,44330*(1-POWER(C1085/$A$1,1/5.255))*1000)</f>
        <v>1247761.4692330016</v>
      </c>
      <c r="H1085" s="5">
        <f t="shared" si="16"/>
        <v>1.4546398913926171E-4</v>
      </c>
    </row>
    <row r="1086" spans="1:8">
      <c r="A1086" s="3" t="s">
        <v>12191</v>
      </c>
      <c r="B1086" s="1">
        <f>IF(ISERROR(SEARCH(" ",A1086)), 0, SEARCH(" ",A1086))</f>
        <v>6</v>
      </c>
      <c r="C1086" s="1">
        <f>IF(0=B1086,-1,LEFT(A1086,B1086-1)+0)</f>
        <v>74859</v>
      </c>
      <c r="D1086" s="1">
        <f>IF(B1086=0,-1,RIGHT(A1086,LEN(A1086)-B1086)+0)</f>
        <v>1250123</v>
      </c>
      <c r="F1086" s="1">
        <f>IF(C1086&lt;0,443300000,44330*(1-POWER(C1086/$A$1,1/5.255))*1000)</f>
        <v>1249951.4609281966</v>
      </c>
      <c r="H1086" s="5">
        <f t="shared" si="16"/>
        <v>1.3721775521564428E-4</v>
      </c>
    </row>
    <row r="1087" spans="1:8">
      <c r="A1087" s="3" t="s">
        <v>12192</v>
      </c>
      <c r="B1087" s="1">
        <f>IF(ISERROR(SEARCH(" ",A1087)), 0, SEARCH(" ",A1087))</f>
        <v>6</v>
      </c>
      <c r="C1087" s="1">
        <f>IF(0=B1087,-1,LEFT(A1087,B1087-1)+0)</f>
        <v>74839</v>
      </c>
      <c r="D1087" s="1">
        <f>IF(B1087=0,-1,RIGHT(A1087,LEN(A1087)-B1087)+0)</f>
        <v>1252303</v>
      </c>
      <c r="F1087" s="1">
        <f>IF(C1087&lt;0,443300000,44330*(1-POWER(C1087/$A$1,1/5.255))*1000)</f>
        <v>1252141.9264312629</v>
      </c>
      <c r="H1087" s="5">
        <f t="shared" si="16"/>
        <v>1.2862188203424757E-4</v>
      </c>
    </row>
    <row r="1088" spans="1:8">
      <c r="A1088" s="3" t="s">
        <v>12193</v>
      </c>
      <c r="B1088" s="1">
        <f>IF(ISERROR(SEARCH(" ",A1088)), 0, SEARCH(" ",A1088))</f>
        <v>6</v>
      </c>
      <c r="C1088" s="1">
        <f>IF(0=B1088,-1,LEFT(A1088,B1088-1)+0)</f>
        <v>74819</v>
      </c>
      <c r="D1088" s="1">
        <f>IF(B1088=0,-1,RIGHT(A1088,LEN(A1088)-B1088)+0)</f>
        <v>1254483</v>
      </c>
      <c r="F1088" s="1">
        <f>IF(C1088&lt;0,443300000,44330*(1-POWER(C1088/$A$1,1/5.255))*1000)</f>
        <v>1254332.8659713704</v>
      </c>
      <c r="H1088" s="5">
        <f t="shared" si="16"/>
        <v>1.1967800968975479E-4</v>
      </c>
    </row>
    <row r="1089" spans="1:8">
      <c r="A1089" s="3" t="s">
        <v>12194</v>
      </c>
      <c r="B1089" s="1">
        <f>IF(ISERROR(SEARCH(" ",A1089)), 0, SEARCH(" ",A1089))</f>
        <v>6</v>
      </c>
      <c r="C1089" s="1">
        <f>IF(0=B1089,-1,LEFT(A1089,B1089-1)+0)</f>
        <v>74799</v>
      </c>
      <c r="D1089" s="1">
        <f>IF(B1089=0,-1,RIGHT(A1089,LEN(A1089)-B1089)+0)</f>
        <v>1256663</v>
      </c>
      <c r="F1089" s="1">
        <f>IF(C1089&lt;0,443300000,44330*(1-POWER(C1089/$A$1,1/5.255))*1000)</f>
        <v>1256524.2797778619</v>
      </c>
      <c r="H1089" s="5">
        <f t="shared" si="16"/>
        <v>1.1038776675855121E-4</v>
      </c>
    </row>
    <row r="1090" spans="1:8">
      <c r="A1090" s="3" t="s">
        <v>12195</v>
      </c>
      <c r="B1090" s="1">
        <f>IF(ISERROR(SEARCH(" ",A1090)), 0, SEARCH(" ",A1090))</f>
        <v>6</v>
      </c>
      <c r="C1090" s="1">
        <f>IF(0=B1090,-1,LEFT(A1090,B1090-1)+0)</f>
        <v>74779</v>
      </c>
      <c r="D1090" s="1">
        <f>IF(B1090=0,-1,RIGHT(A1090,LEN(A1090)-B1090)+0)</f>
        <v>1258843</v>
      </c>
      <c r="F1090" s="1">
        <f>IF(C1090&lt;0,443300000,44330*(1-POWER(C1090/$A$1,1/5.255))*1000)</f>
        <v>1258716.1680802472</v>
      </c>
      <c r="H1090" s="5">
        <f t="shared" si="16"/>
        <v>1.0075277040326702E-4</v>
      </c>
    </row>
    <row r="1091" spans="1:8">
      <c r="A1091" s="3" t="s">
        <v>12196</v>
      </c>
      <c r="B1091" s="1">
        <f>IF(ISERROR(SEARCH(" ",A1091)), 0, SEARCH(" ",A1091))</f>
        <v>6</v>
      </c>
      <c r="C1091" s="1">
        <f>IF(0=B1091,-1,LEFT(A1091,B1091-1)+0)</f>
        <v>74759</v>
      </c>
      <c r="D1091" s="1">
        <f>IF(B1091=0,-1,RIGHT(A1091,LEN(A1091)-B1091)+0)</f>
        <v>1261023</v>
      </c>
      <c r="F1091" s="1">
        <f>IF(C1091&lt;0,443300000,44330*(1-POWER(C1091/$A$1,1/5.255))*1000)</f>
        <v>1260908.5311082182</v>
      </c>
      <c r="H1091" s="5">
        <f t="shared" si="16"/>
        <v>9.0774626459433965E-5</v>
      </c>
    </row>
    <row r="1092" spans="1:8">
      <c r="A1092" s="3" t="s">
        <v>12197</v>
      </c>
      <c r="B1092" s="1">
        <f>IF(ISERROR(SEARCH(" ",A1092)), 0, SEARCH(" ",A1092))</f>
        <v>6</v>
      </c>
      <c r="C1092" s="1">
        <f>IF(0=B1092,-1,LEFT(A1092,B1092-1)+0)</f>
        <v>74739</v>
      </c>
      <c r="D1092" s="1">
        <f>IF(B1092=0,-1,RIGHT(A1092,LEN(A1092)-B1092)+0)</f>
        <v>1263203</v>
      </c>
      <c r="F1092" s="1">
        <f>IF(C1092&lt;0,443300000,44330*(1-POWER(C1092/$A$1,1/5.255))*1000)</f>
        <v>1263101.3690916393</v>
      </c>
      <c r="H1092" s="5">
        <f t="shared" ref="H1092:H1155" si="17">IF(D1092&gt;0,ABS((F1092-D1092)/D1092),0)</f>
        <v>8.0454929540782263E-5</v>
      </c>
    </row>
    <row r="1093" spans="1:8">
      <c r="A1093" s="3" t="s">
        <v>12198</v>
      </c>
      <c r="B1093" s="1">
        <f>IF(ISERROR(SEARCH(" ",A1093)), 0, SEARCH(" ",A1093))</f>
        <v>6</v>
      </c>
      <c r="C1093" s="1">
        <f>IF(0=B1093,-1,LEFT(A1093,B1093-1)+0)</f>
        <v>74719</v>
      </c>
      <c r="D1093" s="1">
        <f>IF(B1093=0,-1,RIGHT(A1093,LEN(A1093)-B1093)+0)</f>
        <v>1265373</v>
      </c>
      <c r="F1093" s="1">
        <f>IF(C1093&lt;0,443300000,44330*(1-POWER(C1093/$A$1,1/5.255))*1000)</f>
        <v>1265294.6822605368</v>
      </c>
      <c r="H1093" s="5">
        <f t="shared" si="17"/>
        <v>6.1893006617952522E-5</v>
      </c>
    </row>
    <row r="1094" spans="1:8">
      <c r="A1094" s="3" t="s">
        <v>12199</v>
      </c>
      <c r="B1094" s="1">
        <f>IF(ISERROR(SEARCH(" ",A1094)), 0, SEARCH(" ",A1094))</f>
        <v>6</v>
      </c>
      <c r="C1094" s="1">
        <f>IF(0=B1094,-1,LEFT(A1094,B1094-1)+0)</f>
        <v>74699</v>
      </c>
      <c r="D1094" s="1">
        <f>IF(B1094=0,-1,RIGHT(A1094,LEN(A1094)-B1094)+0)</f>
        <v>1267553</v>
      </c>
      <c r="F1094" s="1">
        <f>IF(C1094&lt;0,443300000,44330*(1-POWER(C1094/$A$1,1/5.255))*1000)</f>
        <v>1267488.4708451196</v>
      </c>
      <c r="H1094" s="5">
        <f t="shared" si="17"/>
        <v>5.0908447126422328E-5</v>
      </c>
    </row>
    <row r="1095" spans="1:8">
      <c r="A1095" s="3" t="s">
        <v>12200</v>
      </c>
      <c r="B1095" s="1">
        <f>IF(ISERROR(SEARCH(" ",A1095)), 0, SEARCH(" ",A1095))</f>
        <v>6</v>
      </c>
      <c r="C1095" s="1">
        <f>IF(0=B1095,-1,LEFT(A1095,B1095-1)+0)</f>
        <v>74679</v>
      </c>
      <c r="D1095" s="1">
        <f>IF(B1095=0,-1,RIGHT(A1095,LEN(A1095)-B1095)+0)</f>
        <v>1269733</v>
      </c>
      <c r="F1095" s="1">
        <f>IF(C1095&lt;0,443300000,44330*(1-POWER(C1095/$A$1,1/5.255))*1000)</f>
        <v>1269682.7350757685</v>
      </c>
      <c r="H1095" s="5">
        <f t="shared" si="17"/>
        <v>3.958700311912111E-5</v>
      </c>
    </row>
    <row r="1096" spans="1:8">
      <c r="A1096" s="3" t="s">
        <v>12201</v>
      </c>
      <c r="B1096" s="1">
        <f>IF(ISERROR(SEARCH(" ",A1096)), 0, SEARCH(" ",A1096))</f>
        <v>6</v>
      </c>
      <c r="C1096" s="1">
        <f>IF(0=B1096,-1,LEFT(A1096,B1096-1)+0)</f>
        <v>74659</v>
      </c>
      <c r="D1096" s="1">
        <f>IF(B1096=0,-1,RIGHT(A1096,LEN(A1096)-B1096)+0)</f>
        <v>1271913</v>
      </c>
      <c r="F1096" s="1">
        <f>IF(C1096&lt;0,443300000,44330*(1-POWER(C1096/$A$1,1/5.255))*1000)</f>
        <v>1271877.4751830322</v>
      </c>
      <c r="H1096" s="5">
        <f t="shared" si="17"/>
        <v>2.7930225548272383E-5</v>
      </c>
    </row>
    <row r="1097" spans="1:8">
      <c r="A1097" s="3" t="s">
        <v>12202</v>
      </c>
      <c r="B1097" s="1">
        <f>IF(ISERROR(SEARCH(" ",A1097)), 0, SEARCH(" ",A1097))</f>
        <v>6</v>
      </c>
      <c r="C1097" s="1">
        <f>IF(0=B1097,-1,LEFT(A1097,B1097-1)+0)</f>
        <v>74639</v>
      </c>
      <c r="D1097" s="1">
        <f>IF(B1097=0,-1,RIGHT(A1097,LEN(A1097)-B1097)+0)</f>
        <v>1274093</v>
      </c>
      <c r="F1097" s="1">
        <f>IF(C1097&lt;0,443300000,44330*(1-POWER(C1097/$A$1,1/5.255))*1000)</f>
        <v>1274072.6913976406</v>
      </c>
      <c r="H1097" s="5">
        <f t="shared" si="17"/>
        <v>1.5939654608712794E-5</v>
      </c>
    </row>
    <row r="1098" spans="1:8">
      <c r="A1098" s="3" t="s">
        <v>12203</v>
      </c>
      <c r="B1098" s="1">
        <f>IF(ISERROR(SEARCH(" ",A1098)), 0, SEARCH(" ",A1098))</f>
        <v>6</v>
      </c>
      <c r="C1098" s="1">
        <f>IF(0=B1098,-1,LEFT(A1098,B1098-1)+0)</f>
        <v>74619</v>
      </c>
      <c r="D1098" s="1">
        <f>IF(B1098=0,-1,RIGHT(A1098,LEN(A1098)-B1098)+0)</f>
        <v>1276275</v>
      </c>
      <c r="F1098" s="1">
        <f>IF(C1098&lt;0,443300000,44330*(1-POWER(C1098/$A$1,1/5.255))*1000)</f>
        <v>1276268.3839504966</v>
      </c>
      <c r="H1098" s="5">
        <f t="shared" si="17"/>
        <v>5.1838745595125661E-6</v>
      </c>
    </row>
    <row r="1099" spans="1:8">
      <c r="A1099" s="3" t="s">
        <v>12204</v>
      </c>
      <c r="B1099" s="1">
        <f>IF(ISERROR(SEARCH(" ",A1099)), 0, SEARCH(" ",A1099))</f>
        <v>6</v>
      </c>
      <c r="C1099" s="1">
        <f>IF(0=B1099,-1,LEFT(A1099,B1099-1)+0)</f>
        <v>74599</v>
      </c>
      <c r="D1099" s="1">
        <f>IF(B1099=0,-1,RIGHT(A1099,LEN(A1099)-B1099)+0)</f>
        <v>1278490</v>
      </c>
      <c r="F1099" s="1">
        <f>IF(C1099&lt;0,443300000,44330*(1-POWER(C1099/$A$1,1/5.255))*1000)</f>
        <v>1278464.5530726654</v>
      </c>
      <c r="H1099" s="5">
        <f t="shared" si="17"/>
        <v>1.9903892353203878E-5</v>
      </c>
    </row>
    <row r="1100" spans="1:8">
      <c r="A1100" s="3" t="s">
        <v>12205</v>
      </c>
      <c r="B1100" s="1">
        <f>IF(ISERROR(SEARCH(" ",A1100)), 0, SEARCH(" ",A1100))</f>
        <v>6</v>
      </c>
      <c r="C1100" s="1">
        <f>IF(0=B1100,-1,LEFT(A1100,B1100-1)+0)</f>
        <v>74579</v>
      </c>
      <c r="D1100" s="1">
        <f>IF(B1100=0,-1,RIGHT(A1100,LEN(A1100)-B1100)+0)</f>
        <v>1280705</v>
      </c>
      <c r="F1100" s="1">
        <f>IF(C1100&lt;0,443300000,44330*(1-POWER(C1100/$A$1,1/5.255))*1000)</f>
        <v>1280661.1989953991</v>
      </c>
      <c r="H1100" s="5">
        <f t="shared" si="17"/>
        <v>3.4200697741434601E-5</v>
      </c>
    </row>
    <row r="1101" spans="1:8">
      <c r="A1101" s="3" t="s">
        <v>12206</v>
      </c>
      <c r="B1101" s="1">
        <f>IF(ISERROR(SEARCH(" ",A1101)), 0, SEARCH(" ",A1101))</f>
        <v>6</v>
      </c>
      <c r="C1101" s="1">
        <f>IF(0=B1101,-1,LEFT(A1101,B1101-1)+0)</f>
        <v>74559</v>
      </c>
      <c r="D1101" s="1">
        <f>IF(B1101=0,-1,RIGHT(A1101,LEN(A1101)-B1101)+0)</f>
        <v>1282910</v>
      </c>
      <c r="F1101" s="1">
        <f>IF(C1101&lt;0,443300000,44330*(1-POWER(C1101/$A$1,1/5.255))*1000)</f>
        <v>1282858.3219501264</v>
      </c>
      <c r="H1101" s="5">
        <f t="shared" si="17"/>
        <v>4.0281898086039288E-5</v>
      </c>
    </row>
    <row r="1102" spans="1:8">
      <c r="A1102" s="3" t="s">
        <v>12207</v>
      </c>
      <c r="B1102" s="1">
        <f>IF(ISERROR(SEARCH(" ",A1102)), 0, SEARCH(" ",A1102))</f>
        <v>6</v>
      </c>
      <c r="C1102" s="1">
        <f>IF(0=B1102,-1,LEFT(A1102,B1102-1)+0)</f>
        <v>74539</v>
      </c>
      <c r="D1102" s="1">
        <f>IF(B1102=0,-1,RIGHT(A1102,LEN(A1102)-B1102)+0)</f>
        <v>1285125</v>
      </c>
      <c r="F1102" s="1">
        <f>IF(C1102&lt;0,443300000,44330*(1-POWER(C1102/$A$1,1/5.255))*1000)</f>
        <v>1285055.9221684348</v>
      </c>
      <c r="H1102" s="5">
        <f t="shared" si="17"/>
        <v>5.3751838587818009E-5</v>
      </c>
    </row>
    <row r="1103" spans="1:8">
      <c r="A1103" s="3" t="s">
        <v>12208</v>
      </c>
      <c r="B1103" s="1">
        <f>IF(ISERROR(SEARCH(" ",A1103)), 0, SEARCH(" ",A1103))</f>
        <v>6</v>
      </c>
      <c r="C1103" s="1">
        <f>IF(0=B1103,-1,LEFT(A1103,B1103-1)+0)</f>
        <v>74519</v>
      </c>
      <c r="D1103" s="1">
        <f>IF(B1103=0,-1,RIGHT(A1103,LEN(A1103)-B1103)+0)</f>
        <v>1287340</v>
      </c>
      <c r="F1103" s="1">
        <f>IF(C1103&lt;0,443300000,44330*(1-POWER(C1103/$A$1,1/5.255))*1000)</f>
        <v>1287253.9998820978</v>
      </c>
      <c r="H1103" s="5">
        <f t="shared" si="17"/>
        <v>6.6804509999050999E-5</v>
      </c>
    </row>
    <row r="1104" spans="1:8">
      <c r="A1104" s="3" t="s">
        <v>12209</v>
      </c>
      <c r="B1104" s="1">
        <f>IF(ISERROR(SEARCH(" ",A1104)), 0, SEARCH(" ",A1104))</f>
        <v>6</v>
      </c>
      <c r="C1104" s="1">
        <f>IF(0=B1104,-1,LEFT(A1104,B1104-1)+0)</f>
        <v>74499</v>
      </c>
      <c r="D1104" s="1">
        <f>IF(B1104=0,-1,RIGHT(A1104,LEN(A1104)-B1104)+0)</f>
        <v>1289554</v>
      </c>
      <c r="F1104" s="1">
        <f>IF(C1104&lt;0,443300000,44330*(1-POWER(C1104/$A$1,1/5.255))*1000)</f>
        <v>1289452.5553230662</v>
      </c>
      <c r="H1104" s="5">
        <f t="shared" si="17"/>
        <v>7.8666482313893111E-5</v>
      </c>
    </row>
    <row r="1105" spans="1:8">
      <c r="A1105" s="3" t="s">
        <v>12210</v>
      </c>
      <c r="B1105" s="1">
        <f>IF(ISERROR(SEARCH(" ",A1105)), 0, SEARCH(" ",A1105))</f>
        <v>6</v>
      </c>
      <c r="C1105" s="1">
        <f>IF(0=B1105,-1,LEFT(A1105,B1105-1)+0)</f>
        <v>74479</v>
      </c>
      <c r="D1105" s="1">
        <f>IF(B1105=0,-1,RIGHT(A1105,LEN(A1105)-B1105)+0)</f>
        <v>1291769</v>
      </c>
      <c r="F1105" s="1">
        <f>IF(C1105&lt;0,443300000,44330*(1-POWER(C1105/$A$1,1/5.255))*1000)</f>
        <v>1291651.5887234539</v>
      </c>
      <c r="H1105" s="5">
        <f t="shared" si="17"/>
        <v>9.0891851829602726E-5</v>
      </c>
    </row>
    <row r="1106" spans="1:8">
      <c r="A1106" s="3" t="s">
        <v>12211</v>
      </c>
      <c r="B1106" s="1">
        <f>IF(ISERROR(SEARCH(" ",A1106)), 0, SEARCH(" ",A1106))</f>
        <v>6</v>
      </c>
      <c r="C1106" s="1">
        <f>IF(0=B1106,-1,LEFT(A1106,B1106-1)+0)</f>
        <v>74459</v>
      </c>
      <c r="D1106" s="1">
        <f>IF(B1106=0,-1,RIGHT(A1106,LEN(A1106)-B1106)+0)</f>
        <v>1293984</v>
      </c>
      <c r="F1106" s="1">
        <f>IF(C1106&lt;0,443300000,44330*(1-POWER(C1106/$A$1,1/5.255))*1000)</f>
        <v>1293851.1003155655</v>
      </c>
      <c r="H1106" s="5">
        <f t="shared" si="17"/>
        <v>1.0270581740927538E-4</v>
      </c>
    </row>
    <row r="1107" spans="1:8">
      <c r="A1107" s="3" t="s">
        <v>12212</v>
      </c>
      <c r="B1107" s="1">
        <f>IF(ISERROR(SEARCH(" ",A1107)), 0, SEARCH(" ",A1107))</f>
        <v>6</v>
      </c>
      <c r="C1107" s="1">
        <f>IF(0=B1107,-1,LEFT(A1107,B1107-1)+0)</f>
        <v>74439</v>
      </c>
      <c r="D1107" s="1">
        <f>IF(B1107=0,-1,RIGHT(A1107,LEN(A1107)-B1107)+0)</f>
        <v>1296199</v>
      </c>
      <c r="F1107" s="1">
        <f>IF(C1107&lt;0,443300000,44330*(1-POWER(C1107/$A$1,1/5.255))*1000)</f>
        <v>1296051.0903318643</v>
      </c>
      <c r="H1107" s="5">
        <f t="shared" si="17"/>
        <v>1.1411030878413698E-4</v>
      </c>
    </row>
    <row r="1108" spans="1:8">
      <c r="A1108" s="3" t="s">
        <v>12213</v>
      </c>
      <c r="B1108" s="1">
        <f>IF(ISERROR(SEARCH(" ",A1108)), 0, SEARCH(" ",A1108))</f>
        <v>6</v>
      </c>
      <c r="C1108" s="1">
        <f>IF(0=B1108,-1,LEFT(A1108,B1108-1)+0)</f>
        <v>74419</v>
      </c>
      <c r="D1108" s="1">
        <f>IF(B1108=0,-1,RIGHT(A1108,LEN(A1108)-B1108)+0)</f>
        <v>1298414</v>
      </c>
      <c r="F1108" s="1">
        <f>IF(C1108&lt;0,443300000,44330*(1-POWER(C1108/$A$1,1/5.255))*1000)</f>
        <v>1298251.5590050051</v>
      </c>
      <c r="H1108" s="5">
        <f t="shared" si="17"/>
        <v>1.2510724237026688E-4</v>
      </c>
    </row>
    <row r="1109" spans="1:8">
      <c r="A1109" s="3" t="s">
        <v>12214</v>
      </c>
      <c r="B1109" s="1">
        <f>IF(ISERROR(SEARCH(" ",A1109)), 0, SEARCH(" ",A1109))</f>
        <v>6</v>
      </c>
      <c r="C1109" s="1">
        <f>IF(0=B1109,-1,LEFT(A1109,B1109-1)+0)</f>
        <v>74399</v>
      </c>
      <c r="D1109" s="1">
        <f>IF(B1109=0,-1,RIGHT(A1109,LEN(A1109)-B1109)+0)</f>
        <v>1300629</v>
      </c>
      <c r="F1109" s="1">
        <f>IF(C1109&lt;0,443300000,44330*(1-POWER(C1109/$A$1,1/5.255))*1000)</f>
        <v>1300452.5065678046</v>
      </c>
      <c r="H1109" s="5">
        <f t="shared" si="17"/>
        <v>1.356985214041756E-4</v>
      </c>
    </row>
    <row r="1110" spans="1:8">
      <c r="A1110" s="3" t="s">
        <v>12215</v>
      </c>
      <c r="B1110" s="1">
        <f>IF(ISERROR(SEARCH(" ",A1110)), 0, SEARCH(" ",A1110))</f>
        <v>6</v>
      </c>
      <c r="C1110" s="1">
        <f>IF(0=B1110,-1,LEFT(A1110,B1110-1)+0)</f>
        <v>74379</v>
      </c>
      <c r="D1110" s="1">
        <f>IF(B1110=0,-1,RIGHT(A1110,LEN(A1110)-B1110)+0)</f>
        <v>1302834</v>
      </c>
      <c r="F1110" s="1">
        <f>IF(C1110&lt;0,443300000,44330*(1-POWER(C1110/$A$1,1/5.255))*1000)</f>
        <v>1302653.9332532624</v>
      </c>
      <c r="H1110" s="5">
        <f t="shared" si="17"/>
        <v>1.3821158085955323E-4</v>
      </c>
    </row>
    <row r="1111" spans="1:8">
      <c r="A1111" s="3" t="s">
        <v>12216</v>
      </c>
      <c r="B1111" s="1">
        <f>IF(ISERROR(SEARCH(" ",A1111)), 0, SEARCH(" ",A1111))</f>
        <v>6</v>
      </c>
      <c r="C1111" s="1">
        <f>IF(0=B1111,-1,LEFT(A1111,B1111-1)+0)</f>
        <v>74359</v>
      </c>
      <c r="D1111" s="1">
        <f>IF(B1111=0,-1,RIGHT(A1111,LEN(A1111)-B1111)+0)</f>
        <v>1305049</v>
      </c>
      <c r="F1111" s="1">
        <f>IF(C1111&lt;0,443300000,44330*(1-POWER(C1111/$A$1,1/5.255))*1000)</f>
        <v>1304855.8392945551</v>
      </c>
      <c r="H1111" s="5">
        <f t="shared" si="17"/>
        <v>1.4801030876608362E-4</v>
      </c>
    </row>
    <row r="1112" spans="1:8">
      <c r="A1112" s="3" t="s">
        <v>12217</v>
      </c>
      <c r="B1112" s="1">
        <f>IF(ISERROR(SEARCH(" ",A1112)), 0, SEARCH(" ",A1112))</f>
        <v>6</v>
      </c>
      <c r="C1112" s="1">
        <f>IF(0=B1112,-1,LEFT(A1112,B1112-1)+0)</f>
        <v>74339</v>
      </c>
      <c r="D1112" s="1">
        <f>IF(B1112=0,-1,RIGHT(A1112,LEN(A1112)-B1112)+0)</f>
        <v>1307264</v>
      </c>
      <c r="F1112" s="1">
        <f>IF(C1112&lt;0,443300000,44330*(1-POWER(C1112/$A$1,1/5.255))*1000)</f>
        <v>1307058.2249250363</v>
      </c>
      <c r="H1112" s="5">
        <f t="shared" si="17"/>
        <v>1.574089663325011E-4</v>
      </c>
    </row>
    <row r="1113" spans="1:8">
      <c r="A1113" s="3" t="s">
        <v>12218</v>
      </c>
      <c r="B1113" s="1">
        <f>IF(ISERROR(SEARCH(" ",A1113)), 0, SEARCH(" ",A1113))</f>
        <v>6</v>
      </c>
      <c r="C1113" s="1">
        <f>IF(0=B1113,-1,LEFT(A1113,B1113-1)+0)</f>
        <v>74319</v>
      </c>
      <c r="D1113" s="1">
        <f>IF(B1113=0,-1,RIGHT(A1113,LEN(A1113)-B1113)+0)</f>
        <v>1309478</v>
      </c>
      <c r="F1113" s="1">
        <f>IF(C1113&lt;0,443300000,44330*(1-POWER(C1113/$A$1,1/5.255))*1000)</f>
        <v>1309261.0903782265</v>
      </c>
      <c r="H1113" s="5">
        <f t="shared" si="17"/>
        <v>1.656458694025562E-4</v>
      </c>
    </row>
    <row r="1114" spans="1:8">
      <c r="A1114" s="3" t="s">
        <v>12219</v>
      </c>
      <c r="B1114" s="1">
        <f>IF(ISERROR(SEARCH(" ",A1114)), 0, SEARCH(" ",A1114))</f>
        <v>6</v>
      </c>
      <c r="C1114" s="1">
        <f>IF(0=B1114,-1,LEFT(A1114,B1114-1)+0)</f>
        <v>74299</v>
      </c>
      <c r="D1114" s="1">
        <f>IF(B1114=0,-1,RIGHT(A1114,LEN(A1114)-B1114)+0)</f>
        <v>1311693</v>
      </c>
      <c r="F1114" s="1">
        <f>IF(C1114&lt;0,443300000,44330*(1-POWER(C1114/$A$1,1/5.255))*1000)</f>
        <v>1311464.4358878341</v>
      </c>
      <c r="H1114" s="5">
        <f t="shared" si="17"/>
        <v>1.7425122507015194E-4</v>
      </c>
    </row>
    <row r="1115" spans="1:8">
      <c r="A1115" s="3" t="s">
        <v>12220</v>
      </c>
      <c r="B1115" s="1">
        <f>IF(ISERROR(SEARCH(" ",A1115)), 0, SEARCH(" ",A1115))</f>
        <v>6</v>
      </c>
      <c r="C1115" s="1">
        <f>IF(0=B1115,-1,LEFT(A1115,B1115-1)+0)</f>
        <v>74279</v>
      </c>
      <c r="D1115" s="1">
        <f>IF(B1115=0,-1,RIGHT(A1115,LEN(A1115)-B1115)+0)</f>
        <v>1313908</v>
      </c>
      <c r="F1115" s="1">
        <f>IF(C1115&lt;0,443300000,44330*(1-POWER(C1115/$A$1,1/5.255))*1000)</f>
        <v>1313668.2616877393</v>
      </c>
      <c r="H1115" s="5">
        <f t="shared" si="17"/>
        <v>1.8246202341466329E-4</v>
      </c>
    </row>
    <row r="1116" spans="1:8">
      <c r="A1116" s="3" t="s">
        <v>12221</v>
      </c>
      <c r="B1116" s="1">
        <f>IF(ISERROR(SEARCH(" ",A1116)), 0, SEARCH(" ",A1116))</f>
        <v>6</v>
      </c>
      <c r="C1116" s="1">
        <f>IF(0=B1116,-1,LEFT(A1116,B1116-1)+0)</f>
        <v>74259</v>
      </c>
      <c r="D1116" s="1">
        <f>IF(B1116=0,-1,RIGHT(A1116,LEN(A1116)-B1116)+0)</f>
        <v>1316123</v>
      </c>
      <c r="F1116" s="1">
        <f>IF(C1116&lt;0,443300000,44330*(1-POWER(C1116/$A$1,1/5.255))*1000)</f>
        <v>1315872.5680119994</v>
      </c>
      <c r="H1116" s="5">
        <f t="shared" si="17"/>
        <v>1.9028007868613869E-4</v>
      </c>
    </row>
    <row r="1117" spans="1:8">
      <c r="A1117" s="3" t="s">
        <v>12222</v>
      </c>
      <c r="B1117" s="1">
        <f>IF(ISERROR(SEARCH(" ",A1117)), 0, SEARCH(" ",A1117))</f>
        <v>6</v>
      </c>
      <c r="C1117" s="1">
        <f>IF(0=B1117,-1,LEFT(A1117,B1117-1)+0)</f>
        <v>74239</v>
      </c>
      <c r="D1117" s="1">
        <f>IF(B1117=0,-1,RIGHT(A1117,LEN(A1117)-B1117)+0)</f>
        <v>1318338</v>
      </c>
      <c r="F1117" s="1">
        <f>IF(C1117&lt;0,443300000,44330*(1-POWER(C1117/$A$1,1/5.255))*1000)</f>
        <v>1318077.355094854</v>
      </c>
      <c r="H1117" s="5">
        <f t="shared" si="17"/>
        <v>1.9770719280334676E-4</v>
      </c>
    </row>
    <row r="1118" spans="1:8">
      <c r="A1118" s="3" t="s">
        <v>12223</v>
      </c>
      <c r="B1118" s="1">
        <f>IF(ISERROR(SEARCH(" ",A1118)), 0, SEARCH(" ",A1118))</f>
        <v>6</v>
      </c>
      <c r="C1118" s="1">
        <f>IF(0=B1118,-1,LEFT(A1118,B1118-1)+0)</f>
        <v>74219</v>
      </c>
      <c r="D1118" s="1">
        <f>IF(B1118=0,-1,RIGHT(A1118,LEN(A1118)-B1118)+0)</f>
        <v>1320553</v>
      </c>
      <c r="F1118" s="1">
        <f>IF(C1118&lt;0,443300000,44330*(1-POWER(C1118/$A$1,1/5.255))*1000)</f>
        <v>1320282.6231707053</v>
      </c>
      <c r="H1118" s="5">
        <f t="shared" si="17"/>
        <v>2.047451554725336E-4</v>
      </c>
    </row>
    <row r="1119" spans="1:8">
      <c r="A1119" s="3" t="s">
        <v>12224</v>
      </c>
      <c r="B1119" s="1">
        <f>IF(ISERROR(SEARCH(" ",A1119)), 0, SEARCH(" ",A1119))</f>
        <v>6</v>
      </c>
      <c r="C1119" s="1">
        <f>IF(0=B1119,-1,LEFT(A1119,B1119-1)+0)</f>
        <v>74199</v>
      </c>
      <c r="D1119" s="1">
        <f>IF(B1119=0,-1,RIGHT(A1119,LEN(A1119)-B1119)+0)</f>
        <v>1322758</v>
      </c>
      <c r="F1119" s="1">
        <f>IF(C1119&lt;0,443300000,44330*(1-POWER(C1119/$A$1,1/5.255))*1000)</f>
        <v>1322488.3724741512</v>
      </c>
      <c r="H1119" s="5">
        <f t="shared" si="17"/>
        <v>2.0383738057059731E-4</v>
      </c>
    </row>
    <row r="1120" spans="1:8">
      <c r="A1120" s="3" t="s">
        <v>12225</v>
      </c>
      <c r="B1120" s="1">
        <f>IF(ISERROR(SEARCH(" ",A1120)), 0, SEARCH(" ",A1120))</f>
        <v>6</v>
      </c>
      <c r="C1120" s="1">
        <f>IF(0=B1120,-1,LEFT(A1120,B1120-1)+0)</f>
        <v>74179</v>
      </c>
      <c r="D1120" s="1">
        <f>IF(B1120=0,-1,RIGHT(A1120,LEN(A1120)-B1120)+0)</f>
        <v>1324973</v>
      </c>
      <c r="F1120" s="1">
        <f>IF(C1120&lt;0,443300000,44330*(1-POWER(C1120/$A$1,1/5.255))*1000)</f>
        <v>1324694.603239954</v>
      </c>
      <c r="H1120" s="5">
        <f t="shared" si="17"/>
        <v>2.1011504388845391E-4</v>
      </c>
    </row>
    <row r="1121" spans="1:8">
      <c r="A1121" s="3" t="s">
        <v>12226</v>
      </c>
      <c r="B1121" s="1">
        <f>IF(ISERROR(SEARCH(" ",A1121)), 0, SEARCH(" ",A1121))</f>
        <v>6</v>
      </c>
      <c r="C1121" s="1">
        <f>IF(0=B1121,-1,LEFT(A1121,B1121-1)+0)</f>
        <v>74159</v>
      </c>
      <c r="D1121" s="1">
        <f>IF(B1121=0,-1,RIGHT(A1121,LEN(A1121)-B1121)+0)</f>
        <v>1327188</v>
      </c>
      <c r="F1121" s="1">
        <f>IF(C1121&lt;0,443300000,44330*(1-POWER(C1121/$A$1,1/5.255))*1000)</f>
        <v>1326901.3157030614</v>
      </c>
      <c r="H1121" s="5">
        <f t="shared" si="17"/>
        <v>2.1600880729677385E-4</v>
      </c>
    </row>
    <row r="1122" spans="1:8">
      <c r="A1122" s="3" t="s">
        <v>12227</v>
      </c>
      <c r="B1122" s="1">
        <f>IF(ISERROR(SEARCH(" ",A1122)), 0, SEARCH(" ",A1122))</f>
        <v>6</v>
      </c>
      <c r="C1122" s="1">
        <f>IF(0=B1122,-1,LEFT(A1122,B1122-1)+0)</f>
        <v>74139</v>
      </c>
      <c r="D1122" s="1">
        <f>IF(B1122=0,-1,RIGHT(A1122,LEN(A1122)-B1122)+0)</f>
        <v>1329402</v>
      </c>
      <c r="F1122" s="1">
        <f>IF(C1122&lt;0,443300000,44330*(1-POWER(C1122/$A$1,1/5.255))*1000)</f>
        <v>1329108.5100985938</v>
      </c>
      <c r="H1122" s="5">
        <f t="shared" si="17"/>
        <v>2.2076836156875409E-4</v>
      </c>
    </row>
    <row r="1123" spans="1:8">
      <c r="A1123" s="3" t="s">
        <v>12228</v>
      </c>
      <c r="B1123" s="1">
        <f>IF(ISERROR(SEARCH(" ",A1123)), 0, SEARCH(" ",A1123))</f>
        <v>6</v>
      </c>
      <c r="C1123" s="1">
        <f>IF(0=B1123,-1,LEFT(A1123,B1123-1)+0)</f>
        <v>74119</v>
      </c>
      <c r="D1123" s="1">
        <f>IF(B1123=0,-1,RIGHT(A1123,LEN(A1123)-B1123)+0)</f>
        <v>1331617</v>
      </c>
      <c r="F1123" s="1">
        <f>IF(C1123&lt;0,443300000,44330*(1-POWER(C1123/$A$1,1/5.255))*1000)</f>
        <v>1331316.1866618588</v>
      </c>
      <c r="H1123" s="5">
        <f t="shared" si="17"/>
        <v>2.2590079440348832E-4</v>
      </c>
    </row>
    <row r="1124" spans="1:8">
      <c r="A1124" s="3" t="s">
        <v>12229</v>
      </c>
      <c r="B1124" s="1">
        <f>IF(ISERROR(SEARCH(" ",A1124)), 0, SEARCH(" ",A1124))</f>
        <v>6</v>
      </c>
      <c r="C1124" s="1">
        <f>IF(0=B1124,-1,LEFT(A1124,B1124-1)+0)</f>
        <v>74099</v>
      </c>
      <c r="D1124" s="1">
        <f>IF(B1124=0,-1,RIGHT(A1124,LEN(A1124)-B1124)+0)</f>
        <v>1333832</v>
      </c>
      <c r="F1124" s="1">
        <f>IF(C1124&lt;0,443300000,44330*(1-POWER(C1124/$A$1,1/5.255))*1000)</f>
        <v>1333524.3456283314</v>
      </c>
      <c r="H1124" s="5">
        <f t="shared" si="17"/>
        <v>2.3065451396321623E-4</v>
      </c>
    </row>
    <row r="1125" spans="1:8">
      <c r="A1125" s="3" t="s">
        <v>12230</v>
      </c>
      <c r="B1125" s="1">
        <f>IF(ISERROR(SEARCH(" ",A1125)), 0, SEARCH(" ",A1125))</f>
        <v>6</v>
      </c>
      <c r="C1125" s="1">
        <f>IF(0=B1125,-1,LEFT(A1125,B1125-1)+0)</f>
        <v>74079</v>
      </c>
      <c r="D1125" s="1">
        <f>IF(B1125=0,-1,RIGHT(A1125,LEN(A1125)-B1125)+0)</f>
        <v>1336047</v>
      </c>
      <c r="F1125" s="1">
        <f>IF(C1125&lt;0,443300000,44330*(1-POWER(C1125/$A$1,1/5.255))*1000)</f>
        <v>1335732.9872336686</v>
      </c>
      <c r="H1125" s="5">
        <f t="shared" si="17"/>
        <v>2.3503122744292248E-4</v>
      </c>
    </row>
    <row r="1126" spans="1:8">
      <c r="A1126" s="3" t="s">
        <v>12231</v>
      </c>
      <c r="B1126" s="1">
        <f>IF(ISERROR(SEARCH(" ",A1126)), 0, SEARCH(" ",A1126))</f>
        <v>6</v>
      </c>
      <c r="C1126" s="1">
        <f>IF(0=B1126,-1,LEFT(A1126,B1126-1)+0)</f>
        <v>74059</v>
      </c>
      <c r="D1126" s="1">
        <f>IF(B1126=0,-1,RIGHT(A1126,LEN(A1126)-B1126)+0)</f>
        <v>1338262</v>
      </c>
      <c r="F1126" s="1">
        <f>IF(C1126&lt;0,443300000,44330*(1-POWER(C1126/$A$1,1/5.255))*1000)</f>
        <v>1337942.111713714</v>
      </c>
      <c r="H1126" s="5">
        <f t="shared" si="17"/>
        <v>2.3903263059552889E-4</v>
      </c>
    </row>
    <row r="1127" spans="1:8">
      <c r="A1127" s="3" t="s">
        <v>12232</v>
      </c>
      <c r="B1127" s="1">
        <f>IF(ISERROR(SEARCH(" ",A1127)), 0, SEARCH(" ",A1127))</f>
        <v>6</v>
      </c>
      <c r="C1127" s="1">
        <f>IF(0=B1127,-1,LEFT(A1127,B1127-1)+0)</f>
        <v>74039</v>
      </c>
      <c r="D1127" s="1">
        <f>IF(B1127=0,-1,RIGHT(A1127,LEN(A1127)-B1127)+0)</f>
        <v>1340477</v>
      </c>
      <c r="F1127" s="1">
        <f>IF(C1127&lt;0,443300000,44330*(1-POWER(C1127/$A$1,1/5.255))*1000)</f>
        <v>1340151.7193044792</v>
      </c>
      <c r="H1127" s="5">
        <f t="shared" si="17"/>
        <v>2.4266040784049788E-4</v>
      </c>
    </row>
    <row r="1128" spans="1:8">
      <c r="A1128" s="3" t="s">
        <v>12233</v>
      </c>
      <c r="B1128" s="1">
        <f>IF(ISERROR(SEARCH(" ",A1128)), 0, SEARCH(" ",A1128))</f>
        <v>6</v>
      </c>
      <c r="C1128" s="1">
        <f>IF(0=B1128,-1,LEFT(A1128,B1128-1)+0)</f>
        <v>74019</v>
      </c>
      <c r="D1128" s="1">
        <f>IF(B1128=0,-1,RIGHT(A1128,LEN(A1128)-B1128)+0)</f>
        <v>1342682</v>
      </c>
      <c r="F1128" s="1">
        <f>IF(C1128&lt;0,443300000,44330*(1-POWER(C1128/$A$1,1/5.255))*1000)</f>
        <v>1342361.8102421623</v>
      </c>
      <c r="H1128" s="5">
        <f t="shared" si="17"/>
        <v>2.3847028398212019E-4</v>
      </c>
    </row>
    <row r="1129" spans="1:8">
      <c r="A1129" s="3" t="s">
        <v>12234</v>
      </c>
      <c r="B1129" s="1">
        <f>IF(ISERROR(SEARCH(" ",A1129)), 0, SEARCH(" ",A1129))</f>
        <v>6</v>
      </c>
      <c r="C1129" s="1">
        <f>IF(0=B1129,-1,LEFT(A1129,B1129-1)+0)</f>
        <v>73999</v>
      </c>
      <c r="D1129" s="1">
        <f>IF(B1129=0,-1,RIGHT(A1129,LEN(A1129)-B1129)+0)</f>
        <v>1344897</v>
      </c>
      <c r="F1129" s="1">
        <f>IF(C1129&lt;0,443300000,44330*(1-POWER(C1129/$A$1,1/5.255))*1000)</f>
        <v>1344572.3847631342</v>
      </c>
      <c r="H1129" s="5">
        <f t="shared" si="17"/>
        <v>2.4136810243893935E-4</v>
      </c>
    </row>
    <row r="1130" spans="1:8">
      <c r="A1130" s="3" t="s">
        <v>12235</v>
      </c>
      <c r="B1130" s="1">
        <f>IF(ISERROR(SEARCH(" ",A1130)), 0, SEARCH(" ",A1130))</f>
        <v>6</v>
      </c>
      <c r="C1130" s="1">
        <f>IF(0=B1130,-1,LEFT(A1130,B1130-1)+0)</f>
        <v>73979</v>
      </c>
      <c r="D1130" s="1">
        <f>IF(B1130=0,-1,RIGHT(A1130,LEN(A1130)-B1130)+0)</f>
        <v>1347112</v>
      </c>
      <c r="F1130" s="1">
        <f>IF(C1130&lt;0,443300000,44330*(1-POWER(C1130/$A$1,1/5.255))*1000)</f>
        <v>1346783.4431039521</v>
      </c>
      <c r="H1130" s="5">
        <f t="shared" si="17"/>
        <v>2.4389723797865322E-4</v>
      </c>
    </row>
    <row r="1131" spans="1:8">
      <c r="A1131" s="3" t="s">
        <v>12236</v>
      </c>
      <c r="B1131" s="1">
        <f>IF(ISERROR(SEARCH(" ",A1131)), 0, SEARCH(" ",A1131))</f>
        <v>6</v>
      </c>
      <c r="C1131" s="1">
        <f>IF(0=B1131,-1,LEFT(A1131,B1131-1)+0)</f>
        <v>73959</v>
      </c>
      <c r="D1131" s="1">
        <f>IF(B1131=0,-1,RIGHT(A1131,LEN(A1131)-B1131)+0)</f>
        <v>1349326</v>
      </c>
      <c r="F1131" s="1">
        <f>IF(C1131&lt;0,443300000,44330*(1-POWER(C1131/$A$1,1/5.255))*1000)</f>
        <v>1348994.9855013513</v>
      </c>
      <c r="H1131" s="5">
        <f t="shared" si="17"/>
        <v>2.453184024088318E-4</v>
      </c>
    </row>
    <row r="1132" spans="1:8">
      <c r="A1132" s="3" t="s">
        <v>12237</v>
      </c>
      <c r="B1132" s="1">
        <f>IF(ISERROR(SEARCH(" ",A1132)), 0, SEARCH(" ",A1132))</f>
        <v>6</v>
      </c>
      <c r="C1132" s="1">
        <f>IF(0=B1132,-1,LEFT(A1132,B1132-1)+0)</f>
        <v>73939</v>
      </c>
      <c r="D1132" s="1">
        <f>IF(B1132=0,-1,RIGHT(A1132,LEN(A1132)-B1132)+0)</f>
        <v>1351541</v>
      </c>
      <c r="F1132" s="1">
        <f>IF(C1132&lt;0,443300000,44330*(1-POWER(C1132/$A$1,1/5.255))*1000)</f>
        <v>1351207.0121922381</v>
      </c>
      <c r="H1132" s="5">
        <f t="shared" si="17"/>
        <v>2.4711629744260648E-4</v>
      </c>
    </row>
    <row r="1133" spans="1:8">
      <c r="A1133" s="3" t="s">
        <v>12238</v>
      </c>
      <c r="B1133" s="1">
        <f>IF(ISERROR(SEARCH(" ",A1133)), 0, SEARCH(" ",A1133))</f>
        <v>6</v>
      </c>
      <c r="C1133" s="1">
        <f>IF(0=B1133,-1,LEFT(A1133,B1133-1)+0)</f>
        <v>73919</v>
      </c>
      <c r="D1133" s="1">
        <f>IF(B1133=0,-1,RIGHT(A1133,LEN(A1133)-B1133)+0)</f>
        <v>1353756</v>
      </c>
      <c r="F1133" s="1">
        <f>IF(C1133&lt;0,443300000,44330*(1-POWER(C1133/$A$1,1/5.255))*1000)</f>
        <v>1353419.523413717</v>
      </c>
      <c r="H1133" s="5">
        <f t="shared" si="17"/>
        <v>2.4855039333746389E-4</v>
      </c>
    </row>
    <row r="1134" spans="1:8">
      <c r="A1134" s="3" t="s">
        <v>12239</v>
      </c>
      <c r="B1134" s="1">
        <f>IF(ISERROR(SEARCH(" ",A1134)), 0, SEARCH(" ",A1134))</f>
        <v>6</v>
      </c>
      <c r="C1134" s="1">
        <f>IF(0=B1134,-1,LEFT(A1134,B1134-1)+0)</f>
        <v>73899</v>
      </c>
      <c r="D1134" s="1">
        <f>IF(B1134=0,-1,RIGHT(A1134,LEN(A1134)-B1134)+0)</f>
        <v>1355971</v>
      </c>
      <c r="F1134" s="1">
        <f>IF(C1134&lt;0,443300000,44330*(1-POWER(C1134/$A$1,1/5.255))*1000)</f>
        <v>1355632.5194030544</v>
      </c>
      <c r="H1134" s="5">
        <f t="shared" si="17"/>
        <v>2.4962229792939601E-4</v>
      </c>
    </row>
    <row r="1135" spans="1:8">
      <c r="A1135" s="3" t="s">
        <v>12240</v>
      </c>
      <c r="B1135" s="1">
        <f>IF(ISERROR(SEARCH(" ",A1135)), 0, SEARCH(" ",A1135))</f>
        <v>6</v>
      </c>
      <c r="C1135" s="1">
        <f>IF(0=B1135,-1,LEFT(A1135,B1135-1)+0)</f>
        <v>73879</v>
      </c>
      <c r="D1135" s="1">
        <f>IF(B1135=0,-1,RIGHT(A1135,LEN(A1135)-B1135)+0)</f>
        <v>1358186</v>
      </c>
      <c r="F1135" s="1">
        <f>IF(C1135&lt;0,443300000,44330*(1-POWER(C1135/$A$1,1/5.255))*1000)</f>
        <v>1357846.0003977083</v>
      </c>
      <c r="H1135" s="5">
        <f t="shared" si="17"/>
        <v>2.5033360842456999E-4</v>
      </c>
    </row>
    <row r="1136" spans="1:8">
      <c r="A1136" s="3" t="s">
        <v>12241</v>
      </c>
      <c r="B1136" s="1">
        <f>IF(ISERROR(SEARCH(" ",A1136)), 0, SEARCH(" ",A1136))</f>
        <v>6</v>
      </c>
      <c r="C1136" s="1">
        <f>IF(0=B1136,-1,LEFT(A1136,B1136-1)+0)</f>
        <v>73859</v>
      </c>
      <c r="D1136" s="1">
        <f>IF(B1136=0,-1,RIGHT(A1136,LEN(A1136)-B1136)+0)</f>
        <v>1360391</v>
      </c>
      <c r="F1136" s="1">
        <f>IF(C1136&lt;0,443300000,44330*(1-POWER(C1136/$A$1,1/5.255))*1000)</f>
        <v>1360059.9666353138</v>
      </c>
      <c r="H1136" s="5">
        <f t="shared" si="17"/>
        <v>2.4333692643231514E-4</v>
      </c>
    </row>
    <row r="1137" spans="1:8">
      <c r="A1137" s="3" t="s">
        <v>12242</v>
      </c>
      <c r="B1137" s="1">
        <f>IF(ISERROR(SEARCH(" ",A1137)), 0, SEARCH(" ",A1137))</f>
        <v>6</v>
      </c>
      <c r="C1137" s="1">
        <f>IF(0=B1137,-1,LEFT(A1137,B1137-1)+0)</f>
        <v>73839</v>
      </c>
      <c r="D1137" s="1">
        <f>IF(B1137=0,-1,RIGHT(A1137,LEN(A1137)-B1137)+0)</f>
        <v>1362606</v>
      </c>
      <c r="F1137" s="1">
        <f>IF(C1137&lt;0,443300000,44330*(1-POWER(C1137/$A$1,1/5.255))*1000)</f>
        <v>1362274.418353684</v>
      </c>
      <c r="H1137" s="5">
        <f t="shared" si="17"/>
        <v>2.4334374449839959E-4</v>
      </c>
    </row>
    <row r="1138" spans="1:8">
      <c r="A1138" s="3" t="s">
        <v>12243</v>
      </c>
      <c r="B1138" s="1">
        <f>IF(ISERROR(SEARCH(" ",A1138)), 0, SEARCH(" ",A1138))</f>
        <v>6</v>
      </c>
      <c r="C1138" s="1">
        <f>IF(0=B1138,-1,LEFT(A1138,B1138-1)+0)</f>
        <v>73819</v>
      </c>
      <c r="D1138" s="1">
        <f>IF(B1138=0,-1,RIGHT(A1138,LEN(A1138)-B1138)+0)</f>
        <v>1364821</v>
      </c>
      <c r="F1138" s="1">
        <f>IF(C1138&lt;0,443300000,44330*(1-POWER(C1138/$A$1,1/5.255))*1000)</f>
        <v>1364489.3557908186</v>
      </c>
      <c r="H1138" s="5">
        <f t="shared" si="17"/>
        <v>2.4299465584235898E-4</v>
      </c>
    </row>
    <row r="1139" spans="1:8">
      <c r="A1139" s="3" t="s">
        <v>12244</v>
      </c>
      <c r="B1139" s="1">
        <f>IF(ISERROR(SEARCH(" ",A1139)), 0, SEARCH(" ",A1139))</f>
        <v>6</v>
      </c>
      <c r="C1139" s="1">
        <f>IF(0=B1139,-1,LEFT(A1139,B1139-1)+0)</f>
        <v>73799</v>
      </c>
      <c r="D1139" s="1">
        <f>IF(B1139=0,-1,RIGHT(A1139,LEN(A1139)-B1139)+0)</f>
        <v>1367036</v>
      </c>
      <c r="F1139" s="1">
        <f>IF(C1139&lt;0,443300000,44330*(1-POWER(C1139/$A$1,1/5.255))*1000)</f>
        <v>1366704.7791848988</v>
      </c>
      <c r="H1139" s="5">
        <f t="shared" si="17"/>
        <v>2.4229121625266107E-4</v>
      </c>
    </row>
    <row r="1140" spans="1:8">
      <c r="A1140" s="3" t="s">
        <v>12245</v>
      </c>
      <c r="B1140" s="1">
        <f>IF(ISERROR(SEARCH(" ",A1140)), 0, SEARCH(" ",A1140))</f>
        <v>6</v>
      </c>
      <c r="C1140" s="1">
        <f>IF(0=B1140,-1,LEFT(A1140,B1140-1)+0)</f>
        <v>73779</v>
      </c>
      <c r="D1140" s="1">
        <f>IF(B1140=0,-1,RIGHT(A1140,LEN(A1140)-B1140)+0)</f>
        <v>1369250</v>
      </c>
      <c r="F1140" s="1">
        <f>IF(C1140&lt;0,443300000,44330*(1-POWER(C1140/$A$1,1/5.255))*1000)</f>
        <v>1368920.6887742791</v>
      </c>
      <c r="H1140" s="5">
        <f t="shared" si="17"/>
        <v>2.4050482068352315E-4</v>
      </c>
    </row>
    <row r="1141" spans="1:8">
      <c r="A1141" s="3" t="s">
        <v>12246</v>
      </c>
      <c r="B1141" s="1">
        <f>IF(ISERROR(SEARCH(" ",A1141)), 0, SEARCH(" ",A1141))</f>
        <v>6</v>
      </c>
      <c r="C1141" s="1">
        <f>IF(0=B1141,-1,LEFT(A1141,B1141-1)+0)</f>
        <v>73759</v>
      </c>
      <c r="D1141" s="1">
        <f>IF(B1141=0,-1,RIGHT(A1141,LEN(A1141)-B1141)+0)</f>
        <v>1371465</v>
      </c>
      <c r="F1141" s="1">
        <f>IF(C1141&lt;0,443300000,44330*(1-POWER(C1141/$A$1,1/5.255))*1000)</f>
        <v>1371137.0847975051</v>
      </c>
      <c r="H1141" s="5">
        <f t="shared" si="17"/>
        <v>2.3909848409907911E-4</v>
      </c>
    </row>
    <row r="1142" spans="1:8">
      <c r="A1142" s="3" t="s">
        <v>12247</v>
      </c>
      <c r="B1142" s="1">
        <f>IF(ISERROR(SEARCH(" ",A1142)), 0, SEARCH(" ",A1142))</f>
        <v>6</v>
      </c>
      <c r="C1142" s="1">
        <f>IF(0=B1142,-1,LEFT(A1142,B1142-1)+0)</f>
        <v>73739</v>
      </c>
      <c r="D1142" s="1">
        <f>IF(B1142=0,-1,RIGHT(A1142,LEN(A1142)-B1142)+0)</f>
        <v>1373680</v>
      </c>
      <c r="F1142" s="1">
        <f>IF(C1142&lt;0,443300000,44330*(1-POWER(C1142/$A$1,1/5.255))*1000)</f>
        <v>1373353.9674932954</v>
      </c>
      <c r="H1142" s="5">
        <f t="shared" si="17"/>
        <v>2.3734239903366378E-4</v>
      </c>
    </row>
    <row r="1143" spans="1:8">
      <c r="A1143" s="3" t="s">
        <v>12248</v>
      </c>
      <c r="B1143" s="1">
        <f>IF(ISERROR(SEARCH(" ",A1143)), 0, SEARCH(" ",A1143))</f>
        <v>6</v>
      </c>
      <c r="C1143" s="1">
        <f>IF(0=B1143,-1,LEFT(A1143,B1143-1)+0)</f>
        <v>73719</v>
      </c>
      <c r="D1143" s="1">
        <f>IF(B1143=0,-1,RIGHT(A1143,LEN(A1143)-B1143)+0)</f>
        <v>1375895</v>
      </c>
      <c r="F1143" s="1">
        <f>IF(C1143&lt;0,443300000,44330*(1-POWER(C1143/$A$1,1/5.255))*1000)</f>
        <v>1375571.3371005547</v>
      </c>
      <c r="H1143" s="5">
        <f t="shared" si="17"/>
        <v>2.3523808099111976E-4</v>
      </c>
    </row>
    <row r="1144" spans="1:8">
      <c r="A1144" s="3" t="s">
        <v>12249</v>
      </c>
      <c r="B1144" s="1">
        <f>IF(ISERROR(SEARCH(" ",A1144)), 0, SEARCH(" ",A1144))</f>
        <v>6</v>
      </c>
      <c r="C1144" s="1">
        <f>IF(0=B1144,-1,LEFT(A1144,B1144-1)+0)</f>
        <v>73699</v>
      </c>
      <c r="D1144" s="1">
        <f>IF(B1144=0,-1,RIGHT(A1144,LEN(A1144)-B1144)+0)</f>
        <v>1378110</v>
      </c>
      <c r="F1144" s="1">
        <f>IF(C1144&lt;0,443300000,44330*(1-POWER(C1144/$A$1,1/5.255))*1000)</f>
        <v>1377789.1938583755</v>
      </c>
      <c r="H1144" s="5">
        <f t="shared" si="17"/>
        <v>2.3278703559546045E-4</v>
      </c>
    </row>
    <row r="1145" spans="1:8">
      <c r="A1145" s="3" t="s">
        <v>12250</v>
      </c>
      <c r="B1145" s="1">
        <f>IF(ISERROR(SEARCH(" ",A1145)), 0, SEARCH(" ",A1145))</f>
        <v>6</v>
      </c>
      <c r="C1145" s="1">
        <f>IF(0=B1145,-1,LEFT(A1145,B1145-1)+0)</f>
        <v>73679</v>
      </c>
      <c r="D1145" s="1">
        <f>IF(B1145=0,-1,RIGHT(A1145,LEN(A1145)-B1145)+0)</f>
        <v>1380315</v>
      </c>
      <c r="F1145" s="1">
        <f>IF(C1145&lt;0,443300000,44330*(1-POWER(C1145/$A$1,1/5.255))*1000)</f>
        <v>1380007.5380060226</v>
      </c>
      <c r="H1145" s="5">
        <f t="shared" si="17"/>
        <v>2.2274770177635358E-4</v>
      </c>
    </row>
    <row r="1146" spans="1:8">
      <c r="A1146" s="3" t="s">
        <v>12251</v>
      </c>
      <c r="B1146" s="1">
        <f>IF(ISERROR(SEARCH(" ",A1146)), 0, SEARCH(" ",A1146))</f>
        <v>6</v>
      </c>
      <c r="C1146" s="1">
        <f>IF(0=B1146,-1,LEFT(A1146,B1146-1)+0)</f>
        <v>73659</v>
      </c>
      <c r="D1146" s="1">
        <f>IF(B1146=0,-1,RIGHT(A1146,LEN(A1146)-B1146)+0)</f>
        <v>1382530</v>
      </c>
      <c r="F1146" s="1">
        <f>IF(C1146&lt;0,443300000,44330*(1-POWER(C1146/$A$1,1/5.255))*1000)</f>
        <v>1382226.3697829517</v>
      </c>
      <c r="H1146" s="5">
        <f t="shared" si="17"/>
        <v>2.1961926109982392E-4</v>
      </c>
    </row>
    <row r="1147" spans="1:8">
      <c r="A1147" s="3" t="s">
        <v>12252</v>
      </c>
      <c r="B1147" s="1">
        <f>IF(ISERROR(SEARCH(" ",A1147)), 0, SEARCH(" ",A1147))</f>
        <v>6</v>
      </c>
      <c r="C1147" s="1">
        <f>IF(0=B1147,-1,LEFT(A1147,B1147-1)+0)</f>
        <v>73639</v>
      </c>
      <c r="D1147" s="1">
        <f>IF(B1147=0,-1,RIGHT(A1147,LEN(A1147)-B1147)+0)</f>
        <v>1384745</v>
      </c>
      <c r="F1147" s="1">
        <f>IF(C1147&lt;0,443300000,44330*(1-POWER(C1147/$A$1,1/5.255))*1000)</f>
        <v>1384445.6894287921</v>
      </c>
      <c r="H1147" s="5">
        <f t="shared" si="17"/>
        <v>2.1614851197000005E-4</v>
      </c>
    </row>
    <row r="1148" spans="1:8">
      <c r="A1148" s="3" t="s">
        <v>12253</v>
      </c>
      <c r="B1148" s="1">
        <f>IF(ISERROR(SEARCH(" ",A1148)), 0, SEARCH(" ",A1148))</f>
        <v>6</v>
      </c>
      <c r="C1148" s="1">
        <f>IF(0=B1148,-1,LEFT(A1148,B1148-1)+0)</f>
        <v>73619</v>
      </c>
      <c r="D1148" s="1">
        <f>IF(B1148=0,-1,RIGHT(A1148,LEN(A1148)-B1148)+0)</f>
        <v>1386960</v>
      </c>
      <c r="F1148" s="1">
        <f>IF(C1148&lt;0,443300000,44330*(1-POWER(C1148/$A$1,1/5.255))*1000)</f>
        <v>1386665.4971833644</v>
      </c>
      <c r="H1148" s="5">
        <f t="shared" si="17"/>
        <v>2.1233692149423894E-4</v>
      </c>
    </row>
    <row r="1149" spans="1:8">
      <c r="A1149" s="3" t="s">
        <v>12254</v>
      </c>
      <c r="B1149" s="1">
        <f>IF(ISERROR(SEARCH(" ",A1149)), 0, SEARCH(" ",A1149))</f>
        <v>6</v>
      </c>
      <c r="C1149" s="1">
        <f>IF(0=B1149,-1,LEFT(A1149,B1149-1)+0)</f>
        <v>73599</v>
      </c>
      <c r="D1149" s="1">
        <f>IF(B1149=0,-1,RIGHT(A1149,LEN(A1149)-B1149)+0)</f>
        <v>1389175</v>
      </c>
      <c r="F1149" s="1">
        <f>IF(C1149&lt;0,443300000,44330*(1-POWER(C1149/$A$1,1/5.255))*1000)</f>
        <v>1388885.7932866709</v>
      </c>
      <c r="H1149" s="5">
        <f t="shared" si="17"/>
        <v>2.0818594729178779E-4</v>
      </c>
    </row>
    <row r="1150" spans="1:8">
      <c r="A1150" s="3" t="s">
        <v>12255</v>
      </c>
      <c r="B1150" s="1">
        <f>IF(ISERROR(SEARCH(" ",A1150)), 0, SEARCH(" ",A1150))</f>
        <v>6</v>
      </c>
      <c r="C1150" s="1">
        <f>IF(0=B1150,-1,LEFT(A1150,B1150-1)+0)</f>
        <v>73579</v>
      </c>
      <c r="D1150" s="1">
        <f>IF(B1150=0,-1,RIGHT(A1150,LEN(A1150)-B1150)+0)</f>
        <v>1391389</v>
      </c>
      <c r="F1150" s="1">
        <f>IF(C1150&lt;0,443300000,44330*(1-POWER(C1150/$A$1,1/5.255))*1000)</f>
        <v>1391106.5779788969</v>
      </c>
      <c r="H1150" s="5">
        <f t="shared" si="17"/>
        <v>2.0297847769609471E-4</v>
      </c>
    </row>
    <row r="1151" spans="1:8">
      <c r="A1151" s="3" t="s">
        <v>12256</v>
      </c>
      <c r="B1151" s="1">
        <f>IF(ISERROR(SEARCH(" ",A1151)), 0, SEARCH(" ",A1151))</f>
        <v>6</v>
      </c>
      <c r="C1151" s="1">
        <f>IF(0=B1151,-1,LEFT(A1151,B1151-1)+0)</f>
        <v>73559</v>
      </c>
      <c r="D1151" s="1">
        <f>IF(B1151=0,-1,RIGHT(A1151,LEN(A1151)-B1151)+0)</f>
        <v>1393604</v>
      </c>
      <c r="F1151" s="1">
        <f>IF(C1151&lt;0,443300000,44330*(1-POWER(C1151/$A$1,1/5.255))*1000)</f>
        <v>1393327.8515003992</v>
      </c>
      <c r="H1151" s="5">
        <f t="shared" si="17"/>
        <v>1.9815420994832256E-4</v>
      </c>
    </row>
    <row r="1152" spans="1:8">
      <c r="A1152" s="3" t="s">
        <v>12257</v>
      </c>
      <c r="B1152" s="1">
        <f>IF(ISERROR(SEARCH(" ",A1152)), 0, SEARCH(" ",A1152))</f>
        <v>6</v>
      </c>
      <c r="C1152" s="1">
        <f>IF(0=B1152,-1,LEFT(A1152,B1152-1)+0)</f>
        <v>73539</v>
      </c>
      <c r="D1152" s="1">
        <f>IF(B1152=0,-1,RIGHT(A1152,LEN(A1152)-B1152)+0)</f>
        <v>1395819</v>
      </c>
      <c r="F1152" s="1">
        <f>IF(C1152&lt;0,443300000,44330*(1-POWER(C1152/$A$1,1/5.255))*1000)</f>
        <v>1395549.6140917367</v>
      </c>
      <c r="H1152" s="5">
        <f t="shared" si="17"/>
        <v>1.9299487130012546E-4</v>
      </c>
    </row>
    <row r="1153" spans="1:8">
      <c r="A1153" s="3" t="s">
        <v>12258</v>
      </c>
      <c r="B1153" s="1">
        <f>IF(ISERROR(SEARCH(" ",A1153)), 0, SEARCH(" ",A1153))</f>
        <v>6</v>
      </c>
      <c r="C1153" s="1">
        <f>IF(0=B1153,-1,LEFT(A1153,B1153-1)+0)</f>
        <v>73519</v>
      </c>
      <c r="D1153" s="1">
        <f>IF(B1153=0,-1,RIGHT(A1153,LEN(A1153)-B1153)+0)</f>
        <v>1398034</v>
      </c>
      <c r="F1153" s="1">
        <f>IF(C1153&lt;0,443300000,44330*(1-POWER(C1153/$A$1,1/5.255))*1000)</f>
        <v>1397771.8659936457</v>
      </c>
      <c r="H1153" s="5">
        <f t="shared" si="17"/>
        <v>1.8750188218187778E-4</v>
      </c>
    </row>
    <row r="1154" spans="1:8">
      <c r="A1154" s="3" t="s">
        <v>12259</v>
      </c>
      <c r="B1154" s="1">
        <f>IF(ISERROR(SEARCH(" ",A1154)), 0, SEARCH(" ",A1154))</f>
        <v>6</v>
      </c>
      <c r="C1154" s="1">
        <f>IF(0=B1154,-1,LEFT(A1154,B1154-1)+0)</f>
        <v>73499</v>
      </c>
      <c r="D1154" s="1">
        <f>IF(B1154=0,-1,RIGHT(A1154,LEN(A1154)-B1154)+0)</f>
        <v>1400239</v>
      </c>
      <c r="F1154" s="1">
        <f>IF(C1154&lt;0,443300000,44330*(1-POWER(C1154/$A$1,1/5.255))*1000)</f>
        <v>1399994.6074470442</v>
      </c>
      <c r="H1154" s="5">
        <f t="shared" si="17"/>
        <v>1.7453631341204936E-4</v>
      </c>
    </row>
    <row r="1155" spans="1:8">
      <c r="A1155" s="3" t="s">
        <v>12260</v>
      </c>
      <c r="B1155" s="1">
        <f>IF(ISERROR(SEARCH(" ",A1155)), 0, SEARCH(" ",A1155))</f>
        <v>6</v>
      </c>
      <c r="C1155" s="1">
        <f>IF(0=B1155,-1,LEFT(A1155,B1155-1)+0)</f>
        <v>73479</v>
      </c>
      <c r="D1155" s="1">
        <f>IF(B1155=0,-1,RIGHT(A1155,LEN(A1155)-B1155)+0)</f>
        <v>1402454</v>
      </c>
      <c r="F1155" s="1">
        <f>IF(C1155&lt;0,443300000,44330*(1-POWER(C1155/$A$1,1/5.255))*1000)</f>
        <v>1402217.8386930323</v>
      </c>
      <c r="H1155" s="5">
        <f t="shared" si="17"/>
        <v>1.6839148162273127E-4</v>
      </c>
    </row>
    <row r="1156" spans="1:8">
      <c r="A1156" s="3" t="s">
        <v>12261</v>
      </c>
      <c r="B1156" s="1">
        <f>IF(ISERROR(SEARCH(" ",A1156)), 0, SEARCH(" ",A1156))</f>
        <v>6</v>
      </c>
      <c r="C1156" s="1">
        <f>IF(0=B1156,-1,LEFT(A1156,B1156-1)+0)</f>
        <v>73459</v>
      </c>
      <c r="D1156" s="1">
        <f>IF(B1156=0,-1,RIGHT(A1156,LEN(A1156)-B1156)+0)</f>
        <v>1404669</v>
      </c>
      <c r="F1156" s="1">
        <f>IF(C1156&lt;0,443300000,44330*(1-POWER(C1156/$A$1,1/5.255))*1000)</f>
        <v>1404441.5599728974</v>
      </c>
      <c r="H1156" s="5">
        <f t="shared" ref="H1156:H1219" si="18">IF(D1156&gt;0,ABS((F1156-D1156)/D1156),0)</f>
        <v>1.6191716845932757E-4</v>
      </c>
    </row>
    <row r="1157" spans="1:8">
      <c r="A1157" s="3" t="s">
        <v>12262</v>
      </c>
      <c r="B1157" s="1">
        <f>IF(ISERROR(SEARCH(" ",A1157)), 0, SEARCH(" ",A1157))</f>
        <v>6</v>
      </c>
      <c r="C1157" s="1">
        <f>IF(0=B1157,-1,LEFT(A1157,B1157-1)+0)</f>
        <v>73439</v>
      </c>
      <c r="D1157" s="1">
        <f>IF(B1157=0,-1,RIGHT(A1157,LEN(A1157)-B1157)+0)</f>
        <v>1406884</v>
      </c>
      <c r="F1157" s="1">
        <f>IF(C1157&lt;0,443300000,44330*(1-POWER(C1157/$A$1,1/5.255))*1000)</f>
        <v>1406665.7715281139</v>
      </c>
      <c r="H1157" s="5">
        <f t="shared" si="18"/>
        <v>1.5511475849191105E-4</v>
      </c>
    </row>
    <row r="1158" spans="1:8">
      <c r="A1158" s="3" t="s">
        <v>12263</v>
      </c>
      <c r="B1158" s="1">
        <f>IF(ISERROR(SEARCH(" ",A1158)), 0, SEARCH(" ",A1158))</f>
        <v>6</v>
      </c>
      <c r="C1158" s="1">
        <f>IF(0=B1158,-1,LEFT(A1158,B1158-1)+0)</f>
        <v>73419</v>
      </c>
      <c r="D1158" s="1">
        <f>IF(B1158=0,-1,RIGHT(A1158,LEN(A1158)-B1158)+0)</f>
        <v>1409099</v>
      </c>
      <c r="F1158" s="1">
        <f>IF(C1158&lt;0,443300000,44330*(1-POWER(C1158/$A$1,1/5.255))*1000)</f>
        <v>1408890.4736003336</v>
      </c>
      <c r="H1158" s="5">
        <f t="shared" si="18"/>
        <v>1.4798562745871189E-4</v>
      </c>
    </row>
    <row r="1159" spans="1:8">
      <c r="A1159" s="3" t="s">
        <v>12264</v>
      </c>
      <c r="B1159" s="1">
        <f>IF(ISERROR(SEARCH(" ",A1159)), 0, SEARCH(" ",A1159))</f>
        <v>6</v>
      </c>
      <c r="C1159" s="1">
        <f>IF(0=B1159,-1,LEFT(A1159,B1159-1)+0)</f>
        <v>73399</v>
      </c>
      <c r="D1159" s="1">
        <f>IF(B1159=0,-1,RIGHT(A1159,LEN(A1159)-B1159)+0)</f>
        <v>1411313</v>
      </c>
      <c r="F1159" s="1">
        <f>IF(C1159&lt;0,443300000,44330*(1-POWER(C1159/$A$1,1/5.255))*1000)</f>
        <v>1411115.666431404</v>
      </c>
      <c r="H1159" s="5">
        <f t="shared" si="18"/>
        <v>1.3982268185444921E-4</v>
      </c>
    </row>
    <row r="1160" spans="1:8">
      <c r="A1160" s="3" t="s">
        <v>12265</v>
      </c>
      <c r="B1160" s="1">
        <f>IF(ISERROR(SEARCH(" ",A1160)), 0, SEARCH(" ",A1160))</f>
        <v>6</v>
      </c>
      <c r="C1160" s="1">
        <f>IF(0=B1160,-1,LEFT(A1160,B1160-1)+0)</f>
        <v>73379</v>
      </c>
      <c r="D1160" s="1">
        <f>IF(B1160=0,-1,RIGHT(A1160,LEN(A1160)-B1160)+0)</f>
        <v>1413528</v>
      </c>
      <c r="F1160" s="1">
        <f>IF(C1160&lt;0,443300000,44330*(1-POWER(C1160/$A$1,1/5.255))*1000)</f>
        <v>1413341.3502633509</v>
      </c>
      <c r="H1160" s="5">
        <f t="shared" si="18"/>
        <v>1.3204530553984352E-4</v>
      </c>
    </row>
    <row r="1161" spans="1:8">
      <c r="A1161" s="3" t="s">
        <v>12266</v>
      </c>
      <c r="B1161" s="1">
        <f>IF(ISERROR(SEARCH(" ",A1161)), 0, SEARCH(" ",A1161))</f>
        <v>6</v>
      </c>
      <c r="C1161" s="1">
        <f>IF(0=B1161,-1,LEFT(A1161,B1161-1)+0)</f>
        <v>73359</v>
      </c>
      <c r="D1161" s="1">
        <f>IF(B1161=0,-1,RIGHT(A1161,LEN(A1161)-B1161)+0)</f>
        <v>1415743</v>
      </c>
      <c r="F1161" s="1">
        <f>IF(C1161&lt;0,443300000,44330*(1-POWER(C1161/$A$1,1/5.255))*1000)</f>
        <v>1415567.5253383871</v>
      </c>
      <c r="H1161" s="5">
        <f t="shared" si="18"/>
        <v>1.2394527934299037E-4</v>
      </c>
    </row>
    <row r="1162" spans="1:8">
      <c r="A1162" s="3" t="s">
        <v>12267</v>
      </c>
      <c r="B1162" s="1">
        <f>IF(ISERROR(SEARCH(" ",A1162)), 0, SEARCH(" ",A1162))</f>
        <v>6</v>
      </c>
      <c r="C1162" s="1">
        <f>IF(0=B1162,-1,LEFT(A1162,B1162-1)+0)</f>
        <v>73339</v>
      </c>
      <c r="D1162" s="1">
        <f>IF(B1162=0,-1,RIGHT(A1162,LEN(A1162)-B1162)+0)</f>
        <v>1417948</v>
      </c>
      <c r="F1162" s="1">
        <f>IF(C1162&lt;0,443300000,44330*(1-POWER(C1162/$A$1,1/5.255))*1000)</f>
        <v>1417794.1918989075</v>
      </c>
      <c r="H1162" s="5">
        <f t="shared" si="18"/>
        <v>1.0847231428265721E-4</v>
      </c>
    </row>
    <row r="1163" spans="1:8">
      <c r="A1163" s="3" t="s">
        <v>12268</v>
      </c>
      <c r="B1163" s="1">
        <f>IF(ISERROR(SEARCH(" ",A1163)), 0, SEARCH(" ",A1163))</f>
        <v>6</v>
      </c>
      <c r="C1163" s="1">
        <f>IF(0=B1163,-1,LEFT(A1163,B1163-1)+0)</f>
        <v>73319</v>
      </c>
      <c r="D1163" s="1">
        <f>IF(B1163=0,-1,RIGHT(A1163,LEN(A1163)-B1163)+0)</f>
        <v>1420163</v>
      </c>
      <c r="F1163" s="1">
        <f>IF(C1163&lt;0,443300000,44330*(1-POWER(C1163/$A$1,1/5.255))*1000)</f>
        <v>1420021.3501874933</v>
      </c>
      <c r="H1163" s="5">
        <f t="shared" si="18"/>
        <v>9.9741939838416177E-5</v>
      </c>
    </row>
    <row r="1164" spans="1:8">
      <c r="A1164" s="3" t="s">
        <v>12269</v>
      </c>
      <c r="B1164" s="1">
        <f>IF(ISERROR(SEARCH(" ",A1164)), 0, SEARCH(" ",A1164))</f>
        <v>6</v>
      </c>
      <c r="C1164" s="1">
        <f>IF(0=B1164,-1,LEFT(A1164,B1164-1)+0)</f>
        <v>73299</v>
      </c>
      <c r="D1164" s="1">
        <f>IF(B1164=0,-1,RIGHT(A1164,LEN(A1164)-B1164)+0)</f>
        <v>1422378</v>
      </c>
      <c r="F1164" s="1">
        <f>IF(C1164&lt;0,443300000,44330*(1-POWER(C1164/$A$1,1/5.255))*1000)</f>
        <v>1422249.0004469228</v>
      </c>
      <c r="H1164" s="5">
        <f t="shared" si="18"/>
        <v>9.0692877053185386E-5</v>
      </c>
    </row>
    <row r="1165" spans="1:8">
      <c r="A1165" s="3" t="s">
        <v>12270</v>
      </c>
      <c r="B1165" s="1">
        <f>IF(ISERROR(SEARCH(" ",A1165)), 0, SEARCH(" ",A1165))</f>
        <v>6</v>
      </c>
      <c r="C1165" s="1">
        <f>IF(0=B1165,-1,LEFT(A1165,B1165-1)+0)</f>
        <v>73279</v>
      </c>
      <c r="D1165" s="1">
        <f>IF(B1165=0,-1,RIGHT(A1165,LEN(A1165)-B1165)+0)</f>
        <v>1424593</v>
      </c>
      <c r="F1165" s="1">
        <f>IF(C1165&lt;0,443300000,44330*(1-POWER(C1165/$A$1,1/5.255))*1000)</f>
        <v>1424477.1429201474</v>
      </c>
      <c r="H1165" s="5">
        <f t="shared" si="18"/>
        <v>8.1326441904884579E-5</v>
      </c>
    </row>
    <row r="1166" spans="1:8">
      <c r="A1166" s="3" t="s">
        <v>12271</v>
      </c>
      <c r="B1166" s="1">
        <f>IF(ISERROR(SEARCH(" ",A1166)), 0, SEARCH(" ",A1166))</f>
        <v>6</v>
      </c>
      <c r="C1166" s="1">
        <f>IF(0=B1166,-1,LEFT(A1166,B1166-1)+0)</f>
        <v>73259</v>
      </c>
      <c r="D1166" s="1">
        <f>IF(B1166=0,-1,RIGHT(A1166,LEN(A1166)-B1166)+0)</f>
        <v>1426808</v>
      </c>
      <c r="F1166" s="1">
        <f>IF(C1166&lt;0,443300000,44330*(1-POWER(C1166/$A$1,1/5.255))*1000)</f>
        <v>1426705.7778503094</v>
      </c>
      <c r="H1166" s="5">
        <f t="shared" si="18"/>
        <v>7.1643942065514876E-5</v>
      </c>
    </row>
    <row r="1167" spans="1:8">
      <c r="A1167" s="3" t="s">
        <v>12272</v>
      </c>
      <c r="B1167" s="1">
        <f>IF(ISERROR(SEARCH(" ",A1167)), 0, SEARCH(" ",A1167))</f>
        <v>6</v>
      </c>
      <c r="C1167" s="1">
        <f>IF(0=B1167,-1,LEFT(A1167,B1167-1)+0)</f>
        <v>73239</v>
      </c>
      <c r="D1167" s="1">
        <f>IF(B1167=0,-1,RIGHT(A1167,LEN(A1167)-B1167)+0)</f>
        <v>1429023</v>
      </c>
      <c r="F1167" s="1">
        <f>IF(C1167&lt;0,443300000,44330*(1-POWER(C1167/$A$1,1/5.255))*1000)</f>
        <v>1428934.9054807341</v>
      </c>
      <c r="H1167" s="5">
        <f t="shared" si="18"/>
        <v>6.1646676971558454E-5</v>
      </c>
    </row>
    <row r="1168" spans="1:8">
      <c r="A1168" s="3" t="s">
        <v>12273</v>
      </c>
      <c r="B1168" s="1">
        <f>IF(ISERROR(SEARCH(" ",A1168)), 0, SEARCH(" ",A1168))</f>
        <v>6</v>
      </c>
      <c r="C1168" s="1">
        <f>IF(0=B1168,-1,LEFT(A1168,B1168-1)+0)</f>
        <v>73219</v>
      </c>
      <c r="D1168" s="1">
        <f>IF(B1168=0,-1,RIGHT(A1168,LEN(A1168)-B1168)+0)</f>
        <v>1431237</v>
      </c>
      <c r="F1168" s="1">
        <f>IF(C1168&lt;0,443300000,44330*(1-POWER(C1168/$A$1,1/5.255))*1000)</f>
        <v>1431164.5260549374</v>
      </c>
      <c r="H1168" s="5">
        <f t="shared" si="18"/>
        <v>5.0637277447835353E-5</v>
      </c>
    </row>
    <row r="1169" spans="1:8">
      <c r="A1169" s="3" t="s">
        <v>12274</v>
      </c>
      <c r="B1169" s="1">
        <f>IF(ISERROR(SEARCH(" ",A1169)), 0, SEARCH(" ",A1169))</f>
        <v>6</v>
      </c>
      <c r="C1169" s="1">
        <f>IF(0=B1169,-1,LEFT(A1169,B1169-1)+0)</f>
        <v>73199</v>
      </c>
      <c r="D1169" s="1">
        <f>IF(B1169=0,-1,RIGHT(A1169,LEN(A1169)-B1169)+0)</f>
        <v>1433452</v>
      </c>
      <c r="F1169" s="1">
        <f>IF(C1169&lt;0,443300000,44330*(1-POWER(C1169/$A$1,1/5.255))*1000)</f>
        <v>1433394.6398166288</v>
      </c>
      <c r="H1169" s="5">
        <f t="shared" si="18"/>
        <v>4.0015419680066695E-5</v>
      </c>
    </row>
    <row r="1170" spans="1:8">
      <c r="A1170" s="3" t="s">
        <v>12275</v>
      </c>
      <c r="B1170" s="1">
        <f>IF(ISERROR(SEARCH(" ",A1170)), 0, SEARCH(" ",A1170))</f>
        <v>6</v>
      </c>
      <c r="C1170" s="1">
        <f>IF(0=B1170,-1,LEFT(A1170,B1170-1)+0)</f>
        <v>73179</v>
      </c>
      <c r="D1170" s="1">
        <f>IF(B1170=0,-1,RIGHT(A1170,LEN(A1170)-B1170)+0)</f>
        <v>1435667</v>
      </c>
      <c r="F1170" s="1">
        <f>IF(C1170&lt;0,443300000,44330*(1-POWER(C1170/$A$1,1/5.255))*1000)</f>
        <v>1435625.247009689</v>
      </c>
      <c r="H1170" s="5">
        <f t="shared" si="18"/>
        <v>2.9082642639979657E-5</v>
      </c>
    </row>
    <row r="1171" spans="1:8">
      <c r="A1171" s="3" t="s">
        <v>12276</v>
      </c>
      <c r="B1171" s="1">
        <f>IF(ISERROR(SEARCH(" ",A1171)), 0, SEARCH(" ",A1171))</f>
        <v>6</v>
      </c>
      <c r="C1171" s="1">
        <f>IF(0=B1171,-1,LEFT(A1171,B1171-1)+0)</f>
        <v>73159</v>
      </c>
      <c r="D1171" s="1">
        <f>IF(B1171=0,-1,RIGHT(A1171,LEN(A1171)-B1171)+0)</f>
        <v>1437872</v>
      </c>
      <c r="F1171" s="1">
        <f>IF(C1171&lt;0,443300000,44330*(1-POWER(C1171/$A$1,1/5.255))*1000)</f>
        <v>1437856.347878196</v>
      </c>
      <c r="H1171" s="5">
        <f t="shared" si="18"/>
        <v>1.0885615551284195E-5</v>
      </c>
    </row>
    <row r="1172" spans="1:8">
      <c r="A1172" s="3" t="s">
        <v>12277</v>
      </c>
      <c r="B1172" s="1">
        <f>IF(ISERROR(SEARCH(" ",A1172)), 0, SEARCH(" ",A1172))</f>
        <v>6</v>
      </c>
      <c r="C1172" s="1">
        <f>IF(0=B1172,-1,LEFT(A1172,B1172-1)+0)</f>
        <v>73139</v>
      </c>
      <c r="D1172" s="1">
        <f>IF(B1172=0,-1,RIGHT(A1172,LEN(A1172)-B1172)+0)</f>
        <v>1440091</v>
      </c>
      <c r="F1172" s="1">
        <f>IF(C1172&lt;0,443300000,44330*(1-POWER(C1172/$A$1,1/5.255))*1000)</f>
        <v>1440087.9426664193</v>
      </c>
      <c r="H1172" s="5">
        <f t="shared" si="18"/>
        <v>2.1230141572191734E-6</v>
      </c>
    </row>
    <row r="1173" spans="1:8">
      <c r="A1173" s="3" t="s">
        <v>12278</v>
      </c>
      <c r="B1173" s="1">
        <f>IF(ISERROR(SEARCH(" ",A1173)), 0, SEARCH(" ",A1173))</f>
        <v>6</v>
      </c>
      <c r="C1173" s="1">
        <f>IF(0=B1173,-1,LEFT(A1173,B1173-1)+0)</f>
        <v>73119</v>
      </c>
      <c r="D1173" s="1">
        <f>IF(B1173=0,-1,RIGHT(A1173,LEN(A1173)-B1173)+0)</f>
        <v>1442343</v>
      </c>
      <c r="F1173" s="1">
        <f>IF(C1173&lt;0,443300000,44330*(1-POWER(C1173/$A$1,1/5.255))*1000)</f>
        <v>1442320.0316188061</v>
      </c>
      <c r="H1173" s="5">
        <f t="shared" si="18"/>
        <v>1.5924354466262286E-5</v>
      </c>
    </row>
    <row r="1174" spans="1:8">
      <c r="A1174" s="3" t="s">
        <v>12279</v>
      </c>
      <c r="B1174" s="1">
        <f>IF(ISERROR(SEARCH(" ",A1174)), 0, SEARCH(" ",A1174))</f>
        <v>6</v>
      </c>
      <c r="C1174" s="1">
        <f>IF(0=B1174,-1,LEFT(A1174,B1174-1)+0)</f>
        <v>73099</v>
      </c>
      <c r="D1174" s="1">
        <f>IF(B1174=0,-1,RIGHT(A1174,LEN(A1174)-B1174)+0)</f>
        <v>1444595</v>
      </c>
      <c r="F1174" s="1">
        <f>IF(C1174&lt;0,443300000,44330*(1-POWER(C1174/$A$1,1/5.255))*1000)</f>
        <v>1444552.6149799949</v>
      </c>
      <c r="H1174" s="5">
        <f t="shared" si="18"/>
        <v>2.9340417213856511E-5</v>
      </c>
    </row>
    <row r="1175" spans="1:8">
      <c r="A1175" s="3" t="s">
        <v>12280</v>
      </c>
      <c r="B1175" s="1">
        <f>IF(ISERROR(SEARCH(" ",A1175)), 0, SEARCH(" ",A1175))</f>
        <v>6</v>
      </c>
      <c r="C1175" s="1">
        <f>IF(0=B1175,-1,LEFT(A1175,B1175-1)+0)</f>
        <v>73079</v>
      </c>
      <c r="D1175" s="1">
        <f>IF(B1175=0,-1,RIGHT(A1175,LEN(A1175)-B1175)+0)</f>
        <v>1446848</v>
      </c>
      <c r="F1175" s="1">
        <f>IF(C1175&lt;0,443300000,44330*(1-POWER(C1175/$A$1,1/5.255))*1000)</f>
        <v>1446785.6929948174</v>
      </c>
      <c r="H1175" s="5">
        <f t="shared" si="18"/>
        <v>4.3063960542231872E-5</v>
      </c>
    </row>
    <row r="1176" spans="1:8">
      <c r="A1176" s="3" t="s">
        <v>12281</v>
      </c>
      <c r="B1176" s="1">
        <f>IF(ISERROR(SEARCH(" ",A1176)), 0, SEARCH(" ",A1176))</f>
        <v>6</v>
      </c>
      <c r="C1176" s="1">
        <f>IF(0=B1176,-1,LEFT(A1176,B1176-1)+0)</f>
        <v>73059</v>
      </c>
      <c r="D1176" s="1">
        <f>IF(B1176=0,-1,RIGHT(A1176,LEN(A1176)-B1176)+0)</f>
        <v>1449100</v>
      </c>
      <c r="F1176" s="1">
        <f>IF(C1176&lt;0,443300000,44330*(1-POWER(C1176/$A$1,1/5.255))*1000)</f>
        <v>1449019.2659082904</v>
      </c>
      <c r="H1176" s="5">
        <f t="shared" si="18"/>
        <v>5.5713264584639266E-5</v>
      </c>
    </row>
    <row r="1177" spans="1:8">
      <c r="A1177" s="3" t="s">
        <v>12282</v>
      </c>
      <c r="B1177" s="1">
        <f>IF(ISERROR(SEARCH(" ",A1177)), 0, SEARCH(" ",A1177))</f>
        <v>6</v>
      </c>
      <c r="C1177" s="1">
        <f>IF(0=B1177,-1,LEFT(A1177,B1177-1)+0)</f>
        <v>73039</v>
      </c>
      <c r="D1177" s="1">
        <f>IF(B1177=0,-1,RIGHT(A1177,LEN(A1177)-B1177)+0)</f>
        <v>1451352</v>
      </c>
      <c r="F1177" s="1">
        <f>IF(C1177&lt;0,443300000,44330*(1-POWER(C1177/$A$1,1/5.255))*1000)</f>
        <v>1451253.3339656095</v>
      </c>
      <c r="H1177" s="5">
        <f t="shared" si="18"/>
        <v>6.798215346135975E-5</v>
      </c>
    </row>
    <row r="1178" spans="1:8">
      <c r="A1178" s="3" t="s">
        <v>12283</v>
      </c>
      <c r="B1178" s="1">
        <f>IF(ISERROR(SEARCH(" ",A1178)), 0, SEARCH(" ",A1178))</f>
        <v>6</v>
      </c>
      <c r="C1178" s="1">
        <f>IF(0=B1178,-1,LEFT(A1178,B1178-1)+0)</f>
        <v>73019</v>
      </c>
      <c r="D1178" s="1">
        <f>IF(B1178=0,-1,RIGHT(A1178,LEN(A1178)-B1178)+0)</f>
        <v>1453605</v>
      </c>
      <c r="F1178" s="1">
        <f>IF(C1178&lt;0,443300000,44330*(1-POWER(C1178/$A$1,1/5.255))*1000)</f>
        <v>1453487.8974121814</v>
      </c>
      <c r="H1178" s="5">
        <f t="shared" si="18"/>
        <v>8.0560116275490078E-5</v>
      </c>
    </row>
    <row r="1179" spans="1:8">
      <c r="A1179" s="3" t="s">
        <v>12284</v>
      </c>
      <c r="B1179" s="1">
        <f>IF(ISERROR(SEARCH(" ",A1179)), 0, SEARCH(" ",A1179))</f>
        <v>6</v>
      </c>
      <c r="C1179" s="1">
        <f>IF(0=B1179,-1,LEFT(A1179,B1179-1)+0)</f>
        <v>72999</v>
      </c>
      <c r="D1179" s="1">
        <f>IF(B1179=0,-1,RIGHT(A1179,LEN(A1179)-B1179)+0)</f>
        <v>1455857</v>
      </c>
      <c r="F1179" s="1">
        <f>IF(C1179&lt;0,443300000,44330*(1-POWER(C1179/$A$1,1/5.255))*1000)</f>
        <v>1455722.9564935751</v>
      </c>
      <c r="H1179" s="5">
        <f t="shared" si="18"/>
        <v>9.2071890594250724E-5</v>
      </c>
    </row>
    <row r="1180" spans="1:8">
      <c r="A1180" s="3" t="s">
        <v>12285</v>
      </c>
      <c r="B1180" s="1">
        <f>IF(ISERROR(SEARCH(" ",A1180)), 0, SEARCH(" ",A1180))</f>
        <v>6</v>
      </c>
      <c r="C1180" s="1">
        <f>IF(0=B1180,-1,LEFT(A1180,B1180-1)+0)</f>
        <v>72979</v>
      </c>
      <c r="D1180" s="1">
        <f>IF(B1180=0,-1,RIGHT(A1180,LEN(A1180)-B1180)+0)</f>
        <v>1458099</v>
      </c>
      <c r="F1180" s="1">
        <f>IF(C1180&lt;0,443300000,44330*(1-POWER(C1180/$A$1,1/5.255))*1000)</f>
        <v>1457958.5114555713</v>
      </c>
      <c r="H1180" s="5">
        <f t="shared" si="18"/>
        <v>9.6350484040329951E-5</v>
      </c>
    </row>
    <row r="1181" spans="1:8">
      <c r="A1181" s="3" t="s">
        <v>12286</v>
      </c>
      <c r="B1181" s="1">
        <f>IF(ISERROR(SEARCH(" ",A1181)), 0, SEARCH(" ",A1181))</f>
        <v>6</v>
      </c>
      <c r="C1181" s="1">
        <f>IF(0=B1181,-1,LEFT(A1181,B1181-1)+0)</f>
        <v>72959</v>
      </c>
      <c r="D1181" s="1">
        <f>IF(B1181=0,-1,RIGHT(A1181,LEN(A1181)-B1181)+0)</f>
        <v>1460352</v>
      </c>
      <c r="F1181" s="1">
        <f>IF(C1181&lt;0,443300000,44330*(1-POWER(C1181/$A$1,1/5.255))*1000)</f>
        <v>1460194.5625441279</v>
      </c>
      <c r="H1181" s="5">
        <f t="shared" si="18"/>
        <v>1.0780788184771464E-4</v>
      </c>
    </row>
    <row r="1182" spans="1:8">
      <c r="A1182" s="3" t="s">
        <v>12287</v>
      </c>
      <c r="B1182" s="1">
        <f>IF(ISERROR(SEARCH(" ",A1182)), 0, SEARCH(" ",A1182))</f>
        <v>6</v>
      </c>
      <c r="C1182" s="1">
        <f>IF(0=B1182,-1,LEFT(A1182,B1182-1)+0)</f>
        <v>72939</v>
      </c>
      <c r="D1182" s="1">
        <f>IF(B1182=0,-1,RIGHT(A1182,LEN(A1182)-B1182)+0)</f>
        <v>1462604</v>
      </c>
      <c r="F1182" s="1">
        <f>IF(C1182&lt;0,443300000,44330*(1-POWER(C1182/$A$1,1/5.255))*1000)</f>
        <v>1462431.1100053899</v>
      </c>
      <c r="H1182" s="5">
        <f t="shared" si="18"/>
        <v>1.1820697510064309E-4</v>
      </c>
    </row>
    <row r="1183" spans="1:8">
      <c r="A1183" s="3" t="s">
        <v>12288</v>
      </c>
      <c r="B1183" s="1">
        <f>IF(ISERROR(SEARCH(" ",A1183)), 0, SEARCH(" ",A1183))</f>
        <v>6</v>
      </c>
      <c r="C1183" s="1">
        <f>IF(0=B1183,-1,LEFT(A1183,B1183-1)+0)</f>
        <v>72919</v>
      </c>
      <c r="D1183" s="1">
        <f>IF(B1183=0,-1,RIGHT(A1183,LEN(A1183)-B1183)+0)</f>
        <v>1464856</v>
      </c>
      <c r="F1183" s="1">
        <f>IF(C1183&lt;0,443300000,44330*(1-POWER(C1183/$A$1,1/5.255))*1000)</f>
        <v>1464668.1540857037</v>
      </c>
      <c r="H1183" s="5">
        <f t="shared" si="18"/>
        <v>1.2823507177247469E-4</v>
      </c>
    </row>
    <row r="1184" spans="1:8">
      <c r="A1184" s="3" t="s">
        <v>12289</v>
      </c>
      <c r="B1184" s="1">
        <f>IF(ISERROR(SEARCH(" ",A1184)), 0, SEARCH(" ",A1184))</f>
        <v>6</v>
      </c>
      <c r="C1184" s="1">
        <f>IF(0=B1184,-1,LEFT(A1184,B1184-1)+0)</f>
        <v>72899</v>
      </c>
      <c r="D1184" s="1">
        <f>IF(B1184=0,-1,RIGHT(A1184,LEN(A1184)-B1184)+0)</f>
        <v>1467109</v>
      </c>
      <c r="F1184" s="1">
        <f>IF(C1184&lt;0,443300000,44330*(1-POWER(C1184/$A$1,1/5.255))*1000)</f>
        <v>1466905.6950315936</v>
      </c>
      <c r="H1184" s="5">
        <f t="shared" si="18"/>
        <v>1.3857523088362642E-4</v>
      </c>
    </row>
    <row r="1185" spans="1:8">
      <c r="A1185" s="3" t="s">
        <v>12290</v>
      </c>
      <c r="B1185" s="1">
        <f>IF(ISERROR(SEARCH(" ",A1185)), 0, SEARCH(" ",A1185))</f>
        <v>6</v>
      </c>
      <c r="C1185" s="1">
        <f>IF(0=B1185,-1,LEFT(A1185,B1185-1)+0)</f>
        <v>72879</v>
      </c>
      <c r="D1185" s="1">
        <f>IF(B1185=0,-1,RIGHT(A1185,LEN(A1185)-B1185)+0)</f>
        <v>1469361</v>
      </c>
      <c r="F1185" s="1">
        <f>IF(C1185&lt;0,443300000,44330*(1-POWER(C1185/$A$1,1/5.255))*1000)</f>
        <v>1469143.7330897849</v>
      </c>
      <c r="H1185" s="5">
        <f t="shared" si="18"/>
        <v>1.4786489515860381E-4</v>
      </c>
    </row>
    <row r="1186" spans="1:8">
      <c r="A1186" s="3" t="s">
        <v>12291</v>
      </c>
      <c r="B1186" s="1">
        <f>IF(ISERROR(SEARCH(" ",A1186)), 0, SEARCH(" ",A1186))</f>
        <v>6</v>
      </c>
      <c r="C1186" s="1">
        <f>IF(0=B1186,-1,LEFT(A1186,B1186-1)+0)</f>
        <v>72859</v>
      </c>
      <c r="D1186" s="1">
        <f>IF(B1186=0,-1,RIGHT(A1186,LEN(A1186)-B1186)+0)</f>
        <v>1471613</v>
      </c>
      <c r="F1186" s="1">
        <f>IF(C1186&lt;0,443300000,44330*(1-POWER(C1186/$A$1,1/5.255))*1000)</f>
        <v>1471382.2685071807</v>
      </c>
      <c r="H1186" s="5">
        <f t="shared" si="18"/>
        <v>1.5678815885648232E-4</v>
      </c>
    </row>
    <row r="1187" spans="1:8">
      <c r="A1187" s="3" t="s">
        <v>12292</v>
      </c>
      <c r="B1187" s="1">
        <f>IF(ISERROR(SEARCH(" ",A1187)), 0, SEARCH(" ",A1187))</f>
        <v>6</v>
      </c>
      <c r="C1187" s="1">
        <f>IF(0=B1187,-1,LEFT(A1187,B1187-1)+0)</f>
        <v>72839</v>
      </c>
      <c r="D1187" s="1">
        <f>IF(B1187=0,-1,RIGHT(A1187,LEN(A1187)-B1187)+0)</f>
        <v>1473865</v>
      </c>
      <c r="F1187" s="1">
        <f>IF(C1187&lt;0,443300000,44330*(1-POWER(C1187/$A$1,1/5.255))*1000)</f>
        <v>1473621.3015308806</v>
      </c>
      <c r="H1187" s="5">
        <f t="shared" si="18"/>
        <v>1.6534653385444345E-4</v>
      </c>
    </row>
    <row r="1188" spans="1:8">
      <c r="A1188" s="3" t="s">
        <v>12293</v>
      </c>
      <c r="B1188" s="1">
        <f>IF(ISERROR(SEARCH(" ",A1188)), 0, SEARCH(" ",A1188))</f>
        <v>6</v>
      </c>
      <c r="C1188" s="1">
        <f>IF(0=B1188,-1,LEFT(A1188,B1188-1)+0)</f>
        <v>72819</v>
      </c>
      <c r="D1188" s="1">
        <f>IF(B1188=0,-1,RIGHT(A1188,LEN(A1188)-B1188)+0)</f>
        <v>1476108</v>
      </c>
      <c r="F1188" s="1">
        <f>IF(C1188&lt;0,443300000,44330*(1-POWER(C1188/$A$1,1/5.255))*1000)</f>
        <v>1475860.832408186</v>
      </c>
      <c r="H1188" s="5">
        <f t="shared" si="18"/>
        <v>1.6744546592386989E-4</v>
      </c>
    </row>
    <row r="1189" spans="1:8">
      <c r="A1189" s="3" t="s">
        <v>12294</v>
      </c>
      <c r="B1189" s="1">
        <f>IF(ISERROR(SEARCH(" ",A1189)), 0, SEARCH(" ",A1189))</f>
        <v>6</v>
      </c>
      <c r="C1189" s="1">
        <f>IF(0=B1189,-1,LEFT(A1189,B1189-1)+0)</f>
        <v>72799</v>
      </c>
      <c r="D1189" s="1">
        <f>IF(B1189=0,-1,RIGHT(A1189,LEN(A1189)-B1189)+0)</f>
        <v>1478360</v>
      </c>
      <c r="F1189" s="1">
        <f>IF(C1189&lt;0,443300000,44330*(1-POWER(C1189/$A$1,1/5.255))*1000)</f>
        <v>1478100.861386566</v>
      </c>
      <c r="H1189" s="5">
        <f t="shared" si="18"/>
        <v>1.7528789566414324E-4</v>
      </c>
    </row>
    <row r="1190" spans="1:8">
      <c r="A1190" s="3" t="s">
        <v>12295</v>
      </c>
      <c r="B1190" s="1">
        <f>IF(ISERROR(SEARCH(" ",A1190)), 0, SEARCH(" ",A1190))</f>
        <v>6</v>
      </c>
      <c r="C1190" s="1">
        <f>IF(0=B1190,-1,LEFT(A1190,B1190-1)+0)</f>
        <v>72779</v>
      </c>
      <c r="D1190" s="1">
        <f>IF(B1190=0,-1,RIGHT(A1190,LEN(A1190)-B1190)+0)</f>
        <v>1480613</v>
      </c>
      <c r="F1190" s="1">
        <f>IF(C1190&lt;0,443300000,44330*(1-POWER(C1190/$A$1,1/5.255))*1000)</f>
        <v>1480341.3887137009</v>
      </c>
      <c r="H1190" s="5">
        <f t="shared" si="18"/>
        <v>1.8344515838984957E-4</v>
      </c>
    </row>
    <row r="1191" spans="1:8">
      <c r="A1191" s="3" t="s">
        <v>12296</v>
      </c>
      <c r="B1191" s="1">
        <f>IF(ISERROR(SEARCH(" ",A1191)), 0, SEARCH(" ",A1191))</f>
        <v>6</v>
      </c>
      <c r="C1191" s="1">
        <f>IF(0=B1191,-1,LEFT(A1191,B1191-1)+0)</f>
        <v>72759</v>
      </c>
      <c r="D1191" s="1">
        <f>IF(B1191=0,-1,RIGHT(A1191,LEN(A1191)-B1191)+0)</f>
        <v>1482865</v>
      </c>
      <c r="F1191" s="1">
        <f>IF(C1191&lt;0,443300000,44330*(1-POWER(C1191/$A$1,1/5.255))*1000)</f>
        <v>1482582.4146374483</v>
      </c>
      <c r="H1191" s="5">
        <f t="shared" si="18"/>
        <v>1.9056715382164517E-4</v>
      </c>
    </row>
    <row r="1192" spans="1:8">
      <c r="A1192" s="3" t="s">
        <v>12297</v>
      </c>
      <c r="B1192" s="1">
        <f>IF(ISERROR(SEARCH(" ",A1192)), 0, SEARCH(" ",A1192))</f>
        <v>6</v>
      </c>
      <c r="C1192" s="1">
        <f>IF(0=B1192,-1,LEFT(A1192,B1192-1)+0)</f>
        <v>72739</v>
      </c>
      <c r="D1192" s="1">
        <f>IF(B1192=0,-1,RIGHT(A1192,LEN(A1192)-B1192)+0)</f>
        <v>1485117</v>
      </c>
      <c r="F1192" s="1">
        <f>IF(C1192&lt;0,443300000,44330*(1-POWER(C1192/$A$1,1/5.255))*1000)</f>
        <v>1484823.9394058725</v>
      </c>
      <c r="H1192" s="5">
        <f t="shared" si="18"/>
        <v>1.9733165409022553E-4</v>
      </c>
    </row>
    <row r="1193" spans="1:8">
      <c r="A1193" s="3" t="s">
        <v>12298</v>
      </c>
      <c r="B1193" s="1">
        <f>IF(ISERROR(SEARCH(" ",A1193)), 0, SEARCH(" ",A1193))</f>
        <v>6</v>
      </c>
      <c r="C1193" s="1">
        <f>IF(0=B1193,-1,LEFT(A1193,B1193-1)+0)</f>
        <v>72719</v>
      </c>
      <c r="D1193" s="1">
        <f>IF(B1193=0,-1,RIGHT(A1193,LEN(A1193)-B1193)+0)</f>
        <v>1487369</v>
      </c>
      <c r="F1193" s="1">
        <f>IF(C1193&lt;0,443300000,44330*(1-POWER(C1193/$A$1,1/5.255))*1000)</f>
        <v>1487065.9632672153</v>
      </c>
      <c r="H1193" s="5">
        <f t="shared" si="18"/>
        <v>2.0374011612767594E-4</v>
      </c>
    </row>
    <row r="1194" spans="1:8">
      <c r="A1194" s="3" t="s">
        <v>12299</v>
      </c>
      <c r="B1194" s="1">
        <f>IF(ISERROR(SEARCH(" ",A1194)), 0, SEARCH(" ",A1194))</f>
        <v>6</v>
      </c>
      <c r="C1194" s="1">
        <f>IF(0=B1194,-1,LEFT(A1194,B1194-1)+0)</f>
        <v>72699</v>
      </c>
      <c r="D1194" s="1">
        <f>IF(B1194=0,-1,RIGHT(A1194,LEN(A1194)-B1194)+0)</f>
        <v>1489622</v>
      </c>
      <c r="F1194" s="1">
        <f>IF(C1194&lt;0,443300000,44330*(1-POWER(C1194/$A$1,1/5.255))*1000)</f>
        <v>1489308.4864699147</v>
      </c>
      <c r="H1194" s="5">
        <f t="shared" si="18"/>
        <v>2.1046515833233461E-4</v>
      </c>
    </row>
    <row r="1195" spans="1:8">
      <c r="A1195" s="3" t="s">
        <v>12300</v>
      </c>
      <c r="B1195" s="1">
        <f>IF(ISERROR(SEARCH(" ",A1195)), 0, SEARCH(" ",A1195))</f>
        <v>6</v>
      </c>
      <c r="C1195" s="1">
        <f>IF(0=B1195,-1,LEFT(A1195,B1195-1)+0)</f>
        <v>72679</v>
      </c>
      <c r="D1195" s="1">
        <f>IF(B1195=0,-1,RIGHT(A1195,LEN(A1195)-B1195)+0)</f>
        <v>1491874</v>
      </c>
      <c r="F1195" s="1">
        <f>IF(C1195&lt;0,443300000,44330*(1-POWER(C1195/$A$1,1/5.255))*1000)</f>
        <v>1491551.5092626063</v>
      </c>
      <c r="H1195" s="5">
        <f t="shared" si="18"/>
        <v>2.1616486204178854E-4</v>
      </c>
    </row>
    <row r="1196" spans="1:8">
      <c r="A1196" s="3" t="s">
        <v>12301</v>
      </c>
      <c r="B1196" s="1">
        <f>IF(ISERROR(SEARCH(" ",A1196)), 0, SEARCH(" ",A1196))</f>
        <v>6</v>
      </c>
      <c r="C1196" s="1">
        <f>IF(0=B1196,-1,LEFT(A1196,B1196-1)+0)</f>
        <v>72659</v>
      </c>
      <c r="D1196" s="1">
        <f>IF(B1196=0,-1,RIGHT(A1196,LEN(A1196)-B1196)+0)</f>
        <v>1494126</v>
      </c>
      <c r="F1196" s="1">
        <f>IF(C1196&lt;0,443300000,44330*(1-POWER(C1196/$A$1,1/5.255))*1000)</f>
        <v>1493795.0318941071</v>
      </c>
      <c r="H1196" s="5">
        <f t="shared" si="18"/>
        <v>2.2151284824230595E-4</v>
      </c>
    </row>
    <row r="1197" spans="1:8">
      <c r="A1197" s="3" t="s">
        <v>12302</v>
      </c>
      <c r="B1197" s="1">
        <f>IF(ISERROR(SEARCH(" ",A1197)), 0, SEARCH(" ",A1197))</f>
        <v>6</v>
      </c>
      <c r="C1197" s="1">
        <f>IF(0=B1197,-1,LEFT(A1197,B1197-1)+0)</f>
        <v>72639</v>
      </c>
      <c r="D1197" s="1">
        <f>IF(B1197=0,-1,RIGHT(A1197,LEN(A1197)-B1197)+0)</f>
        <v>1496369</v>
      </c>
      <c r="F1197" s="1">
        <f>IF(C1197&lt;0,443300000,44330*(1-POWER(C1197/$A$1,1/5.255))*1000)</f>
        <v>1496039.0546134366</v>
      </c>
      <c r="H1197" s="5">
        <f t="shared" si="18"/>
        <v>2.2049734160720232E-4</v>
      </c>
    </row>
    <row r="1198" spans="1:8">
      <c r="A1198" s="3" t="s">
        <v>12303</v>
      </c>
      <c r="B1198" s="1">
        <f>IF(ISERROR(SEARCH(" ",A1198)), 0, SEARCH(" ",A1198))</f>
        <v>6</v>
      </c>
      <c r="C1198" s="1">
        <f>IF(0=B1198,-1,LEFT(A1198,B1198-1)+0)</f>
        <v>72619</v>
      </c>
      <c r="D1198" s="1">
        <f>IF(B1198=0,-1,RIGHT(A1198,LEN(A1198)-B1198)+0)</f>
        <v>1498621</v>
      </c>
      <c r="F1198" s="1">
        <f>IF(C1198&lt;0,443300000,44330*(1-POWER(C1198/$A$1,1/5.255))*1000)</f>
        <v>1498283.5776698007</v>
      </c>
      <c r="H1198" s="5">
        <f t="shared" si="18"/>
        <v>2.2515521282517406E-4</v>
      </c>
    </row>
    <row r="1199" spans="1:8">
      <c r="A1199" s="3" t="s">
        <v>12304</v>
      </c>
      <c r="B1199" s="1">
        <f>IF(ISERROR(SEARCH(" ",A1199)), 0, SEARCH(" ",A1199))</f>
        <v>6</v>
      </c>
      <c r="C1199" s="1">
        <f>IF(0=B1199,-1,LEFT(A1199,B1199-1)+0)</f>
        <v>72599</v>
      </c>
      <c r="D1199" s="1">
        <f>IF(B1199=0,-1,RIGHT(A1199,LEN(A1199)-B1199)+0)</f>
        <v>1500873</v>
      </c>
      <c r="F1199" s="1">
        <f>IF(C1199&lt;0,443300000,44330*(1-POWER(C1199/$A$1,1/5.255))*1000)</f>
        <v>1500528.6013126026</v>
      </c>
      <c r="H1199" s="5">
        <f t="shared" si="18"/>
        <v>2.294655759663627E-4</v>
      </c>
    </row>
    <row r="1200" spans="1:8">
      <c r="A1200" s="3" t="s">
        <v>12305</v>
      </c>
      <c r="B1200" s="1">
        <f>IF(ISERROR(SEARCH(" ",A1200)), 0, SEARCH(" ",A1200))</f>
        <v>6</v>
      </c>
      <c r="C1200" s="1">
        <f>IF(0=B1200,-1,LEFT(A1200,B1200-1)+0)</f>
        <v>72579</v>
      </c>
      <c r="D1200" s="1">
        <f>IF(B1200=0,-1,RIGHT(A1200,LEN(A1200)-B1200)+0)</f>
        <v>1503126</v>
      </c>
      <c r="F1200" s="1">
        <f>IF(C1200&lt;0,443300000,44330*(1-POWER(C1200/$A$1,1/5.255))*1000)</f>
        <v>1502774.1257914421</v>
      </c>
      <c r="H1200" s="5">
        <f t="shared" si="18"/>
        <v>2.3409495182565211E-4</v>
      </c>
    </row>
    <row r="1201" spans="1:8">
      <c r="A1201" s="3" t="s">
        <v>12306</v>
      </c>
      <c r="B1201" s="1">
        <f>IF(ISERROR(SEARCH(" ",A1201)), 0, SEARCH(" ",A1201))</f>
        <v>6</v>
      </c>
      <c r="C1201" s="1">
        <f>IF(0=B1201,-1,LEFT(A1201,B1201-1)+0)</f>
        <v>72559</v>
      </c>
      <c r="D1201" s="1">
        <f>IF(B1201=0,-1,RIGHT(A1201,LEN(A1201)-B1201)+0)</f>
        <v>1505378</v>
      </c>
      <c r="F1201" s="1">
        <f>IF(C1201&lt;0,443300000,44330*(1-POWER(C1201/$A$1,1/5.255))*1000)</f>
        <v>1505020.1513560964</v>
      </c>
      <c r="H1201" s="5">
        <f t="shared" si="18"/>
        <v>2.3771348053686219E-4</v>
      </c>
    </row>
    <row r="1202" spans="1:8">
      <c r="A1202" s="3" t="s">
        <v>12307</v>
      </c>
      <c r="B1202" s="1">
        <f>IF(ISERROR(SEARCH(" ",A1202)), 0, SEARCH(" ",A1202))</f>
        <v>6</v>
      </c>
      <c r="C1202" s="1">
        <f>IF(0=B1202,-1,LEFT(A1202,B1202-1)+0)</f>
        <v>72539</v>
      </c>
      <c r="D1202" s="1">
        <f>IF(B1202=0,-1,RIGHT(A1202,LEN(A1202)-B1202)+0)</f>
        <v>1507630</v>
      </c>
      <c r="F1202" s="1">
        <f>IF(C1202&lt;0,443300000,44330*(1-POWER(C1202/$A$1,1/5.255))*1000)</f>
        <v>1507266.6782565492</v>
      </c>
      <c r="H1202" s="5">
        <f t="shared" si="18"/>
        <v>2.4098866661636213E-4</v>
      </c>
    </row>
    <row r="1203" spans="1:8">
      <c r="A1203" s="3" t="s">
        <v>12308</v>
      </c>
      <c r="B1203" s="1">
        <f>IF(ISERROR(SEARCH(" ",A1203)), 0, SEARCH(" ",A1203))</f>
        <v>6</v>
      </c>
      <c r="C1203" s="1">
        <f>IF(0=B1203,-1,LEFT(A1203,B1203-1)+0)</f>
        <v>72519</v>
      </c>
      <c r="D1203" s="1">
        <f>IF(B1203=0,-1,RIGHT(A1203,LEN(A1203)-B1203)+0)</f>
        <v>1509883</v>
      </c>
      <c r="F1203" s="1">
        <f>IF(C1203&lt;0,443300000,44330*(1-POWER(C1203/$A$1,1/5.255))*1000)</f>
        <v>1509513.7067429808</v>
      </c>
      <c r="H1203" s="5">
        <f t="shared" si="18"/>
        <v>2.4458402208598262E-4</v>
      </c>
    </row>
    <row r="1204" spans="1:8">
      <c r="A1204" s="3" t="s">
        <v>12309</v>
      </c>
      <c r="B1204" s="1">
        <f>IF(ISERROR(SEARCH(" ",A1204)), 0, SEARCH(" ",A1204))</f>
        <v>6</v>
      </c>
      <c r="C1204" s="1">
        <f>IF(0=B1204,-1,LEFT(A1204,B1204-1)+0)</f>
        <v>72499</v>
      </c>
      <c r="D1204" s="1">
        <f>IF(B1204=0,-1,RIGHT(A1204,LEN(A1204)-B1204)+0)</f>
        <v>1512135</v>
      </c>
      <c r="F1204" s="1">
        <f>IF(C1204&lt;0,443300000,44330*(1-POWER(C1204/$A$1,1/5.255))*1000)</f>
        <v>1511761.2370657544</v>
      </c>
      <c r="H1204" s="5">
        <f t="shared" si="18"/>
        <v>2.4717563858096982E-4</v>
      </c>
    </row>
    <row r="1205" spans="1:8">
      <c r="A1205" s="3" t="s">
        <v>12310</v>
      </c>
      <c r="B1205" s="1">
        <f>IF(ISERROR(SEARCH(" ",A1205)), 0, SEARCH(" ",A1205))</f>
        <v>6</v>
      </c>
      <c r="C1205" s="1">
        <f>IF(0=B1205,-1,LEFT(A1205,B1205-1)+0)</f>
        <v>72479</v>
      </c>
      <c r="D1205" s="1">
        <f>IF(B1205=0,-1,RIGHT(A1205,LEN(A1205)-B1205)+0)</f>
        <v>1514387</v>
      </c>
      <c r="F1205" s="1">
        <f>IF(C1205&lt;0,443300000,44330*(1-POWER(C1205/$A$1,1/5.255))*1000)</f>
        <v>1514009.2694754393</v>
      </c>
      <c r="H1205" s="5">
        <f t="shared" si="18"/>
        <v>2.4942800259158948E-4</v>
      </c>
    </row>
    <row r="1206" spans="1:8">
      <c r="A1206" s="3" t="s">
        <v>12311</v>
      </c>
      <c r="B1206" s="1">
        <f>IF(ISERROR(SEARCH(" ",A1206)), 0, SEARCH(" ",A1206))</f>
        <v>6</v>
      </c>
      <c r="C1206" s="1">
        <f>IF(0=B1206,-1,LEFT(A1206,B1206-1)+0)</f>
        <v>72459</v>
      </c>
      <c r="D1206" s="1">
        <f>IF(B1206=0,-1,RIGHT(A1206,LEN(A1206)-B1206)+0)</f>
        <v>1516630</v>
      </c>
      <c r="F1206" s="1">
        <f>IF(C1206&lt;0,443300000,44330*(1-POWER(C1206/$A$1,1/5.255))*1000)</f>
        <v>1516257.8042227821</v>
      </c>
      <c r="H1206" s="5">
        <f t="shared" si="18"/>
        <v>2.4540974213740831E-4</v>
      </c>
    </row>
    <row r="1207" spans="1:8">
      <c r="A1207" s="3" t="s">
        <v>12312</v>
      </c>
      <c r="B1207" s="1">
        <f>IF(ISERROR(SEARCH(" ",A1207)), 0, SEARCH(" ",A1207))</f>
        <v>6</v>
      </c>
      <c r="C1207" s="1">
        <f>IF(0=B1207,-1,LEFT(A1207,B1207-1)+0)</f>
        <v>72439</v>
      </c>
      <c r="D1207" s="1">
        <f>IF(B1207=0,-1,RIGHT(A1207,LEN(A1207)-B1207)+0)</f>
        <v>1518882</v>
      </c>
      <c r="F1207" s="1">
        <f>IF(C1207&lt;0,443300000,44330*(1-POWER(C1207/$A$1,1/5.255))*1000)</f>
        <v>1518506.8415587461</v>
      </c>
      <c r="H1207" s="5">
        <f t="shared" si="18"/>
        <v>2.4699643636170407E-4</v>
      </c>
    </row>
    <row r="1208" spans="1:8">
      <c r="A1208" s="3" t="s">
        <v>12313</v>
      </c>
      <c r="B1208" s="1">
        <f>IF(ISERROR(SEARCH(" ",A1208)), 0, SEARCH(" ",A1208))</f>
        <v>6</v>
      </c>
      <c r="C1208" s="1">
        <f>IF(0=B1208,-1,LEFT(A1208,B1208-1)+0)</f>
        <v>72419</v>
      </c>
      <c r="D1208" s="1">
        <f>IF(B1208=0,-1,RIGHT(A1208,LEN(A1208)-B1208)+0)</f>
        <v>1521134</v>
      </c>
      <c r="F1208" s="1">
        <f>IF(C1208&lt;0,443300000,44330*(1-POWER(C1208/$A$1,1/5.255))*1000)</f>
        <v>1520756.3817344664</v>
      </c>
      <c r="H1208" s="5">
        <f t="shared" si="18"/>
        <v>2.4824786345817459E-4</v>
      </c>
    </row>
    <row r="1209" spans="1:8">
      <c r="A1209" s="3" t="s">
        <v>12314</v>
      </c>
      <c r="B1209" s="1">
        <f>IF(ISERROR(SEARCH(" ",A1209)), 0, SEARCH(" ",A1209))</f>
        <v>6</v>
      </c>
      <c r="C1209" s="1">
        <f>IF(0=B1209,-1,LEFT(A1209,B1209-1)+0)</f>
        <v>72399</v>
      </c>
      <c r="D1209" s="1">
        <f>IF(B1209=0,-1,RIGHT(A1209,LEN(A1209)-B1209)+0)</f>
        <v>1523387</v>
      </c>
      <c r="F1209" s="1">
        <f>IF(C1209&lt;0,443300000,44330*(1-POWER(C1209/$A$1,1/5.255))*1000)</f>
        <v>1523006.4250012906</v>
      </c>
      <c r="H1209" s="5">
        <f t="shared" si="18"/>
        <v>2.4982161375236442E-4</v>
      </c>
    </row>
    <row r="1210" spans="1:8">
      <c r="A1210" s="3" t="s">
        <v>12315</v>
      </c>
      <c r="B1210" s="1">
        <f>IF(ISERROR(SEARCH(" ",A1210)), 0, SEARCH(" ",A1210))</f>
        <v>6</v>
      </c>
      <c r="C1210" s="1">
        <f>IF(0=B1210,-1,LEFT(A1210,B1210-1)+0)</f>
        <v>72379</v>
      </c>
      <c r="D1210" s="1">
        <f>IF(B1210=0,-1,RIGHT(A1210,LEN(A1210)-B1210)+0)</f>
        <v>1525639</v>
      </c>
      <c r="F1210" s="1">
        <f>IF(C1210&lt;0,443300000,44330*(1-POWER(C1210/$A$1,1/5.255))*1000)</f>
        <v>1525256.9716107526</v>
      </c>
      <c r="H1210" s="5">
        <f t="shared" si="18"/>
        <v>2.5040549517111661E-4</v>
      </c>
    </row>
    <row r="1211" spans="1:8">
      <c r="A1211" s="3" t="s">
        <v>12316</v>
      </c>
      <c r="B1211" s="1">
        <f>IF(ISERROR(SEARCH(" ",A1211)), 0, SEARCH(" ",A1211))</f>
        <v>6</v>
      </c>
      <c r="C1211" s="1">
        <f>IF(0=B1211,-1,LEFT(A1211,B1211-1)+0)</f>
        <v>72359</v>
      </c>
      <c r="D1211" s="1">
        <f>IF(B1211=0,-1,RIGHT(A1211,LEN(A1211)-B1211)+0)</f>
        <v>1527891</v>
      </c>
      <c r="F1211" s="1">
        <f>IF(C1211&lt;0,443300000,44330*(1-POWER(C1211/$A$1,1/5.255))*1000)</f>
        <v>1527508.0218145829</v>
      </c>
      <c r="H1211" s="5">
        <f t="shared" si="18"/>
        <v>2.5065805441430744E-4</v>
      </c>
    </row>
    <row r="1212" spans="1:8">
      <c r="A1212" s="3" t="s">
        <v>12317</v>
      </c>
      <c r="B1212" s="1">
        <f>IF(ISERROR(SEARCH(" ",A1212)), 0, SEARCH(" ",A1212))</f>
        <v>6</v>
      </c>
      <c r="C1212" s="1">
        <f>IF(0=B1212,-1,LEFT(A1212,B1212-1)+0)</f>
        <v>72339</v>
      </c>
      <c r="D1212" s="1">
        <f>IF(B1212=0,-1,RIGHT(A1212,LEN(A1212)-B1212)+0)</f>
        <v>1530144</v>
      </c>
      <c r="F1212" s="1">
        <f>IF(C1212&lt;0,443300000,44330*(1-POWER(C1212/$A$1,1/5.255))*1000)</f>
        <v>1529759.5758647146</v>
      </c>
      <c r="H1212" s="5">
        <f t="shared" si="18"/>
        <v>2.5123395921261636E-4</v>
      </c>
    </row>
    <row r="1213" spans="1:8">
      <c r="A1213" s="3" t="s">
        <v>12318</v>
      </c>
      <c r="B1213" s="1">
        <f>IF(ISERROR(SEARCH(" ",A1213)), 0, SEARCH(" ",A1213))</f>
        <v>6</v>
      </c>
      <c r="C1213" s="1">
        <f>IF(0=B1213,-1,LEFT(A1213,B1213-1)+0)</f>
        <v>72319</v>
      </c>
      <c r="D1213" s="1">
        <f>IF(B1213=0,-1,RIGHT(A1213,LEN(A1213)-B1213)+0)</f>
        <v>1532396</v>
      </c>
      <c r="F1213" s="1">
        <f>IF(C1213&lt;0,443300000,44330*(1-POWER(C1213/$A$1,1/5.255))*1000)</f>
        <v>1532011.6340132626</v>
      </c>
      <c r="H1213" s="5">
        <f t="shared" si="18"/>
        <v>2.5082680112544186E-4</v>
      </c>
    </row>
    <row r="1214" spans="1:8">
      <c r="A1214" s="3" t="s">
        <v>12319</v>
      </c>
      <c r="B1214" s="1">
        <f>IF(ISERROR(SEARCH(" ",A1214)), 0, SEARCH(" ",A1214))</f>
        <v>6</v>
      </c>
      <c r="C1214" s="1">
        <f>IF(0=B1214,-1,LEFT(A1214,B1214-1)+0)</f>
        <v>72299</v>
      </c>
      <c r="D1214" s="1">
        <f>IF(B1214=0,-1,RIGHT(A1214,LEN(A1214)-B1214)+0)</f>
        <v>1534648</v>
      </c>
      <c r="F1214" s="1">
        <f>IF(C1214&lt;0,443300000,44330*(1-POWER(C1214/$A$1,1/5.255))*1000)</f>
        <v>1534264.1965125485</v>
      </c>
      <c r="H1214" s="5">
        <f t="shared" si="18"/>
        <v>2.500921953773857E-4</v>
      </c>
    </row>
    <row r="1215" spans="1:8">
      <c r="A1215" s="3" t="s">
        <v>12320</v>
      </c>
      <c r="B1215" s="1">
        <f>IF(ISERROR(SEARCH(" ",A1215)), 0, SEARCH(" ",A1215))</f>
        <v>6</v>
      </c>
      <c r="C1215" s="1">
        <f>IF(0=B1215,-1,LEFT(A1215,B1215-1)+0)</f>
        <v>72279</v>
      </c>
      <c r="D1215" s="1">
        <f>IF(B1215=0,-1,RIGHT(A1215,LEN(A1215)-B1215)+0)</f>
        <v>1536891</v>
      </c>
      <c r="F1215" s="1">
        <f>IF(C1215&lt;0,443300000,44330*(1-POWER(C1215/$A$1,1/5.255))*1000)</f>
        <v>1536517.2636150906</v>
      </c>
      <c r="H1215" s="5">
        <f t="shared" si="18"/>
        <v>2.4317689732672465E-4</v>
      </c>
    </row>
    <row r="1216" spans="1:8">
      <c r="A1216" s="3" t="s">
        <v>12321</v>
      </c>
      <c r="B1216" s="1">
        <f>IF(ISERROR(SEARCH(" ",A1216)), 0, SEARCH(" ",A1216))</f>
        <v>6</v>
      </c>
      <c r="C1216" s="1">
        <f>IF(0=B1216,-1,LEFT(A1216,B1216-1)+0)</f>
        <v>72259</v>
      </c>
      <c r="D1216" s="1">
        <f>IF(B1216=0,-1,RIGHT(A1216,LEN(A1216)-B1216)+0)</f>
        <v>1539143</v>
      </c>
      <c r="F1216" s="1">
        <f>IF(C1216&lt;0,443300000,44330*(1-POWER(C1216/$A$1,1/5.255))*1000)</f>
        <v>1538770.8355735941</v>
      </c>
      <c r="H1216" s="5">
        <f t="shared" si="18"/>
        <v>2.4179977195485679E-4</v>
      </c>
    </row>
    <row r="1217" spans="1:8">
      <c r="A1217" s="3" t="s">
        <v>12322</v>
      </c>
      <c r="B1217" s="1">
        <f>IF(ISERROR(SEARCH(" ",A1217)), 0, SEARCH(" ",A1217))</f>
        <v>6</v>
      </c>
      <c r="C1217" s="1">
        <f>IF(0=B1217,-1,LEFT(A1217,B1217-1)+0)</f>
        <v>72239</v>
      </c>
      <c r="D1217" s="1">
        <f>IF(B1217=0,-1,RIGHT(A1217,LEN(A1217)-B1217)+0)</f>
        <v>1541395</v>
      </c>
      <c r="F1217" s="1">
        <f>IF(C1217&lt;0,443300000,44330*(1-POWER(C1217/$A$1,1/5.255))*1000)</f>
        <v>1541024.9126409714</v>
      </c>
      <c r="H1217" s="5">
        <f t="shared" si="18"/>
        <v>2.400989746487017E-4</v>
      </c>
    </row>
    <row r="1218" spans="1:8">
      <c r="A1218" s="3" t="s">
        <v>12323</v>
      </c>
      <c r="B1218" s="1">
        <f>IF(ISERROR(SEARCH(" ",A1218)), 0, SEARCH(" ",A1218))</f>
        <v>6</v>
      </c>
      <c r="C1218" s="1">
        <f>IF(0=B1218,-1,LEFT(A1218,B1218-1)+0)</f>
        <v>72219</v>
      </c>
      <c r="D1218" s="1">
        <f>IF(B1218=0,-1,RIGHT(A1218,LEN(A1218)-B1218)+0)</f>
        <v>1543648</v>
      </c>
      <c r="F1218" s="1">
        <f>IF(C1218&lt;0,443300000,44330*(1-POWER(C1218/$A$1,1/5.255))*1000)</f>
        <v>1543279.4950703266</v>
      </c>
      <c r="H1218" s="5">
        <f t="shared" si="18"/>
        <v>2.3872341989455647E-4</v>
      </c>
    </row>
    <row r="1219" spans="1:8">
      <c r="A1219" s="3" t="s">
        <v>12324</v>
      </c>
      <c r="B1219" s="1">
        <f>IF(ISERROR(SEARCH(" ",A1219)), 0, SEARCH(" ",A1219))</f>
        <v>6</v>
      </c>
      <c r="C1219" s="1">
        <f>IF(0=B1219,-1,LEFT(A1219,B1219-1)+0)</f>
        <v>72199</v>
      </c>
      <c r="D1219" s="1">
        <f>IF(B1219=0,-1,RIGHT(A1219,LEN(A1219)-B1219)+0)</f>
        <v>1545900</v>
      </c>
      <c r="F1219" s="1">
        <f>IF(C1219&lt;0,443300000,44330*(1-POWER(C1219/$A$1,1/5.255))*1000)</f>
        <v>1545534.5831149558</v>
      </c>
      <c r="H1219" s="5">
        <f t="shared" si="18"/>
        <v>2.3637808722698291E-4</v>
      </c>
    </row>
    <row r="1220" spans="1:8">
      <c r="A1220" s="3" t="s">
        <v>12325</v>
      </c>
      <c r="B1220" s="1">
        <f>IF(ISERROR(SEARCH(" ",A1220)), 0, SEARCH(" ",A1220))</f>
        <v>6</v>
      </c>
      <c r="C1220" s="1">
        <f>IF(0=B1220,-1,LEFT(A1220,B1220-1)+0)</f>
        <v>72179</v>
      </c>
      <c r="D1220" s="1">
        <f>IF(B1220=0,-1,RIGHT(A1220,LEN(A1220)-B1220)+0)</f>
        <v>1548152</v>
      </c>
      <c r="F1220" s="1">
        <f>IF(C1220&lt;0,443300000,44330*(1-POWER(C1220/$A$1,1/5.255))*1000)</f>
        <v>1547790.1770283612</v>
      </c>
      <c r="H1220" s="5">
        <f t="shared" ref="H1220:H1283" si="19">IF(D1220&gt;0,ABS((F1220-D1220)/D1220),0)</f>
        <v>2.3371282124672366E-4</v>
      </c>
    </row>
    <row r="1221" spans="1:8">
      <c r="A1221" s="3" t="s">
        <v>12326</v>
      </c>
      <c r="B1221" s="1">
        <f>IF(ISERROR(SEARCH(" ",A1221)), 0, SEARCH(" ",A1221))</f>
        <v>6</v>
      </c>
      <c r="C1221" s="1">
        <f>IF(0=B1221,-1,LEFT(A1221,B1221-1)+0)</f>
        <v>72159</v>
      </c>
      <c r="D1221" s="1">
        <f>IF(B1221=0,-1,RIGHT(A1221,LEN(A1221)-B1221)+0)</f>
        <v>1550404</v>
      </c>
      <c r="F1221" s="1">
        <f>IF(C1221&lt;0,443300000,44330*(1-POWER(C1221/$A$1,1/5.255))*1000)</f>
        <v>1550046.2770642431</v>
      </c>
      <c r="H1221" s="5">
        <f t="shared" si="19"/>
        <v>2.3072885245194237E-4</v>
      </c>
    </row>
    <row r="1222" spans="1:8">
      <c r="A1222" s="3" t="s">
        <v>12327</v>
      </c>
      <c r="B1222" s="1">
        <f>IF(ISERROR(SEARCH(" ",A1222)), 0, SEARCH(" ",A1222))</f>
        <v>6</v>
      </c>
      <c r="C1222" s="1">
        <f>IF(0=B1222,-1,LEFT(A1222,B1222-1)+0)</f>
        <v>72139</v>
      </c>
      <c r="D1222" s="1">
        <f>IF(B1222=0,-1,RIGHT(A1222,LEN(A1222)-B1222)+0)</f>
        <v>1552657</v>
      </c>
      <c r="F1222" s="1">
        <f>IF(C1222&lt;0,443300000,44330*(1-POWER(C1222/$A$1,1/5.255))*1000)</f>
        <v>1552302.8834764878</v>
      </c>
      <c r="H1222" s="5">
        <f t="shared" si="19"/>
        <v>2.2807131485715998E-4</v>
      </c>
    </row>
    <row r="1223" spans="1:8">
      <c r="A1223" s="3" t="s">
        <v>12328</v>
      </c>
      <c r="B1223" s="1">
        <f>IF(ISERROR(SEARCH(" ",A1223)), 0, SEARCH(" ",A1223))</f>
        <v>6</v>
      </c>
      <c r="C1223" s="1">
        <f>IF(0=B1223,-1,LEFT(A1223,B1223-1)+0)</f>
        <v>72119</v>
      </c>
      <c r="D1223" s="1">
        <f>IF(B1223=0,-1,RIGHT(A1223,LEN(A1223)-B1223)+0)</f>
        <v>1554899</v>
      </c>
      <c r="F1223" s="1">
        <f>IF(C1223&lt;0,443300000,44330*(1-POWER(C1223/$A$1,1/5.255))*1000)</f>
        <v>1554559.9965191884</v>
      </c>
      <c r="H1223" s="5">
        <f t="shared" si="19"/>
        <v>2.1802283030061977E-4</v>
      </c>
    </row>
    <row r="1224" spans="1:8">
      <c r="A1224" s="3" t="s">
        <v>12329</v>
      </c>
      <c r="B1224" s="1">
        <f>IF(ISERROR(SEARCH(" ",A1224)), 0, SEARCH(" ",A1224))</f>
        <v>6</v>
      </c>
      <c r="C1224" s="1">
        <f>IF(0=B1224,-1,LEFT(A1224,B1224-1)+0)</f>
        <v>72099</v>
      </c>
      <c r="D1224" s="1">
        <f>IF(B1224=0,-1,RIGHT(A1224,LEN(A1224)-B1224)+0)</f>
        <v>1557152</v>
      </c>
      <c r="F1224" s="1">
        <f>IF(C1224&lt;0,443300000,44330*(1-POWER(C1224/$A$1,1/5.255))*1000)</f>
        <v>1556817.6164466403</v>
      </c>
      <c r="H1224" s="5">
        <f t="shared" si="19"/>
        <v>2.1474047065389733E-4</v>
      </c>
    </row>
    <row r="1225" spans="1:8">
      <c r="A1225" s="3" t="s">
        <v>12330</v>
      </c>
      <c r="B1225" s="1">
        <f>IF(ISERROR(SEARCH(" ",A1225)), 0, SEARCH(" ",A1225))</f>
        <v>6</v>
      </c>
      <c r="C1225" s="1">
        <f>IF(0=B1225,-1,LEFT(A1225,B1225-1)+0)</f>
        <v>72079</v>
      </c>
      <c r="D1225" s="1">
        <f>IF(B1225=0,-1,RIGHT(A1225,LEN(A1225)-B1225)+0)</f>
        <v>1559404</v>
      </c>
      <c r="F1225" s="1">
        <f>IF(C1225&lt;0,443300000,44330*(1-POWER(C1225/$A$1,1/5.255))*1000)</f>
        <v>1559075.743513321</v>
      </c>
      <c r="H1225" s="5">
        <f t="shared" si="19"/>
        <v>2.1050124706552096E-4</v>
      </c>
    </row>
    <row r="1226" spans="1:8">
      <c r="A1226" s="3" t="s">
        <v>12331</v>
      </c>
      <c r="B1226" s="1">
        <f>IF(ISERROR(SEARCH(" ",A1226)), 0, SEARCH(" ",A1226))</f>
        <v>6</v>
      </c>
      <c r="C1226" s="1">
        <f>IF(0=B1226,-1,LEFT(A1226,B1226-1)+0)</f>
        <v>72059</v>
      </c>
      <c r="D1226" s="1">
        <f>IF(B1226=0,-1,RIGHT(A1226,LEN(A1226)-B1226)+0)</f>
        <v>1561656</v>
      </c>
      <c r="F1226" s="1">
        <f>IF(C1226&lt;0,443300000,44330*(1-POWER(C1226/$A$1,1/5.255))*1000)</f>
        <v>1561334.3779739237</v>
      </c>
      <c r="H1226" s="5">
        <f t="shared" si="19"/>
        <v>2.0594934228556578E-4</v>
      </c>
    </row>
    <row r="1227" spans="1:8">
      <c r="A1227" s="3" t="s">
        <v>12332</v>
      </c>
      <c r="B1227" s="1">
        <f>IF(ISERROR(SEARCH(" ",A1227)), 0, SEARCH(" ",A1227))</f>
        <v>6</v>
      </c>
      <c r="C1227" s="1">
        <f>IF(0=B1227,-1,LEFT(A1227,B1227-1)+0)</f>
        <v>72039</v>
      </c>
      <c r="D1227" s="1">
        <f>IF(B1227=0,-1,RIGHT(A1227,LEN(A1227)-B1227)+0)</f>
        <v>1563908</v>
      </c>
      <c r="F1227" s="1">
        <f>IF(C1227&lt;0,443300000,44330*(1-POWER(C1227/$A$1,1/5.255))*1000)</f>
        <v>1563593.5200833343</v>
      </c>
      <c r="H1227" s="5">
        <f t="shared" si="19"/>
        <v>2.0108594410010247E-4</v>
      </c>
    </row>
    <row r="1228" spans="1:8">
      <c r="A1228" s="3" t="s">
        <v>12333</v>
      </c>
      <c r="B1228" s="1">
        <f>IF(ISERROR(SEARCH(" ",A1228)), 0, SEARCH(" ",A1228))</f>
        <v>6</v>
      </c>
      <c r="C1228" s="1">
        <f>IF(0=B1228,-1,LEFT(A1228,B1228-1)+0)</f>
        <v>72019</v>
      </c>
      <c r="D1228" s="1">
        <f>IF(B1228=0,-1,RIGHT(A1228,LEN(A1228)-B1228)+0)</f>
        <v>1566161</v>
      </c>
      <c r="F1228" s="1">
        <f>IF(C1228&lt;0,443300000,44330*(1-POWER(C1228/$A$1,1/5.255))*1000)</f>
        <v>1565853.1700966307</v>
      </c>
      <c r="H1228" s="5">
        <f t="shared" si="19"/>
        <v>1.9655061220992209E-4</v>
      </c>
    </row>
    <row r="1229" spans="1:8">
      <c r="A1229" s="3" t="s">
        <v>12334</v>
      </c>
      <c r="B1229" s="1">
        <f>IF(ISERROR(SEARCH(" ",A1229)), 0, SEARCH(" ",A1229))</f>
        <v>6</v>
      </c>
      <c r="C1229" s="1">
        <f>IF(0=B1229,-1,LEFT(A1229,B1229-1)+0)</f>
        <v>71999</v>
      </c>
      <c r="D1229" s="1">
        <f>IF(B1229=0,-1,RIGHT(A1229,LEN(A1229)-B1229)+0)</f>
        <v>1568413</v>
      </c>
      <c r="F1229" s="1">
        <f>IF(C1229&lt;0,443300000,44330*(1-POWER(C1229/$A$1,1/5.255))*1000)</f>
        <v>1568113.3282690968</v>
      </c>
      <c r="H1229" s="5">
        <f t="shared" si="19"/>
        <v>1.9106684967748298E-4</v>
      </c>
    </row>
    <row r="1230" spans="1:8">
      <c r="A1230" s="3" t="s">
        <v>12335</v>
      </c>
      <c r="B1230" s="1">
        <f>IF(ISERROR(SEARCH(" ",A1230)), 0, SEARCH(" ",A1230))</f>
        <v>6</v>
      </c>
      <c r="C1230" s="1">
        <f>IF(0=B1230,-1,LEFT(A1230,B1230-1)+0)</f>
        <v>71979</v>
      </c>
      <c r="D1230" s="1">
        <f>IF(B1230=0,-1,RIGHT(A1230,LEN(A1230)-B1230)+0)</f>
        <v>1570665</v>
      </c>
      <c r="F1230" s="1">
        <f>IF(C1230&lt;0,443300000,44330*(1-POWER(C1230/$A$1,1/5.255))*1000)</f>
        <v>1570373.9948562142</v>
      </c>
      <c r="H1230" s="5">
        <f t="shared" si="19"/>
        <v>1.8527511836441838E-4</v>
      </c>
    </row>
    <row r="1231" spans="1:8">
      <c r="A1231" s="3" t="s">
        <v>12336</v>
      </c>
      <c r="B1231" s="1">
        <f>IF(ISERROR(SEARCH(" ",A1231)), 0, SEARCH(" ",A1231))</f>
        <v>6</v>
      </c>
      <c r="C1231" s="1">
        <f>IF(0=B1231,-1,LEFT(A1231,B1231-1)+0)</f>
        <v>71959</v>
      </c>
      <c r="D1231" s="1">
        <f>IF(B1231=0,-1,RIGHT(A1231,LEN(A1231)-B1231)+0)</f>
        <v>1572918</v>
      </c>
      <c r="F1231" s="1">
        <f>IF(C1231&lt;0,443300000,44330*(1-POWER(C1231/$A$1,1/5.255))*1000)</f>
        <v>1572635.170113666</v>
      </c>
      <c r="H1231" s="5">
        <f t="shared" si="19"/>
        <v>1.7981222564305126E-4</v>
      </c>
    </row>
    <row r="1232" spans="1:8">
      <c r="A1232" s="3" t="s">
        <v>12337</v>
      </c>
      <c r="B1232" s="1">
        <f>IF(ISERROR(SEARCH(" ",A1232)), 0, SEARCH(" ",A1232))</f>
        <v>6</v>
      </c>
      <c r="C1232" s="1">
        <f>IF(0=B1232,-1,LEFT(A1232,B1232-1)+0)</f>
        <v>71939</v>
      </c>
      <c r="D1232" s="1">
        <f>IF(B1232=0,-1,RIGHT(A1232,LEN(A1232)-B1232)+0)</f>
        <v>1575160</v>
      </c>
      <c r="F1232" s="1">
        <f>IF(C1232&lt;0,443300000,44330*(1-POWER(C1232/$A$1,1/5.255))*1000)</f>
        <v>1574896.8542973367</v>
      </c>
      <c r="H1232" s="5">
        <f t="shared" si="19"/>
        <v>1.6705966547102732E-4</v>
      </c>
    </row>
    <row r="1233" spans="1:8">
      <c r="A1233" s="3" t="s">
        <v>12338</v>
      </c>
      <c r="B1233" s="1">
        <f>IF(ISERROR(SEARCH(" ",A1233)), 0, SEARCH(" ",A1233))</f>
        <v>6</v>
      </c>
      <c r="C1233" s="1">
        <f>IF(0=B1233,-1,LEFT(A1233,B1233-1)+0)</f>
        <v>71919</v>
      </c>
      <c r="D1233" s="1">
        <f>IF(B1233=0,-1,RIGHT(A1233,LEN(A1233)-B1233)+0)</f>
        <v>1577412</v>
      </c>
      <c r="F1233" s="1">
        <f>IF(C1233&lt;0,443300000,44330*(1-POWER(C1233/$A$1,1/5.255))*1000)</f>
        <v>1577159.047663298</v>
      </c>
      <c r="H1233" s="5">
        <f t="shared" si="19"/>
        <v>1.6035907974709852E-4</v>
      </c>
    </row>
    <row r="1234" spans="1:8">
      <c r="A1234" s="3" t="s">
        <v>12339</v>
      </c>
      <c r="B1234" s="1">
        <f>IF(ISERROR(SEARCH(" ",A1234)), 0, SEARCH(" ",A1234))</f>
        <v>6</v>
      </c>
      <c r="C1234" s="1">
        <f>IF(0=B1234,-1,LEFT(A1234,B1234-1)+0)</f>
        <v>71899</v>
      </c>
      <c r="D1234" s="1">
        <f>IF(B1234=0,-1,RIGHT(A1234,LEN(A1234)-B1234)+0)</f>
        <v>1579665</v>
      </c>
      <c r="F1234" s="1">
        <f>IF(C1234&lt;0,443300000,44330*(1-POWER(C1234/$A$1,1/5.255))*1000)</f>
        <v>1579421.7504678385</v>
      </c>
      <c r="H1234" s="5">
        <f t="shared" si="19"/>
        <v>1.539880494671423E-4</v>
      </c>
    </row>
    <row r="1235" spans="1:8">
      <c r="A1235" s="3" t="s">
        <v>12340</v>
      </c>
      <c r="B1235" s="1">
        <f>IF(ISERROR(SEARCH(" ",A1235)), 0, SEARCH(" ",A1235))</f>
        <v>6</v>
      </c>
      <c r="C1235" s="1">
        <f>IF(0=B1235,-1,LEFT(A1235,B1235-1)+0)</f>
        <v>71879</v>
      </c>
      <c r="D1235" s="1">
        <f>IF(B1235=0,-1,RIGHT(A1235,LEN(A1235)-B1235)+0)</f>
        <v>1581917</v>
      </c>
      <c r="F1235" s="1">
        <f>IF(C1235&lt;0,443300000,44330*(1-POWER(C1235/$A$1,1/5.255))*1000)</f>
        <v>1581684.962967434</v>
      </c>
      <c r="H1235" s="5">
        <f t="shared" si="19"/>
        <v>1.4668091471678558E-4</v>
      </c>
    </row>
    <row r="1236" spans="1:8">
      <c r="A1236" s="3" t="s">
        <v>12341</v>
      </c>
      <c r="B1236" s="1">
        <f>IF(ISERROR(SEARCH(" ",A1236)), 0, SEARCH(" ",A1236))</f>
        <v>6</v>
      </c>
      <c r="C1236" s="1">
        <f>IF(0=B1236,-1,LEFT(A1236,B1236-1)+0)</f>
        <v>71859</v>
      </c>
      <c r="D1236" s="1">
        <f>IF(B1236=0,-1,RIGHT(A1236,LEN(A1236)-B1236)+0)</f>
        <v>1584169</v>
      </c>
      <c r="F1236" s="1">
        <f>IF(C1236&lt;0,443300000,44330*(1-POWER(C1236/$A$1,1/5.255))*1000)</f>
        <v>1583948.6854187706</v>
      </c>
      <c r="H1236" s="5">
        <f t="shared" si="19"/>
        <v>1.3907265022188381E-4</v>
      </c>
    </row>
    <row r="1237" spans="1:8">
      <c r="A1237" s="3" t="s">
        <v>12342</v>
      </c>
      <c r="B1237" s="1">
        <f>IF(ISERROR(SEARCH(" ",A1237)), 0, SEARCH(" ",A1237))</f>
        <v>6</v>
      </c>
      <c r="C1237" s="1">
        <f>IF(0=B1237,-1,LEFT(A1237,B1237-1)+0)</f>
        <v>71839</v>
      </c>
      <c r="D1237" s="1">
        <f>IF(B1237=0,-1,RIGHT(A1237,LEN(A1237)-B1237)+0)</f>
        <v>1586422</v>
      </c>
      <c r="F1237" s="1">
        <f>IF(C1237&lt;0,443300000,44330*(1-POWER(C1237/$A$1,1/5.255))*1000)</f>
        <v>1586212.9180787329</v>
      </c>
      <c r="H1237" s="5">
        <f t="shared" si="19"/>
        <v>1.3179464308178427E-4</v>
      </c>
    </row>
    <row r="1238" spans="1:8">
      <c r="A1238" s="3" t="s">
        <v>12343</v>
      </c>
      <c r="B1238" s="1">
        <f>IF(ISERROR(SEARCH(" ",A1238)), 0, SEARCH(" ",A1238))</f>
        <v>6</v>
      </c>
      <c r="C1238" s="1">
        <f>IF(0=B1238,-1,LEFT(A1238,B1238-1)+0)</f>
        <v>71819</v>
      </c>
      <c r="D1238" s="1">
        <f>IF(B1238=0,-1,RIGHT(A1238,LEN(A1238)-B1238)+0)</f>
        <v>1588674</v>
      </c>
      <c r="F1238" s="1">
        <f>IF(C1238&lt;0,443300000,44330*(1-POWER(C1238/$A$1,1/5.255))*1000)</f>
        <v>1588477.6612043965</v>
      </c>
      <c r="H1238" s="5">
        <f t="shared" si="19"/>
        <v>1.2358658579638478E-4</v>
      </c>
    </row>
    <row r="1239" spans="1:8">
      <c r="A1239" s="3" t="s">
        <v>12344</v>
      </c>
      <c r="B1239" s="1">
        <f>IF(ISERROR(SEARCH(" ",A1239)), 0, SEARCH(" ",A1239))</f>
        <v>6</v>
      </c>
      <c r="C1239" s="1">
        <f>IF(0=B1239,-1,LEFT(A1239,B1239-1)+0)</f>
        <v>71799</v>
      </c>
      <c r="D1239" s="1">
        <f>IF(B1239=0,-1,RIGHT(A1239,LEN(A1239)-B1239)+0)</f>
        <v>1590926</v>
      </c>
      <c r="F1239" s="1">
        <f>IF(C1239&lt;0,443300000,44330*(1-POWER(C1239/$A$1,1/5.255))*1000)</f>
        <v>1590742.9150530538</v>
      </c>
      <c r="H1239" s="5">
        <f t="shared" si="19"/>
        <v>1.1508074350802047E-4</v>
      </c>
    </row>
    <row r="1240" spans="1:8">
      <c r="A1240" s="3" t="s">
        <v>12345</v>
      </c>
      <c r="B1240" s="1">
        <f>IF(ISERROR(SEARCH(" ",A1240)), 0, SEARCH(" ",A1240))</f>
        <v>6</v>
      </c>
      <c r="C1240" s="1">
        <f>IF(0=B1240,-1,LEFT(A1240,B1240-1)+0)</f>
        <v>71779</v>
      </c>
      <c r="D1240" s="1">
        <f>IF(B1240=0,-1,RIGHT(A1240,LEN(A1240)-B1240)+0)</f>
        <v>1593179</v>
      </c>
      <c r="F1240" s="1">
        <f>IF(C1240&lt;0,443300000,44330*(1-POWER(C1240/$A$1,1/5.255))*1000)</f>
        <v>1593008.6798821841</v>
      </c>
      <c r="H1240" s="5">
        <f t="shared" si="19"/>
        <v>1.0690582653666872E-4</v>
      </c>
    </row>
    <row r="1241" spans="1:8">
      <c r="A1241" s="3" t="s">
        <v>12346</v>
      </c>
      <c r="B1241" s="1">
        <f>IF(ISERROR(SEARCH(" ",A1241)), 0, SEARCH(" ",A1241))</f>
        <v>6</v>
      </c>
      <c r="C1241" s="1">
        <f>IF(0=B1241,-1,LEFT(A1241,B1241-1)+0)</f>
        <v>71759</v>
      </c>
      <c r="D1241" s="1">
        <f>IF(B1241=0,-1,RIGHT(A1241,LEN(A1241)-B1241)+0)</f>
        <v>1595421</v>
      </c>
      <c r="F1241" s="1">
        <f>IF(C1241&lt;0,443300000,44330*(1-POWER(C1241/$A$1,1/5.255))*1000)</f>
        <v>1595274.9559494788</v>
      </c>
      <c r="H1241" s="5">
        <f t="shared" si="19"/>
        <v>9.1539506200067125E-5</v>
      </c>
    </row>
    <row r="1242" spans="1:8">
      <c r="A1242" s="3" t="s">
        <v>12347</v>
      </c>
      <c r="B1242" s="1">
        <f>IF(ISERROR(SEARCH(" ",A1242)), 0, SEARCH(" ",A1242))</f>
        <v>6</v>
      </c>
      <c r="C1242" s="1">
        <f>IF(0=B1242,-1,LEFT(A1242,B1242-1)+0)</f>
        <v>71739</v>
      </c>
      <c r="D1242" s="1">
        <f>IF(B1242=0,-1,RIGHT(A1242,LEN(A1242)-B1242)+0)</f>
        <v>1597673</v>
      </c>
      <c r="F1242" s="1">
        <f>IF(C1242&lt;0,443300000,44330*(1-POWER(C1242/$A$1,1/5.255))*1000)</f>
        <v>1597541.7435128302</v>
      </c>
      <c r="H1242" s="5">
        <f t="shared" si="19"/>
        <v>8.2154788351414002E-5</v>
      </c>
    </row>
    <row r="1243" spans="1:8">
      <c r="A1243" s="3" t="s">
        <v>12348</v>
      </c>
      <c r="B1243" s="1">
        <f>IF(ISERROR(SEARCH(" ",A1243)), 0, SEARCH(" ",A1243))</f>
        <v>6</v>
      </c>
      <c r="C1243" s="1">
        <f>IF(0=B1243,-1,LEFT(A1243,B1243-1)+0)</f>
        <v>71719</v>
      </c>
      <c r="D1243" s="1">
        <f>IF(B1243=0,-1,RIGHT(A1243,LEN(A1243)-B1243)+0)</f>
        <v>1599926</v>
      </c>
      <c r="F1243" s="1">
        <f>IF(C1243&lt;0,443300000,44330*(1-POWER(C1243/$A$1,1/5.255))*1000)</f>
        <v>1599809.0428303233</v>
      </c>
      <c r="H1243" s="5">
        <f t="shared" si="19"/>
        <v>7.3101611997470649E-5</v>
      </c>
    </row>
    <row r="1244" spans="1:8">
      <c r="A1244" s="3" t="s">
        <v>12349</v>
      </c>
      <c r="B1244" s="1">
        <f>IF(ISERROR(SEARCH(" ",A1244)), 0, SEARCH(" ",A1244))</f>
        <v>6</v>
      </c>
      <c r="C1244" s="1">
        <f>IF(0=B1244,-1,LEFT(A1244,B1244-1)+0)</f>
        <v>71699</v>
      </c>
      <c r="D1244" s="1">
        <f>IF(B1244=0,-1,RIGHT(A1244,LEN(A1244)-B1244)+0)</f>
        <v>1602178</v>
      </c>
      <c r="F1244" s="1">
        <f>IF(C1244&lt;0,443300000,44330*(1-POWER(C1244/$A$1,1/5.255))*1000)</f>
        <v>1602076.8541602595</v>
      </c>
      <c r="H1244" s="5">
        <f t="shared" si="19"/>
        <v>6.3130213834244515E-5</v>
      </c>
    </row>
    <row r="1245" spans="1:8">
      <c r="A1245" s="3" t="s">
        <v>12350</v>
      </c>
      <c r="B1245" s="1">
        <f>IF(ISERROR(SEARCH(" ",A1245)), 0, SEARCH(" ",A1245))</f>
        <v>6</v>
      </c>
      <c r="C1245" s="1">
        <f>IF(0=B1245,-1,LEFT(A1245,B1245-1)+0)</f>
        <v>71679</v>
      </c>
      <c r="D1245" s="1">
        <f>IF(B1245=0,-1,RIGHT(A1245,LEN(A1245)-B1245)+0)</f>
        <v>1604430</v>
      </c>
      <c r="F1245" s="1">
        <f>IF(C1245&lt;0,443300000,44330*(1-POWER(C1245/$A$1,1/5.255))*1000)</f>
        <v>1604345.177761127</v>
      </c>
      <c r="H1245" s="5">
        <f t="shared" si="19"/>
        <v>5.2867522343132371E-5</v>
      </c>
    </row>
    <row r="1246" spans="1:8">
      <c r="A1246" s="3" t="s">
        <v>12351</v>
      </c>
      <c r="B1246" s="1">
        <f>IF(ISERROR(SEARCH(" ",A1246)), 0, SEARCH(" ",A1246))</f>
        <v>6</v>
      </c>
      <c r="C1246" s="1">
        <f>IF(0=B1246,-1,LEFT(A1246,B1246-1)+0)</f>
        <v>71659</v>
      </c>
      <c r="D1246" s="1">
        <f>IF(B1246=0,-1,RIGHT(A1246,LEN(A1246)-B1246)+0)</f>
        <v>1606683</v>
      </c>
      <c r="F1246" s="1">
        <f>IF(C1246&lt;0,443300000,44330*(1-POWER(C1246/$A$1,1/5.255))*1000)</f>
        <v>1606614.0138916308</v>
      </c>
      <c r="H1246" s="5">
        <f t="shared" si="19"/>
        <v>4.2936975351823582E-5</v>
      </c>
    </row>
    <row r="1247" spans="1:8">
      <c r="A1247" s="3" t="s">
        <v>12352</v>
      </c>
      <c r="B1247" s="1">
        <f>IF(ISERROR(SEARCH(" ",A1247)), 0, SEARCH(" ",A1247))</f>
        <v>6</v>
      </c>
      <c r="C1247" s="1">
        <f>IF(0=B1247,-1,LEFT(A1247,B1247-1)+0)</f>
        <v>71639</v>
      </c>
      <c r="D1247" s="1">
        <f>IF(B1247=0,-1,RIGHT(A1247,LEN(A1247)-B1247)+0)</f>
        <v>1608935</v>
      </c>
      <c r="F1247" s="1">
        <f>IF(C1247&lt;0,443300000,44330*(1-POWER(C1247/$A$1,1/5.255))*1000)</f>
        <v>1608883.3628106725</v>
      </c>
      <c r="H1247" s="5">
        <f t="shared" si="19"/>
        <v>3.2094018296268243E-5</v>
      </c>
    </row>
    <row r="1248" spans="1:8">
      <c r="A1248" s="3" t="s">
        <v>12353</v>
      </c>
      <c r="B1248" s="1">
        <f>IF(ISERROR(SEARCH(" ",A1248)), 0, SEARCH(" ",A1248))</f>
        <v>6</v>
      </c>
      <c r="C1248" s="1">
        <f>IF(0=B1248,-1,LEFT(A1248,B1248-1)+0)</f>
        <v>71619</v>
      </c>
      <c r="D1248" s="1">
        <f>IF(B1248=0,-1,RIGHT(A1248,LEN(A1248)-B1248)+0)</f>
        <v>1611187</v>
      </c>
      <c r="F1248" s="1">
        <f>IF(C1248&lt;0,443300000,44330*(1-POWER(C1248/$A$1,1/5.255))*1000)</f>
        <v>1611153.2247773558</v>
      </c>
      <c r="H1248" s="5">
        <f t="shared" si="19"/>
        <v>2.0962943869463857E-5</v>
      </c>
    </row>
    <row r="1249" spans="1:8">
      <c r="A1249" s="3" t="s">
        <v>12354</v>
      </c>
      <c r="B1249" s="1">
        <f>IF(ISERROR(SEARCH(" ",A1249)), 0, SEARCH(" ",A1249))</f>
        <v>6</v>
      </c>
      <c r="C1249" s="1">
        <f>IF(0=B1249,-1,LEFT(A1249,B1249-1)+0)</f>
        <v>71599</v>
      </c>
      <c r="D1249" s="1">
        <f>IF(B1249=0,-1,RIGHT(A1249,LEN(A1249)-B1249)+0)</f>
        <v>1613430</v>
      </c>
      <c r="F1249" s="1">
        <f>IF(C1249&lt;0,443300000,44330*(1-POWER(C1249/$A$1,1/5.255))*1000)</f>
        <v>1613423.6000509858</v>
      </c>
      <c r="H1249" s="5">
        <f t="shared" si="19"/>
        <v>3.9666728734353883E-6</v>
      </c>
    </row>
    <row r="1250" spans="1:8">
      <c r="A1250" s="3" t="s">
        <v>12355</v>
      </c>
      <c r="B1250" s="1">
        <f>IF(ISERROR(SEARCH(" ",A1250)), 0, SEARCH(" ",A1250))</f>
        <v>6</v>
      </c>
      <c r="C1250" s="1">
        <f>IF(0=B1250,-1,LEFT(A1250,B1250-1)+0)</f>
        <v>71579</v>
      </c>
      <c r="D1250" s="1">
        <f>IF(B1250=0,-1,RIGHT(A1250,LEN(A1250)-B1250)+0)</f>
        <v>1615709</v>
      </c>
      <c r="F1250" s="1">
        <f>IF(C1250&lt;0,443300000,44330*(1-POWER(C1250/$A$1,1/5.255))*1000)</f>
        <v>1615694.4888910749</v>
      </c>
      <c r="H1250" s="5">
        <f t="shared" si="19"/>
        <v>8.9812639064957955E-6</v>
      </c>
    </row>
    <row r="1251" spans="1:8">
      <c r="A1251" s="3" t="s">
        <v>12356</v>
      </c>
      <c r="B1251" s="1">
        <f>IF(ISERROR(SEARCH(" ",A1251)), 0, SEARCH(" ",A1251))</f>
        <v>6</v>
      </c>
      <c r="C1251" s="1">
        <f>IF(0=B1251,-1,LEFT(A1251,B1251-1)+0)</f>
        <v>71559</v>
      </c>
      <c r="D1251" s="1">
        <f>IF(B1251=0,-1,RIGHT(A1251,LEN(A1251)-B1251)+0)</f>
        <v>1618002</v>
      </c>
      <c r="F1251" s="1">
        <f>IF(C1251&lt;0,443300000,44330*(1-POWER(C1251/$A$1,1/5.255))*1000)</f>
        <v>1617965.8915573463</v>
      </c>
      <c r="H1251" s="5">
        <f t="shared" si="19"/>
        <v>2.2316686044682913E-5</v>
      </c>
    </row>
    <row r="1252" spans="1:8">
      <c r="A1252" s="3" t="s">
        <v>12357</v>
      </c>
      <c r="B1252" s="1">
        <f>IF(ISERROR(SEARCH(" ",A1252)), 0, SEARCH(" ",A1252))</f>
        <v>6</v>
      </c>
      <c r="C1252" s="1">
        <f>IF(0=B1252,-1,LEFT(A1252,B1252-1)+0)</f>
        <v>71539</v>
      </c>
      <c r="D1252" s="1">
        <f>IF(B1252=0,-1,RIGHT(A1252,LEN(A1252)-B1252)+0)</f>
        <v>1620295</v>
      </c>
      <c r="F1252" s="1">
        <f>IF(C1252&lt;0,443300000,44330*(1-POWER(C1252/$A$1,1/5.255))*1000)</f>
        <v>1620237.8083097113</v>
      </c>
      <c r="H1252" s="5">
        <f t="shared" si="19"/>
        <v>3.5297084968303258E-5</v>
      </c>
    </row>
    <row r="1253" spans="1:8">
      <c r="A1253" s="3" t="s">
        <v>12358</v>
      </c>
      <c r="B1253" s="1">
        <f>IF(ISERROR(SEARCH(" ",A1253)), 0, SEARCH(" ",A1253))</f>
        <v>6</v>
      </c>
      <c r="C1253" s="1">
        <f>IF(0=B1253,-1,LEFT(A1253,B1253-1)+0)</f>
        <v>71519</v>
      </c>
      <c r="D1253" s="1">
        <f>IF(B1253=0,-1,RIGHT(A1253,LEN(A1253)-B1253)+0)</f>
        <v>1622588</v>
      </c>
      <c r="F1253" s="1">
        <f>IF(C1253&lt;0,443300000,44330*(1-POWER(C1253/$A$1,1/5.255))*1000)</f>
        <v>1622510.2394082965</v>
      </c>
      <c r="H1253" s="5">
        <f t="shared" si="19"/>
        <v>4.7923805490652634E-5</v>
      </c>
    </row>
    <row r="1254" spans="1:8">
      <c r="A1254" s="3" t="s">
        <v>12359</v>
      </c>
      <c r="B1254" s="1">
        <f>IF(ISERROR(SEARCH(" ",A1254)), 0, SEARCH(" ",A1254))</f>
        <v>6</v>
      </c>
      <c r="C1254" s="1">
        <f>IF(0=B1254,-1,LEFT(A1254,B1254-1)+0)</f>
        <v>71499</v>
      </c>
      <c r="D1254" s="1">
        <f>IF(B1254=0,-1,RIGHT(A1254,LEN(A1254)-B1254)+0)</f>
        <v>1624881</v>
      </c>
      <c r="F1254" s="1">
        <f>IF(C1254&lt;0,443300000,44330*(1-POWER(C1254/$A$1,1/5.255))*1000)</f>
        <v>1624783.1851134263</v>
      </c>
      <c r="H1254" s="5">
        <f t="shared" si="19"/>
        <v>6.0198184712420234E-5</v>
      </c>
    </row>
    <row r="1255" spans="1:8">
      <c r="A1255" s="3" t="s">
        <v>12360</v>
      </c>
      <c r="B1255" s="1">
        <f>IF(ISERROR(SEARCH(" ",A1255)), 0, SEARCH(" ",A1255))</f>
        <v>6</v>
      </c>
      <c r="C1255" s="1">
        <f>IF(0=B1255,-1,LEFT(A1255,B1255-1)+0)</f>
        <v>71479</v>
      </c>
      <c r="D1255" s="1">
        <f>IF(B1255=0,-1,RIGHT(A1255,LEN(A1255)-B1255)+0)</f>
        <v>1627174</v>
      </c>
      <c r="F1255" s="1">
        <f>IF(C1255&lt;0,443300000,44330*(1-POWER(C1255/$A$1,1/5.255))*1000)</f>
        <v>1627056.6456856413</v>
      </c>
      <c r="H1255" s="5">
        <f t="shared" si="19"/>
        <v>7.2121552064298054E-5</v>
      </c>
    </row>
    <row r="1256" spans="1:8">
      <c r="A1256" s="3" t="s">
        <v>12361</v>
      </c>
      <c r="B1256" s="1">
        <f>IF(ISERROR(SEARCH(" ",A1256)), 0, SEARCH(" ",A1256))</f>
        <v>6</v>
      </c>
      <c r="C1256" s="1">
        <f>IF(0=B1256,-1,LEFT(A1256,B1256-1)+0)</f>
        <v>71459</v>
      </c>
      <c r="D1256" s="1">
        <f>IF(B1256=0,-1,RIGHT(A1256,LEN(A1256)-B1256)+0)</f>
        <v>1629467</v>
      </c>
      <c r="F1256" s="1">
        <f>IF(C1256&lt;0,443300000,44330*(1-POWER(C1256/$A$1,1/5.255))*1000)</f>
        <v>1629330.621385674</v>
      </c>
      <c r="H1256" s="5">
        <f t="shared" si="19"/>
        <v>8.3695229376236311E-5</v>
      </c>
    </row>
    <row r="1257" spans="1:8">
      <c r="A1257" s="3" t="s">
        <v>12362</v>
      </c>
      <c r="B1257" s="1">
        <f>IF(ISERROR(SEARCH(" ",A1257)), 0, SEARCH(" ",A1257))</f>
        <v>6</v>
      </c>
      <c r="C1257" s="1">
        <f>IF(0=B1257,-1,LEFT(A1257,B1257-1)+0)</f>
        <v>71439</v>
      </c>
      <c r="D1257" s="1">
        <f>IF(B1257=0,-1,RIGHT(A1257,LEN(A1257)-B1257)+0)</f>
        <v>1631760</v>
      </c>
      <c r="F1257" s="1">
        <f>IF(C1257&lt;0,443300000,44330*(1-POWER(C1257/$A$1,1/5.255))*1000)</f>
        <v>1631605.1124744639</v>
      </c>
      <c r="H1257" s="5">
        <f t="shared" si="19"/>
        <v>9.4920530921287409E-5</v>
      </c>
    </row>
    <row r="1258" spans="1:8">
      <c r="A1258" s="3" t="s">
        <v>12363</v>
      </c>
      <c r="B1258" s="1">
        <f>IF(ISERROR(SEARCH(" ",A1258)), 0, SEARCH(" ",A1258))</f>
        <v>6</v>
      </c>
      <c r="C1258" s="1">
        <f>IF(0=B1258,-1,LEFT(A1258,B1258-1)+0)</f>
        <v>71419</v>
      </c>
      <c r="D1258" s="1">
        <f>IF(B1258=0,-1,RIGHT(A1258,LEN(A1258)-B1258)+0)</f>
        <v>1634043</v>
      </c>
      <c r="F1258" s="1">
        <f>IF(C1258&lt;0,443300000,44330*(1-POWER(C1258/$A$1,1/5.255))*1000)</f>
        <v>1633880.1192131666</v>
      </c>
      <c r="H1258" s="5">
        <f t="shared" si="19"/>
        <v>9.9679620936140198E-5</v>
      </c>
    </row>
    <row r="1259" spans="1:8">
      <c r="A1259" s="3" t="s">
        <v>12364</v>
      </c>
      <c r="B1259" s="1">
        <f>IF(ISERROR(SEARCH(" ",A1259)), 0, SEARCH(" ",A1259))</f>
        <v>6</v>
      </c>
      <c r="C1259" s="1">
        <f>IF(0=B1259,-1,LEFT(A1259,B1259-1)+0)</f>
        <v>71399</v>
      </c>
      <c r="D1259" s="1">
        <f>IF(B1259=0,-1,RIGHT(A1259,LEN(A1259)-B1259)+0)</f>
        <v>1636336</v>
      </c>
      <c r="F1259" s="1">
        <f>IF(C1259&lt;0,443300000,44330*(1-POWER(C1259/$A$1,1/5.255))*1000)</f>
        <v>1636155.6418631303</v>
      </c>
      <c r="H1259" s="5">
        <f t="shared" si="19"/>
        <v>1.1022072292593584E-4</v>
      </c>
    </row>
    <row r="1260" spans="1:8">
      <c r="A1260" s="3" t="s">
        <v>12365</v>
      </c>
      <c r="B1260" s="1">
        <f>IF(ISERROR(SEARCH(" ",A1260)), 0, SEARCH(" ",A1260))</f>
        <v>6</v>
      </c>
      <c r="C1260" s="1">
        <f>IF(0=B1260,-1,LEFT(A1260,B1260-1)+0)</f>
        <v>71379</v>
      </c>
      <c r="D1260" s="1">
        <f>IF(B1260=0,-1,RIGHT(A1260,LEN(A1260)-B1260)+0)</f>
        <v>1638629</v>
      </c>
      <c r="F1260" s="1">
        <f>IF(C1260&lt;0,443300000,44330*(1-POWER(C1260/$A$1,1/5.255))*1000)</f>
        <v>1638431.680685919</v>
      </c>
      <c r="H1260" s="5">
        <f t="shared" si="19"/>
        <v>1.2041732087067237E-4</v>
      </c>
    </row>
    <row r="1261" spans="1:8">
      <c r="A1261" s="3" t="s">
        <v>12366</v>
      </c>
      <c r="B1261" s="1">
        <f>IF(ISERROR(SEARCH(" ",A1261)), 0, SEARCH(" ",A1261))</f>
        <v>6</v>
      </c>
      <c r="C1261" s="1">
        <f>IF(0=B1261,-1,LEFT(A1261,B1261-1)+0)</f>
        <v>71359</v>
      </c>
      <c r="D1261" s="1">
        <f>IF(B1261=0,-1,RIGHT(A1261,LEN(A1261)-B1261)+0)</f>
        <v>1640922</v>
      </c>
      <c r="F1261" s="1">
        <f>IF(C1261&lt;0,443300000,44330*(1-POWER(C1261/$A$1,1/5.255))*1000)</f>
        <v>1640708.2359432939</v>
      </c>
      <c r="H1261" s="5">
        <f t="shared" si="19"/>
        <v>1.3027069946414428E-4</v>
      </c>
    </row>
    <row r="1262" spans="1:8">
      <c r="A1262" s="3" t="s">
        <v>12367</v>
      </c>
      <c r="B1262" s="1">
        <f>IF(ISERROR(SEARCH(" ",A1262)), 0, SEARCH(" ",A1262))</f>
        <v>6</v>
      </c>
      <c r="C1262" s="1">
        <f>IF(0=B1262,-1,LEFT(A1262,B1262-1)+0)</f>
        <v>71339</v>
      </c>
      <c r="D1262" s="1">
        <f>IF(B1262=0,-1,RIGHT(A1262,LEN(A1262)-B1262)+0)</f>
        <v>1643215</v>
      </c>
      <c r="F1262" s="1">
        <f>IF(C1262&lt;0,443300000,44330*(1-POWER(C1262/$A$1,1/5.255))*1000)</f>
        <v>1642985.3078972229</v>
      </c>
      <c r="H1262" s="5">
        <f t="shared" si="19"/>
        <v>1.397821361033542E-4</v>
      </c>
    </row>
    <row r="1263" spans="1:8">
      <c r="A1263" s="3" t="s">
        <v>12368</v>
      </c>
      <c r="B1263" s="1">
        <f>IF(ISERROR(SEARCH(" ",A1263)), 0, SEARCH(" ",A1263))</f>
        <v>6</v>
      </c>
      <c r="C1263" s="1">
        <f>IF(0=B1263,-1,LEFT(A1263,B1263-1)+0)</f>
        <v>71319</v>
      </c>
      <c r="D1263" s="1">
        <f>IF(B1263=0,-1,RIGHT(A1263,LEN(A1263)-B1263)+0)</f>
        <v>1645508</v>
      </c>
      <c r="F1263" s="1">
        <f>IF(C1263&lt;0,443300000,44330*(1-POWER(C1263/$A$1,1/5.255))*1000)</f>
        <v>1645262.896809886</v>
      </c>
      <c r="H1263" s="5">
        <f t="shared" si="19"/>
        <v>1.4895290093638145E-4</v>
      </c>
    </row>
    <row r="1264" spans="1:8">
      <c r="A1264" s="3" t="s">
        <v>12369</v>
      </c>
      <c r="B1264" s="1">
        <f>IF(ISERROR(SEARCH(" ",A1264)), 0, SEARCH(" ",A1264))</f>
        <v>6</v>
      </c>
      <c r="C1264" s="1">
        <f>IF(0=B1264,-1,LEFT(A1264,B1264-1)+0)</f>
        <v>71299</v>
      </c>
      <c r="D1264" s="1">
        <f>IF(B1264=0,-1,RIGHT(A1264,LEN(A1264)-B1264)+0)</f>
        <v>1647801</v>
      </c>
      <c r="F1264" s="1">
        <f>IF(C1264&lt;0,443300000,44330*(1-POWER(C1264/$A$1,1/5.255))*1000)</f>
        <v>1647541.0029436739</v>
      </c>
      <c r="H1264" s="5">
        <f t="shared" si="19"/>
        <v>1.5778425691338359E-4</v>
      </c>
    </row>
    <row r="1265" spans="1:8">
      <c r="A1265" s="3" t="s">
        <v>12370</v>
      </c>
      <c r="B1265" s="1">
        <f>IF(ISERROR(SEARCH(" ",A1265)), 0, SEARCH(" ",A1265))</f>
        <v>6</v>
      </c>
      <c r="C1265" s="1">
        <f>IF(0=B1265,-1,LEFT(A1265,B1265-1)+0)</f>
        <v>71279</v>
      </c>
      <c r="D1265" s="1">
        <f>IF(B1265=0,-1,RIGHT(A1265,LEN(A1265)-B1265)+0)</f>
        <v>1650094</v>
      </c>
      <c r="F1265" s="1">
        <f>IF(C1265&lt;0,443300000,44330*(1-POWER(C1265/$A$1,1/5.255))*1000)</f>
        <v>1649819.6265611746</v>
      </c>
      <c r="H1265" s="5">
        <f t="shared" si="19"/>
        <v>1.6627745984493318E-4</v>
      </c>
    </row>
    <row r="1266" spans="1:8">
      <c r="A1266" s="3" t="s">
        <v>12371</v>
      </c>
      <c r="B1266" s="1">
        <f>IF(ISERROR(SEARCH(" ",A1266)), 0, SEARCH(" ",A1266))</f>
        <v>6</v>
      </c>
      <c r="C1266" s="1">
        <f>IF(0=B1266,-1,LEFT(A1266,B1266-1)+0)</f>
        <v>71259</v>
      </c>
      <c r="D1266" s="1">
        <f>IF(B1266=0,-1,RIGHT(A1266,LEN(A1266)-B1266)+0)</f>
        <v>1652387</v>
      </c>
      <c r="F1266" s="1">
        <f>IF(C1266&lt;0,443300000,44330*(1-POWER(C1266/$A$1,1/5.255))*1000)</f>
        <v>1652098.7679251782</v>
      </c>
      <c r="H1266" s="5">
        <f t="shared" si="19"/>
        <v>1.7443375844873721E-4</v>
      </c>
    </row>
    <row r="1267" spans="1:8">
      <c r="A1267" s="3" t="s">
        <v>12372</v>
      </c>
      <c r="B1267" s="1">
        <f>IF(ISERROR(SEARCH(" ",A1267)), 0, SEARCH(" ",A1267))</f>
        <v>6</v>
      </c>
      <c r="C1267" s="1">
        <f>IF(0=B1267,-1,LEFT(A1267,B1267-1)+0)</f>
        <v>71239</v>
      </c>
      <c r="D1267" s="1">
        <f>IF(B1267=0,-1,RIGHT(A1267,LEN(A1267)-B1267)+0)</f>
        <v>1654670</v>
      </c>
      <c r="F1267" s="1">
        <f>IF(C1267&lt;0,443300000,44330*(1-POWER(C1267/$A$1,1/5.255))*1000)</f>
        <v>1654378.4272987009</v>
      </c>
      <c r="H1267" s="5">
        <f t="shared" si="19"/>
        <v>1.7621199471743452E-4</v>
      </c>
    </row>
    <row r="1268" spans="1:8">
      <c r="A1268" s="3" t="s">
        <v>12373</v>
      </c>
      <c r="B1268" s="1">
        <f>IF(ISERROR(SEARCH(" ",A1268)), 0, SEARCH(" ",A1268))</f>
        <v>6</v>
      </c>
      <c r="C1268" s="1">
        <f>IF(0=B1268,-1,LEFT(A1268,B1268-1)+0)</f>
        <v>71219</v>
      </c>
      <c r="D1268" s="1">
        <f>IF(B1268=0,-1,RIGHT(A1268,LEN(A1268)-B1268)+0)</f>
        <v>1656963</v>
      </c>
      <c r="F1268" s="1">
        <f>IF(C1268&lt;0,443300000,44330*(1-POWER(C1268/$A$1,1/5.255))*1000)</f>
        <v>1656658.6049449458</v>
      </c>
      <c r="H1268" s="5">
        <f t="shared" si="19"/>
        <v>1.8370660965526768E-4</v>
      </c>
    </row>
    <row r="1269" spans="1:8">
      <c r="A1269" s="3" t="s">
        <v>12374</v>
      </c>
      <c r="B1269" s="1">
        <f>IF(ISERROR(SEARCH(" ",A1269)), 0, SEARCH(" ",A1269))</f>
        <v>6</v>
      </c>
      <c r="C1269" s="1">
        <f>IF(0=B1269,-1,LEFT(A1269,B1269-1)+0)</f>
        <v>71199</v>
      </c>
      <c r="D1269" s="1">
        <f>IF(B1269=0,-1,RIGHT(A1269,LEN(A1269)-B1269)+0)</f>
        <v>1659256</v>
      </c>
      <c r="F1269" s="1">
        <f>IF(C1269&lt;0,443300000,44330*(1-POWER(C1269/$A$1,1/5.255))*1000)</f>
        <v>1658939.3011273427</v>
      </c>
      <c r="H1269" s="5">
        <f t="shared" si="19"/>
        <v>1.9086799906540034E-4</v>
      </c>
    </row>
    <row r="1270" spans="1:8">
      <c r="A1270" s="3" t="s">
        <v>12375</v>
      </c>
      <c r="B1270" s="1">
        <f>IF(ISERROR(SEARCH(" ",A1270)), 0, SEARCH(" ",A1270))</f>
        <v>6</v>
      </c>
      <c r="C1270" s="1">
        <f>IF(0=B1270,-1,LEFT(A1270,B1270-1)+0)</f>
        <v>71179</v>
      </c>
      <c r="D1270" s="1">
        <f>IF(B1270=0,-1,RIGHT(A1270,LEN(A1270)-B1270)+0)</f>
        <v>1661549</v>
      </c>
      <c r="F1270" s="1">
        <f>IF(C1270&lt;0,443300000,44330*(1-POWER(C1270/$A$1,1/5.255))*1000)</f>
        <v>1661220.5161095134</v>
      </c>
      <c r="H1270" s="5">
        <f t="shared" si="19"/>
        <v>1.9769738387892763E-4</v>
      </c>
    </row>
    <row r="1271" spans="1:8">
      <c r="A1271" s="3" t="s">
        <v>12376</v>
      </c>
      <c r="B1271" s="1">
        <f>IF(ISERROR(SEARCH(" ",A1271)), 0, SEARCH(" ",A1271))</f>
        <v>6</v>
      </c>
      <c r="C1271" s="1">
        <f>IF(0=B1271,-1,LEFT(A1271,B1271-1)+0)</f>
        <v>71159</v>
      </c>
      <c r="D1271" s="1">
        <f>IF(B1271=0,-1,RIGHT(A1271,LEN(A1271)-B1271)+0)</f>
        <v>1663842</v>
      </c>
      <c r="F1271" s="1">
        <f>IF(C1271&lt;0,443300000,44330*(1-POWER(C1271/$A$1,1/5.255))*1000)</f>
        <v>1663502.2501553001</v>
      </c>
      <c r="H1271" s="5">
        <f t="shared" si="19"/>
        <v>2.0419597816371098E-4</v>
      </c>
    </row>
    <row r="1272" spans="1:8">
      <c r="A1272" s="3" t="s">
        <v>12377</v>
      </c>
      <c r="B1272" s="1">
        <f>IF(ISERROR(SEARCH(" ",A1272)), 0, SEARCH(" ",A1272))</f>
        <v>6</v>
      </c>
      <c r="C1272" s="1">
        <f>IF(0=B1272,-1,LEFT(A1272,B1272-1)+0)</f>
        <v>71139</v>
      </c>
      <c r="D1272" s="1">
        <f>IF(B1272=0,-1,RIGHT(A1272,LEN(A1272)-B1272)+0)</f>
        <v>1666136</v>
      </c>
      <c r="F1272" s="1">
        <f>IF(C1272&lt;0,443300000,44330*(1-POWER(C1272/$A$1,1/5.255))*1000)</f>
        <v>1665784.5035287437</v>
      </c>
      <c r="H1272" s="5">
        <f t="shared" si="19"/>
        <v>2.1096505402695248E-4</v>
      </c>
    </row>
    <row r="1273" spans="1:8">
      <c r="A1273" s="3" t="s">
        <v>12378</v>
      </c>
      <c r="B1273" s="1">
        <f>IF(ISERROR(SEARCH(" ",A1273)), 0, SEARCH(" ",A1273))</f>
        <v>6</v>
      </c>
      <c r="C1273" s="1">
        <f>IF(0=B1273,-1,LEFT(A1273,B1273-1)+0)</f>
        <v>71119</v>
      </c>
      <c r="D1273" s="1">
        <f>IF(B1273=0,-1,RIGHT(A1273,LEN(A1273)-B1273)+0)</f>
        <v>1668429</v>
      </c>
      <c r="F1273" s="1">
        <f>IF(C1273&lt;0,443300000,44330*(1-POWER(C1273/$A$1,1/5.255))*1000)</f>
        <v>1668067.2764940951</v>
      </c>
      <c r="H1273" s="5">
        <f t="shared" si="19"/>
        <v>2.1680485409022383E-4</v>
      </c>
    </row>
    <row r="1274" spans="1:8">
      <c r="A1274" s="3" t="s">
        <v>12379</v>
      </c>
      <c r="B1274" s="1">
        <f>IF(ISERROR(SEARCH(" ",A1274)), 0, SEARCH(" ",A1274))</f>
        <v>6</v>
      </c>
      <c r="C1274" s="1">
        <f>IF(0=B1274,-1,LEFT(A1274,B1274-1)+0)</f>
        <v>71099</v>
      </c>
      <c r="D1274" s="1">
        <f>IF(B1274=0,-1,RIGHT(A1274,LEN(A1274)-B1274)+0)</f>
        <v>1670722</v>
      </c>
      <c r="F1274" s="1">
        <f>IF(C1274&lt;0,443300000,44330*(1-POWER(C1274/$A$1,1/5.255))*1000)</f>
        <v>1670350.5693158275</v>
      </c>
      <c r="H1274" s="5">
        <f t="shared" si="19"/>
        <v>2.2231746764126429E-4</v>
      </c>
    </row>
    <row r="1275" spans="1:8">
      <c r="A1275" s="3" t="s">
        <v>12380</v>
      </c>
      <c r="B1275" s="1">
        <f>IF(ISERROR(SEARCH(" ",A1275)), 0, SEARCH(" ",A1275))</f>
        <v>6</v>
      </c>
      <c r="C1275" s="1">
        <f>IF(0=B1275,-1,LEFT(A1275,B1275-1)+0)</f>
        <v>71079</v>
      </c>
      <c r="D1275" s="1">
        <f>IF(B1275=0,-1,RIGHT(A1275,LEN(A1275)-B1275)+0)</f>
        <v>1673005</v>
      </c>
      <c r="F1275" s="1">
        <f>IF(C1275&lt;0,443300000,44330*(1-POWER(C1275/$A$1,1/5.255))*1000)</f>
        <v>1672634.382258601</v>
      </c>
      <c r="H1275" s="5">
        <f t="shared" si="19"/>
        <v>2.2152817319672025E-4</v>
      </c>
    </row>
    <row r="1276" spans="1:8">
      <c r="A1276" s="3" t="s">
        <v>12381</v>
      </c>
      <c r="B1276" s="1">
        <f>IF(ISERROR(SEARCH(" ",A1276)), 0, SEARCH(" ",A1276))</f>
        <v>6</v>
      </c>
      <c r="C1276" s="1">
        <f>IF(0=B1276,-1,LEFT(A1276,B1276-1)+0)</f>
        <v>71059</v>
      </c>
      <c r="D1276" s="1">
        <f>IF(B1276=0,-1,RIGHT(A1276,LEN(A1276)-B1276)+0)</f>
        <v>1675298</v>
      </c>
      <c r="F1276" s="1">
        <f>IF(C1276&lt;0,443300000,44330*(1-POWER(C1276/$A$1,1/5.255))*1000)</f>
        <v>1674918.7155872975</v>
      </c>
      <c r="H1276" s="5">
        <f t="shared" si="19"/>
        <v>2.2639817674380649E-4</v>
      </c>
    </row>
    <row r="1277" spans="1:8">
      <c r="A1277" s="3" t="s">
        <v>12382</v>
      </c>
      <c r="B1277" s="1">
        <f>IF(ISERROR(SEARCH(" ",A1277)), 0, SEARCH(" ",A1277))</f>
        <v>6</v>
      </c>
      <c r="C1277" s="1">
        <f>IF(0=B1277,-1,LEFT(A1277,B1277-1)+0)</f>
        <v>71039</v>
      </c>
      <c r="D1277" s="1">
        <f>IF(B1277=0,-1,RIGHT(A1277,LEN(A1277)-B1277)+0)</f>
        <v>1677591</v>
      </c>
      <c r="F1277" s="1">
        <f>IF(C1277&lt;0,443300000,44330*(1-POWER(C1277/$A$1,1/5.255))*1000)</f>
        <v>1677203.5695670142</v>
      </c>
      <c r="H1277" s="5">
        <f t="shared" si="19"/>
        <v>2.3094451090031456E-4</v>
      </c>
    </row>
    <row r="1278" spans="1:8">
      <c r="A1278" s="3" t="s">
        <v>12383</v>
      </c>
      <c r="B1278" s="1">
        <f>IF(ISERROR(SEARCH(" ",A1278)), 0, SEARCH(" ",A1278))</f>
        <v>6</v>
      </c>
      <c r="C1278" s="1">
        <f>IF(0=B1278,-1,LEFT(A1278,B1278-1)+0)</f>
        <v>71019</v>
      </c>
      <c r="D1278" s="1">
        <f>IF(B1278=0,-1,RIGHT(A1278,LEN(A1278)-B1278)+0)</f>
        <v>1679884</v>
      </c>
      <c r="F1278" s="1">
        <f>IF(C1278&lt;0,443300000,44330*(1-POWER(C1278/$A$1,1/5.255))*1000)</f>
        <v>1679488.9444630467</v>
      </c>
      <c r="H1278" s="5">
        <f t="shared" si="19"/>
        <v>2.3516834314349486E-4</v>
      </c>
    </row>
    <row r="1279" spans="1:8">
      <c r="A1279" s="3" t="s">
        <v>12384</v>
      </c>
      <c r="B1279" s="1">
        <f>IF(ISERROR(SEARCH(" ",A1279)), 0, SEARCH(" ",A1279))</f>
        <v>6</v>
      </c>
      <c r="C1279" s="1">
        <f>IF(0=B1279,-1,LEFT(A1279,B1279-1)+0)</f>
        <v>70999</v>
      </c>
      <c r="D1279" s="1">
        <f>IF(B1279=0,-1,RIGHT(A1279,LEN(A1279)-B1279)+0)</f>
        <v>1682177</v>
      </c>
      <c r="F1279" s="1">
        <f>IF(C1279&lt;0,443300000,44330*(1-POWER(C1279/$A$1,1/5.255))*1000)</f>
        <v>1681774.8405409064</v>
      </c>
      <c r="H1279" s="5">
        <f t="shared" si="19"/>
        <v>2.3907083445653198E-4</v>
      </c>
    </row>
    <row r="1280" spans="1:8">
      <c r="A1280" s="3" t="s">
        <v>12385</v>
      </c>
      <c r="B1280" s="1">
        <f>IF(ISERROR(SEARCH(" ",A1280)), 0, SEARCH(" ",A1280))</f>
        <v>6</v>
      </c>
      <c r="C1280" s="1">
        <f>IF(0=B1280,-1,LEFT(A1280,B1280-1)+0)</f>
        <v>70979</v>
      </c>
      <c r="D1280" s="1">
        <f>IF(B1280=0,-1,RIGHT(A1280,LEN(A1280)-B1280)+0)</f>
        <v>1684470</v>
      </c>
      <c r="F1280" s="1">
        <f>IF(C1280&lt;0,443300000,44330*(1-POWER(C1280/$A$1,1/5.255))*1000)</f>
        <v>1684061.2580663159</v>
      </c>
      <c r="H1280" s="5">
        <f t="shared" si="19"/>
        <v>2.4265313937564789E-4</v>
      </c>
    </row>
    <row r="1281" spans="1:8">
      <c r="A1281" s="3" t="s">
        <v>12386</v>
      </c>
      <c r="B1281" s="1">
        <f>IF(ISERROR(SEARCH(" ",A1281)), 0, SEARCH(" ",A1281))</f>
        <v>6</v>
      </c>
      <c r="C1281" s="1">
        <f>IF(0=B1281,-1,LEFT(A1281,B1281-1)+0)</f>
        <v>70959</v>
      </c>
      <c r="D1281" s="1">
        <f>IF(B1281=0,-1,RIGHT(A1281,LEN(A1281)-B1281)+0)</f>
        <v>1686763</v>
      </c>
      <c r="F1281" s="1">
        <f>IF(C1281&lt;0,443300000,44330*(1-POWER(C1281/$A$1,1/5.255))*1000)</f>
        <v>1686348.197305196</v>
      </c>
      <c r="H1281" s="5">
        <f t="shared" si="19"/>
        <v>2.4591640604165206E-4</v>
      </c>
    </row>
    <row r="1282" spans="1:8">
      <c r="A1282" s="3" t="s">
        <v>12387</v>
      </c>
      <c r="B1282" s="1">
        <f>IF(ISERROR(SEARCH(" ",A1282)), 0, SEARCH(" ",A1282))</f>
        <v>6</v>
      </c>
      <c r="C1282" s="1">
        <f>IF(0=B1282,-1,LEFT(A1282,B1282-1)+0)</f>
        <v>70939</v>
      </c>
      <c r="D1282" s="1">
        <f>IF(B1282=0,-1,RIGHT(A1282,LEN(A1282)-B1282)+0)</f>
        <v>1689056</v>
      </c>
      <c r="F1282" s="1">
        <f>IF(C1282&lt;0,443300000,44330*(1-POWER(C1282/$A$1,1/5.255))*1000)</f>
        <v>1688635.6585236974</v>
      </c>
      <c r="H1282" s="5">
        <f t="shared" si="19"/>
        <v>2.4886177622446737E-4</v>
      </c>
    </row>
    <row r="1283" spans="1:8">
      <c r="A1283" s="3" t="s">
        <v>12388</v>
      </c>
      <c r="B1283" s="1">
        <f>IF(ISERROR(SEARCH(" ",A1283)), 0, SEARCH(" ",A1283))</f>
        <v>6</v>
      </c>
      <c r="C1283" s="1">
        <f>IF(0=B1283,-1,LEFT(A1283,B1283-1)+0)</f>
        <v>70919</v>
      </c>
      <c r="D1283" s="1">
        <f>IF(B1283=0,-1,RIGHT(A1283,LEN(A1283)-B1283)+0)</f>
        <v>1691349</v>
      </c>
      <c r="F1283" s="1">
        <f>IF(C1283&lt;0,443300000,44330*(1-POWER(C1283/$A$1,1/5.255))*1000)</f>
        <v>1690923.6419881685</v>
      </c>
      <c r="H1283" s="5">
        <f t="shared" si="19"/>
        <v>2.5149038538558834E-4</v>
      </c>
    </row>
    <row r="1284" spans="1:8">
      <c r="A1284" s="3" t="s">
        <v>12389</v>
      </c>
      <c r="B1284" s="1">
        <f>IF(ISERROR(SEARCH(" ",A1284)), 0, SEARCH(" ",A1284))</f>
        <v>6</v>
      </c>
      <c r="C1284" s="1">
        <f>IF(0=B1284,-1,LEFT(A1284,B1284-1)+0)</f>
        <v>70899</v>
      </c>
      <c r="D1284" s="1">
        <f>IF(B1284=0,-1,RIGHT(A1284,LEN(A1284)-B1284)+0)</f>
        <v>1693632</v>
      </c>
      <c r="F1284" s="1">
        <f>IF(C1284&lt;0,443300000,44330*(1-POWER(C1284/$A$1,1/5.255))*1000)</f>
        <v>1693212.147965169</v>
      </c>
      <c r="H1284" s="5">
        <f t="shared" ref="H1284:H1347" si="20">IF(D1284&gt;0,ABS((F1284-D1284)/D1284),0)</f>
        <v>2.4790039089421663E-4</v>
      </c>
    </row>
    <row r="1285" spans="1:8">
      <c r="A1285" s="3" t="s">
        <v>12390</v>
      </c>
      <c r="B1285" s="1">
        <f>IF(ISERROR(SEARCH(" ",A1285)), 0, SEARCH(" ",A1285))</f>
        <v>6</v>
      </c>
      <c r="C1285" s="1">
        <f>IF(0=B1285,-1,LEFT(A1285,B1285-1)+0)</f>
        <v>70879</v>
      </c>
      <c r="D1285" s="1">
        <f>IF(B1285=0,-1,RIGHT(A1285,LEN(A1285)-B1285)+0)</f>
        <v>1695925</v>
      </c>
      <c r="F1285" s="1">
        <f>IF(C1285&lt;0,443300000,44330*(1-POWER(C1285/$A$1,1/5.255))*1000)</f>
        <v>1695501.1767214802</v>
      </c>
      <c r="H1285" s="5">
        <f t="shared" si="20"/>
        <v>2.4990685231940715E-4</v>
      </c>
    </row>
    <row r="1286" spans="1:8">
      <c r="A1286" s="3" t="s">
        <v>12391</v>
      </c>
      <c r="B1286" s="1">
        <f>IF(ISERROR(SEARCH(" ",A1286)), 0, SEARCH(" ",A1286))</f>
        <v>6</v>
      </c>
      <c r="C1286" s="1">
        <f>IF(0=B1286,-1,LEFT(A1286,B1286-1)+0)</f>
        <v>70859</v>
      </c>
      <c r="D1286" s="1">
        <f>IF(B1286=0,-1,RIGHT(A1286,LEN(A1286)-B1286)+0)</f>
        <v>1698218</v>
      </c>
      <c r="F1286" s="1">
        <f>IF(C1286&lt;0,443300000,44330*(1-POWER(C1286/$A$1,1/5.255))*1000)</f>
        <v>1697790.7285240851</v>
      </c>
      <c r="H1286" s="5">
        <f t="shared" si="20"/>
        <v>2.515998981961478E-4</v>
      </c>
    </row>
    <row r="1287" spans="1:8">
      <c r="A1287" s="3" t="s">
        <v>12392</v>
      </c>
      <c r="B1287" s="1">
        <f>IF(ISERROR(SEARCH(" ",A1287)), 0, SEARCH(" ",A1287))</f>
        <v>6</v>
      </c>
      <c r="C1287" s="1">
        <f>IF(0=B1287,-1,LEFT(A1287,B1287-1)+0)</f>
        <v>70839</v>
      </c>
      <c r="D1287" s="1">
        <f>IF(B1287=0,-1,RIGHT(A1287,LEN(A1287)-B1287)+0)</f>
        <v>1700511</v>
      </c>
      <c r="F1287" s="1">
        <f>IF(C1287&lt;0,443300000,44330*(1-POWER(C1287/$A$1,1/5.255))*1000)</f>
        <v>1700080.8036401786</v>
      </c>
      <c r="H1287" s="5">
        <f t="shared" si="20"/>
        <v>2.5298063924394633E-4</v>
      </c>
    </row>
    <row r="1288" spans="1:8">
      <c r="A1288" s="3" t="s">
        <v>12393</v>
      </c>
      <c r="B1288" s="1">
        <f>IF(ISERROR(SEARCH(" ",A1288)), 0, SEARCH(" ",A1288))</f>
        <v>6</v>
      </c>
      <c r="C1288" s="1">
        <f>IF(0=B1288,-1,LEFT(A1288,B1288-1)+0)</f>
        <v>70819</v>
      </c>
      <c r="D1288" s="1">
        <f>IF(B1288=0,-1,RIGHT(A1288,LEN(A1288)-B1288)+0)</f>
        <v>1702804</v>
      </c>
      <c r="F1288" s="1">
        <f>IF(C1288&lt;0,443300000,44330*(1-POWER(C1288/$A$1,1/5.255))*1000)</f>
        <v>1702371.4023371716</v>
      </c>
      <c r="H1288" s="5">
        <f t="shared" si="20"/>
        <v>2.5405018007263136E-4</v>
      </c>
    </row>
    <row r="1289" spans="1:8">
      <c r="A1289" s="3" t="s">
        <v>12394</v>
      </c>
      <c r="B1289" s="1">
        <f>IF(ISERROR(SEARCH(" ",A1289)), 0, SEARCH(" ",A1289))</f>
        <v>6</v>
      </c>
      <c r="C1289" s="1">
        <f>IF(0=B1289,-1,LEFT(A1289,B1289-1)+0)</f>
        <v>70799</v>
      </c>
      <c r="D1289" s="1">
        <f>IF(B1289=0,-1,RIGHT(A1289,LEN(A1289)-B1289)+0)</f>
        <v>1705097</v>
      </c>
      <c r="F1289" s="1">
        <f>IF(C1289&lt;0,443300000,44330*(1-POWER(C1289/$A$1,1/5.255))*1000)</f>
        <v>1704662.524882687</v>
      </c>
      <c r="H1289" s="5">
        <f t="shared" si="20"/>
        <v>2.5480961922575497E-4</v>
      </c>
    </row>
    <row r="1290" spans="1:8">
      <c r="A1290" s="3" t="s">
        <v>12395</v>
      </c>
      <c r="B1290" s="1">
        <f>IF(ISERROR(SEARCH(" ",A1290)), 0, SEARCH(" ",A1290))</f>
        <v>6</v>
      </c>
      <c r="C1290" s="1">
        <f>IF(0=B1290,-1,LEFT(A1290,B1290-1)+0)</f>
        <v>70779</v>
      </c>
      <c r="D1290" s="1">
        <f>IF(B1290=0,-1,RIGHT(A1290,LEN(A1290)-B1290)+0)</f>
        <v>1707390</v>
      </c>
      <c r="F1290" s="1">
        <f>IF(C1290&lt;0,443300000,44330*(1-POWER(C1290/$A$1,1/5.255))*1000)</f>
        <v>1706954.1715445595</v>
      </c>
      <c r="H1290" s="5">
        <f t="shared" si="20"/>
        <v>2.5526004922159977E-4</v>
      </c>
    </row>
    <row r="1291" spans="1:8">
      <c r="A1291" s="3" t="s">
        <v>12396</v>
      </c>
      <c r="B1291" s="1">
        <f>IF(ISERROR(SEARCH(" ",A1291)), 0, SEARCH(" ",A1291))</f>
        <v>6</v>
      </c>
      <c r="C1291" s="1">
        <f>IF(0=B1291,-1,LEFT(A1291,B1291-1)+0)</f>
        <v>70759</v>
      </c>
      <c r="D1291" s="1">
        <f>IF(B1291=0,-1,RIGHT(A1291,LEN(A1291)-B1291)+0)</f>
        <v>1709683</v>
      </c>
      <c r="F1291" s="1">
        <f>IF(C1291&lt;0,443300000,44330*(1-POWER(C1291/$A$1,1/5.255))*1000)</f>
        <v>1709246.3425908352</v>
      </c>
      <c r="H1291" s="5">
        <f t="shared" si="20"/>
        <v>2.5540255659372045E-4</v>
      </c>
    </row>
    <row r="1292" spans="1:8">
      <c r="A1292" s="3" t="s">
        <v>12397</v>
      </c>
      <c r="B1292" s="1">
        <f>IF(ISERROR(SEARCH(" ",A1292)), 0, SEARCH(" ",A1292))</f>
        <v>6</v>
      </c>
      <c r="C1292" s="1">
        <f>IF(0=B1292,-1,LEFT(A1292,B1292-1)+0)</f>
        <v>70739</v>
      </c>
      <c r="D1292" s="1">
        <f>IF(B1292=0,-1,RIGHT(A1292,LEN(A1292)-B1292)+0)</f>
        <v>1711976</v>
      </c>
      <c r="F1292" s="1">
        <f>IF(C1292&lt;0,443300000,44330*(1-POWER(C1292/$A$1,1/5.255))*1000)</f>
        <v>1711539.0382897765</v>
      </c>
      <c r="H1292" s="5">
        <f t="shared" si="20"/>
        <v>2.5523822192803077E-4</v>
      </c>
    </row>
    <row r="1293" spans="1:8">
      <c r="A1293" s="3" t="s">
        <v>12398</v>
      </c>
      <c r="B1293" s="1">
        <f>IF(ISERROR(SEARCH(" ",A1293)), 0, SEARCH(" ",A1293))</f>
        <v>6</v>
      </c>
      <c r="C1293" s="1">
        <f>IF(0=B1293,-1,LEFT(A1293,B1293-1)+0)</f>
        <v>70719</v>
      </c>
      <c r="D1293" s="1">
        <f>IF(B1293=0,-1,RIGHT(A1293,LEN(A1293)-B1293)+0)</f>
        <v>1714259</v>
      </c>
      <c r="F1293" s="1">
        <f>IF(C1293&lt;0,443300000,44330*(1-POWER(C1293/$A$1,1/5.255))*1000)</f>
        <v>1713832.2589098483</v>
      </c>
      <c r="H1293" s="5">
        <f t="shared" si="20"/>
        <v>2.4893618184400031E-4</v>
      </c>
    </row>
    <row r="1294" spans="1:8">
      <c r="A1294" s="3" t="s">
        <v>12399</v>
      </c>
      <c r="B1294" s="1">
        <f>IF(ISERROR(SEARCH(" ",A1294)), 0, SEARCH(" ",A1294))</f>
        <v>6</v>
      </c>
      <c r="C1294" s="1">
        <f>IF(0=B1294,-1,LEFT(A1294,B1294-1)+0)</f>
        <v>70699</v>
      </c>
      <c r="D1294" s="1">
        <f>IF(B1294=0,-1,RIGHT(A1294,LEN(A1294)-B1294)+0)</f>
        <v>1716552</v>
      </c>
      <c r="F1294" s="1">
        <f>IF(C1294&lt;0,443300000,44330*(1-POWER(C1294/$A$1,1/5.255))*1000)</f>
        <v>1716126.0047197456</v>
      </c>
      <c r="H1294" s="5">
        <f t="shared" si="20"/>
        <v>2.4816916717605958E-4</v>
      </c>
    </row>
    <row r="1295" spans="1:8">
      <c r="A1295" s="3" t="s">
        <v>12400</v>
      </c>
      <c r="B1295" s="1">
        <f>IF(ISERROR(SEARCH(" ",A1295)), 0, SEARCH(" ",A1295))</f>
        <v>6</v>
      </c>
      <c r="C1295" s="1">
        <f>IF(0=B1295,-1,LEFT(A1295,B1295-1)+0)</f>
        <v>70679</v>
      </c>
      <c r="D1295" s="1">
        <f>IF(B1295=0,-1,RIGHT(A1295,LEN(A1295)-B1295)+0)</f>
        <v>1718845</v>
      </c>
      <c r="F1295" s="1">
        <f>IF(C1295&lt;0,443300000,44330*(1-POWER(C1295/$A$1,1/5.255))*1000)</f>
        <v>1718420.2759883669</v>
      </c>
      <c r="H1295" s="5">
        <f t="shared" si="20"/>
        <v>2.4709849441519131E-4</v>
      </c>
    </row>
    <row r="1296" spans="1:8">
      <c r="A1296" s="3" t="s">
        <v>12401</v>
      </c>
      <c r="B1296" s="1">
        <f>IF(ISERROR(SEARCH(" ",A1296)), 0, SEARCH(" ",A1296))</f>
        <v>6</v>
      </c>
      <c r="C1296" s="1">
        <f>IF(0=B1296,-1,LEFT(A1296,B1296-1)+0)</f>
        <v>70659</v>
      </c>
      <c r="D1296" s="1">
        <f>IF(B1296=0,-1,RIGHT(A1296,LEN(A1296)-B1296)+0)</f>
        <v>1721138</v>
      </c>
      <c r="F1296" s="1">
        <f>IF(C1296&lt;0,443300000,44330*(1-POWER(C1296/$A$1,1/5.255))*1000)</f>
        <v>1720715.0729848209</v>
      </c>
      <c r="H1296" s="5">
        <f t="shared" si="20"/>
        <v>2.4572522085914653E-4</v>
      </c>
    </row>
    <row r="1297" spans="1:8">
      <c r="A1297" s="3" t="s">
        <v>12402</v>
      </c>
      <c r="B1297" s="1">
        <f>IF(ISERROR(SEARCH(" ",A1297)), 0, SEARCH(" ",A1297))</f>
        <v>6</v>
      </c>
      <c r="C1297" s="1">
        <f>IF(0=B1297,-1,LEFT(A1297,B1297-1)+0)</f>
        <v>70639</v>
      </c>
      <c r="D1297" s="1">
        <f>IF(B1297=0,-1,RIGHT(A1297,LEN(A1297)-B1297)+0)</f>
        <v>1723431</v>
      </c>
      <c r="F1297" s="1">
        <f>IF(C1297&lt;0,443300000,44330*(1-POWER(C1297/$A$1,1/5.255))*1000)</f>
        <v>1723010.395978438</v>
      </c>
      <c r="H1297" s="5">
        <f t="shared" si="20"/>
        <v>2.4405039805018626E-4</v>
      </c>
    </row>
    <row r="1298" spans="1:8">
      <c r="A1298" s="3" t="s">
        <v>12403</v>
      </c>
      <c r="B1298" s="1">
        <f>IF(ISERROR(SEARCH(" ",A1298)), 0, SEARCH(" ",A1298))</f>
        <v>6</v>
      </c>
      <c r="C1298" s="1">
        <f>IF(0=B1298,-1,LEFT(A1298,B1298-1)+0)</f>
        <v>70619</v>
      </c>
      <c r="D1298" s="1">
        <f>IF(B1298=0,-1,RIGHT(A1298,LEN(A1298)-B1298)+0)</f>
        <v>1725724</v>
      </c>
      <c r="F1298" s="1">
        <f>IF(C1298&lt;0,443300000,44330*(1-POWER(C1298/$A$1,1/5.255))*1000)</f>
        <v>1725306.245238761</v>
      </c>
      <c r="H1298" s="5">
        <f t="shared" si="20"/>
        <v>2.4207507181858056E-4</v>
      </c>
    </row>
    <row r="1299" spans="1:8">
      <c r="A1299" s="3" t="s">
        <v>12404</v>
      </c>
      <c r="B1299" s="1">
        <f>IF(ISERROR(SEARCH(" ",A1299)), 0, SEARCH(" ",A1299))</f>
        <v>6</v>
      </c>
      <c r="C1299" s="1">
        <f>IF(0=B1299,-1,LEFT(A1299,B1299-1)+0)</f>
        <v>70599</v>
      </c>
      <c r="D1299" s="1">
        <f>IF(B1299=0,-1,RIGHT(A1299,LEN(A1299)-B1299)+0)</f>
        <v>1728017</v>
      </c>
      <c r="F1299" s="1">
        <f>IF(C1299&lt;0,443300000,44330*(1-POWER(C1299/$A$1,1/5.255))*1000)</f>
        <v>1727602.6210355437</v>
      </c>
      <c r="H1299" s="5">
        <f t="shared" si="20"/>
        <v>2.3980028232144934E-4</v>
      </c>
    </row>
    <row r="1300" spans="1:8">
      <c r="A1300" s="3" t="s">
        <v>12405</v>
      </c>
      <c r="B1300" s="1">
        <f>IF(ISERROR(SEARCH(" ",A1300)), 0, SEARCH(" ",A1300))</f>
        <v>6</v>
      </c>
      <c r="C1300" s="1">
        <f>IF(0=B1300,-1,LEFT(A1300,B1300-1)+0)</f>
        <v>70579</v>
      </c>
      <c r="D1300" s="1">
        <f>IF(B1300=0,-1,RIGHT(A1300,LEN(A1300)-B1300)+0)</f>
        <v>1730310</v>
      </c>
      <c r="F1300" s="1">
        <f>IF(C1300&lt;0,443300000,44330*(1-POWER(C1300/$A$1,1/5.255))*1000)</f>
        <v>1729899.5236387614</v>
      </c>
      <c r="H1300" s="5">
        <f t="shared" si="20"/>
        <v>2.3722706407443202E-4</v>
      </c>
    </row>
    <row r="1301" spans="1:8">
      <c r="A1301" s="3" t="s">
        <v>12406</v>
      </c>
      <c r="B1301" s="1">
        <f>IF(ISERROR(SEARCH(" ",A1301)), 0, SEARCH(" ",A1301))</f>
        <v>6</v>
      </c>
      <c r="C1301" s="1">
        <f>IF(0=B1301,-1,LEFT(A1301,B1301-1)+0)</f>
        <v>70559</v>
      </c>
      <c r="D1301" s="1">
        <f>IF(B1301=0,-1,RIGHT(A1301,LEN(A1301)-B1301)+0)</f>
        <v>1732603</v>
      </c>
      <c r="F1301" s="1">
        <f>IF(C1301&lt;0,443300000,44330*(1-POWER(C1301/$A$1,1/5.255))*1000)</f>
        <v>1732196.9533185961</v>
      </c>
      <c r="H1301" s="5">
        <f t="shared" si="20"/>
        <v>2.3435644599708124E-4</v>
      </c>
    </row>
    <row r="1302" spans="1:8">
      <c r="A1302" s="3" t="s">
        <v>12407</v>
      </c>
      <c r="B1302" s="1">
        <f>IF(ISERROR(SEARCH(" ",A1302)), 0, SEARCH(" ",A1302))</f>
        <v>6</v>
      </c>
      <c r="C1302" s="1">
        <f>IF(0=B1302,-1,LEFT(A1302,B1302-1)+0)</f>
        <v>70539</v>
      </c>
      <c r="D1302" s="1">
        <f>IF(B1302=0,-1,RIGHT(A1302,LEN(A1302)-B1302)+0)</f>
        <v>1734886</v>
      </c>
      <c r="F1302" s="1">
        <f>IF(C1302&lt;0,443300000,44330*(1-POWER(C1302/$A$1,1/5.255))*1000)</f>
        <v>1734494.9103454566</v>
      </c>
      <c r="H1302" s="5">
        <f t="shared" si="20"/>
        <v>2.2542671653551707E-4</v>
      </c>
    </row>
    <row r="1303" spans="1:8">
      <c r="A1303" s="3" t="s">
        <v>12408</v>
      </c>
      <c r="B1303" s="1">
        <f>IF(ISERROR(SEARCH(" ",A1303)), 0, SEARCH(" ",A1303))</f>
        <v>6</v>
      </c>
      <c r="C1303" s="1">
        <f>IF(0=B1303,-1,LEFT(A1303,B1303-1)+0)</f>
        <v>70519</v>
      </c>
      <c r="D1303" s="1">
        <f>IF(B1303=0,-1,RIGHT(A1303,LEN(A1303)-B1303)+0)</f>
        <v>1737179</v>
      </c>
      <c r="F1303" s="1">
        <f>IF(C1303&lt;0,443300000,44330*(1-POWER(C1303/$A$1,1/5.255))*1000)</f>
        <v>1736793.3949899527</v>
      </c>
      <c r="H1303" s="5">
        <f t="shared" si="20"/>
        <v>2.2197194995295368E-4</v>
      </c>
    </row>
    <row r="1304" spans="1:8">
      <c r="A1304" s="3" t="s">
        <v>12409</v>
      </c>
      <c r="B1304" s="1">
        <f>IF(ISERROR(SEARCH(" ",A1304)), 0, SEARCH(" ",A1304))</f>
        <v>6</v>
      </c>
      <c r="C1304" s="1">
        <f>IF(0=B1304,-1,LEFT(A1304,B1304-1)+0)</f>
        <v>70499</v>
      </c>
      <c r="D1304" s="1">
        <f>IF(B1304=0,-1,RIGHT(A1304,LEN(A1304)-B1304)+0)</f>
        <v>1739472</v>
      </c>
      <c r="F1304" s="1">
        <f>IF(C1304&lt;0,443300000,44330*(1-POWER(C1304/$A$1,1/5.255))*1000)</f>
        <v>1739092.4075229166</v>
      </c>
      <c r="H1304" s="5">
        <f t="shared" si="20"/>
        <v>2.1822281536204032E-4</v>
      </c>
    </row>
    <row r="1305" spans="1:8">
      <c r="A1305" s="3" t="s">
        <v>12410</v>
      </c>
      <c r="B1305" s="1">
        <f>IF(ISERROR(SEARCH(" ",A1305)), 0, SEARCH(" ",A1305))</f>
        <v>6</v>
      </c>
      <c r="C1305" s="1">
        <f>IF(0=B1305,-1,LEFT(A1305,B1305-1)+0)</f>
        <v>70479</v>
      </c>
      <c r="D1305" s="1">
        <f>IF(B1305=0,-1,RIGHT(A1305,LEN(A1305)-B1305)+0)</f>
        <v>1741765</v>
      </c>
      <c r="F1305" s="1">
        <f>IF(C1305&lt;0,443300000,44330*(1-POWER(C1305/$A$1,1/5.255))*1000)</f>
        <v>1741391.9482154013</v>
      </c>
      <c r="H1305" s="5">
        <f t="shared" si="20"/>
        <v>2.1418031973241753E-4</v>
      </c>
    </row>
    <row r="1306" spans="1:8">
      <c r="A1306" s="3" t="s">
        <v>12411</v>
      </c>
      <c r="B1306" s="1">
        <f>IF(ISERROR(SEARCH(" ",A1306)), 0, SEARCH(" ",A1306))</f>
        <v>6</v>
      </c>
      <c r="C1306" s="1">
        <f>IF(0=B1306,-1,LEFT(A1306,B1306-1)+0)</f>
        <v>70459</v>
      </c>
      <c r="D1306" s="1">
        <f>IF(B1306=0,-1,RIGHT(A1306,LEN(A1306)-B1306)+0)</f>
        <v>1744058</v>
      </c>
      <c r="F1306" s="1">
        <f>IF(C1306&lt;0,443300000,44330*(1-POWER(C1306/$A$1,1/5.255))*1000)</f>
        <v>1743692.0173386715</v>
      </c>
      <c r="H1306" s="5">
        <f t="shared" si="20"/>
        <v>2.0984546461672222E-4</v>
      </c>
    </row>
    <row r="1307" spans="1:8">
      <c r="A1307" s="3" t="s">
        <v>12412</v>
      </c>
      <c r="B1307" s="1">
        <f>IF(ISERROR(SEARCH(" ",A1307)), 0, SEARCH(" ",A1307))</f>
        <v>6</v>
      </c>
      <c r="C1307" s="1">
        <f>IF(0=B1307,-1,LEFT(A1307,B1307-1)+0)</f>
        <v>70439</v>
      </c>
      <c r="D1307" s="1">
        <f>IF(B1307=0,-1,RIGHT(A1307,LEN(A1307)-B1307)+0)</f>
        <v>1746351</v>
      </c>
      <c r="F1307" s="1">
        <f>IF(C1307&lt;0,443300000,44330*(1-POWER(C1307/$A$1,1/5.255))*1000)</f>
        <v>1745992.6151641994</v>
      </c>
      <c r="H1307" s="5">
        <f t="shared" si="20"/>
        <v>2.0521924618855067E-4</v>
      </c>
    </row>
    <row r="1308" spans="1:8">
      <c r="A1308" s="3" t="s">
        <v>12413</v>
      </c>
      <c r="B1308" s="1">
        <f>IF(ISERROR(SEARCH(" ",A1308)), 0, SEARCH(" ",A1308))</f>
        <v>6</v>
      </c>
      <c r="C1308" s="1">
        <f>IF(0=B1308,-1,LEFT(A1308,B1308-1)+0)</f>
        <v>70419</v>
      </c>
      <c r="D1308" s="1">
        <f>IF(B1308=0,-1,RIGHT(A1308,LEN(A1308)-B1308)+0)</f>
        <v>1748644</v>
      </c>
      <c r="F1308" s="1">
        <f>IF(C1308&lt;0,443300000,44330*(1-POWER(C1308/$A$1,1/5.255))*1000)</f>
        <v>1748293.7419636922</v>
      </c>
      <c r="H1308" s="5">
        <f t="shared" si="20"/>
        <v>2.0030265526188161E-4</v>
      </c>
    </row>
    <row r="1309" spans="1:8">
      <c r="A1309" s="3" t="s">
        <v>12414</v>
      </c>
      <c r="B1309" s="1">
        <f>IF(ISERROR(SEARCH(" ",A1309)), 0, SEARCH(" ",A1309))</f>
        <v>6</v>
      </c>
      <c r="C1309" s="1">
        <f>IF(0=B1309,-1,LEFT(A1309,B1309-1)+0)</f>
        <v>70399</v>
      </c>
      <c r="D1309" s="1">
        <f>IF(B1309=0,-1,RIGHT(A1309,LEN(A1309)-B1309)+0)</f>
        <v>1750937</v>
      </c>
      <c r="F1309" s="1">
        <f>IF(C1309&lt;0,443300000,44330*(1-POWER(C1309/$A$1,1/5.255))*1000)</f>
        <v>1750595.3980090646</v>
      </c>
      <c r="H1309" s="5">
        <f t="shared" si="20"/>
        <v>1.950966773421275E-4</v>
      </c>
    </row>
    <row r="1310" spans="1:8">
      <c r="A1310" s="3" t="s">
        <v>12415</v>
      </c>
      <c r="B1310" s="1">
        <f>IF(ISERROR(SEARCH(" ",A1310)), 0, SEARCH(" ",A1310))</f>
        <v>6</v>
      </c>
      <c r="C1310" s="1">
        <f>IF(0=B1310,-1,LEFT(A1310,B1310-1)+0)</f>
        <v>70379</v>
      </c>
      <c r="D1310" s="1">
        <f>IF(B1310=0,-1,RIGHT(A1310,LEN(A1310)-B1310)+0)</f>
        <v>1753220</v>
      </c>
      <c r="F1310" s="1">
        <f>IF(C1310&lt;0,443300000,44330*(1-POWER(C1310/$A$1,1/5.255))*1000)</f>
        <v>1752897.5835724378</v>
      </c>
      <c r="H1310" s="5">
        <f t="shared" si="20"/>
        <v>1.8389958337359036E-4</v>
      </c>
    </row>
    <row r="1311" spans="1:8">
      <c r="A1311" s="3" t="s">
        <v>12416</v>
      </c>
      <c r="B1311" s="1">
        <f>IF(ISERROR(SEARCH(" ",A1311)), 0, SEARCH(" ",A1311))</f>
        <v>6</v>
      </c>
      <c r="C1311" s="1">
        <f>IF(0=B1311,-1,LEFT(A1311,B1311-1)+0)</f>
        <v>70359</v>
      </c>
      <c r="D1311" s="1">
        <f>IF(B1311=0,-1,RIGHT(A1311,LEN(A1311)-B1311)+0)</f>
        <v>1755513</v>
      </c>
      <c r="F1311" s="1">
        <f>IF(C1311&lt;0,443300000,44330*(1-POWER(C1311/$A$1,1/5.255))*1000)</f>
        <v>1755200.2989261742</v>
      </c>
      <c r="H1311" s="5">
        <f t="shared" si="20"/>
        <v>1.7812518268211345E-4</v>
      </c>
    </row>
    <row r="1312" spans="1:8">
      <c r="A1312" s="3" t="s">
        <v>12417</v>
      </c>
      <c r="B1312" s="1">
        <f>IF(ISERROR(SEARCH(" ",A1312)), 0, SEARCH(" ",A1312))</f>
        <v>6</v>
      </c>
      <c r="C1312" s="1">
        <f>IF(0=B1312,-1,LEFT(A1312,B1312-1)+0)</f>
        <v>70339</v>
      </c>
      <c r="D1312" s="1">
        <f>IF(B1312=0,-1,RIGHT(A1312,LEN(A1312)-B1312)+0)</f>
        <v>1757806</v>
      </c>
      <c r="F1312" s="1">
        <f>IF(C1312&lt;0,443300000,44330*(1-POWER(C1312/$A$1,1/5.255))*1000)</f>
        <v>1757503.544342828</v>
      </c>
      <c r="H1312" s="5">
        <f t="shared" si="20"/>
        <v>1.7206429900228854E-4</v>
      </c>
    </row>
    <row r="1313" spans="1:8">
      <c r="A1313" s="3" t="s">
        <v>12418</v>
      </c>
      <c r="B1313" s="1">
        <f>IF(ISERROR(SEARCH(" ",A1313)), 0, SEARCH(" ",A1313))</f>
        <v>6</v>
      </c>
      <c r="C1313" s="1">
        <f>IF(0=B1313,-1,LEFT(A1313,B1313-1)+0)</f>
        <v>70319</v>
      </c>
      <c r="D1313" s="1">
        <f>IF(B1313=0,-1,RIGHT(A1313,LEN(A1313)-B1313)+0)</f>
        <v>1760099</v>
      </c>
      <c r="F1313" s="1">
        <f>IF(C1313&lt;0,443300000,44330*(1-POWER(C1313/$A$1,1/5.255))*1000)</f>
        <v>1759807.3200951901</v>
      </c>
      <c r="H1313" s="5">
        <f t="shared" si="20"/>
        <v>1.6571789701029323E-4</v>
      </c>
    </row>
    <row r="1314" spans="1:8">
      <c r="A1314" s="3" t="s">
        <v>12419</v>
      </c>
      <c r="B1314" s="1">
        <f>IF(ISERROR(SEARCH(" ",A1314)), 0, SEARCH(" ",A1314))</f>
        <v>6</v>
      </c>
      <c r="C1314" s="1">
        <f>IF(0=B1314,-1,LEFT(A1314,B1314-1)+0)</f>
        <v>70299</v>
      </c>
      <c r="D1314" s="1">
        <f>IF(B1314=0,-1,RIGHT(A1314,LEN(A1314)-B1314)+0)</f>
        <v>1762392</v>
      </c>
      <c r="F1314" s="1">
        <f>IF(C1314&lt;0,443300000,44330*(1-POWER(C1314/$A$1,1/5.255))*1000)</f>
        <v>1762111.6264562623</v>
      </c>
      <c r="H1314" s="5">
        <f t="shared" si="20"/>
        <v>1.5908693624215784E-4</v>
      </c>
    </row>
    <row r="1315" spans="1:8">
      <c r="A1315" s="3" t="s">
        <v>12420</v>
      </c>
      <c r="B1315" s="1">
        <f>IF(ISERROR(SEARCH(" ",A1315)), 0, SEARCH(" ",A1315))</f>
        <v>6</v>
      </c>
      <c r="C1315" s="1">
        <f>IF(0=B1315,-1,LEFT(A1315,B1315-1)+0)</f>
        <v>70279</v>
      </c>
      <c r="D1315" s="1">
        <f>IF(B1315=0,-1,RIGHT(A1315,LEN(A1315)-B1315)+0)</f>
        <v>1764685</v>
      </c>
      <c r="F1315" s="1">
        <f>IF(C1315&lt;0,443300000,44330*(1-POWER(C1315/$A$1,1/5.255))*1000)</f>
        <v>1764416.4636992638</v>
      </c>
      <c r="H1315" s="5">
        <f t="shared" si="20"/>
        <v>1.5217237112359806E-4</v>
      </c>
    </row>
    <row r="1316" spans="1:8">
      <c r="A1316" s="3" t="s">
        <v>12421</v>
      </c>
      <c r="B1316" s="1">
        <f>IF(ISERROR(SEARCH(" ",A1316)), 0, SEARCH(" ",A1316))</f>
        <v>6</v>
      </c>
      <c r="C1316" s="1">
        <f>IF(0=B1316,-1,LEFT(A1316,B1316-1)+0)</f>
        <v>70259</v>
      </c>
      <c r="D1316" s="1">
        <f>IF(B1316=0,-1,RIGHT(A1316,LEN(A1316)-B1316)+0)</f>
        <v>1766978</v>
      </c>
      <c r="F1316" s="1">
        <f>IF(C1316&lt;0,443300000,44330*(1-POWER(C1316/$A$1,1/5.255))*1000)</f>
        <v>1766721.8320976291</v>
      </c>
      <c r="H1316" s="5">
        <f t="shared" si="20"/>
        <v>1.4497515100409558E-4</v>
      </c>
    </row>
    <row r="1317" spans="1:8">
      <c r="A1317" s="3" t="s">
        <v>12422</v>
      </c>
      <c r="B1317" s="1">
        <f>IF(ISERROR(SEARCH(" ",A1317)), 0, SEARCH(" ",A1317))</f>
        <v>6</v>
      </c>
      <c r="C1317" s="1">
        <f>IF(0=B1317,-1,LEFT(A1317,B1317-1)+0)</f>
        <v>70239</v>
      </c>
      <c r="D1317" s="1">
        <f>IF(B1317=0,-1,RIGHT(A1317,LEN(A1317)-B1317)+0)</f>
        <v>1769271</v>
      </c>
      <c r="F1317" s="1">
        <f>IF(C1317&lt;0,443300000,44330*(1-POWER(C1317/$A$1,1/5.255))*1000)</f>
        <v>1769027.7319250256</v>
      </c>
      <c r="H1317" s="5">
        <f t="shared" si="20"/>
        <v>1.374962201801859E-4</v>
      </c>
    </row>
    <row r="1318" spans="1:8">
      <c r="A1318" s="3" t="s">
        <v>12423</v>
      </c>
      <c r="B1318" s="1">
        <f>IF(ISERROR(SEARCH(" ",A1318)), 0, SEARCH(" ",A1318))</f>
        <v>6</v>
      </c>
      <c r="C1318" s="1">
        <f>IF(0=B1318,-1,LEFT(A1318,B1318-1)+0)</f>
        <v>70219</v>
      </c>
      <c r="D1318" s="1">
        <f>IF(B1318=0,-1,RIGHT(A1318,LEN(A1318)-B1318)+0)</f>
        <v>1771564</v>
      </c>
      <c r="F1318" s="1">
        <f>IF(C1318&lt;0,443300000,44330*(1-POWER(C1318/$A$1,1/5.255))*1000)</f>
        <v>1771334.1634553163</v>
      </c>
      <c r="H1318" s="5">
        <f t="shared" si="20"/>
        <v>1.2973651794892467E-4</v>
      </c>
    </row>
    <row r="1319" spans="1:8">
      <c r="A1319" s="3" t="s">
        <v>12424</v>
      </c>
      <c r="B1319" s="1">
        <f>IF(ISERROR(SEARCH(" ",A1319)), 0, SEARCH(" ",A1319))</f>
        <v>6</v>
      </c>
      <c r="C1319" s="1">
        <f>IF(0=B1319,-1,LEFT(A1319,B1319-1)+0)</f>
        <v>70199</v>
      </c>
      <c r="D1319" s="1">
        <f>IF(B1319=0,-1,RIGHT(A1319,LEN(A1319)-B1319)+0)</f>
        <v>1773848</v>
      </c>
      <c r="F1319" s="1">
        <f>IF(C1319&lt;0,443300000,44330*(1-POWER(C1319/$A$1,1/5.255))*1000)</f>
        <v>1773641.126962611</v>
      </c>
      <c r="H1319" s="5">
        <f t="shared" si="20"/>
        <v>1.1662388061942958E-4</v>
      </c>
    </row>
    <row r="1320" spans="1:8">
      <c r="A1320" s="3" t="s">
        <v>12425</v>
      </c>
      <c r="B1320" s="1">
        <f>IF(ISERROR(SEARCH(" ",A1320)), 0, SEARCH(" ",A1320))</f>
        <v>6</v>
      </c>
      <c r="C1320" s="1">
        <f>IF(0=B1320,-1,LEFT(A1320,B1320-1)+0)</f>
        <v>70179</v>
      </c>
      <c r="D1320" s="1">
        <f>IF(B1320=0,-1,RIGHT(A1320,LEN(A1320)-B1320)+0)</f>
        <v>1776141</v>
      </c>
      <c r="F1320" s="1">
        <f>IF(C1320&lt;0,443300000,44330*(1-POWER(C1320/$A$1,1/5.255))*1000)</f>
        <v>1775948.6227212159</v>
      </c>
      <c r="H1320" s="5">
        <f t="shared" si="20"/>
        <v>1.0831194076599612E-4</v>
      </c>
    </row>
    <row r="1321" spans="1:8">
      <c r="A1321" s="3" t="s">
        <v>12426</v>
      </c>
      <c r="B1321" s="1">
        <f>IF(ISERROR(SEARCH(" ",A1321)), 0, SEARCH(" ",A1321))</f>
        <v>6</v>
      </c>
      <c r="C1321" s="1">
        <f>IF(0=B1321,-1,LEFT(A1321,B1321-1)+0)</f>
        <v>70159</v>
      </c>
      <c r="D1321" s="1">
        <f>IF(B1321=0,-1,RIGHT(A1321,LEN(A1321)-B1321)+0)</f>
        <v>1778434</v>
      </c>
      <c r="F1321" s="1">
        <f>IF(C1321&lt;0,443300000,44330*(1-POWER(C1321/$A$1,1/5.255))*1000)</f>
        <v>1778256.6510056739</v>
      </c>
      <c r="H1321" s="5">
        <f t="shared" si="20"/>
        <v>9.972199942538169E-5</v>
      </c>
    </row>
    <row r="1322" spans="1:8">
      <c r="A1322" s="3" t="s">
        <v>12427</v>
      </c>
      <c r="B1322" s="1">
        <f>IF(ISERROR(SEARCH(" ",A1322)), 0, SEARCH(" ",A1322))</f>
        <v>6</v>
      </c>
      <c r="C1322" s="1">
        <f>IF(0=B1322,-1,LEFT(A1322,B1322-1)+0)</f>
        <v>70139</v>
      </c>
      <c r="D1322" s="1">
        <f>IF(B1322=0,-1,RIGHT(A1322,LEN(A1322)-B1322)+0)</f>
        <v>1780727</v>
      </c>
      <c r="F1322" s="1">
        <f>IF(C1322&lt;0,443300000,44330*(1-POWER(C1322/$A$1,1/5.255))*1000)</f>
        <v>1780565.2120907293</v>
      </c>
      <c r="H1322" s="5">
        <f t="shared" si="20"/>
        <v>9.0854976237643317E-5</v>
      </c>
    </row>
    <row r="1323" spans="1:8">
      <c r="A1323" s="3" t="s">
        <v>12428</v>
      </c>
      <c r="B1323" s="1">
        <f>IF(ISERROR(SEARCH(" ",A1323)), 0, SEARCH(" ",A1323))</f>
        <v>6</v>
      </c>
      <c r="C1323" s="1">
        <f>IF(0=B1323,-1,LEFT(A1323,B1323-1)+0)</f>
        <v>70119</v>
      </c>
      <c r="D1323" s="1">
        <f>IF(B1323=0,-1,RIGHT(A1323,LEN(A1323)-B1323)+0)</f>
        <v>1783020</v>
      </c>
      <c r="F1323" s="1">
        <f>IF(C1323&lt;0,443300000,44330*(1-POWER(C1323/$A$1,1/5.255))*1000)</f>
        <v>1782874.3062513629</v>
      </c>
      <c r="H1323" s="5">
        <f t="shared" si="20"/>
        <v>8.171178597946324E-5</v>
      </c>
    </row>
    <row r="1324" spans="1:8">
      <c r="A1324" s="3" t="s">
        <v>12429</v>
      </c>
      <c r="B1324" s="1">
        <f>IF(ISERROR(SEARCH(" ",A1324)), 0, SEARCH(" ",A1324))</f>
        <v>6</v>
      </c>
      <c r="C1324" s="1">
        <f>IF(0=B1324,-1,LEFT(A1324,B1324-1)+0)</f>
        <v>70099</v>
      </c>
      <c r="D1324" s="1">
        <f>IF(B1324=0,-1,RIGHT(A1324,LEN(A1324)-B1324)+0)</f>
        <v>1785313</v>
      </c>
      <c r="F1324" s="1">
        <f>IF(C1324&lt;0,443300000,44330*(1-POWER(C1324/$A$1,1/5.255))*1000)</f>
        <v>1785183.9337627715</v>
      </c>
      <c r="H1324" s="5">
        <f t="shared" si="20"/>
        <v>7.2293338606987617E-5</v>
      </c>
    </row>
    <row r="1325" spans="1:8">
      <c r="A1325" s="3" t="s">
        <v>12430</v>
      </c>
      <c r="B1325" s="1">
        <f>IF(ISERROR(SEARCH(" ",A1325)), 0, SEARCH(" ",A1325))</f>
        <v>6</v>
      </c>
      <c r="C1325" s="1">
        <f>IF(0=B1325,-1,LEFT(A1325,B1325-1)+0)</f>
        <v>70079</v>
      </c>
      <c r="D1325" s="1">
        <f>IF(B1325=0,-1,RIGHT(A1325,LEN(A1325)-B1325)+0)</f>
        <v>1787606</v>
      </c>
      <c r="F1325" s="1">
        <f>IF(C1325&lt;0,443300000,44330*(1-POWER(C1325/$A$1,1/5.255))*1000)</f>
        <v>1787494.0949003648</v>
      </c>
      <c r="H1325" s="5">
        <f t="shared" si="20"/>
        <v>6.260053928843676E-5</v>
      </c>
    </row>
    <row r="1326" spans="1:8">
      <c r="A1326" s="3" t="s">
        <v>12431</v>
      </c>
      <c r="B1326" s="1">
        <f>IF(ISERROR(SEARCH(" ",A1326)), 0, SEARCH(" ",A1326))</f>
        <v>6</v>
      </c>
      <c r="C1326" s="1">
        <f>IF(0=B1326,-1,LEFT(A1326,B1326-1)+0)</f>
        <v>70059</v>
      </c>
      <c r="D1326" s="1">
        <f>IF(B1326=0,-1,RIGHT(A1326,LEN(A1326)-B1326)+0)</f>
        <v>1789899</v>
      </c>
      <c r="F1326" s="1">
        <f>IF(C1326&lt;0,443300000,44330*(1-POWER(C1326/$A$1,1/5.255))*1000)</f>
        <v>1789804.789939787</v>
      </c>
      <c r="H1326" s="5">
        <f t="shared" si="20"/>
        <v>5.2634288422416007E-5</v>
      </c>
    </row>
    <row r="1327" spans="1:8">
      <c r="A1327" s="3" t="s">
        <v>12432</v>
      </c>
      <c r="B1327" s="1">
        <f>IF(ISERROR(SEARCH(" ",A1327)), 0, SEARCH(" ",A1327))</f>
        <v>6</v>
      </c>
      <c r="C1327" s="1">
        <f>IF(0=B1327,-1,LEFT(A1327,B1327-1)+0)</f>
        <v>70039</v>
      </c>
      <c r="D1327" s="1">
        <f>IF(B1327=0,-1,RIGHT(A1327,LEN(A1327)-B1327)+0)</f>
        <v>1792192</v>
      </c>
      <c r="F1327" s="1">
        <f>IF(C1327&lt;0,443300000,44330*(1-POWER(C1327/$A$1,1/5.255))*1000)</f>
        <v>1792116.0191568905</v>
      </c>
      <c r="H1327" s="5">
        <f t="shared" si="20"/>
        <v>4.2395481683627849E-5</v>
      </c>
    </row>
    <row r="1328" spans="1:8">
      <c r="A1328" s="3" t="s">
        <v>12433</v>
      </c>
      <c r="B1328" s="1">
        <f>IF(ISERROR(SEARCH(" ",A1328)), 0, SEARCH(" ",A1328))</f>
        <v>6</v>
      </c>
      <c r="C1328" s="1">
        <f>IF(0=B1328,-1,LEFT(A1328,B1328-1)+0)</f>
        <v>70019</v>
      </c>
      <c r="D1328" s="1">
        <f>IF(B1328=0,-1,RIGHT(A1328,LEN(A1328)-B1328)+0)</f>
        <v>1794475</v>
      </c>
      <c r="F1328" s="1">
        <f>IF(C1328&lt;0,443300000,44330*(1-POWER(C1328/$A$1,1/5.255))*1000)</f>
        <v>1794427.7828277582</v>
      </c>
      <c r="H1328" s="5">
        <f t="shared" si="20"/>
        <v>2.631252719696275E-5</v>
      </c>
    </row>
    <row r="1329" spans="1:8">
      <c r="A1329" s="3" t="s">
        <v>12434</v>
      </c>
      <c r="B1329" s="1">
        <f>IF(ISERROR(SEARCH(" ",A1329)), 0, SEARCH(" ",A1329))</f>
        <v>6</v>
      </c>
      <c r="C1329" s="1">
        <f>IF(0=B1329,-1,LEFT(A1329,B1329-1)+0)</f>
        <v>69999</v>
      </c>
      <c r="D1329" s="1">
        <f>IF(B1329=0,-1,RIGHT(A1329,LEN(A1329)-B1329)+0)</f>
        <v>1796768</v>
      </c>
      <c r="F1329" s="1">
        <f>IF(C1329&lt;0,443300000,44330*(1-POWER(C1329/$A$1,1/5.255))*1000)</f>
        <v>1796740.0812286895</v>
      </c>
      <c r="H1329" s="5">
        <f t="shared" si="20"/>
        <v>1.5538328437770812E-5</v>
      </c>
    </row>
    <row r="1330" spans="1:8">
      <c r="A1330" s="3" t="s">
        <v>12435</v>
      </c>
      <c r="B1330" s="1">
        <f>IF(ISERROR(SEARCH(" ",A1330)), 0, SEARCH(" ",A1330))</f>
        <v>6</v>
      </c>
      <c r="C1330" s="1">
        <f>IF(0=B1330,-1,LEFT(A1330,B1330-1)+0)</f>
        <v>69979</v>
      </c>
      <c r="D1330" s="1">
        <f>IF(B1330=0,-1,RIGHT(A1330,LEN(A1330)-B1330)+0)</f>
        <v>1799061</v>
      </c>
      <c r="F1330" s="1">
        <f>IF(C1330&lt;0,443300000,44330*(1-POWER(C1330/$A$1,1/5.255))*1000)</f>
        <v>1799052.9146362061</v>
      </c>
      <c r="H1330" s="5">
        <f t="shared" si="20"/>
        <v>4.4942132556290952E-6</v>
      </c>
    </row>
    <row r="1331" spans="1:8">
      <c r="A1331" s="3" t="s">
        <v>12436</v>
      </c>
      <c r="B1331" s="1">
        <f>IF(ISERROR(SEARCH(" ",A1331)), 0, SEARCH(" ",A1331))</f>
        <v>6</v>
      </c>
      <c r="C1331" s="1">
        <f>IF(0=B1331,-1,LEFT(A1331,B1331-1)+0)</f>
        <v>69959</v>
      </c>
      <c r="D1331" s="1">
        <f>IF(B1331=0,-1,RIGHT(A1331,LEN(A1331)-B1331)+0)</f>
        <v>1801387</v>
      </c>
      <c r="F1331" s="1">
        <f>IF(C1331&lt;0,443300000,44330*(1-POWER(C1331/$A$1,1/5.255))*1000)</f>
        <v>1801366.2833270552</v>
      </c>
      <c r="H1331" s="5">
        <f t="shared" si="20"/>
        <v>1.1500401049211701E-5</v>
      </c>
    </row>
    <row r="1332" spans="1:8">
      <c r="A1332" s="3" t="s">
        <v>12437</v>
      </c>
      <c r="B1332" s="1">
        <f>IF(ISERROR(SEARCH(" ",A1332)), 0, SEARCH(" ",A1332))</f>
        <v>6</v>
      </c>
      <c r="C1332" s="1">
        <f>IF(0=B1332,-1,LEFT(A1332,B1332-1)+0)</f>
        <v>69939</v>
      </c>
      <c r="D1332" s="1">
        <f>IF(B1332=0,-1,RIGHT(A1332,LEN(A1332)-B1332)+0)</f>
        <v>1803724</v>
      </c>
      <c r="F1332" s="1">
        <f>IF(C1332&lt;0,443300000,44330*(1-POWER(C1332/$A$1,1/5.255))*1000)</f>
        <v>1803680.187578206</v>
      </c>
      <c r="H1332" s="5">
        <f t="shared" si="20"/>
        <v>2.4289981058105031E-5</v>
      </c>
    </row>
    <row r="1333" spans="1:8">
      <c r="A1333" s="3" t="s">
        <v>12438</v>
      </c>
      <c r="B1333" s="1">
        <f>IF(ISERROR(SEARCH(" ",A1333)), 0, SEARCH(" ",A1333))</f>
        <v>6</v>
      </c>
      <c r="C1333" s="1">
        <f>IF(0=B1333,-1,LEFT(A1333,B1333-1)+0)</f>
        <v>69919</v>
      </c>
      <c r="D1333" s="1">
        <f>IF(B1333=0,-1,RIGHT(A1333,LEN(A1333)-B1333)+0)</f>
        <v>1806061</v>
      </c>
      <c r="F1333" s="1">
        <f>IF(C1333&lt;0,443300000,44330*(1-POWER(C1333/$A$1,1/5.255))*1000)</f>
        <v>1805994.6276668389</v>
      </c>
      <c r="H1333" s="5">
        <f t="shared" si="20"/>
        <v>3.6749773767922135E-5</v>
      </c>
    </row>
    <row r="1334" spans="1:8">
      <c r="A1334" s="3" t="s">
        <v>12439</v>
      </c>
      <c r="B1334" s="1">
        <f>IF(ISERROR(SEARCH(" ",A1334)), 0, SEARCH(" ",A1334))</f>
        <v>6</v>
      </c>
      <c r="C1334" s="1">
        <f>IF(0=B1334,-1,LEFT(A1334,B1334-1)+0)</f>
        <v>69899</v>
      </c>
      <c r="D1334" s="1">
        <f>IF(B1334=0,-1,RIGHT(A1334,LEN(A1334)-B1334)+0)</f>
        <v>1808398</v>
      </c>
      <c r="F1334" s="1">
        <f>IF(C1334&lt;0,443300000,44330*(1-POWER(C1334/$A$1,1/5.255))*1000)</f>
        <v>1808309.6038703758</v>
      </c>
      <c r="H1334" s="5">
        <f t="shared" si="20"/>
        <v>4.8880904327598021E-5</v>
      </c>
    </row>
    <row r="1335" spans="1:8">
      <c r="A1335" s="3" t="s">
        <v>12440</v>
      </c>
      <c r="B1335" s="1">
        <f>IF(ISERROR(SEARCH(" ",A1335)), 0, SEARCH(" ",A1335))</f>
        <v>6</v>
      </c>
      <c r="C1335" s="1">
        <f>IF(0=B1335,-1,LEFT(A1335,B1335-1)+0)</f>
        <v>69879</v>
      </c>
      <c r="D1335" s="1">
        <f>IF(B1335=0,-1,RIGHT(A1335,LEN(A1335)-B1335)+0)</f>
        <v>1810735</v>
      </c>
      <c r="F1335" s="1">
        <f>IF(C1335&lt;0,443300000,44330*(1-POWER(C1335/$A$1,1/5.255))*1000)</f>
        <v>1810625.1164664454</v>
      </c>
      <c r="H1335" s="5">
        <f t="shared" si="20"/>
        <v>6.0684491962996969E-5</v>
      </c>
    </row>
    <row r="1336" spans="1:8">
      <c r="A1336" s="3" t="s">
        <v>12441</v>
      </c>
      <c r="B1336" s="1">
        <f>IF(ISERROR(SEARCH(" ",A1336)), 0, SEARCH(" ",A1336))</f>
        <v>6</v>
      </c>
      <c r="C1336" s="1">
        <f>IF(0=B1336,-1,LEFT(A1336,B1336-1)+0)</f>
        <v>69859</v>
      </c>
      <c r="D1336" s="1">
        <f>IF(B1336=0,-1,RIGHT(A1336,LEN(A1336)-B1336)+0)</f>
        <v>1813062</v>
      </c>
      <c r="F1336" s="1">
        <f>IF(C1336&lt;0,443300000,44330*(1-POWER(C1336/$A$1,1/5.255))*1000)</f>
        <v>1812941.1657329123</v>
      </c>
      <c r="H1336" s="5">
        <f t="shared" si="20"/>
        <v>6.664651682498801E-5</v>
      </c>
    </row>
    <row r="1337" spans="1:8">
      <c r="A1337" s="3" t="s">
        <v>12442</v>
      </c>
      <c r="B1337" s="1">
        <f>IF(ISERROR(SEARCH(" ",A1337)), 0, SEARCH(" ",A1337))</f>
        <v>6</v>
      </c>
      <c r="C1337" s="1">
        <f>IF(0=B1337,-1,LEFT(A1337,B1337-1)+0)</f>
        <v>69839</v>
      </c>
      <c r="D1337" s="1">
        <f>IF(B1337=0,-1,RIGHT(A1337,LEN(A1337)-B1337)+0)</f>
        <v>1815399</v>
      </c>
      <c r="F1337" s="1">
        <f>IF(C1337&lt;0,443300000,44330*(1-POWER(C1337/$A$1,1/5.255))*1000)</f>
        <v>1815257.7519478574</v>
      </c>
      <c r="H1337" s="5">
        <f t="shared" si="20"/>
        <v>7.7805513907719729E-5</v>
      </c>
    </row>
    <row r="1338" spans="1:8">
      <c r="A1338" s="3" t="s">
        <v>12443</v>
      </c>
      <c r="B1338" s="1">
        <f>IF(ISERROR(SEARCH(" ",A1338)), 0, SEARCH(" ",A1338))</f>
        <v>6</v>
      </c>
      <c r="C1338" s="1">
        <f>IF(0=B1338,-1,LEFT(A1338,B1338-1)+0)</f>
        <v>69819</v>
      </c>
      <c r="D1338" s="1">
        <f>IF(B1338=0,-1,RIGHT(A1338,LEN(A1338)-B1338)+0)</f>
        <v>1817737</v>
      </c>
      <c r="F1338" s="1">
        <f>IF(C1338&lt;0,443300000,44330*(1-POWER(C1338/$A$1,1/5.255))*1000)</f>
        <v>1817574.8753895792</v>
      </c>
      <c r="H1338" s="5">
        <f t="shared" si="20"/>
        <v>8.9190356152062762E-5</v>
      </c>
    </row>
    <row r="1339" spans="1:8">
      <c r="A1339" s="3" t="s">
        <v>12444</v>
      </c>
      <c r="B1339" s="1">
        <f>IF(ISERROR(SEARCH(" ",A1339)), 0, SEARCH(" ",A1339))</f>
        <v>6</v>
      </c>
      <c r="C1339" s="1">
        <f>IF(0=B1339,-1,LEFT(A1339,B1339-1)+0)</f>
        <v>69799</v>
      </c>
      <c r="D1339" s="1">
        <f>IF(B1339=0,-1,RIGHT(A1339,LEN(A1339)-B1339)+0)</f>
        <v>1820074</v>
      </c>
      <c r="F1339" s="1">
        <f>IF(C1339&lt;0,443300000,44330*(1-POWER(C1339/$A$1,1/5.255))*1000)</f>
        <v>1819892.5363366213</v>
      </c>
      <c r="H1339" s="5">
        <f t="shared" si="20"/>
        <v>9.9701255761430805E-5</v>
      </c>
    </row>
    <row r="1340" spans="1:8">
      <c r="A1340" s="3" t="s">
        <v>12445</v>
      </c>
      <c r="B1340" s="1">
        <f>IF(ISERROR(SEARCH(" ",A1340)), 0, SEARCH(" ",A1340))</f>
        <v>6</v>
      </c>
      <c r="C1340" s="1">
        <f>IF(0=B1340,-1,LEFT(A1340,B1340-1)+0)</f>
        <v>69779</v>
      </c>
      <c r="D1340" s="1">
        <f>IF(B1340=0,-1,RIGHT(A1340,LEN(A1340)-B1340)+0)</f>
        <v>1822411</v>
      </c>
      <c r="F1340" s="1">
        <f>IF(C1340&lt;0,443300000,44330*(1-POWER(C1340/$A$1,1/5.255))*1000)</f>
        <v>1822210.7350677296</v>
      </c>
      <c r="H1340" s="5">
        <f t="shared" si="20"/>
        <v>1.0989010287492483E-4</v>
      </c>
    </row>
    <row r="1341" spans="1:8">
      <c r="A1341" s="3" t="s">
        <v>12446</v>
      </c>
      <c r="B1341" s="1">
        <f>IF(ISERROR(SEARCH(" ",A1341)), 0, SEARCH(" ",A1341))</f>
        <v>6</v>
      </c>
      <c r="C1341" s="1">
        <f>IF(0=B1341,-1,LEFT(A1341,B1341-1)+0)</f>
        <v>69759</v>
      </c>
      <c r="D1341" s="1">
        <f>IF(B1341=0,-1,RIGHT(A1341,LEN(A1341)-B1341)+0)</f>
        <v>1824748</v>
      </c>
      <c r="F1341" s="1">
        <f>IF(C1341&lt;0,443300000,44330*(1-POWER(C1341/$A$1,1/5.255))*1000)</f>
        <v>1824529.4718618807</v>
      </c>
      <c r="H1341" s="5">
        <f t="shared" si="20"/>
        <v>1.1975798198943729E-4</v>
      </c>
    </row>
    <row r="1342" spans="1:8">
      <c r="A1342" s="3" t="s">
        <v>12447</v>
      </c>
      <c r="B1342" s="1">
        <f>IF(ISERROR(SEARCH(" ",A1342)), 0, SEARCH(" ",A1342))</f>
        <v>6</v>
      </c>
      <c r="C1342" s="1">
        <f>IF(0=B1342,-1,LEFT(A1342,B1342-1)+0)</f>
        <v>69739</v>
      </c>
      <c r="D1342" s="1">
        <f>IF(B1342=0,-1,RIGHT(A1342,LEN(A1342)-B1342)+0)</f>
        <v>1827085</v>
      </c>
      <c r="F1342" s="1">
        <f>IF(C1342&lt;0,443300000,44330*(1-POWER(C1342/$A$1,1/5.255))*1000)</f>
        <v>1826848.7469982887</v>
      </c>
      <c r="H1342" s="5">
        <f t="shared" si="20"/>
        <v>1.293059719232172E-4</v>
      </c>
    </row>
    <row r="1343" spans="1:8">
      <c r="A1343" s="3" t="s">
        <v>12448</v>
      </c>
      <c r="B1343" s="1">
        <f>IF(ISERROR(SEARCH(" ",A1343)), 0, SEARCH(" ",A1343))</f>
        <v>6</v>
      </c>
      <c r="C1343" s="1">
        <f>IF(0=B1343,-1,LEFT(A1343,B1343-1)+0)</f>
        <v>69719</v>
      </c>
      <c r="D1343" s="1">
        <f>IF(B1343=0,-1,RIGHT(A1343,LEN(A1343)-B1343)+0)</f>
        <v>1829422</v>
      </c>
      <c r="F1343" s="1">
        <f>IF(C1343&lt;0,443300000,44330*(1-POWER(C1343/$A$1,1/5.255))*1000)</f>
        <v>1829168.5607563674</v>
      </c>
      <c r="H1343" s="5">
        <f t="shared" si="20"/>
        <v>1.3853514587263167E-4</v>
      </c>
    </row>
    <row r="1344" spans="1:8">
      <c r="A1344" s="3" t="s">
        <v>12449</v>
      </c>
      <c r="B1344" s="1">
        <f>IF(ISERROR(SEARCH(" ",A1344)), 0, SEARCH(" ",A1344))</f>
        <v>6</v>
      </c>
      <c r="C1344" s="1">
        <f>IF(0=B1344,-1,LEFT(A1344,B1344-1)+0)</f>
        <v>69699</v>
      </c>
      <c r="D1344" s="1">
        <f>IF(B1344=0,-1,RIGHT(A1344,LEN(A1344)-B1344)+0)</f>
        <v>1831759</v>
      </c>
      <c r="F1344" s="1">
        <f>IF(C1344&lt;0,443300000,44330*(1-POWER(C1344/$A$1,1/5.255))*1000)</f>
        <v>1831488.9134157891</v>
      </c>
      <c r="H1344" s="5">
        <f t="shared" si="20"/>
        <v>1.4744657141625153E-4</v>
      </c>
    </row>
    <row r="1345" spans="1:8">
      <c r="A1345" s="3" t="s">
        <v>12450</v>
      </c>
      <c r="B1345" s="1">
        <f>IF(ISERROR(SEARCH(" ",A1345)), 0, SEARCH(" ",A1345))</f>
        <v>6</v>
      </c>
      <c r="C1345" s="1">
        <f>IF(0=B1345,-1,LEFT(A1345,B1345-1)+0)</f>
        <v>69679</v>
      </c>
      <c r="D1345" s="1">
        <f>IF(B1345=0,-1,RIGHT(A1345,LEN(A1345)-B1345)+0)</f>
        <v>1834086</v>
      </c>
      <c r="F1345" s="1">
        <f>IF(C1345&lt;0,443300000,44330*(1-POWER(C1345/$A$1,1/5.255))*1000)</f>
        <v>1833809.8052564161</v>
      </c>
      <c r="H1345" s="5">
        <f t="shared" si="20"/>
        <v>1.505898543382972E-4</v>
      </c>
    </row>
    <row r="1346" spans="1:8">
      <c r="A1346" s="3" t="s">
        <v>12451</v>
      </c>
      <c r="B1346" s="1">
        <f>IF(ISERROR(SEARCH(" ",A1346)), 0, SEARCH(" ",A1346))</f>
        <v>6</v>
      </c>
      <c r="C1346" s="1">
        <f>IF(0=B1346,-1,LEFT(A1346,B1346-1)+0)</f>
        <v>69659</v>
      </c>
      <c r="D1346" s="1">
        <f>IF(B1346=0,-1,RIGHT(A1346,LEN(A1346)-B1346)+0)</f>
        <v>1836423</v>
      </c>
      <c r="F1346" s="1">
        <f>IF(C1346&lt;0,443300000,44330*(1-POWER(C1346/$A$1,1/5.255))*1000)</f>
        <v>1836131.2365583621</v>
      </c>
      <c r="H1346" s="5">
        <f t="shared" si="20"/>
        <v>1.58875946139782E-4</v>
      </c>
    </row>
    <row r="1347" spans="1:8">
      <c r="A1347" s="3" t="s">
        <v>12452</v>
      </c>
      <c r="B1347" s="1">
        <f>IF(ISERROR(SEARCH(" ",A1347)), 0, SEARCH(" ",A1347))</f>
        <v>6</v>
      </c>
      <c r="C1347" s="1">
        <f>IF(0=B1347,-1,LEFT(A1347,B1347-1)+0)</f>
        <v>69639</v>
      </c>
      <c r="D1347" s="1">
        <f>IF(B1347=0,-1,RIGHT(A1347,LEN(A1347)-B1347)+0)</f>
        <v>1838760</v>
      </c>
      <c r="F1347" s="1">
        <f>IF(C1347&lt;0,443300000,44330*(1-POWER(C1347/$A$1,1/5.255))*1000)</f>
        <v>1838453.207601958</v>
      </c>
      <c r="H1347" s="5">
        <f t="shared" si="20"/>
        <v>1.6684743960171286E-4</v>
      </c>
    </row>
    <row r="1348" spans="1:8">
      <c r="A1348" s="3" t="s">
        <v>12453</v>
      </c>
      <c r="B1348" s="1">
        <f>IF(ISERROR(SEARCH(" ",A1348)), 0, SEARCH(" ",A1348))</f>
        <v>6</v>
      </c>
      <c r="C1348" s="1">
        <f>IF(0=B1348,-1,LEFT(A1348,B1348-1)+0)</f>
        <v>69619</v>
      </c>
      <c r="D1348" s="1">
        <f>IF(B1348=0,-1,RIGHT(A1348,LEN(A1348)-B1348)+0)</f>
        <v>1841097</v>
      </c>
      <c r="F1348" s="1">
        <f>IF(C1348&lt;0,443300000,44330*(1-POWER(C1348/$A$1,1/5.255))*1000)</f>
        <v>1840775.7186677605</v>
      </c>
      <c r="H1348" s="5">
        <f t="shared" ref="H1348:H1411" si="21">IF(D1348&gt;0,ABS((F1348-D1348)/D1348),0)</f>
        <v>1.7450538034634167E-4</v>
      </c>
    </row>
    <row r="1349" spans="1:8">
      <c r="A1349" s="3" t="s">
        <v>12454</v>
      </c>
      <c r="B1349" s="1">
        <f>IF(ISERROR(SEARCH(" ",A1349)), 0, SEARCH(" ",A1349))</f>
        <v>6</v>
      </c>
      <c r="C1349" s="1">
        <f>IF(0=B1349,-1,LEFT(A1349,B1349-1)+0)</f>
        <v>69599</v>
      </c>
      <c r="D1349" s="1">
        <f>IF(B1349=0,-1,RIGHT(A1349,LEN(A1349)-B1349)+0)</f>
        <v>1843434</v>
      </c>
      <c r="F1349" s="1">
        <f>IF(C1349&lt;0,443300000,44330*(1-POWER(C1349/$A$1,1/5.255))*1000)</f>
        <v>1843098.7700365479</v>
      </c>
      <c r="H1349" s="5">
        <f t="shared" si="21"/>
        <v>1.8185080857361293E-4</v>
      </c>
    </row>
    <row r="1350" spans="1:8">
      <c r="A1350" s="3" t="s">
        <v>12455</v>
      </c>
      <c r="B1350" s="1">
        <f>IF(ISERROR(SEARCH(" ",A1350)), 0, SEARCH(" ",A1350))</f>
        <v>6</v>
      </c>
      <c r="C1350" s="1">
        <f>IF(0=B1350,-1,LEFT(A1350,B1350-1)+0)</f>
        <v>69579</v>
      </c>
      <c r="D1350" s="1">
        <f>IF(B1350=0,-1,RIGHT(A1350,LEN(A1350)-B1350)+0)</f>
        <v>1845771</v>
      </c>
      <c r="F1350" s="1">
        <f>IF(C1350&lt;0,443300000,44330*(1-POWER(C1350/$A$1,1/5.255))*1000)</f>
        <v>1845422.3619893398</v>
      </c>
      <c r="H1350" s="5">
        <f t="shared" si="21"/>
        <v>1.8888475908451611E-4</v>
      </c>
    </row>
    <row r="1351" spans="1:8">
      <c r="A1351" s="3" t="s">
        <v>12456</v>
      </c>
      <c r="B1351" s="1">
        <f>IF(ISERROR(SEARCH(" ",A1351)), 0, SEARCH(" ",A1351))</f>
        <v>6</v>
      </c>
      <c r="C1351" s="1">
        <f>IF(0=B1351,-1,LEFT(A1351,B1351-1)+0)</f>
        <v>69559</v>
      </c>
      <c r="D1351" s="1">
        <f>IF(B1351=0,-1,RIGHT(A1351,LEN(A1351)-B1351)+0)</f>
        <v>1848108</v>
      </c>
      <c r="F1351" s="1">
        <f>IF(C1351&lt;0,443300000,44330*(1-POWER(C1351/$A$1,1/5.255))*1000)</f>
        <v>1847746.4948073721</v>
      </c>
      <c r="H1351" s="5">
        <f t="shared" si="21"/>
        <v>1.9560826132882791E-4</v>
      </c>
    </row>
    <row r="1352" spans="1:8">
      <c r="A1352" s="3" t="s">
        <v>12457</v>
      </c>
      <c r="B1352" s="1">
        <f>IF(ISERROR(SEARCH(" ",A1352)), 0, SEARCH(" ",A1352))</f>
        <v>6</v>
      </c>
      <c r="C1352" s="1">
        <f>IF(0=B1352,-1,LEFT(A1352,B1352-1)+0)</f>
        <v>69539</v>
      </c>
      <c r="D1352" s="1">
        <f>IF(B1352=0,-1,RIGHT(A1352,LEN(A1352)-B1352)+0)</f>
        <v>1850446</v>
      </c>
      <c r="F1352" s="1">
        <f>IF(C1352&lt;0,443300000,44330*(1-POWER(C1352/$A$1,1/5.255))*1000)</f>
        <v>1850071.1687721026</v>
      </c>
      <c r="H1352" s="5">
        <f t="shared" si="21"/>
        <v>2.0256264051879037E-4</v>
      </c>
    </row>
    <row r="1353" spans="1:8">
      <c r="A1353" s="3" t="s">
        <v>12458</v>
      </c>
      <c r="B1353" s="1">
        <f>IF(ISERROR(SEARCH(" ",A1353)), 0, SEARCH(" ",A1353))</f>
        <v>6</v>
      </c>
      <c r="C1353" s="1">
        <f>IF(0=B1353,-1,LEFT(A1353,B1353-1)+0)</f>
        <v>69519</v>
      </c>
      <c r="D1353" s="1">
        <f>IF(B1353=0,-1,RIGHT(A1353,LEN(A1353)-B1353)+0)</f>
        <v>1852783</v>
      </c>
      <c r="F1353" s="1">
        <f>IF(C1353&lt;0,443300000,44330*(1-POWER(C1353/$A$1,1/5.255))*1000)</f>
        <v>1852396.3841652297</v>
      </c>
      <c r="H1353" s="5">
        <f t="shared" si="21"/>
        <v>2.0866762851896769E-4</v>
      </c>
    </row>
    <row r="1354" spans="1:8">
      <c r="A1354" s="3" t="s">
        <v>12459</v>
      </c>
      <c r="B1354" s="1">
        <f>IF(ISERROR(SEARCH(" ",A1354)), 0, SEARCH(" ",A1354))</f>
        <v>6</v>
      </c>
      <c r="C1354" s="1">
        <f>IF(0=B1354,-1,LEFT(A1354,B1354-1)+0)</f>
        <v>69499</v>
      </c>
      <c r="D1354" s="1">
        <f>IF(B1354=0,-1,RIGHT(A1354,LEN(A1354)-B1354)+0)</f>
        <v>1855110</v>
      </c>
      <c r="F1354" s="1">
        <f>IF(C1354&lt;0,443300000,44330*(1-POWER(C1354/$A$1,1/5.255))*1000)</f>
        <v>1854722.1412686741</v>
      </c>
      <c r="H1354" s="5">
        <f t="shared" si="21"/>
        <v>2.0907586683590115E-4</v>
      </c>
    </row>
    <row r="1355" spans="1:8">
      <c r="A1355" s="3" t="s">
        <v>12460</v>
      </c>
      <c r="B1355" s="1">
        <f>IF(ISERROR(SEARCH(" ",A1355)), 0, SEARCH(" ",A1355))</f>
        <v>6</v>
      </c>
      <c r="C1355" s="1">
        <f>IF(0=B1355,-1,LEFT(A1355,B1355-1)+0)</f>
        <v>69479</v>
      </c>
      <c r="D1355" s="1">
        <f>IF(B1355=0,-1,RIGHT(A1355,LEN(A1355)-B1355)+0)</f>
        <v>1857447</v>
      </c>
      <c r="F1355" s="1">
        <f>IF(C1355&lt;0,443300000,44330*(1-POWER(C1355/$A$1,1/5.255))*1000)</f>
        <v>1857048.4403645815</v>
      </c>
      <c r="H1355" s="5">
        <f t="shared" si="21"/>
        <v>2.1457389385455802E-4</v>
      </c>
    </row>
    <row r="1356" spans="1:8">
      <c r="A1356" s="3" t="s">
        <v>12461</v>
      </c>
      <c r="B1356" s="1">
        <f>IF(ISERROR(SEARCH(" ",A1356)), 0, SEARCH(" ",A1356))</f>
        <v>6</v>
      </c>
      <c r="C1356" s="1">
        <f>IF(0=B1356,-1,LEFT(A1356,B1356-1)+0)</f>
        <v>69459</v>
      </c>
      <c r="D1356" s="1">
        <f>IF(B1356=0,-1,RIGHT(A1356,LEN(A1356)-B1356)+0)</f>
        <v>1859784</v>
      </c>
      <c r="F1356" s="1">
        <f>IF(C1356&lt;0,443300000,44330*(1-POWER(C1356/$A$1,1/5.255))*1000)</f>
        <v>1859375.2817353255</v>
      </c>
      <c r="H1356" s="5">
        <f t="shared" si="21"/>
        <v>2.1976652378692096E-4</v>
      </c>
    </row>
    <row r="1357" spans="1:8">
      <c r="A1357" s="3" t="s">
        <v>12462</v>
      </c>
      <c r="B1357" s="1">
        <f>IF(ISERROR(SEARCH(" ",A1357)), 0, SEARCH(" ",A1357))</f>
        <v>6</v>
      </c>
      <c r="C1357" s="1">
        <f>IF(0=B1357,-1,LEFT(A1357,B1357-1)+0)</f>
        <v>69439</v>
      </c>
      <c r="D1357" s="1">
        <f>IF(B1357=0,-1,RIGHT(A1357,LEN(A1357)-B1357)+0)</f>
        <v>1862121</v>
      </c>
      <c r="F1357" s="1">
        <f>IF(C1357&lt;0,443300000,44330*(1-POWER(C1357/$A$1,1/5.255))*1000)</f>
        <v>1861702.665663515</v>
      </c>
      <c r="H1357" s="5">
        <f t="shared" si="21"/>
        <v>2.2465475470445542E-4</v>
      </c>
    </row>
    <row r="1358" spans="1:8">
      <c r="A1358" s="3" t="s">
        <v>12463</v>
      </c>
      <c r="B1358" s="1">
        <f>IF(ISERROR(SEARCH(" ",A1358)), 0, SEARCH(" ",A1358))</f>
        <v>6</v>
      </c>
      <c r="C1358" s="1">
        <f>IF(0=B1358,-1,LEFT(A1358,B1358-1)+0)</f>
        <v>69419</v>
      </c>
      <c r="D1358" s="1">
        <f>IF(B1358=0,-1,RIGHT(A1358,LEN(A1358)-B1358)+0)</f>
        <v>1864458</v>
      </c>
      <c r="F1358" s="1">
        <f>IF(C1358&lt;0,443300000,44330*(1-POWER(C1358/$A$1,1/5.255))*1000)</f>
        <v>1864030.5924319807</v>
      </c>
      <c r="H1358" s="5">
        <f t="shared" si="21"/>
        <v>2.2923957955574709E-4</v>
      </c>
    </row>
    <row r="1359" spans="1:8">
      <c r="A1359" s="3" t="s">
        <v>12464</v>
      </c>
      <c r="B1359" s="1">
        <f>IF(ISERROR(SEARCH(" ",A1359)), 0, SEARCH(" ",A1359))</f>
        <v>6</v>
      </c>
      <c r="C1359" s="1">
        <f>IF(0=B1359,-1,LEFT(A1359,B1359-1)+0)</f>
        <v>69399</v>
      </c>
      <c r="D1359" s="1">
        <f>IF(B1359=0,-1,RIGHT(A1359,LEN(A1359)-B1359)+0)</f>
        <v>1866795</v>
      </c>
      <c r="F1359" s="1">
        <f>IF(C1359&lt;0,443300000,44330*(1-POWER(C1359/$A$1,1/5.255))*1000)</f>
        <v>1866359.0623237896</v>
      </c>
      <c r="H1359" s="5">
        <f t="shared" si="21"/>
        <v>2.3352198619046123E-4</v>
      </c>
    </row>
    <row r="1360" spans="1:8">
      <c r="A1360" s="3" t="s">
        <v>12465</v>
      </c>
      <c r="B1360" s="1">
        <f>IF(ISERROR(SEARCH(" ",A1360)), 0, SEARCH(" ",A1360))</f>
        <v>6</v>
      </c>
      <c r="C1360" s="1">
        <f>IF(0=B1360,-1,LEFT(A1360,B1360-1)+0)</f>
        <v>69379</v>
      </c>
      <c r="D1360" s="1">
        <f>IF(B1360=0,-1,RIGHT(A1360,LEN(A1360)-B1360)+0)</f>
        <v>1869132</v>
      </c>
      <c r="F1360" s="1">
        <f>IF(C1360&lt;0,443300000,44330*(1-POWER(C1360/$A$1,1/5.255))*1000)</f>
        <v>1868688.0756222301</v>
      </c>
      <c r="H1360" s="5">
        <f t="shared" si="21"/>
        <v>2.3750295739944011E-4</v>
      </c>
    </row>
    <row r="1361" spans="1:8">
      <c r="A1361" s="3" t="s">
        <v>12466</v>
      </c>
      <c r="B1361" s="1">
        <f>IF(ISERROR(SEARCH(" ",A1361)), 0, SEARCH(" ",A1361))</f>
        <v>6</v>
      </c>
      <c r="C1361" s="1">
        <f>IF(0=B1361,-1,LEFT(A1361,B1361-1)+0)</f>
        <v>69359</v>
      </c>
      <c r="D1361" s="1">
        <f>IF(B1361=0,-1,RIGHT(A1361,LEN(A1361)-B1361)+0)</f>
        <v>1871469</v>
      </c>
      <c r="F1361" s="1">
        <f>IF(C1361&lt;0,443300000,44330*(1-POWER(C1361/$A$1,1/5.255))*1000)</f>
        <v>1871017.6326108216</v>
      </c>
      <c r="H1361" s="5">
        <f t="shared" si="21"/>
        <v>2.4118347094093955E-4</v>
      </c>
    </row>
    <row r="1362" spans="1:8">
      <c r="A1362" s="3" t="s">
        <v>12467</v>
      </c>
      <c r="B1362" s="1">
        <f>IF(ISERROR(SEARCH(" ",A1362)), 0, SEARCH(" ",A1362))</f>
        <v>6</v>
      </c>
      <c r="C1362" s="1">
        <f>IF(0=B1362,-1,LEFT(A1362,B1362-1)+0)</f>
        <v>69339</v>
      </c>
      <c r="D1362" s="1">
        <f>IF(B1362=0,-1,RIGHT(A1362,LEN(A1362)-B1362)+0)</f>
        <v>1873796</v>
      </c>
      <c r="F1362" s="1">
        <f>IF(C1362&lt;0,443300000,44330*(1-POWER(C1362/$A$1,1/5.255))*1000)</f>
        <v>1873347.7335733157</v>
      </c>
      <c r="H1362" s="5">
        <f t="shared" si="21"/>
        <v>2.3922904450875916E-4</v>
      </c>
    </row>
    <row r="1363" spans="1:8">
      <c r="A1363" s="3" t="s">
        <v>12468</v>
      </c>
      <c r="B1363" s="1">
        <f>IF(ISERROR(SEARCH(" ",A1363)), 0, SEARCH(" ",A1363))</f>
        <v>6</v>
      </c>
      <c r="C1363" s="1">
        <f>IF(0=B1363,-1,LEFT(A1363,B1363-1)+0)</f>
        <v>69319</v>
      </c>
      <c r="D1363" s="1">
        <f>IF(B1363=0,-1,RIGHT(A1363,LEN(A1363)-B1363)+0)</f>
        <v>1876133</v>
      </c>
      <c r="F1363" s="1">
        <f>IF(C1363&lt;0,443300000,44330*(1-POWER(C1363/$A$1,1/5.255))*1000)</f>
        <v>1875678.3787936941</v>
      </c>
      <c r="H1363" s="5">
        <f t="shared" si="21"/>
        <v>2.4231821854096754E-4</v>
      </c>
    </row>
    <row r="1364" spans="1:8">
      <c r="A1364" s="3" t="s">
        <v>12469</v>
      </c>
      <c r="B1364" s="1">
        <f>IF(ISERROR(SEARCH(" ",A1364)), 0, SEARCH(" ",A1364))</f>
        <v>6</v>
      </c>
      <c r="C1364" s="1">
        <f>IF(0=B1364,-1,LEFT(A1364,B1364-1)+0)</f>
        <v>69299</v>
      </c>
      <c r="D1364" s="1">
        <f>IF(B1364=0,-1,RIGHT(A1364,LEN(A1364)-B1364)+0)</f>
        <v>1878470</v>
      </c>
      <c r="F1364" s="1">
        <f>IF(C1364&lt;0,443300000,44330*(1-POWER(C1364/$A$1,1/5.255))*1000)</f>
        <v>1878009.5685561704</v>
      </c>
      <c r="H1364" s="5">
        <f t="shared" si="21"/>
        <v>2.4510982013529895E-4</v>
      </c>
    </row>
    <row r="1365" spans="1:8">
      <c r="A1365" s="3" t="s">
        <v>12470</v>
      </c>
      <c r="B1365" s="1">
        <f>IF(ISERROR(SEARCH(" ",A1365)), 0, SEARCH(" ",A1365))</f>
        <v>6</v>
      </c>
      <c r="C1365" s="1">
        <f>IF(0=B1365,-1,LEFT(A1365,B1365-1)+0)</f>
        <v>69279</v>
      </c>
      <c r="D1365" s="1">
        <f>IF(B1365=0,-1,RIGHT(A1365,LEN(A1365)-B1365)+0)</f>
        <v>1880807</v>
      </c>
      <c r="F1365" s="1">
        <f>IF(C1365&lt;0,443300000,44330*(1-POWER(C1365/$A$1,1/5.255))*1000)</f>
        <v>1880341.3031451802</v>
      </c>
      <c r="H1365" s="5">
        <f t="shared" si="21"/>
        <v>2.4760480730865874E-4</v>
      </c>
    </row>
    <row r="1366" spans="1:8">
      <c r="A1366" s="3" t="s">
        <v>12471</v>
      </c>
      <c r="B1366" s="1">
        <f>IF(ISERROR(SEARCH(" ",A1366)), 0, SEARCH(" ",A1366))</f>
        <v>6</v>
      </c>
      <c r="C1366" s="1">
        <f>IF(0=B1366,-1,LEFT(A1366,B1366-1)+0)</f>
        <v>69259</v>
      </c>
      <c r="D1366" s="1">
        <f>IF(B1366=0,-1,RIGHT(A1366,LEN(A1366)-B1366)+0)</f>
        <v>1883144</v>
      </c>
      <c r="F1366" s="1">
        <f>IF(C1366&lt;0,443300000,44330*(1-POWER(C1366/$A$1,1/5.255))*1000)</f>
        <v>1882673.5828453999</v>
      </c>
      <c r="H1366" s="5">
        <f t="shared" si="21"/>
        <v>2.4980413319435226E-4</v>
      </c>
    </row>
    <row r="1367" spans="1:8">
      <c r="A1367" s="3" t="s">
        <v>12472</v>
      </c>
      <c r="B1367" s="1">
        <f>IF(ISERROR(SEARCH(" ",A1367)), 0, SEARCH(" ",A1367))</f>
        <v>6</v>
      </c>
      <c r="C1367" s="1">
        <f>IF(0=B1367,-1,LEFT(A1367,B1367-1)+0)</f>
        <v>69239</v>
      </c>
      <c r="D1367" s="1">
        <f>IF(B1367=0,-1,RIGHT(A1367,LEN(A1367)-B1367)+0)</f>
        <v>1885481</v>
      </c>
      <c r="F1367" s="1">
        <f>IF(C1367&lt;0,443300000,44330*(1-POWER(C1367/$A$1,1/5.255))*1000)</f>
        <v>1885006.407941736</v>
      </c>
      <c r="H1367" s="5">
        <f t="shared" si="21"/>
        <v>2.5170874607803096E-4</v>
      </c>
    </row>
    <row r="1368" spans="1:8">
      <c r="A1368" s="3" t="s">
        <v>12473</v>
      </c>
      <c r="B1368" s="1">
        <f>IF(ISERROR(SEARCH(" ",A1368)), 0, SEARCH(" ",A1368))</f>
        <v>6</v>
      </c>
      <c r="C1368" s="1">
        <f>IF(0=B1368,-1,LEFT(A1368,B1368-1)+0)</f>
        <v>69219</v>
      </c>
      <c r="D1368" s="1">
        <f>IF(B1368=0,-1,RIGHT(A1368,LEN(A1368)-B1368)+0)</f>
        <v>1887819</v>
      </c>
      <c r="F1368" s="1">
        <f>IF(C1368&lt;0,443300000,44330*(1-POWER(C1368/$A$1,1/5.255))*1000)</f>
        <v>1887339.7787193139</v>
      </c>
      <c r="H1368" s="5">
        <f t="shared" si="21"/>
        <v>2.5384916704731316E-4</v>
      </c>
    </row>
    <row r="1369" spans="1:8">
      <c r="A1369" s="3" t="s">
        <v>12474</v>
      </c>
      <c r="B1369" s="1">
        <f>IF(ISERROR(SEARCH(" ",A1369)), 0, SEARCH(" ",A1369))</f>
        <v>6</v>
      </c>
      <c r="C1369" s="1">
        <f>IF(0=B1369,-1,LEFT(A1369,B1369-1)+0)</f>
        <v>69199</v>
      </c>
      <c r="D1369" s="1">
        <f>IF(B1369=0,-1,RIGHT(A1369,LEN(A1369)-B1369)+0)</f>
        <v>1890156</v>
      </c>
      <c r="F1369" s="1">
        <f>IF(C1369&lt;0,443300000,44330*(1-POWER(C1369/$A$1,1/5.255))*1000)</f>
        <v>1889673.6954635079</v>
      </c>
      <c r="H1369" s="5">
        <f t="shared" si="21"/>
        <v>2.551665240816621E-4</v>
      </c>
    </row>
    <row r="1370" spans="1:8">
      <c r="A1370" s="3" t="s">
        <v>12475</v>
      </c>
      <c r="B1370" s="1">
        <f>IF(ISERROR(SEARCH(" ",A1370)), 0, SEARCH(" ",A1370))</f>
        <v>6</v>
      </c>
      <c r="C1370" s="1">
        <f>IF(0=B1370,-1,LEFT(A1370,B1370-1)+0)</f>
        <v>69179</v>
      </c>
      <c r="D1370" s="1">
        <f>IF(B1370=0,-1,RIGHT(A1370,LEN(A1370)-B1370)+0)</f>
        <v>1892493</v>
      </c>
      <c r="F1370" s="1">
        <f>IF(C1370&lt;0,443300000,44330*(1-POWER(C1370/$A$1,1/5.255))*1000)</f>
        <v>1892008.1584599151</v>
      </c>
      <c r="H1370" s="5">
        <f t="shared" si="21"/>
        <v>2.5619198595974675E-4</v>
      </c>
    </row>
    <row r="1371" spans="1:8">
      <c r="A1371" s="3" t="s">
        <v>12476</v>
      </c>
      <c r="B1371" s="1">
        <f>IF(ISERROR(SEARCH(" ",A1371)), 0, SEARCH(" ",A1371))</f>
        <v>6</v>
      </c>
      <c r="C1371" s="1">
        <f>IF(0=B1371,-1,LEFT(A1371,B1371-1)+0)</f>
        <v>69159</v>
      </c>
      <c r="D1371" s="1">
        <f>IF(B1371=0,-1,RIGHT(A1371,LEN(A1371)-B1371)+0)</f>
        <v>1894820</v>
      </c>
      <c r="F1371" s="1">
        <f>IF(C1371&lt;0,443300000,44330*(1-POWER(C1371/$A$1,1/5.255))*1000)</f>
        <v>1894343.1679943581</v>
      </c>
      <c r="H1371" s="5">
        <f t="shared" si="21"/>
        <v>2.516502916593074E-4</v>
      </c>
    </row>
    <row r="1372" spans="1:8">
      <c r="A1372" s="3" t="s">
        <v>12477</v>
      </c>
      <c r="B1372" s="1">
        <f>IF(ISERROR(SEARCH(" ",A1372)), 0, SEARCH(" ",A1372))</f>
        <v>6</v>
      </c>
      <c r="C1372" s="1">
        <f>IF(0=B1372,-1,LEFT(A1372,B1372-1)+0)</f>
        <v>69139</v>
      </c>
      <c r="D1372" s="1">
        <f>IF(B1372=0,-1,RIGHT(A1372,LEN(A1372)-B1372)+0)</f>
        <v>1897157</v>
      </c>
      <c r="F1372" s="1">
        <f>IF(C1372&lt;0,443300000,44330*(1-POWER(C1372/$A$1,1/5.255))*1000)</f>
        <v>1896678.7243529062</v>
      </c>
      <c r="H1372" s="5">
        <f t="shared" si="21"/>
        <v>2.5210124786392206E-4</v>
      </c>
    </row>
    <row r="1373" spans="1:8">
      <c r="A1373" s="3" t="s">
        <v>12478</v>
      </c>
      <c r="B1373" s="1">
        <f>IF(ISERROR(SEARCH(" ",A1373)), 0, SEARCH(" ",A1373))</f>
        <v>6</v>
      </c>
      <c r="C1373" s="1">
        <f>IF(0=B1373,-1,LEFT(A1373,B1373-1)+0)</f>
        <v>69119</v>
      </c>
      <c r="D1373" s="1">
        <f>IF(B1373=0,-1,RIGHT(A1373,LEN(A1373)-B1373)+0)</f>
        <v>1899494</v>
      </c>
      <c r="F1373" s="1">
        <f>IF(C1373&lt;0,443300000,44330*(1-POWER(C1373/$A$1,1/5.255))*1000)</f>
        <v>1899014.8278218501</v>
      </c>
      <c r="H1373" s="5">
        <f t="shared" si="21"/>
        <v>2.5226306487407797E-4</v>
      </c>
    </row>
    <row r="1374" spans="1:8">
      <c r="A1374" s="3" t="s">
        <v>12479</v>
      </c>
      <c r="B1374" s="1">
        <f>IF(ISERROR(SEARCH(" ",A1374)), 0, SEARCH(" ",A1374))</f>
        <v>6</v>
      </c>
      <c r="C1374" s="1">
        <f>IF(0=B1374,-1,LEFT(A1374,B1374-1)+0)</f>
        <v>69099</v>
      </c>
      <c r="D1374" s="1">
        <f>IF(B1374=0,-1,RIGHT(A1374,LEN(A1374)-B1374)+0)</f>
        <v>1901831</v>
      </c>
      <c r="F1374" s="1">
        <f>IF(C1374&lt;0,443300000,44330*(1-POWER(C1374/$A$1,1/5.255))*1000)</f>
        <v>1901351.4786877213</v>
      </c>
      <c r="H1374" s="5">
        <f t="shared" si="21"/>
        <v>2.5213665792528118E-4</v>
      </c>
    </row>
    <row r="1375" spans="1:8">
      <c r="A1375" s="3" t="s">
        <v>12480</v>
      </c>
      <c r="B1375" s="1">
        <f>IF(ISERROR(SEARCH(" ",A1375)), 0, SEARCH(" ",A1375))</f>
        <v>6</v>
      </c>
      <c r="C1375" s="1">
        <f>IF(0=B1375,-1,LEFT(A1375,B1375-1)+0)</f>
        <v>69079</v>
      </c>
      <c r="D1375" s="1">
        <f>IF(B1375=0,-1,RIGHT(A1375,LEN(A1375)-B1375)+0)</f>
        <v>1904168</v>
      </c>
      <c r="F1375" s="1">
        <f>IF(C1375&lt;0,443300000,44330*(1-POWER(C1375/$A$1,1/5.255))*1000)</f>
        <v>1903688.6772372779</v>
      </c>
      <c r="H1375" s="5">
        <f t="shared" si="21"/>
        <v>2.5172293764108496E-4</v>
      </c>
    </row>
    <row r="1376" spans="1:8">
      <c r="A1376" s="3" t="s">
        <v>12481</v>
      </c>
      <c r="B1376" s="1">
        <f>IF(ISERROR(SEARCH(" ",A1376)), 0, SEARCH(" ",A1376))</f>
        <v>6</v>
      </c>
      <c r="C1376" s="1">
        <f>IF(0=B1376,-1,LEFT(A1376,B1376-1)+0)</f>
        <v>69059</v>
      </c>
      <c r="D1376" s="1">
        <f>IF(B1376=0,-1,RIGHT(A1376,LEN(A1376)-B1376)+0)</f>
        <v>1906505</v>
      </c>
      <c r="F1376" s="1">
        <f>IF(C1376&lt;0,443300000,44330*(1-POWER(C1376/$A$1,1/5.255))*1000)</f>
        <v>1906026.4237575145</v>
      </c>
      <c r="H1376" s="5">
        <f t="shared" si="21"/>
        <v>2.5102281005586104E-4</v>
      </c>
    </row>
    <row r="1377" spans="1:8">
      <c r="A1377" s="3" t="s">
        <v>12482</v>
      </c>
      <c r="B1377" s="1">
        <f>IF(ISERROR(SEARCH(" ",A1377)), 0, SEARCH(" ",A1377))</f>
        <v>6</v>
      </c>
      <c r="C1377" s="1">
        <f>IF(0=B1377,-1,LEFT(A1377,B1377-1)+0)</f>
        <v>69039</v>
      </c>
      <c r="D1377" s="1">
        <f>IF(B1377=0,-1,RIGHT(A1377,LEN(A1377)-B1377)+0)</f>
        <v>1908842</v>
      </c>
      <c r="F1377" s="1">
        <f>IF(C1377&lt;0,443300000,44330*(1-POWER(C1377/$A$1,1/5.255))*1000)</f>
        <v>1908364.7185356566</v>
      </c>
      <c r="H1377" s="5">
        <f t="shared" si="21"/>
        <v>2.5003717664606338E-4</v>
      </c>
    </row>
    <row r="1378" spans="1:8">
      <c r="A1378" s="3" t="s">
        <v>12483</v>
      </c>
      <c r="B1378" s="1">
        <f>IF(ISERROR(SEARCH(" ",A1378)), 0, SEARCH(" ",A1378))</f>
        <v>6</v>
      </c>
      <c r="C1378" s="1">
        <f>IF(0=B1378,-1,LEFT(A1378,B1378-1)+0)</f>
        <v>69019</v>
      </c>
      <c r="D1378" s="1">
        <f>IF(B1378=0,-1,RIGHT(A1378,LEN(A1378)-B1378)+0)</f>
        <v>1911179</v>
      </c>
      <c r="F1378" s="1">
        <f>IF(C1378&lt;0,443300000,44330*(1-POWER(C1378/$A$1,1/5.255))*1000)</f>
        <v>1910703.5618591658</v>
      </c>
      <c r="H1378" s="5">
        <f t="shared" si="21"/>
        <v>2.487669343552938E-4</v>
      </c>
    </row>
    <row r="1379" spans="1:8">
      <c r="A1379" s="3" t="s">
        <v>12484</v>
      </c>
      <c r="B1379" s="1">
        <f>IF(ISERROR(SEARCH(" ",A1379)), 0, SEARCH(" ",A1379))</f>
        <v>6</v>
      </c>
      <c r="C1379" s="1">
        <f>IF(0=B1379,-1,LEFT(A1379,B1379-1)+0)</f>
        <v>68999</v>
      </c>
      <c r="D1379" s="1">
        <f>IF(B1379=0,-1,RIGHT(A1379,LEN(A1379)-B1379)+0)</f>
        <v>1913516</v>
      </c>
      <c r="F1379" s="1">
        <f>IF(C1379&lt;0,443300000,44330*(1-POWER(C1379/$A$1,1/5.255))*1000)</f>
        <v>1913042.9540157355</v>
      </c>
      <c r="H1379" s="5">
        <f t="shared" si="21"/>
        <v>2.4721297562417202E-4</v>
      </c>
    </row>
    <row r="1380" spans="1:8">
      <c r="A1380" s="3" t="s">
        <v>12485</v>
      </c>
      <c r="B1380" s="1">
        <f>IF(ISERROR(SEARCH(" ",A1380)), 0, SEARCH(" ",A1380))</f>
        <v>6</v>
      </c>
      <c r="C1380" s="1">
        <f>IF(0=B1380,-1,LEFT(A1380,B1380-1)+0)</f>
        <v>68979</v>
      </c>
      <c r="D1380" s="1">
        <f>IF(B1380=0,-1,RIGHT(A1380,LEN(A1380)-B1380)+0)</f>
        <v>1915843</v>
      </c>
      <c r="F1380" s="1">
        <f>IF(C1380&lt;0,443300000,44330*(1-POWER(C1380/$A$1,1/5.255))*1000)</f>
        <v>1915382.8952933007</v>
      </c>
      <c r="H1380" s="5">
        <f t="shared" si="21"/>
        <v>2.4015783480131798E-4</v>
      </c>
    </row>
    <row r="1381" spans="1:8">
      <c r="A1381" s="3" t="s">
        <v>12486</v>
      </c>
      <c r="B1381" s="1">
        <f>IF(ISERROR(SEARCH(" ",A1381)), 0, SEARCH(" ",A1381))</f>
        <v>6</v>
      </c>
      <c r="C1381" s="1">
        <f>IF(0=B1381,-1,LEFT(A1381,B1381-1)+0)</f>
        <v>68959</v>
      </c>
      <c r="D1381" s="1">
        <f>IF(B1381=0,-1,RIGHT(A1381,LEN(A1381)-B1381)+0)</f>
        <v>1918180</v>
      </c>
      <c r="F1381" s="1">
        <f>IF(C1381&lt;0,443300000,44330*(1-POWER(C1381/$A$1,1/5.255))*1000)</f>
        <v>1917723.3859800214</v>
      </c>
      <c r="H1381" s="5">
        <f t="shared" si="21"/>
        <v>2.3804544932100148E-4</v>
      </c>
    </row>
    <row r="1382" spans="1:8">
      <c r="A1382" s="3" t="s">
        <v>12487</v>
      </c>
      <c r="B1382" s="1">
        <f>IF(ISERROR(SEARCH(" ",A1382)), 0, SEARCH(" ",A1382))</f>
        <v>6</v>
      </c>
      <c r="C1382" s="1">
        <f>IF(0=B1382,-1,LEFT(A1382,B1382-1)+0)</f>
        <v>68939</v>
      </c>
      <c r="D1382" s="1">
        <f>IF(B1382=0,-1,RIGHT(A1382,LEN(A1382)-B1382)+0)</f>
        <v>1920517</v>
      </c>
      <c r="F1382" s="1">
        <f>IF(C1382&lt;0,443300000,44330*(1-POWER(C1382/$A$1,1/5.255))*1000)</f>
        <v>1920064.4263642998</v>
      </c>
      <c r="H1382" s="5">
        <f t="shared" si="21"/>
        <v>2.3565198105518397E-4</v>
      </c>
    </row>
    <row r="1383" spans="1:8">
      <c r="A1383" s="3" t="s">
        <v>12488</v>
      </c>
      <c r="B1383" s="1">
        <f>IF(ISERROR(SEARCH(" ",A1383)), 0, SEARCH(" ",A1383))</f>
        <v>6</v>
      </c>
      <c r="C1383" s="1">
        <f>IF(0=B1383,-1,LEFT(A1383,B1383-1)+0)</f>
        <v>68919</v>
      </c>
      <c r="D1383" s="1">
        <f>IF(B1383=0,-1,RIGHT(A1383,LEN(A1383)-B1383)+0)</f>
        <v>1922854</v>
      </c>
      <c r="F1383" s="1">
        <f>IF(C1383&lt;0,443300000,44330*(1-POWER(C1383/$A$1,1/5.255))*1000)</f>
        <v>1922406.0167347642</v>
      </c>
      <c r="H1383" s="5">
        <f t="shared" si="21"/>
        <v>2.3297830476769803E-4</v>
      </c>
    </row>
    <row r="1384" spans="1:8">
      <c r="A1384" s="3" t="s">
        <v>12489</v>
      </c>
      <c r="B1384" s="1">
        <f>IF(ISERROR(SEARCH(" ",A1384)), 0, SEARCH(" ",A1384))</f>
        <v>6</v>
      </c>
      <c r="C1384" s="1">
        <f>IF(0=B1384,-1,LEFT(A1384,B1384-1)+0)</f>
        <v>68899</v>
      </c>
      <c r="D1384" s="1">
        <f>IF(B1384=0,-1,RIGHT(A1384,LEN(A1384)-B1384)+0)</f>
        <v>1925192</v>
      </c>
      <c r="F1384" s="1">
        <f>IF(C1384&lt;0,443300000,44330*(1-POWER(C1384/$A$1,1/5.255))*1000)</f>
        <v>1924748.1573802892</v>
      </c>
      <c r="H1384" s="5">
        <f t="shared" si="21"/>
        <v>2.305446000766857E-4</v>
      </c>
    </row>
    <row r="1385" spans="1:8">
      <c r="A1385" s="3" t="s">
        <v>12490</v>
      </c>
      <c r="B1385" s="1">
        <f>IF(ISERROR(SEARCH(" ",A1385)), 0, SEARCH(" ",A1385))</f>
        <v>6</v>
      </c>
      <c r="C1385" s="1">
        <f>IF(0=B1385,-1,LEFT(A1385,B1385-1)+0)</f>
        <v>68879</v>
      </c>
      <c r="D1385" s="1">
        <f>IF(B1385=0,-1,RIGHT(A1385,LEN(A1385)-B1385)+0)</f>
        <v>1927529</v>
      </c>
      <c r="F1385" s="1">
        <f>IF(C1385&lt;0,443300000,44330*(1-POWER(C1385/$A$1,1/5.255))*1000)</f>
        <v>1927090.8485899803</v>
      </c>
      <c r="H1385" s="5">
        <f t="shared" si="21"/>
        <v>2.2731248661873502E-4</v>
      </c>
    </row>
    <row r="1386" spans="1:8">
      <c r="A1386" s="3" t="s">
        <v>12491</v>
      </c>
      <c r="B1386" s="1">
        <f>IF(ISERROR(SEARCH(" ",A1386)), 0, SEARCH(" ",A1386))</f>
        <v>6</v>
      </c>
      <c r="C1386" s="1">
        <f>IF(0=B1386,-1,LEFT(A1386,B1386-1)+0)</f>
        <v>68859</v>
      </c>
      <c r="D1386" s="1">
        <f>IF(B1386=0,-1,RIGHT(A1386,LEN(A1386)-B1386)+0)</f>
        <v>1929866</v>
      </c>
      <c r="F1386" s="1">
        <f>IF(C1386&lt;0,443300000,44330*(1-POWER(C1386/$A$1,1/5.255))*1000)</f>
        <v>1929434.0906531743</v>
      </c>
      <c r="H1386" s="5">
        <f t="shared" si="21"/>
        <v>2.2380276497211519E-4</v>
      </c>
    </row>
    <row r="1387" spans="1:8">
      <c r="A1387" s="3" t="s">
        <v>12492</v>
      </c>
      <c r="B1387" s="1">
        <f>IF(ISERROR(SEARCH(" ",A1387)), 0, SEARCH(" ",A1387))</f>
        <v>6</v>
      </c>
      <c r="C1387" s="1">
        <f>IF(0=B1387,-1,LEFT(A1387,B1387-1)+0)</f>
        <v>68839</v>
      </c>
      <c r="D1387" s="1">
        <f>IF(B1387=0,-1,RIGHT(A1387,LEN(A1387)-B1387)+0)</f>
        <v>1932203</v>
      </c>
      <c r="F1387" s="1">
        <f>IF(C1387&lt;0,443300000,44330*(1-POWER(C1387/$A$1,1/5.255))*1000)</f>
        <v>1931777.8838594549</v>
      </c>
      <c r="H1387" s="5">
        <f t="shared" si="21"/>
        <v>2.2001629256610875E-4</v>
      </c>
    </row>
    <row r="1388" spans="1:8">
      <c r="A1388" s="3" t="s">
        <v>12493</v>
      </c>
      <c r="B1388" s="1">
        <f>IF(ISERROR(SEARCH(" ",A1388)), 0, SEARCH(" ",A1388))</f>
        <v>6</v>
      </c>
      <c r="C1388" s="1">
        <f>IF(0=B1388,-1,LEFT(A1388,B1388-1)+0)</f>
        <v>68819</v>
      </c>
      <c r="D1388" s="1">
        <f>IF(B1388=0,-1,RIGHT(A1388,LEN(A1388)-B1388)+0)</f>
        <v>1934540</v>
      </c>
      <c r="F1388" s="1">
        <f>IF(C1388&lt;0,443300000,44330*(1-POWER(C1388/$A$1,1/5.255))*1000)</f>
        <v>1934122.2284986263</v>
      </c>
      <c r="H1388" s="5">
        <f t="shared" si="21"/>
        <v>2.1595392257266972E-4</v>
      </c>
    </row>
    <row r="1389" spans="1:8">
      <c r="A1389" s="3" t="s">
        <v>12494</v>
      </c>
      <c r="B1389" s="1">
        <f>IF(ISERROR(SEARCH(" ",A1389)), 0, SEARCH(" ",A1389))</f>
        <v>6</v>
      </c>
      <c r="C1389" s="1">
        <f>IF(0=B1389,-1,LEFT(A1389,B1389-1)+0)</f>
        <v>68799</v>
      </c>
      <c r="D1389" s="1">
        <f>IF(B1389=0,-1,RIGHT(A1389,LEN(A1389)-B1389)+0)</f>
        <v>1936867</v>
      </c>
      <c r="F1389" s="1">
        <f>IF(C1389&lt;0,443300000,44330*(1-POWER(C1389/$A$1,1/5.255))*1000)</f>
        <v>1936467.1248607442</v>
      </c>
      <c r="H1389" s="5">
        <f t="shared" si="21"/>
        <v>2.0645461937023819E-4</v>
      </c>
    </row>
    <row r="1390" spans="1:8">
      <c r="A1390" s="3" t="s">
        <v>12495</v>
      </c>
      <c r="B1390" s="1">
        <f>IF(ISERROR(SEARCH(" ",A1390)), 0, SEARCH(" ",A1390))</f>
        <v>6</v>
      </c>
      <c r="C1390" s="1">
        <f>IF(0=B1390,-1,LEFT(A1390,B1390-1)+0)</f>
        <v>68779</v>
      </c>
      <c r="D1390" s="1">
        <f>IF(B1390=0,-1,RIGHT(A1390,LEN(A1390)-B1390)+0)</f>
        <v>1939204</v>
      </c>
      <c r="F1390" s="1">
        <f>IF(C1390&lt;0,443300000,44330*(1-POWER(C1390/$A$1,1/5.255))*1000)</f>
        <v>1938812.5732361004</v>
      </c>
      <c r="H1390" s="5">
        <f t="shared" si="21"/>
        <v>2.0184919374115583E-4</v>
      </c>
    </row>
    <row r="1391" spans="1:8">
      <c r="A1391" s="3" t="s">
        <v>12496</v>
      </c>
      <c r="B1391" s="1">
        <f>IF(ISERROR(SEARCH(" ",A1391)), 0, SEARCH(" ",A1391))</f>
        <v>6</v>
      </c>
      <c r="C1391" s="1">
        <f>IF(0=B1391,-1,LEFT(A1391,B1391-1)+0)</f>
        <v>68759</v>
      </c>
      <c r="D1391" s="1">
        <f>IF(B1391=0,-1,RIGHT(A1391,LEN(A1391)-B1391)+0)</f>
        <v>1941541</v>
      </c>
      <c r="F1391" s="1">
        <f>IF(C1391&lt;0,443300000,44330*(1-POWER(C1391/$A$1,1/5.255))*1000)</f>
        <v>1941158.5739152085</v>
      </c>
      <c r="H1391" s="5">
        <f t="shared" si="21"/>
        <v>1.9697038836241057E-4</v>
      </c>
    </row>
    <row r="1392" spans="1:8">
      <c r="A1392" s="3" t="s">
        <v>12497</v>
      </c>
      <c r="B1392" s="1">
        <f>IF(ISERROR(SEARCH(" ",A1392)), 0, SEARCH(" ",A1392))</f>
        <v>6</v>
      </c>
      <c r="C1392" s="1">
        <f>IF(0=B1392,-1,LEFT(A1392,B1392-1)+0)</f>
        <v>68739</v>
      </c>
      <c r="D1392" s="1">
        <f>IF(B1392=0,-1,RIGHT(A1392,LEN(A1392)-B1392)+0)</f>
        <v>1943878</v>
      </c>
      <c r="F1392" s="1">
        <f>IF(C1392&lt;0,443300000,44330*(1-POWER(C1392/$A$1,1/5.255))*1000)</f>
        <v>1943505.127188842</v>
      </c>
      <c r="H1392" s="5">
        <f t="shared" si="21"/>
        <v>1.9181903965061328E-4</v>
      </c>
    </row>
    <row r="1393" spans="1:8">
      <c r="A1393" s="3" t="s">
        <v>12498</v>
      </c>
      <c r="B1393" s="1">
        <f>IF(ISERROR(SEARCH(" ",A1393)), 0, SEARCH(" ",A1393))</f>
        <v>6</v>
      </c>
      <c r="C1393" s="1">
        <f>IF(0=B1393,-1,LEFT(A1393,B1393-1)+0)</f>
        <v>68719</v>
      </c>
      <c r="D1393" s="1">
        <f>IF(B1393=0,-1,RIGHT(A1393,LEN(A1393)-B1393)+0)</f>
        <v>1946215</v>
      </c>
      <c r="F1393" s="1">
        <f>IF(C1393&lt;0,443300000,44330*(1-POWER(C1393/$A$1,1/5.255))*1000)</f>
        <v>1945852.2333479924</v>
      </c>
      <c r="H1393" s="5">
        <f t="shared" si="21"/>
        <v>1.8639597989306795E-4</v>
      </c>
    </row>
    <row r="1394" spans="1:8">
      <c r="A1394" s="3" t="s">
        <v>12499</v>
      </c>
      <c r="B1394" s="1">
        <f>IF(ISERROR(SEARCH(" ",A1394)), 0, SEARCH(" ",A1394))</f>
        <v>6</v>
      </c>
      <c r="C1394" s="1">
        <f>IF(0=B1394,-1,LEFT(A1394,B1394-1)+0)</f>
        <v>68699</v>
      </c>
      <c r="D1394" s="1">
        <f>IF(B1394=0,-1,RIGHT(A1394,LEN(A1394)-B1394)+0)</f>
        <v>1948552</v>
      </c>
      <c r="F1394" s="1">
        <f>IF(C1394&lt;0,443300000,44330*(1-POWER(C1394/$A$1,1/5.255))*1000)</f>
        <v>1948199.8926838958</v>
      </c>
      <c r="H1394" s="5">
        <f t="shared" si="21"/>
        <v>1.8070203725855381E-4</v>
      </c>
    </row>
    <row r="1395" spans="1:8">
      <c r="A1395" s="3" t="s">
        <v>12500</v>
      </c>
      <c r="B1395" s="1">
        <f>IF(ISERROR(SEARCH(" ",A1395)), 0, SEARCH(" ",A1395))</f>
        <v>6</v>
      </c>
      <c r="C1395" s="1">
        <f>IF(0=B1395,-1,LEFT(A1395,B1395-1)+0)</f>
        <v>68679</v>
      </c>
      <c r="D1395" s="1">
        <f>IF(B1395=0,-1,RIGHT(A1395,LEN(A1395)-B1395)+0)</f>
        <v>1950889</v>
      </c>
      <c r="F1395" s="1">
        <f>IF(C1395&lt;0,443300000,44330*(1-POWER(C1395/$A$1,1/5.255))*1000)</f>
        <v>1950548.1054880356</v>
      </c>
      <c r="H1395" s="5">
        <f t="shared" si="21"/>
        <v>1.7473803582080012E-4</v>
      </c>
    </row>
    <row r="1396" spans="1:8">
      <c r="A1396" s="3" t="s">
        <v>12501</v>
      </c>
      <c r="B1396" s="1">
        <f>IF(ISERROR(SEARCH(" ",A1396)), 0, SEARCH(" ",A1396))</f>
        <v>6</v>
      </c>
      <c r="C1396" s="1">
        <f>IF(0=B1396,-1,LEFT(A1396,B1396-1)+0)</f>
        <v>68659</v>
      </c>
      <c r="D1396" s="1">
        <f>IF(B1396=0,-1,RIGHT(A1396,LEN(A1396)-B1396)+0)</f>
        <v>1953226</v>
      </c>
      <c r="F1396" s="1">
        <f>IF(C1396&lt;0,443300000,44330*(1-POWER(C1396/$A$1,1/5.255))*1000)</f>
        <v>1952896.8720521207</v>
      </c>
      <c r="H1396" s="5">
        <f t="shared" si="21"/>
        <v>1.6850479559418966E-4</v>
      </c>
    </row>
    <row r="1397" spans="1:8">
      <c r="A1397" s="3" t="s">
        <v>12502</v>
      </c>
      <c r="B1397" s="1">
        <f>IF(ISERROR(SEARCH(" ",A1397)), 0, SEARCH(" ",A1397))</f>
        <v>6</v>
      </c>
      <c r="C1397" s="1">
        <f>IF(0=B1397,-1,LEFT(A1397,B1397-1)+0)</f>
        <v>68639</v>
      </c>
      <c r="D1397" s="1">
        <f>IF(B1397=0,-1,RIGHT(A1397,LEN(A1397)-B1397)+0)</f>
        <v>1955553</v>
      </c>
      <c r="F1397" s="1">
        <f>IF(C1397&lt;0,443300000,44330*(1-POWER(C1397/$A$1,1/5.255))*1000)</f>
        <v>1955246.1926681064</v>
      </c>
      <c r="H1397" s="5">
        <f t="shared" si="21"/>
        <v>1.5689031792725283E-4</v>
      </c>
    </row>
    <row r="1398" spans="1:8">
      <c r="A1398" s="3" t="s">
        <v>12503</v>
      </c>
      <c r="B1398" s="1">
        <f>IF(ISERROR(SEARCH(" ",A1398)), 0, SEARCH(" ",A1398))</f>
        <v>6</v>
      </c>
      <c r="C1398" s="1">
        <f>IF(0=B1398,-1,LEFT(A1398,B1398-1)+0)</f>
        <v>68619</v>
      </c>
      <c r="D1398" s="1">
        <f>IF(B1398=0,-1,RIGHT(A1398,LEN(A1398)-B1398)+0)</f>
        <v>1957890</v>
      </c>
      <c r="F1398" s="1">
        <f>IF(C1398&lt;0,443300000,44330*(1-POWER(C1398/$A$1,1/5.255))*1000)</f>
        <v>1957596.0676281794</v>
      </c>
      <c r="H1398" s="5">
        <f t="shared" si="21"/>
        <v>1.5012711225888891E-4</v>
      </c>
    </row>
    <row r="1399" spans="1:8">
      <c r="A1399" s="3" t="s">
        <v>12504</v>
      </c>
      <c r="B1399" s="1">
        <f>IF(ISERROR(SEARCH(" ",A1399)), 0, SEARCH(" ",A1399))</f>
        <v>6</v>
      </c>
      <c r="C1399" s="1">
        <f>IF(0=B1399,-1,LEFT(A1399,B1399-1)+0)</f>
        <v>68599</v>
      </c>
      <c r="D1399" s="1">
        <f>IF(B1399=0,-1,RIGHT(A1399,LEN(A1399)-B1399)+0)</f>
        <v>1960228</v>
      </c>
      <c r="F1399" s="1">
        <f>IF(C1399&lt;0,443300000,44330*(1-POWER(C1399/$A$1,1/5.255))*1000)</f>
        <v>1959946.4972247828</v>
      </c>
      <c r="H1399" s="5">
        <f t="shared" si="21"/>
        <v>1.4360715958407574E-4</v>
      </c>
    </row>
    <row r="1400" spans="1:8">
      <c r="A1400" s="3" t="s">
        <v>12505</v>
      </c>
      <c r="B1400" s="1">
        <f>IF(ISERROR(SEARCH(" ",A1400)), 0, SEARCH(" ",A1400))</f>
        <v>6</v>
      </c>
      <c r="C1400" s="1">
        <f>IF(0=B1400,-1,LEFT(A1400,B1400-1)+0)</f>
        <v>68579</v>
      </c>
      <c r="D1400" s="1">
        <f>IF(B1400=0,-1,RIGHT(A1400,LEN(A1400)-B1400)+0)</f>
        <v>1962565</v>
      </c>
      <c r="F1400" s="1">
        <f>IF(C1400&lt;0,443300000,44330*(1-POWER(C1400/$A$1,1/5.255))*1000)</f>
        <v>1962297.4817505751</v>
      </c>
      <c r="H1400" s="5">
        <f t="shared" si="21"/>
        <v>1.3631051681084342E-4</v>
      </c>
    </row>
    <row r="1401" spans="1:8">
      <c r="A1401" s="3" t="s">
        <v>12506</v>
      </c>
      <c r="B1401" s="1">
        <f>IF(ISERROR(SEARCH(" ",A1401)), 0, SEARCH(" ",A1401))</f>
        <v>6</v>
      </c>
      <c r="C1401" s="1">
        <f>IF(0=B1401,-1,LEFT(A1401,B1401-1)+0)</f>
        <v>68559</v>
      </c>
      <c r="D1401" s="1">
        <f>IF(B1401=0,-1,RIGHT(A1401,LEN(A1401)-B1401)+0)</f>
        <v>1964902</v>
      </c>
      <c r="F1401" s="1">
        <f>IF(C1401&lt;0,443300000,44330*(1-POWER(C1401/$A$1,1/5.255))*1000)</f>
        <v>1964649.0214984766</v>
      </c>
      <c r="H1401" s="5">
        <f t="shared" si="21"/>
        <v>1.2874866101382116E-4</v>
      </c>
    </row>
    <row r="1402" spans="1:8">
      <c r="A1402" s="3" t="s">
        <v>12507</v>
      </c>
      <c r="B1402" s="1">
        <f>IF(ISERROR(SEARCH(" ",A1402)), 0, SEARCH(" ",A1402))</f>
        <v>6</v>
      </c>
      <c r="C1402" s="1">
        <f>IF(0=B1402,-1,LEFT(A1402,B1402-1)+0)</f>
        <v>68539</v>
      </c>
      <c r="D1402" s="1">
        <f>IF(B1402=0,-1,RIGHT(A1402,LEN(A1402)-B1402)+0)</f>
        <v>1967239</v>
      </c>
      <c r="F1402" s="1">
        <f>IF(C1402&lt;0,443300000,44330*(1-POWER(C1402/$A$1,1/5.255))*1000)</f>
        <v>1967001.1167616334</v>
      </c>
      <c r="H1402" s="5">
        <f t="shared" si="21"/>
        <v>1.2092238836591395E-4</v>
      </c>
    </row>
    <row r="1403" spans="1:8">
      <c r="A1403" s="3" t="s">
        <v>12508</v>
      </c>
      <c r="B1403" s="1">
        <f>IF(ISERROR(SEARCH(" ",A1403)), 0, SEARCH(" ",A1403))</f>
        <v>6</v>
      </c>
      <c r="C1403" s="1">
        <f>IF(0=B1403,-1,LEFT(A1403,B1403-1)+0)</f>
        <v>68519</v>
      </c>
      <c r="D1403" s="1">
        <f>IF(B1403=0,-1,RIGHT(A1403,LEN(A1403)-B1403)+0)</f>
        <v>1969576</v>
      </c>
      <c r="F1403" s="1">
        <f>IF(C1403&lt;0,443300000,44330*(1-POWER(C1403/$A$1,1/5.255))*1000)</f>
        <v>1969353.7678334382</v>
      </c>
      <c r="H1403" s="5">
        <f t="shared" si="21"/>
        <v>1.1283249113604335E-4</v>
      </c>
    </row>
    <row r="1404" spans="1:8">
      <c r="A1404" s="3" t="s">
        <v>12509</v>
      </c>
      <c r="B1404" s="1">
        <f>IF(ISERROR(SEARCH(" ",A1404)), 0, SEARCH(" ",A1404))</f>
        <v>6</v>
      </c>
      <c r="C1404" s="1">
        <f>IF(0=B1404,-1,LEFT(A1404,B1404-1)+0)</f>
        <v>68499</v>
      </c>
      <c r="D1404" s="1">
        <f>IF(B1404=0,-1,RIGHT(A1404,LEN(A1404)-B1404)+0)</f>
        <v>1971913</v>
      </c>
      <c r="F1404" s="1">
        <f>IF(C1404&lt;0,443300000,44330*(1-POWER(C1404/$A$1,1/5.255))*1000)</f>
        <v>1971706.9750075247</v>
      </c>
      <c r="H1404" s="5">
        <f t="shared" si="21"/>
        <v>1.0447975771511529E-4</v>
      </c>
    </row>
    <row r="1405" spans="1:8">
      <c r="A1405" s="3" t="s">
        <v>12510</v>
      </c>
      <c r="B1405" s="1">
        <f>IF(ISERROR(SEARCH(" ",A1405)), 0, SEARCH(" ",A1405))</f>
        <v>6</v>
      </c>
      <c r="C1405" s="1">
        <f>IF(0=B1405,-1,LEFT(A1405,B1405-1)+0)</f>
        <v>68479</v>
      </c>
      <c r="D1405" s="1">
        <f>IF(B1405=0,-1,RIGHT(A1405,LEN(A1405)-B1405)+0)</f>
        <v>1974250</v>
      </c>
      <c r="F1405" s="1">
        <f>IF(C1405&lt;0,443300000,44330*(1-POWER(C1405/$A$1,1/5.255))*1000)</f>
        <v>1974060.7385777626</v>
      </c>
      <c r="H1405" s="5">
        <f t="shared" si="21"/>
        <v>9.5864972641449331E-5</v>
      </c>
    </row>
    <row r="1406" spans="1:8">
      <c r="A1406" s="3" t="s">
        <v>12511</v>
      </c>
      <c r="B1406" s="1">
        <f>IF(ISERROR(SEARCH(" ",A1406)), 0, SEARCH(" ",A1406))</f>
        <v>6</v>
      </c>
      <c r="C1406" s="1">
        <f>IF(0=B1406,-1,LEFT(A1406,B1406-1)+0)</f>
        <v>68459</v>
      </c>
      <c r="D1406" s="1">
        <f>IF(B1406=0,-1,RIGHT(A1406,LEN(A1406)-B1406)+0)</f>
        <v>1976577</v>
      </c>
      <c r="F1406" s="1">
        <f>IF(C1406&lt;0,443300000,44330*(1-POWER(C1406/$A$1,1/5.255))*1000)</f>
        <v>1976415.0588382627</v>
      </c>
      <c r="H1406" s="5">
        <f t="shared" si="21"/>
        <v>8.1930105296839753E-5</v>
      </c>
    </row>
    <row r="1407" spans="1:8">
      <c r="A1407" s="3" t="s">
        <v>12512</v>
      </c>
      <c r="B1407" s="1">
        <f>IF(ISERROR(SEARCH(" ",A1407)), 0, SEARCH(" ",A1407))</f>
        <v>6</v>
      </c>
      <c r="C1407" s="1">
        <f>IF(0=B1407,-1,LEFT(A1407,B1407-1)+0)</f>
        <v>68439</v>
      </c>
      <c r="D1407" s="1">
        <f>IF(B1407=0,-1,RIGHT(A1407,LEN(A1407)-B1407)+0)</f>
        <v>1978914</v>
      </c>
      <c r="F1407" s="1">
        <f>IF(C1407&lt;0,443300000,44330*(1-POWER(C1407/$A$1,1/5.255))*1000)</f>
        <v>1978769.9360833922</v>
      </c>
      <c r="H1407" s="5">
        <f t="shared" si="21"/>
        <v>7.2799483255846329E-5</v>
      </c>
    </row>
    <row r="1408" spans="1:8">
      <c r="A1408" s="3" t="s">
        <v>12513</v>
      </c>
      <c r="B1408" s="1">
        <f>IF(ISERROR(SEARCH(" ",A1408)), 0, SEARCH(" ",A1408))</f>
        <v>6</v>
      </c>
      <c r="C1408" s="1">
        <f>IF(0=B1408,-1,LEFT(A1408,B1408-1)+0)</f>
        <v>68419</v>
      </c>
      <c r="D1408" s="1">
        <f>IF(B1408=0,-1,RIGHT(A1408,LEN(A1408)-B1408)+0)</f>
        <v>1981251</v>
      </c>
      <c r="F1408" s="1">
        <f>IF(C1408&lt;0,443300000,44330*(1-POWER(C1408/$A$1,1/5.255))*1000)</f>
        <v>1981125.3706077347</v>
      </c>
      <c r="H1408" s="5">
        <f t="shared" si="21"/>
        <v>6.3409124974746849E-5</v>
      </c>
    </row>
    <row r="1409" spans="1:8">
      <c r="A1409" s="3" t="s">
        <v>12514</v>
      </c>
      <c r="B1409" s="1">
        <f>IF(ISERROR(SEARCH(" ",A1409)), 0, SEARCH(" ",A1409))</f>
        <v>6</v>
      </c>
      <c r="C1409" s="1">
        <f>IF(0=B1409,-1,LEFT(A1409,B1409-1)+0)</f>
        <v>68399</v>
      </c>
      <c r="D1409" s="1">
        <f>IF(B1409=0,-1,RIGHT(A1409,LEN(A1409)-B1409)+0)</f>
        <v>1983588</v>
      </c>
      <c r="F1409" s="1">
        <f>IF(C1409&lt;0,443300000,44330*(1-POWER(C1409/$A$1,1/5.255))*1000)</f>
        <v>1983481.362706139</v>
      </c>
      <c r="H1409" s="5">
        <f t="shared" si="21"/>
        <v>5.3759799848060571E-5</v>
      </c>
    </row>
    <row r="1410" spans="1:8">
      <c r="A1410" s="3" t="s">
        <v>12515</v>
      </c>
      <c r="B1410" s="1">
        <f>IF(ISERROR(SEARCH(" ",A1410)), 0, SEARCH(" ",A1410))</f>
        <v>6</v>
      </c>
      <c r="C1410" s="1">
        <f>IF(0=B1410,-1,LEFT(A1410,B1410-1)+0)</f>
        <v>68379</v>
      </c>
      <c r="D1410" s="1">
        <f>IF(B1410=0,-1,RIGHT(A1410,LEN(A1410)-B1410)+0)</f>
        <v>1985925</v>
      </c>
      <c r="F1410" s="1">
        <f>IF(C1410&lt;0,443300000,44330*(1-POWER(C1410/$A$1,1/5.255))*1000)</f>
        <v>1985837.9126736859</v>
      </c>
      <c r="H1410" s="5">
        <f t="shared" si="21"/>
        <v>4.3852273532015288E-5</v>
      </c>
    </row>
    <row r="1411" spans="1:8">
      <c r="A1411" s="3" t="s">
        <v>12516</v>
      </c>
      <c r="B1411" s="1">
        <f>IF(ISERROR(SEARCH(" ",A1411)), 0, SEARCH(" ",A1411))</f>
        <v>6</v>
      </c>
      <c r="C1411" s="1">
        <f>IF(0=B1411,-1,LEFT(A1411,B1411-1)+0)</f>
        <v>68359</v>
      </c>
      <c r="D1411" s="1">
        <f>IF(B1411=0,-1,RIGHT(A1411,LEN(A1411)-B1411)+0)</f>
        <v>1988262</v>
      </c>
      <c r="F1411" s="1">
        <f>IF(C1411&lt;0,443300000,44330*(1-POWER(C1411/$A$1,1/5.255))*1000)</f>
        <v>1988195.0208056974</v>
      </c>
      <c r="H1411" s="5">
        <f t="shared" si="21"/>
        <v>3.3687307961716076E-5</v>
      </c>
    </row>
    <row r="1412" spans="1:8">
      <c r="A1412" s="3" t="s">
        <v>12517</v>
      </c>
      <c r="B1412" s="1">
        <f>IF(ISERROR(SEARCH(" ",A1412)), 0, SEARCH(" ",A1412))</f>
        <v>6</v>
      </c>
      <c r="C1412" s="1">
        <f>IF(0=B1412,-1,LEFT(A1412,B1412-1)+0)</f>
        <v>68339</v>
      </c>
      <c r="D1412" s="1">
        <f>IF(B1412=0,-1,RIGHT(A1412,LEN(A1412)-B1412)+0)</f>
        <v>1990599</v>
      </c>
      <c r="F1412" s="1">
        <f>IF(C1412&lt;0,443300000,44330*(1-POWER(C1412/$A$1,1/5.255))*1000)</f>
        <v>1990552.6873977361</v>
      </c>
      <c r="H1412" s="5">
        <f t="shared" ref="H1412:H1475" si="22">IF(D1412&gt;0,ABS((F1412-D1412)/D1412),0)</f>
        <v>2.3265661373222486E-5</v>
      </c>
    </row>
    <row r="1413" spans="1:8">
      <c r="A1413" s="3" t="s">
        <v>12518</v>
      </c>
      <c r="B1413" s="1">
        <f>IF(ISERROR(SEARCH(" ",A1413)), 0, SEARCH(" ",A1413))</f>
        <v>6</v>
      </c>
      <c r="C1413" s="1">
        <f>IF(0=B1413,-1,LEFT(A1413,B1413-1)+0)</f>
        <v>68319</v>
      </c>
      <c r="D1413" s="1">
        <f>IF(B1413=0,-1,RIGHT(A1413,LEN(A1413)-B1413)+0)</f>
        <v>1992937</v>
      </c>
      <c r="F1413" s="1">
        <f>IF(C1413&lt;0,443300000,44330*(1-POWER(C1413/$A$1,1/5.255))*1000)</f>
        <v>1992910.9127456208</v>
      </c>
      <c r="H1413" s="5">
        <f t="shared" si="22"/>
        <v>1.3089854009021593E-5</v>
      </c>
    </row>
    <row r="1414" spans="1:8">
      <c r="A1414" s="3" t="s">
        <v>12519</v>
      </c>
      <c r="B1414" s="1">
        <f>IF(ISERROR(SEARCH(" ",A1414)), 0, SEARCH(" ",A1414))</f>
        <v>6</v>
      </c>
      <c r="C1414" s="1">
        <f>IF(0=B1414,-1,LEFT(A1414,B1414-1)+0)</f>
        <v>68299</v>
      </c>
      <c r="D1414" s="1">
        <f>IF(B1414=0,-1,RIGHT(A1414,LEN(A1414)-B1414)+0)</f>
        <v>1995285</v>
      </c>
      <c r="F1414" s="1">
        <f>IF(C1414&lt;0,443300000,44330*(1-POWER(C1414/$A$1,1/5.255))*1000)</f>
        <v>1995269.6971453968</v>
      </c>
      <c r="H1414" s="5">
        <f t="shared" si="22"/>
        <v>7.6695081670821195E-6</v>
      </c>
    </row>
    <row r="1415" spans="1:8">
      <c r="A1415" s="3" t="s">
        <v>12520</v>
      </c>
      <c r="B1415" s="1">
        <f>IF(ISERROR(SEARCH(" ",A1415)), 0, SEARCH(" ",A1415))</f>
        <v>6</v>
      </c>
      <c r="C1415" s="1">
        <f>IF(0=B1415,-1,LEFT(A1415,B1415-1)+0)</f>
        <v>68279</v>
      </c>
      <c r="D1415" s="1">
        <f>IF(B1415=0,-1,RIGHT(A1415,LEN(A1415)-B1415)+0)</f>
        <v>1997659</v>
      </c>
      <c r="F1415" s="1">
        <f>IF(C1415&lt;0,443300000,44330*(1-POWER(C1415/$A$1,1/5.255))*1000)</f>
        <v>1997629.0408933654</v>
      </c>
      <c r="H1415" s="5">
        <f t="shared" si="22"/>
        <v>1.4997107431550537E-5</v>
      </c>
    </row>
    <row r="1416" spans="1:8">
      <c r="A1416" s="3" t="s">
        <v>12521</v>
      </c>
      <c r="B1416" s="1">
        <f>IF(ISERROR(SEARCH(" ",A1416)), 0, SEARCH(" ",A1416))</f>
        <v>6</v>
      </c>
      <c r="C1416" s="1">
        <f>IF(0=B1416,-1,LEFT(A1416,B1416-1)+0)</f>
        <v>68259</v>
      </c>
      <c r="D1416" s="1">
        <f>IF(B1416=0,-1,RIGHT(A1416,LEN(A1416)-B1416)+0)</f>
        <v>2000043</v>
      </c>
      <c r="F1416" s="1">
        <f>IF(C1416&lt;0,443300000,44330*(1-POWER(C1416/$A$1,1/5.255))*1000)</f>
        <v>1999988.9442860682</v>
      </c>
      <c r="H1416" s="5">
        <f t="shared" si="22"/>
        <v>2.7027275879467129E-5</v>
      </c>
    </row>
    <row r="1417" spans="1:8">
      <c r="A1417" s="3" t="s">
        <v>12522</v>
      </c>
      <c r="B1417" s="1">
        <f>IF(ISERROR(SEARCH(" ",A1417)), 0, SEARCH(" ",A1417))</f>
        <v>6</v>
      </c>
      <c r="C1417" s="1">
        <f>IF(0=B1417,-1,LEFT(A1417,B1417-1)+0)</f>
        <v>68239</v>
      </c>
      <c r="D1417" s="1">
        <f>IF(B1417=0,-1,RIGHT(A1417,LEN(A1417)-B1417)+0)</f>
        <v>2002427</v>
      </c>
      <c r="F1417" s="1">
        <f>IF(C1417&lt;0,443300000,44330*(1-POWER(C1417/$A$1,1/5.255))*1000)</f>
        <v>2002349.4076202847</v>
      </c>
      <c r="H1417" s="5">
        <f t="shared" si="22"/>
        <v>3.8749167742591191E-5</v>
      </c>
    </row>
    <row r="1418" spans="1:8">
      <c r="A1418" s="3" t="s">
        <v>12523</v>
      </c>
      <c r="B1418" s="1">
        <f>IF(ISERROR(SEARCH(" ",A1418)), 0, SEARCH(" ",A1418))</f>
        <v>6</v>
      </c>
      <c r="C1418" s="1">
        <f>IF(0=B1418,-1,LEFT(A1418,B1418-1)+0)</f>
        <v>68219</v>
      </c>
      <c r="D1418" s="1">
        <f>IF(B1418=0,-1,RIGHT(A1418,LEN(A1418)-B1418)+0)</f>
        <v>2004811</v>
      </c>
      <c r="F1418" s="1">
        <f>IF(C1418&lt;0,443300000,44330*(1-POWER(C1418/$A$1,1/5.255))*1000)</f>
        <v>2004710.4311930486</v>
      </c>
      <c r="H1418" s="5">
        <f t="shared" si="22"/>
        <v>5.016373461209056E-5</v>
      </c>
    </row>
    <row r="1419" spans="1:8">
      <c r="A1419" s="3" t="s">
        <v>12524</v>
      </c>
      <c r="B1419" s="1">
        <f>IF(ISERROR(SEARCH(" ",A1419)), 0, SEARCH(" ",A1419))</f>
        <v>6</v>
      </c>
      <c r="C1419" s="1">
        <f>IF(0=B1419,-1,LEFT(A1419,B1419-1)+0)</f>
        <v>68199</v>
      </c>
      <c r="D1419" s="1">
        <f>IF(B1419=0,-1,RIGHT(A1419,LEN(A1419)-B1419)+0)</f>
        <v>2007196</v>
      </c>
      <c r="F1419" s="1">
        <f>IF(C1419&lt;0,443300000,44330*(1-POWER(C1419/$A$1,1/5.255))*1000)</f>
        <v>2007072.0153016311</v>
      </c>
      <c r="H1419" s="5">
        <f t="shared" si="22"/>
        <v>6.1770100363360092E-5</v>
      </c>
    </row>
    <row r="1420" spans="1:8">
      <c r="A1420" s="3" t="s">
        <v>12525</v>
      </c>
      <c r="B1420" s="1">
        <f>IF(ISERROR(SEARCH(" ",A1420)), 0, SEARCH(" ",A1420))</f>
        <v>6</v>
      </c>
      <c r="C1420" s="1">
        <f>IF(0=B1420,-1,LEFT(A1420,B1420-1)+0)</f>
        <v>68179</v>
      </c>
      <c r="D1420" s="1">
        <f>IF(B1420=0,-1,RIGHT(A1420,LEN(A1420)-B1420)+0)</f>
        <v>2009580</v>
      </c>
      <c r="F1420" s="1">
        <f>IF(C1420&lt;0,443300000,44330*(1-POWER(C1420/$A$1,1/5.255))*1000)</f>
        <v>2009434.1602435585</v>
      </c>
      <c r="H1420" s="5">
        <f t="shared" si="22"/>
        <v>7.257225710921457E-5</v>
      </c>
    </row>
    <row r="1421" spans="1:8">
      <c r="A1421" s="3" t="s">
        <v>12526</v>
      </c>
      <c r="B1421" s="1">
        <f>IF(ISERROR(SEARCH(" ",A1421)), 0, SEARCH(" ",A1421))</f>
        <v>6</v>
      </c>
      <c r="C1421" s="1">
        <f>IF(0=B1421,-1,LEFT(A1421,B1421-1)+0)</f>
        <v>68159</v>
      </c>
      <c r="D1421" s="1">
        <f>IF(B1421=0,-1,RIGHT(A1421,LEN(A1421)-B1421)+0)</f>
        <v>2011964</v>
      </c>
      <c r="F1421" s="1">
        <f>IF(C1421&lt;0,443300000,44330*(1-POWER(C1421/$A$1,1/5.255))*1000)</f>
        <v>2011796.8663165837</v>
      </c>
      <c r="H1421" s="5">
        <f t="shared" si="22"/>
        <v>8.3069917461889935E-5</v>
      </c>
    </row>
    <row r="1422" spans="1:8">
      <c r="A1422" s="3" t="s">
        <v>12527</v>
      </c>
      <c r="B1422" s="1">
        <f>IF(ISERROR(SEARCH(" ",A1422)), 0, SEARCH(" ",A1422))</f>
        <v>6</v>
      </c>
      <c r="C1422" s="1">
        <f>IF(0=B1422,-1,LEFT(A1422,B1422-1)+0)</f>
        <v>68139</v>
      </c>
      <c r="D1422" s="1">
        <f>IF(B1422=0,-1,RIGHT(A1422,LEN(A1422)-B1422)+0)</f>
        <v>2014348</v>
      </c>
      <c r="F1422" s="1">
        <f>IF(C1422&lt;0,443300000,44330*(1-POWER(C1422/$A$1,1/5.255))*1000)</f>
        <v>2014160.1338187258</v>
      </c>
      <c r="H1422" s="5">
        <f t="shared" si="22"/>
        <v>9.3264014596374368E-5</v>
      </c>
    </row>
    <row r="1423" spans="1:8">
      <c r="A1423" s="3" t="s">
        <v>12528</v>
      </c>
      <c r="B1423" s="1">
        <f>IF(ISERROR(SEARCH(" ",A1423)), 0, SEARCH(" ",A1423))</f>
        <v>6</v>
      </c>
      <c r="C1423" s="1">
        <f>IF(0=B1423,-1,LEFT(A1423,B1423-1)+0)</f>
        <v>68119</v>
      </c>
      <c r="D1423" s="1">
        <f>IF(B1423=0,-1,RIGHT(A1423,LEN(A1423)-B1423)+0)</f>
        <v>2016722</v>
      </c>
      <c r="F1423" s="1">
        <f>IF(C1423&lt;0,443300000,44330*(1-POWER(C1423/$A$1,1/5.255))*1000)</f>
        <v>2016523.9630482346</v>
      </c>
      <c r="H1423" s="5">
        <f t="shared" si="22"/>
        <v>9.8197447028107018E-5</v>
      </c>
    </row>
    <row r="1424" spans="1:8">
      <c r="A1424" s="3" t="s">
        <v>12529</v>
      </c>
      <c r="B1424" s="1">
        <f>IF(ISERROR(SEARCH(" ",A1424)), 0, SEARCH(" ",A1424))</f>
        <v>6</v>
      </c>
      <c r="C1424" s="1">
        <f>IF(0=B1424,-1,LEFT(A1424,B1424-1)+0)</f>
        <v>68099</v>
      </c>
      <c r="D1424" s="1">
        <f>IF(B1424=0,-1,RIGHT(A1424,LEN(A1424)-B1424)+0)</f>
        <v>2019106</v>
      </c>
      <c r="F1424" s="1">
        <f>IF(C1424&lt;0,443300000,44330*(1-POWER(C1424/$A$1,1/5.255))*1000)</f>
        <v>2018888.3543036166</v>
      </c>
      <c r="H1424" s="5">
        <f t="shared" si="22"/>
        <v>1.0779310070072363E-4</v>
      </c>
    </row>
    <row r="1425" spans="1:8">
      <c r="A1425" s="3" t="s">
        <v>12530</v>
      </c>
      <c r="B1425" s="1">
        <f>IF(ISERROR(SEARCH(" ",A1425)), 0, SEARCH(" ",A1425))</f>
        <v>6</v>
      </c>
      <c r="C1425" s="1">
        <f>IF(0=B1425,-1,LEFT(A1425,B1425-1)+0)</f>
        <v>68079</v>
      </c>
      <c r="D1425" s="1">
        <f>IF(B1425=0,-1,RIGHT(A1425,LEN(A1425)-B1425)+0)</f>
        <v>2021490</v>
      </c>
      <c r="F1425" s="1">
        <f>IF(C1425&lt;0,443300000,44330*(1-POWER(C1425/$A$1,1/5.255))*1000)</f>
        <v>2021253.3078836184</v>
      </c>
      <c r="H1425" s="5">
        <f t="shared" si="22"/>
        <v>1.1708794818752529E-4</v>
      </c>
    </row>
    <row r="1426" spans="1:8">
      <c r="A1426" s="3" t="s">
        <v>12531</v>
      </c>
      <c r="B1426" s="1">
        <f>IF(ISERROR(SEARCH(" ",A1426)), 0, SEARCH(" ",A1426))</f>
        <v>6</v>
      </c>
      <c r="C1426" s="1">
        <f>IF(0=B1426,-1,LEFT(A1426,B1426-1)+0)</f>
        <v>68059</v>
      </c>
      <c r="D1426" s="1">
        <f>IF(B1426=0,-1,RIGHT(A1426,LEN(A1426)-B1426)+0)</f>
        <v>2023875</v>
      </c>
      <c r="F1426" s="1">
        <f>IF(C1426&lt;0,443300000,44330*(1-POWER(C1426/$A$1,1/5.255))*1000)</f>
        <v>2023618.8240872337</v>
      </c>
      <c r="H1426" s="5">
        <f t="shared" si="22"/>
        <v>1.2657694411277956E-4</v>
      </c>
    </row>
    <row r="1427" spans="1:8">
      <c r="A1427" s="3" t="s">
        <v>12532</v>
      </c>
      <c r="B1427" s="1">
        <f>IF(ISERROR(SEARCH(" ",A1427)), 0, SEARCH(" ",A1427))</f>
        <v>6</v>
      </c>
      <c r="C1427" s="1">
        <f>IF(0=B1427,-1,LEFT(A1427,B1427-1)+0)</f>
        <v>68039</v>
      </c>
      <c r="D1427" s="1">
        <f>IF(B1427=0,-1,RIGHT(A1427,LEN(A1427)-B1427)+0)</f>
        <v>2026259</v>
      </c>
      <c r="F1427" s="1">
        <f>IF(C1427&lt;0,443300000,44330*(1-POWER(C1427/$A$1,1/5.255))*1000)</f>
        <v>2025984.9032137014</v>
      </c>
      <c r="H1427" s="5">
        <f t="shared" si="22"/>
        <v>1.3527233502654709E-4</v>
      </c>
    </row>
    <row r="1428" spans="1:8">
      <c r="A1428" s="3" t="s">
        <v>12533</v>
      </c>
      <c r="B1428" s="1">
        <f>IF(ISERROR(SEARCH(" ",A1428)), 0, SEARCH(" ",A1428))</f>
        <v>6</v>
      </c>
      <c r="C1428" s="1">
        <f>IF(0=B1428,-1,LEFT(A1428,B1428-1)+0)</f>
        <v>68019</v>
      </c>
      <c r="D1428" s="1">
        <f>IF(B1428=0,-1,RIGHT(A1428,LEN(A1428)-B1428)+0)</f>
        <v>2028643</v>
      </c>
      <c r="F1428" s="1">
        <f>IF(C1428&lt;0,443300000,44330*(1-POWER(C1428/$A$1,1/5.255))*1000)</f>
        <v>2028351.5455625122</v>
      </c>
      <c r="H1428" s="5">
        <f t="shared" si="22"/>
        <v>1.4366965379702525E-4</v>
      </c>
    </row>
    <row r="1429" spans="1:8">
      <c r="A1429" s="3" t="s">
        <v>12534</v>
      </c>
      <c r="B1429" s="1">
        <f>IF(ISERROR(SEARCH(" ",A1429)), 0, SEARCH(" ",A1429))</f>
        <v>6</v>
      </c>
      <c r="C1429" s="1">
        <f>IF(0=B1429,-1,LEFT(A1429,B1429-1)+0)</f>
        <v>67999</v>
      </c>
      <c r="D1429" s="1">
        <f>IF(B1429=0,-1,RIGHT(A1429,LEN(A1429)-B1429)+0)</f>
        <v>2031027</v>
      </c>
      <c r="F1429" s="1">
        <f>IF(C1429&lt;0,443300000,44330*(1-POWER(C1429/$A$1,1/5.255))*1000)</f>
        <v>2030718.7514334074</v>
      </c>
      <c r="H1429" s="5">
        <f t="shared" si="22"/>
        <v>1.5176980246573671E-4</v>
      </c>
    </row>
    <row r="1430" spans="1:8">
      <c r="A1430" s="3" t="s">
        <v>12535</v>
      </c>
      <c r="B1430" s="1">
        <f>IF(ISERROR(SEARCH(" ",A1430)), 0, SEARCH(" ",A1430))</f>
        <v>6</v>
      </c>
      <c r="C1430" s="1">
        <f>IF(0=B1430,-1,LEFT(A1430,B1430-1)+0)</f>
        <v>67979</v>
      </c>
      <c r="D1430" s="1">
        <f>IF(B1430=0,-1,RIGHT(A1430,LEN(A1430)-B1430)+0)</f>
        <v>2033411</v>
      </c>
      <c r="F1430" s="1">
        <f>IF(C1430&lt;0,443300000,44330*(1-POWER(C1430/$A$1,1/5.255))*1000)</f>
        <v>2033086.5211263592</v>
      </c>
      <c r="H1430" s="5">
        <f t="shared" si="22"/>
        <v>1.5957367873035234E-4</v>
      </c>
    </row>
    <row r="1431" spans="1:8">
      <c r="A1431" s="3" t="s">
        <v>12536</v>
      </c>
      <c r="B1431" s="1">
        <f>IF(ISERROR(SEARCH(" ",A1431)), 0, SEARCH(" ",A1431))</f>
        <v>6</v>
      </c>
      <c r="C1431" s="1">
        <f>IF(0=B1431,-1,LEFT(A1431,B1431-1)+0)</f>
        <v>67959</v>
      </c>
      <c r="D1431" s="1">
        <f>IF(B1431=0,-1,RIGHT(A1431,LEN(A1431)-B1431)+0)</f>
        <v>2035796</v>
      </c>
      <c r="F1431" s="1">
        <f>IF(C1431&lt;0,443300000,44330*(1-POWER(C1431/$A$1,1/5.255))*1000)</f>
        <v>2035454.8549416116</v>
      </c>
      <c r="H1431" s="5">
        <f t="shared" si="22"/>
        <v>1.6757330223085031E-4</v>
      </c>
    </row>
    <row r="1432" spans="1:8">
      <c r="A1432" s="3" t="s">
        <v>12537</v>
      </c>
      <c r="B1432" s="1">
        <f>IF(ISERROR(SEARCH(" ",A1432)), 0, SEARCH(" ",A1432))</f>
        <v>6</v>
      </c>
      <c r="C1432" s="1">
        <f>IF(0=B1432,-1,LEFT(A1432,B1432-1)+0)</f>
        <v>67939</v>
      </c>
      <c r="D1432" s="1">
        <f>IF(B1432=0,-1,RIGHT(A1432,LEN(A1432)-B1432)+0)</f>
        <v>2038169</v>
      </c>
      <c r="F1432" s="1">
        <f>IF(C1432&lt;0,443300000,44330*(1-POWER(C1432/$A$1,1/5.255))*1000)</f>
        <v>2037823.7531796389</v>
      </c>
      <c r="H1432" s="5">
        <f t="shared" si="22"/>
        <v>1.6939067386518029E-4</v>
      </c>
    </row>
    <row r="1433" spans="1:8">
      <c r="A1433" s="3" t="s">
        <v>12538</v>
      </c>
      <c r="B1433" s="1">
        <f>IF(ISERROR(SEARCH(" ",A1433)), 0, SEARCH(" ",A1433))</f>
        <v>6</v>
      </c>
      <c r="C1433" s="1">
        <f>IF(0=B1433,-1,LEFT(A1433,B1433-1)+0)</f>
        <v>67919</v>
      </c>
      <c r="D1433" s="1">
        <f>IF(B1433=0,-1,RIGHT(A1433,LEN(A1433)-B1433)+0)</f>
        <v>2040554</v>
      </c>
      <c r="F1433" s="1">
        <f>IF(C1433&lt;0,443300000,44330*(1-POWER(C1433/$A$1,1/5.255))*1000)</f>
        <v>2040193.216141172</v>
      </c>
      <c r="H1433" s="5">
        <f t="shared" si="22"/>
        <v>1.7680681757405772E-4</v>
      </c>
    </row>
    <row r="1434" spans="1:8">
      <c r="A1434" s="3" t="s">
        <v>12539</v>
      </c>
      <c r="B1434" s="1">
        <f>IF(ISERROR(SEARCH(" ",A1434)), 0, SEARCH(" ",A1434))</f>
        <v>6</v>
      </c>
      <c r="C1434" s="1">
        <f>IF(0=B1434,-1,LEFT(A1434,B1434-1)+0)</f>
        <v>67899</v>
      </c>
      <c r="D1434" s="1">
        <f>IF(B1434=0,-1,RIGHT(A1434,LEN(A1434)-B1434)+0)</f>
        <v>2042938</v>
      </c>
      <c r="F1434" s="1">
        <f>IF(C1434&lt;0,443300000,44330*(1-POWER(C1434/$A$1,1/5.255))*1000)</f>
        <v>2042563.2441271872</v>
      </c>
      <c r="H1434" s="5">
        <f t="shared" si="22"/>
        <v>1.8343967012842319E-4</v>
      </c>
    </row>
    <row r="1435" spans="1:8">
      <c r="A1435" s="3" t="s">
        <v>12540</v>
      </c>
      <c r="B1435" s="1">
        <f>IF(ISERROR(SEARCH(" ",A1435)), 0, SEARCH(" ",A1435))</f>
        <v>6</v>
      </c>
      <c r="C1435" s="1">
        <f>IF(0=B1435,-1,LEFT(A1435,B1435-1)+0)</f>
        <v>67879</v>
      </c>
      <c r="D1435" s="1">
        <f>IF(B1435=0,-1,RIGHT(A1435,LEN(A1435)-B1435)+0)</f>
        <v>2045322</v>
      </c>
      <c r="F1435" s="1">
        <f>IF(C1435&lt;0,443300000,44330*(1-POWER(C1435/$A$1,1/5.255))*1000)</f>
        <v>2044933.8374389121</v>
      </c>
      <c r="H1435" s="5">
        <f t="shared" si="22"/>
        <v>1.8978066098534563E-4</v>
      </c>
    </row>
    <row r="1436" spans="1:8">
      <c r="A1436" s="3" t="s">
        <v>12541</v>
      </c>
      <c r="B1436" s="1">
        <f>IF(ISERROR(SEARCH(" ",A1436)), 0, SEARCH(" ",A1436))</f>
        <v>6</v>
      </c>
      <c r="C1436" s="1">
        <f>IF(0=B1436,-1,LEFT(A1436,B1436-1)+0)</f>
        <v>67859</v>
      </c>
      <c r="D1436" s="1">
        <f>IF(B1436=0,-1,RIGHT(A1436,LEN(A1436)-B1436)+0)</f>
        <v>2047706</v>
      </c>
      <c r="F1436" s="1">
        <f>IF(C1436&lt;0,443300000,44330*(1-POWER(C1436/$A$1,1/5.255))*1000)</f>
        <v>2047304.9963778211</v>
      </c>
      <c r="H1436" s="5">
        <f t="shared" si="22"/>
        <v>1.9583066230158022E-4</v>
      </c>
    </row>
    <row r="1437" spans="1:8">
      <c r="A1437" s="3" t="s">
        <v>12542</v>
      </c>
      <c r="B1437" s="1">
        <f>IF(ISERROR(SEARCH(" ",A1437)), 0, SEARCH(" ",A1437))</f>
        <v>6</v>
      </c>
      <c r="C1437" s="1">
        <f>IF(0=B1437,-1,LEFT(A1437,B1437-1)+0)</f>
        <v>67839</v>
      </c>
      <c r="D1437" s="1">
        <f>IF(B1437=0,-1,RIGHT(A1437,LEN(A1437)-B1437)+0)</f>
        <v>2050091</v>
      </c>
      <c r="F1437" s="1">
        <f>IF(C1437&lt;0,443300000,44330*(1-POWER(C1437/$A$1,1/5.255))*1000)</f>
        <v>2049676.7212456379</v>
      </c>
      <c r="H1437" s="5">
        <f t="shared" si="22"/>
        <v>2.0207822694804181E-4</v>
      </c>
    </row>
    <row r="1438" spans="1:8">
      <c r="A1438" s="3" t="s">
        <v>12543</v>
      </c>
      <c r="B1438" s="1">
        <f>IF(ISERROR(SEARCH(" ",A1438)), 0, SEARCH(" ",A1438))</f>
        <v>6</v>
      </c>
      <c r="C1438" s="1">
        <f>IF(0=B1438,-1,LEFT(A1438,B1438-1)+0)</f>
        <v>67819</v>
      </c>
      <c r="D1438" s="1">
        <f>IF(B1438=0,-1,RIGHT(A1438,LEN(A1438)-B1438)+0)</f>
        <v>2052475</v>
      </c>
      <c r="F1438" s="1">
        <f>IF(C1438&lt;0,443300000,44330*(1-POWER(C1438/$A$1,1/5.255))*1000)</f>
        <v>2052049.0123443443</v>
      </c>
      <c r="H1438" s="5">
        <f t="shared" si="22"/>
        <v>2.0754827983566853E-4</v>
      </c>
    </row>
    <row r="1439" spans="1:8">
      <c r="A1439" s="3" t="s">
        <v>12544</v>
      </c>
      <c r="B1439" s="1">
        <f>IF(ISERROR(SEARCH(" ",A1439)), 0, SEARCH(" ",A1439))</f>
        <v>6</v>
      </c>
      <c r="C1439" s="1">
        <f>IF(0=B1439,-1,LEFT(A1439,B1439-1)+0)</f>
        <v>67799</v>
      </c>
      <c r="D1439" s="1">
        <f>IF(B1439=0,-1,RIGHT(A1439,LEN(A1439)-B1439)+0)</f>
        <v>2054859</v>
      </c>
      <c r="F1439" s="1">
        <f>IF(C1439&lt;0,443300000,44330*(1-POWER(C1439/$A$1,1/5.255))*1000)</f>
        <v>2054421.8699761613</v>
      </c>
      <c r="H1439" s="5">
        <f t="shared" si="22"/>
        <v>2.1272993613611415E-4</v>
      </c>
    </row>
    <row r="1440" spans="1:8">
      <c r="A1440" s="3" t="s">
        <v>12545</v>
      </c>
      <c r="B1440" s="1">
        <f>IF(ISERROR(SEARCH(" ",A1440)), 0, SEARCH(" ",A1440))</f>
        <v>6</v>
      </c>
      <c r="C1440" s="1">
        <f>IF(0=B1440,-1,LEFT(A1440,B1440-1)+0)</f>
        <v>67779</v>
      </c>
      <c r="D1440" s="1">
        <f>IF(B1440=0,-1,RIGHT(A1440,LEN(A1440)-B1440)+0)</f>
        <v>2057243</v>
      </c>
      <c r="F1440" s="1">
        <f>IF(C1440&lt;0,443300000,44330*(1-POWER(C1440/$A$1,1/5.255))*1000)</f>
        <v>2056795.2944435673</v>
      </c>
      <c r="H1440" s="5">
        <f t="shared" si="22"/>
        <v>2.176240514284003E-4</v>
      </c>
    </row>
    <row r="1441" spans="1:8">
      <c r="A1441" s="3" t="s">
        <v>12546</v>
      </c>
      <c r="B1441" s="1">
        <f>IF(ISERROR(SEARCH(" ",A1441)), 0, SEARCH(" ",A1441))</f>
        <v>6</v>
      </c>
      <c r="C1441" s="1">
        <f>IF(0=B1441,-1,LEFT(A1441,B1441-1)+0)</f>
        <v>67759</v>
      </c>
      <c r="D1441" s="1">
        <f>IF(B1441=0,-1,RIGHT(A1441,LEN(A1441)-B1441)+0)</f>
        <v>2059617</v>
      </c>
      <c r="F1441" s="1">
        <f>IF(C1441&lt;0,443300000,44330*(1-POWER(C1441/$A$1,1/5.255))*1000)</f>
        <v>2059169.2860492908</v>
      </c>
      <c r="H1441" s="5">
        <f t="shared" si="22"/>
        <v>2.1737728456757105E-4</v>
      </c>
    </row>
    <row r="1442" spans="1:8">
      <c r="A1442" s="3" t="s">
        <v>12547</v>
      </c>
      <c r="B1442" s="1">
        <f>IF(ISERROR(SEARCH(" ",A1442)), 0, SEARCH(" ",A1442))</f>
        <v>6</v>
      </c>
      <c r="C1442" s="1">
        <f>IF(0=B1442,-1,LEFT(A1442,B1442-1)+0)</f>
        <v>67739</v>
      </c>
      <c r="D1442" s="1">
        <f>IF(B1442=0,-1,RIGHT(A1442,LEN(A1442)-B1442)+0)</f>
        <v>2062001</v>
      </c>
      <c r="F1442" s="1">
        <f>IF(C1442&lt;0,443300000,44330*(1-POWER(C1442/$A$1,1/5.255))*1000)</f>
        <v>2061543.8450963111</v>
      </c>
      <c r="H1442" s="5">
        <f t="shared" si="22"/>
        <v>2.2170450144734833E-4</v>
      </c>
    </row>
    <row r="1443" spans="1:8">
      <c r="A1443" s="3" t="s">
        <v>12548</v>
      </c>
      <c r="B1443" s="1">
        <f>IF(ISERROR(SEARCH(" ",A1443)), 0, SEARCH(" ",A1443))</f>
        <v>6</v>
      </c>
      <c r="C1443" s="1">
        <f>IF(0=B1443,-1,LEFT(A1443,B1443-1)+0)</f>
        <v>67719</v>
      </c>
      <c r="D1443" s="1">
        <f>IF(B1443=0,-1,RIGHT(A1443,LEN(A1443)-B1443)+0)</f>
        <v>2064385</v>
      </c>
      <c r="F1443" s="1">
        <f>IF(C1443&lt;0,443300000,44330*(1-POWER(C1443/$A$1,1/5.255))*1000)</f>
        <v>2063918.9718878546</v>
      </c>
      <c r="H1443" s="5">
        <f t="shared" si="22"/>
        <v>2.2574670526349184E-4</v>
      </c>
    </row>
    <row r="1444" spans="1:8">
      <c r="A1444" s="3" t="s">
        <v>12549</v>
      </c>
      <c r="B1444" s="1">
        <f>IF(ISERROR(SEARCH(" ",A1444)), 0, SEARCH(" ",A1444))</f>
        <v>6</v>
      </c>
      <c r="C1444" s="1">
        <f>IF(0=B1444,-1,LEFT(A1444,B1444-1)+0)</f>
        <v>67699</v>
      </c>
      <c r="D1444" s="1">
        <f>IF(B1444=0,-1,RIGHT(A1444,LEN(A1444)-B1444)+0)</f>
        <v>2066770</v>
      </c>
      <c r="F1444" s="1">
        <f>IF(C1444&lt;0,443300000,44330*(1-POWER(C1444/$A$1,1/5.255))*1000)</f>
        <v>2066294.6667274032</v>
      </c>
      <c r="H1444" s="5">
        <f t="shared" si="22"/>
        <v>2.2998847118780571E-4</v>
      </c>
    </row>
    <row r="1445" spans="1:8">
      <c r="A1445" s="3" t="s">
        <v>12550</v>
      </c>
      <c r="B1445" s="1">
        <f>IF(ISERROR(SEARCH(" ",A1445)), 0, SEARCH(" ",A1445))</f>
        <v>6</v>
      </c>
      <c r="C1445" s="1">
        <f>IF(0=B1445,-1,LEFT(A1445,B1445-1)+0)</f>
        <v>67679</v>
      </c>
      <c r="D1445" s="1">
        <f>IF(B1445=0,-1,RIGHT(A1445,LEN(A1445)-B1445)+0)</f>
        <v>2069154</v>
      </c>
      <c r="F1445" s="1">
        <f>IF(C1445&lt;0,443300000,44330*(1-POWER(C1445/$A$1,1/5.255))*1000)</f>
        <v>2068670.9299186892</v>
      </c>
      <c r="H1445" s="5">
        <f t="shared" si="22"/>
        <v>2.3346260419031758E-4</v>
      </c>
    </row>
    <row r="1446" spans="1:8">
      <c r="A1446" s="3" t="s">
        <v>12551</v>
      </c>
      <c r="B1446" s="1">
        <f>IF(ISERROR(SEARCH(" ",A1446)), 0, SEARCH(" ",A1446))</f>
        <v>6</v>
      </c>
      <c r="C1446" s="1">
        <f>IF(0=B1446,-1,LEFT(A1446,B1446-1)+0)</f>
        <v>67659</v>
      </c>
      <c r="D1446" s="1">
        <f>IF(B1446=0,-1,RIGHT(A1446,LEN(A1446)-B1446)+0)</f>
        <v>2071538</v>
      </c>
      <c r="F1446" s="1">
        <f>IF(C1446&lt;0,443300000,44330*(1-POWER(C1446/$A$1,1/5.255))*1000)</f>
        <v>2071047.7617657017</v>
      </c>
      <c r="H1446" s="5">
        <f t="shared" si="22"/>
        <v>2.3665423192734274E-4</v>
      </c>
    </row>
    <row r="1447" spans="1:8">
      <c r="A1447" s="3" t="s">
        <v>12552</v>
      </c>
      <c r="B1447" s="1">
        <f>IF(ISERROR(SEARCH(" ",A1447)), 0, SEARCH(" ",A1447))</f>
        <v>6</v>
      </c>
      <c r="C1447" s="1">
        <f>IF(0=B1447,-1,LEFT(A1447,B1447-1)+0)</f>
        <v>67639</v>
      </c>
      <c r="D1447" s="1">
        <f>IF(B1447=0,-1,RIGHT(A1447,LEN(A1447)-B1447)+0)</f>
        <v>2073922</v>
      </c>
      <c r="F1447" s="1">
        <f>IF(C1447&lt;0,443300000,44330*(1-POWER(C1447/$A$1,1/5.255))*1000)</f>
        <v>2073425.1625726803</v>
      </c>
      <c r="H1447" s="5">
        <f t="shared" si="22"/>
        <v>2.3956418193149306E-4</v>
      </c>
    </row>
    <row r="1448" spans="1:8">
      <c r="A1448" s="3" t="s">
        <v>12553</v>
      </c>
      <c r="B1448" s="1">
        <f>IF(ISERROR(SEARCH(" ",A1448)), 0, SEARCH(" ",A1448))</f>
        <v>6</v>
      </c>
      <c r="C1448" s="1">
        <f>IF(0=B1448,-1,LEFT(A1448,B1448-1)+0)</f>
        <v>67619</v>
      </c>
      <c r="D1448" s="1">
        <f>IF(B1448=0,-1,RIGHT(A1448,LEN(A1448)-B1448)+0)</f>
        <v>2076306</v>
      </c>
      <c r="F1448" s="1">
        <f>IF(C1448&lt;0,443300000,44330*(1-POWER(C1448/$A$1,1/5.255))*1000)</f>
        <v>2075803.1326441101</v>
      </c>
      <c r="H1448" s="5">
        <f t="shared" si="22"/>
        <v>2.4219327781640739E-4</v>
      </c>
    </row>
    <row r="1449" spans="1:8">
      <c r="A1449" s="3" t="s">
        <v>12554</v>
      </c>
      <c r="B1449" s="1">
        <f>IF(ISERROR(SEARCH(" ",A1449)), 0, SEARCH(" ",A1449))</f>
        <v>6</v>
      </c>
      <c r="C1449" s="1">
        <f>IF(0=B1449,-1,LEFT(A1449,B1449-1)+0)</f>
        <v>67599</v>
      </c>
      <c r="D1449" s="1">
        <f>IF(B1449=0,-1,RIGHT(A1449,LEN(A1449)-B1449)+0)</f>
        <v>2078680</v>
      </c>
      <c r="F1449" s="1">
        <f>IF(C1449&lt;0,443300000,44330*(1-POWER(C1449/$A$1,1/5.255))*1000)</f>
        <v>2078181.6722847389</v>
      </c>
      <c r="H1449" s="5">
        <f t="shared" si="22"/>
        <v>2.3973277044140554E-4</v>
      </c>
    </row>
    <row r="1450" spans="1:8">
      <c r="A1450" s="3" t="s">
        <v>12555</v>
      </c>
      <c r="B1450" s="1">
        <f>IF(ISERROR(SEARCH(" ",A1450)), 0, SEARCH(" ",A1450))</f>
        <v>6</v>
      </c>
      <c r="C1450" s="1">
        <f>IF(0=B1450,-1,LEFT(A1450,B1450-1)+0)</f>
        <v>67579</v>
      </c>
      <c r="D1450" s="1">
        <f>IF(B1450=0,-1,RIGHT(A1450,LEN(A1450)-B1450)+0)</f>
        <v>2081064</v>
      </c>
      <c r="F1450" s="1">
        <f>IF(C1450&lt;0,443300000,44330*(1-POWER(C1450/$A$1,1/5.255))*1000)</f>
        <v>2080560.7817995632</v>
      </c>
      <c r="H1450" s="5">
        <f t="shared" si="22"/>
        <v>2.4180813297274532E-4</v>
      </c>
    </row>
    <row r="1451" spans="1:8">
      <c r="A1451" s="3" t="s">
        <v>12556</v>
      </c>
      <c r="B1451" s="1">
        <f>IF(ISERROR(SEARCH(" ",A1451)), 0, SEARCH(" ",A1451))</f>
        <v>6</v>
      </c>
      <c r="C1451" s="1">
        <f>IF(0=B1451,-1,LEFT(A1451,B1451-1)+0)</f>
        <v>67559</v>
      </c>
      <c r="D1451" s="1">
        <f>IF(B1451=0,-1,RIGHT(A1451,LEN(A1451)-B1451)+0)</f>
        <v>2083449</v>
      </c>
      <c r="F1451" s="1">
        <f>IF(C1451&lt;0,443300000,44330*(1-POWER(C1451/$A$1,1/5.255))*1000)</f>
        <v>2082940.4614938376</v>
      </c>
      <c r="H1451" s="5">
        <f t="shared" si="22"/>
        <v>2.4408493136254011E-4</v>
      </c>
    </row>
    <row r="1452" spans="1:8">
      <c r="A1452" s="3" t="s">
        <v>12557</v>
      </c>
      <c r="B1452" s="1">
        <f>IF(ISERROR(SEARCH(" ",A1452)), 0, SEARCH(" ",A1452))</f>
        <v>6</v>
      </c>
      <c r="C1452" s="1">
        <f>IF(0=B1452,-1,LEFT(A1452,B1452-1)+0)</f>
        <v>67539</v>
      </c>
      <c r="D1452" s="1">
        <f>IF(B1452=0,-1,RIGHT(A1452,LEN(A1452)-B1452)+0)</f>
        <v>2085833</v>
      </c>
      <c r="F1452" s="1">
        <f>IF(C1452&lt;0,443300000,44330*(1-POWER(C1452/$A$1,1/5.255))*1000)</f>
        <v>2085320.7116730565</v>
      </c>
      <c r="H1452" s="5">
        <f t="shared" si="22"/>
        <v>2.4560371177535594E-4</v>
      </c>
    </row>
    <row r="1453" spans="1:8">
      <c r="A1453" s="3" t="s">
        <v>12558</v>
      </c>
      <c r="B1453" s="1">
        <f>IF(ISERROR(SEARCH(" ",A1453)), 0, SEARCH(" ",A1453))</f>
        <v>6</v>
      </c>
      <c r="C1453" s="1">
        <f>IF(0=B1453,-1,LEFT(A1453,B1453-1)+0)</f>
        <v>67519</v>
      </c>
      <c r="D1453" s="1">
        <f>IF(B1453=0,-1,RIGHT(A1453,LEN(A1453)-B1453)+0)</f>
        <v>2088217</v>
      </c>
      <c r="F1453" s="1">
        <f>IF(C1453&lt;0,443300000,44330*(1-POWER(C1453/$A$1,1/5.255))*1000)</f>
        <v>2087701.5326429897</v>
      </c>
      <c r="H1453" s="5">
        <f t="shared" si="22"/>
        <v>2.4684568558265151E-4</v>
      </c>
    </row>
    <row r="1454" spans="1:8">
      <c r="A1454" s="3" t="s">
        <v>12559</v>
      </c>
      <c r="B1454" s="1">
        <f>IF(ISERROR(SEARCH(" ",A1454)), 0, SEARCH(" ",A1454))</f>
        <v>6</v>
      </c>
      <c r="C1454" s="1">
        <f>IF(0=B1454,-1,LEFT(A1454,B1454-1)+0)</f>
        <v>67499</v>
      </c>
      <c r="D1454" s="1">
        <f>IF(B1454=0,-1,RIGHT(A1454,LEN(A1454)-B1454)+0)</f>
        <v>2090601</v>
      </c>
      <c r="F1454" s="1">
        <f>IF(C1454&lt;0,443300000,44330*(1-POWER(C1454/$A$1,1/5.255))*1000)</f>
        <v>2090082.9247096491</v>
      </c>
      <c r="H1454" s="5">
        <f t="shared" si="22"/>
        <v>2.4781165337189735E-4</v>
      </c>
    </row>
    <row r="1455" spans="1:8">
      <c r="A1455" s="3" t="s">
        <v>12560</v>
      </c>
      <c r="B1455" s="1">
        <f>IF(ISERROR(SEARCH(" ",A1455)), 0, SEARCH(" ",A1455))</f>
        <v>6</v>
      </c>
      <c r="C1455" s="1">
        <f>IF(0=B1455,-1,LEFT(A1455,B1455-1)+0)</f>
        <v>67479</v>
      </c>
      <c r="D1455" s="1">
        <f>IF(B1455=0,-1,RIGHT(A1455,LEN(A1455)-B1455)+0)</f>
        <v>2092985</v>
      </c>
      <c r="F1455" s="1">
        <f>IF(C1455&lt;0,443300000,44330*(1-POWER(C1455/$A$1,1/5.255))*1000)</f>
        <v>2092464.8881792969</v>
      </c>
      <c r="H1455" s="5">
        <f t="shared" si="22"/>
        <v>2.4850241196336311E-4</v>
      </c>
    </row>
    <row r="1456" spans="1:8">
      <c r="A1456" s="3" t="s">
        <v>12561</v>
      </c>
      <c r="B1456" s="1">
        <f>IF(ISERROR(SEARCH(" ",A1456)), 0, SEARCH(" ",A1456))</f>
        <v>6</v>
      </c>
      <c r="C1456" s="1">
        <f>IF(0=B1456,-1,LEFT(A1456,B1456-1)+0)</f>
        <v>67459</v>
      </c>
      <c r="D1456" s="1">
        <f>IF(B1456=0,-1,RIGHT(A1456,LEN(A1456)-B1456)+0)</f>
        <v>2095370</v>
      </c>
      <c r="F1456" s="1">
        <f>IF(C1456&lt;0,443300000,44330*(1-POWER(C1456/$A$1,1/5.255))*1000)</f>
        <v>2094847.4233584621</v>
      </c>
      <c r="H1456" s="5">
        <f t="shared" si="22"/>
        <v>2.4939587831168127E-4</v>
      </c>
    </row>
    <row r="1457" spans="1:8">
      <c r="A1457" s="3" t="s">
        <v>12562</v>
      </c>
      <c r="B1457" s="1">
        <f>IF(ISERROR(SEARCH(" ",A1457)), 0, SEARCH(" ",A1457))</f>
        <v>6</v>
      </c>
      <c r="C1457" s="1">
        <f>IF(0=B1457,-1,LEFT(A1457,B1457-1)+0)</f>
        <v>67439</v>
      </c>
      <c r="D1457" s="1">
        <f>IF(B1457=0,-1,RIGHT(A1457,LEN(A1457)-B1457)+0)</f>
        <v>2097754</v>
      </c>
      <c r="F1457" s="1">
        <f>IF(C1457&lt;0,443300000,44330*(1-POWER(C1457/$A$1,1/5.255))*1000)</f>
        <v>2097230.530553923</v>
      </c>
      <c r="H1457" s="5">
        <f t="shared" si="22"/>
        <v>2.4953805168623753E-4</v>
      </c>
    </row>
    <row r="1458" spans="1:8">
      <c r="A1458" s="3" t="s">
        <v>12563</v>
      </c>
      <c r="B1458" s="1">
        <f>IF(ISERROR(SEARCH(" ",A1458)), 0, SEARCH(" ",A1458))</f>
        <v>6</v>
      </c>
      <c r="C1458" s="1">
        <f>IF(0=B1458,-1,LEFT(A1458,B1458-1)+0)</f>
        <v>67419</v>
      </c>
      <c r="D1458" s="1">
        <f>IF(B1458=0,-1,RIGHT(A1458,LEN(A1458)-B1458)+0)</f>
        <v>2100128</v>
      </c>
      <c r="F1458" s="1">
        <f>IF(C1458&lt;0,443300000,44330*(1-POWER(C1458/$A$1,1/5.255))*1000)</f>
        <v>2099614.2100727102</v>
      </c>
      <c r="H1458" s="5">
        <f t="shared" si="22"/>
        <v>2.4464695832340756E-4</v>
      </c>
    </row>
    <row r="1459" spans="1:8">
      <c r="A1459" s="3" t="s">
        <v>12564</v>
      </c>
      <c r="B1459" s="1">
        <f>IF(ISERROR(SEARCH(" ",A1459)), 0, SEARCH(" ",A1459))</f>
        <v>6</v>
      </c>
      <c r="C1459" s="1">
        <f>IF(0=B1459,-1,LEFT(A1459,B1459-1)+0)</f>
        <v>67399</v>
      </c>
      <c r="D1459" s="1">
        <f>IF(B1459=0,-1,RIGHT(A1459,LEN(A1459)-B1459)+0)</f>
        <v>2102512</v>
      </c>
      <c r="F1459" s="1">
        <f>IF(C1459&lt;0,443300000,44330*(1-POWER(C1459/$A$1,1/5.255))*1000)</f>
        <v>2101998.4622221198</v>
      </c>
      <c r="H1459" s="5">
        <f t="shared" si="22"/>
        <v>2.4424962990946388E-4</v>
      </c>
    </row>
    <row r="1460" spans="1:8">
      <c r="A1460" s="3" t="s">
        <v>12565</v>
      </c>
      <c r="B1460" s="1">
        <f>IF(ISERROR(SEARCH(" ",A1460)), 0, SEARCH(" ",A1460))</f>
        <v>6</v>
      </c>
      <c r="C1460" s="1">
        <f>IF(0=B1460,-1,LEFT(A1460,B1460-1)+0)</f>
        <v>67379</v>
      </c>
      <c r="D1460" s="1">
        <f>IF(B1460=0,-1,RIGHT(A1460,LEN(A1460)-B1460)+0)</f>
        <v>2104896</v>
      </c>
      <c r="F1460" s="1">
        <f>IF(C1460&lt;0,443300000,44330*(1-POWER(C1460/$A$1,1/5.255))*1000)</f>
        <v>2104383.2873096946</v>
      </c>
      <c r="H1460" s="5">
        <f t="shared" si="22"/>
        <v>2.4358100842294841E-4</v>
      </c>
    </row>
    <row r="1461" spans="1:8">
      <c r="A1461" s="3" t="s">
        <v>12566</v>
      </c>
      <c r="B1461" s="1">
        <f>IF(ISERROR(SEARCH(" ",A1461)), 0, SEARCH(" ",A1461))</f>
        <v>6</v>
      </c>
      <c r="C1461" s="1">
        <f>IF(0=B1461,-1,LEFT(A1461,B1461-1)+0)</f>
        <v>67359</v>
      </c>
      <c r="D1461" s="1">
        <f>IF(B1461=0,-1,RIGHT(A1461,LEN(A1461)-B1461)+0)</f>
        <v>2107280</v>
      </c>
      <c r="F1461" s="1">
        <f>IF(C1461&lt;0,443300000,44330*(1-POWER(C1461/$A$1,1/5.255))*1000)</f>
        <v>2106768.6856432408</v>
      </c>
      <c r="H1461" s="5">
        <f t="shared" si="22"/>
        <v>2.4264186855054411E-4</v>
      </c>
    </row>
    <row r="1462" spans="1:8">
      <c r="A1462" s="3" t="s">
        <v>12567</v>
      </c>
      <c r="B1462" s="1">
        <f>IF(ISERROR(SEARCH(" ",A1462)), 0, SEARCH(" ",A1462))</f>
        <v>6</v>
      </c>
      <c r="C1462" s="1">
        <f>IF(0=B1462,-1,LEFT(A1462,B1462-1)+0)</f>
        <v>67339</v>
      </c>
      <c r="D1462" s="1">
        <f>IF(B1462=0,-1,RIGHT(A1462,LEN(A1462)-B1462)+0)</f>
        <v>2109665</v>
      </c>
      <c r="F1462" s="1">
        <f>IF(C1462&lt;0,443300000,44330*(1-POWER(C1462/$A$1,1/5.255))*1000)</f>
        <v>2109154.6575308195</v>
      </c>
      <c r="H1462" s="5">
        <f t="shared" si="22"/>
        <v>2.4190687582173874E-4</v>
      </c>
    </row>
    <row r="1463" spans="1:8">
      <c r="A1463" s="3" t="s">
        <v>12568</v>
      </c>
      <c r="B1463" s="1">
        <f>IF(ISERROR(SEARCH(" ",A1463)), 0, SEARCH(" ",A1463))</f>
        <v>6</v>
      </c>
      <c r="C1463" s="1">
        <f>IF(0=B1463,-1,LEFT(A1463,B1463-1)+0)</f>
        <v>67319</v>
      </c>
      <c r="D1463" s="1">
        <f>IF(B1463=0,-1,RIGHT(A1463,LEN(A1463)-B1463)+0)</f>
        <v>2112049</v>
      </c>
      <c r="F1463" s="1">
        <f>IF(C1463&lt;0,443300000,44330*(1-POWER(C1463/$A$1,1/5.255))*1000)</f>
        <v>2111541.2032807437</v>
      </c>
      <c r="H1463" s="5">
        <f t="shared" si="22"/>
        <v>2.404284745554307E-4</v>
      </c>
    </row>
    <row r="1464" spans="1:8">
      <c r="A1464" s="3" t="s">
        <v>12569</v>
      </c>
      <c r="B1464" s="1">
        <f>IF(ISERROR(SEARCH(" ",A1464)), 0, SEARCH(" ",A1464))</f>
        <v>6</v>
      </c>
      <c r="C1464" s="1">
        <f>IF(0=B1464,-1,LEFT(A1464,B1464-1)+0)</f>
        <v>67299</v>
      </c>
      <c r="D1464" s="1">
        <f>IF(B1464=0,-1,RIGHT(A1464,LEN(A1464)-B1464)+0)</f>
        <v>2114433</v>
      </c>
      <c r="F1464" s="1">
        <f>IF(C1464&lt;0,443300000,44330*(1-POWER(C1464/$A$1,1/5.255))*1000)</f>
        <v>2113928.3232015842</v>
      </c>
      <c r="H1464" s="5">
        <f t="shared" si="22"/>
        <v>2.3868185864287775E-4</v>
      </c>
    </row>
    <row r="1465" spans="1:8">
      <c r="A1465" s="3" t="s">
        <v>12570</v>
      </c>
      <c r="B1465" s="1">
        <f>IF(ISERROR(SEARCH(" ",A1465)), 0, SEARCH(" ",A1465))</f>
        <v>6</v>
      </c>
      <c r="C1465" s="1">
        <f>IF(0=B1465,-1,LEFT(A1465,B1465-1)+0)</f>
        <v>67279</v>
      </c>
      <c r="D1465" s="1">
        <f>IF(B1465=0,-1,RIGHT(A1465,LEN(A1465)-B1465)+0)</f>
        <v>2116817</v>
      </c>
      <c r="F1465" s="1">
        <f>IF(C1465&lt;0,443300000,44330*(1-POWER(C1465/$A$1,1/5.255))*1000)</f>
        <v>2116316.0176021834</v>
      </c>
      <c r="H1465" s="5">
        <f t="shared" si="22"/>
        <v>2.3666778839012044E-4</v>
      </c>
    </row>
    <row r="1466" spans="1:8">
      <c r="A1466" s="3" t="s">
        <v>12571</v>
      </c>
      <c r="B1466" s="1">
        <f>IF(ISERROR(SEARCH(" ",A1466)), 0, SEARCH(" ",A1466))</f>
        <v>6</v>
      </c>
      <c r="C1466" s="1">
        <f>IF(0=B1466,-1,LEFT(A1466,B1466-1)+0)</f>
        <v>67259</v>
      </c>
      <c r="D1466" s="1">
        <f>IF(B1466=0,-1,RIGHT(A1466,LEN(A1466)-B1466)+0)</f>
        <v>2119201</v>
      </c>
      <c r="F1466" s="1">
        <f>IF(C1466&lt;0,443300000,44330*(1-POWER(C1466/$A$1,1/5.255))*1000)</f>
        <v>2118704.2867916282</v>
      </c>
      <c r="H1466" s="5">
        <f t="shared" si="22"/>
        <v>2.3438702056660665E-4</v>
      </c>
    </row>
    <row r="1467" spans="1:8">
      <c r="A1467" s="3" t="s">
        <v>12572</v>
      </c>
      <c r="B1467" s="1">
        <f>IF(ISERROR(SEARCH(" ",A1467)), 0, SEARCH(" ",A1467))</f>
        <v>6</v>
      </c>
      <c r="C1467" s="1">
        <f>IF(0=B1467,-1,LEFT(A1467,B1467-1)+0)</f>
        <v>67239</v>
      </c>
      <c r="D1467" s="1">
        <f>IF(B1467=0,-1,RIGHT(A1467,LEN(A1467)-B1467)+0)</f>
        <v>2121575</v>
      </c>
      <c r="F1467" s="1">
        <f>IF(C1467&lt;0,443300000,44330*(1-POWER(C1467/$A$1,1/5.255))*1000)</f>
        <v>2121093.1310792621</v>
      </c>
      <c r="H1467" s="5">
        <f t="shared" si="22"/>
        <v>2.2712792182123069E-4</v>
      </c>
    </row>
    <row r="1468" spans="1:8">
      <c r="A1468" s="3" t="s">
        <v>12573</v>
      </c>
      <c r="B1468" s="1">
        <f>IF(ISERROR(SEARCH(" ",A1468)), 0, SEARCH(" ",A1468))</f>
        <v>6</v>
      </c>
      <c r="C1468" s="1">
        <f>IF(0=B1468,-1,LEFT(A1468,B1468-1)+0)</f>
        <v>67219</v>
      </c>
      <c r="D1468" s="1">
        <f>IF(B1468=0,-1,RIGHT(A1468,LEN(A1468)-B1468)+0)</f>
        <v>2123959</v>
      </c>
      <c r="F1468" s="1">
        <f>IF(C1468&lt;0,443300000,44330*(1-POWER(C1468/$A$1,1/5.255))*1000)</f>
        <v>2123482.5507746995</v>
      </c>
      <c r="H1468" s="5">
        <f t="shared" si="22"/>
        <v>2.2432129118333139E-4</v>
      </c>
    </row>
    <row r="1469" spans="1:8">
      <c r="A1469" s="3" t="s">
        <v>12574</v>
      </c>
      <c r="B1469" s="1">
        <f>IF(ISERROR(SEARCH(" ",A1469)), 0, SEARCH(" ",A1469))</f>
        <v>6</v>
      </c>
      <c r="C1469" s="1">
        <f>IF(0=B1469,-1,LEFT(A1469,B1469-1)+0)</f>
        <v>67199</v>
      </c>
      <c r="D1469" s="1">
        <f>IF(B1469=0,-1,RIGHT(A1469,LEN(A1469)-B1469)+0)</f>
        <v>2126344</v>
      </c>
      <c r="F1469" s="1">
        <f>IF(C1469&lt;0,443300000,44330*(1-POWER(C1469/$A$1,1/5.255))*1000)</f>
        <v>2125872.5461878004</v>
      </c>
      <c r="H1469" s="5">
        <f t="shared" si="22"/>
        <v>2.217203858828321E-4</v>
      </c>
    </row>
    <row r="1470" spans="1:8">
      <c r="A1470" s="3" t="s">
        <v>12575</v>
      </c>
      <c r="B1470" s="1">
        <f>IF(ISERROR(SEARCH(" ",A1470)), 0, SEARCH(" ",A1470))</f>
        <v>6</v>
      </c>
      <c r="C1470" s="1">
        <f>IF(0=B1470,-1,LEFT(A1470,B1470-1)+0)</f>
        <v>67179</v>
      </c>
      <c r="D1470" s="1">
        <f>IF(B1470=0,-1,RIGHT(A1470,LEN(A1470)-B1470)+0)</f>
        <v>2128728</v>
      </c>
      <c r="F1470" s="1">
        <f>IF(C1470&lt;0,443300000,44330*(1-POWER(C1470/$A$1,1/5.255))*1000)</f>
        <v>2128263.1176286899</v>
      </c>
      <c r="H1470" s="5">
        <f t="shared" si="22"/>
        <v>2.1838505027891992E-4</v>
      </c>
    </row>
    <row r="1471" spans="1:8">
      <c r="A1471" s="3" t="s">
        <v>12576</v>
      </c>
      <c r="B1471" s="1">
        <f>IF(ISERROR(SEARCH(" ",A1471)), 0, SEARCH(" ",A1471))</f>
        <v>6</v>
      </c>
      <c r="C1471" s="1">
        <f>IF(0=B1471,-1,LEFT(A1471,B1471-1)+0)</f>
        <v>67159</v>
      </c>
      <c r="D1471" s="1">
        <f>IF(B1471=0,-1,RIGHT(A1471,LEN(A1471)-B1471)+0)</f>
        <v>2131112</v>
      </c>
      <c r="F1471" s="1">
        <f>IF(C1471&lt;0,443300000,44330*(1-POWER(C1471/$A$1,1/5.255))*1000)</f>
        <v>2130654.265407756</v>
      </c>
      <c r="H1471" s="5">
        <f t="shared" si="22"/>
        <v>2.1478673680408586E-4</v>
      </c>
    </row>
    <row r="1472" spans="1:8">
      <c r="A1472" s="3" t="s">
        <v>12577</v>
      </c>
      <c r="B1472" s="1">
        <f>IF(ISERROR(SEARCH(" ",A1472)), 0, SEARCH(" ",A1472))</f>
        <v>6</v>
      </c>
      <c r="C1472" s="1">
        <f>IF(0=B1472,-1,LEFT(A1472,B1472-1)+0)</f>
        <v>67139</v>
      </c>
      <c r="D1472" s="1">
        <f>IF(B1472=0,-1,RIGHT(A1472,LEN(A1472)-B1472)+0)</f>
        <v>2133496</v>
      </c>
      <c r="F1472" s="1">
        <f>IF(C1472&lt;0,443300000,44330*(1-POWER(C1472/$A$1,1/5.255))*1000)</f>
        <v>2133045.989835646</v>
      </c>
      <c r="H1472" s="5">
        <f t="shared" si="22"/>
        <v>2.1092618141960263E-4</v>
      </c>
    </row>
    <row r="1473" spans="1:8">
      <c r="A1473" s="3" t="s">
        <v>12578</v>
      </c>
      <c r="B1473" s="1">
        <f>IF(ISERROR(SEARCH(" ",A1473)), 0, SEARCH(" ",A1473))</f>
        <v>6</v>
      </c>
      <c r="C1473" s="1">
        <f>IF(0=B1473,-1,LEFT(A1473,B1473-1)+0)</f>
        <v>67119</v>
      </c>
      <c r="D1473" s="1">
        <f>IF(B1473=0,-1,RIGHT(A1473,LEN(A1473)-B1473)+0)</f>
        <v>2135880</v>
      </c>
      <c r="F1473" s="1">
        <f>IF(C1473&lt;0,443300000,44330*(1-POWER(C1473/$A$1,1/5.255))*1000)</f>
        <v>2135438.2912232541</v>
      </c>
      <c r="H1473" s="5">
        <f t="shared" si="22"/>
        <v>2.0680411668536866E-4</v>
      </c>
    </row>
    <row r="1474" spans="1:8">
      <c r="A1474" s="3" t="s">
        <v>12579</v>
      </c>
      <c r="B1474" s="1">
        <f>IF(ISERROR(SEARCH(" ",A1474)), 0, SEARCH(" ",A1474))</f>
        <v>6</v>
      </c>
      <c r="C1474" s="1">
        <f>IF(0=B1474,-1,LEFT(A1474,B1474-1)+0)</f>
        <v>67099</v>
      </c>
      <c r="D1474" s="1">
        <f>IF(B1474=0,-1,RIGHT(A1474,LEN(A1474)-B1474)+0)</f>
        <v>2138265</v>
      </c>
      <c r="F1474" s="1">
        <f>IF(C1474&lt;0,443300000,44330*(1-POWER(C1474/$A$1,1/5.255))*1000)</f>
        <v>2137831.1698817532</v>
      </c>
      <c r="H1474" s="5">
        <f t="shared" si="22"/>
        <v>2.0288884597879223E-4</v>
      </c>
    </row>
    <row r="1475" spans="1:8">
      <c r="A1475" s="3" t="s">
        <v>12580</v>
      </c>
      <c r="B1475" s="1">
        <f>IF(ISERROR(SEARCH(" ",A1475)), 0, SEARCH(" ",A1475))</f>
        <v>6</v>
      </c>
      <c r="C1475" s="1">
        <f>IF(0=B1475,-1,LEFT(A1475,B1475-1)+0)</f>
        <v>67079</v>
      </c>
      <c r="D1475" s="1">
        <f>IF(B1475=0,-1,RIGHT(A1475,LEN(A1475)-B1475)+0)</f>
        <v>2140649</v>
      </c>
      <c r="F1475" s="1">
        <f>IF(C1475&lt;0,443300000,44330*(1-POWER(C1475/$A$1,1/5.255))*1000)</f>
        <v>2140224.626122565</v>
      </c>
      <c r="H1475" s="5">
        <f t="shared" si="22"/>
        <v>1.9824542810848079E-4</v>
      </c>
    </row>
    <row r="1476" spans="1:8">
      <c r="A1476" s="3" t="s">
        <v>12581</v>
      </c>
      <c r="B1476" s="1">
        <f>IF(ISERROR(SEARCH(" ",A1476)), 0, SEARCH(" ",A1476))</f>
        <v>6</v>
      </c>
      <c r="C1476" s="1">
        <f>IF(0=B1476,-1,LEFT(A1476,B1476-1)+0)</f>
        <v>67059</v>
      </c>
      <c r="D1476" s="1">
        <f>IF(B1476=0,-1,RIGHT(A1476,LEN(A1476)-B1476)+0)</f>
        <v>2143023</v>
      </c>
      <c r="F1476" s="1">
        <f>IF(C1476&lt;0,443300000,44330*(1-POWER(C1476/$A$1,1/5.255))*1000)</f>
        <v>2142618.6602573749</v>
      </c>
      <c r="H1476" s="5">
        <f t="shared" ref="H1476:H1539" si="23">IF(D1476&gt;0,ABS((F1476-D1476)/D1476),0)</f>
        <v>1.8867727627054501E-4</v>
      </c>
    </row>
    <row r="1477" spans="1:8">
      <c r="A1477" s="3" t="s">
        <v>12582</v>
      </c>
      <c r="B1477" s="1">
        <f>IF(ISERROR(SEARCH(" ",A1477)), 0, SEARCH(" ",A1477))</f>
        <v>6</v>
      </c>
      <c r="C1477" s="1">
        <f>IF(0=B1477,-1,LEFT(A1477,B1477-1)+0)</f>
        <v>67039</v>
      </c>
      <c r="D1477" s="1">
        <f>IF(B1477=0,-1,RIGHT(A1477,LEN(A1477)-B1477)+0)</f>
        <v>2145407</v>
      </c>
      <c r="F1477" s="1">
        <f>IF(C1477&lt;0,443300000,44330*(1-POWER(C1477/$A$1,1/5.255))*1000)</f>
        <v>2145013.2725981353</v>
      </c>
      <c r="H1477" s="5">
        <f t="shared" si="23"/>
        <v>1.8352107635740675E-4</v>
      </c>
    </row>
    <row r="1478" spans="1:8">
      <c r="A1478" s="3" t="s">
        <v>12583</v>
      </c>
      <c r="B1478" s="1">
        <f>IF(ISERROR(SEARCH(" ",A1478)), 0, SEARCH(" ",A1478))</f>
        <v>6</v>
      </c>
      <c r="C1478" s="1">
        <f>IF(0=B1478,-1,LEFT(A1478,B1478-1)+0)</f>
        <v>67019</v>
      </c>
      <c r="D1478" s="1">
        <f>IF(B1478=0,-1,RIGHT(A1478,LEN(A1478)-B1478)+0)</f>
        <v>2147791</v>
      </c>
      <c r="F1478" s="1">
        <f>IF(C1478&lt;0,443300000,44330*(1-POWER(C1478/$A$1,1/5.255))*1000)</f>
        <v>2147408.4634570531</v>
      </c>
      <c r="H1478" s="5">
        <f t="shared" si="23"/>
        <v>1.7810696801827478E-4</v>
      </c>
    </row>
    <row r="1479" spans="1:8">
      <c r="A1479" s="3" t="s">
        <v>12584</v>
      </c>
      <c r="B1479" s="1">
        <f>IF(ISERROR(SEARCH(" ",A1479)), 0, SEARCH(" ",A1479))</f>
        <v>6</v>
      </c>
      <c r="C1479" s="1">
        <f>IF(0=B1479,-1,LEFT(A1479,B1479-1)+0)</f>
        <v>66999</v>
      </c>
      <c r="D1479" s="1">
        <f>IF(B1479=0,-1,RIGHT(A1479,LEN(A1479)-B1479)+0)</f>
        <v>2150175</v>
      </c>
      <c r="F1479" s="1">
        <f>IF(C1479&lt;0,443300000,44330*(1-POWER(C1479/$A$1,1/5.255))*1000)</f>
        <v>2149804.2331465925</v>
      </c>
      <c r="H1479" s="5">
        <f t="shared" si="23"/>
        <v>1.7243566379829129E-4</v>
      </c>
    </row>
    <row r="1480" spans="1:8">
      <c r="A1480" s="3" t="s">
        <v>12585</v>
      </c>
      <c r="B1480" s="1">
        <f>IF(ISERROR(SEARCH(" ",A1480)), 0, SEARCH(" ",A1480))</f>
        <v>6</v>
      </c>
      <c r="C1480" s="1">
        <f>IF(0=B1480,-1,LEFT(A1480,B1480-1)+0)</f>
        <v>66979</v>
      </c>
      <c r="D1480" s="1">
        <f>IF(B1480=0,-1,RIGHT(A1480,LEN(A1480)-B1480)+0)</f>
        <v>2152560</v>
      </c>
      <c r="F1480" s="1">
        <f>IF(C1480&lt;0,443300000,44330*(1-POWER(C1480/$A$1,1/5.255))*1000)</f>
        <v>2152200.5819794936</v>
      </c>
      <c r="H1480" s="5">
        <f t="shared" si="23"/>
        <v>1.6697235872932203E-4</v>
      </c>
    </row>
    <row r="1481" spans="1:8">
      <c r="A1481" s="3" t="s">
        <v>12586</v>
      </c>
      <c r="B1481" s="1">
        <f>IF(ISERROR(SEARCH(" ",A1481)), 0, SEARCH(" ",A1481))</f>
        <v>6</v>
      </c>
      <c r="C1481" s="1">
        <f>IF(0=B1481,-1,LEFT(A1481,B1481-1)+0)</f>
        <v>66959</v>
      </c>
      <c r="D1481" s="1">
        <f>IF(B1481=0,-1,RIGHT(A1481,LEN(A1481)-B1481)+0)</f>
        <v>2154944</v>
      </c>
      <c r="F1481" s="1">
        <f>IF(C1481&lt;0,443300000,44330*(1-POWER(C1481/$A$1,1/5.255))*1000)</f>
        <v>2154597.5102687506</v>
      </c>
      <c r="H1481" s="5">
        <f t="shared" si="23"/>
        <v>1.6078827628439508E-4</v>
      </c>
    </row>
    <row r="1482" spans="1:8">
      <c r="A1482" s="3" t="s">
        <v>12587</v>
      </c>
      <c r="B1482" s="1">
        <f>IF(ISERROR(SEARCH(" ",A1482)), 0, SEARCH(" ",A1482))</f>
        <v>6</v>
      </c>
      <c r="C1482" s="1">
        <f>IF(0=B1482,-1,LEFT(A1482,B1482-1)+0)</f>
        <v>66939</v>
      </c>
      <c r="D1482" s="1">
        <f>IF(B1482=0,-1,RIGHT(A1482,LEN(A1482)-B1482)+0)</f>
        <v>2157328</v>
      </c>
      <c r="F1482" s="1">
        <f>IF(C1482&lt;0,443300000,44330*(1-POWER(C1482/$A$1,1/5.255))*1000)</f>
        <v>2156995.0183276199</v>
      </c>
      <c r="H1482" s="5">
        <f t="shared" si="23"/>
        <v>1.5434911723211285E-4</v>
      </c>
    </row>
    <row r="1483" spans="1:8">
      <c r="A1483" s="3" t="s">
        <v>12588</v>
      </c>
      <c r="B1483" s="1">
        <f>IF(ISERROR(SEARCH(" ",A1483)), 0, SEARCH(" ",A1483))</f>
        <v>6</v>
      </c>
      <c r="C1483" s="1">
        <f>IF(0=B1483,-1,LEFT(A1483,B1483-1)+0)</f>
        <v>66919</v>
      </c>
      <c r="D1483" s="1">
        <f>IF(B1483=0,-1,RIGHT(A1483,LEN(A1483)-B1483)+0)</f>
        <v>2159712</v>
      </c>
      <c r="F1483" s="1">
        <f>IF(C1483&lt;0,443300000,44330*(1-POWER(C1483/$A$1,1/5.255))*1000)</f>
        <v>2159393.1064696237</v>
      </c>
      <c r="H1483" s="5">
        <f t="shared" si="23"/>
        <v>1.4765558110352468E-4</v>
      </c>
    </row>
    <row r="1484" spans="1:8">
      <c r="A1484" s="3" t="s">
        <v>12589</v>
      </c>
      <c r="B1484" s="1">
        <f>IF(ISERROR(SEARCH(" ",A1484)), 0, SEARCH(" ",A1484))</f>
        <v>6</v>
      </c>
      <c r="C1484" s="1">
        <f>IF(0=B1484,-1,LEFT(A1484,B1484-1)+0)</f>
        <v>66899</v>
      </c>
      <c r="D1484" s="1">
        <f>IF(B1484=0,-1,RIGHT(A1484,LEN(A1484)-B1484)+0)</f>
        <v>2162086</v>
      </c>
      <c r="F1484" s="1">
        <f>IF(C1484&lt;0,443300000,44330*(1-POWER(C1484/$A$1,1/5.255))*1000)</f>
        <v>2161791.7750085443</v>
      </c>
      <c r="H1484" s="5">
        <f t="shared" si="23"/>
        <v>1.360838521019396E-4</v>
      </c>
    </row>
    <row r="1485" spans="1:8">
      <c r="A1485" s="3" t="s">
        <v>12590</v>
      </c>
      <c r="B1485" s="1">
        <f>IF(ISERROR(SEARCH(" ",A1485)), 0, SEARCH(" ",A1485))</f>
        <v>6</v>
      </c>
      <c r="C1485" s="1">
        <f>IF(0=B1485,-1,LEFT(A1485,B1485-1)+0)</f>
        <v>66879</v>
      </c>
      <c r="D1485" s="1">
        <f>IF(B1485=0,-1,RIGHT(A1485,LEN(A1485)-B1485)+0)</f>
        <v>2164470</v>
      </c>
      <c r="F1485" s="1">
        <f>IF(C1485&lt;0,443300000,44330*(1-POWER(C1485/$A$1,1/5.255))*1000)</f>
        <v>2164191.0242584357</v>
      </c>
      <c r="H1485" s="5">
        <f t="shared" si="23"/>
        <v>1.2888870788890406E-4</v>
      </c>
    </row>
    <row r="1486" spans="1:8">
      <c r="A1486" s="3" t="s">
        <v>12591</v>
      </c>
      <c r="B1486" s="1">
        <f>IF(ISERROR(SEARCH(" ",A1486)), 0, SEARCH(" ",A1486))</f>
        <v>6</v>
      </c>
      <c r="C1486" s="1">
        <f>IF(0=B1486,-1,LEFT(A1486,B1486-1)+0)</f>
        <v>66859</v>
      </c>
      <c r="D1486" s="1">
        <f>IF(B1486=0,-1,RIGHT(A1486,LEN(A1486)-B1486)+0)</f>
        <v>2166854</v>
      </c>
      <c r="F1486" s="1">
        <f>IF(C1486&lt;0,443300000,44330*(1-POWER(C1486/$A$1,1/5.255))*1000)</f>
        <v>2166590.8545335964</v>
      </c>
      <c r="H1486" s="5">
        <f t="shared" si="23"/>
        <v>1.2144125372709468E-4</v>
      </c>
    </row>
    <row r="1487" spans="1:8">
      <c r="A1487" s="3" t="s">
        <v>12592</v>
      </c>
      <c r="B1487" s="1">
        <f>IF(ISERROR(SEARCH(" ",A1487)), 0, SEARCH(" ",A1487))</f>
        <v>6</v>
      </c>
      <c r="C1487" s="1">
        <f>IF(0=B1487,-1,LEFT(A1487,B1487-1)+0)</f>
        <v>66839</v>
      </c>
      <c r="D1487" s="1">
        <f>IF(B1487=0,-1,RIGHT(A1487,LEN(A1487)-B1487)+0)</f>
        <v>2169239</v>
      </c>
      <c r="F1487" s="1">
        <f>IF(C1487&lt;0,443300000,44330*(1-POWER(C1487/$A$1,1/5.255))*1000)</f>
        <v>2168991.2661486175</v>
      </c>
      <c r="H1487" s="5">
        <f t="shared" si="23"/>
        <v>1.1420311518579045E-4</v>
      </c>
    </row>
    <row r="1488" spans="1:8">
      <c r="A1488" s="3" t="s">
        <v>12593</v>
      </c>
      <c r="B1488" s="1">
        <f>IF(ISERROR(SEARCH(" ",A1488)), 0, SEARCH(" ",A1488))</f>
        <v>6</v>
      </c>
      <c r="C1488" s="1">
        <f>IF(0=B1488,-1,LEFT(A1488,B1488-1)+0)</f>
        <v>66819</v>
      </c>
      <c r="D1488" s="1">
        <f>IF(B1488=0,-1,RIGHT(A1488,LEN(A1488)-B1488)+0)</f>
        <v>2171623</v>
      </c>
      <c r="F1488" s="1">
        <f>IF(C1488&lt;0,443300000,44330*(1-POWER(C1488/$A$1,1/5.255))*1000)</f>
        <v>2171392.2594183292</v>
      </c>
      <c r="H1488" s="5">
        <f t="shared" si="23"/>
        <v>1.0625259617842324E-4</v>
      </c>
    </row>
    <row r="1489" spans="1:8">
      <c r="A1489" s="3" t="s">
        <v>12594</v>
      </c>
      <c r="B1489" s="1">
        <f>IF(ISERROR(SEARCH(" ",A1489)), 0, SEARCH(" ",A1489))</f>
        <v>6</v>
      </c>
      <c r="C1489" s="1">
        <f>IF(0=B1489,-1,LEFT(A1489,B1489-1)+0)</f>
        <v>66799</v>
      </c>
      <c r="D1489" s="1">
        <f>IF(B1489=0,-1,RIGHT(A1489,LEN(A1489)-B1489)+0)</f>
        <v>2174007</v>
      </c>
      <c r="F1489" s="1">
        <f>IF(C1489&lt;0,443300000,44330*(1-POWER(C1489/$A$1,1/5.255))*1000)</f>
        <v>2173793.8346578428</v>
      </c>
      <c r="H1489" s="5">
        <f t="shared" si="23"/>
        <v>9.8051819592688043E-5</v>
      </c>
    </row>
    <row r="1490" spans="1:8">
      <c r="A1490" s="3" t="s">
        <v>12595</v>
      </c>
      <c r="B1490" s="1">
        <f>IF(ISERROR(SEARCH(" ",A1490)), 0, SEARCH(" ",A1490))</f>
        <v>6</v>
      </c>
      <c r="C1490" s="1">
        <f>IF(0=B1490,-1,LEFT(A1490,B1490-1)+0)</f>
        <v>66779</v>
      </c>
      <c r="D1490" s="1">
        <f>IF(B1490=0,-1,RIGHT(A1490,LEN(A1490)-B1490)+0)</f>
        <v>2176391</v>
      </c>
      <c r="F1490" s="1">
        <f>IF(C1490&lt;0,443300000,44330*(1-POWER(C1490/$A$1,1/5.255))*1000)</f>
        <v>2176195.9921825263</v>
      </c>
      <c r="H1490" s="5">
        <f t="shared" si="23"/>
        <v>8.9601462914397378E-5</v>
      </c>
    </row>
    <row r="1491" spans="1:8">
      <c r="A1491" s="3" t="s">
        <v>12596</v>
      </c>
      <c r="B1491" s="1">
        <f>IF(ISERROR(SEARCH(" ",A1491)), 0, SEARCH(" ",A1491))</f>
        <v>6</v>
      </c>
      <c r="C1491" s="1">
        <f>IF(0=B1491,-1,LEFT(A1491,B1491-1)+0)</f>
        <v>66759</v>
      </c>
      <c r="D1491" s="1">
        <f>IF(B1491=0,-1,RIGHT(A1491,LEN(A1491)-B1491)+0)</f>
        <v>2178775</v>
      </c>
      <c r="F1491" s="1">
        <f>IF(C1491&lt;0,443300000,44330*(1-POWER(C1491/$A$1,1/5.255))*1000)</f>
        <v>2178598.7323080129</v>
      </c>
      <c r="H1491" s="5">
        <f t="shared" si="23"/>
        <v>8.0902200542553029E-5</v>
      </c>
    </row>
    <row r="1492" spans="1:8">
      <c r="A1492" s="3" t="s">
        <v>12597</v>
      </c>
      <c r="B1492" s="1">
        <f>IF(ISERROR(SEARCH(" ",A1492)), 0, SEARCH(" ",A1492))</f>
        <v>6</v>
      </c>
      <c r="C1492" s="1">
        <f>IF(0=B1492,-1,LEFT(A1492,B1492-1)+0)</f>
        <v>66739</v>
      </c>
      <c r="D1492" s="1">
        <f>IF(B1492=0,-1,RIGHT(A1492,LEN(A1492)-B1492)+0)</f>
        <v>2181160</v>
      </c>
      <c r="F1492" s="1">
        <f>IF(C1492&lt;0,443300000,44330*(1-POWER(C1492/$A$1,1/5.255))*1000)</f>
        <v>2181002.0553502068</v>
      </c>
      <c r="H1492" s="5">
        <f t="shared" si="23"/>
        <v>7.2413142453193555E-5</v>
      </c>
    </row>
    <row r="1493" spans="1:8">
      <c r="A1493" s="3" t="s">
        <v>12598</v>
      </c>
      <c r="B1493" s="1">
        <f>IF(ISERROR(SEARCH(" ",A1493)), 0, SEARCH(" ",A1493))</f>
        <v>6</v>
      </c>
      <c r="C1493" s="1">
        <f>IF(0=B1493,-1,LEFT(A1493,B1493-1)+0)</f>
        <v>66719</v>
      </c>
      <c r="D1493" s="1">
        <f>IF(B1493=0,-1,RIGHT(A1493,LEN(A1493)-B1493)+0)</f>
        <v>2183534</v>
      </c>
      <c r="F1493" s="1">
        <f>IF(C1493&lt;0,443300000,44330*(1-POWER(C1493/$A$1,1/5.255))*1000)</f>
        <v>2183405.9616252771</v>
      </c>
      <c r="H1493" s="5">
        <f t="shared" si="23"/>
        <v>5.8638141069905604E-5</v>
      </c>
    </row>
    <row r="1494" spans="1:8">
      <c r="A1494" s="3" t="s">
        <v>12599</v>
      </c>
      <c r="B1494" s="1">
        <f>IF(ISERROR(SEARCH(" ",A1494)), 0, SEARCH(" ",A1494))</f>
        <v>6</v>
      </c>
      <c r="C1494" s="1">
        <f>IF(0=B1494,-1,LEFT(A1494,B1494-1)+0)</f>
        <v>66699</v>
      </c>
      <c r="D1494" s="1">
        <f>IF(B1494=0,-1,RIGHT(A1494,LEN(A1494)-B1494)+0)</f>
        <v>2185918</v>
      </c>
      <c r="F1494" s="1">
        <f>IF(C1494&lt;0,443300000,44330*(1-POWER(C1494/$A$1,1/5.255))*1000)</f>
        <v>2185810.451449655</v>
      </c>
      <c r="H1494" s="5">
        <f t="shared" si="23"/>
        <v>4.9200633484423294E-5</v>
      </c>
    </row>
    <row r="1495" spans="1:8">
      <c r="A1495" s="3" t="s">
        <v>12600</v>
      </c>
      <c r="B1495" s="1">
        <f>IF(ISERROR(SEARCH(" ",A1495)), 0, SEARCH(" ",A1495))</f>
        <v>6</v>
      </c>
      <c r="C1495" s="1">
        <f>IF(0=B1495,-1,LEFT(A1495,B1495-1)+0)</f>
        <v>66679</v>
      </c>
      <c r="D1495" s="1">
        <f>IF(B1495=0,-1,RIGHT(A1495,LEN(A1495)-B1495)+0)</f>
        <v>2188302</v>
      </c>
      <c r="F1495" s="1">
        <f>IF(C1495&lt;0,443300000,44330*(1-POWER(C1495/$A$1,1/5.255))*1000)</f>
        <v>2188215.5251400415</v>
      </c>
      <c r="H1495" s="5">
        <f t="shared" si="23"/>
        <v>3.9516876536471917E-5</v>
      </c>
    </row>
    <row r="1496" spans="1:8">
      <c r="A1496" s="3" t="s">
        <v>12601</v>
      </c>
      <c r="B1496" s="1">
        <f>IF(ISERROR(SEARCH(" ",A1496)), 0, SEARCH(" ",A1496))</f>
        <v>6</v>
      </c>
      <c r="C1496" s="1">
        <f>IF(0=B1496,-1,LEFT(A1496,B1496-1)+0)</f>
        <v>66659</v>
      </c>
      <c r="D1496" s="1">
        <f>IF(B1496=0,-1,RIGHT(A1496,LEN(A1496)-B1496)+0)</f>
        <v>2190686</v>
      </c>
      <c r="F1496" s="1">
        <f>IF(C1496&lt;0,443300000,44330*(1-POWER(C1496/$A$1,1/5.255))*1000)</f>
        <v>2190621.183013408</v>
      </c>
      <c r="H1496" s="5">
        <f t="shared" si="23"/>
        <v>2.9587529473425603E-5</v>
      </c>
    </row>
    <row r="1497" spans="1:8">
      <c r="A1497" s="3" t="s">
        <v>12602</v>
      </c>
      <c r="B1497" s="1">
        <f>IF(ISERROR(SEARCH(" ",A1497)), 0, SEARCH(" ",A1497))</f>
        <v>6</v>
      </c>
      <c r="C1497" s="1">
        <f>IF(0=B1497,-1,LEFT(A1497,B1497-1)+0)</f>
        <v>66639</v>
      </c>
      <c r="D1497" s="1">
        <f>IF(B1497=0,-1,RIGHT(A1497,LEN(A1497)-B1497)+0)</f>
        <v>2193070</v>
      </c>
      <c r="F1497" s="1">
        <f>IF(C1497&lt;0,443300000,44330*(1-POWER(C1497/$A$1,1/5.255))*1000)</f>
        <v>2193027.4253869825</v>
      </c>
      <c r="H1497" s="5">
        <f t="shared" si="23"/>
        <v>1.9413248559095569E-5</v>
      </c>
    </row>
    <row r="1498" spans="1:8">
      <c r="A1498" s="3" t="s">
        <v>12603</v>
      </c>
      <c r="B1498" s="1">
        <f>IF(ISERROR(SEARCH(" ",A1498)), 0, SEARCH(" ",A1498))</f>
        <v>6</v>
      </c>
      <c r="C1498" s="1">
        <f>IF(0=B1498,-1,LEFT(A1498,B1498-1)+0)</f>
        <v>66619</v>
      </c>
      <c r="D1498" s="1">
        <f>IF(B1498=0,-1,RIGHT(A1498,LEN(A1498)-B1498)+0)</f>
        <v>2195455</v>
      </c>
      <c r="F1498" s="1">
        <f>IF(C1498&lt;0,443300000,44330*(1-POWER(C1498/$A$1,1/5.255))*1000)</f>
        <v>2195434.2525782739</v>
      </c>
      <c r="H1498" s="5">
        <f t="shared" si="23"/>
        <v>9.4501694300811331E-6</v>
      </c>
    </row>
    <row r="1499" spans="1:8">
      <c r="A1499" s="3" t="s">
        <v>12604</v>
      </c>
      <c r="B1499" s="1">
        <f>IF(ISERROR(SEARCH(" ",A1499)), 0, SEARCH(" ",A1499))</f>
        <v>6</v>
      </c>
      <c r="C1499" s="1">
        <f>IF(0=B1499,-1,LEFT(A1499,B1499-1)+0)</f>
        <v>66599</v>
      </c>
      <c r="D1499" s="1">
        <f>IF(B1499=0,-1,RIGHT(A1499,LEN(A1499)-B1499)+0)</f>
        <v>2197859</v>
      </c>
      <c r="F1499" s="1">
        <f>IF(C1499&lt;0,443300000,44330*(1-POWER(C1499/$A$1,1/5.255))*1000)</f>
        <v>2197841.664905047</v>
      </c>
      <c r="H1499" s="5">
        <f t="shared" si="23"/>
        <v>7.8872643572475954E-6</v>
      </c>
    </row>
    <row r="1500" spans="1:8">
      <c r="A1500" s="3" t="s">
        <v>12605</v>
      </c>
      <c r="B1500" s="1">
        <f>IF(ISERROR(SEARCH(" ",A1500)), 0, SEARCH(" ",A1500))</f>
        <v>6</v>
      </c>
      <c r="C1500" s="1">
        <f>IF(0=B1500,-1,LEFT(A1500,B1500-1)+0)</f>
        <v>66579</v>
      </c>
      <c r="D1500" s="1">
        <f>IF(B1500=0,-1,RIGHT(A1500,LEN(A1500)-B1500)+0)</f>
        <v>2200294</v>
      </c>
      <c r="F1500" s="1">
        <f>IF(C1500&lt;0,443300000,44330*(1-POWER(C1500/$A$1,1/5.255))*1000)</f>
        <v>2200249.6626853403</v>
      </c>
      <c r="H1500" s="5">
        <f t="shared" si="23"/>
        <v>2.0150631988147767E-5</v>
      </c>
    </row>
    <row r="1501" spans="1:8">
      <c r="A1501" s="3" t="s">
        <v>12606</v>
      </c>
      <c r="B1501" s="1">
        <f>IF(ISERROR(SEARCH(" ",A1501)), 0, SEARCH(" ",A1501))</f>
        <v>6</v>
      </c>
      <c r="C1501" s="1">
        <f>IF(0=B1501,-1,LEFT(A1501,B1501-1)+0)</f>
        <v>66559</v>
      </c>
      <c r="D1501" s="1">
        <f>IF(B1501=0,-1,RIGHT(A1501,LEN(A1501)-B1501)+0)</f>
        <v>2202728</v>
      </c>
      <c r="F1501" s="1">
        <f>IF(C1501&lt;0,443300000,44330*(1-POWER(C1501/$A$1,1/5.255))*1000)</f>
        <v>2202658.2462374647</v>
      </c>
      <c r="H1501" s="5">
        <f t="shared" si="23"/>
        <v>3.1666988631953292E-5</v>
      </c>
    </row>
    <row r="1502" spans="1:8">
      <c r="A1502" s="3" t="s">
        <v>12607</v>
      </c>
      <c r="B1502" s="1">
        <f>IF(ISERROR(SEARCH(" ",A1502)), 0, SEARCH(" ",A1502))</f>
        <v>6</v>
      </c>
      <c r="C1502" s="1">
        <f>IF(0=B1502,-1,LEFT(A1502,B1502-1)+0)</f>
        <v>66539</v>
      </c>
      <c r="D1502" s="1">
        <f>IF(B1502=0,-1,RIGHT(A1502,LEN(A1502)-B1502)+0)</f>
        <v>2205152</v>
      </c>
      <c r="F1502" s="1">
        <f>IF(C1502&lt;0,443300000,44330*(1-POWER(C1502/$A$1,1/5.255))*1000)</f>
        <v>2205067.4158799881</v>
      </c>
      <c r="H1502" s="5">
        <f t="shared" si="23"/>
        <v>3.8357500984915525E-5</v>
      </c>
    </row>
    <row r="1503" spans="1:8">
      <c r="A1503" s="3" t="s">
        <v>12608</v>
      </c>
      <c r="B1503" s="1">
        <f>IF(ISERROR(SEARCH(" ",A1503)), 0, SEARCH(" ",A1503))</f>
        <v>6</v>
      </c>
      <c r="C1503" s="1">
        <f>IF(0=B1503,-1,LEFT(A1503,B1503-1)+0)</f>
        <v>66519</v>
      </c>
      <c r="D1503" s="1">
        <f>IF(B1503=0,-1,RIGHT(A1503,LEN(A1503)-B1503)+0)</f>
        <v>2207587</v>
      </c>
      <c r="F1503" s="1">
        <f>IF(C1503&lt;0,443300000,44330*(1-POWER(C1503/$A$1,1/5.255))*1000)</f>
        <v>2207477.171931766</v>
      </c>
      <c r="H1503" s="5">
        <f t="shared" si="23"/>
        <v>4.9750278577481399E-5</v>
      </c>
    </row>
    <row r="1504" spans="1:8">
      <c r="A1504" s="3" t="s">
        <v>12609</v>
      </c>
      <c r="B1504" s="1">
        <f>IF(ISERROR(SEARCH(" ",A1504)), 0, SEARCH(" ",A1504))</f>
        <v>6</v>
      </c>
      <c r="C1504" s="1">
        <f>IF(0=B1504,-1,LEFT(A1504,B1504-1)+0)</f>
        <v>66499</v>
      </c>
      <c r="D1504" s="1">
        <f>IF(B1504=0,-1,RIGHT(A1504,LEN(A1504)-B1504)+0)</f>
        <v>2210021</v>
      </c>
      <c r="F1504" s="1">
        <f>IF(C1504&lt;0,443300000,44330*(1-POWER(C1504/$A$1,1/5.255))*1000)</f>
        <v>2209887.5147119015</v>
      </c>
      <c r="H1504" s="5">
        <f t="shared" si="23"/>
        <v>6.040000891324312E-5</v>
      </c>
    </row>
    <row r="1505" spans="1:8">
      <c r="A1505" s="3" t="s">
        <v>12610</v>
      </c>
      <c r="B1505" s="1">
        <f>IF(ISERROR(SEARCH(" ",A1505)), 0, SEARCH(" ",A1505))</f>
        <v>6</v>
      </c>
      <c r="C1505" s="1">
        <f>IF(0=B1505,-1,LEFT(A1505,B1505-1)+0)</f>
        <v>66479</v>
      </c>
      <c r="D1505" s="1">
        <f>IF(B1505=0,-1,RIGHT(A1505,LEN(A1505)-B1505)+0)</f>
        <v>2212455</v>
      </c>
      <c r="F1505" s="1">
        <f>IF(C1505&lt;0,443300000,44330*(1-POWER(C1505/$A$1,1/5.255))*1000)</f>
        <v>2212298.4445397886</v>
      </c>
      <c r="H1505" s="5">
        <f t="shared" si="23"/>
        <v>7.0760969245184756E-5</v>
      </c>
    </row>
    <row r="1506" spans="1:8">
      <c r="A1506" s="3" t="s">
        <v>12611</v>
      </c>
      <c r="B1506" s="1">
        <f>IF(ISERROR(SEARCH(" ",A1506)), 0, SEARCH(" ",A1506))</f>
        <v>6</v>
      </c>
      <c r="C1506" s="1">
        <f>IF(0=B1506,-1,LEFT(A1506,B1506-1)+0)</f>
        <v>66459</v>
      </c>
      <c r="D1506" s="1">
        <f>IF(B1506=0,-1,RIGHT(A1506,LEN(A1506)-B1506)+0)</f>
        <v>2214890</v>
      </c>
      <c r="F1506" s="1">
        <f>IF(C1506&lt;0,443300000,44330*(1-POWER(C1506/$A$1,1/5.255))*1000)</f>
        <v>2214709.9617350711</v>
      </c>
      <c r="H1506" s="5">
        <f t="shared" si="23"/>
        <v>8.128542046280008E-5</v>
      </c>
    </row>
    <row r="1507" spans="1:8">
      <c r="A1507" s="3" t="s">
        <v>12612</v>
      </c>
      <c r="B1507" s="1">
        <f>IF(ISERROR(SEARCH(" ",A1507)), 0, SEARCH(" ",A1507))</f>
        <v>6</v>
      </c>
      <c r="C1507" s="1">
        <f>IF(0=B1507,-1,LEFT(A1507,B1507-1)+0)</f>
        <v>66439</v>
      </c>
      <c r="D1507" s="1">
        <f>IF(B1507=0,-1,RIGHT(A1507,LEN(A1507)-B1507)+0)</f>
        <v>2217324</v>
      </c>
      <c r="F1507" s="1">
        <f>IF(C1507&lt;0,443300000,44330*(1-POWER(C1507/$A$1,1/5.255))*1000)</f>
        <v>2217122.0666176802</v>
      </c>
      <c r="H1507" s="5">
        <f t="shared" si="23"/>
        <v>9.1070760213551161E-5</v>
      </c>
    </row>
    <row r="1508" spans="1:8">
      <c r="A1508" s="3" t="s">
        <v>12613</v>
      </c>
      <c r="B1508" s="1">
        <f>IF(ISERROR(SEARCH(" ",A1508)), 0, SEARCH(" ",A1508))</f>
        <v>6</v>
      </c>
      <c r="C1508" s="1">
        <f>IF(0=B1508,-1,LEFT(A1508,B1508-1)+0)</f>
        <v>66419</v>
      </c>
      <c r="D1508" s="1">
        <f>IF(B1508=0,-1,RIGHT(A1508,LEN(A1508)-B1508)+0)</f>
        <v>2219759</v>
      </c>
      <c r="F1508" s="1">
        <f>IF(C1508&lt;0,443300000,44330*(1-POWER(C1508/$A$1,1/5.255))*1000)</f>
        <v>2219534.7595078042</v>
      </c>
      <c r="H1508" s="5">
        <f t="shared" si="23"/>
        <v>1.0102019732584587E-4</v>
      </c>
    </row>
    <row r="1509" spans="1:8">
      <c r="A1509" s="3" t="s">
        <v>12614</v>
      </c>
      <c r="B1509" s="1">
        <f>IF(ISERROR(SEARCH(" ",A1509)), 0, SEARCH(" ",A1509))</f>
        <v>6</v>
      </c>
      <c r="C1509" s="1">
        <f>IF(0=B1509,-1,LEFT(A1509,B1509-1)+0)</f>
        <v>66399</v>
      </c>
      <c r="D1509" s="1">
        <f>IF(B1509=0,-1,RIGHT(A1509,LEN(A1509)-B1509)+0)</f>
        <v>2222193</v>
      </c>
      <c r="F1509" s="1">
        <f>IF(C1509&lt;0,443300000,44330*(1-POWER(C1509/$A$1,1/5.255))*1000)</f>
        <v>2221948.0407259162</v>
      </c>
      <c r="H1509" s="5">
        <f t="shared" si="23"/>
        <v>1.102331229032949E-4</v>
      </c>
    </row>
    <row r="1510" spans="1:8">
      <c r="A1510" s="3" t="s">
        <v>12615</v>
      </c>
      <c r="B1510" s="1">
        <f>IF(ISERROR(SEARCH(" ",A1510)), 0, SEARCH(" ",A1510))</f>
        <v>6</v>
      </c>
      <c r="C1510" s="1">
        <f>IF(0=B1510,-1,LEFT(A1510,B1510-1)+0)</f>
        <v>66379</v>
      </c>
      <c r="D1510" s="1">
        <f>IF(B1510=0,-1,RIGHT(A1510,LEN(A1510)-B1510)+0)</f>
        <v>2224617</v>
      </c>
      <c r="F1510" s="1">
        <f>IF(C1510&lt;0,443300000,44330*(1-POWER(C1510/$A$1,1/5.255))*1000)</f>
        <v>2224361.9105927423</v>
      </c>
      <c r="H1510" s="5">
        <f t="shared" si="23"/>
        <v>1.1466666273688268E-4</v>
      </c>
    </row>
    <row r="1511" spans="1:8">
      <c r="A1511" s="3" t="s">
        <v>12616</v>
      </c>
      <c r="B1511" s="1">
        <f>IF(ISERROR(SEARCH(" ",A1511)), 0, SEARCH(" ",A1511))</f>
        <v>6</v>
      </c>
      <c r="C1511" s="1">
        <f>IF(0=B1511,-1,LEFT(A1511,B1511-1)+0)</f>
        <v>66359</v>
      </c>
      <c r="D1511" s="1">
        <f>IF(B1511=0,-1,RIGHT(A1511,LEN(A1511)-B1511)+0)</f>
        <v>2227051</v>
      </c>
      <c r="F1511" s="1">
        <f>IF(C1511&lt;0,443300000,44330*(1-POWER(C1511/$A$1,1/5.255))*1000)</f>
        <v>2226776.3694293001</v>
      </c>
      <c r="H1511" s="5">
        <f t="shared" si="23"/>
        <v>1.2331579775224117E-4</v>
      </c>
    </row>
    <row r="1512" spans="1:8">
      <c r="A1512" s="3" t="s">
        <v>12617</v>
      </c>
      <c r="B1512" s="1">
        <f>IF(ISERROR(SEARCH(" ",A1512)), 0, SEARCH(" ",A1512))</f>
        <v>6</v>
      </c>
      <c r="C1512" s="1">
        <f>IF(0=B1512,-1,LEFT(A1512,B1512-1)+0)</f>
        <v>66339</v>
      </c>
      <c r="D1512" s="1">
        <f>IF(B1512=0,-1,RIGHT(A1512,LEN(A1512)-B1512)+0)</f>
        <v>2229486</v>
      </c>
      <c r="F1512" s="1">
        <f>IF(C1512&lt;0,443300000,44330*(1-POWER(C1512/$A$1,1/5.255))*1000)</f>
        <v>2229191.417556874</v>
      </c>
      <c r="H1512" s="5">
        <f t="shared" si="23"/>
        <v>1.321302054043002E-4</v>
      </c>
    </row>
    <row r="1513" spans="1:8">
      <c r="A1513" s="3" t="s">
        <v>12618</v>
      </c>
      <c r="B1513" s="1">
        <f>IF(ISERROR(SEARCH(" ",A1513)), 0, SEARCH(" ",A1513))</f>
        <v>6</v>
      </c>
      <c r="C1513" s="1">
        <f>IF(0=B1513,-1,LEFT(A1513,B1513-1)+0)</f>
        <v>66319</v>
      </c>
      <c r="D1513" s="1">
        <f>IF(B1513=0,-1,RIGHT(A1513,LEN(A1513)-B1513)+0)</f>
        <v>2231920</v>
      </c>
      <c r="F1513" s="1">
        <f>IF(C1513&lt;0,443300000,44330*(1-POWER(C1513/$A$1,1/5.255))*1000)</f>
        <v>2231607.0552970017</v>
      </c>
      <c r="H1513" s="5">
        <f t="shared" si="23"/>
        <v>1.4021322583169171E-4</v>
      </c>
    </row>
    <row r="1514" spans="1:8">
      <c r="A1514" s="3" t="s">
        <v>12619</v>
      </c>
      <c r="B1514" s="1">
        <f>IF(ISERROR(SEARCH(" ",A1514)), 0, SEARCH(" ",A1514))</f>
        <v>6</v>
      </c>
      <c r="C1514" s="1">
        <f>IF(0=B1514,-1,LEFT(A1514,B1514-1)+0)</f>
        <v>66299</v>
      </c>
      <c r="D1514" s="1">
        <f>IF(B1514=0,-1,RIGHT(A1514,LEN(A1514)-B1514)+0)</f>
        <v>2234355</v>
      </c>
      <c r="F1514" s="1">
        <f>IF(C1514&lt;0,443300000,44330*(1-POWER(C1514/$A$1,1/5.255))*1000)</f>
        <v>2234023.2829715186</v>
      </c>
      <c r="H1514" s="5">
        <f t="shared" si="23"/>
        <v>1.4846209688318111E-4</v>
      </c>
    </row>
    <row r="1515" spans="1:8">
      <c r="A1515" s="3" t="s">
        <v>12620</v>
      </c>
      <c r="B1515" s="1">
        <f>IF(ISERROR(SEARCH(" ",A1515)), 0, SEARCH(" ",A1515))</f>
        <v>6</v>
      </c>
      <c r="C1515" s="1">
        <f>IF(0=B1515,-1,LEFT(A1515,B1515-1)+0)</f>
        <v>66279</v>
      </c>
      <c r="D1515" s="1">
        <f>IF(B1515=0,-1,RIGHT(A1515,LEN(A1515)-B1515)+0)</f>
        <v>2236789</v>
      </c>
      <c r="F1515" s="1">
        <f>IF(C1515&lt;0,443300000,44330*(1-POWER(C1515/$A$1,1/5.255))*1000)</f>
        <v>2236440.1009025197</v>
      </c>
      <c r="H1515" s="5">
        <f t="shared" si="23"/>
        <v>1.5598212324915113E-4</v>
      </c>
    </row>
    <row r="1516" spans="1:8">
      <c r="A1516" s="3" t="s">
        <v>12621</v>
      </c>
      <c r="B1516" s="1">
        <f>IF(ISERROR(SEARCH(" ",A1516)), 0, SEARCH(" ",A1516))</f>
        <v>6</v>
      </c>
      <c r="C1516" s="1">
        <f>IF(0=B1516,-1,LEFT(A1516,B1516-1)+0)</f>
        <v>66259</v>
      </c>
      <c r="D1516" s="1">
        <f>IF(B1516=0,-1,RIGHT(A1516,LEN(A1516)-B1516)+0)</f>
        <v>2239223</v>
      </c>
      <c r="F1516" s="1">
        <f>IF(C1516&lt;0,443300000,44330*(1-POWER(C1516/$A$1,1/5.255))*1000)</f>
        <v>2238857.5094123711</v>
      </c>
      <c r="H1516" s="5">
        <f t="shared" si="23"/>
        <v>1.6322205855732644E-4</v>
      </c>
    </row>
    <row r="1517" spans="1:8">
      <c r="A1517" s="3" t="s">
        <v>12622</v>
      </c>
      <c r="B1517" s="1">
        <f>IF(ISERROR(SEARCH(" ",A1517)), 0, SEARCH(" ",A1517))</f>
        <v>6</v>
      </c>
      <c r="C1517" s="1">
        <f>IF(0=B1517,-1,LEFT(A1517,B1517-1)+0)</f>
        <v>66239</v>
      </c>
      <c r="D1517" s="1">
        <f>IF(B1517=0,-1,RIGHT(A1517,LEN(A1517)-B1517)+0)</f>
        <v>2241658</v>
      </c>
      <c r="F1517" s="1">
        <f>IF(C1517&lt;0,443300000,44330*(1-POWER(C1517/$A$1,1/5.255))*1000)</f>
        <v>2241275.508823724</v>
      </c>
      <c r="H1517" s="5">
        <f t="shared" si="23"/>
        <v>1.7062869370617733E-4</v>
      </c>
    </row>
    <row r="1518" spans="1:8">
      <c r="A1518" s="3" t="s">
        <v>12623</v>
      </c>
      <c r="B1518" s="1">
        <f>IF(ISERROR(SEARCH(" ",A1518)), 0, SEARCH(" ",A1518))</f>
        <v>6</v>
      </c>
      <c r="C1518" s="1">
        <f>IF(0=B1518,-1,LEFT(A1518,B1518-1)+0)</f>
        <v>66219</v>
      </c>
      <c r="D1518" s="1">
        <f>IF(B1518=0,-1,RIGHT(A1518,LEN(A1518)-B1518)+0)</f>
        <v>2244092</v>
      </c>
      <c r="F1518" s="1">
        <f>IF(C1518&lt;0,443300000,44330*(1-POWER(C1518/$A$1,1/5.255))*1000)</f>
        <v>2243694.0994594963</v>
      </c>
      <c r="H1518" s="5">
        <f t="shared" si="23"/>
        <v>1.7731026201406772E-4</v>
      </c>
    </row>
    <row r="1519" spans="1:8">
      <c r="A1519" s="3" t="s">
        <v>12624</v>
      </c>
      <c r="B1519" s="1">
        <f>IF(ISERROR(SEARCH(" ",A1519)), 0, SEARCH(" ",A1519))</f>
        <v>6</v>
      </c>
      <c r="C1519" s="1">
        <f>IF(0=B1519,-1,LEFT(A1519,B1519-1)+0)</f>
        <v>66199</v>
      </c>
      <c r="D1519" s="1">
        <f>IF(B1519=0,-1,RIGHT(A1519,LEN(A1519)-B1519)+0)</f>
        <v>2246516</v>
      </c>
      <c r="F1519" s="1">
        <f>IF(C1519&lt;0,443300000,44330*(1-POWER(C1519/$A$1,1/5.255))*1000)</f>
        <v>2246113.2816428752</v>
      </c>
      <c r="H1519" s="5">
        <f t="shared" si="23"/>
        <v>1.792635160955148E-4</v>
      </c>
    </row>
    <row r="1520" spans="1:8">
      <c r="A1520" s="3" t="s">
        <v>12625</v>
      </c>
      <c r="B1520" s="1">
        <f>IF(ISERROR(SEARCH(" ",A1520)), 0, SEARCH(" ",A1520))</f>
        <v>6</v>
      </c>
      <c r="C1520" s="1">
        <f>IF(0=B1520,-1,LEFT(A1520,B1520-1)+0)</f>
        <v>66179</v>
      </c>
      <c r="D1520" s="1">
        <f>IF(B1520=0,-1,RIGHT(A1520,LEN(A1520)-B1520)+0)</f>
        <v>2248951</v>
      </c>
      <c r="F1520" s="1">
        <f>IF(C1520&lt;0,443300000,44330*(1-POWER(C1520/$A$1,1/5.255))*1000)</f>
        <v>2248533.0556973298</v>
      </c>
      <c r="H1520" s="5">
        <f t="shared" si="23"/>
        <v>1.8583966599102958E-4</v>
      </c>
    </row>
    <row r="1521" spans="1:8">
      <c r="A1521" s="3" t="s">
        <v>12626</v>
      </c>
      <c r="B1521" s="1">
        <f>IF(ISERROR(SEARCH(" ",A1521)), 0, SEARCH(" ",A1521))</f>
        <v>6</v>
      </c>
      <c r="C1521" s="1">
        <f>IF(0=B1521,-1,LEFT(A1521,B1521-1)+0)</f>
        <v>66159</v>
      </c>
      <c r="D1521" s="1">
        <f>IF(B1521=0,-1,RIGHT(A1521,LEN(A1521)-B1521)+0)</f>
        <v>2251385</v>
      </c>
      <c r="F1521" s="1">
        <f>IF(C1521&lt;0,443300000,44330*(1-POWER(C1521/$A$1,1/5.255))*1000)</f>
        <v>2250953.4219465991</v>
      </c>
      <c r="H1521" s="5">
        <f t="shared" si="23"/>
        <v>1.9169446958243561E-4</v>
      </c>
    </row>
    <row r="1522" spans="1:8">
      <c r="A1522" s="3" t="s">
        <v>12627</v>
      </c>
      <c r="B1522" s="1">
        <f>IF(ISERROR(SEARCH(" ",A1522)), 0, SEARCH(" ",A1522))</f>
        <v>6</v>
      </c>
      <c r="C1522" s="1">
        <f>IF(0=B1522,-1,LEFT(A1522,B1522-1)+0)</f>
        <v>66139</v>
      </c>
      <c r="D1522" s="1">
        <f>IF(B1522=0,-1,RIGHT(A1522,LEN(A1522)-B1522)+0)</f>
        <v>2253819</v>
      </c>
      <c r="F1522" s="1">
        <f>IF(C1522&lt;0,443300000,44330*(1-POWER(C1522/$A$1,1/5.255))*1000)</f>
        <v>2253374.380714702</v>
      </c>
      <c r="H1522" s="5">
        <f t="shared" si="23"/>
        <v>1.9727373196252483E-4</v>
      </c>
    </row>
    <row r="1523" spans="1:8">
      <c r="A1523" s="3" t="s">
        <v>12628</v>
      </c>
      <c r="B1523" s="1">
        <f>IF(ISERROR(SEARCH(" ",A1523)), 0, SEARCH(" ",A1523))</f>
        <v>6</v>
      </c>
      <c r="C1523" s="1">
        <f>IF(0=B1523,-1,LEFT(A1523,B1523-1)+0)</f>
        <v>66119</v>
      </c>
      <c r="D1523" s="1">
        <f>IF(B1523=0,-1,RIGHT(A1523,LEN(A1523)-B1523)+0)</f>
        <v>2256254</v>
      </c>
      <c r="F1523" s="1">
        <f>IF(C1523&lt;0,443300000,44330*(1-POWER(C1523/$A$1,1/5.255))*1000)</f>
        <v>2255795.9323259345</v>
      </c>
      <c r="H1523" s="5">
        <f t="shared" si="23"/>
        <v>2.030213238693314E-4</v>
      </c>
    </row>
    <row r="1524" spans="1:8">
      <c r="A1524" s="3" t="s">
        <v>12629</v>
      </c>
      <c r="B1524" s="1">
        <f>IF(ISERROR(SEARCH(" ",A1524)), 0, SEARCH(" ",A1524))</f>
        <v>6</v>
      </c>
      <c r="C1524" s="1">
        <f>IF(0=B1524,-1,LEFT(A1524,B1524-1)+0)</f>
        <v>66099</v>
      </c>
      <c r="D1524" s="1">
        <f>IF(B1524=0,-1,RIGHT(A1524,LEN(A1524)-B1524)+0)</f>
        <v>2258688</v>
      </c>
      <c r="F1524" s="1">
        <f>IF(C1524&lt;0,443300000,44330*(1-POWER(C1524/$A$1,1/5.255))*1000)</f>
        <v>2258218.0771048535</v>
      </c>
      <c r="H1524" s="5">
        <f t="shared" si="23"/>
        <v>2.0805126478138364E-4</v>
      </c>
    </row>
    <row r="1525" spans="1:8">
      <c r="A1525" s="3" t="s">
        <v>12630</v>
      </c>
      <c r="B1525" s="1">
        <f>IF(ISERROR(SEARCH(" ",A1525)), 0, SEARCH(" ",A1525))</f>
        <v>6</v>
      </c>
      <c r="C1525" s="1">
        <f>IF(0=B1525,-1,LEFT(A1525,B1525-1)+0)</f>
        <v>66079</v>
      </c>
      <c r="D1525" s="1">
        <f>IF(B1525=0,-1,RIGHT(A1525,LEN(A1525)-B1525)+0)</f>
        <v>2261123</v>
      </c>
      <c r="F1525" s="1">
        <f>IF(C1525&lt;0,443300000,44330*(1-POWER(C1525/$A$1,1/5.255))*1000)</f>
        <v>2260640.8153763041</v>
      </c>
      <c r="H1525" s="5">
        <f t="shared" si="23"/>
        <v>2.1325006366124707E-4</v>
      </c>
    </row>
    <row r="1526" spans="1:8">
      <c r="A1526" s="3" t="s">
        <v>12631</v>
      </c>
      <c r="B1526" s="1">
        <f>IF(ISERROR(SEARCH(" ",A1526)), 0, SEARCH(" ",A1526))</f>
        <v>6</v>
      </c>
      <c r="C1526" s="1">
        <f>IF(0=B1526,-1,LEFT(A1526,B1526-1)+0)</f>
        <v>66059</v>
      </c>
      <c r="D1526" s="1">
        <f>IF(B1526=0,-1,RIGHT(A1526,LEN(A1526)-B1526)+0)</f>
        <v>2263557</v>
      </c>
      <c r="F1526" s="1">
        <f>IF(C1526&lt;0,443300000,44330*(1-POWER(C1526/$A$1,1/5.255))*1000)</f>
        <v>2263064.1474654088</v>
      </c>
      <c r="H1526" s="5">
        <f t="shared" si="23"/>
        <v>2.1773365309166957E-4</v>
      </c>
    </row>
    <row r="1527" spans="1:8">
      <c r="A1527" s="3" t="s">
        <v>12632</v>
      </c>
      <c r="B1527" s="1">
        <f>IF(ISERROR(SEARCH(" ",A1527)), 0, SEARCH(" ",A1527))</f>
        <v>6</v>
      </c>
      <c r="C1527" s="1">
        <f>IF(0=B1527,-1,LEFT(A1527,B1527-1)+0)</f>
        <v>66039</v>
      </c>
      <c r="D1527" s="1">
        <f>IF(B1527=0,-1,RIGHT(A1527,LEN(A1527)-B1527)+0)</f>
        <v>2265992</v>
      </c>
      <c r="F1527" s="1">
        <f>IF(C1527&lt;0,443300000,44330*(1-POWER(C1527/$A$1,1/5.255))*1000)</f>
        <v>2265488.0736975712</v>
      </c>
      <c r="H1527" s="5">
        <f t="shared" si="23"/>
        <v>2.2238662026557152E-4</v>
      </c>
    </row>
    <row r="1528" spans="1:8">
      <c r="A1528" s="3" t="s">
        <v>12633</v>
      </c>
      <c r="B1528" s="1">
        <f>IF(ISERROR(SEARCH(" ",A1528)), 0, SEARCH(" ",A1528))</f>
        <v>6</v>
      </c>
      <c r="C1528" s="1">
        <f>IF(0=B1528,-1,LEFT(A1528,B1528-1)+0)</f>
        <v>66019</v>
      </c>
      <c r="D1528" s="1">
        <f>IF(B1528=0,-1,RIGHT(A1528,LEN(A1528)-B1528)+0)</f>
        <v>2268415</v>
      </c>
      <c r="F1528" s="1">
        <f>IF(C1528&lt;0,443300000,44330*(1-POWER(C1528/$A$1,1/5.255))*1000)</f>
        <v>2267912.5943984482</v>
      </c>
      <c r="H1528" s="5">
        <f t="shared" si="23"/>
        <v>2.214786983650506E-4</v>
      </c>
    </row>
    <row r="1529" spans="1:8">
      <c r="A1529" s="3" t="s">
        <v>12634</v>
      </c>
      <c r="B1529" s="1">
        <f>IF(ISERROR(SEARCH(" ",A1529)), 0, SEARCH(" ",A1529))</f>
        <v>6</v>
      </c>
      <c r="C1529" s="1">
        <f>IF(0=B1529,-1,LEFT(A1529,B1529-1)+0)</f>
        <v>65999</v>
      </c>
      <c r="D1529" s="1">
        <f>IF(B1529=0,-1,RIGHT(A1529,LEN(A1529)-B1529)+0)</f>
        <v>2270850</v>
      </c>
      <c r="F1529" s="1">
        <f>IF(C1529&lt;0,443300000,44330*(1-POWER(C1529/$A$1,1/5.255))*1000)</f>
        <v>2270337.7098940006</v>
      </c>
      <c r="H1529" s="5">
        <f t="shared" si="23"/>
        <v>2.2559398727324455E-4</v>
      </c>
    </row>
    <row r="1530" spans="1:8">
      <c r="A1530" s="3" t="s">
        <v>12635</v>
      </c>
      <c r="B1530" s="1">
        <f>IF(ISERROR(SEARCH(" ",A1530)), 0, SEARCH(" ",A1530))</f>
        <v>6</v>
      </c>
      <c r="C1530" s="1">
        <f>IF(0=B1530,-1,LEFT(A1530,B1530-1)+0)</f>
        <v>65979</v>
      </c>
      <c r="D1530" s="1">
        <f>IF(B1530=0,-1,RIGHT(A1530,LEN(A1530)-B1530)+0)</f>
        <v>2273284</v>
      </c>
      <c r="F1530" s="1">
        <f>IF(C1530&lt;0,443300000,44330*(1-POWER(C1530/$A$1,1/5.255))*1000)</f>
        <v>2272763.4205104508</v>
      </c>
      <c r="H1530" s="5">
        <f t="shared" si="23"/>
        <v>2.2899887983602414E-4</v>
      </c>
    </row>
    <row r="1531" spans="1:8">
      <c r="A1531" s="3" t="s">
        <v>12636</v>
      </c>
      <c r="B1531" s="1">
        <f>IF(ISERROR(SEARCH(" ",A1531)), 0, SEARCH(" ",A1531))</f>
        <v>6</v>
      </c>
      <c r="C1531" s="1">
        <f>IF(0=B1531,-1,LEFT(A1531,B1531-1)+0)</f>
        <v>65959</v>
      </c>
      <c r="D1531" s="1">
        <f>IF(B1531=0,-1,RIGHT(A1531,LEN(A1531)-B1531)+0)</f>
        <v>2275719</v>
      </c>
      <c r="F1531" s="1">
        <f>IF(C1531&lt;0,443300000,44330*(1-POWER(C1531/$A$1,1/5.255))*1000)</f>
        <v>2275189.7265743059</v>
      </c>
      <c r="H1531" s="5">
        <f t="shared" si="23"/>
        <v>2.325741559894211E-4</v>
      </c>
    </row>
    <row r="1532" spans="1:8">
      <c r="A1532" s="3" t="s">
        <v>12637</v>
      </c>
      <c r="B1532" s="1">
        <f>IF(ISERROR(SEARCH(" ",A1532)), 0, SEARCH(" ",A1532))</f>
        <v>6</v>
      </c>
      <c r="C1532" s="1">
        <f>IF(0=B1532,-1,LEFT(A1532,B1532-1)+0)</f>
        <v>65939</v>
      </c>
      <c r="D1532" s="1">
        <f>IF(B1532=0,-1,RIGHT(A1532,LEN(A1532)-B1532)+0)</f>
        <v>2278153</v>
      </c>
      <c r="F1532" s="1">
        <f>IF(C1532&lt;0,443300000,44330*(1-POWER(C1532/$A$1,1/5.255))*1000)</f>
        <v>2277616.6284123557</v>
      </c>
      <c r="H1532" s="5">
        <f t="shared" si="23"/>
        <v>2.3544142454186843E-4</v>
      </c>
    </row>
    <row r="1533" spans="1:8">
      <c r="A1533" s="3" t="s">
        <v>12638</v>
      </c>
      <c r="B1533" s="1">
        <f>IF(ISERROR(SEARCH(" ",A1533)), 0, SEARCH(" ",A1533))</f>
        <v>6</v>
      </c>
      <c r="C1533" s="1">
        <f>IF(0=B1533,-1,LEFT(A1533,B1533-1)+0)</f>
        <v>65919</v>
      </c>
      <c r="D1533" s="1">
        <f>IF(B1533=0,-1,RIGHT(A1533,LEN(A1533)-B1533)+0)</f>
        <v>2280587</v>
      </c>
      <c r="F1533" s="1">
        <f>IF(C1533&lt;0,443300000,44330*(1-POWER(C1533/$A$1,1/5.255))*1000)</f>
        <v>2280044.1263516559</v>
      </c>
      <c r="H1533" s="5">
        <f t="shared" si="23"/>
        <v>2.3804119217730936E-4</v>
      </c>
    </row>
    <row r="1534" spans="1:8">
      <c r="A1534" s="3" t="s">
        <v>12639</v>
      </c>
      <c r="B1534" s="1">
        <f>IF(ISERROR(SEARCH(" ",A1534)), 0, SEARCH(" ",A1534))</f>
        <v>6</v>
      </c>
      <c r="C1534" s="1">
        <f>IF(0=B1534,-1,LEFT(A1534,B1534-1)+0)</f>
        <v>65899</v>
      </c>
      <c r="D1534" s="1">
        <f>IF(B1534=0,-1,RIGHT(A1534,LEN(A1534)-B1534)+0)</f>
        <v>2283022</v>
      </c>
      <c r="F1534" s="1">
        <f>IF(C1534&lt;0,443300000,44330*(1-POWER(C1534/$A$1,1/5.255))*1000)</f>
        <v>2282472.2207195442</v>
      </c>
      <c r="H1534" s="5">
        <f t="shared" si="23"/>
        <v>2.40812081730173E-4</v>
      </c>
    </row>
    <row r="1535" spans="1:8">
      <c r="A1535" s="3" t="s">
        <v>12640</v>
      </c>
      <c r="B1535" s="1">
        <f>IF(ISERROR(SEARCH(" ",A1535)), 0, SEARCH(" ",A1535))</f>
        <v>6</v>
      </c>
      <c r="C1535" s="1">
        <f>IF(0=B1535,-1,LEFT(A1535,B1535-1)+0)</f>
        <v>65879</v>
      </c>
      <c r="D1535" s="1">
        <f>IF(B1535=0,-1,RIGHT(A1535,LEN(A1535)-B1535)+0)</f>
        <v>2285456</v>
      </c>
      <c r="F1535" s="1">
        <f>IF(C1535&lt;0,443300000,44330*(1-POWER(C1535/$A$1,1/5.255))*1000)</f>
        <v>2284900.9118436524</v>
      </c>
      <c r="H1535" s="5">
        <f t="shared" si="23"/>
        <v>2.4287851367413272E-4</v>
      </c>
    </row>
    <row r="1536" spans="1:8">
      <c r="A1536" s="3" t="s">
        <v>12641</v>
      </c>
      <c r="B1536" s="1">
        <f>IF(ISERROR(SEARCH(" ",A1536)), 0, SEARCH(" ",A1536))</f>
        <v>6</v>
      </c>
      <c r="C1536" s="1">
        <f>IF(0=B1536,-1,LEFT(A1536,B1536-1)+0)</f>
        <v>65859</v>
      </c>
      <c r="D1536" s="1">
        <f>IF(B1536=0,-1,RIGHT(A1536,LEN(A1536)-B1536)+0)</f>
        <v>2287880</v>
      </c>
      <c r="F1536" s="1">
        <f>IF(C1536&lt;0,443300000,44330*(1-POWER(C1536/$A$1,1/5.255))*1000)</f>
        <v>2287330.2000518688</v>
      </c>
      <c r="H1536" s="5">
        <f t="shared" si="23"/>
        <v>2.4030978378726154E-4</v>
      </c>
    </row>
    <row r="1537" spans="1:8">
      <c r="A1537" s="3" t="s">
        <v>12642</v>
      </c>
      <c r="B1537" s="1">
        <f>IF(ISERROR(SEARCH(" ",A1537)), 0, SEARCH(" ",A1537))</f>
        <v>6</v>
      </c>
      <c r="C1537" s="1">
        <f>IF(0=B1537,-1,LEFT(A1537,B1537-1)+0)</f>
        <v>65839</v>
      </c>
      <c r="D1537" s="1">
        <f>IF(B1537=0,-1,RIGHT(A1537,LEN(A1537)-B1537)+0)</f>
        <v>2290315</v>
      </c>
      <c r="F1537" s="1">
        <f>IF(C1537&lt;0,443300000,44330*(1-POWER(C1537/$A$1,1/5.255))*1000)</f>
        <v>2289760.0856723813</v>
      </c>
      <c r="H1537" s="5">
        <f t="shared" si="23"/>
        <v>2.4228733934793511E-4</v>
      </c>
    </row>
    <row r="1538" spans="1:8">
      <c r="A1538" s="3" t="s">
        <v>12643</v>
      </c>
      <c r="B1538" s="1">
        <f>IF(ISERROR(SEARCH(" ",A1538)), 0, SEARCH(" ",A1538))</f>
        <v>6</v>
      </c>
      <c r="C1538" s="1">
        <f>IF(0=B1538,-1,LEFT(A1538,B1538-1)+0)</f>
        <v>65819</v>
      </c>
      <c r="D1538" s="1">
        <f>IF(B1538=0,-1,RIGHT(A1538,LEN(A1538)-B1538)+0)</f>
        <v>2292749</v>
      </c>
      <c r="F1538" s="1">
        <f>IF(C1538&lt;0,443300000,44330*(1-POWER(C1538/$A$1,1/5.255))*1000)</f>
        <v>2292190.5690336442</v>
      </c>
      <c r="H1538" s="5">
        <f t="shared" si="23"/>
        <v>2.4356393410523256E-4</v>
      </c>
    </row>
    <row r="1539" spans="1:8">
      <c r="A1539" s="3" t="s">
        <v>12644</v>
      </c>
      <c r="B1539" s="1">
        <f>IF(ISERROR(SEARCH(" ",A1539)), 0, SEARCH(" ",A1539))</f>
        <v>6</v>
      </c>
      <c r="C1539" s="1">
        <f>IF(0=B1539,-1,LEFT(A1539,B1539-1)+0)</f>
        <v>65799</v>
      </c>
      <c r="D1539" s="1">
        <f>IF(B1539=0,-1,RIGHT(A1539,LEN(A1539)-B1539)+0)</f>
        <v>2295183</v>
      </c>
      <c r="F1539" s="1">
        <f>IF(C1539&lt;0,443300000,44330*(1-POWER(C1539/$A$1,1/5.255))*1000)</f>
        <v>2294621.6504643969</v>
      </c>
      <c r="H1539" s="5">
        <f t="shared" si="23"/>
        <v>2.4457724530160612E-4</v>
      </c>
    </row>
    <row r="1540" spans="1:8">
      <c r="A1540" s="3" t="s">
        <v>12645</v>
      </c>
      <c r="B1540" s="1">
        <f>IF(ISERROR(SEARCH(" ",A1540)), 0, SEARCH(" ",A1540))</f>
        <v>6</v>
      </c>
      <c r="C1540" s="1">
        <f>IF(0=B1540,-1,LEFT(A1540,B1540-1)+0)</f>
        <v>65779</v>
      </c>
      <c r="D1540" s="1">
        <f>IF(B1540=0,-1,RIGHT(A1540,LEN(A1540)-B1540)+0)</f>
        <v>2297618</v>
      </c>
      <c r="F1540" s="1">
        <f>IF(C1540&lt;0,443300000,44330*(1-POWER(C1540/$A$1,1/5.255))*1000)</f>
        <v>2297053.3302936698</v>
      </c>
      <c r="H1540" s="5">
        <f t="shared" ref="H1540:H1603" si="24">IF(D1540&gt;0,ABS((F1540-D1540)/D1540),0)</f>
        <v>2.4576309305122479E-4</v>
      </c>
    </row>
    <row r="1541" spans="1:8">
      <c r="A1541" s="3" t="s">
        <v>12646</v>
      </c>
      <c r="B1541" s="1">
        <f>IF(ISERROR(SEARCH(" ",A1541)), 0, SEARCH(" ",A1541))</f>
        <v>6</v>
      </c>
      <c r="C1541" s="1">
        <f>IF(0=B1541,-1,LEFT(A1541,B1541-1)+0)</f>
        <v>65759</v>
      </c>
      <c r="D1541" s="1">
        <f>IF(B1541=0,-1,RIGHT(A1541,LEN(A1541)-B1541)+0)</f>
        <v>2300052</v>
      </c>
      <c r="F1541" s="1">
        <f>IF(C1541&lt;0,443300000,44330*(1-POWER(C1541/$A$1,1/5.255))*1000)</f>
        <v>2299485.6088507529</v>
      </c>
      <c r="H1541" s="5">
        <f t="shared" si="24"/>
        <v>2.4625145398759037E-4</v>
      </c>
    </row>
    <row r="1542" spans="1:8">
      <c r="A1542" s="3" t="s">
        <v>12647</v>
      </c>
      <c r="B1542" s="1">
        <f>IF(ISERROR(SEARCH(" ",A1542)), 0, SEARCH(" ",A1542))</f>
        <v>6</v>
      </c>
      <c r="C1542" s="1">
        <f>IF(0=B1542,-1,LEFT(A1542,B1542-1)+0)</f>
        <v>65739</v>
      </c>
      <c r="D1542" s="1">
        <f>IF(B1542=0,-1,RIGHT(A1542,LEN(A1542)-B1542)+0)</f>
        <v>2302487</v>
      </c>
      <c r="F1542" s="1">
        <f>IF(C1542&lt;0,443300000,44330*(1-POWER(C1542/$A$1,1/5.255))*1000)</f>
        <v>2301918.4864652376</v>
      </c>
      <c r="H1542" s="5">
        <f t="shared" si="24"/>
        <v>2.4691280982799509E-4</v>
      </c>
    </row>
    <row r="1543" spans="1:8">
      <c r="A1543" s="3" t="s">
        <v>12648</v>
      </c>
      <c r="B1543" s="1">
        <f>IF(ISERROR(SEARCH(" ",A1543)), 0, SEARCH(" ",A1543))</f>
        <v>6</v>
      </c>
      <c r="C1543" s="1">
        <f>IF(0=B1543,-1,LEFT(A1543,B1543-1)+0)</f>
        <v>65719</v>
      </c>
      <c r="D1543" s="1">
        <f>IF(B1543=0,-1,RIGHT(A1543,LEN(A1543)-B1543)+0)</f>
        <v>2304921</v>
      </c>
      <c r="F1543" s="1">
        <f>IF(C1543&lt;0,443300000,44330*(1-POWER(C1543/$A$1,1/5.255))*1000)</f>
        <v>2304351.9634669856</v>
      </c>
      <c r="H1543" s="5">
        <f t="shared" si="24"/>
        <v>2.4687897460016339E-4</v>
      </c>
    </row>
    <row r="1544" spans="1:8">
      <c r="A1544" s="3" t="s">
        <v>12649</v>
      </c>
      <c r="B1544" s="1">
        <f>IF(ISERROR(SEARCH(" ",A1544)), 0, SEARCH(" ",A1544))</f>
        <v>6</v>
      </c>
      <c r="C1544" s="1">
        <f>IF(0=B1544,-1,LEFT(A1544,B1544-1)+0)</f>
        <v>65699</v>
      </c>
      <c r="D1544" s="1">
        <f>IF(B1544=0,-1,RIGHT(A1544,LEN(A1544)-B1544)+0)</f>
        <v>2307355</v>
      </c>
      <c r="F1544" s="1">
        <f>IF(C1544&lt;0,443300000,44330*(1-POWER(C1544/$A$1,1/5.255))*1000)</f>
        <v>2306786.0401861486</v>
      </c>
      <c r="H1544" s="5">
        <f t="shared" si="24"/>
        <v>2.4658529521959016E-4</v>
      </c>
    </row>
    <row r="1545" spans="1:8">
      <c r="A1545" s="3" t="s">
        <v>12650</v>
      </c>
      <c r="B1545" s="1">
        <f>IF(ISERROR(SEARCH(" ",A1545)), 0, SEARCH(" ",A1545))</f>
        <v>6</v>
      </c>
      <c r="C1545" s="1">
        <f>IF(0=B1545,-1,LEFT(A1545,B1545-1)+0)</f>
        <v>65679</v>
      </c>
      <c r="D1545" s="1">
        <f>IF(B1545=0,-1,RIGHT(A1545,LEN(A1545)-B1545)+0)</f>
        <v>2309779</v>
      </c>
      <c r="F1545" s="1">
        <f>IF(C1545&lt;0,443300000,44330*(1-POWER(C1545/$A$1,1/5.255))*1000)</f>
        <v>2309220.7169531495</v>
      </c>
      <c r="H1545" s="5">
        <f t="shared" si="24"/>
        <v>2.4170409673413299E-4</v>
      </c>
    </row>
    <row r="1546" spans="1:8">
      <c r="A1546" s="3" t="s">
        <v>12651</v>
      </c>
      <c r="B1546" s="1">
        <f>IF(ISERROR(SEARCH(" ",A1546)), 0, SEARCH(" ",A1546))</f>
        <v>6</v>
      </c>
      <c r="C1546" s="1">
        <f>IF(0=B1546,-1,LEFT(A1546,B1546-1)+0)</f>
        <v>65659</v>
      </c>
      <c r="D1546" s="1">
        <f>IF(B1546=0,-1,RIGHT(A1546,LEN(A1546)-B1546)+0)</f>
        <v>2312214</v>
      </c>
      <c r="F1546" s="1">
        <f>IF(C1546&lt;0,443300000,44330*(1-POWER(C1546/$A$1,1/5.255))*1000)</f>
        <v>2311655.9940987062</v>
      </c>
      <c r="H1546" s="5">
        <f t="shared" si="24"/>
        <v>2.4132969582133361E-4</v>
      </c>
    </row>
    <row r="1547" spans="1:8">
      <c r="A1547" s="3" t="s">
        <v>12652</v>
      </c>
      <c r="B1547" s="1">
        <f>IF(ISERROR(SEARCH(" ",A1547)), 0, SEARCH(" ",A1547))</f>
        <v>6</v>
      </c>
      <c r="C1547" s="1">
        <f>IF(0=B1547,-1,LEFT(A1547,B1547-1)+0)</f>
        <v>65639</v>
      </c>
      <c r="D1547" s="1">
        <f>IF(B1547=0,-1,RIGHT(A1547,LEN(A1547)-B1547)+0)</f>
        <v>2314648</v>
      </c>
      <c r="F1547" s="1">
        <f>IF(C1547&lt;0,443300000,44330*(1-POWER(C1547/$A$1,1/5.255))*1000)</f>
        <v>2314091.8719538124</v>
      </c>
      <c r="H1547" s="5">
        <f t="shared" si="24"/>
        <v>2.4026463038335512E-4</v>
      </c>
    </row>
    <row r="1548" spans="1:8">
      <c r="A1548" s="3" t="s">
        <v>12653</v>
      </c>
      <c r="B1548" s="1">
        <f>IF(ISERROR(SEARCH(" ",A1548)), 0, SEARCH(" ",A1548))</f>
        <v>6</v>
      </c>
      <c r="C1548" s="1">
        <f>IF(0=B1548,-1,LEFT(A1548,B1548-1)+0)</f>
        <v>65619</v>
      </c>
      <c r="D1548" s="1">
        <f>IF(B1548=0,-1,RIGHT(A1548,LEN(A1548)-B1548)+0)</f>
        <v>2317083</v>
      </c>
      <c r="F1548" s="1">
        <f>IF(C1548&lt;0,443300000,44330*(1-POWER(C1548/$A$1,1/5.255))*1000)</f>
        <v>2316528.3508497523</v>
      </c>
      <c r="H1548" s="5">
        <f t="shared" si="24"/>
        <v>2.3937388097348503E-4</v>
      </c>
    </row>
    <row r="1549" spans="1:8">
      <c r="A1549" s="3" t="s">
        <v>12654</v>
      </c>
      <c r="B1549" s="1">
        <f>IF(ISERROR(SEARCH(" ",A1549)), 0, SEARCH(" ",A1549))</f>
        <v>6</v>
      </c>
      <c r="C1549" s="1">
        <f>IF(0=B1549,-1,LEFT(A1549,B1549-1)+0)</f>
        <v>65599</v>
      </c>
      <c r="D1549" s="1">
        <f>IF(B1549=0,-1,RIGHT(A1549,LEN(A1549)-B1549)+0)</f>
        <v>2319517</v>
      </c>
      <c r="F1549" s="1">
        <f>IF(C1549&lt;0,443300000,44330*(1-POWER(C1549/$A$1,1/5.255))*1000)</f>
        <v>2318965.4311180809</v>
      </c>
      <c r="H1549" s="5">
        <f t="shared" si="24"/>
        <v>2.3779471412330318E-4</v>
      </c>
    </row>
    <row r="1550" spans="1:8">
      <c r="A1550" s="3" t="s">
        <v>12655</v>
      </c>
      <c r="B1550" s="1">
        <f>IF(ISERROR(SEARCH(" ",A1550)), 0, SEARCH(" ",A1550))</f>
        <v>6</v>
      </c>
      <c r="C1550" s="1">
        <f>IF(0=B1550,-1,LEFT(A1550,B1550-1)+0)</f>
        <v>65579</v>
      </c>
      <c r="D1550" s="1">
        <f>IF(B1550=0,-1,RIGHT(A1550,LEN(A1550)-B1550)+0)</f>
        <v>2321951</v>
      </c>
      <c r="F1550" s="1">
        <f>IF(C1550&lt;0,443300000,44330*(1-POWER(C1550/$A$1,1/5.255))*1000)</f>
        <v>2321403.1130906469</v>
      </c>
      <c r="H1550" s="5">
        <f t="shared" si="24"/>
        <v>2.3595972066296021E-4</v>
      </c>
    </row>
    <row r="1551" spans="1:8">
      <c r="A1551" s="3" t="s">
        <v>12656</v>
      </c>
      <c r="B1551" s="1">
        <f>IF(ISERROR(SEARCH(" ",A1551)), 0, SEARCH(" ",A1551))</f>
        <v>6</v>
      </c>
      <c r="C1551" s="1">
        <f>IF(0=B1551,-1,LEFT(A1551,B1551-1)+0)</f>
        <v>65559</v>
      </c>
      <c r="D1551" s="1">
        <f>IF(B1551=0,-1,RIGHT(A1551,LEN(A1551)-B1551)+0)</f>
        <v>2324386</v>
      </c>
      <c r="F1551" s="1">
        <f>IF(C1551&lt;0,443300000,44330*(1-POWER(C1551/$A$1,1/5.255))*1000)</f>
        <v>2323841.3970995815</v>
      </c>
      <c r="H1551" s="5">
        <f t="shared" si="24"/>
        <v>2.3429968190242625E-4</v>
      </c>
    </row>
    <row r="1552" spans="1:8">
      <c r="A1552" s="3" t="s">
        <v>12657</v>
      </c>
      <c r="B1552" s="1">
        <f>IF(ISERROR(SEARCH(" ",A1552)), 0, SEARCH(" ",A1552))</f>
        <v>6</v>
      </c>
      <c r="C1552" s="1">
        <f>IF(0=B1552,-1,LEFT(A1552,B1552-1)+0)</f>
        <v>65539</v>
      </c>
      <c r="D1552" s="1">
        <f>IF(B1552=0,-1,RIGHT(A1552,LEN(A1552)-B1552)+0)</f>
        <v>2326820</v>
      </c>
      <c r="F1552" s="1">
        <f>IF(C1552&lt;0,443300000,44330*(1-POWER(C1552/$A$1,1/5.255))*1000)</f>
        <v>2326280.2834773017</v>
      </c>
      <c r="H1552" s="5">
        <f t="shared" si="24"/>
        <v>2.3195456575854197E-4</v>
      </c>
    </row>
    <row r="1553" spans="1:8">
      <c r="A1553" s="3" t="s">
        <v>12658</v>
      </c>
      <c r="B1553" s="1">
        <f>IF(ISERROR(SEARCH(" ",A1553)), 0, SEARCH(" ",A1553))</f>
        <v>6</v>
      </c>
      <c r="C1553" s="1">
        <f>IF(0=B1553,-1,LEFT(A1553,B1553-1)+0)</f>
        <v>65519</v>
      </c>
      <c r="D1553" s="1">
        <f>IF(B1553=0,-1,RIGHT(A1553,LEN(A1553)-B1553)+0)</f>
        <v>2329255</v>
      </c>
      <c r="F1553" s="1">
        <f>IF(C1553&lt;0,443300000,44330*(1-POWER(C1553/$A$1,1/5.255))*1000)</f>
        <v>2328719.7725565122</v>
      </c>
      <c r="H1553" s="5">
        <f t="shared" si="24"/>
        <v>2.2978482110711326E-4</v>
      </c>
    </row>
    <row r="1554" spans="1:8">
      <c r="A1554" s="3" t="s">
        <v>12659</v>
      </c>
      <c r="B1554" s="1">
        <f>IF(ISERROR(SEARCH(" ",A1554)), 0, SEARCH(" ",A1554))</f>
        <v>6</v>
      </c>
      <c r="C1554" s="1">
        <f>IF(0=B1554,-1,LEFT(A1554,B1554-1)+0)</f>
        <v>65499</v>
      </c>
      <c r="D1554" s="1">
        <f>IF(B1554=0,-1,RIGHT(A1554,LEN(A1554)-B1554)+0)</f>
        <v>2331679</v>
      </c>
      <c r="F1554" s="1">
        <f>IF(C1554&lt;0,443300000,44330*(1-POWER(C1554/$A$1,1/5.255))*1000)</f>
        <v>2331159.8646701956</v>
      </c>
      <c r="H1554" s="5">
        <f t="shared" si="24"/>
        <v>2.2264442481335691E-4</v>
      </c>
    </row>
    <row r="1555" spans="1:8">
      <c r="A1555" s="3" t="s">
        <v>12660</v>
      </c>
      <c r="B1555" s="1">
        <f>IF(ISERROR(SEARCH(" ",A1555)), 0, SEARCH(" ",A1555))</f>
        <v>6</v>
      </c>
      <c r="C1555" s="1">
        <f>IF(0=B1555,-1,LEFT(A1555,B1555-1)+0)</f>
        <v>65479</v>
      </c>
      <c r="D1555" s="1">
        <f>IF(B1555=0,-1,RIGHT(A1555,LEN(A1555)-B1555)+0)</f>
        <v>2334113</v>
      </c>
      <c r="F1555" s="1">
        <f>IF(C1555&lt;0,443300000,44330*(1-POWER(C1555/$A$1,1/5.255))*1000)</f>
        <v>2333600.5601516194</v>
      </c>
      <c r="H1555" s="5">
        <f t="shared" si="24"/>
        <v>2.1954371891190743E-4</v>
      </c>
    </row>
    <row r="1556" spans="1:8">
      <c r="A1556" s="3" t="s">
        <v>12661</v>
      </c>
      <c r="B1556" s="1">
        <f>IF(ISERROR(SEARCH(" ",A1556)), 0, SEARCH(" ",A1556))</f>
        <v>6</v>
      </c>
      <c r="C1556" s="1">
        <f>IF(0=B1556,-1,LEFT(A1556,B1556-1)+0)</f>
        <v>65459</v>
      </c>
      <c r="D1556" s="1">
        <f>IF(B1556=0,-1,RIGHT(A1556,LEN(A1556)-B1556)+0)</f>
        <v>2336547</v>
      </c>
      <c r="F1556" s="1">
        <f>IF(C1556&lt;0,443300000,44330*(1-POWER(C1556/$A$1,1/5.255))*1000)</f>
        <v>2336041.859334351</v>
      </c>
      <c r="H1556" s="5">
        <f t="shared" si="24"/>
        <v>2.1619109979340058E-4</v>
      </c>
    </row>
    <row r="1557" spans="1:8">
      <c r="A1557" s="3" t="s">
        <v>12662</v>
      </c>
      <c r="B1557" s="1">
        <f>IF(ISERROR(SEARCH(" ",A1557)), 0, SEARCH(" ",A1557))</f>
        <v>6</v>
      </c>
      <c r="C1557" s="1">
        <f>IF(0=B1557,-1,LEFT(A1557,B1557-1)+0)</f>
        <v>65439</v>
      </c>
      <c r="D1557" s="1">
        <f>IF(B1557=0,-1,RIGHT(A1557,LEN(A1557)-B1557)+0)</f>
        <v>2338982</v>
      </c>
      <c r="F1557" s="1">
        <f>IF(C1557&lt;0,443300000,44330*(1-POWER(C1557/$A$1,1/5.255))*1000)</f>
        <v>2338483.7625522297</v>
      </c>
      <c r="H1557" s="5">
        <f t="shared" si="24"/>
        <v>2.130146567054866E-4</v>
      </c>
    </row>
    <row r="1558" spans="1:8">
      <c r="A1558" s="3" t="s">
        <v>12663</v>
      </c>
      <c r="B1558" s="1">
        <f>IF(ISERROR(SEARCH(" ",A1558)), 0, SEARCH(" ",A1558))</f>
        <v>6</v>
      </c>
      <c r="C1558" s="1">
        <f>IF(0=B1558,-1,LEFT(A1558,B1558-1)+0)</f>
        <v>65419</v>
      </c>
      <c r="D1558" s="1">
        <f>IF(B1558=0,-1,RIGHT(A1558,LEN(A1558)-B1558)+0)</f>
        <v>2341416</v>
      </c>
      <c r="F1558" s="1">
        <f>IF(C1558&lt;0,443300000,44330*(1-POWER(C1558/$A$1,1/5.255))*1000)</f>
        <v>2340926.2701393878</v>
      </c>
      <c r="H1558" s="5">
        <f t="shared" si="24"/>
        <v>2.0915969678698328E-4</v>
      </c>
    </row>
    <row r="1559" spans="1:8">
      <c r="A1559" s="3" t="s">
        <v>12664</v>
      </c>
      <c r="B1559" s="1">
        <f>IF(ISERROR(SEARCH(" ",A1559)), 0, SEARCH(" ",A1559))</f>
        <v>6</v>
      </c>
      <c r="C1559" s="1">
        <f>IF(0=B1559,-1,LEFT(A1559,B1559-1)+0)</f>
        <v>65399</v>
      </c>
      <c r="D1559" s="1">
        <f>IF(B1559=0,-1,RIGHT(A1559,LEN(A1559)-B1559)+0)</f>
        <v>2343851</v>
      </c>
      <c r="F1559" s="1">
        <f>IF(C1559&lt;0,443300000,44330*(1-POWER(C1559/$A$1,1/5.255))*1000)</f>
        <v>2343369.3824302452</v>
      </c>
      <c r="H1559" s="5">
        <f t="shared" si="24"/>
        <v>2.0548130822088583E-4</v>
      </c>
    </row>
    <row r="1560" spans="1:8">
      <c r="A1560" s="3" t="s">
        <v>12665</v>
      </c>
      <c r="B1560" s="1">
        <f>IF(ISERROR(SEARCH(" ",A1560)), 0, SEARCH(" ",A1560))</f>
        <v>6</v>
      </c>
      <c r="C1560" s="1">
        <f>IF(0=B1560,-1,LEFT(A1560,B1560-1)+0)</f>
        <v>65379</v>
      </c>
      <c r="D1560" s="1">
        <f>IF(B1560=0,-1,RIGHT(A1560,LEN(A1560)-B1560)+0)</f>
        <v>2346285</v>
      </c>
      <c r="F1560" s="1">
        <f>IF(C1560&lt;0,443300000,44330*(1-POWER(C1560/$A$1,1/5.255))*1000)</f>
        <v>2345813.0997595005</v>
      </c>
      <c r="H1560" s="5">
        <f t="shared" si="24"/>
        <v>2.0112656412137753E-4</v>
      </c>
    </row>
    <row r="1561" spans="1:8">
      <c r="A1561" s="3" t="s">
        <v>12666</v>
      </c>
      <c r="B1561" s="1">
        <f>IF(ISERROR(SEARCH(" ",A1561)), 0, SEARCH(" ",A1561))</f>
        <v>6</v>
      </c>
      <c r="C1561" s="1">
        <f>IF(0=B1561,-1,LEFT(A1561,B1561-1)+0)</f>
        <v>65359</v>
      </c>
      <c r="D1561" s="1">
        <f>IF(B1561=0,-1,RIGHT(A1561,LEN(A1561)-B1561)+0)</f>
        <v>2348719</v>
      </c>
      <c r="F1561" s="1">
        <f>IF(C1561&lt;0,443300000,44330*(1-POWER(C1561/$A$1,1/5.255))*1000)</f>
        <v>2348257.4224621546</v>
      </c>
      <c r="H1561" s="5">
        <f t="shared" si="24"/>
        <v>1.9652309954718063E-4</v>
      </c>
    </row>
    <row r="1562" spans="1:8">
      <c r="A1562" s="3" t="s">
        <v>12667</v>
      </c>
      <c r="B1562" s="1">
        <f>IF(ISERROR(SEARCH(" ",A1562)), 0, SEARCH(" ",A1562))</f>
        <v>6</v>
      </c>
      <c r="C1562" s="1">
        <f>IF(0=B1562,-1,LEFT(A1562,B1562-1)+0)</f>
        <v>65339</v>
      </c>
      <c r="D1562" s="1">
        <f>IF(B1562=0,-1,RIGHT(A1562,LEN(A1562)-B1562)+0)</f>
        <v>2351154</v>
      </c>
      <c r="F1562" s="1">
        <f>IF(C1562&lt;0,443300000,44330*(1-POWER(C1562/$A$1,1/5.255))*1000)</f>
        <v>2350702.3508734922</v>
      </c>
      <c r="H1562" s="5">
        <f t="shared" si="24"/>
        <v>1.92096785879533E-4</v>
      </c>
    </row>
    <row r="1563" spans="1:8">
      <c r="A1563" s="3" t="s">
        <v>12668</v>
      </c>
      <c r="B1563" s="1">
        <f>IF(ISERROR(SEARCH(" ",A1563)), 0, SEARCH(" ",A1563))</f>
        <v>6</v>
      </c>
      <c r="C1563" s="1">
        <f>IF(0=B1563,-1,LEFT(A1563,B1563-1)+0)</f>
        <v>65319</v>
      </c>
      <c r="D1563" s="1">
        <f>IF(B1563=0,-1,RIGHT(A1563,LEN(A1563)-B1563)+0)</f>
        <v>2353578</v>
      </c>
      <c r="F1563" s="1">
        <f>IF(C1563&lt;0,443300000,44330*(1-POWER(C1563/$A$1,1/5.255))*1000)</f>
        <v>2353147.88532907</v>
      </c>
      <c r="H1563" s="5">
        <f t="shared" si="24"/>
        <v>1.8274927405421219E-4</v>
      </c>
    </row>
    <row r="1564" spans="1:8">
      <c r="A1564" s="3" t="s">
        <v>12669</v>
      </c>
      <c r="B1564" s="1">
        <f>IF(ISERROR(SEARCH(" ",A1564)), 0, SEARCH(" ",A1564))</f>
        <v>6</v>
      </c>
      <c r="C1564" s="1">
        <f>IF(0=B1564,-1,LEFT(A1564,B1564-1)+0)</f>
        <v>65299</v>
      </c>
      <c r="D1564" s="1">
        <f>IF(B1564=0,-1,RIGHT(A1564,LEN(A1564)-B1564)+0)</f>
        <v>2356012</v>
      </c>
      <c r="F1564" s="1">
        <f>IF(C1564&lt;0,443300000,44330*(1-POWER(C1564/$A$1,1/5.255))*1000)</f>
        <v>2355594.026164758</v>
      </c>
      <c r="H1564" s="5">
        <f t="shared" si="24"/>
        <v>1.774073456510327E-4</v>
      </c>
    </row>
    <row r="1565" spans="1:8">
      <c r="A1565" s="3" t="s">
        <v>12670</v>
      </c>
      <c r="B1565" s="1">
        <f>IF(ISERROR(SEARCH(" ",A1565)), 0, SEARCH(" ",A1565))</f>
        <v>6</v>
      </c>
      <c r="C1565" s="1">
        <f>IF(0=B1565,-1,LEFT(A1565,B1565-1)+0)</f>
        <v>65279</v>
      </c>
      <c r="D1565" s="1">
        <f>IF(B1565=0,-1,RIGHT(A1565,LEN(A1565)-B1565)+0)</f>
        <v>2358447</v>
      </c>
      <c r="F1565" s="1">
        <f>IF(C1565&lt;0,443300000,44330*(1-POWER(C1565/$A$1,1/5.255))*1000)</f>
        <v>2358040.7737167035</v>
      </c>
      <c r="H1565" s="5">
        <f t="shared" si="24"/>
        <v>1.7224312579272591E-4</v>
      </c>
    </row>
    <row r="1566" spans="1:8">
      <c r="A1566" s="3" t="s">
        <v>12671</v>
      </c>
      <c r="B1566" s="1">
        <f>IF(ISERROR(SEARCH(" ",A1566)), 0, SEARCH(" ",A1566))</f>
        <v>6</v>
      </c>
      <c r="C1566" s="1">
        <f>IF(0=B1566,-1,LEFT(A1566,B1566-1)+0)</f>
        <v>65259</v>
      </c>
      <c r="D1566" s="1">
        <f>IF(B1566=0,-1,RIGHT(A1566,LEN(A1566)-B1566)+0)</f>
        <v>2360881</v>
      </c>
      <c r="F1566" s="1">
        <f>IF(C1566&lt;0,443300000,44330*(1-POWER(C1566/$A$1,1/5.255))*1000)</f>
        <v>2360488.1283213329</v>
      </c>
      <c r="H1566" s="5">
        <f t="shared" si="24"/>
        <v>1.6640892898335112E-4</v>
      </c>
    </row>
    <row r="1567" spans="1:8">
      <c r="A1567" s="3" t="s">
        <v>12672</v>
      </c>
      <c r="B1567" s="1">
        <f>IF(ISERROR(SEARCH(" ",A1567)), 0, SEARCH(" ",A1567))</f>
        <v>6</v>
      </c>
      <c r="C1567" s="1">
        <f>IF(0=B1567,-1,LEFT(A1567,B1567-1)+0)</f>
        <v>65239</v>
      </c>
      <c r="D1567" s="1">
        <f>IF(B1567=0,-1,RIGHT(A1567,LEN(A1567)-B1567)+0)</f>
        <v>2363315</v>
      </c>
      <c r="F1567" s="1">
        <f>IF(C1567&lt;0,443300000,44330*(1-POWER(C1567/$A$1,1/5.255))*1000)</f>
        <v>2362936.0903153834</v>
      </c>
      <c r="H1567" s="5">
        <f t="shared" si="24"/>
        <v>1.6032974217004787E-4</v>
      </c>
    </row>
    <row r="1568" spans="1:8">
      <c r="A1568" s="3" t="s">
        <v>12673</v>
      </c>
      <c r="B1568" s="1">
        <f>IF(ISERROR(SEARCH(" ",A1568)), 0, SEARCH(" ",A1568))</f>
        <v>6</v>
      </c>
      <c r="C1568" s="1">
        <f>IF(0=B1568,-1,LEFT(A1568,B1568-1)+0)</f>
        <v>65219</v>
      </c>
      <c r="D1568" s="1">
        <f>IF(B1568=0,-1,RIGHT(A1568,LEN(A1568)-B1568)+0)</f>
        <v>2365750</v>
      </c>
      <c r="F1568" s="1">
        <f>IF(C1568&lt;0,443300000,44330*(1-POWER(C1568/$A$1,1/5.255))*1000)</f>
        <v>2365384.6600358682</v>
      </c>
      <c r="H1568" s="5">
        <f t="shared" si="24"/>
        <v>1.5442881290576971E-4</v>
      </c>
    </row>
    <row r="1569" spans="1:8">
      <c r="A1569" s="3" t="s">
        <v>12674</v>
      </c>
      <c r="B1569" s="1">
        <f>IF(ISERROR(SEARCH(" ",A1569)), 0, SEARCH(" ",A1569))</f>
        <v>6</v>
      </c>
      <c r="C1569" s="1">
        <f>IF(0=B1569,-1,LEFT(A1569,B1569-1)+0)</f>
        <v>65199</v>
      </c>
      <c r="D1569" s="1">
        <f>IF(B1569=0,-1,RIGHT(A1569,LEN(A1569)-B1569)+0)</f>
        <v>2368184</v>
      </c>
      <c r="F1569" s="1">
        <f>IF(C1569&lt;0,443300000,44330*(1-POWER(C1569/$A$1,1/5.255))*1000)</f>
        <v>2367833.8378201001</v>
      </c>
      <c r="H1569" s="5">
        <f t="shared" si="24"/>
        <v>1.4786105298400276E-4</v>
      </c>
    </row>
    <row r="1570" spans="1:8">
      <c r="A1570" s="3" t="s">
        <v>12675</v>
      </c>
      <c r="B1570" s="1">
        <f>IF(ISERROR(SEARCH(" ",A1570)), 0, SEARCH(" ",A1570))</f>
        <v>6</v>
      </c>
      <c r="C1570" s="1">
        <f>IF(0=B1570,-1,LEFT(A1570,B1570-1)+0)</f>
        <v>65179</v>
      </c>
      <c r="D1570" s="1">
        <f>IF(B1570=0,-1,RIGHT(A1570,LEN(A1570)-B1570)+0)</f>
        <v>2370619</v>
      </c>
      <c r="F1570" s="1">
        <f>IF(C1570&lt;0,443300000,44330*(1-POWER(C1570/$A$1,1/5.255))*1000)</f>
        <v>2370283.6240056683</v>
      </c>
      <c r="H1570" s="5">
        <f t="shared" si="24"/>
        <v>1.4147190853176705E-4</v>
      </c>
    </row>
    <row r="1571" spans="1:8">
      <c r="A1571" s="3" t="s">
        <v>12676</v>
      </c>
      <c r="B1571" s="1">
        <f>IF(ISERROR(SEARCH(" ",A1571)), 0, SEARCH(" ",A1571))</f>
        <v>6</v>
      </c>
      <c r="C1571" s="1">
        <f>IF(0=B1571,-1,LEFT(A1571,B1571-1)+0)</f>
        <v>65159</v>
      </c>
      <c r="D1571" s="1">
        <f>IF(B1571=0,-1,RIGHT(A1571,LEN(A1571)-B1571)+0)</f>
        <v>2373042</v>
      </c>
      <c r="F1571" s="1">
        <f>IF(C1571&lt;0,443300000,44330*(1-POWER(C1571/$A$1,1/5.255))*1000)</f>
        <v>2372734.0189304654</v>
      </c>
      <c r="H1571" s="5">
        <f t="shared" si="24"/>
        <v>1.297832358359234E-4</v>
      </c>
    </row>
    <row r="1572" spans="1:8">
      <c r="A1572" s="3" t="s">
        <v>12677</v>
      </c>
      <c r="B1572" s="1">
        <f>IF(ISERROR(SEARCH(" ",A1572)), 0, SEARCH(" ",A1572))</f>
        <v>6</v>
      </c>
      <c r="C1572" s="1">
        <f>IF(0=B1572,-1,LEFT(A1572,B1572-1)+0)</f>
        <v>65139</v>
      </c>
      <c r="D1572" s="1">
        <f>IF(B1572=0,-1,RIGHT(A1572,LEN(A1572)-B1572)+0)</f>
        <v>2375477</v>
      </c>
      <c r="F1572" s="1">
        <f>IF(C1572&lt;0,443300000,44330*(1-POWER(C1572/$A$1,1/5.255))*1000)</f>
        <v>2375185.0229326761</v>
      </c>
      <c r="H1572" s="5">
        <f t="shared" si="24"/>
        <v>1.22913026446422E-4</v>
      </c>
    </row>
    <row r="1573" spans="1:8">
      <c r="A1573" s="3" t="s">
        <v>12678</v>
      </c>
      <c r="B1573" s="1">
        <f>IF(ISERROR(SEARCH(" ",A1573)), 0, SEARCH(" ",A1573))</f>
        <v>6</v>
      </c>
      <c r="C1573" s="1">
        <f>IF(0=B1573,-1,LEFT(A1573,B1573-1)+0)</f>
        <v>65119</v>
      </c>
      <c r="D1573" s="1">
        <f>IF(B1573=0,-1,RIGHT(A1573,LEN(A1573)-B1573)+0)</f>
        <v>2377911</v>
      </c>
      <c r="F1573" s="1">
        <f>IF(C1573&lt;0,443300000,44330*(1-POWER(C1573/$A$1,1/5.255))*1000)</f>
        <v>2377636.6363507649</v>
      </c>
      <c r="H1573" s="5">
        <f t="shared" si="24"/>
        <v>1.153801169325122E-4</v>
      </c>
    </row>
    <row r="1574" spans="1:8">
      <c r="A1574" s="3" t="s">
        <v>12679</v>
      </c>
      <c r="B1574" s="1">
        <f>IF(ISERROR(SEARCH(" ",A1574)), 0, SEARCH(" ",A1574))</f>
        <v>6</v>
      </c>
      <c r="C1574" s="1">
        <f>IF(0=B1574,-1,LEFT(A1574,B1574-1)+0)</f>
        <v>65099</v>
      </c>
      <c r="D1574" s="1">
        <f>IF(B1574=0,-1,RIGHT(A1574,LEN(A1574)-B1574)+0)</f>
        <v>2380346</v>
      </c>
      <c r="F1574" s="1">
        <f>IF(C1574&lt;0,443300000,44330*(1-POWER(C1574/$A$1,1/5.255))*1000)</f>
        <v>2380088.8595234971</v>
      </c>
      <c r="H1574" s="5">
        <f t="shared" si="24"/>
        <v>1.0802651232339492E-4</v>
      </c>
    </row>
    <row r="1575" spans="1:8">
      <c r="A1575" s="3" t="s">
        <v>12680</v>
      </c>
      <c r="B1575" s="1">
        <f>IF(ISERROR(SEARCH(" ",A1575)), 0, SEARCH(" ",A1575))</f>
        <v>6</v>
      </c>
      <c r="C1575" s="1">
        <f>IF(0=B1575,-1,LEFT(A1575,B1575-1)+0)</f>
        <v>65079</v>
      </c>
      <c r="D1575" s="1">
        <f>IF(B1575=0,-1,RIGHT(A1575,LEN(A1575)-B1575)+0)</f>
        <v>2382780</v>
      </c>
      <c r="F1575" s="1">
        <f>IF(C1575&lt;0,443300000,44330*(1-POWER(C1575/$A$1,1/5.255))*1000)</f>
        <v>2382541.6927899369</v>
      </c>
      <c r="H1575" s="5">
        <f t="shared" si="24"/>
        <v>1.0001225881663273E-4</v>
      </c>
    </row>
    <row r="1576" spans="1:8">
      <c r="A1576" s="3" t="s">
        <v>12681</v>
      </c>
      <c r="B1576" s="1">
        <f>IF(ISERROR(SEARCH(" ",A1576)), 0, SEARCH(" ",A1576))</f>
        <v>6</v>
      </c>
      <c r="C1576" s="1">
        <f>IF(0=B1576,-1,LEFT(A1576,B1576-1)+0)</f>
        <v>65059</v>
      </c>
      <c r="D1576" s="1">
        <f>IF(B1576=0,-1,RIGHT(A1576,LEN(A1576)-B1576)+0)</f>
        <v>2385215</v>
      </c>
      <c r="F1576" s="1">
        <f>IF(C1576&lt;0,443300000,44330*(1-POWER(C1576/$A$1,1/5.255))*1000)</f>
        <v>2384995.1364894356</v>
      </c>
      <c r="H1576" s="5">
        <f t="shared" si="24"/>
        <v>9.2177648792429728E-5</v>
      </c>
    </row>
    <row r="1577" spans="1:8">
      <c r="A1577" s="3" t="s">
        <v>12682</v>
      </c>
      <c r="B1577" s="1">
        <f>IF(ISERROR(SEARCH(" ",A1577)), 0, SEARCH(" ",A1577))</f>
        <v>6</v>
      </c>
      <c r="C1577" s="1">
        <f>IF(0=B1577,-1,LEFT(A1577,B1577-1)+0)</f>
        <v>65039</v>
      </c>
      <c r="D1577" s="1">
        <f>IF(B1577=0,-1,RIGHT(A1577,LEN(A1577)-B1577)+0)</f>
        <v>2387649</v>
      </c>
      <c r="F1577" s="1">
        <f>IF(C1577&lt;0,443300000,44330*(1-POWER(C1577/$A$1,1/5.255))*1000)</f>
        <v>2387449.190961624</v>
      </c>
      <c r="H1577" s="5">
        <f t="shared" si="24"/>
        <v>8.3684426972293656E-5</v>
      </c>
    </row>
    <row r="1578" spans="1:8">
      <c r="A1578" s="3" t="s">
        <v>12683</v>
      </c>
      <c r="B1578" s="1">
        <f>IF(ISERROR(SEARCH(" ",A1578)), 0, SEARCH(" ",A1578))</f>
        <v>6</v>
      </c>
      <c r="C1578" s="1">
        <f>IF(0=B1578,-1,LEFT(A1578,B1578-1)+0)</f>
        <v>65019</v>
      </c>
      <c r="D1578" s="1">
        <f>IF(B1578=0,-1,RIGHT(A1578,LEN(A1578)-B1578)+0)</f>
        <v>2390083</v>
      </c>
      <c r="F1578" s="1">
        <f>IF(C1578&lt;0,443300000,44330*(1-POWER(C1578/$A$1,1/5.255))*1000)</f>
        <v>2389903.856546443</v>
      </c>
      <c r="H1578" s="5">
        <f t="shared" si="24"/>
        <v>7.4952816934409507E-5</v>
      </c>
    </row>
    <row r="1579" spans="1:8">
      <c r="A1579" s="3" t="s">
        <v>12684</v>
      </c>
      <c r="B1579" s="1">
        <f>IF(ISERROR(SEARCH(" ",A1579)), 0, SEARCH(" ",A1579))</f>
        <v>6</v>
      </c>
      <c r="C1579" s="1">
        <f>IF(0=B1579,-1,LEFT(A1579,B1579-1)+0)</f>
        <v>64999</v>
      </c>
      <c r="D1579" s="1">
        <f>IF(B1579=0,-1,RIGHT(A1579,LEN(A1579)-B1579)+0)</f>
        <v>2392518</v>
      </c>
      <c r="F1579" s="1">
        <f>IF(C1579&lt;0,443300000,44330*(1-POWER(C1579/$A$1,1/5.255))*1000)</f>
        <v>2392359.1335841296</v>
      </c>
      <c r="H1579" s="5">
        <f t="shared" si="24"/>
        <v>6.6401346142589489E-5</v>
      </c>
    </row>
    <row r="1580" spans="1:8">
      <c r="A1580" s="3" t="s">
        <v>12685</v>
      </c>
      <c r="B1580" s="1">
        <f>IF(ISERROR(SEARCH(" ",A1580)), 0, SEARCH(" ",A1580))</f>
        <v>6</v>
      </c>
      <c r="C1580" s="1">
        <f>IF(0=B1580,-1,LEFT(A1580,B1580-1)+0)</f>
        <v>64979</v>
      </c>
      <c r="D1580" s="1">
        <f>IF(B1580=0,-1,RIGHT(A1580,LEN(A1580)-B1580)+0)</f>
        <v>2394942</v>
      </c>
      <c r="F1580" s="1">
        <f>IF(C1580&lt;0,443300000,44330*(1-POWER(C1580/$A$1,1/5.255))*1000)</f>
        <v>2394815.0224152049</v>
      </c>
      <c r="H1580" s="5">
        <f t="shared" si="24"/>
        <v>5.3019064676762537E-5</v>
      </c>
    </row>
    <row r="1581" spans="1:8">
      <c r="A1581" s="3" t="s">
        <v>12686</v>
      </c>
      <c r="B1581" s="1">
        <f>IF(ISERROR(SEARCH(" ",A1581)), 0, SEARCH(" ",A1581))</f>
        <v>6</v>
      </c>
      <c r="C1581" s="1">
        <f>IF(0=B1581,-1,LEFT(A1581,B1581-1)+0)</f>
        <v>64959</v>
      </c>
      <c r="D1581" s="1">
        <f>IF(B1581=0,-1,RIGHT(A1581,LEN(A1581)-B1581)+0)</f>
        <v>2397376</v>
      </c>
      <c r="F1581" s="1">
        <f>IF(C1581&lt;0,443300000,44330*(1-POWER(C1581/$A$1,1/5.255))*1000)</f>
        <v>2397271.5233804821</v>
      </c>
      <c r="H1581" s="5">
        <f t="shared" si="24"/>
        <v>4.3579571797622201E-5</v>
      </c>
    </row>
    <row r="1582" spans="1:8">
      <c r="A1582" s="3" t="s">
        <v>12687</v>
      </c>
      <c r="B1582" s="1">
        <f>IF(ISERROR(SEARCH(" ",A1582)), 0, SEARCH(" ",A1582))</f>
        <v>6</v>
      </c>
      <c r="C1582" s="1">
        <f>IF(0=B1582,-1,LEFT(A1582,B1582-1)+0)</f>
        <v>64939</v>
      </c>
      <c r="D1582" s="1">
        <f>IF(B1582=0,-1,RIGHT(A1582,LEN(A1582)-B1582)+0)</f>
        <v>2399811</v>
      </c>
      <c r="F1582" s="1">
        <f>IF(C1582&lt;0,443300000,44330*(1-POWER(C1582/$A$1,1/5.255))*1000)</f>
        <v>2399728.6368210823</v>
      </c>
      <c r="H1582" s="5">
        <f t="shared" si="24"/>
        <v>3.4320693970347032E-5</v>
      </c>
    </row>
    <row r="1583" spans="1:8">
      <c r="A1583" s="3" t="s">
        <v>12688</v>
      </c>
      <c r="B1583" s="1">
        <f>IF(ISERROR(SEARCH(" ",A1583)), 0, SEARCH(" ",A1583))</f>
        <v>6</v>
      </c>
      <c r="C1583" s="1">
        <f>IF(0=B1583,-1,LEFT(A1583,B1583-1)+0)</f>
        <v>64919</v>
      </c>
      <c r="D1583" s="1">
        <f>IF(B1583=0,-1,RIGHT(A1583,LEN(A1583)-B1583)+0)</f>
        <v>2402245</v>
      </c>
      <c r="F1583" s="1">
        <f>IF(C1583&lt;0,443300000,44330*(1-POWER(C1583/$A$1,1/5.255))*1000)</f>
        <v>2402186.3630784098</v>
      </c>
      <c r="H1583" s="5">
        <f t="shared" si="24"/>
        <v>2.4409217873361838E-5</v>
      </c>
    </row>
    <row r="1584" spans="1:8">
      <c r="A1584" s="3" t="s">
        <v>12689</v>
      </c>
      <c r="B1584" s="1">
        <f>IF(ISERROR(SEARCH(" ",A1584)), 0, SEARCH(" ",A1584))</f>
        <v>6</v>
      </c>
      <c r="C1584" s="1">
        <f>IF(0=B1584,-1,LEFT(A1584,B1584-1)+0)</f>
        <v>64899</v>
      </c>
      <c r="D1584" s="1">
        <f>IF(B1584=0,-1,RIGHT(A1584,LEN(A1584)-B1584)+0)</f>
        <v>2404679</v>
      </c>
      <c r="F1584" s="1">
        <f>IF(C1584&lt;0,443300000,44330*(1-POWER(C1584/$A$1,1/5.255))*1000)</f>
        <v>2404644.7024941714</v>
      </c>
      <c r="H1584" s="5">
        <f t="shared" si="24"/>
        <v>1.4262820870707462E-5</v>
      </c>
    </row>
    <row r="1585" spans="1:8">
      <c r="A1585" s="3" t="s">
        <v>12690</v>
      </c>
      <c r="B1585" s="1">
        <f>IF(ISERROR(SEARCH(" ",A1585)), 0, SEARCH(" ",A1585))</f>
        <v>6</v>
      </c>
      <c r="C1585" s="1">
        <f>IF(0=B1585,-1,LEFT(A1585,B1585-1)+0)</f>
        <v>64879</v>
      </c>
      <c r="D1585" s="1">
        <f>IF(B1585=0,-1,RIGHT(A1585,LEN(A1585)-B1585)+0)</f>
        <v>2407114</v>
      </c>
      <c r="F1585" s="1">
        <f>IF(C1585&lt;0,443300000,44330*(1-POWER(C1585/$A$1,1/5.255))*1000)</f>
        <v>2407103.6554103657</v>
      </c>
      <c r="H1585" s="5">
        <f t="shared" si="24"/>
        <v>4.2975071535177836E-6</v>
      </c>
    </row>
    <row r="1586" spans="1:8">
      <c r="A1586" s="3" t="s">
        <v>12691</v>
      </c>
      <c r="B1586" s="1">
        <f>IF(ISERROR(SEARCH(" ",A1586)), 0, SEARCH(" ",A1586))</f>
        <v>6</v>
      </c>
      <c r="C1586" s="1">
        <f>IF(0=B1586,-1,LEFT(A1586,B1586-1)+0)</f>
        <v>64859</v>
      </c>
      <c r="D1586" s="1">
        <f>IF(B1586=0,-1,RIGHT(A1586,LEN(A1586)-B1586)+0)</f>
        <v>2409594</v>
      </c>
      <c r="F1586" s="1">
        <f>IF(C1586&lt;0,443300000,44330*(1-POWER(C1586/$A$1,1/5.255))*1000)</f>
        <v>2409563.2221692917</v>
      </c>
      <c r="H1586" s="5">
        <f t="shared" si="24"/>
        <v>1.2773035917381219E-5</v>
      </c>
    </row>
    <row r="1587" spans="1:8">
      <c r="A1587" s="3" t="s">
        <v>12692</v>
      </c>
      <c r="B1587" s="1">
        <f>IF(ISERROR(SEARCH(" ",A1587)), 0, SEARCH(" ",A1587))</f>
        <v>6</v>
      </c>
      <c r="C1587" s="1">
        <f>IF(0=B1587,-1,LEFT(A1587,B1587-1)+0)</f>
        <v>64839</v>
      </c>
      <c r="D1587" s="1">
        <f>IF(B1587=0,-1,RIGHT(A1587,LEN(A1587)-B1587)+0)</f>
        <v>2412082</v>
      </c>
      <c r="F1587" s="1">
        <f>IF(C1587&lt;0,443300000,44330*(1-POWER(C1587/$A$1,1/5.255))*1000)</f>
        <v>2412023.4031135379</v>
      </c>
      <c r="H1587" s="5">
        <f t="shared" si="24"/>
        <v>2.4293073975953688E-5</v>
      </c>
    </row>
    <row r="1588" spans="1:8">
      <c r="A1588" s="3" t="s">
        <v>12693</v>
      </c>
      <c r="B1588" s="1">
        <f>IF(ISERROR(SEARCH(" ",A1588)), 0, SEARCH(" ",A1588))</f>
        <v>6</v>
      </c>
      <c r="C1588" s="1">
        <f>IF(0=B1588,-1,LEFT(A1588,B1588-1)+0)</f>
        <v>64819</v>
      </c>
      <c r="D1588" s="1">
        <f>IF(B1588=0,-1,RIGHT(A1588,LEN(A1588)-B1588)+0)</f>
        <v>2414570</v>
      </c>
      <c r="F1588" s="1">
        <f>IF(C1588&lt;0,443300000,44330*(1-POWER(C1588/$A$1,1/5.255))*1000)</f>
        <v>2414484.1985860034</v>
      </c>
      <c r="H1588" s="5">
        <f t="shared" si="24"/>
        <v>3.553486293485415E-5</v>
      </c>
    </row>
    <row r="1589" spans="1:8">
      <c r="A1589" s="3" t="s">
        <v>12694</v>
      </c>
      <c r="B1589" s="1">
        <f>IF(ISERROR(SEARCH(" ",A1589)), 0, SEARCH(" ",A1589))</f>
        <v>6</v>
      </c>
      <c r="C1589" s="1">
        <f>IF(0=B1589,-1,LEFT(A1589,B1589-1)+0)</f>
        <v>64799</v>
      </c>
      <c r="D1589" s="1">
        <f>IF(B1589=0,-1,RIGHT(A1589,LEN(A1589)-B1589)+0)</f>
        <v>2417047</v>
      </c>
      <c r="F1589" s="1">
        <f>IF(C1589&lt;0,443300000,44330*(1-POWER(C1589/$A$1,1/5.255))*1000)</f>
        <v>2416945.6089298683</v>
      </c>
      <c r="H1589" s="5">
        <f t="shared" si="24"/>
        <v>4.1948323773463293E-5</v>
      </c>
    </row>
    <row r="1590" spans="1:8">
      <c r="A1590" s="3" t="s">
        <v>12695</v>
      </c>
      <c r="B1590" s="1">
        <f>IF(ISERROR(SEARCH(" ",A1590)), 0, SEARCH(" ",A1590))</f>
        <v>6</v>
      </c>
      <c r="C1590" s="1">
        <f>IF(0=B1590,-1,LEFT(A1590,B1590-1)+0)</f>
        <v>64779</v>
      </c>
      <c r="D1590" s="1">
        <f>IF(B1590=0,-1,RIGHT(A1590,LEN(A1590)-B1590)+0)</f>
        <v>2419535</v>
      </c>
      <c r="F1590" s="1">
        <f>IF(C1590&lt;0,443300000,44330*(1-POWER(C1590/$A$1,1/5.255))*1000)</f>
        <v>2419407.6344886217</v>
      </c>
      <c r="H1590" s="5">
        <f t="shared" si="24"/>
        <v>5.2640491407759493E-5</v>
      </c>
    </row>
    <row r="1591" spans="1:8">
      <c r="A1591" s="3" t="s">
        <v>12696</v>
      </c>
      <c r="B1591" s="1">
        <f>IF(ISERROR(SEARCH(" ",A1591)), 0, SEARCH(" ",A1591))</f>
        <v>6</v>
      </c>
      <c r="C1591" s="1">
        <f>IF(0=B1591,-1,LEFT(A1591,B1591-1)+0)</f>
        <v>64759</v>
      </c>
      <c r="D1591" s="1">
        <f>IF(B1591=0,-1,RIGHT(A1591,LEN(A1591)-B1591)+0)</f>
        <v>2422023</v>
      </c>
      <c r="F1591" s="1">
        <f>IF(C1591&lt;0,443300000,44330*(1-POWER(C1591/$A$1,1/5.255))*1000)</f>
        <v>2421870.2756060432</v>
      </c>
      <c r="H1591" s="5">
        <f t="shared" si="24"/>
        <v>6.3056541559196116E-5</v>
      </c>
    </row>
    <row r="1592" spans="1:8">
      <c r="A1592" s="3" t="s">
        <v>12697</v>
      </c>
      <c r="B1592" s="1">
        <f>IF(ISERROR(SEARCH(" ",A1592)), 0, SEARCH(" ",A1592))</f>
        <v>6</v>
      </c>
      <c r="C1592" s="1">
        <f>IF(0=B1592,-1,LEFT(A1592,B1592-1)+0)</f>
        <v>64739</v>
      </c>
      <c r="D1592" s="1">
        <f>IF(B1592=0,-1,RIGHT(A1592,LEN(A1592)-B1592)+0)</f>
        <v>2424511</v>
      </c>
      <c r="F1592" s="1">
        <f>IF(C1592&lt;0,443300000,44330*(1-POWER(C1592/$A$1,1/5.255))*1000)</f>
        <v>2424333.5326262191</v>
      </c>
      <c r="H1592" s="5">
        <f t="shared" si="24"/>
        <v>7.3197182351784006E-5</v>
      </c>
    </row>
    <row r="1593" spans="1:8">
      <c r="A1593" s="3" t="s">
        <v>12698</v>
      </c>
      <c r="B1593" s="1">
        <f>IF(ISERROR(SEARCH(" ",A1593)), 0, SEARCH(" ",A1593))</f>
        <v>6</v>
      </c>
      <c r="C1593" s="1">
        <f>IF(0=B1593,-1,LEFT(A1593,B1593-1)+0)</f>
        <v>64719</v>
      </c>
      <c r="D1593" s="1">
        <f>IF(B1593=0,-1,RIGHT(A1593,LEN(A1593)-B1593)+0)</f>
        <v>2426999</v>
      </c>
      <c r="F1593" s="1">
        <f>IF(C1593&lt;0,443300000,44330*(1-POWER(C1593/$A$1,1/5.255))*1000)</f>
        <v>2426797.4058935237</v>
      </c>
      <c r="H1593" s="5">
        <f t="shared" si="24"/>
        <v>8.306311888727119E-5</v>
      </c>
    </row>
    <row r="1594" spans="1:8">
      <c r="A1594" s="3" t="s">
        <v>12699</v>
      </c>
      <c r="B1594" s="1">
        <f>IF(ISERROR(SEARCH(" ",A1594)), 0, SEARCH(" ",A1594))</f>
        <v>6</v>
      </c>
      <c r="C1594" s="1">
        <f>IF(0=B1594,-1,LEFT(A1594,B1594-1)+0)</f>
        <v>64699</v>
      </c>
      <c r="D1594" s="1">
        <f>IF(B1594=0,-1,RIGHT(A1594,LEN(A1594)-B1594)+0)</f>
        <v>2429487</v>
      </c>
      <c r="F1594" s="1">
        <f>IF(C1594&lt;0,443300000,44330*(1-POWER(C1594/$A$1,1/5.255))*1000)</f>
        <v>2429261.8957526428</v>
      </c>
      <c r="H1594" s="5">
        <f t="shared" si="24"/>
        <v>9.265505325084293E-5</v>
      </c>
    </row>
    <row r="1595" spans="1:8">
      <c r="A1595" s="3" t="s">
        <v>12700</v>
      </c>
      <c r="B1595" s="1">
        <f>IF(ISERROR(SEARCH(" ",A1595)), 0, SEARCH(" ",A1595))</f>
        <v>6</v>
      </c>
      <c r="C1595" s="1">
        <f>IF(0=B1595,-1,LEFT(A1595,B1595-1)+0)</f>
        <v>64679</v>
      </c>
      <c r="D1595" s="1">
        <f>IF(B1595=0,-1,RIGHT(A1595,LEN(A1595)-B1595)+0)</f>
        <v>2431975</v>
      </c>
      <c r="F1595" s="1">
        <f>IF(C1595&lt;0,443300000,44330*(1-POWER(C1595/$A$1,1/5.255))*1000)</f>
        <v>2431727.002548553</v>
      </c>
      <c r="H1595" s="5">
        <f t="shared" si="24"/>
        <v>1.019736845349769E-4</v>
      </c>
    </row>
    <row r="1596" spans="1:8">
      <c r="A1596" s="3" t="s">
        <v>12701</v>
      </c>
      <c r="B1596" s="1">
        <f>IF(ISERROR(SEARCH(" ",A1596)), 0, SEARCH(" ",A1596))</f>
        <v>6</v>
      </c>
      <c r="C1596" s="1">
        <f>IF(0=B1596,-1,LEFT(A1596,B1596-1)+0)</f>
        <v>64659</v>
      </c>
      <c r="D1596" s="1">
        <f>IF(B1596=0,-1,RIGHT(A1596,LEN(A1596)-B1596)+0)</f>
        <v>2434463</v>
      </c>
      <c r="F1596" s="1">
        <f>IF(C1596&lt;0,443300000,44330*(1-POWER(C1596/$A$1,1/5.255))*1000)</f>
        <v>2434192.7266265303</v>
      </c>
      <c r="H1596" s="5">
        <f t="shared" si="24"/>
        <v>1.1101970885148402E-4</v>
      </c>
    </row>
    <row r="1597" spans="1:8">
      <c r="A1597" s="3" t="s">
        <v>12702</v>
      </c>
      <c r="B1597" s="1">
        <f>IF(ISERROR(SEARCH(" ",A1597)), 0, SEARCH(" ",A1597))</f>
        <v>6</v>
      </c>
      <c r="C1597" s="1">
        <f>IF(0=B1597,-1,LEFT(A1597,B1597-1)+0)</f>
        <v>64639</v>
      </c>
      <c r="D1597" s="1">
        <f>IF(B1597=0,-1,RIGHT(A1597,LEN(A1597)-B1597)+0)</f>
        <v>2436940</v>
      </c>
      <c r="F1597" s="1">
        <f>IF(C1597&lt;0,443300000,44330*(1-POWER(C1597/$A$1,1/5.255))*1000)</f>
        <v>2436659.0683321552</v>
      </c>
      <c r="H1597" s="5">
        <f t="shared" si="24"/>
        <v>1.1528050253381901E-4</v>
      </c>
    </row>
    <row r="1598" spans="1:8">
      <c r="A1598" s="3" t="s">
        <v>12703</v>
      </c>
      <c r="B1598" s="1">
        <f>IF(ISERROR(SEARCH(" ",A1598)), 0, SEARCH(" ",A1598))</f>
        <v>6</v>
      </c>
      <c r="C1598" s="1">
        <f>IF(0=B1598,-1,LEFT(A1598,B1598-1)+0)</f>
        <v>64619</v>
      </c>
      <c r="D1598" s="1">
        <f>IF(B1598=0,-1,RIGHT(A1598,LEN(A1598)-B1598)+0)</f>
        <v>2439428</v>
      </c>
      <c r="F1598" s="1">
        <f>IF(C1598&lt;0,443300000,44330*(1-POWER(C1598/$A$1,1/5.255))*1000)</f>
        <v>2439126.0280113053</v>
      </c>
      <c r="H1598" s="5">
        <f t="shared" si="24"/>
        <v>1.2378803092148746E-4</v>
      </c>
    </row>
    <row r="1599" spans="1:8">
      <c r="A1599" s="3" t="s">
        <v>12704</v>
      </c>
      <c r="B1599" s="1">
        <f>IF(ISERROR(SEARCH(" ",A1599)), 0, SEARCH(" ",A1599))</f>
        <v>6</v>
      </c>
      <c r="C1599" s="1">
        <f>IF(0=B1599,-1,LEFT(A1599,B1599-1)+0)</f>
        <v>64599</v>
      </c>
      <c r="D1599" s="1">
        <f>IF(B1599=0,-1,RIGHT(A1599,LEN(A1599)-B1599)+0)</f>
        <v>2441916</v>
      </c>
      <c r="F1599" s="1">
        <f>IF(C1599&lt;0,443300000,44330*(1-POWER(C1599/$A$1,1/5.255))*1000)</f>
        <v>2441593.6060101613</v>
      </c>
      <c r="H1599" s="5">
        <f t="shared" si="24"/>
        <v>1.3202501226031516E-4</v>
      </c>
    </row>
    <row r="1600" spans="1:8">
      <c r="A1600" s="3" t="s">
        <v>12705</v>
      </c>
      <c r="B1600" s="1">
        <f>IF(ISERROR(SEARCH(" ",A1600)), 0, SEARCH(" ",A1600))</f>
        <v>6</v>
      </c>
      <c r="C1600" s="1">
        <f>IF(0=B1600,-1,LEFT(A1600,B1600-1)+0)</f>
        <v>64579</v>
      </c>
      <c r="D1600" s="1">
        <f>IF(B1600=0,-1,RIGHT(A1600,LEN(A1600)-B1600)+0)</f>
        <v>2444404</v>
      </c>
      <c r="F1600" s="1">
        <f>IF(C1600&lt;0,443300000,44330*(1-POWER(C1600/$A$1,1/5.255))*1000)</f>
        <v>2444061.8026752057</v>
      </c>
      <c r="H1600" s="5">
        <f t="shared" si="24"/>
        <v>1.399921309219963E-4</v>
      </c>
    </row>
    <row r="1601" spans="1:8">
      <c r="A1601" s="3" t="s">
        <v>12706</v>
      </c>
      <c r="B1601" s="1">
        <f>IF(ISERROR(SEARCH(" ",A1601)), 0, SEARCH(" ",A1601))</f>
        <v>6</v>
      </c>
      <c r="C1601" s="1">
        <f>IF(0=B1601,-1,LEFT(A1601,B1601-1)+0)</f>
        <v>64559</v>
      </c>
      <c r="D1601" s="1">
        <f>IF(B1601=0,-1,RIGHT(A1601,LEN(A1601)-B1601)+0)</f>
        <v>2446892</v>
      </c>
      <c r="F1601" s="1">
        <f>IF(C1601&lt;0,443300000,44330*(1-POWER(C1601/$A$1,1/5.255))*1000)</f>
        <v>2446530.6183532211</v>
      </c>
      <c r="H1601" s="5">
        <f t="shared" si="24"/>
        <v>1.4769006837200014E-4</v>
      </c>
    </row>
    <row r="1602" spans="1:8">
      <c r="A1602" s="3" t="s">
        <v>12707</v>
      </c>
      <c r="B1602" s="1">
        <f>IF(ISERROR(SEARCH(" ",A1602)), 0, SEARCH(" ",A1602))</f>
        <v>6</v>
      </c>
      <c r="C1602" s="1">
        <f>IF(0=B1602,-1,LEFT(A1602,B1602-1)+0)</f>
        <v>64539</v>
      </c>
      <c r="D1602" s="1">
        <f>IF(B1602=0,-1,RIGHT(A1602,LEN(A1602)-B1602)+0)</f>
        <v>2449380</v>
      </c>
      <c r="F1602" s="1">
        <f>IF(C1602&lt;0,443300000,44330*(1-POWER(C1602/$A$1,1/5.255))*1000)</f>
        <v>2449000.0533912894</v>
      </c>
      <c r="H1602" s="5">
        <f t="shared" si="24"/>
        <v>1.551195031847114E-4</v>
      </c>
    </row>
    <row r="1603" spans="1:8">
      <c r="A1603" s="3" t="s">
        <v>12708</v>
      </c>
      <c r="B1603" s="1">
        <f>IF(ISERROR(SEARCH(" ",A1603)), 0, SEARCH(" ",A1603))</f>
        <v>6</v>
      </c>
      <c r="C1603" s="1">
        <f>IF(0=B1603,-1,LEFT(A1603,B1603-1)+0)</f>
        <v>64519</v>
      </c>
      <c r="D1603" s="1">
        <f>IF(B1603=0,-1,RIGHT(A1603,LEN(A1603)-B1603)+0)</f>
        <v>2451868</v>
      </c>
      <c r="F1603" s="1">
        <f>IF(C1603&lt;0,443300000,44330*(1-POWER(C1603/$A$1,1/5.255))*1000)</f>
        <v>2451470.1081368034</v>
      </c>
      <c r="H1603" s="5">
        <f t="shared" si="24"/>
        <v>1.6228111105354064E-4</v>
      </c>
    </row>
    <row r="1604" spans="1:8">
      <c r="A1604" s="3" t="s">
        <v>12709</v>
      </c>
      <c r="B1604" s="1">
        <f>IF(ISERROR(SEARCH(" ",A1604)), 0, SEARCH(" ",A1604))</f>
        <v>6</v>
      </c>
      <c r="C1604" s="1">
        <f>IF(0=B1604,-1,LEFT(A1604,B1604-1)+0)</f>
        <v>64499</v>
      </c>
      <c r="D1604" s="1">
        <f>IF(B1604=0,-1,RIGHT(A1604,LEN(A1604)-B1604)+0)</f>
        <v>2454356</v>
      </c>
      <c r="F1604" s="1">
        <f>IF(C1604&lt;0,443300000,44330*(1-POWER(C1604/$A$1,1/5.255))*1000)</f>
        <v>2453940.7829374452</v>
      </c>
      <c r="H1604" s="5">
        <f t="shared" ref="H1604:H1667" si="25">IF(D1604&gt;0,ABS((F1604-D1604)/D1604),0)</f>
        <v>1.6917556481406439E-4</v>
      </c>
    </row>
    <row r="1605" spans="1:8">
      <c r="A1605" s="3" t="s">
        <v>12710</v>
      </c>
      <c r="B1605" s="1">
        <f>IF(ISERROR(SEARCH(" ",A1605)), 0, SEARCH(" ",A1605))</f>
        <v>6</v>
      </c>
      <c r="C1605" s="1">
        <f>IF(0=B1605,-1,LEFT(A1605,B1605-1)+0)</f>
        <v>64479</v>
      </c>
      <c r="D1605" s="1">
        <f>IF(B1605=0,-1,RIGHT(A1605,LEN(A1605)-B1605)+0)</f>
        <v>2456844</v>
      </c>
      <c r="F1605" s="1">
        <f>IF(C1605&lt;0,443300000,44330*(1-POWER(C1605/$A$1,1/5.255))*1000)</f>
        <v>2456412.0781412083</v>
      </c>
      <c r="H1605" s="5">
        <f t="shared" si="25"/>
        <v>1.7580353444977684E-4</v>
      </c>
    </row>
    <row r="1606" spans="1:8">
      <c r="A1606" s="3" t="s">
        <v>12711</v>
      </c>
      <c r="B1606" s="1">
        <f>IF(ISERROR(SEARCH(" ",A1606)), 0, SEARCH(" ",A1606))</f>
        <v>6</v>
      </c>
      <c r="C1606" s="1">
        <f>IF(0=B1606,-1,LEFT(A1606,B1606-1)+0)</f>
        <v>64459</v>
      </c>
      <c r="D1606" s="1">
        <f>IF(B1606=0,-1,RIGHT(A1606,LEN(A1606)-B1606)+0)</f>
        <v>2459322</v>
      </c>
      <c r="F1606" s="1">
        <f>IF(C1606&lt;0,443300000,44330*(1-POWER(C1606/$A$1,1/5.255))*1000)</f>
        <v>2458883.9940963909</v>
      </c>
      <c r="H1606" s="5">
        <f t="shared" si="25"/>
        <v>1.7810026649991216E-4</v>
      </c>
    </row>
    <row r="1607" spans="1:8">
      <c r="A1607" s="3" t="s">
        <v>12712</v>
      </c>
      <c r="B1607" s="1">
        <f>IF(ISERROR(SEARCH(" ",A1607)), 0, SEARCH(" ",A1607))</f>
        <v>6</v>
      </c>
      <c r="C1607" s="1">
        <f>IF(0=B1607,-1,LEFT(A1607,B1607-1)+0)</f>
        <v>64439</v>
      </c>
      <c r="D1607" s="1">
        <f>IF(B1607=0,-1,RIGHT(A1607,LEN(A1607)-B1607)+0)</f>
        <v>2461810</v>
      </c>
      <c r="F1607" s="1">
        <f>IF(C1607&lt;0,443300000,44330*(1-POWER(C1607/$A$1,1/5.255))*1000)</f>
        <v>2461356.5311515909</v>
      </c>
      <c r="H1607" s="5">
        <f t="shared" si="25"/>
        <v>1.8420139994927763E-4</v>
      </c>
    </row>
    <row r="1608" spans="1:8">
      <c r="A1608" s="3" t="s">
        <v>12713</v>
      </c>
      <c r="B1608" s="1">
        <f>IF(ISERROR(SEARCH(" ",A1608)), 0, SEARCH(" ",A1608))</f>
        <v>6</v>
      </c>
      <c r="C1608" s="1">
        <f>IF(0=B1608,-1,LEFT(A1608,B1608-1)+0)</f>
        <v>64419</v>
      </c>
      <c r="D1608" s="1">
        <f>IF(B1608=0,-1,RIGHT(A1608,LEN(A1608)-B1608)+0)</f>
        <v>2464298</v>
      </c>
      <c r="F1608" s="1">
        <f>IF(C1608&lt;0,443300000,44330*(1-POWER(C1608/$A$1,1/5.255))*1000)</f>
        <v>2463829.6896557161</v>
      </c>
      <c r="H1608" s="5">
        <f t="shared" si="25"/>
        <v>1.9003803285314304E-4</v>
      </c>
    </row>
    <row r="1609" spans="1:8">
      <c r="A1609" s="3" t="s">
        <v>12714</v>
      </c>
      <c r="B1609" s="1">
        <f>IF(ISERROR(SEARCH(" ",A1609)), 0, SEARCH(" ",A1609))</f>
        <v>6</v>
      </c>
      <c r="C1609" s="1">
        <f>IF(0=B1609,-1,LEFT(A1609,B1609-1)+0)</f>
        <v>64399</v>
      </c>
      <c r="D1609" s="1">
        <f>IF(B1609=0,-1,RIGHT(A1609,LEN(A1609)-B1609)+0)</f>
        <v>2466786</v>
      </c>
      <c r="F1609" s="1">
        <f>IF(C1609&lt;0,443300000,44330*(1-POWER(C1609/$A$1,1/5.255))*1000)</f>
        <v>2466303.4699579664</v>
      </c>
      <c r="H1609" s="5">
        <f t="shared" si="25"/>
        <v>1.9561082397647893E-4</v>
      </c>
    </row>
    <row r="1610" spans="1:8">
      <c r="A1610" s="3" t="s">
        <v>12715</v>
      </c>
      <c r="B1610" s="1">
        <f>IF(ISERROR(SEARCH(" ",A1610)), 0, SEARCH(" ",A1610))</f>
        <v>6</v>
      </c>
      <c r="C1610" s="1">
        <f>IF(0=B1610,-1,LEFT(A1610,B1610-1)+0)</f>
        <v>64379</v>
      </c>
      <c r="D1610" s="1">
        <f>IF(B1610=0,-1,RIGHT(A1610,LEN(A1610)-B1610)+0)</f>
        <v>2469274</v>
      </c>
      <c r="F1610" s="1">
        <f>IF(C1610&lt;0,443300000,44330*(1-POWER(C1610/$A$1,1/5.255))*1000)</f>
        <v>2468777.8724078592</v>
      </c>
      <c r="H1610" s="5">
        <f t="shared" si="25"/>
        <v>2.0092042930059957E-4</v>
      </c>
    </row>
    <row r="1611" spans="1:8">
      <c r="A1611" s="3" t="s">
        <v>12716</v>
      </c>
      <c r="B1611" s="1">
        <f>IF(ISERROR(SEARCH(" ",A1611)), 0, SEARCH(" ",A1611))</f>
        <v>6</v>
      </c>
      <c r="C1611" s="1">
        <f>IF(0=B1611,-1,LEFT(A1611,B1611-1)+0)</f>
        <v>64359</v>
      </c>
      <c r="D1611" s="1">
        <f>IF(B1611=0,-1,RIGHT(A1611,LEN(A1611)-B1611)+0)</f>
        <v>2471762</v>
      </c>
      <c r="F1611" s="1">
        <f>IF(C1611&lt;0,443300000,44330*(1-POWER(C1611/$A$1,1/5.255))*1000)</f>
        <v>2471252.8973552096</v>
      </c>
      <c r="H1611" s="5">
        <f t="shared" si="25"/>
        <v>2.0596750204527361E-4</v>
      </c>
    </row>
    <row r="1612" spans="1:8">
      <c r="A1612" s="3" t="s">
        <v>12717</v>
      </c>
      <c r="B1612" s="1">
        <f>IF(ISERROR(SEARCH(" ",A1612)), 0, SEARCH(" ",A1612))</f>
        <v>6</v>
      </c>
      <c r="C1612" s="1">
        <f>IF(0=B1612,-1,LEFT(A1612,B1612-1)+0)</f>
        <v>64339</v>
      </c>
      <c r="D1612" s="1">
        <f>IF(B1612=0,-1,RIGHT(A1612,LEN(A1612)-B1612)+0)</f>
        <v>2474250</v>
      </c>
      <c r="F1612" s="1">
        <f>IF(C1612&lt;0,443300000,44330*(1-POWER(C1612/$A$1,1/5.255))*1000)</f>
        <v>2473728.5451501454</v>
      </c>
      <c r="H1612" s="5">
        <f t="shared" si="25"/>
        <v>2.1075269267639783E-4</v>
      </c>
    </row>
    <row r="1613" spans="1:8">
      <c r="A1613" s="3" t="s">
        <v>12718</v>
      </c>
      <c r="B1613" s="1">
        <f>IF(ISERROR(SEARCH(" ",A1613)), 0, SEARCH(" ",A1613))</f>
        <v>6</v>
      </c>
      <c r="C1613" s="1">
        <f>IF(0=B1613,-1,LEFT(A1613,B1613-1)+0)</f>
        <v>64319</v>
      </c>
      <c r="D1613" s="1">
        <f>IF(B1613=0,-1,RIGHT(A1613,LEN(A1613)-B1613)+0)</f>
        <v>2476738</v>
      </c>
      <c r="F1613" s="1">
        <f>IF(C1613&lt;0,443300000,44330*(1-POWER(C1613/$A$1,1/5.255))*1000)</f>
        <v>2476204.8161430913</v>
      </c>
      <c r="H1613" s="5">
        <f t="shared" si="25"/>
        <v>2.1527664892640952E-4</v>
      </c>
    </row>
    <row r="1614" spans="1:8">
      <c r="A1614" s="3" t="s">
        <v>12719</v>
      </c>
      <c r="B1614" s="1">
        <f>IF(ISERROR(SEARCH(" ",A1614)), 0, SEARCH(" ",A1614))</f>
        <v>6</v>
      </c>
      <c r="C1614" s="1">
        <f>IF(0=B1614,-1,LEFT(A1614,B1614-1)+0)</f>
        <v>64299</v>
      </c>
      <c r="D1614" s="1">
        <f>IF(B1614=0,-1,RIGHT(A1614,LEN(A1614)-B1614)+0)</f>
        <v>2479226</v>
      </c>
      <c r="F1614" s="1">
        <f>IF(C1614&lt;0,443300000,44330*(1-POWER(C1614/$A$1,1/5.255))*1000)</f>
        <v>2478681.710684781</v>
      </c>
      <c r="H1614" s="5">
        <f t="shared" si="25"/>
        <v>2.1954001580293093E-4</v>
      </c>
    </row>
    <row r="1615" spans="1:8">
      <c r="A1615" s="3" t="s">
        <v>12720</v>
      </c>
      <c r="B1615" s="1">
        <f>IF(ISERROR(SEARCH(" ",A1615)), 0, SEARCH(" ",A1615))</f>
        <v>6</v>
      </c>
      <c r="C1615" s="1">
        <f>IF(0=B1615,-1,LEFT(A1615,B1615-1)+0)</f>
        <v>64279</v>
      </c>
      <c r="D1615" s="1">
        <f>IF(B1615=0,-1,RIGHT(A1615,LEN(A1615)-B1615)+0)</f>
        <v>2481703</v>
      </c>
      <c r="F1615" s="1">
        <f>IF(C1615&lt;0,443300000,44330*(1-POWER(C1615/$A$1,1/5.255))*1000)</f>
        <v>2481159.2291262643</v>
      </c>
      <c r="H1615" s="5">
        <f t="shared" si="25"/>
        <v>2.1911198629959299E-4</v>
      </c>
    </row>
    <row r="1616" spans="1:8">
      <c r="A1616" s="3" t="s">
        <v>12721</v>
      </c>
      <c r="B1616" s="1">
        <f>IF(ISERROR(SEARCH(" ",A1616)), 0, SEARCH(" ",A1616))</f>
        <v>6</v>
      </c>
      <c r="C1616" s="1">
        <f>IF(0=B1616,-1,LEFT(A1616,B1616-1)+0)</f>
        <v>64259</v>
      </c>
      <c r="D1616" s="1">
        <f>IF(B1616=0,-1,RIGHT(A1616,LEN(A1616)-B1616)+0)</f>
        <v>2484191</v>
      </c>
      <c r="F1616" s="1">
        <f>IF(C1616&lt;0,443300000,44330*(1-POWER(C1616/$A$1,1/5.255))*1000)</f>
        <v>2483637.3718188759</v>
      </c>
      <c r="H1616" s="5">
        <f t="shared" si="25"/>
        <v>2.2286055344540983E-4</v>
      </c>
    </row>
    <row r="1617" spans="1:8">
      <c r="A1617" s="3" t="s">
        <v>12722</v>
      </c>
      <c r="B1617" s="1">
        <f>IF(ISERROR(SEARCH(" ",A1617)), 0, SEARCH(" ",A1617))</f>
        <v>6</v>
      </c>
      <c r="C1617" s="1">
        <f>IF(0=B1617,-1,LEFT(A1617,B1617-1)+0)</f>
        <v>64239</v>
      </c>
      <c r="D1617" s="1">
        <f>IF(B1617=0,-1,RIGHT(A1617,LEN(A1617)-B1617)+0)</f>
        <v>2486679</v>
      </c>
      <c r="F1617" s="1">
        <f>IF(C1617&lt;0,443300000,44330*(1-POWER(C1617/$A$1,1/5.255))*1000)</f>
        <v>2486116.1391142849</v>
      </c>
      <c r="H1617" s="5">
        <f t="shared" si="25"/>
        <v>2.2635043997038302E-4</v>
      </c>
    </row>
    <row r="1618" spans="1:8">
      <c r="A1618" s="3" t="s">
        <v>12723</v>
      </c>
      <c r="B1618" s="1">
        <f>IF(ISERROR(SEARCH(" ",A1618)), 0, SEARCH(" ",A1618))</f>
        <v>6</v>
      </c>
      <c r="C1618" s="1">
        <f>IF(0=B1618,-1,LEFT(A1618,B1618-1)+0)</f>
        <v>64219</v>
      </c>
      <c r="D1618" s="1">
        <f>IF(B1618=0,-1,RIGHT(A1618,LEN(A1618)-B1618)+0)</f>
        <v>2489167</v>
      </c>
      <c r="F1618" s="1">
        <f>IF(C1618&lt;0,443300000,44330*(1-POWER(C1618/$A$1,1/5.255))*1000)</f>
        <v>2488595.5313644507</v>
      </c>
      <c r="H1618" s="5">
        <f t="shared" si="25"/>
        <v>2.2958228015609365E-4</v>
      </c>
    </row>
    <row r="1619" spans="1:8">
      <c r="A1619" s="3" t="s">
        <v>12724</v>
      </c>
      <c r="B1619" s="1">
        <f>IF(ISERROR(SEARCH(" ",A1619)), 0, SEARCH(" ",A1619))</f>
        <v>6</v>
      </c>
      <c r="C1619" s="1">
        <f>IF(0=B1619,-1,LEFT(A1619,B1619-1)+0)</f>
        <v>64199</v>
      </c>
      <c r="D1619" s="1">
        <f>IF(B1619=0,-1,RIGHT(A1619,LEN(A1619)-B1619)+0)</f>
        <v>2491655</v>
      </c>
      <c r="F1619" s="1">
        <f>IF(C1619&lt;0,443300000,44330*(1-POWER(C1619/$A$1,1/5.255))*1000)</f>
        <v>2491075.5489216438</v>
      </c>
      <c r="H1619" s="5">
        <f t="shared" si="25"/>
        <v>2.3255670562587663E-4</v>
      </c>
    </row>
    <row r="1620" spans="1:8">
      <c r="A1620" s="3" t="s">
        <v>12725</v>
      </c>
      <c r="B1620" s="1">
        <f>IF(ISERROR(SEARCH(" ",A1620)), 0, SEARCH(" ",A1620))</f>
        <v>6</v>
      </c>
      <c r="C1620" s="1">
        <f>IF(0=B1620,-1,LEFT(A1620,B1620-1)+0)</f>
        <v>64179</v>
      </c>
      <c r="D1620" s="1">
        <f>IF(B1620=0,-1,RIGHT(A1620,LEN(A1620)-B1620)+0)</f>
        <v>2494143</v>
      </c>
      <c r="F1620" s="1">
        <f>IF(C1620&lt;0,443300000,44330*(1-POWER(C1620/$A$1,1/5.255))*1000)</f>
        <v>2493556.1921384437</v>
      </c>
      <c r="H1620" s="5">
        <f t="shared" si="25"/>
        <v>2.3527434535882628E-4</v>
      </c>
    </row>
    <row r="1621" spans="1:8">
      <c r="A1621" s="3" t="s">
        <v>12726</v>
      </c>
      <c r="B1621" s="1">
        <f>IF(ISERROR(SEARCH(" ",A1621)), 0, SEARCH(" ",A1621))</f>
        <v>6</v>
      </c>
      <c r="C1621" s="1">
        <f>IF(0=B1621,-1,LEFT(A1621,B1621-1)+0)</f>
        <v>64159</v>
      </c>
      <c r="D1621" s="1">
        <f>IF(B1621=0,-1,RIGHT(A1621,LEN(A1621)-B1621)+0)</f>
        <v>2496631</v>
      </c>
      <c r="F1621" s="1">
        <f>IF(C1621&lt;0,443300000,44330*(1-POWER(C1621/$A$1,1/5.255))*1000)</f>
        <v>2496037.4613677398</v>
      </c>
      <c r="H1621" s="5">
        <f t="shared" si="25"/>
        <v>2.3773582570278499E-4</v>
      </c>
    </row>
    <row r="1622" spans="1:8">
      <c r="A1622" s="3" t="s">
        <v>12727</v>
      </c>
      <c r="B1622" s="1">
        <f>IF(ISERROR(SEARCH(" ",A1622)), 0, SEARCH(" ",A1622))</f>
        <v>6</v>
      </c>
      <c r="C1622" s="1">
        <f>IF(0=B1622,-1,LEFT(A1622,B1622-1)+0)</f>
        <v>64139</v>
      </c>
      <c r="D1622" s="1">
        <f>IF(B1622=0,-1,RIGHT(A1622,LEN(A1622)-B1622)+0)</f>
        <v>2499119</v>
      </c>
      <c r="F1622" s="1">
        <f>IF(C1622&lt;0,443300000,44330*(1-POWER(C1622/$A$1,1/5.255))*1000)</f>
        <v>2498519.3569627283</v>
      </c>
      <c r="H1622" s="5">
        <f t="shared" si="25"/>
        <v>2.3994177038855929E-4</v>
      </c>
    </row>
    <row r="1623" spans="1:8">
      <c r="A1623" s="3" t="s">
        <v>12728</v>
      </c>
      <c r="B1623" s="1">
        <f>IF(ISERROR(SEARCH(" ",A1623)), 0, SEARCH(" ",A1623))</f>
        <v>6</v>
      </c>
      <c r="C1623" s="1">
        <f>IF(0=B1623,-1,LEFT(A1623,B1623-1)+0)</f>
        <v>64119</v>
      </c>
      <c r="D1623" s="1">
        <f>IF(B1623=0,-1,RIGHT(A1623,LEN(A1623)-B1623)+0)</f>
        <v>2501596</v>
      </c>
      <c r="F1623" s="1">
        <f>IF(C1623&lt;0,443300000,44330*(1-POWER(C1623/$A$1,1/5.255))*1000)</f>
        <v>2501001.8792769182</v>
      </c>
      <c r="H1623" s="5">
        <f t="shared" si="25"/>
        <v>2.3749667135770632E-4</v>
      </c>
    </row>
    <row r="1624" spans="1:8">
      <c r="A1624" s="3" t="s">
        <v>12729</v>
      </c>
      <c r="B1624" s="1">
        <f>IF(ISERROR(SEARCH(" ",A1624)), 0, SEARCH(" ",A1624))</f>
        <v>6</v>
      </c>
      <c r="C1624" s="1">
        <f>IF(0=B1624,-1,LEFT(A1624,B1624-1)+0)</f>
        <v>64099</v>
      </c>
      <c r="D1624" s="1">
        <f>IF(B1624=0,-1,RIGHT(A1624,LEN(A1624)-B1624)+0)</f>
        <v>2504084</v>
      </c>
      <c r="F1624" s="1">
        <f>IF(C1624&lt;0,443300000,44330*(1-POWER(C1624/$A$1,1/5.255))*1000)</f>
        <v>2503485.0286641298</v>
      </c>
      <c r="H1624" s="5">
        <f t="shared" si="25"/>
        <v>2.3919778085328361E-4</v>
      </c>
    </row>
    <row r="1625" spans="1:8">
      <c r="A1625" s="3" t="s">
        <v>12730</v>
      </c>
      <c r="B1625" s="1">
        <f>IF(ISERROR(SEARCH(" ",A1625)), 0, SEARCH(" ",A1625))</f>
        <v>6</v>
      </c>
      <c r="C1625" s="1">
        <f>IF(0=B1625,-1,LEFT(A1625,B1625-1)+0)</f>
        <v>64079</v>
      </c>
      <c r="D1625" s="1">
        <f>IF(B1625=0,-1,RIGHT(A1625,LEN(A1625)-B1625)+0)</f>
        <v>2506572</v>
      </c>
      <c r="F1625" s="1">
        <f>IF(C1625&lt;0,443300000,44330*(1-POWER(C1625/$A$1,1/5.255))*1000)</f>
        <v>2505968.8054784839</v>
      </c>
      <c r="H1625" s="5">
        <f t="shared" si="25"/>
        <v>2.4064520050335513E-4</v>
      </c>
    </row>
    <row r="1626" spans="1:8">
      <c r="A1626" s="3" t="s">
        <v>12731</v>
      </c>
      <c r="B1626" s="1">
        <f>IF(ISERROR(SEARCH(" ",A1626)), 0, SEARCH(" ",A1626))</f>
        <v>6</v>
      </c>
      <c r="C1626" s="1">
        <f>IF(0=B1626,-1,LEFT(A1626,B1626-1)+0)</f>
        <v>64059</v>
      </c>
      <c r="D1626" s="1">
        <f>IF(B1626=0,-1,RIGHT(A1626,LEN(A1626)-B1626)+0)</f>
        <v>2509060</v>
      </c>
      <c r="F1626" s="1">
        <f>IF(C1626&lt;0,443300000,44330*(1-POWER(C1626/$A$1,1/5.255))*1000)</f>
        <v>2508453.2100744252</v>
      </c>
      <c r="H1626" s="5">
        <f t="shared" si="25"/>
        <v>2.4183954372346245E-4</v>
      </c>
    </row>
    <row r="1627" spans="1:8">
      <c r="A1627" s="3" t="s">
        <v>12732</v>
      </c>
      <c r="B1627" s="1">
        <f>IF(ISERROR(SEARCH(" ",A1627)), 0, SEARCH(" ",A1627))</f>
        <v>6</v>
      </c>
      <c r="C1627" s="1">
        <f>IF(0=B1627,-1,LEFT(A1627,B1627-1)+0)</f>
        <v>64039</v>
      </c>
      <c r="D1627" s="1">
        <f>IF(B1627=0,-1,RIGHT(A1627,LEN(A1627)-B1627)+0)</f>
        <v>2511548</v>
      </c>
      <c r="F1627" s="1">
        <f>IF(C1627&lt;0,443300000,44330*(1-POWER(C1627/$A$1,1/5.255))*1000)</f>
        <v>2510938.2428066987</v>
      </c>
      <c r="H1627" s="5">
        <f t="shared" si="25"/>
        <v>2.4278142137890206E-4</v>
      </c>
    </row>
    <row r="1628" spans="1:8">
      <c r="A1628" s="3" t="s">
        <v>12733</v>
      </c>
      <c r="B1628" s="1">
        <f>IF(ISERROR(SEARCH(" ",A1628)), 0, SEARCH(" ",A1628))</f>
        <v>6</v>
      </c>
      <c r="C1628" s="1">
        <f>IF(0=B1628,-1,LEFT(A1628,B1628-1)+0)</f>
        <v>64019</v>
      </c>
      <c r="D1628" s="1">
        <f>IF(B1628=0,-1,RIGHT(A1628,LEN(A1628)-B1628)+0)</f>
        <v>2514036</v>
      </c>
      <c r="F1628" s="1">
        <f>IF(C1628&lt;0,443300000,44330*(1-POWER(C1628/$A$1,1/5.255))*1000)</f>
        <v>2513423.9040303649</v>
      </c>
      <c r="H1628" s="5">
        <f t="shared" si="25"/>
        <v>2.4347144179123208E-4</v>
      </c>
    </row>
    <row r="1629" spans="1:8">
      <c r="A1629" s="3" t="s">
        <v>12734</v>
      </c>
      <c r="B1629" s="1">
        <f>IF(ISERROR(SEARCH(" ",A1629)), 0, SEARCH(" ",A1629))</f>
        <v>6</v>
      </c>
      <c r="C1629" s="1">
        <f>IF(0=B1629,-1,LEFT(A1629,B1629-1)+0)</f>
        <v>63999</v>
      </c>
      <c r="D1629" s="1">
        <f>IF(B1629=0,-1,RIGHT(A1629,LEN(A1629)-B1629)+0)</f>
        <v>2516524</v>
      </c>
      <c r="F1629" s="1">
        <f>IF(C1629&lt;0,443300000,44330*(1-POWER(C1629/$A$1,1/5.255))*1000)</f>
        <v>2515910.1941007953</v>
      </c>
      <c r="H1629" s="5">
        <f t="shared" si="25"/>
        <v>2.4391021075288226E-4</v>
      </c>
    </row>
    <row r="1630" spans="1:8">
      <c r="A1630" s="3" t="s">
        <v>12735</v>
      </c>
      <c r="B1630" s="1">
        <f>IF(ISERROR(SEARCH(" ",A1630)), 0, SEARCH(" ",A1630))</f>
        <v>6</v>
      </c>
      <c r="C1630" s="1">
        <f>IF(0=B1630,-1,LEFT(A1630,B1630-1)+0)</f>
        <v>63979</v>
      </c>
      <c r="D1630" s="1">
        <f>IF(B1630=0,-1,RIGHT(A1630,LEN(A1630)-B1630)+0)</f>
        <v>2519012</v>
      </c>
      <c r="F1630" s="1">
        <f>IF(C1630&lt;0,443300000,44330*(1-POWER(C1630/$A$1,1/5.255))*1000)</f>
        <v>2518397.113373674</v>
      </c>
      <c r="H1630" s="5">
        <f t="shared" si="25"/>
        <v>2.4409833153871967E-4</v>
      </c>
    </row>
    <row r="1631" spans="1:8">
      <c r="A1631" s="3" t="s">
        <v>12736</v>
      </c>
      <c r="B1631" s="1">
        <f>IF(ISERROR(SEARCH(" ",A1631)), 0, SEARCH(" ",A1631))</f>
        <v>6</v>
      </c>
      <c r="C1631" s="1">
        <f>IF(0=B1631,-1,LEFT(A1631,B1631-1)+0)</f>
        <v>63959</v>
      </c>
      <c r="D1631" s="1">
        <f>IF(B1631=0,-1,RIGHT(A1631,LEN(A1631)-B1631)+0)</f>
        <v>2521500</v>
      </c>
      <c r="F1631" s="1">
        <f>IF(C1631&lt;0,443300000,44330*(1-POWER(C1631/$A$1,1/5.255))*1000)</f>
        <v>2520884.6622050018</v>
      </c>
      <c r="H1631" s="5">
        <f t="shared" si="25"/>
        <v>2.4403640491699188E-4</v>
      </c>
    </row>
    <row r="1632" spans="1:8">
      <c r="A1632" s="3" t="s">
        <v>12737</v>
      </c>
      <c r="B1632" s="1">
        <f>IF(ISERROR(SEARCH(" ",A1632)), 0, SEARCH(" ",A1632))</f>
        <v>6</v>
      </c>
      <c r="C1632" s="1">
        <f>IF(0=B1632,-1,LEFT(A1632,B1632-1)+0)</f>
        <v>63939</v>
      </c>
      <c r="D1632" s="1">
        <f>IF(B1632=0,-1,RIGHT(A1632,LEN(A1632)-B1632)+0)</f>
        <v>2523978</v>
      </c>
      <c r="F1632" s="1">
        <f>IF(C1632&lt;0,443300000,44330*(1-POWER(C1632/$A$1,1/5.255))*1000)</f>
        <v>2523372.8409510846</v>
      </c>
      <c r="H1632" s="5">
        <f t="shared" si="25"/>
        <v>2.3976399513600159E-4</v>
      </c>
    </row>
    <row r="1633" spans="1:8">
      <c r="A1633" s="3" t="s">
        <v>12738</v>
      </c>
      <c r="B1633" s="1">
        <f>IF(ISERROR(SEARCH(" ",A1633)), 0, SEARCH(" ",A1633))</f>
        <v>6</v>
      </c>
      <c r="C1633" s="1">
        <f>IF(0=B1633,-1,LEFT(A1633,B1633-1)+0)</f>
        <v>63919</v>
      </c>
      <c r="D1633" s="1">
        <f>IF(B1633=0,-1,RIGHT(A1633,LEN(A1633)-B1633)+0)</f>
        <v>2526466</v>
      </c>
      <c r="F1633" s="1">
        <f>IF(C1633&lt;0,443300000,44330*(1-POWER(C1633/$A$1,1/5.255))*1000)</f>
        <v>2525861.6499685417</v>
      </c>
      <c r="H1633" s="5">
        <f t="shared" si="25"/>
        <v>2.3920766456319106E-4</v>
      </c>
    </row>
    <row r="1634" spans="1:8">
      <c r="A1634" s="3" t="s">
        <v>12739</v>
      </c>
      <c r="B1634" s="1">
        <f>IF(ISERROR(SEARCH(" ",A1634)), 0, SEARCH(" ",A1634))</f>
        <v>6</v>
      </c>
      <c r="C1634" s="1">
        <f>IF(0=B1634,-1,LEFT(A1634,B1634-1)+0)</f>
        <v>63899</v>
      </c>
      <c r="D1634" s="1">
        <f>IF(B1634=0,-1,RIGHT(A1634,LEN(A1634)-B1634)+0)</f>
        <v>2528954</v>
      </c>
      <c r="F1634" s="1">
        <f>IF(C1634&lt;0,443300000,44330*(1-POWER(C1634/$A$1,1/5.255))*1000)</f>
        <v>2528351.089614315</v>
      </c>
      <c r="H1634" s="5">
        <f t="shared" si="25"/>
        <v>2.3840306533256102E-4</v>
      </c>
    </row>
    <row r="1635" spans="1:8">
      <c r="A1635" s="3" t="s">
        <v>12740</v>
      </c>
      <c r="B1635" s="1">
        <f>IF(ISERROR(SEARCH(" ",A1635)), 0, SEARCH(" ",A1635))</f>
        <v>6</v>
      </c>
      <c r="C1635" s="1">
        <f>IF(0=B1635,-1,LEFT(A1635,B1635-1)+0)</f>
        <v>63879</v>
      </c>
      <c r="D1635" s="1">
        <f>IF(B1635=0,-1,RIGHT(A1635,LEN(A1635)-B1635)+0)</f>
        <v>2531442</v>
      </c>
      <c r="F1635" s="1">
        <f>IF(C1635&lt;0,443300000,44330*(1-POWER(C1635/$A$1,1/5.255))*1000)</f>
        <v>2530841.1602456491</v>
      </c>
      <c r="H1635" s="5">
        <f t="shared" si="25"/>
        <v>2.3735078834551576E-4</v>
      </c>
    </row>
    <row r="1636" spans="1:8">
      <c r="A1636" s="3" t="s">
        <v>12741</v>
      </c>
      <c r="B1636" s="1">
        <f>IF(ISERROR(SEARCH(" ",A1636)), 0, SEARCH(" ",A1636))</f>
        <v>6</v>
      </c>
      <c r="C1636" s="1">
        <f>IF(0=B1636,-1,LEFT(A1636,B1636-1)+0)</f>
        <v>63859</v>
      </c>
      <c r="D1636" s="1">
        <f>IF(B1636=0,-1,RIGHT(A1636,LEN(A1636)-B1636)+0)</f>
        <v>2533930</v>
      </c>
      <c r="F1636" s="1">
        <f>IF(C1636&lt;0,443300000,44330*(1-POWER(C1636/$A$1,1/5.255))*1000)</f>
        <v>2533331.8622201141</v>
      </c>
      <c r="H1636" s="5">
        <f t="shared" si="25"/>
        <v>2.3605142205424104E-4</v>
      </c>
    </row>
    <row r="1637" spans="1:8">
      <c r="A1637" s="3" t="s">
        <v>12742</v>
      </c>
      <c r="B1637" s="1">
        <f>IF(ISERROR(SEARCH(" ",A1637)), 0, SEARCH(" ",A1637))</f>
        <v>6</v>
      </c>
      <c r="C1637" s="1">
        <f>IF(0=B1637,-1,LEFT(A1637,B1637-1)+0)</f>
        <v>63839</v>
      </c>
      <c r="D1637" s="1">
        <f>IF(B1637=0,-1,RIGHT(A1637,LEN(A1637)-B1637)+0)</f>
        <v>2536418</v>
      </c>
      <c r="F1637" s="1">
        <f>IF(C1637&lt;0,443300000,44330*(1-POWER(C1637/$A$1,1/5.255))*1000)</f>
        <v>2535823.1958955866</v>
      </c>
      <c r="H1637" s="5">
        <f t="shared" si="25"/>
        <v>2.3450555248124384E-4</v>
      </c>
    </row>
    <row r="1638" spans="1:8">
      <c r="A1638" s="3" t="s">
        <v>12743</v>
      </c>
      <c r="B1638" s="1">
        <f>IF(ISERROR(SEARCH(" ",A1638)), 0, SEARCH(" ",A1638))</f>
        <v>6</v>
      </c>
      <c r="C1638" s="1">
        <f>IF(0=B1638,-1,LEFT(A1638,B1638-1)+0)</f>
        <v>63819</v>
      </c>
      <c r="D1638" s="1">
        <f>IF(B1638=0,-1,RIGHT(A1638,LEN(A1638)-B1638)+0)</f>
        <v>2538906</v>
      </c>
      <c r="F1638" s="1">
        <f>IF(C1638&lt;0,443300000,44330*(1-POWER(C1638/$A$1,1/5.255))*1000)</f>
        <v>2538315.1616302561</v>
      </c>
      <c r="H1638" s="5">
        <f t="shared" si="25"/>
        <v>2.3271376322868924E-4</v>
      </c>
    </row>
    <row r="1639" spans="1:8">
      <c r="A1639" s="3" t="s">
        <v>12744</v>
      </c>
      <c r="B1639" s="1">
        <f>IF(ISERROR(SEARCH(" ",A1639)), 0, SEARCH(" ",A1639))</f>
        <v>6</v>
      </c>
      <c r="C1639" s="1">
        <f>IF(0=B1639,-1,LEFT(A1639,B1639-1)+0)</f>
        <v>63799</v>
      </c>
      <c r="D1639" s="1">
        <f>IF(B1639=0,-1,RIGHT(A1639,LEN(A1639)-B1639)+0)</f>
        <v>2541394</v>
      </c>
      <c r="F1639" s="1">
        <f>IF(C1639&lt;0,443300000,44330*(1-POWER(C1639/$A$1,1/5.255))*1000)</f>
        <v>2540807.7597826389</v>
      </c>
      <c r="H1639" s="5">
        <f t="shared" si="25"/>
        <v>2.3067663548475111E-4</v>
      </c>
    </row>
    <row r="1640" spans="1:8">
      <c r="A1640" s="3" t="s">
        <v>12745</v>
      </c>
      <c r="B1640" s="1">
        <f>IF(ISERROR(SEARCH(" ",A1640)), 0, SEARCH(" ",A1640))</f>
        <v>6</v>
      </c>
      <c r="C1640" s="1">
        <f>IF(0=B1640,-1,LEFT(A1640,B1640-1)+0)</f>
        <v>63779</v>
      </c>
      <c r="D1640" s="1">
        <f>IF(B1640=0,-1,RIGHT(A1640,LEN(A1640)-B1640)+0)</f>
        <v>2543882</v>
      </c>
      <c r="F1640" s="1">
        <f>IF(C1640&lt;0,443300000,44330*(1-POWER(C1640/$A$1,1/5.255))*1000)</f>
        <v>2543300.990711554</v>
      </c>
      <c r="H1640" s="5">
        <f t="shared" si="25"/>
        <v>2.2839474804493541E-4</v>
      </c>
    </row>
    <row r="1641" spans="1:8">
      <c r="A1641" s="3" t="s">
        <v>12746</v>
      </c>
      <c r="B1641" s="1">
        <f>IF(ISERROR(SEARCH(" ",A1641)), 0, SEARCH(" ",A1641))</f>
        <v>6</v>
      </c>
      <c r="C1641" s="1">
        <f>IF(0=B1641,-1,LEFT(A1641,B1641-1)+0)</f>
        <v>63759</v>
      </c>
      <c r="D1641" s="1">
        <f>IF(B1641=0,-1,RIGHT(A1641,LEN(A1641)-B1641)+0)</f>
        <v>2546359</v>
      </c>
      <c r="F1641" s="1">
        <f>IF(C1641&lt;0,443300000,44330*(1-POWER(C1641/$A$1,1/5.255))*1000)</f>
        <v>2545794.8547761529</v>
      </c>
      <c r="H1641" s="5">
        <f t="shared" si="25"/>
        <v>2.2154975942006793E-4</v>
      </c>
    </row>
    <row r="1642" spans="1:8">
      <c r="A1642" s="3" t="s">
        <v>12747</v>
      </c>
      <c r="B1642" s="1">
        <f>IF(ISERROR(SEARCH(" ",A1642)), 0, SEARCH(" ",A1642))</f>
        <v>6</v>
      </c>
      <c r="C1642" s="1">
        <f>IF(0=B1642,-1,LEFT(A1642,B1642-1)+0)</f>
        <v>63739</v>
      </c>
      <c r="D1642" s="1">
        <f>IF(B1642=0,-1,RIGHT(A1642,LEN(A1642)-B1642)+0)</f>
        <v>2548847</v>
      </c>
      <c r="F1642" s="1">
        <f>IF(C1642&lt;0,443300000,44330*(1-POWER(C1642/$A$1,1/5.255))*1000)</f>
        <v>2548289.3523358852</v>
      </c>
      <c r="H1642" s="5">
        <f t="shared" si="25"/>
        <v>2.1878428329155609E-4</v>
      </c>
    </row>
    <row r="1643" spans="1:8">
      <c r="A1643" s="3" t="s">
        <v>12748</v>
      </c>
      <c r="B1643" s="1">
        <f>IF(ISERROR(SEARCH(" ",A1643)), 0, SEARCH(" ",A1643))</f>
        <v>6</v>
      </c>
      <c r="C1643" s="1">
        <f>IF(0=B1643,-1,LEFT(A1643,B1643-1)+0)</f>
        <v>63719</v>
      </c>
      <c r="D1643" s="1">
        <f>IF(B1643=0,-1,RIGHT(A1643,LEN(A1643)-B1643)+0)</f>
        <v>2551335</v>
      </c>
      <c r="F1643" s="1">
        <f>IF(C1643&lt;0,443300000,44330*(1-POWER(C1643/$A$1,1/5.255))*1000)</f>
        <v>2550784.4837505217</v>
      </c>
      <c r="H1643" s="5">
        <f t="shared" si="25"/>
        <v>2.1577576032874121E-4</v>
      </c>
    </row>
    <row r="1644" spans="1:8">
      <c r="A1644" s="3" t="s">
        <v>12749</v>
      </c>
      <c r="B1644" s="1">
        <f>IF(ISERROR(SEARCH(" ",A1644)), 0, SEARCH(" ",A1644))</f>
        <v>6</v>
      </c>
      <c r="C1644" s="1">
        <f>IF(0=B1644,-1,LEFT(A1644,B1644-1)+0)</f>
        <v>63699</v>
      </c>
      <c r="D1644" s="1">
        <f>IF(B1644=0,-1,RIGHT(A1644,LEN(A1644)-B1644)+0)</f>
        <v>2553823</v>
      </c>
      <c r="F1644" s="1">
        <f>IF(C1644&lt;0,443300000,44330*(1-POWER(C1644/$A$1,1/5.255))*1000)</f>
        <v>2553280.2493801676</v>
      </c>
      <c r="H1644" s="5">
        <f t="shared" si="25"/>
        <v>2.125247598727188E-4</v>
      </c>
    </row>
    <row r="1645" spans="1:8">
      <c r="A1645" s="3" t="s">
        <v>12750</v>
      </c>
      <c r="B1645" s="1">
        <f>IF(ISERROR(SEARCH(" ",A1645)), 0, SEARCH(" ",A1645))</f>
        <v>6</v>
      </c>
      <c r="C1645" s="1">
        <f>IF(0=B1645,-1,LEFT(A1645,B1645-1)+0)</f>
        <v>63679</v>
      </c>
      <c r="D1645" s="1">
        <f>IF(B1645=0,-1,RIGHT(A1645,LEN(A1645)-B1645)+0)</f>
        <v>2556311</v>
      </c>
      <c r="F1645" s="1">
        <f>IF(C1645&lt;0,443300000,44330*(1-POWER(C1645/$A$1,1/5.255))*1000)</f>
        <v>2555776.6495852275</v>
      </c>
      <c r="H1645" s="5">
        <f t="shared" si="25"/>
        <v>2.0903184893094698E-4</v>
      </c>
    </row>
    <row r="1646" spans="1:8">
      <c r="A1646" s="3" t="s">
        <v>12751</v>
      </c>
      <c r="B1646" s="1">
        <f>IF(ISERROR(SEARCH(" ",A1646)), 0, SEARCH(" ",A1646))</f>
        <v>6</v>
      </c>
      <c r="C1646" s="1">
        <f>IF(0=B1646,-1,LEFT(A1646,B1646-1)+0)</f>
        <v>63659</v>
      </c>
      <c r="D1646" s="1">
        <f>IF(B1646=0,-1,RIGHT(A1646,LEN(A1646)-B1646)+0)</f>
        <v>2558799</v>
      </c>
      <c r="F1646" s="1">
        <f>IF(C1646&lt;0,443300000,44330*(1-POWER(C1646/$A$1,1/5.255))*1000)</f>
        <v>2558273.6847264217</v>
      </c>
      <c r="H1646" s="5">
        <f t="shared" si="25"/>
        <v>2.0529759218222249E-4</v>
      </c>
    </row>
    <row r="1647" spans="1:8">
      <c r="A1647" s="3" t="s">
        <v>12752</v>
      </c>
      <c r="B1647" s="1">
        <f>IF(ISERROR(SEARCH(" ",A1647)), 0, SEARCH(" ",A1647))</f>
        <v>6</v>
      </c>
      <c r="C1647" s="1">
        <f>IF(0=B1647,-1,LEFT(A1647,B1647-1)+0)</f>
        <v>63639</v>
      </c>
      <c r="D1647" s="1">
        <f>IF(B1647=0,-1,RIGHT(A1647,LEN(A1647)-B1647)+0)</f>
        <v>2561287</v>
      </c>
      <c r="F1647" s="1">
        <f>IF(C1647&lt;0,443300000,44330*(1-POWER(C1647/$A$1,1/5.255))*1000)</f>
        <v>2560771.3551648105</v>
      </c>
      <c r="H1647" s="5">
        <f t="shared" si="25"/>
        <v>2.0132255197853678E-4</v>
      </c>
    </row>
    <row r="1648" spans="1:8">
      <c r="A1648" s="3" t="s">
        <v>12753</v>
      </c>
      <c r="B1648" s="1">
        <f>IF(ISERROR(SEARCH(" ",A1648)), 0, SEARCH(" ",A1648))</f>
        <v>6</v>
      </c>
      <c r="C1648" s="1">
        <f>IF(0=B1648,-1,LEFT(A1648,B1648-1)+0)</f>
        <v>63619</v>
      </c>
      <c r="D1648" s="1">
        <f>IF(B1648=0,-1,RIGHT(A1648,LEN(A1648)-B1648)+0)</f>
        <v>2563775</v>
      </c>
      <c r="F1648" s="1">
        <f>IF(C1648&lt;0,443300000,44330*(1-POWER(C1648/$A$1,1/5.255))*1000)</f>
        <v>2563269.6612617485</v>
      </c>
      <c r="H1648" s="5">
        <f t="shared" si="25"/>
        <v>1.9710728837416601E-4</v>
      </c>
    </row>
    <row r="1649" spans="1:8">
      <c r="A1649" s="3" t="s">
        <v>12754</v>
      </c>
      <c r="B1649" s="1">
        <f>IF(ISERROR(SEARCH(" ",A1649)), 0, SEARCH(" ",A1649))</f>
        <v>6</v>
      </c>
      <c r="C1649" s="1">
        <f>IF(0=B1649,-1,LEFT(A1649,B1649-1)+0)</f>
        <v>63599</v>
      </c>
      <c r="D1649" s="1">
        <f>IF(B1649=0,-1,RIGHT(A1649,LEN(A1649)-B1649)+0)</f>
        <v>2566263</v>
      </c>
      <c r="F1649" s="1">
        <f>IF(C1649&lt;0,443300000,44330*(1-POWER(C1649/$A$1,1/5.255))*1000)</f>
        <v>2565768.6033789259</v>
      </c>
      <c r="H1649" s="5">
        <f t="shared" si="25"/>
        <v>1.9265235912065983E-4</v>
      </c>
    </row>
    <row r="1650" spans="1:8">
      <c r="A1650" s="3" t="s">
        <v>12755</v>
      </c>
      <c r="B1650" s="1">
        <f>IF(ISERROR(SEARCH(" ",A1650)), 0, SEARCH(" ",A1650))</f>
        <v>6</v>
      </c>
      <c r="C1650" s="1">
        <f>IF(0=B1650,-1,LEFT(A1650,B1650-1)+0)</f>
        <v>63579</v>
      </c>
      <c r="D1650" s="1">
        <f>IF(B1650=0,-1,RIGHT(A1650,LEN(A1650)-B1650)+0)</f>
        <v>2568740</v>
      </c>
      <c r="F1650" s="1">
        <f>IF(C1650&lt;0,443300000,44330*(1-POWER(C1650/$A$1,1/5.255))*1000)</f>
        <v>2568268.1818783423</v>
      </c>
      <c r="H1650" s="5">
        <f t="shared" si="25"/>
        <v>1.8367686946039956E-4</v>
      </c>
    </row>
    <row r="1651" spans="1:8">
      <c r="A1651" s="3" t="s">
        <v>12756</v>
      </c>
      <c r="B1651" s="1">
        <f>IF(ISERROR(SEARCH(" ",A1651)), 0, SEARCH(" ",A1651))</f>
        <v>6</v>
      </c>
      <c r="C1651" s="1">
        <f>IF(0=B1651,-1,LEFT(A1651,B1651-1)+0)</f>
        <v>63559</v>
      </c>
      <c r="D1651" s="1">
        <f>IF(B1651=0,-1,RIGHT(A1651,LEN(A1651)-B1651)+0)</f>
        <v>2571228</v>
      </c>
      <c r="F1651" s="1">
        <f>IF(C1651&lt;0,443300000,44330*(1-POWER(C1651/$A$1,1/5.255))*1000)</f>
        <v>2570768.3971223263</v>
      </c>
      <c r="H1651" s="5">
        <f t="shared" si="25"/>
        <v>1.7874839480345306E-4</v>
      </c>
    </row>
    <row r="1652" spans="1:8">
      <c r="A1652" s="3" t="s">
        <v>12757</v>
      </c>
      <c r="B1652" s="1">
        <f>IF(ISERROR(SEARCH(" ",A1652)), 0, SEARCH(" ",A1652))</f>
        <v>6</v>
      </c>
      <c r="C1652" s="1">
        <f>IF(0=B1652,-1,LEFT(A1652,B1652-1)+0)</f>
        <v>63539</v>
      </c>
      <c r="D1652" s="1">
        <f>IF(B1652=0,-1,RIGHT(A1652,LEN(A1652)-B1652)+0)</f>
        <v>2573716</v>
      </c>
      <c r="F1652" s="1">
        <f>IF(C1652&lt;0,443300000,44330*(1-POWER(C1652/$A$1,1/5.255))*1000)</f>
        <v>2573269.2494735243</v>
      </c>
      <c r="H1652" s="5">
        <f t="shared" si="25"/>
        <v>1.7358190510364006E-4</v>
      </c>
    </row>
    <row r="1653" spans="1:8">
      <c r="A1653" s="3" t="s">
        <v>12758</v>
      </c>
      <c r="B1653" s="1">
        <f>IF(ISERROR(SEARCH(" ",A1653)), 0, SEARCH(" ",A1653))</f>
        <v>6</v>
      </c>
      <c r="C1653" s="1">
        <f>IF(0=B1653,-1,LEFT(A1653,B1653-1)+0)</f>
        <v>63519</v>
      </c>
      <c r="D1653" s="1">
        <f>IF(B1653=0,-1,RIGHT(A1653,LEN(A1653)-B1653)+0)</f>
        <v>2576204</v>
      </c>
      <c r="F1653" s="1">
        <f>IF(C1653&lt;0,443300000,44330*(1-POWER(C1653/$A$1,1/5.255))*1000)</f>
        <v>2575770.7392948992</v>
      </c>
      <c r="H1653" s="5">
        <f t="shared" si="25"/>
        <v>1.6817794906802337E-4</v>
      </c>
    </row>
    <row r="1654" spans="1:8">
      <c r="A1654" s="3" t="s">
        <v>12759</v>
      </c>
      <c r="B1654" s="1">
        <f>IF(ISERROR(SEARCH(" ",A1654)), 0, SEARCH(" ",A1654))</f>
        <v>6</v>
      </c>
      <c r="C1654" s="1">
        <f>IF(0=B1654,-1,LEFT(A1654,B1654-1)+0)</f>
        <v>63499</v>
      </c>
      <c r="D1654" s="1">
        <f>IF(B1654=0,-1,RIGHT(A1654,LEN(A1654)-B1654)+0)</f>
        <v>2578692</v>
      </c>
      <c r="F1654" s="1">
        <f>IF(C1654&lt;0,443300000,44330*(1-POWER(C1654/$A$1,1/5.255))*1000)</f>
        <v>2578272.8669497366</v>
      </c>
      <c r="H1654" s="5">
        <f t="shared" si="25"/>
        <v>1.6253707316088686E-4</v>
      </c>
    </row>
    <row r="1655" spans="1:8">
      <c r="A1655" s="3" t="s">
        <v>12760</v>
      </c>
      <c r="B1655" s="1">
        <f>IF(ISERROR(SEARCH(" ",A1655)), 0, SEARCH(" ",A1655))</f>
        <v>6</v>
      </c>
      <c r="C1655" s="1">
        <f>IF(0=B1655,-1,LEFT(A1655,B1655-1)+0)</f>
        <v>63479</v>
      </c>
      <c r="D1655" s="1">
        <f>IF(B1655=0,-1,RIGHT(A1655,LEN(A1655)-B1655)+0)</f>
        <v>2581180</v>
      </c>
      <c r="F1655" s="1">
        <f>IF(C1655&lt;0,443300000,44330*(1-POWER(C1655/$A$1,1/5.255))*1000)</f>
        <v>2580775.6328016394</v>
      </c>
      <c r="H1655" s="5">
        <f t="shared" si="25"/>
        <v>1.566598216167095E-4</v>
      </c>
    </row>
    <row r="1656" spans="1:8">
      <c r="A1656" s="3" t="s">
        <v>12761</v>
      </c>
      <c r="B1656" s="1">
        <f>IF(ISERROR(SEARCH(" ",A1656)), 0, SEARCH(" ",A1656))</f>
        <v>6</v>
      </c>
      <c r="C1656" s="1">
        <f>IF(0=B1656,-1,LEFT(A1656,B1656-1)+0)</f>
        <v>63459</v>
      </c>
      <c r="D1656" s="1">
        <f>IF(B1656=0,-1,RIGHT(A1656,LEN(A1656)-B1656)+0)</f>
        <v>2583668</v>
      </c>
      <c r="F1656" s="1">
        <f>IF(C1656&lt;0,443300000,44330*(1-POWER(C1656/$A$1,1/5.255))*1000)</f>
        <v>2583279.037214553</v>
      </c>
      <c r="H1656" s="5">
        <f t="shared" si="25"/>
        <v>1.5054673644098869E-4</v>
      </c>
    </row>
    <row r="1657" spans="1:8">
      <c r="A1657" s="3" t="s">
        <v>12762</v>
      </c>
      <c r="B1657" s="1">
        <f>IF(ISERROR(SEARCH(" ",A1657)), 0, SEARCH(" ",A1657))</f>
        <v>6</v>
      </c>
      <c r="C1657" s="1">
        <f>IF(0=B1657,-1,LEFT(A1657,B1657-1)+0)</f>
        <v>63439</v>
      </c>
      <c r="D1657" s="1">
        <f>IF(B1657=0,-1,RIGHT(A1657,LEN(A1657)-B1657)+0)</f>
        <v>2586156</v>
      </c>
      <c r="F1657" s="1">
        <f>IF(C1657&lt;0,443300000,44330*(1-POWER(C1657/$A$1,1/5.255))*1000)</f>
        <v>2585783.0805527144</v>
      </c>
      <c r="H1657" s="5">
        <f t="shared" si="25"/>
        <v>1.4419835744076877E-4</v>
      </c>
    </row>
    <row r="1658" spans="1:8">
      <c r="A1658" s="3" t="s">
        <v>12763</v>
      </c>
      <c r="B1658" s="1">
        <f>IF(ISERROR(SEARCH(" ",A1658)), 0, SEARCH(" ",A1658))</f>
        <v>6</v>
      </c>
      <c r="C1658" s="1">
        <f>IF(0=B1658,-1,LEFT(A1658,B1658-1)+0)</f>
        <v>63419</v>
      </c>
      <c r="D1658" s="1">
        <f>IF(B1658=0,-1,RIGHT(A1658,LEN(A1658)-B1658)+0)</f>
        <v>2588634</v>
      </c>
      <c r="F1658" s="1">
        <f>IF(C1658&lt;0,443300000,44330*(1-POWER(C1658/$A$1,1/5.255))*1000)</f>
        <v>2588287.7631807053</v>
      </c>
      <c r="H1658" s="5">
        <f t="shared" si="25"/>
        <v>1.3375271254829649E-4</v>
      </c>
    </row>
    <row r="1659" spans="1:8">
      <c r="A1659" s="3" t="s">
        <v>12764</v>
      </c>
      <c r="B1659" s="1">
        <f>IF(ISERROR(SEARCH(" ",A1659)), 0, SEARCH(" ",A1659))</f>
        <v>6</v>
      </c>
      <c r="C1659" s="1">
        <f>IF(0=B1659,-1,LEFT(A1659,B1659-1)+0)</f>
        <v>63399</v>
      </c>
      <c r="D1659" s="1">
        <f>IF(B1659=0,-1,RIGHT(A1659,LEN(A1659)-B1659)+0)</f>
        <v>2591122</v>
      </c>
      <c r="F1659" s="1">
        <f>IF(C1659&lt;0,443300000,44330*(1-POWER(C1659/$A$1,1/5.255))*1000)</f>
        <v>2590793.0854634214</v>
      </c>
      <c r="H1659" s="5">
        <f t="shared" si="25"/>
        <v>1.2693903898719578E-4</v>
      </c>
    </row>
    <row r="1660" spans="1:8">
      <c r="A1660" s="3" t="s">
        <v>12765</v>
      </c>
      <c r="B1660" s="1">
        <f>IF(ISERROR(SEARCH(" ",A1660)), 0, SEARCH(" ",A1660))</f>
        <v>6</v>
      </c>
      <c r="C1660" s="1">
        <f>IF(0=B1660,-1,LEFT(A1660,B1660-1)+0)</f>
        <v>63379</v>
      </c>
      <c r="D1660" s="1">
        <f>IF(B1660=0,-1,RIGHT(A1660,LEN(A1660)-B1660)+0)</f>
        <v>2593610</v>
      </c>
      <c r="F1660" s="1">
        <f>IF(C1660&lt;0,443300000,44330*(1-POWER(C1660/$A$1,1/5.255))*1000)</f>
        <v>2593299.0477660932</v>
      </c>
      <c r="H1660" s="5">
        <f t="shared" si="25"/>
        <v>1.1989166987590089E-4</v>
      </c>
    </row>
    <row r="1661" spans="1:8">
      <c r="A1661" s="3" t="s">
        <v>12766</v>
      </c>
      <c r="B1661" s="1">
        <f>IF(ISERROR(SEARCH(" ",A1661)), 0, SEARCH(" ",A1661))</f>
        <v>6</v>
      </c>
      <c r="C1661" s="1">
        <f>IF(0=B1661,-1,LEFT(A1661,B1661-1)+0)</f>
        <v>63359</v>
      </c>
      <c r="D1661" s="1">
        <f>IF(B1661=0,-1,RIGHT(A1661,LEN(A1661)-B1661)+0)</f>
        <v>2596098</v>
      </c>
      <c r="F1661" s="1">
        <f>IF(C1661&lt;0,443300000,44330*(1-POWER(C1661/$A$1,1/5.255))*1000)</f>
        <v>2595805.6504542534</v>
      </c>
      <c r="H1661" s="5">
        <f t="shared" si="25"/>
        <v>1.1261113630786512E-4</v>
      </c>
    </row>
    <row r="1662" spans="1:8">
      <c r="A1662" s="3" t="s">
        <v>12767</v>
      </c>
      <c r="B1662" s="1">
        <f>IF(ISERROR(SEARCH(" ",A1662)), 0, SEARCH(" ",A1662))</f>
        <v>6</v>
      </c>
      <c r="C1662" s="1">
        <f>IF(0=B1662,-1,LEFT(A1662,B1662-1)+0)</f>
        <v>63339</v>
      </c>
      <c r="D1662" s="1">
        <f>IF(B1662=0,-1,RIGHT(A1662,LEN(A1662)-B1662)+0)</f>
        <v>2598586</v>
      </c>
      <c r="F1662" s="1">
        <f>IF(C1662&lt;0,443300000,44330*(1-POWER(C1662/$A$1,1/5.255))*1000)</f>
        <v>2598312.8938937797</v>
      </c>
      <c r="H1662" s="5">
        <f t="shared" si="25"/>
        <v>1.0509796720996684E-4</v>
      </c>
    </row>
    <row r="1663" spans="1:8">
      <c r="A1663" s="3" t="s">
        <v>12768</v>
      </c>
      <c r="B1663" s="1">
        <f>IF(ISERROR(SEARCH(" ",A1663)), 0, SEARCH(" ",A1663))</f>
        <v>6</v>
      </c>
      <c r="C1663" s="1">
        <f>IF(0=B1663,-1,LEFT(A1663,B1663-1)+0)</f>
        <v>63319</v>
      </c>
      <c r="D1663" s="1">
        <f>IF(B1663=0,-1,RIGHT(A1663,LEN(A1663)-B1663)+0)</f>
        <v>2601074</v>
      </c>
      <c r="F1663" s="1">
        <f>IF(C1663&lt;0,443300000,44330*(1-POWER(C1663/$A$1,1/5.255))*1000)</f>
        <v>2600820.7784508606</v>
      </c>
      <c r="H1663" s="5">
        <f t="shared" si="25"/>
        <v>9.7352689365761265E-5</v>
      </c>
    </row>
    <row r="1664" spans="1:8">
      <c r="A1664" s="3" t="s">
        <v>12769</v>
      </c>
      <c r="B1664" s="1">
        <f>IF(ISERROR(SEARCH(" ",A1664)), 0, SEARCH(" ",A1664))</f>
        <v>6</v>
      </c>
      <c r="C1664" s="1">
        <f>IF(0=B1664,-1,LEFT(A1664,B1664-1)+0)</f>
        <v>63299</v>
      </c>
      <c r="D1664" s="1">
        <f>IF(B1664=0,-1,RIGHT(A1664,LEN(A1664)-B1664)+0)</f>
        <v>2603562</v>
      </c>
      <c r="F1664" s="1">
        <f>IF(C1664&lt;0,443300000,44330*(1-POWER(C1664/$A$1,1/5.255))*1000)</f>
        <v>2603329.3044920247</v>
      </c>
      <c r="H1664" s="5">
        <f t="shared" si="25"/>
        <v>8.9375827414632405E-5</v>
      </c>
    </row>
    <row r="1665" spans="1:8">
      <c r="A1665" s="3" t="s">
        <v>12770</v>
      </c>
      <c r="B1665" s="1">
        <f>IF(ISERROR(SEARCH(" ",A1665)), 0, SEARCH(" ",A1665))</f>
        <v>6</v>
      </c>
      <c r="C1665" s="1">
        <f>IF(0=B1665,-1,LEFT(A1665,B1665-1)+0)</f>
        <v>63279</v>
      </c>
      <c r="D1665" s="1">
        <f>IF(B1665=0,-1,RIGHT(A1665,LEN(A1665)-B1665)+0)</f>
        <v>2606050</v>
      </c>
      <c r="F1665" s="1">
        <f>IF(C1665&lt;0,443300000,44330*(1-POWER(C1665/$A$1,1/5.255))*1000)</f>
        <v>2605838.4723841031</v>
      </c>
      <c r="H1665" s="5">
        <f t="shared" si="25"/>
        <v>8.116790387632309E-5</v>
      </c>
    </row>
    <row r="1666" spans="1:8">
      <c r="A1666" s="3" t="s">
        <v>12771</v>
      </c>
      <c r="B1666" s="1">
        <f>IF(ISERROR(SEARCH(" ",A1666)), 0, SEARCH(" ",A1666))</f>
        <v>6</v>
      </c>
      <c r="C1666" s="1">
        <f>IF(0=B1666,-1,LEFT(A1666,B1666-1)+0)</f>
        <v>63259</v>
      </c>
      <c r="D1666" s="1">
        <f>IF(B1666=0,-1,RIGHT(A1666,LEN(A1666)-B1666)+0)</f>
        <v>2608538</v>
      </c>
      <c r="F1666" s="1">
        <f>IF(C1666&lt;0,443300000,44330*(1-POWER(C1666/$A$1,1/5.255))*1000)</f>
        <v>2608348.2824942796</v>
      </c>
      <c r="H1666" s="5">
        <f t="shared" si="25"/>
        <v>7.2729439141942348E-5</v>
      </c>
    </row>
    <row r="1667" spans="1:8">
      <c r="A1667" s="3" t="s">
        <v>12772</v>
      </c>
      <c r="B1667" s="1">
        <f>IF(ISERROR(SEARCH(" ",A1667)), 0, SEARCH(" ",A1667))</f>
        <v>6</v>
      </c>
      <c r="C1667" s="1">
        <f>IF(0=B1667,-1,LEFT(A1667,B1667-1)+0)</f>
        <v>63239</v>
      </c>
      <c r="D1667" s="1">
        <f>IF(B1667=0,-1,RIGHT(A1667,LEN(A1667)-B1667)+0)</f>
        <v>2611015</v>
      </c>
      <c r="F1667" s="1">
        <f>IF(C1667&lt;0,443300000,44330*(1-POWER(C1667/$A$1,1/5.255))*1000)</f>
        <v>2610858.7351900456</v>
      </c>
      <c r="H1667" s="5">
        <f t="shared" si="25"/>
        <v>5.9848300356162569E-5</v>
      </c>
    </row>
    <row r="1668" spans="1:8">
      <c r="A1668" s="3" t="s">
        <v>12773</v>
      </c>
      <c r="B1668" s="1">
        <f>IF(ISERROR(SEARCH(" ",A1668)), 0, SEARCH(" ",A1668))</f>
        <v>6</v>
      </c>
      <c r="C1668" s="1">
        <f>IF(0=B1668,-1,LEFT(A1668,B1668-1)+0)</f>
        <v>63219</v>
      </c>
      <c r="D1668" s="1">
        <f>IF(B1668=0,-1,RIGHT(A1668,LEN(A1668)-B1668)+0)</f>
        <v>2613503</v>
      </c>
      <c r="F1668" s="1">
        <f>IF(C1668&lt;0,443300000,44330*(1-POWER(C1668/$A$1,1/5.255))*1000)</f>
        <v>2613369.8308392288</v>
      </c>
      <c r="H1668" s="5">
        <f t="shared" ref="H1668:H1731" si="26">IF(D1668&gt;0,ABS((F1668-D1668)/D1668),0)</f>
        <v>5.095427890122325E-5</v>
      </c>
    </row>
    <row r="1669" spans="1:8">
      <c r="A1669" s="3" t="s">
        <v>12774</v>
      </c>
      <c r="B1669" s="1">
        <f>IF(ISERROR(SEARCH(" ",A1669)), 0, SEARCH(" ",A1669))</f>
        <v>6</v>
      </c>
      <c r="C1669" s="1">
        <f>IF(0=B1669,-1,LEFT(A1669,B1669-1)+0)</f>
        <v>63199</v>
      </c>
      <c r="D1669" s="1">
        <f>IF(B1669=0,-1,RIGHT(A1669,LEN(A1669)-B1669)+0)</f>
        <v>2615991</v>
      </c>
      <c r="F1669" s="1">
        <f>IF(C1669&lt;0,443300000,44330*(1-POWER(C1669/$A$1,1/5.255))*1000)</f>
        <v>2615881.56980997</v>
      </c>
      <c r="H1669" s="5">
        <f t="shared" si="26"/>
        <v>4.1831256311669168E-5</v>
      </c>
    </row>
    <row r="1670" spans="1:8">
      <c r="A1670" s="3" t="s">
        <v>12775</v>
      </c>
      <c r="B1670" s="1">
        <f>IF(ISERROR(SEARCH(" ",A1670)), 0, SEARCH(" ",A1670))</f>
        <v>6</v>
      </c>
      <c r="C1670" s="1">
        <f>IF(0=B1670,-1,LEFT(A1670,B1670-1)+0)</f>
        <v>63179</v>
      </c>
      <c r="D1670" s="1">
        <f>IF(B1670=0,-1,RIGHT(A1670,LEN(A1670)-B1670)+0)</f>
        <v>2618479</v>
      </c>
      <c r="F1670" s="1">
        <f>IF(C1670&lt;0,443300000,44330*(1-POWER(C1670/$A$1,1/5.255))*1000)</f>
        <v>2618393.9524707571</v>
      </c>
      <c r="H1670" s="5">
        <f t="shared" si="26"/>
        <v>3.2479744631495155E-5</v>
      </c>
    </row>
    <row r="1671" spans="1:8">
      <c r="A1671" s="3" t="s">
        <v>12776</v>
      </c>
      <c r="B1671" s="1">
        <f>IF(ISERROR(SEARCH(" ",A1671)), 0, SEARCH(" ",A1671))</f>
        <v>6</v>
      </c>
      <c r="C1671" s="1">
        <f>IF(0=B1671,-1,LEFT(A1671,B1671-1)+0)</f>
        <v>63159</v>
      </c>
      <c r="D1671" s="1">
        <f>IF(B1671=0,-1,RIGHT(A1671,LEN(A1671)-B1671)+0)</f>
        <v>2620967</v>
      </c>
      <c r="F1671" s="1">
        <f>IF(C1671&lt;0,443300000,44330*(1-POWER(C1671/$A$1,1/5.255))*1000)</f>
        <v>2620906.9791903864</v>
      </c>
      <c r="H1671" s="5">
        <f t="shared" si="26"/>
        <v>2.2900253842812175E-5</v>
      </c>
    </row>
    <row r="1672" spans="1:8">
      <c r="A1672" s="3" t="s">
        <v>12777</v>
      </c>
      <c r="B1672" s="1">
        <f>IF(ISERROR(SEARCH(" ",A1672)), 0, SEARCH(" ",A1672))</f>
        <v>6</v>
      </c>
      <c r="C1672" s="1">
        <f>IF(0=B1672,-1,LEFT(A1672,B1672-1)+0)</f>
        <v>63139</v>
      </c>
      <c r="D1672" s="1">
        <f>IF(B1672=0,-1,RIGHT(A1672,LEN(A1672)-B1672)+0)</f>
        <v>2623455</v>
      </c>
      <c r="F1672" s="1">
        <f>IF(C1672&lt;0,443300000,44330*(1-POWER(C1672/$A$1,1/5.255))*1000)</f>
        <v>2623420.6503380034</v>
      </c>
      <c r="H1672" s="5">
        <f t="shared" si="26"/>
        <v>1.3093291860004502E-5</v>
      </c>
    </row>
    <row r="1673" spans="1:8">
      <c r="A1673" s="3" t="s">
        <v>12778</v>
      </c>
      <c r="B1673" s="1">
        <f>IF(ISERROR(SEARCH(" ",A1673)), 0, SEARCH(" ",A1673))</f>
        <v>6</v>
      </c>
      <c r="C1673" s="1">
        <f>IF(0=B1673,-1,LEFT(A1673,B1673-1)+0)</f>
        <v>63119</v>
      </c>
      <c r="D1673" s="1">
        <f>IF(B1673=0,-1,RIGHT(A1673,LEN(A1673)-B1673)+0)</f>
        <v>2625943</v>
      </c>
      <c r="F1673" s="1">
        <f>IF(C1673&lt;0,443300000,44330*(1-POWER(C1673/$A$1,1/5.255))*1000)</f>
        <v>2625934.9662830592</v>
      </c>
      <c r="H1673" s="5">
        <f t="shared" si="26"/>
        <v>3.0593645561943611E-6</v>
      </c>
    </row>
    <row r="1674" spans="1:8">
      <c r="A1674" s="3" t="s">
        <v>12779</v>
      </c>
      <c r="B1674" s="1">
        <f>IF(ISERROR(SEARCH(" ",A1674)), 0, SEARCH(" ",A1674))</f>
        <v>6</v>
      </c>
      <c r="C1674" s="1">
        <f>IF(0=B1674,-1,LEFT(A1674,B1674-1)+0)</f>
        <v>63099</v>
      </c>
      <c r="D1674" s="1">
        <f>IF(B1674=0,-1,RIGHT(A1674,LEN(A1674)-B1674)+0)</f>
        <v>2628487</v>
      </c>
      <c r="F1674" s="1">
        <f>IF(C1674&lt;0,443300000,44330*(1-POWER(C1674/$A$1,1/5.255))*1000)</f>
        <v>2628449.9273953498</v>
      </c>
      <c r="H1674" s="5">
        <f t="shared" si="26"/>
        <v>1.4104161310353022E-5</v>
      </c>
    </row>
    <row r="1675" spans="1:8">
      <c r="A1675" s="3" t="s">
        <v>12780</v>
      </c>
      <c r="B1675" s="1">
        <f>IF(ISERROR(SEARCH(" ",A1675)), 0, SEARCH(" ",A1675))</f>
        <v>6</v>
      </c>
      <c r="C1675" s="1">
        <f>IF(0=B1675,-1,LEFT(A1675,B1675-1)+0)</f>
        <v>63079</v>
      </c>
      <c r="D1675" s="1">
        <f>IF(B1675=0,-1,RIGHT(A1675,LEN(A1675)-B1675)+0)</f>
        <v>2631032</v>
      </c>
      <c r="F1675" s="1">
        <f>IF(C1675&lt;0,443300000,44330*(1-POWER(C1675/$A$1,1/5.255))*1000)</f>
        <v>2630965.5340449959</v>
      </c>
      <c r="H1675" s="5">
        <f t="shared" si="26"/>
        <v>2.5262313420777866E-5</v>
      </c>
    </row>
    <row r="1676" spans="1:8">
      <c r="A1676" s="3" t="s">
        <v>12781</v>
      </c>
      <c r="B1676" s="1">
        <f>IF(ISERROR(SEARCH(" ",A1676)), 0, SEARCH(" ",A1676))</f>
        <v>6</v>
      </c>
      <c r="C1676" s="1">
        <f>IF(0=B1676,-1,LEFT(A1676,B1676-1)+0)</f>
        <v>63059</v>
      </c>
      <c r="D1676" s="1">
        <f>IF(B1676=0,-1,RIGHT(A1676,LEN(A1676)-B1676)+0)</f>
        <v>2633566</v>
      </c>
      <c r="F1676" s="1">
        <f>IF(C1676&lt;0,443300000,44330*(1-POWER(C1676/$A$1,1/5.255))*1000)</f>
        <v>2633481.7866024473</v>
      </c>
      <c r="H1676" s="5">
        <f t="shared" si="26"/>
        <v>3.197694591771193E-5</v>
      </c>
    </row>
    <row r="1677" spans="1:8">
      <c r="A1677" s="3" t="s">
        <v>12782</v>
      </c>
      <c r="B1677" s="1">
        <f>IF(ISERROR(SEARCH(" ",A1677)), 0, SEARCH(" ",A1677))</f>
        <v>6</v>
      </c>
      <c r="C1677" s="1">
        <f>IF(0=B1677,-1,LEFT(A1677,B1677-1)+0)</f>
        <v>63039</v>
      </c>
      <c r="D1677" s="1">
        <f>IF(B1677=0,-1,RIGHT(A1677,LEN(A1677)-B1677)+0)</f>
        <v>2636112</v>
      </c>
      <c r="F1677" s="1">
        <f>IF(C1677&lt;0,443300000,44330*(1-POWER(C1677/$A$1,1/5.255))*1000)</f>
        <v>2635998.6854384891</v>
      </c>
      <c r="H1677" s="5">
        <f t="shared" si="26"/>
        <v>4.2985488291439911E-5</v>
      </c>
    </row>
    <row r="1678" spans="1:8">
      <c r="A1678" s="3" t="s">
        <v>12783</v>
      </c>
      <c r="B1678" s="1">
        <f>IF(ISERROR(SEARCH(" ",A1678)), 0, SEARCH(" ",A1678))</f>
        <v>6</v>
      </c>
      <c r="C1678" s="1">
        <f>IF(0=B1678,-1,LEFT(A1678,B1678-1)+0)</f>
        <v>63019</v>
      </c>
      <c r="D1678" s="1">
        <f>IF(B1678=0,-1,RIGHT(A1678,LEN(A1678)-B1678)+0)</f>
        <v>2638657</v>
      </c>
      <c r="F1678" s="1">
        <f>IF(C1678&lt;0,443300000,44330*(1-POWER(C1678/$A$1,1/5.255))*1000)</f>
        <v>2638516.2309242259</v>
      </c>
      <c r="H1678" s="5">
        <f t="shared" si="26"/>
        <v>5.3348758771648619E-5</v>
      </c>
    </row>
    <row r="1679" spans="1:8">
      <c r="A1679" s="3" t="s">
        <v>12784</v>
      </c>
      <c r="B1679" s="1">
        <f>IF(ISERROR(SEARCH(" ",A1679)), 0, SEARCH(" ",A1679))</f>
        <v>6</v>
      </c>
      <c r="C1679" s="1">
        <f>IF(0=B1679,-1,LEFT(A1679,B1679-1)+0)</f>
        <v>62999</v>
      </c>
      <c r="D1679" s="1">
        <f>IF(B1679=0,-1,RIGHT(A1679,LEN(A1679)-B1679)+0)</f>
        <v>2641202</v>
      </c>
      <c r="F1679" s="1">
        <f>IF(C1679&lt;0,443300000,44330*(1-POWER(C1679/$A$1,1/5.255))*1000)</f>
        <v>2641034.4234311027</v>
      </c>
      <c r="H1679" s="5">
        <f t="shared" si="26"/>
        <v>6.344708541692301E-5</v>
      </c>
    </row>
    <row r="1680" spans="1:8">
      <c r="A1680" s="3" t="s">
        <v>12785</v>
      </c>
      <c r="B1680" s="1">
        <f>IF(ISERROR(SEARCH(" ",A1680)), 0, SEARCH(" ",A1680))</f>
        <v>6</v>
      </c>
      <c r="C1680" s="1">
        <f>IF(0=B1680,-1,LEFT(A1680,B1680-1)+0)</f>
        <v>62979</v>
      </c>
      <c r="D1680" s="1">
        <f>IF(B1680=0,-1,RIGHT(A1680,LEN(A1680)-B1680)+0)</f>
        <v>2643747</v>
      </c>
      <c r="F1680" s="1">
        <f>IF(C1680&lt;0,443300000,44330*(1-POWER(C1680/$A$1,1/5.255))*1000)</f>
        <v>2643553.263330888</v>
      </c>
      <c r="H1680" s="5">
        <f t="shared" si="26"/>
        <v>7.3281092749040238E-5</v>
      </c>
    </row>
    <row r="1681" spans="1:8">
      <c r="A1681" s="3" t="s">
        <v>12786</v>
      </c>
      <c r="B1681" s="1">
        <f>IF(ISERROR(SEARCH(" ",A1681)), 0, SEARCH(" ",A1681))</f>
        <v>6</v>
      </c>
      <c r="C1681" s="1">
        <f>IF(0=B1681,-1,LEFT(A1681,B1681-1)+0)</f>
        <v>62959</v>
      </c>
      <c r="D1681" s="1">
        <f>IF(B1681=0,-1,RIGHT(A1681,LEN(A1681)-B1681)+0)</f>
        <v>2646292</v>
      </c>
      <c r="F1681" s="1">
        <f>IF(C1681&lt;0,443300000,44330*(1-POWER(C1681/$A$1,1/5.255))*1000)</f>
        <v>2646072.7509956961</v>
      </c>
      <c r="H1681" s="5">
        <f t="shared" si="26"/>
        <v>8.2851402756741651E-5</v>
      </c>
    </row>
    <row r="1682" spans="1:8">
      <c r="A1682" s="3" t="s">
        <v>12787</v>
      </c>
      <c r="B1682" s="1">
        <f>IF(ISERROR(SEARCH(" ",A1682)), 0, SEARCH(" ",A1682))</f>
        <v>6</v>
      </c>
      <c r="C1682" s="1">
        <f>IF(0=B1682,-1,LEFT(A1682,B1682-1)+0)</f>
        <v>62939</v>
      </c>
      <c r="D1682" s="1">
        <f>IF(B1682=0,-1,RIGHT(A1682,LEN(A1682)-B1682)+0)</f>
        <v>2648838</v>
      </c>
      <c r="F1682" s="1">
        <f>IF(C1682&lt;0,443300000,44330*(1-POWER(C1682/$A$1,1/5.255))*1000)</f>
        <v>2648592.8867979599</v>
      </c>
      <c r="H1682" s="5">
        <f t="shared" si="26"/>
        <v>9.2536124157114815E-5</v>
      </c>
    </row>
    <row r="1683" spans="1:8">
      <c r="A1683" s="3" t="s">
        <v>12788</v>
      </c>
      <c r="B1683" s="1">
        <f>IF(ISERROR(SEARCH(" ",A1683)), 0, SEARCH(" ",A1683))</f>
        <v>6</v>
      </c>
      <c r="C1683" s="1">
        <f>IF(0=B1683,-1,LEFT(A1683,B1683-1)+0)</f>
        <v>62919</v>
      </c>
      <c r="D1683" s="1">
        <f>IF(B1683=0,-1,RIGHT(A1683,LEN(A1683)-B1683)+0)</f>
        <v>2651383</v>
      </c>
      <c r="F1683" s="1">
        <f>IF(C1683&lt;0,443300000,44330*(1-POWER(C1683/$A$1,1/5.255))*1000)</f>
        <v>2651113.6711104535</v>
      </c>
      <c r="H1683" s="5">
        <f t="shared" si="26"/>
        <v>1.0158052968826089E-4</v>
      </c>
    </row>
    <row r="1684" spans="1:8">
      <c r="A1684" s="3" t="s">
        <v>12789</v>
      </c>
      <c r="B1684" s="1">
        <f>IF(ISERROR(SEARCH(" ",A1684)), 0, SEARCH(" ",A1684))</f>
        <v>6</v>
      </c>
      <c r="C1684" s="1">
        <f>IF(0=B1684,-1,LEFT(A1684,B1684-1)+0)</f>
        <v>62899</v>
      </c>
      <c r="D1684" s="1">
        <f>IF(B1684=0,-1,RIGHT(A1684,LEN(A1684)-B1684)+0)</f>
        <v>2653917</v>
      </c>
      <c r="F1684" s="1">
        <f>IF(C1684&lt;0,443300000,44330*(1-POWER(C1684/$A$1,1/5.255))*1000)</f>
        <v>2653635.1043062699</v>
      </c>
      <c r="H1684" s="5">
        <f t="shared" si="26"/>
        <v>1.0621873017509487E-4</v>
      </c>
    </row>
    <row r="1685" spans="1:8">
      <c r="A1685" s="3" t="s">
        <v>12790</v>
      </c>
      <c r="B1685" s="1">
        <f>IF(ISERROR(SEARCH(" ",A1685)), 0, SEARCH(" ",A1685))</f>
        <v>6</v>
      </c>
      <c r="C1685" s="1">
        <f>IF(0=B1685,-1,LEFT(A1685,B1685-1)+0)</f>
        <v>62879</v>
      </c>
      <c r="D1685" s="1">
        <f>IF(B1685=0,-1,RIGHT(A1685,LEN(A1685)-B1685)+0)</f>
        <v>2656462</v>
      </c>
      <c r="F1685" s="1">
        <f>IF(C1685&lt;0,443300000,44330*(1-POWER(C1685/$A$1,1/5.255))*1000)</f>
        <v>2656157.1867588563</v>
      </c>
      <c r="H1685" s="5">
        <f t="shared" si="26"/>
        <v>1.1474406226918018E-4</v>
      </c>
    </row>
    <row r="1686" spans="1:8">
      <c r="A1686" s="3" t="s">
        <v>12791</v>
      </c>
      <c r="B1686" s="1">
        <f>IF(ISERROR(SEARCH(" ",A1686)), 0, SEARCH(" ",A1686))</f>
        <v>6</v>
      </c>
      <c r="C1686" s="1">
        <f>IF(0=B1686,-1,LEFT(A1686,B1686-1)+0)</f>
        <v>62859</v>
      </c>
      <c r="D1686" s="1">
        <f>IF(B1686=0,-1,RIGHT(A1686,LEN(A1686)-B1686)+0)</f>
        <v>2659007</v>
      </c>
      <c r="F1686" s="1">
        <f>IF(C1686&lt;0,443300000,44330*(1-POWER(C1686/$A$1,1/5.255))*1000)</f>
        <v>2658679.9188419753</v>
      </c>
      <c r="H1686" s="5">
        <f t="shared" si="26"/>
        <v>1.23008761550731E-4</v>
      </c>
    </row>
    <row r="1687" spans="1:8">
      <c r="A1687" s="3" t="s">
        <v>12792</v>
      </c>
      <c r="B1687" s="1">
        <f>IF(ISERROR(SEARCH(" ",A1687)), 0, SEARCH(" ",A1687))</f>
        <v>6</v>
      </c>
      <c r="C1687" s="1">
        <f>IF(0=B1687,-1,LEFT(A1687,B1687-1)+0)</f>
        <v>62839</v>
      </c>
      <c r="D1687" s="1">
        <f>IF(B1687=0,-1,RIGHT(A1687,LEN(A1687)-B1687)+0)</f>
        <v>2661552</v>
      </c>
      <c r="F1687" s="1">
        <f>IF(C1687&lt;0,443300000,44330*(1-POWER(C1687/$A$1,1/5.255))*1000)</f>
        <v>2661203.300929734</v>
      </c>
      <c r="H1687" s="5">
        <f t="shared" si="26"/>
        <v>1.3101343511830025E-4</v>
      </c>
    </row>
    <row r="1688" spans="1:8">
      <c r="A1688" s="3" t="s">
        <v>12793</v>
      </c>
      <c r="B1688" s="1">
        <f>IF(ISERROR(SEARCH(" ",A1688)), 0, SEARCH(" ",A1688))</f>
        <v>6</v>
      </c>
      <c r="C1688" s="1">
        <f>IF(0=B1688,-1,LEFT(A1688,B1688-1)+0)</f>
        <v>62819</v>
      </c>
      <c r="D1688" s="1">
        <f>IF(B1688=0,-1,RIGHT(A1688,LEN(A1688)-B1688)+0)</f>
        <v>2664098</v>
      </c>
      <c r="F1688" s="1">
        <f>IF(C1688&lt;0,443300000,44330*(1-POWER(C1688/$A$1,1/5.255))*1000)</f>
        <v>2663727.3333965736</v>
      </c>
      <c r="H1688" s="5">
        <f t="shared" si="26"/>
        <v>1.391339971076323E-4</v>
      </c>
    </row>
    <row r="1689" spans="1:8">
      <c r="A1689" s="3" t="s">
        <v>12794</v>
      </c>
      <c r="B1689" s="1">
        <f>IF(ISERROR(SEARCH(" ",A1689)), 0, SEARCH(" ",A1689))</f>
        <v>6</v>
      </c>
      <c r="C1689" s="1">
        <f>IF(0=B1689,-1,LEFT(A1689,B1689-1)+0)</f>
        <v>62799</v>
      </c>
      <c r="D1689" s="1">
        <f>IF(B1689=0,-1,RIGHT(A1689,LEN(A1689)-B1689)+0)</f>
        <v>2666643</v>
      </c>
      <c r="F1689" s="1">
        <f>IF(C1689&lt;0,443300000,44330*(1-POWER(C1689/$A$1,1/5.255))*1000)</f>
        <v>2666252.0166172613</v>
      </c>
      <c r="H1689" s="5">
        <f t="shared" si="26"/>
        <v>1.4662006978011718E-4</v>
      </c>
    </row>
    <row r="1690" spans="1:8">
      <c r="A1690" s="3" t="s">
        <v>12795</v>
      </c>
      <c r="B1690" s="1">
        <f>IF(ISERROR(SEARCH(" ",A1690)), 0, SEARCH(" ",A1690))</f>
        <v>6</v>
      </c>
      <c r="C1690" s="1">
        <f>IF(0=B1690,-1,LEFT(A1690,B1690-1)+0)</f>
        <v>62779</v>
      </c>
      <c r="D1690" s="1">
        <f>IF(B1690=0,-1,RIGHT(A1690,LEN(A1690)-B1690)+0)</f>
        <v>2669188</v>
      </c>
      <c r="F1690" s="1">
        <f>IF(C1690&lt;0,443300000,44330*(1-POWER(C1690/$A$1,1/5.255))*1000)</f>
        <v>2668777.3509669122</v>
      </c>
      <c r="H1690" s="5">
        <f t="shared" si="26"/>
        <v>1.5384792419558733E-4</v>
      </c>
    </row>
    <row r="1691" spans="1:8">
      <c r="A1691" s="3" t="s">
        <v>12796</v>
      </c>
      <c r="B1691" s="1">
        <f>IF(ISERROR(SEARCH(" ",A1691)), 0, SEARCH(" ",A1691))</f>
        <v>6</v>
      </c>
      <c r="C1691" s="1">
        <f>IF(0=B1691,-1,LEFT(A1691,B1691-1)+0)</f>
        <v>62759</v>
      </c>
      <c r="D1691" s="1">
        <f>IF(B1691=0,-1,RIGHT(A1691,LEN(A1691)-B1691)+0)</f>
        <v>2671733</v>
      </c>
      <c r="F1691" s="1">
        <f>IF(C1691&lt;0,443300000,44330*(1-POWER(C1691/$A$1,1/5.255))*1000)</f>
        <v>2671303.3368209731</v>
      </c>
      <c r="H1691" s="5">
        <f t="shared" si="26"/>
        <v>1.608181577376619E-4</v>
      </c>
    </row>
    <row r="1692" spans="1:8">
      <c r="A1692" s="3" t="s">
        <v>12797</v>
      </c>
      <c r="B1692" s="1">
        <f>IF(ISERROR(SEARCH(" ",A1692)), 0, SEARCH(" ",A1692))</f>
        <v>6</v>
      </c>
      <c r="C1692" s="1">
        <f>IF(0=B1692,-1,LEFT(A1692,B1692-1)+0)</f>
        <v>62739</v>
      </c>
      <c r="D1692" s="1">
        <f>IF(B1692=0,-1,RIGHT(A1692,LEN(A1692)-B1692)+0)</f>
        <v>2674278</v>
      </c>
      <c r="F1692" s="1">
        <f>IF(C1692&lt;0,443300000,44330*(1-POWER(C1692/$A$1,1/5.255))*1000)</f>
        <v>2673829.9745552232</v>
      </c>
      <c r="H1692" s="5">
        <f t="shared" si="26"/>
        <v>1.6753136539161264E-4</v>
      </c>
    </row>
    <row r="1693" spans="1:8">
      <c r="A1693" s="3" t="s">
        <v>12798</v>
      </c>
      <c r="B1693" s="1">
        <f>IF(ISERROR(SEARCH(" ",A1693)), 0, SEARCH(" ",A1693))</f>
        <v>6</v>
      </c>
      <c r="C1693" s="1">
        <f>IF(0=B1693,-1,LEFT(A1693,B1693-1)+0)</f>
        <v>62719</v>
      </c>
      <c r="D1693" s="1">
        <f>IF(B1693=0,-1,RIGHT(A1693,LEN(A1693)-B1693)+0)</f>
        <v>2676813</v>
      </c>
      <c r="F1693" s="1">
        <f>IF(C1693&lt;0,443300000,44330*(1-POWER(C1693/$A$1,1/5.255))*1000)</f>
        <v>2676357.2645457736</v>
      </c>
      <c r="H1693" s="5">
        <f t="shared" si="26"/>
        <v>1.7025300393653885E-4</v>
      </c>
    </row>
    <row r="1694" spans="1:8">
      <c r="A1694" s="3" t="s">
        <v>12799</v>
      </c>
      <c r="B1694" s="1">
        <f>IF(ISERROR(SEARCH(" ",A1694)), 0, SEARCH(" ",A1694))</f>
        <v>6</v>
      </c>
      <c r="C1694" s="1">
        <f>IF(0=B1694,-1,LEFT(A1694,B1694-1)+0)</f>
        <v>62699</v>
      </c>
      <c r="D1694" s="1">
        <f>IF(B1694=0,-1,RIGHT(A1694,LEN(A1694)-B1694)+0)</f>
        <v>2679358</v>
      </c>
      <c r="F1694" s="1">
        <f>IF(C1694&lt;0,443300000,44330*(1-POWER(C1694/$A$1,1/5.255))*1000)</f>
        <v>2678885.2071690927</v>
      </c>
      <c r="H1694" s="5">
        <f t="shared" si="26"/>
        <v>1.7645750620382721E-4</v>
      </c>
    </row>
    <row r="1695" spans="1:8">
      <c r="A1695" s="3" t="s">
        <v>12800</v>
      </c>
      <c r="B1695" s="1">
        <f>IF(ISERROR(SEARCH(" ",A1695)), 0, SEARCH(" ",A1695))</f>
        <v>6</v>
      </c>
      <c r="C1695" s="1">
        <f>IF(0=B1695,-1,LEFT(A1695,B1695-1)+0)</f>
        <v>62679</v>
      </c>
      <c r="D1695" s="1">
        <f>IF(B1695=0,-1,RIGHT(A1695,LEN(A1695)-B1695)+0)</f>
        <v>2681903</v>
      </c>
      <c r="F1695" s="1">
        <f>IF(C1695&lt;0,443300000,44330*(1-POWER(C1695/$A$1,1/5.255))*1000)</f>
        <v>2681413.8028019606</v>
      </c>
      <c r="H1695" s="5">
        <f t="shared" si="26"/>
        <v>1.824067455233789E-4</v>
      </c>
    </row>
    <row r="1696" spans="1:8">
      <c r="A1696" s="3" t="s">
        <v>12801</v>
      </c>
      <c r="B1696" s="1">
        <f>IF(ISERROR(SEARCH(" ",A1696)), 0, SEARCH(" ",A1696))</f>
        <v>6</v>
      </c>
      <c r="C1696" s="1">
        <f>IF(0=B1696,-1,LEFT(A1696,B1696-1)+0)</f>
        <v>62659</v>
      </c>
      <c r="D1696" s="1">
        <f>IF(B1696=0,-1,RIGHT(A1696,LEN(A1696)-B1696)+0)</f>
        <v>2684448</v>
      </c>
      <c r="F1696" s="1">
        <f>IF(C1696&lt;0,443300000,44330*(1-POWER(C1696/$A$1,1/5.255))*1000)</f>
        <v>2683943.0518215108</v>
      </c>
      <c r="H1696" s="5">
        <f t="shared" si="26"/>
        <v>1.8810130741561278E-4</v>
      </c>
    </row>
    <row r="1697" spans="1:8">
      <c r="A1697" s="3" t="s">
        <v>12802</v>
      </c>
      <c r="B1697" s="1">
        <f>IF(ISERROR(SEARCH(" ",A1697)), 0, SEARCH(" ",A1697))</f>
        <v>6</v>
      </c>
      <c r="C1697" s="1">
        <f>IF(0=B1697,-1,LEFT(A1697,B1697-1)+0)</f>
        <v>62639</v>
      </c>
      <c r="D1697" s="1">
        <f>IF(B1697=0,-1,RIGHT(A1697,LEN(A1697)-B1697)+0)</f>
        <v>2686993</v>
      </c>
      <c r="F1697" s="1">
        <f>IF(C1697&lt;0,443300000,44330*(1-POWER(C1697/$A$1,1/5.255))*1000)</f>
        <v>2686472.9546052171</v>
      </c>
      <c r="H1697" s="5">
        <f t="shared" si="26"/>
        <v>1.9354177505594852E-4</v>
      </c>
    </row>
    <row r="1698" spans="1:8">
      <c r="A1698" s="3" t="s">
        <v>12803</v>
      </c>
      <c r="B1698" s="1">
        <f>IF(ISERROR(SEARCH(" ",A1698)), 0, SEARCH(" ",A1698))</f>
        <v>6</v>
      </c>
      <c r="C1698" s="1">
        <f>IF(0=B1698,-1,LEFT(A1698,B1698-1)+0)</f>
        <v>62619</v>
      </c>
      <c r="D1698" s="1">
        <f>IF(B1698=0,-1,RIGHT(A1698,LEN(A1698)-B1698)+0)</f>
        <v>2689539</v>
      </c>
      <c r="F1698" s="1">
        <f>IF(C1698&lt;0,443300000,44330*(1-POWER(C1698/$A$1,1/5.255))*1000)</f>
        <v>2689003.5115308822</v>
      </c>
      <c r="H1698" s="5">
        <f t="shared" si="26"/>
        <v>1.9910046633188317E-4</v>
      </c>
    </row>
    <row r="1699" spans="1:8">
      <c r="A1699" s="3" t="s">
        <v>12804</v>
      </c>
      <c r="B1699" s="1">
        <f>IF(ISERROR(SEARCH(" ",A1699)), 0, SEARCH(" ",A1699))</f>
        <v>6</v>
      </c>
      <c r="C1699" s="1">
        <f>IF(0=B1699,-1,LEFT(A1699,B1699-1)+0)</f>
        <v>62599</v>
      </c>
      <c r="D1699" s="1">
        <f>IF(B1699=0,-1,RIGHT(A1699,LEN(A1699)-B1699)+0)</f>
        <v>2692084</v>
      </c>
      <c r="F1699" s="1">
        <f>IF(C1699&lt;0,443300000,44330*(1-POWER(C1699/$A$1,1/5.255))*1000)</f>
        <v>2691534.7229766538</v>
      </c>
      <c r="H1699" s="5">
        <f t="shared" si="26"/>
        <v>2.0403413242163444E-4</v>
      </c>
    </row>
    <row r="1700" spans="1:8">
      <c r="A1700" s="3" t="s">
        <v>12805</v>
      </c>
      <c r="B1700" s="1">
        <f>IF(ISERROR(SEARCH(" ",A1700)), 0, SEARCH(" ",A1700))</f>
        <v>6</v>
      </c>
      <c r="C1700" s="1">
        <f>IF(0=B1700,-1,LEFT(A1700,B1700-1)+0)</f>
        <v>62579</v>
      </c>
      <c r="D1700" s="1">
        <f>IF(B1700=0,-1,RIGHT(A1700,LEN(A1700)-B1700)+0)</f>
        <v>2694629</v>
      </c>
      <c r="F1700" s="1">
        <f>IF(C1700&lt;0,443300000,44330*(1-POWER(C1700/$A$1,1/5.255))*1000)</f>
        <v>2694066.5893210149</v>
      </c>
      <c r="H1700" s="5">
        <f t="shared" si="26"/>
        <v>2.0871544059871062E-4</v>
      </c>
    </row>
    <row r="1701" spans="1:8">
      <c r="A1701" s="3" t="s">
        <v>12806</v>
      </c>
      <c r="B1701" s="1">
        <f>IF(ISERROR(SEARCH(" ",A1701)), 0, SEARCH(" ",A1701))</f>
        <v>6</v>
      </c>
      <c r="C1701" s="1">
        <f>IF(0=B1701,-1,LEFT(A1701,B1701-1)+0)</f>
        <v>62559</v>
      </c>
      <c r="D1701" s="1">
        <f>IF(B1701=0,-1,RIGHT(A1701,LEN(A1701)-B1701)+0)</f>
        <v>2697174</v>
      </c>
      <c r="F1701" s="1">
        <f>IF(C1701&lt;0,443300000,44330*(1-POWER(C1701/$A$1,1/5.255))*1000)</f>
        <v>2696599.1109427908</v>
      </c>
      <c r="H1701" s="5">
        <f t="shared" si="26"/>
        <v>2.1314496477025567E-4</v>
      </c>
    </row>
    <row r="1702" spans="1:8">
      <c r="A1702" s="3" t="s">
        <v>12807</v>
      </c>
      <c r="B1702" s="1">
        <f>IF(ISERROR(SEARCH(" ",A1702)), 0, SEARCH(" ",A1702))</f>
        <v>6</v>
      </c>
      <c r="C1702" s="1">
        <f>IF(0=B1702,-1,LEFT(A1702,B1702-1)+0)</f>
        <v>62539</v>
      </c>
      <c r="D1702" s="1">
        <f>IF(B1702=0,-1,RIGHT(A1702,LEN(A1702)-B1702)+0)</f>
        <v>2699708</v>
      </c>
      <c r="F1702" s="1">
        <f>IF(C1702&lt;0,443300000,44330*(1-POWER(C1702/$A$1,1/5.255))*1000)</f>
        <v>2699132.2882211544</v>
      </c>
      <c r="H1702" s="5">
        <f t="shared" si="26"/>
        <v>2.1324964731209376E-4</v>
      </c>
    </row>
    <row r="1703" spans="1:8">
      <c r="A1703" s="3" t="s">
        <v>12808</v>
      </c>
      <c r="B1703" s="1">
        <f>IF(ISERROR(SEARCH(" ",A1703)), 0, SEARCH(" ",A1703))</f>
        <v>6</v>
      </c>
      <c r="C1703" s="1">
        <f>IF(0=B1703,-1,LEFT(A1703,B1703-1)+0)</f>
        <v>62519</v>
      </c>
      <c r="D1703" s="1">
        <f>IF(B1703=0,-1,RIGHT(A1703,LEN(A1703)-B1703)+0)</f>
        <v>2702253</v>
      </c>
      <c r="F1703" s="1">
        <f>IF(C1703&lt;0,443300000,44330*(1-POWER(C1703/$A$1,1/5.255))*1000)</f>
        <v>2701666.1215356113</v>
      </c>
      <c r="H1703" s="5">
        <f t="shared" si="26"/>
        <v>2.171811685984477E-4</v>
      </c>
    </row>
    <row r="1704" spans="1:8">
      <c r="A1704" s="3" t="s">
        <v>12809</v>
      </c>
      <c r="B1704" s="1">
        <f>IF(ISERROR(SEARCH(" ",A1704)), 0, SEARCH(" ",A1704))</f>
        <v>6</v>
      </c>
      <c r="C1704" s="1">
        <f>IF(0=B1704,-1,LEFT(A1704,B1704-1)+0)</f>
        <v>62499</v>
      </c>
      <c r="D1704" s="1">
        <f>IF(B1704=0,-1,RIGHT(A1704,LEN(A1704)-B1704)+0)</f>
        <v>2704799</v>
      </c>
      <c r="F1704" s="1">
        <f>IF(C1704&lt;0,443300000,44330*(1-POWER(C1704/$A$1,1/5.255))*1000)</f>
        <v>2704200.6112660016</v>
      </c>
      <c r="H1704" s="5">
        <f t="shared" si="26"/>
        <v>2.2123223721925609E-4</v>
      </c>
    </row>
    <row r="1705" spans="1:8">
      <c r="A1705" s="3" t="s">
        <v>12810</v>
      </c>
      <c r="B1705" s="1">
        <f>IF(ISERROR(SEARCH(" ",A1705)), 0, SEARCH(" ",A1705))</f>
        <v>6</v>
      </c>
      <c r="C1705" s="1">
        <f>IF(0=B1705,-1,LEFT(A1705,B1705-1)+0)</f>
        <v>62479</v>
      </c>
      <c r="D1705" s="1">
        <f>IF(B1705=0,-1,RIGHT(A1705,LEN(A1705)-B1705)+0)</f>
        <v>2707344</v>
      </c>
      <c r="F1705" s="1">
        <f>IF(C1705&lt;0,443300000,44330*(1-POWER(C1705/$A$1,1/5.255))*1000)</f>
        <v>2706735.7577925157</v>
      </c>
      <c r="H1705" s="5">
        <f t="shared" si="26"/>
        <v>2.2466380610824477E-4</v>
      </c>
    </row>
    <row r="1706" spans="1:8">
      <c r="A1706" s="3" t="s">
        <v>12811</v>
      </c>
      <c r="B1706" s="1">
        <f>IF(ISERROR(SEARCH(" ",A1706)), 0, SEARCH(" ",A1706))</f>
        <v>6</v>
      </c>
      <c r="C1706" s="1">
        <f>IF(0=B1706,-1,LEFT(A1706,B1706-1)+0)</f>
        <v>62459</v>
      </c>
      <c r="D1706" s="1">
        <f>IF(B1706=0,-1,RIGHT(A1706,LEN(A1706)-B1706)+0)</f>
        <v>2709889</v>
      </c>
      <c r="F1706" s="1">
        <f>IF(C1706&lt;0,443300000,44330*(1-POWER(C1706/$A$1,1/5.255))*1000)</f>
        <v>2709271.5614956985</v>
      </c>
      <c r="H1706" s="5">
        <f t="shared" si="26"/>
        <v>2.2784641891290648E-4</v>
      </c>
    </row>
    <row r="1707" spans="1:8">
      <c r="A1707" s="3" t="s">
        <v>12812</v>
      </c>
      <c r="B1707" s="1">
        <f>IF(ISERROR(SEARCH(" ",A1707)), 0, SEARCH(" ",A1707))</f>
        <v>6</v>
      </c>
      <c r="C1707" s="1">
        <f>IF(0=B1707,-1,LEFT(A1707,B1707-1)+0)</f>
        <v>62439</v>
      </c>
      <c r="D1707" s="1">
        <f>IF(B1707=0,-1,RIGHT(A1707,LEN(A1707)-B1707)+0)</f>
        <v>2712434</v>
      </c>
      <c r="F1707" s="1">
        <f>IF(C1707&lt;0,443300000,44330*(1-POWER(C1707/$A$1,1/5.255))*1000)</f>
        <v>2711808.0227564094</v>
      </c>
      <c r="H1707" s="5">
        <f t="shared" si="26"/>
        <v>2.3078063598621544E-4</v>
      </c>
    </row>
    <row r="1708" spans="1:8">
      <c r="A1708" s="3" t="s">
        <v>12813</v>
      </c>
      <c r="B1708" s="1">
        <f>IF(ISERROR(SEARCH(" ",A1708)), 0, SEARCH(" ",A1708))</f>
        <v>6</v>
      </c>
      <c r="C1708" s="1">
        <f>IF(0=B1708,-1,LEFT(A1708,B1708-1)+0)</f>
        <v>62419</v>
      </c>
      <c r="D1708" s="1">
        <f>IF(B1708=0,-1,RIGHT(A1708,LEN(A1708)-B1708)+0)</f>
        <v>2714979</v>
      </c>
      <c r="F1708" s="1">
        <f>IF(C1708&lt;0,443300000,44330*(1-POWER(C1708/$A$1,1/5.255))*1000)</f>
        <v>2714345.1419558665</v>
      </c>
      <c r="H1708" s="5">
        <f t="shared" si="26"/>
        <v>2.3346701544782543E-4</v>
      </c>
    </row>
    <row r="1709" spans="1:8">
      <c r="A1709" s="3" t="s">
        <v>12814</v>
      </c>
      <c r="B1709" s="1">
        <f>IF(ISERROR(SEARCH(" ",A1709)), 0, SEARCH(" ",A1709))</f>
        <v>6</v>
      </c>
      <c r="C1709" s="1">
        <f>IF(0=B1709,-1,LEFT(A1709,B1709-1)+0)</f>
        <v>62399</v>
      </c>
      <c r="D1709" s="1">
        <f>IF(B1709=0,-1,RIGHT(A1709,LEN(A1709)-B1709)+0)</f>
        <v>2717525</v>
      </c>
      <c r="F1709" s="1">
        <f>IF(C1709&lt;0,443300000,44330*(1-POWER(C1709/$A$1,1/5.255))*1000)</f>
        <v>2716882.9194756383</v>
      </c>
      <c r="H1709" s="5">
        <f t="shared" si="26"/>
        <v>2.3627400828389521E-4</v>
      </c>
    </row>
    <row r="1710" spans="1:8">
      <c r="A1710" s="3" t="s">
        <v>12815</v>
      </c>
      <c r="B1710" s="1">
        <f>IF(ISERROR(SEARCH(" ",A1710)), 0, SEARCH(" ",A1710))</f>
        <v>6</v>
      </c>
      <c r="C1710" s="1">
        <f>IF(0=B1710,-1,LEFT(A1710,B1710-1)+0)</f>
        <v>62379</v>
      </c>
      <c r="D1710" s="1">
        <f>IF(B1710=0,-1,RIGHT(A1710,LEN(A1710)-B1710)+0)</f>
        <v>2720059</v>
      </c>
      <c r="F1710" s="1">
        <f>IF(C1710&lt;0,443300000,44330*(1-POWER(C1710/$A$1,1/5.255))*1000)</f>
        <v>2719421.355697623</v>
      </c>
      <c r="H1710" s="5">
        <f t="shared" si="26"/>
        <v>2.3442296743453417E-4</v>
      </c>
    </row>
    <row r="1711" spans="1:8">
      <c r="A1711" s="3" t="s">
        <v>12816</v>
      </c>
      <c r="B1711" s="1">
        <f>IF(ISERROR(SEARCH(" ",A1711)), 0, SEARCH(" ",A1711))</f>
        <v>6</v>
      </c>
      <c r="C1711" s="1">
        <f>IF(0=B1711,-1,LEFT(A1711,B1711-1)+0)</f>
        <v>62359</v>
      </c>
      <c r="D1711" s="1">
        <f>IF(B1711=0,-1,RIGHT(A1711,LEN(A1711)-B1711)+0)</f>
        <v>2722604</v>
      </c>
      <c r="F1711" s="1">
        <f>IF(C1711&lt;0,443300000,44330*(1-POWER(C1711/$A$1,1/5.255))*1000)</f>
        <v>2721960.4510040674</v>
      </c>
      <c r="H1711" s="5">
        <f t="shared" si="26"/>
        <v>2.3637260355621463E-4</v>
      </c>
    </row>
    <row r="1712" spans="1:8">
      <c r="A1712" s="3" t="s">
        <v>12817</v>
      </c>
      <c r="B1712" s="1">
        <f>IF(ISERROR(SEARCH(" ",A1712)), 0, SEARCH(" ",A1712))</f>
        <v>6</v>
      </c>
      <c r="C1712" s="1">
        <f>IF(0=B1712,-1,LEFT(A1712,B1712-1)+0)</f>
        <v>62339</v>
      </c>
      <c r="D1712" s="1">
        <f>IF(B1712=0,-1,RIGHT(A1712,LEN(A1712)-B1712)+0)</f>
        <v>2725149</v>
      </c>
      <c r="F1712" s="1">
        <f>IF(C1712&lt;0,443300000,44330*(1-POWER(C1712/$A$1,1/5.255))*1000)</f>
        <v>2724500.2057775641</v>
      </c>
      <c r="H1712" s="5">
        <f t="shared" si="26"/>
        <v>2.3807660514559532E-4</v>
      </c>
    </row>
    <row r="1713" spans="1:8">
      <c r="A1713" s="3" t="s">
        <v>12818</v>
      </c>
      <c r="B1713" s="1">
        <f>IF(ISERROR(SEARCH(" ",A1713)), 0, SEARCH(" ",A1713))</f>
        <v>6</v>
      </c>
      <c r="C1713" s="1">
        <f>IF(0=B1713,-1,LEFT(A1713,B1713-1)+0)</f>
        <v>62319</v>
      </c>
      <c r="D1713" s="1">
        <f>IF(B1713=0,-1,RIGHT(A1713,LEN(A1713)-B1713)+0)</f>
        <v>2727694</v>
      </c>
      <c r="F1713" s="1">
        <f>IF(C1713&lt;0,443300000,44330*(1-POWER(C1713/$A$1,1/5.255))*1000)</f>
        <v>2727040.6204010537</v>
      </c>
      <c r="H1713" s="5">
        <f t="shared" si="26"/>
        <v>2.3953551936042335E-4</v>
      </c>
    </row>
    <row r="1714" spans="1:8">
      <c r="A1714" s="3" t="s">
        <v>12819</v>
      </c>
      <c r="B1714" s="1">
        <f>IF(ISERROR(SEARCH(" ",A1714)), 0, SEARCH(" ",A1714))</f>
        <v>6</v>
      </c>
      <c r="C1714" s="1">
        <f>IF(0=B1714,-1,LEFT(A1714,B1714-1)+0)</f>
        <v>62299</v>
      </c>
      <c r="D1714" s="1">
        <f>IF(B1714=0,-1,RIGHT(A1714,LEN(A1714)-B1714)+0)</f>
        <v>2730240</v>
      </c>
      <c r="F1714" s="1">
        <f>IF(C1714&lt;0,443300000,44330*(1-POWER(C1714/$A$1,1/5.255))*1000)</f>
        <v>2729581.6952578127</v>
      </c>
      <c r="H1714" s="5">
        <f t="shared" si="26"/>
        <v>2.4111607118321523E-4</v>
      </c>
    </row>
    <row r="1715" spans="1:8">
      <c r="A1715" s="3" t="s">
        <v>12820</v>
      </c>
      <c r="B1715" s="1">
        <f>IF(ISERROR(SEARCH(" ",A1715)), 0, SEARCH(" ",A1715))</f>
        <v>6</v>
      </c>
      <c r="C1715" s="1">
        <f>IF(0=B1715,-1,LEFT(A1715,B1715-1)+0)</f>
        <v>62279</v>
      </c>
      <c r="D1715" s="1">
        <f>IF(B1715=0,-1,RIGHT(A1715,LEN(A1715)-B1715)+0)</f>
        <v>2732785</v>
      </c>
      <c r="F1715" s="1">
        <f>IF(C1715&lt;0,443300000,44330*(1-POWER(C1715/$A$1,1/5.255))*1000)</f>
        <v>2732123.4307314763</v>
      </c>
      <c r="H1715" s="5">
        <f t="shared" si="26"/>
        <v>2.4208610209867055E-4</v>
      </c>
    </row>
    <row r="1716" spans="1:8">
      <c r="A1716" s="3" t="s">
        <v>12821</v>
      </c>
      <c r="B1716" s="1">
        <f>IF(ISERROR(SEARCH(" ",A1716)), 0, SEARCH(" ",A1716))</f>
        <v>6</v>
      </c>
      <c r="C1716" s="1">
        <f>IF(0=B1716,-1,LEFT(A1716,B1716-1)+0)</f>
        <v>62259</v>
      </c>
      <c r="D1716" s="1">
        <f>IF(B1716=0,-1,RIGHT(A1716,LEN(A1716)-B1716)+0)</f>
        <v>2735330</v>
      </c>
      <c r="F1716" s="1">
        <f>IF(C1716&lt;0,443300000,44330*(1-POWER(C1716/$A$1,1/5.255))*1000)</f>
        <v>2734665.8272060142</v>
      </c>
      <c r="H1716" s="5">
        <f t="shared" si="26"/>
        <v>2.4281267488230311E-4</v>
      </c>
    </row>
    <row r="1717" spans="1:8">
      <c r="A1717" s="3" t="s">
        <v>12822</v>
      </c>
      <c r="B1717" s="1">
        <f>IF(ISERROR(SEARCH(" ",A1717)), 0, SEARCH(" ",A1717))</f>
        <v>6</v>
      </c>
      <c r="C1717" s="1">
        <f>IF(0=B1717,-1,LEFT(A1717,B1717-1)+0)</f>
        <v>62239</v>
      </c>
      <c r="D1717" s="1">
        <f>IF(B1717=0,-1,RIGHT(A1717,LEN(A1717)-B1717)+0)</f>
        <v>2737875</v>
      </c>
      <c r="F1717" s="1">
        <f>IF(C1717&lt;0,443300000,44330*(1-POWER(C1717/$A$1,1/5.255))*1000)</f>
        <v>2737208.8850657456</v>
      </c>
      <c r="H1717" s="5">
        <f t="shared" si="26"/>
        <v>2.4329632808453187E-4</v>
      </c>
    </row>
    <row r="1718" spans="1:8">
      <c r="A1718" s="3" t="s">
        <v>12823</v>
      </c>
      <c r="B1718" s="1">
        <f>IF(ISERROR(SEARCH(" ",A1718)), 0, SEARCH(" ",A1718))</f>
        <v>6</v>
      </c>
      <c r="C1718" s="1">
        <f>IF(0=B1718,-1,LEFT(A1718,B1718-1)+0)</f>
        <v>62219</v>
      </c>
      <c r="D1718" s="1">
        <f>IF(B1718=0,-1,RIGHT(A1718,LEN(A1718)-B1718)+0)</f>
        <v>2740420</v>
      </c>
      <c r="F1718" s="1">
        <f>IF(C1718&lt;0,443300000,44330*(1-POWER(C1718/$A$1,1/5.255))*1000)</f>
        <v>2739752.6046953448</v>
      </c>
      <c r="H1718" s="5">
        <f t="shared" si="26"/>
        <v>2.4353759812553935E-4</v>
      </c>
    </row>
    <row r="1719" spans="1:8">
      <c r="A1719" s="3" t="s">
        <v>12824</v>
      </c>
      <c r="B1719" s="1">
        <f>IF(ISERROR(SEARCH(" ",A1719)), 0, SEARCH(" ",A1719))</f>
        <v>6</v>
      </c>
      <c r="C1719" s="1">
        <f>IF(0=B1719,-1,LEFT(A1719,B1719-1)+0)</f>
        <v>62199</v>
      </c>
      <c r="D1719" s="1">
        <f>IF(B1719=0,-1,RIGHT(A1719,LEN(A1719)-B1719)+0)</f>
        <v>2742954</v>
      </c>
      <c r="F1719" s="1">
        <f>IF(C1719&lt;0,443300000,44330*(1-POWER(C1719/$A$1,1/5.255))*1000)</f>
        <v>2742296.9864798249</v>
      </c>
      <c r="H1719" s="5">
        <f t="shared" si="26"/>
        <v>2.3952772090786993E-4</v>
      </c>
    </row>
    <row r="1720" spans="1:8">
      <c r="A1720" s="3" t="s">
        <v>12825</v>
      </c>
      <c r="B1720" s="1">
        <f>IF(ISERROR(SEARCH(" ",A1720)), 0, SEARCH(" ",A1720))</f>
        <v>6</v>
      </c>
      <c r="C1720" s="1">
        <f>IF(0=B1720,-1,LEFT(A1720,B1720-1)+0)</f>
        <v>62179</v>
      </c>
      <c r="D1720" s="1">
        <f>IF(B1720=0,-1,RIGHT(A1720,LEN(A1720)-B1720)+0)</f>
        <v>2745500</v>
      </c>
      <c r="F1720" s="1">
        <f>IF(C1720&lt;0,443300000,44330*(1-POWER(C1720/$A$1,1/5.255))*1000)</f>
        <v>2744842.0308045479</v>
      </c>
      <c r="H1720" s="5">
        <f t="shared" si="26"/>
        <v>2.396536861963406E-4</v>
      </c>
    </row>
    <row r="1721" spans="1:8">
      <c r="A1721" s="3" t="s">
        <v>12826</v>
      </c>
      <c r="B1721" s="1">
        <f>IF(ISERROR(SEARCH(" ",A1721)), 0, SEARCH(" ",A1721))</f>
        <v>6</v>
      </c>
      <c r="C1721" s="1">
        <f>IF(0=B1721,-1,LEFT(A1721,B1721-1)+0)</f>
        <v>62159</v>
      </c>
      <c r="D1721" s="1">
        <f>IF(B1721=0,-1,RIGHT(A1721,LEN(A1721)-B1721)+0)</f>
        <v>2748045</v>
      </c>
      <c r="F1721" s="1">
        <f>IF(C1721&lt;0,443300000,44330*(1-POWER(C1721/$A$1,1/5.255))*1000)</f>
        <v>2747387.7380552269</v>
      </c>
      <c r="H1721" s="5">
        <f t="shared" si="26"/>
        <v>2.3917437479122113E-4</v>
      </c>
    </row>
    <row r="1722" spans="1:8">
      <c r="A1722" s="3" t="s">
        <v>12827</v>
      </c>
      <c r="B1722" s="1">
        <f>IF(ISERROR(SEARCH(" ",A1722)), 0, SEARCH(" ",A1722))</f>
        <v>6</v>
      </c>
      <c r="C1722" s="1">
        <f>IF(0=B1722,-1,LEFT(A1722,B1722-1)+0)</f>
        <v>62139</v>
      </c>
      <c r="D1722" s="1">
        <f>IF(B1722=0,-1,RIGHT(A1722,LEN(A1722)-B1722)+0)</f>
        <v>2750590</v>
      </c>
      <c r="F1722" s="1">
        <f>IF(C1722&lt;0,443300000,44330*(1-POWER(C1722/$A$1,1/5.255))*1000)</f>
        <v>2749934.1086179228</v>
      </c>
      <c r="H1722" s="5">
        <f t="shared" si="26"/>
        <v>2.3845479772603085E-4</v>
      </c>
    </row>
    <row r="1723" spans="1:8">
      <c r="A1723" s="3" t="s">
        <v>12828</v>
      </c>
      <c r="B1723" s="1">
        <f>IF(ISERROR(SEARCH(" ",A1723)), 0, SEARCH(" ",A1723))</f>
        <v>6</v>
      </c>
      <c r="C1723" s="1">
        <f>IF(0=B1723,-1,LEFT(A1723,B1723-1)+0)</f>
        <v>62119</v>
      </c>
      <c r="D1723" s="1">
        <f>IF(B1723=0,-1,RIGHT(A1723,LEN(A1723)-B1723)+0)</f>
        <v>2753135</v>
      </c>
      <c r="F1723" s="1">
        <f>IF(C1723&lt;0,443300000,44330*(1-POWER(C1723/$A$1,1/5.255))*1000)</f>
        <v>2752481.1428790428</v>
      </c>
      <c r="H1723" s="5">
        <f t="shared" si="26"/>
        <v>2.3749548095433953E-4</v>
      </c>
    </row>
    <row r="1724" spans="1:8">
      <c r="A1724" s="3" t="s">
        <v>12829</v>
      </c>
      <c r="B1724" s="1">
        <f>IF(ISERROR(SEARCH(" ",A1724)), 0, SEARCH(" ",A1724))</f>
        <v>6</v>
      </c>
      <c r="C1724" s="1">
        <f>IF(0=B1724,-1,LEFT(A1724,B1724-1)+0)</f>
        <v>62099</v>
      </c>
      <c r="D1724" s="1">
        <f>IF(B1724=0,-1,RIGHT(A1724,LEN(A1724)-B1724)+0)</f>
        <v>2755680</v>
      </c>
      <c r="F1724" s="1">
        <f>IF(C1724&lt;0,443300000,44330*(1-POWER(C1724/$A$1,1/5.255))*1000)</f>
        <v>2755028.8412253461</v>
      </c>
      <c r="H1724" s="5">
        <f t="shared" si="26"/>
        <v>2.36296948358995E-4</v>
      </c>
    </row>
    <row r="1725" spans="1:8">
      <c r="A1725" s="3" t="s">
        <v>12830</v>
      </c>
      <c r="B1725" s="1">
        <f>IF(ISERROR(SEARCH(" ",A1725)), 0, SEARCH(" ",A1725))</f>
        <v>6</v>
      </c>
      <c r="C1725" s="1">
        <f>IF(0=B1725,-1,LEFT(A1725,B1725-1)+0)</f>
        <v>62079</v>
      </c>
      <c r="D1725" s="1">
        <f>IF(B1725=0,-1,RIGHT(A1725,LEN(A1725)-B1725)+0)</f>
        <v>2758226</v>
      </c>
      <c r="F1725" s="1">
        <f>IF(C1725&lt;0,443300000,44330*(1-POWER(C1725/$A$1,1/5.255))*1000)</f>
        <v>2757577.2040439481</v>
      </c>
      <c r="H1725" s="5">
        <f t="shared" si="26"/>
        <v>2.3522218848343407E-4</v>
      </c>
    </row>
    <row r="1726" spans="1:8">
      <c r="A1726" s="3" t="s">
        <v>12831</v>
      </c>
      <c r="B1726" s="1">
        <f>IF(ISERROR(SEARCH(" ",A1726)), 0, SEARCH(" ",A1726))</f>
        <v>6</v>
      </c>
      <c r="C1726" s="1">
        <f>IF(0=B1726,-1,LEFT(A1726,B1726-1)+0)</f>
        <v>62059</v>
      </c>
      <c r="D1726" s="1">
        <f>IF(B1726=0,-1,RIGHT(A1726,LEN(A1726)-B1726)+0)</f>
        <v>2760771</v>
      </c>
      <c r="F1726" s="1">
        <f>IF(C1726&lt;0,443300000,44330*(1-POWER(C1726/$A$1,1/5.255))*1000)</f>
        <v>2760126.2317223037</v>
      </c>
      <c r="H1726" s="5">
        <f t="shared" si="26"/>
        <v>2.335464541232626E-4</v>
      </c>
    </row>
    <row r="1727" spans="1:8">
      <c r="A1727" s="3" t="s">
        <v>12832</v>
      </c>
      <c r="B1727" s="1">
        <f>IF(ISERROR(SEARCH(" ",A1727)), 0, SEARCH(" ",A1727))</f>
        <v>6</v>
      </c>
      <c r="C1727" s="1">
        <f>IF(0=B1727,-1,LEFT(A1727,B1727-1)+0)</f>
        <v>62039</v>
      </c>
      <c r="D1727" s="1">
        <f>IF(B1727=0,-1,RIGHT(A1727,LEN(A1727)-B1727)+0)</f>
        <v>2763316</v>
      </c>
      <c r="F1727" s="1">
        <f>IF(C1727&lt;0,443300000,44330*(1-POWER(C1727/$A$1,1/5.255))*1000)</f>
        <v>2762675.9246482211</v>
      </c>
      <c r="H1727" s="5">
        <f t="shared" si="26"/>
        <v>2.3163306396332649E-4</v>
      </c>
    </row>
    <row r="1728" spans="1:8">
      <c r="A1728" s="3" t="s">
        <v>12833</v>
      </c>
      <c r="B1728" s="1">
        <f>IF(ISERROR(SEARCH(" ",A1728)), 0, SEARCH(" ",A1728))</f>
        <v>6</v>
      </c>
      <c r="C1728" s="1">
        <f>IF(0=B1728,-1,LEFT(A1728,B1728-1)+0)</f>
        <v>62019</v>
      </c>
      <c r="D1728" s="1">
        <f>IF(B1728=0,-1,RIGHT(A1728,LEN(A1728)-B1728)+0)</f>
        <v>2765850</v>
      </c>
      <c r="F1728" s="1">
        <f>IF(C1728&lt;0,443300000,44330*(1-POWER(C1728/$A$1,1/5.255))*1000)</f>
        <v>2765226.2832098636</v>
      </c>
      <c r="H1728" s="5">
        <f t="shared" si="26"/>
        <v>2.255063687967227E-4</v>
      </c>
    </row>
    <row r="1729" spans="1:8">
      <c r="A1729" s="3" t="s">
        <v>12834</v>
      </c>
      <c r="B1729" s="1">
        <f>IF(ISERROR(SEARCH(" ",A1729)), 0, SEARCH(" ",A1729))</f>
        <v>6</v>
      </c>
      <c r="C1729" s="1">
        <f>IF(0=B1729,-1,LEFT(A1729,B1729-1)+0)</f>
        <v>61999</v>
      </c>
      <c r="D1729" s="1">
        <f>IF(B1729=0,-1,RIGHT(A1729,LEN(A1729)-B1729)+0)</f>
        <v>2768395</v>
      </c>
      <c r="F1729" s="1">
        <f>IF(C1729&lt;0,443300000,44330*(1-POWER(C1729/$A$1,1/5.255))*1000)</f>
        <v>2767777.3077957537</v>
      </c>
      <c r="H1729" s="5">
        <f t="shared" si="26"/>
        <v>2.2312285791814299E-4</v>
      </c>
    </row>
    <row r="1730" spans="1:8">
      <c r="A1730" s="3" t="s">
        <v>12835</v>
      </c>
      <c r="B1730" s="1">
        <f>IF(ISERROR(SEARCH(" ",A1730)), 0, SEARCH(" ",A1730))</f>
        <v>6</v>
      </c>
      <c r="C1730" s="1">
        <f>IF(0=B1730,-1,LEFT(A1730,B1730-1)+0)</f>
        <v>61979</v>
      </c>
      <c r="D1730" s="1">
        <f>IF(B1730=0,-1,RIGHT(A1730,LEN(A1730)-B1730)+0)</f>
        <v>2770940</v>
      </c>
      <c r="F1730" s="1">
        <f>IF(C1730&lt;0,443300000,44330*(1-POWER(C1730/$A$1,1/5.255))*1000)</f>
        <v>2770328.9987947433</v>
      </c>
      <c r="H1730" s="5">
        <f t="shared" si="26"/>
        <v>2.2050322463015238E-4</v>
      </c>
    </row>
    <row r="1731" spans="1:8">
      <c r="A1731" s="3" t="s">
        <v>12836</v>
      </c>
      <c r="B1731" s="1">
        <f>IF(ISERROR(SEARCH(" ",A1731)), 0, SEARCH(" ",A1731))</f>
        <v>6</v>
      </c>
      <c r="C1731" s="1">
        <f>IF(0=B1731,-1,LEFT(A1731,B1731-1)+0)</f>
        <v>61959</v>
      </c>
      <c r="D1731" s="1">
        <f>IF(B1731=0,-1,RIGHT(A1731,LEN(A1731)-B1731)+0)</f>
        <v>2773486</v>
      </c>
      <c r="F1731" s="1">
        <f>IF(C1731&lt;0,443300000,44330*(1-POWER(C1731/$A$1,1/5.255))*1000)</f>
        <v>2772881.3565960587</v>
      </c>
      <c r="H1731" s="5">
        <f t="shared" si="26"/>
        <v>2.1800845720558885E-4</v>
      </c>
    </row>
    <row r="1732" spans="1:8">
      <c r="A1732" s="3" t="s">
        <v>12837</v>
      </c>
      <c r="B1732" s="1">
        <f>IF(ISERROR(SEARCH(" ",A1732)), 0, SEARCH(" ",A1732))</f>
        <v>6</v>
      </c>
      <c r="C1732" s="1">
        <f>IF(0=B1732,-1,LEFT(A1732,B1732-1)+0)</f>
        <v>61939</v>
      </c>
      <c r="D1732" s="1">
        <f>IF(B1732=0,-1,RIGHT(A1732,LEN(A1732)-B1732)+0)</f>
        <v>2776031</v>
      </c>
      <c r="F1732" s="1">
        <f>IF(C1732&lt;0,443300000,44330*(1-POWER(C1732/$A$1,1/5.255))*1000)</f>
        <v>2775434.3815892758</v>
      </c>
      <c r="H1732" s="5">
        <f t="shared" ref="H1732:H1795" si="27">IF(D1732&gt;0,ABS((F1732-D1732)/D1732),0)</f>
        <v>2.1491777675545237E-4</v>
      </c>
    </row>
    <row r="1733" spans="1:8">
      <c r="A1733" s="3" t="s">
        <v>12838</v>
      </c>
      <c r="B1733" s="1">
        <f>IF(ISERROR(SEARCH(" ",A1733)), 0, SEARCH(" ",A1733))</f>
        <v>6</v>
      </c>
      <c r="C1733" s="1">
        <f>IF(0=B1733,-1,LEFT(A1733,B1733-1)+0)</f>
        <v>61919</v>
      </c>
      <c r="D1733" s="1">
        <f>IF(B1733=0,-1,RIGHT(A1733,LEN(A1733)-B1733)+0)</f>
        <v>2778576</v>
      </c>
      <c r="F1733" s="1">
        <f>IF(C1733&lt;0,443300000,44330*(1-POWER(C1733/$A$1,1/5.255))*1000)</f>
        <v>2777988.0741643095</v>
      </c>
      <c r="H1733" s="5">
        <f t="shared" si="27"/>
        <v>2.1159249762844749E-4</v>
      </c>
    </row>
    <row r="1734" spans="1:8">
      <c r="A1734" s="3" t="s">
        <v>12839</v>
      </c>
      <c r="B1734" s="1">
        <f>IF(ISERROR(SEARCH(" ",A1734)), 0, SEARCH(" ",A1734))</f>
        <v>6</v>
      </c>
      <c r="C1734" s="1">
        <f>IF(0=B1734,-1,LEFT(A1734,B1734-1)+0)</f>
        <v>61899</v>
      </c>
      <c r="D1734" s="1">
        <f>IF(B1734=0,-1,RIGHT(A1734,LEN(A1734)-B1734)+0)</f>
        <v>2781121</v>
      </c>
      <c r="F1734" s="1">
        <f>IF(C1734&lt;0,443300000,44330*(1-POWER(C1734/$A$1,1/5.255))*1000)</f>
        <v>2780542.4347114447</v>
      </c>
      <c r="H1734" s="5">
        <f t="shared" si="27"/>
        <v>2.0803312353376307E-4</v>
      </c>
    </row>
    <row r="1735" spans="1:8">
      <c r="A1735" s="3" t="s">
        <v>12840</v>
      </c>
      <c r="B1735" s="1">
        <f>IF(ISERROR(SEARCH(" ",A1735)), 0, SEARCH(" ",A1735))</f>
        <v>6</v>
      </c>
      <c r="C1735" s="1">
        <f>IF(0=B1735,-1,LEFT(A1735,B1735-1)+0)</f>
        <v>61879</v>
      </c>
      <c r="D1735" s="1">
        <f>IF(B1735=0,-1,RIGHT(A1735,LEN(A1735)-B1735)+0)</f>
        <v>2783666</v>
      </c>
      <c r="F1735" s="1">
        <f>IF(C1735&lt;0,443300000,44330*(1-POWER(C1735/$A$1,1/5.255))*1000)</f>
        <v>2783097.4636213146</v>
      </c>
      <c r="H1735" s="5">
        <f t="shared" si="27"/>
        <v>2.0424015621320408E-4</v>
      </c>
    </row>
    <row r="1736" spans="1:8">
      <c r="A1736" s="3" t="s">
        <v>12841</v>
      </c>
      <c r="B1736" s="1">
        <f>IF(ISERROR(SEARCH(" ",A1736)), 0, SEARCH(" ",A1736))</f>
        <v>6</v>
      </c>
      <c r="C1736" s="1">
        <f>IF(0=B1736,-1,LEFT(A1736,B1736-1)+0)</f>
        <v>61859</v>
      </c>
      <c r="D1736" s="1">
        <f>IF(B1736=0,-1,RIGHT(A1736,LEN(A1736)-B1736)+0)</f>
        <v>2786212</v>
      </c>
      <c r="F1736" s="1">
        <f>IF(C1736&lt;0,443300000,44330*(1-POWER(C1736/$A$1,1/5.255))*1000)</f>
        <v>2785653.1612849073</v>
      </c>
      <c r="H1736" s="5">
        <f t="shared" si="27"/>
        <v>2.0057293382296274E-4</v>
      </c>
    </row>
    <row r="1737" spans="1:8">
      <c r="A1737" s="3" t="s">
        <v>12842</v>
      </c>
      <c r="B1737" s="1">
        <f>IF(ISERROR(SEARCH(" ",A1737)), 0, SEARCH(" ",A1737))</f>
        <v>6</v>
      </c>
      <c r="C1737" s="1">
        <f>IF(0=B1737,-1,LEFT(A1737,B1737-1)+0)</f>
        <v>61839</v>
      </c>
      <c r="D1737" s="1">
        <f>IF(B1737=0,-1,RIGHT(A1737,LEN(A1737)-B1737)+0)</f>
        <v>2788746</v>
      </c>
      <c r="F1737" s="1">
        <f>IF(C1737&lt;0,443300000,44330*(1-POWER(C1737/$A$1,1/5.255))*1000)</f>
        <v>2788209.5280935657</v>
      </c>
      <c r="H1737" s="5">
        <f t="shared" si="27"/>
        <v>1.9237030064203728E-4</v>
      </c>
    </row>
    <row r="1738" spans="1:8">
      <c r="A1738" s="3" t="s">
        <v>12843</v>
      </c>
      <c r="B1738" s="1">
        <f>IF(ISERROR(SEARCH(" ",A1738)), 0, SEARCH(" ",A1738))</f>
        <v>6</v>
      </c>
      <c r="C1738" s="1">
        <f>IF(0=B1738,-1,LEFT(A1738,B1738-1)+0)</f>
        <v>61819</v>
      </c>
      <c r="D1738" s="1">
        <f>IF(B1738=0,-1,RIGHT(A1738,LEN(A1738)-B1738)+0)</f>
        <v>2791291</v>
      </c>
      <c r="F1738" s="1">
        <f>IF(C1738&lt;0,443300000,44330*(1-POWER(C1738/$A$1,1/5.255))*1000)</f>
        <v>2790766.5644389866</v>
      </c>
      <c r="H1738" s="5">
        <f t="shared" si="27"/>
        <v>1.8788279724808629E-4</v>
      </c>
    </row>
    <row r="1739" spans="1:8">
      <c r="A1739" s="3" t="s">
        <v>12844</v>
      </c>
      <c r="B1739" s="1">
        <f>IF(ISERROR(SEARCH(" ",A1739)), 0, SEARCH(" ",A1739))</f>
        <v>6</v>
      </c>
      <c r="C1739" s="1">
        <f>IF(0=B1739,-1,LEFT(A1739,B1739-1)+0)</f>
        <v>61799</v>
      </c>
      <c r="D1739" s="1">
        <f>IF(B1739=0,-1,RIGHT(A1739,LEN(A1739)-B1739)+0)</f>
        <v>2793836</v>
      </c>
      <c r="F1739" s="1">
        <f>IF(C1739&lt;0,443300000,44330*(1-POWER(C1739/$A$1,1/5.255))*1000)</f>
        <v>2793324.2707132269</v>
      </c>
      <c r="H1739" s="5">
        <f t="shared" si="27"/>
        <v>1.8316368132314506E-4</v>
      </c>
    </row>
    <row r="1740" spans="1:8">
      <c r="A1740" s="3" t="s">
        <v>12845</v>
      </c>
      <c r="B1740" s="1">
        <f>IF(ISERROR(SEARCH(" ",A1740)), 0, SEARCH(" ",A1740))</f>
        <v>6</v>
      </c>
      <c r="C1740" s="1">
        <f>IF(0=B1740,-1,LEFT(A1740,B1740-1)+0)</f>
        <v>61779</v>
      </c>
      <c r="D1740" s="1">
        <f>IF(B1740=0,-1,RIGHT(A1740,LEN(A1740)-B1740)+0)</f>
        <v>2796381</v>
      </c>
      <c r="F1740" s="1">
        <f>IF(C1740&lt;0,443300000,44330*(1-POWER(C1740/$A$1,1/5.255))*1000)</f>
        <v>2795882.6473087003</v>
      </c>
      <c r="H1740" s="5">
        <f t="shared" si="27"/>
        <v>1.7821344491317445E-4</v>
      </c>
    </row>
    <row r="1741" spans="1:8">
      <c r="A1741" s="3" t="s">
        <v>12846</v>
      </c>
      <c r="B1741" s="1">
        <f>IF(ISERROR(SEARCH(" ",A1741)), 0, SEARCH(" ",A1741))</f>
        <v>6</v>
      </c>
      <c r="C1741" s="1">
        <f>IF(0=B1741,-1,LEFT(A1741,B1741-1)+0)</f>
        <v>61759</v>
      </c>
      <c r="D1741" s="1">
        <f>IF(B1741=0,-1,RIGHT(A1741,LEN(A1741)-B1741)+0)</f>
        <v>2798927</v>
      </c>
      <c r="F1741" s="1">
        <f>IF(C1741&lt;0,443300000,44330*(1-POWER(C1741/$A$1,1/5.255))*1000)</f>
        <v>2798441.6946181729</v>
      </c>
      <c r="H1741" s="5">
        <f t="shared" si="27"/>
        <v>1.7338979609938252E-4</v>
      </c>
    </row>
    <row r="1742" spans="1:8">
      <c r="A1742" s="3" t="s">
        <v>12847</v>
      </c>
      <c r="B1742" s="1">
        <f>IF(ISERROR(SEARCH(" ",A1742)), 0, SEARCH(" ",A1742))</f>
        <v>6</v>
      </c>
      <c r="C1742" s="1">
        <f>IF(0=B1742,-1,LEFT(A1742,B1742-1)+0)</f>
        <v>61739</v>
      </c>
      <c r="D1742" s="1">
        <f>IF(B1742=0,-1,RIGHT(A1742,LEN(A1742)-B1742)+0)</f>
        <v>2801472</v>
      </c>
      <c r="F1742" s="1">
        <f>IF(C1742&lt;0,443300000,44330*(1-POWER(C1742/$A$1,1/5.255))*1000)</f>
        <v>2801001.4130347683</v>
      </c>
      <c r="H1742" s="5">
        <f t="shared" si="27"/>
        <v>1.6797846461849005E-4</v>
      </c>
    </row>
    <row r="1743" spans="1:8">
      <c r="A1743" s="3" t="s">
        <v>12848</v>
      </c>
      <c r="B1743" s="1">
        <f>IF(ISERROR(SEARCH(" ",A1743)), 0, SEARCH(" ",A1743))</f>
        <v>6</v>
      </c>
      <c r="C1743" s="1">
        <f>IF(0=B1743,-1,LEFT(A1743,B1743-1)+0)</f>
        <v>61719</v>
      </c>
      <c r="D1743" s="1">
        <f>IF(B1743=0,-1,RIGHT(A1743,LEN(A1743)-B1743)+0)</f>
        <v>2804017</v>
      </c>
      <c r="F1743" s="1">
        <f>IF(C1743&lt;0,443300000,44330*(1-POWER(C1743/$A$1,1/5.255))*1000)</f>
        <v>2803561.8029519799</v>
      </c>
      <c r="H1743" s="5">
        <f t="shared" si="27"/>
        <v>1.6233747798964252E-4</v>
      </c>
    </row>
    <row r="1744" spans="1:8">
      <c r="A1744" s="3" t="s">
        <v>12849</v>
      </c>
      <c r="B1744" s="1">
        <f>IF(ISERROR(SEARCH(" ",A1744)), 0, SEARCH(" ",A1744))</f>
        <v>6</v>
      </c>
      <c r="C1744" s="1">
        <f>IF(0=B1744,-1,LEFT(A1744,B1744-1)+0)</f>
        <v>61699</v>
      </c>
      <c r="D1744" s="1">
        <f>IF(B1744=0,-1,RIGHT(A1744,LEN(A1744)-B1744)+0)</f>
        <v>2806562</v>
      </c>
      <c r="F1744" s="1">
        <f>IF(C1744&lt;0,443300000,44330*(1-POWER(C1744/$A$1,1/5.255))*1000)</f>
        <v>2806122.8647636413</v>
      </c>
      <c r="H1744" s="5">
        <f t="shared" si="27"/>
        <v>1.5646732064309848E-4</v>
      </c>
    </row>
    <row r="1745" spans="1:8">
      <c r="A1745" s="3" t="s">
        <v>12850</v>
      </c>
      <c r="B1745" s="1">
        <f>IF(ISERROR(SEARCH(" ",A1745)), 0, SEARCH(" ",A1745))</f>
        <v>6</v>
      </c>
      <c r="C1745" s="1">
        <f>IF(0=B1745,-1,LEFT(A1745,B1745-1)+0)</f>
        <v>61679</v>
      </c>
      <c r="D1745" s="1">
        <f>IF(B1745=0,-1,RIGHT(A1745,LEN(A1745)-B1745)+0)</f>
        <v>2809096</v>
      </c>
      <c r="F1745" s="1">
        <f>IF(C1745&lt;0,443300000,44330*(1-POWER(C1745/$A$1,1/5.255))*1000)</f>
        <v>2808684.5988639528</v>
      </c>
      <c r="H1745" s="5">
        <f t="shared" si="27"/>
        <v>1.4645321343492954E-4</v>
      </c>
    </row>
    <row r="1746" spans="1:8">
      <c r="A1746" s="3" t="s">
        <v>12851</v>
      </c>
      <c r="B1746" s="1">
        <f>IF(ISERROR(SEARCH(" ",A1746)), 0, SEARCH(" ",A1746))</f>
        <v>6</v>
      </c>
      <c r="C1746" s="1">
        <f>IF(0=B1746,-1,LEFT(A1746,B1746-1)+0)</f>
        <v>61659</v>
      </c>
      <c r="D1746" s="1">
        <f>IF(B1746=0,-1,RIGHT(A1746,LEN(A1746)-B1746)+0)</f>
        <v>2811641</v>
      </c>
      <c r="F1746" s="1">
        <f>IF(C1746&lt;0,443300000,44330*(1-POWER(C1746/$A$1,1/5.255))*1000)</f>
        <v>2811247.0056474777</v>
      </c>
      <c r="H1746" s="5">
        <f t="shared" si="27"/>
        <v>1.4012967961496726E-4</v>
      </c>
    </row>
    <row r="1747" spans="1:8">
      <c r="A1747" s="3" t="s">
        <v>12852</v>
      </c>
      <c r="B1747" s="1">
        <f>IF(ISERROR(SEARCH(" ",A1747)), 0, SEARCH(" ",A1747))</f>
        <v>6</v>
      </c>
      <c r="C1747" s="1">
        <f>IF(0=B1747,-1,LEFT(A1747,B1747-1)+0)</f>
        <v>61639</v>
      </c>
      <c r="D1747" s="1">
        <f>IF(B1747=0,-1,RIGHT(A1747,LEN(A1747)-B1747)+0)</f>
        <v>2814187</v>
      </c>
      <c r="F1747" s="1">
        <f>IF(C1747&lt;0,443300000,44330*(1-POWER(C1747/$A$1,1/5.255))*1000)</f>
        <v>2813810.0855091396</v>
      </c>
      <c r="H1747" s="5">
        <f t="shared" si="27"/>
        <v>1.3393370478238339E-4</v>
      </c>
    </row>
    <row r="1748" spans="1:8">
      <c r="A1748" s="3" t="s">
        <v>12853</v>
      </c>
      <c r="B1748" s="1">
        <f>IF(ISERROR(SEARCH(" ",A1748)), 0, SEARCH(" ",A1748))</f>
        <v>6</v>
      </c>
      <c r="C1748" s="1">
        <f>IF(0=B1748,-1,LEFT(A1748,B1748-1)+0)</f>
        <v>61619</v>
      </c>
      <c r="D1748" s="1">
        <f>IF(B1748=0,-1,RIGHT(A1748,LEN(A1748)-B1748)+0)</f>
        <v>2816732</v>
      </c>
      <c r="F1748" s="1">
        <f>IF(C1748&lt;0,443300000,44330*(1-POWER(C1748/$A$1,1/5.255))*1000)</f>
        <v>2816373.8388442146</v>
      </c>
      <c r="H1748" s="5">
        <f t="shared" si="27"/>
        <v>1.271548573969529E-4</v>
      </c>
    </row>
    <row r="1749" spans="1:8">
      <c r="A1749" s="3" t="s">
        <v>12854</v>
      </c>
      <c r="B1749" s="1">
        <f>IF(ISERROR(SEARCH(" ",A1749)), 0, SEARCH(" ",A1749))</f>
        <v>6</v>
      </c>
      <c r="C1749" s="1">
        <f>IF(0=B1749,-1,LEFT(A1749,B1749-1)+0)</f>
        <v>61599</v>
      </c>
      <c r="D1749" s="1">
        <f>IF(B1749=0,-1,RIGHT(A1749,LEN(A1749)-B1749)+0)</f>
        <v>2819277</v>
      </c>
      <c r="F1749" s="1">
        <f>IF(C1749&lt;0,443300000,44330*(1-POWER(C1749/$A$1,1/5.255))*1000)</f>
        <v>2818938.2660483406</v>
      </c>
      <c r="H1749" s="5">
        <f t="shared" si="27"/>
        <v>1.2014922679091393E-4</v>
      </c>
    </row>
    <row r="1750" spans="1:8">
      <c r="A1750" s="3" t="s">
        <v>12855</v>
      </c>
      <c r="B1750" s="1">
        <f>IF(ISERROR(SEARCH(" ",A1750)), 0, SEARCH(" ",A1750))</f>
        <v>6</v>
      </c>
      <c r="C1750" s="1">
        <f>IF(0=B1750,-1,LEFT(A1750,B1750-1)+0)</f>
        <v>61579</v>
      </c>
      <c r="D1750" s="1">
        <f>IF(B1750=0,-1,RIGHT(A1750,LEN(A1750)-B1750)+0)</f>
        <v>2821822</v>
      </c>
      <c r="F1750" s="1">
        <f>IF(C1750&lt;0,443300000,44330*(1-POWER(C1750/$A$1,1/5.255))*1000)</f>
        <v>2821503.3675175221</v>
      </c>
      <c r="H1750" s="5">
        <f t="shared" si="27"/>
        <v>1.1291728623489697E-4</v>
      </c>
    </row>
    <row r="1751" spans="1:8">
      <c r="A1751" s="3" t="s">
        <v>12856</v>
      </c>
      <c r="B1751" s="1">
        <f>IF(ISERROR(SEARCH(" ",A1751)), 0, SEARCH(" ",A1751))</f>
        <v>6</v>
      </c>
      <c r="C1751" s="1">
        <f>IF(0=B1751,-1,LEFT(A1751,B1751-1)+0)</f>
        <v>61559</v>
      </c>
      <c r="D1751" s="1">
        <f>IF(B1751=0,-1,RIGHT(A1751,LEN(A1751)-B1751)+0)</f>
        <v>2824367</v>
      </c>
      <c r="F1751" s="1">
        <f>IF(C1751&lt;0,443300000,44330*(1-POWER(C1751/$A$1,1/5.255))*1000)</f>
        <v>2824069.1436481215</v>
      </c>
      <c r="H1751" s="5">
        <f t="shared" si="27"/>
        <v>1.0545950716691351E-4</v>
      </c>
    </row>
    <row r="1752" spans="1:8">
      <c r="A1752" s="3" t="s">
        <v>12857</v>
      </c>
      <c r="B1752" s="1">
        <f>IF(ISERROR(SEARCH(" ",A1752)), 0, SEARCH(" ",A1752))</f>
        <v>6</v>
      </c>
      <c r="C1752" s="1">
        <f>IF(0=B1752,-1,LEFT(A1752,B1752-1)+0)</f>
        <v>61539</v>
      </c>
      <c r="D1752" s="1">
        <f>IF(B1752=0,-1,RIGHT(A1752,LEN(A1752)-B1752)+0)</f>
        <v>2826913</v>
      </c>
      <c r="F1752" s="1">
        <f>IF(C1752&lt;0,443300000,44330*(1-POWER(C1752/$A$1,1/5.255))*1000)</f>
        <v>2826635.5948368651</v>
      </c>
      <c r="H1752" s="5">
        <f t="shared" si="27"/>
        <v>9.8130067368509003E-5</v>
      </c>
    </row>
    <row r="1753" spans="1:8">
      <c r="A1753" s="3" t="s">
        <v>12858</v>
      </c>
      <c r="B1753" s="1">
        <f>IF(ISERROR(SEARCH(" ",A1753)), 0, SEARCH(" ",A1753))</f>
        <v>6</v>
      </c>
      <c r="C1753" s="1">
        <f>IF(0=B1753,-1,LEFT(A1753,B1753-1)+0)</f>
        <v>61519</v>
      </c>
      <c r="D1753" s="1">
        <f>IF(B1753=0,-1,RIGHT(A1753,LEN(A1753)-B1753)+0)</f>
        <v>2829458</v>
      </c>
      <c r="F1753" s="1">
        <f>IF(C1753&lt;0,443300000,44330*(1-POWER(C1753/$A$1,1/5.255))*1000)</f>
        <v>2829202.721480839</v>
      </c>
      <c r="H1753" s="5">
        <f t="shared" si="27"/>
        <v>9.0221702941356804E-5</v>
      </c>
    </row>
    <row r="1754" spans="1:8">
      <c r="A1754" s="3" t="s">
        <v>12859</v>
      </c>
      <c r="B1754" s="1">
        <f>IF(ISERROR(SEARCH(" ",A1754)), 0, SEARCH(" ",A1754))</f>
        <v>6</v>
      </c>
      <c r="C1754" s="1">
        <f>IF(0=B1754,-1,LEFT(A1754,B1754-1)+0)</f>
        <v>61499</v>
      </c>
      <c r="D1754" s="1">
        <f>IF(B1754=0,-1,RIGHT(A1754,LEN(A1754)-B1754)+0)</f>
        <v>2831992</v>
      </c>
      <c r="F1754" s="1">
        <f>IF(C1754&lt;0,443300000,44330*(1-POWER(C1754/$A$1,1/5.255))*1000)</f>
        <v>2831770.5239774883</v>
      </c>
      <c r="H1754" s="5">
        <f t="shared" si="27"/>
        <v>7.8205031127107931E-5</v>
      </c>
    </row>
    <row r="1755" spans="1:8">
      <c r="A1755" s="3" t="s">
        <v>12860</v>
      </c>
      <c r="B1755" s="1">
        <f>IF(ISERROR(SEARCH(" ",A1755)), 0, SEARCH(" ",A1755))</f>
        <v>6</v>
      </c>
      <c r="C1755" s="1">
        <f>IF(0=B1755,-1,LEFT(A1755,B1755-1)+0)</f>
        <v>61479</v>
      </c>
      <c r="D1755" s="1">
        <f>IF(B1755=0,-1,RIGHT(A1755,LEN(A1755)-B1755)+0)</f>
        <v>2834537</v>
      </c>
      <c r="F1755" s="1">
        <f>IF(C1755&lt;0,443300000,44330*(1-POWER(C1755/$A$1,1/5.255))*1000)</f>
        <v>2834339.0027246326</v>
      </c>
      <c r="H1755" s="5">
        <f t="shared" si="27"/>
        <v>6.985171665332969E-5</v>
      </c>
    </row>
    <row r="1756" spans="1:8">
      <c r="A1756" s="3" t="s">
        <v>12861</v>
      </c>
      <c r="B1756" s="1">
        <f>IF(ISERROR(SEARCH(" ",A1756)), 0, SEARCH(" ",A1756))</f>
        <v>6</v>
      </c>
      <c r="C1756" s="1">
        <f>IF(0=B1756,-1,LEFT(A1756,B1756-1)+0)</f>
        <v>61459</v>
      </c>
      <c r="D1756" s="1">
        <f>IF(B1756=0,-1,RIGHT(A1756,LEN(A1756)-B1756)+0)</f>
        <v>2837082</v>
      </c>
      <c r="F1756" s="1">
        <f>IF(C1756&lt;0,443300000,44330*(1-POWER(C1756/$A$1,1/5.255))*1000)</f>
        <v>2836908.1581204464</v>
      </c>
      <c r="H1756" s="5">
        <f t="shared" si="27"/>
        <v>6.1274887209332419E-5</v>
      </c>
    </row>
    <row r="1757" spans="1:8">
      <c r="A1757" s="3" t="s">
        <v>12862</v>
      </c>
      <c r="B1757" s="1">
        <f>IF(ISERROR(SEARCH(" ",A1757)), 0, SEARCH(" ",A1757))</f>
        <v>6</v>
      </c>
      <c r="C1757" s="1">
        <f>IF(0=B1757,-1,LEFT(A1757,B1757-1)+0)</f>
        <v>61439</v>
      </c>
      <c r="D1757" s="1">
        <f>IF(B1757=0,-1,RIGHT(A1757,LEN(A1757)-B1757)+0)</f>
        <v>2839627</v>
      </c>
      <c r="F1757" s="1">
        <f>IF(C1757&lt;0,443300000,44330*(1-POWER(C1757/$A$1,1/5.255))*1000)</f>
        <v>2839477.9905634713</v>
      </c>
      <c r="H1757" s="5">
        <f t="shared" si="27"/>
        <v>5.247500341723194E-5</v>
      </c>
    </row>
    <row r="1758" spans="1:8">
      <c r="A1758" s="3" t="s">
        <v>12863</v>
      </c>
      <c r="B1758" s="1">
        <f>IF(ISERROR(SEARCH(" ",A1758)), 0, SEARCH(" ",A1758))</f>
        <v>6</v>
      </c>
      <c r="C1758" s="1">
        <f>IF(0=B1758,-1,LEFT(A1758,B1758-1)+0)</f>
        <v>61419</v>
      </c>
      <c r="D1758" s="1">
        <f>IF(B1758=0,-1,RIGHT(A1758,LEN(A1758)-B1758)+0)</f>
        <v>2842173</v>
      </c>
      <c r="F1758" s="1">
        <f>IF(C1758&lt;0,443300000,44330*(1-POWER(C1758/$A$1,1/5.255))*1000)</f>
        <v>2842048.5004526097</v>
      </c>
      <c r="H1758" s="5">
        <f t="shared" si="27"/>
        <v>4.3804352300253101E-5</v>
      </c>
    </row>
    <row r="1759" spans="1:8">
      <c r="A1759" s="3" t="s">
        <v>12864</v>
      </c>
      <c r="B1759" s="1">
        <f>IF(ISERROR(SEARCH(" ",A1759)), 0, SEARCH(" ",A1759))</f>
        <v>6</v>
      </c>
      <c r="C1759" s="1">
        <f>IF(0=B1759,-1,LEFT(A1759,B1759-1)+0)</f>
        <v>61399</v>
      </c>
      <c r="D1759" s="1">
        <f>IF(B1759=0,-1,RIGHT(A1759,LEN(A1759)-B1759)+0)</f>
        <v>2844718</v>
      </c>
      <c r="F1759" s="1">
        <f>IF(C1759&lt;0,443300000,44330*(1-POWER(C1759/$A$1,1/5.255))*1000)</f>
        <v>2844619.688187134</v>
      </c>
      <c r="H1759" s="5">
        <f t="shared" si="27"/>
        <v>3.4559423066192673E-5</v>
      </c>
    </row>
    <row r="1760" spans="1:8">
      <c r="A1760" s="3" t="s">
        <v>12865</v>
      </c>
      <c r="B1760" s="1">
        <f>IF(ISERROR(SEARCH(" ",A1760)), 0, SEARCH(" ",A1760))</f>
        <v>6</v>
      </c>
      <c r="C1760" s="1">
        <f>IF(0=B1760,-1,LEFT(A1760,B1760-1)+0)</f>
        <v>61379</v>
      </c>
      <c r="D1760" s="1">
        <f>IF(B1760=0,-1,RIGHT(A1760,LEN(A1760)-B1760)+0)</f>
        <v>2847263</v>
      </c>
      <c r="F1760" s="1">
        <f>IF(C1760&lt;0,443300000,44330*(1-POWER(C1760/$A$1,1/5.255))*1000)</f>
        <v>2847191.5541666774</v>
      </c>
      <c r="H1760" s="5">
        <f t="shared" si="27"/>
        <v>2.5092811349914665E-5</v>
      </c>
    </row>
    <row r="1761" spans="1:8">
      <c r="A1761" s="3" t="s">
        <v>12866</v>
      </c>
      <c r="B1761" s="1">
        <f>IF(ISERROR(SEARCH(" ",A1761)), 0, SEARCH(" ",A1761))</f>
        <v>6</v>
      </c>
      <c r="C1761" s="1">
        <f>IF(0=B1761,-1,LEFT(A1761,B1761-1)+0)</f>
        <v>61359</v>
      </c>
      <c r="D1761" s="1">
        <f>IF(B1761=0,-1,RIGHT(A1761,LEN(A1761)-B1761)+0)</f>
        <v>2849808</v>
      </c>
      <c r="F1761" s="1">
        <f>IF(C1761&lt;0,443300000,44330*(1-POWER(C1761/$A$1,1/5.255))*1000)</f>
        <v>2849764.0987912468</v>
      </c>
      <c r="H1761" s="5">
        <f t="shared" si="27"/>
        <v>1.5404970704423567E-5</v>
      </c>
    </row>
    <row r="1762" spans="1:8">
      <c r="A1762" s="3" t="s">
        <v>12867</v>
      </c>
      <c r="B1762" s="1">
        <f>IF(ISERROR(SEARCH(" ",A1762)), 0, SEARCH(" ",A1762))</f>
        <v>6</v>
      </c>
      <c r="C1762" s="1">
        <f>IF(0=B1762,-1,LEFT(A1762,B1762-1)+0)</f>
        <v>61339</v>
      </c>
      <c r="D1762" s="1">
        <f>IF(B1762=0,-1,RIGHT(A1762,LEN(A1762)-B1762)+0)</f>
        <v>2852353</v>
      </c>
      <c r="F1762" s="1">
        <f>IF(C1762&lt;0,443300000,44330*(1-POWER(C1762/$A$1,1/5.255))*1000)</f>
        <v>2852337.3224612097</v>
      </c>
      <c r="H1762" s="5">
        <f t="shared" si="27"/>
        <v>5.4963529374780792E-6</v>
      </c>
    </row>
    <row r="1763" spans="1:8">
      <c r="A1763" s="3" t="s">
        <v>12868</v>
      </c>
      <c r="B1763" s="1">
        <f>IF(ISERROR(SEARCH(" ",A1763)), 0, SEARCH(" ",A1763))</f>
        <v>6</v>
      </c>
      <c r="C1763" s="1">
        <f>IF(0=B1763,-1,LEFT(A1763,B1763-1)+0)</f>
        <v>61319</v>
      </c>
      <c r="D1763" s="1">
        <f>IF(B1763=0,-1,RIGHT(A1763,LEN(A1763)-B1763)+0)</f>
        <v>2854936</v>
      </c>
      <c r="F1763" s="1">
        <f>IF(C1763&lt;0,443300000,44330*(1-POWER(C1763/$A$1,1/5.255))*1000)</f>
        <v>2854911.2255772939</v>
      </c>
      <c r="H1763" s="5">
        <f t="shared" si="27"/>
        <v>8.6777506417323592E-6</v>
      </c>
    </row>
    <row r="1764" spans="1:8">
      <c r="A1764" s="3" t="s">
        <v>12869</v>
      </c>
      <c r="B1764" s="1">
        <f>IF(ISERROR(SEARCH(" ",A1764)), 0, SEARCH(" ",A1764))</f>
        <v>6</v>
      </c>
      <c r="C1764" s="1">
        <f>IF(0=B1764,-1,LEFT(A1764,B1764-1)+0)</f>
        <v>61299</v>
      </c>
      <c r="D1764" s="1">
        <f>IF(B1764=0,-1,RIGHT(A1764,LEN(A1764)-B1764)+0)</f>
        <v>2857543</v>
      </c>
      <c r="F1764" s="1">
        <f>IF(C1764&lt;0,443300000,44330*(1-POWER(C1764/$A$1,1/5.255))*1000)</f>
        <v>2857485.8085406073</v>
      </c>
      <c r="H1764" s="5">
        <f t="shared" si="27"/>
        <v>2.0014207797630023E-5</v>
      </c>
    </row>
    <row r="1765" spans="1:8">
      <c r="A1765" s="3" t="s">
        <v>12870</v>
      </c>
      <c r="B1765" s="1">
        <f>IF(ISERROR(SEARCH(" ",A1765)), 0, SEARCH(" ",A1765))</f>
        <v>6</v>
      </c>
      <c r="C1765" s="1">
        <f>IF(0=B1765,-1,LEFT(A1765,B1765-1)+0)</f>
        <v>61279</v>
      </c>
      <c r="D1765" s="1">
        <f>IF(B1765=0,-1,RIGHT(A1765,LEN(A1765)-B1765)+0)</f>
        <v>2860149</v>
      </c>
      <c r="F1765" s="1">
        <f>IF(C1765&lt;0,443300000,44330*(1-POWER(C1765/$A$1,1/5.255))*1000)</f>
        <v>2860061.0717526199</v>
      </c>
      <c r="H1765" s="5">
        <f t="shared" si="27"/>
        <v>3.0742540818702238E-5</v>
      </c>
    </row>
    <row r="1766" spans="1:8">
      <c r="A1766" s="3" t="s">
        <v>12871</v>
      </c>
      <c r="B1766" s="1">
        <f>IF(ISERROR(SEARCH(" ",A1766)), 0, SEARCH(" ",A1766))</f>
        <v>6</v>
      </c>
      <c r="C1766" s="1">
        <f>IF(0=B1766,-1,LEFT(A1766,B1766-1)+0)</f>
        <v>61259</v>
      </c>
      <c r="D1766" s="1">
        <f>IF(B1766=0,-1,RIGHT(A1766,LEN(A1766)-B1766)+0)</f>
        <v>2862755</v>
      </c>
      <c r="F1766" s="1">
        <f>IF(C1766&lt;0,443300000,44330*(1-POWER(C1766/$A$1,1/5.255))*1000)</f>
        <v>2862637.0156151731</v>
      </c>
      <c r="H1766" s="5">
        <f t="shared" si="27"/>
        <v>4.1213580913089015E-5</v>
      </c>
    </row>
    <row r="1767" spans="1:8">
      <c r="A1767" s="3" t="s">
        <v>12872</v>
      </c>
      <c r="B1767" s="1">
        <f>IF(ISERROR(SEARCH(" ",A1767)), 0, SEARCH(" ",A1767))</f>
        <v>6</v>
      </c>
      <c r="C1767" s="1">
        <f>IF(0=B1767,-1,LEFT(A1767,B1767-1)+0)</f>
        <v>61239</v>
      </c>
      <c r="D1767" s="1">
        <f>IF(B1767=0,-1,RIGHT(A1767,LEN(A1767)-B1767)+0)</f>
        <v>2865362</v>
      </c>
      <c r="F1767" s="1">
        <f>IF(C1767&lt;0,443300000,44330*(1-POWER(C1767/$A$1,1/5.255))*1000)</f>
        <v>2865213.640530467</v>
      </c>
      <c r="H1767" s="5">
        <f t="shared" si="27"/>
        <v>5.1776867820877998E-5</v>
      </c>
    </row>
    <row r="1768" spans="1:8">
      <c r="A1768" s="3" t="s">
        <v>12873</v>
      </c>
      <c r="B1768" s="1">
        <f>IF(ISERROR(SEARCH(" ",A1768)), 0, SEARCH(" ",A1768))</f>
        <v>6</v>
      </c>
      <c r="C1768" s="1">
        <f>IF(0=B1768,-1,LEFT(A1768,B1768-1)+0)</f>
        <v>61219</v>
      </c>
      <c r="D1768" s="1">
        <f>IF(B1768=0,-1,RIGHT(A1768,LEN(A1768)-B1768)+0)</f>
        <v>2867968</v>
      </c>
      <c r="F1768" s="1">
        <f>IF(C1768&lt;0,443300000,44330*(1-POWER(C1768/$A$1,1/5.255))*1000)</f>
        <v>2867790.9469010783</v>
      </c>
      <c r="H1768" s="5">
        <f t="shared" si="27"/>
        <v>6.1734684250892643E-5</v>
      </c>
    </row>
    <row r="1769" spans="1:8">
      <c r="A1769" s="3" t="s">
        <v>12874</v>
      </c>
      <c r="B1769" s="1">
        <f>IF(ISERROR(SEARCH(" ",A1769)), 0, SEARCH(" ",A1769))</f>
        <v>6</v>
      </c>
      <c r="C1769" s="1">
        <f>IF(0=B1769,-1,LEFT(A1769,B1769-1)+0)</f>
        <v>61199</v>
      </c>
      <c r="D1769" s="1">
        <f>IF(B1769=0,-1,RIGHT(A1769,LEN(A1769)-B1769)+0)</f>
        <v>2870574</v>
      </c>
      <c r="F1769" s="1">
        <f>IF(C1769&lt;0,443300000,44330*(1-POWER(C1769/$A$1,1/5.255))*1000)</f>
        <v>2870368.9351299615</v>
      </c>
      <c r="H1769" s="5">
        <f t="shared" si="27"/>
        <v>7.1436886852084444E-5</v>
      </c>
    </row>
    <row r="1770" spans="1:8">
      <c r="A1770" s="3" t="s">
        <v>12875</v>
      </c>
      <c r="B1770" s="1">
        <f>IF(ISERROR(SEARCH(" ",A1770)), 0, SEARCH(" ",A1770))</f>
        <v>6</v>
      </c>
      <c r="C1770" s="1">
        <f>IF(0=B1770,-1,LEFT(A1770,B1770-1)+0)</f>
        <v>61179</v>
      </c>
      <c r="D1770" s="1">
        <f>IF(B1770=0,-1,RIGHT(A1770,LEN(A1770)-B1770)+0)</f>
        <v>2873181</v>
      </c>
      <c r="F1770" s="1">
        <f>IF(C1770&lt;0,443300000,44330*(1-POWER(C1770/$A$1,1/5.255))*1000)</f>
        <v>2872947.6056204173</v>
      </c>
      <c r="H1770" s="5">
        <f t="shared" si="27"/>
        <v>8.1232048932079713E-5</v>
      </c>
    </row>
    <row r="1771" spans="1:8">
      <c r="A1771" s="3" t="s">
        <v>12876</v>
      </c>
      <c r="B1771" s="1">
        <f>IF(ISERROR(SEARCH(" ",A1771)), 0, SEARCH(" ",A1771))</f>
        <v>6</v>
      </c>
      <c r="C1771" s="1">
        <f>IF(0=B1771,-1,LEFT(A1771,B1771-1)+0)</f>
        <v>61159</v>
      </c>
      <c r="D1771" s="1">
        <f>IF(B1771=0,-1,RIGHT(A1771,LEN(A1771)-B1771)+0)</f>
        <v>2875776</v>
      </c>
      <c r="F1771" s="1">
        <f>IF(C1771&lt;0,443300000,44330*(1-POWER(C1771/$A$1,1/5.255))*1000)</f>
        <v>2875526.9587761462</v>
      </c>
      <c r="H1771" s="5">
        <f t="shared" si="27"/>
        <v>8.6599660006143219E-5</v>
      </c>
    </row>
    <row r="1772" spans="1:8">
      <c r="A1772" s="3" t="s">
        <v>12877</v>
      </c>
      <c r="B1772" s="1">
        <f>IF(ISERROR(SEARCH(" ",A1772)), 0, SEARCH(" ",A1772))</f>
        <v>6</v>
      </c>
      <c r="C1772" s="1">
        <f>IF(0=B1772,-1,LEFT(A1772,B1772-1)+0)</f>
        <v>61139</v>
      </c>
      <c r="D1772" s="1">
        <f>IF(B1772=0,-1,RIGHT(A1772,LEN(A1772)-B1772)+0)</f>
        <v>2878382</v>
      </c>
      <c r="F1772" s="1">
        <f>IF(C1772&lt;0,443300000,44330*(1-POWER(C1772/$A$1,1/5.255))*1000)</f>
        <v>2878106.9950011997</v>
      </c>
      <c r="H1772" s="5">
        <f t="shared" si="27"/>
        <v>9.5541522563837863E-5</v>
      </c>
    </row>
    <row r="1773" spans="1:8">
      <c r="A1773" s="3" t="s">
        <v>12878</v>
      </c>
      <c r="B1773" s="1">
        <f>IF(ISERROR(SEARCH(" ",A1773)), 0, SEARCH(" ",A1773))</f>
        <v>6</v>
      </c>
      <c r="C1773" s="1">
        <f>IF(0=B1773,-1,LEFT(A1773,B1773-1)+0)</f>
        <v>61119</v>
      </c>
      <c r="D1773" s="1">
        <f>IF(B1773=0,-1,RIGHT(A1773,LEN(A1773)-B1773)+0)</f>
        <v>2880988</v>
      </c>
      <c r="F1773" s="1">
        <f>IF(C1773&lt;0,443300000,44330*(1-POWER(C1773/$A$1,1/5.255))*1000)</f>
        <v>2880687.7147000013</v>
      </c>
      <c r="H1773" s="5">
        <f t="shared" si="27"/>
        <v>1.0422997249509824E-4</v>
      </c>
    </row>
    <row r="1774" spans="1:8">
      <c r="A1774" s="3" t="s">
        <v>12879</v>
      </c>
      <c r="B1774" s="1">
        <f>IF(ISERROR(SEARCH(" ",A1774)), 0, SEARCH(" ",A1774))</f>
        <v>6</v>
      </c>
      <c r="C1774" s="1">
        <f>IF(0=B1774,-1,LEFT(A1774,B1774-1)+0)</f>
        <v>61099</v>
      </c>
      <c r="D1774" s="1">
        <f>IF(B1774=0,-1,RIGHT(A1774,LEN(A1774)-B1774)+0)</f>
        <v>2883594</v>
      </c>
      <c r="F1774" s="1">
        <f>IF(C1774&lt;0,443300000,44330*(1-POWER(C1774/$A$1,1/5.255))*1000)</f>
        <v>2883269.1182773588</v>
      </c>
      <c r="H1774" s="5">
        <f t="shared" si="27"/>
        <v>1.1266555646917612E-4</v>
      </c>
    </row>
    <row r="1775" spans="1:8">
      <c r="A1775" s="3" t="s">
        <v>12880</v>
      </c>
      <c r="B1775" s="1">
        <f>IF(ISERROR(SEARCH(" ",A1775)), 0, SEARCH(" ",A1775))</f>
        <v>6</v>
      </c>
      <c r="C1775" s="1">
        <f>IF(0=B1775,-1,LEFT(A1775,B1775-1)+0)</f>
        <v>61079</v>
      </c>
      <c r="D1775" s="1">
        <f>IF(B1775=0,-1,RIGHT(A1775,LEN(A1775)-B1775)+0)</f>
        <v>2886201</v>
      </c>
      <c r="F1775" s="1">
        <f>IF(C1775&lt;0,443300000,44330*(1-POWER(C1775/$A$1,1/5.255))*1000)</f>
        <v>2885851.2061384399</v>
      </c>
      <c r="H1775" s="5">
        <f t="shared" si="27"/>
        <v>1.2119525340059748E-4</v>
      </c>
    </row>
    <row r="1776" spans="1:8">
      <c r="A1776" s="3" t="s">
        <v>12881</v>
      </c>
      <c r="B1776" s="1">
        <f>IF(ISERROR(SEARCH(" ",A1776)), 0, SEARCH(" ",A1776))</f>
        <v>6</v>
      </c>
      <c r="C1776" s="1">
        <f>IF(0=B1776,-1,LEFT(A1776,B1776-1)+0)</f>
        <v>61059</v>
      </c>
      <c r="D1776" s="1">
        <f>IF(B1776=0,-1,RIGHT(A1776,LEN(A1776)-B1776)+0)</f>
        <v>2888807</v>
      </c>
      <c r="F1776" s="1">
        <f>IF(C1776&lt;0,443300000,44330*(1-POWER(C1776/$A$1,1/5.255))*1000)</f>
        <v>2888433.9786887961</v>
      </c>
      <c r="H1776" s="5">
        <f t="shared" si="27"/>
        <v>1.2912642180801595E-4</v>
      </c>
    </row>
    <row r="1777" spans="1:8">
      <c r="A1777" s="3" t="s">
        <v>12882</v>
      </c>
      <c r="B1777" s="1">
        <f>IF(ISERROR(SEARCH(" ",A1777)), 0, SEARCH(" ",A1777))</f>
        <v>6</v>
      </c>
      <c r="C1777" s="1">
        <f>IF(0=B1777,-1,LEFT(A1777,B1777-1)+0)</f>
        <v>61039</v>
      </c>
      <c r="D1777" s="1">
        <f>IF(B1777=0,-1,RIGHT(A1777,LEN(A1777)-B1777)+0)</f>
        <v>2891413</v>
      </c>
      <c r="F1777" s="1">
        <f>IF(C1777&lt;0,443300000,44330*(1-POWER(C1777/$A$1,1/5.255))*1000)</f>
        <v>2891017.4363343418</v>
      </c>
      <c r="H1777" s="5">
        <f t="shared" si="27"/>
        <v>1.3680635234684065E-4</v>
      </c>
    </row>
    <row r="1778" spans="1:8">
      <c r="A1778" s="3" t="s">
        <v>12883</v>
      </c>
      <c r="B1778" s="1">
        <f>IF(ISERROR(SEARCH(" ",A1778)), 0, SEARCH(" ",A1778))</f>
        <v>6</v>
      </c>
      <c r="C1778" s="1">
        <f>IF(0=B1778,-1,LEFT(A1778,B1778-1)+0)</f>
        <v>61019</v>
      </c>
      <c r="D1778" s="1">
        <f>IF(B1778=0,-1,RIGHT(A1778,LEN(A1778)-B1778)+0)</f>
        <v>2894020</v>
      </c>
      <c r="F1778" s="1">
        <f>IF(C1778&lt;0,443300000,44330*(1-POWER(C1778/$A$1,1/5.255))*1000)</f>
        <v>2893601.579481367</v>
      </c>
      <c r="H1778" s="5">
        <f t="shared" si="27"/>
        <v>1.4458107360452871E-4</v>
      </c>
    </row>
    <row r="1779" spans="1:8">
      <c r="A1779" s="3" t="s">
        <v>12884</v>
      </c>
      <c r="B1779" s="1">
        <f>IF(ISERROR(SEARCH(" ",A1779)), 0, SEARCH(" ",A1779))</f>
        <v>6</v>
      </c>
      <c r="C1779" s="1">
        <f>IF(0=B1779,-1,LEFT(A1779,B1779-1)+0)</f>
        <v>60999</v>
      </c>
      <c r="D1779" s="1">
        <f>IF(B1779=0,-1,RIGHT(A1779,LEN(A1779)-B1779)+0)</f>
        <v>2896626</v>
      </c>
      <c r="F1779" s="1">
        <f>IF(C1779&lt;0,443300000,44330*(1-POWER(C1779/$A$1,1/5.255))*1000)</f>
        <v>2896186.4085365455</v>
      </c>
      <c r="H1779" s="5">
        <f t="shared" si="27"/>
        <v>1.5175982797038118E-4</v>
      </c>
    </row>
    <row r="1780" spans="1:8">
      <c r="A1780" s="3" t="s">
        <v>12885</v>
      </c>
      <c r="B1780" s="1">
        <f>IF(ISERROR(SEARCH(" ",A1780)), 0, SEARCH(" ",A1780))</f>
        <v>6</v>
      </c>
      <c r="C1780" s="1">
        <f>IF(0=B1780,-1,LEFT(A1780,B1780-1)+0)</f>
        <v>60979</v>
      </c>
      <c r="D1780" s="1">
        <f>IF(B1780=0,-1,RIGHT(A1780,LEN(A1780)-B1780)+0)</f>
        <v>2899221</v>
      </c>
      <c r="F1780" s="1">
        <f>IF(C1780&lt;0,443300000,44330*(1-POWER(C1780/$A$1,1/5.255))*1000)</f>
        <v>2898771.9239069144</v>
      </c>
      <c r="H1780" s="5">
        <f t="shared" si="27"/>
        <v>1.5489543332004556E-4</v>
      </c>
    </row>
    <row r="1781" spans="1:8">
      <c r="A1781" s="3" t="s">
        <v>12886</v>
      </c>
      <c r="B1781" s="1">
        <f>IF(ISERROR(SEARCH(" ",A1781)), 0, SEARCH(" ",A1781))</f>
        <v>6</v>
      </c>
      <c r="C1781" s="1">
        <f>IF(0=B1781,-1,LEFT(A1781,B1781-1)+0)</f>
        <v>60959</v>
      </c>
      <c r="D1781" s="1">
        <f>IF(B1781=0,-1,RIGHT(A1781,LEN(A1781)-B1781)+0)</f>
        <v>2901827</v>
      </c>
      <c r="F1781" s="1">
        <f>IF(C1781&lt;0,443300000,44330*(1-POWER(C1781/$A$1,1/5.255))*1000)</f>
        <v>2901358.1259998903</v>
      </c>
      <c r="H1781" s="5">
        <f t="shared" si="27"/>
        <v>1.615788949891679E-4</v>
      </c>
    </row>
    <row r="1782" spans="1:8">
      <c r="A1782" s="3" t="s">
        <v>12887</v>
      </c>
      <c r="B1782" s="1">
        <f>IF(ISERROR(SEARCH(" ",A1782)), 0, SEARCH(" ",A1782))</f>
        <v>6</v>
      </c>
      <c r="C1782" s="1">
        <f>IF(0=B1782,-1,LEFT(A1782,B1782-1)+0)</f>
        <v>60939</v>
      </c>
      <c r="D1782" s="1">
        <f>IF(B1782=0,-1,RIGHT(A1782,LEN(A1782)-B1782)+0)</f>
        <v>2904434</v>
      </c>
      <c r="F1782" s="1">
        <f>IF(C1782&lt;0,443300000,44330*(1-POWER(C1782/$A$1,1/5.255))*1000)</f>
        <v>2903945.015223268</v>
      </c>
      <c r="H1782" s="5">
        <f t="shared" si="27"/>
        <v>1.6835802663515376E-4</v>
      </c>
    </row>
    <row r="1783" spans="1:8">
      <c r="A1783" s="3" t="s">
        <v>12888</v>
      </c>
      <c r="B1783" s="1">
        <f>IF(ISERROR(SEARCH(" ",A1783)), 0, SEARCH(" ",A1783))</f>
        <v>6</v>
      </c>
      <c r="C1783" s="1">
        <f>IF(0=B1783,-1,LEFT(A1783,B1783-1)+0)</f>
        <v>60919</v>
      </c>
      <c r="D1783" s="1">
        <f>IF(B1783=0,-1,RIGHT(A1783,LEN(A1783)-B1783)+0)</f>
        <v>2907040</v>
      </c>
      <c r="F1783" s="1">
        <f>IF(C1783&lt;0,443300000,44330*(1-POWER(C1783/$A$1,1/5.255))*1000)</f>
        <v>2906532.5919852136</v>
      </c>
      <c r="H1783" s="5">
        <f t="shared" si="27"/>
        <v>1.7454455899692804E-4</v>
      </c>
    </row>
    <row r="1784" spans="1:8">
      <c r="A1784" s="3" t="s">
        <v>12889</v>
      </c>
      <c r="B1784" s="1">
        <f>IF(ISERROR(SEARCH(" ",A1784)), 0, SEARCH(" ",A1784))</f>
        <v>6</v>
      </c>
      <c r="C1784" s="1">
        <f>IF(0=B1784,-1,LEFT(A1784,B1784-1)+0)</f>
        <v>60899</v>
      </c>
      <c r="D1784" s="1">
        <f>IF(B1784=0,-1,RIGHT(A1784,LEN(A1784)-B1784)+0)</f>
        <v>2909646</v>
      </c>
      <c r="F1784" s="1">
        <f>IF(C1784&lt;0,443300000,44330*(1-POWER(C1784/$A$1,1/5.255))*1000)</f>
        <v>2909120.8566942741</v>
      </c>
      <c r="H1784" s="5">
        <f t="shared" si="27"/>
        <v>1.8048357282153351E-4</v>
      </c>
    </row>
    <row r="1785" spans="1:8">
      <c r="A1785" s="3" t="s">
        <v>12890</v>
      </c>
      <c r="B1785" s="1">
        <f>IF(ISERROR(SEARCH(" ",A1785)), 0, SEARCH(" ",A1785))</f>
        <v>6</v>
      </c>
      <c r="C1785" s="1">
        <f>IF(0=B1785,-1,LEFT(A1785,B1785-1)+0)</f>
        <v>60879</v>
      </c>
      <c r="D1785" s="1">
        <f>IF(B1785=0,-1,RIGHT(A1785,LEN(A1785)-B1785)+0)</f>
        <v>2912252</v>
      </c>
      <c r="F1785" s="1">
        <f>IF(C1785&lt;0,443300000,44330*(1-POWER(C1785/$A$1,1/5.255))*1000)</f>
        <v>2911709.8097593635</v>
      </c>
      <c r="H1785" s="5">
        <f t="shared" si="27"/>
        <v>1.8617559216594853E-4</v>
      </c>
    </row>
    <row r="1786" spans="1:8">
      <c r="A1786" s="3" t="s">
        <v>12891</v>
      </c>
      <c r="B1786" s="1">
        <f>IF(ISERROR(SEARCH(" ",A1786)), 0, SEARCH(" ",A1786))</f>
        <v>6</v>
      </c>
      <c r="C1786" s="1">
        <f>IF(0=B1786,-1,LEFT(A1786,B1786-1)+0)</f>
        <v>60859</v>
      </c>
      <c r="D1786" s="1">
        <f>IF(B1786=0,-1,RIGHT(A1786,LEN(A1786)-B1786)+0)</f>
        <v>2914859</v>
      </c>
      <c r="F1786" s="1">
        <f>IF(C1786&lt;0,443300000,44330*(1-POWER(C1786/$A$1,1/5.255))*1000)</f>
        <v>2914299.4515897967</v>
      </c>
      <c r="H1786" s="5">
        <f t="shared" si="27"/>
        <v>1.9196414310376862E-4</v>
      </c>
    </row>
    <row r="1787" spans="1:8">
      <c r="A1787" s="3" t="s">
        <v>12892</v>
      </c>
      <c r="B1787" s="1">
        <f>IF(ISERROR(SEARCH(" ",A1787)), 0, SEARCH(" ",A1787))</f>
        <v>6</v>
      </c>
      <c r="C1787" s="1">
        <f>IF(0=B1787,-1,LEFT(A1787,B1787-1)+0)</f>
        <v>60839</v>
      </c>
      <c r="D1787" s="1">
        <f>IF(B1787=0,-1,RIGHT(A1787,LEN(A1787)-B1787)+0)</f>
        <v>2917465</v>
      </c>
      <c r="F1787" s="1">
        <f>IF(C1787&lt;0,443300000,44330*(1-POWER(C1787/$A$1,1/5.255))*1000)</f>
        <v>2916889.7825952359</v>
      </c>
      <c r="H1787" s="5">
        <f t="shared" si="27"/>
        <v>1.9716342947186878E-4</v>
      </c>
    </row>
    <row r="1788" spans="1:8">
      <c r="A1788" s="3" t="s">
        <v>12893</v>
      </c>
      <c r="B1788" s="1">
        <f>IF(ISERROR(SEARCH(" ",A1788)), 0, SEARCH(" ",A1788))</f>
        <v>6</v>
      </c>
      <c r="C1788" s="1">
        <f>IF(0=B1788,-1,LEFT(A1788,B1788-1)+0)</f>
        <v>60819</v>
      </c>
      <c r="D1788" s="1">
        <f>IF(B1788=0,-1,RIGHT(A1788,LEN(A1788)-B1788)+0)</f>
        <v>2920071</v>
      </c>
      <c r="F1788" s="1">
        <f>IF(C1788&lt;0,443300000,44330*(1-POWER(C1788/$A$1,1/5.255))*1000)</f>
        <v>2919480.8031857493</v>
      </c>
      <c r="H1788" s="5">
        <f t="shared" si="27"/>
        <v>2.021172821656277E-4</v>
      </c>
    </row>
    <row r="1789" spans="1:8">
      <c r="A1789" s="3" t="s">
        <v>12894</v>
      </c>
      <c r="B1789" s="1">
        <f>IF(ISERROR(SEARCH(" ",A1789)), 0, SEARCH(" ",A1789))</f>
        <v>6</v>
      </c>
      <c r="C1789" s="1">
        <f>IF(0=B1789,-1,LEFT(A1789,B1789-1)+0)</f>
        <v>60799</v>
      </c>
      <c r="D1789" s="1">
        <f>IF(B1789=0,-1,RIGHT(A1789,LEN(A1789)-B1789)+0)</f>
        <v>2922666</v>
      </c>
      <c r="F1789" s="1">
        <f>IF(C1789&lt;0,443300000,44330*(1-POWER(C1789/$A$1,1/5.255))*1000)</f>
        <v>2922072.5137717603</v>
      </c>
      <c r="H1789" s="5">
        <f t="shared" si="27"/>
        <v>2.0306330871872549E-4</v>
      </c>
    </row>
    <row r="1790" spans="1:8">
      <c r="A1790" s="3" t="s">
        <v>12895</v>
      </c>
      <c r="B1790" s="1">
        <f>IF(ISERROR(SEARCH(" ",A1790)), 0, SEARCH(" ",A1790))</f>
        <v>6</v>
      </c>
      <c r="C1790" s="1">
        <f>IF(0=B1790,-1,LEFT(A1790,B1790-1)+0)</f>
        <v>60779</v>
      </c>
      <c r="D1790" s="1">
        <f>IF(B1790=0,-1,RIGHT(A1790,LEN(A1790)-B1790)+0)</f>
        <v>2925273</v>
      </c>
      <c r="F1790" s="1">
        <f>IF(C1790&lt;0,443300000,44330*(1-POWER(C1790/$A$1,1/5.255))*1000)</f>
        <v>2924664.9147640923</v>
      </c>
      <c r="H1790" s="5">
        <f t="shared" si="27"/>
        <v>2.0787298686573738E-4</v>
      </c>
    </row>
    <row r="1791" spans="1:8">
      <c r="A1791" s="3" t="s">
        <v>12896</v>
      </c>
      <c r="B1791" s="1">
        <f>IF(ISERROR(SEARCH(" ",A1791)), 0, SEARCH(" ",A1791))</f>
        <v>6</v>
      </c>
      <c r="C1791" s="1">
        <f>IF(0=B1791,-1,LEFT(A1791,B1791-1)+0)</f>
        <v>60759</v>
      </c>
      <c r="D1791" s="1">
        <f>IF(B1791=0,-1,RIGHT(A1791,LEN(A1791)-B1791)+0)</f>
        <v>2927879</v>
      </c>
      <c r="F1791" s="1">
        <f>IF(C1791&lt;0,443300000,44330*(1-POWER(C1791/$A$1,1/5.255))*1000)</f>
        <v>2927258.006573936</v>
      </c>
      <c r="H1791" s="5">
        <f t="shared" si="27"/>
        <v>2.1209668366214222E-4</v>
      </c>
    </row>
    <row r="1792" spans="1:8">
      <c r="A1792" s="3" t="s">
        <v>12897</v>
      </c>
      <c r="B1792" s="1">
        <f>IF(ISERROR(SEARCH(" ",A1792)), 0, SEARCH(" ",A1792))</f>
        <v>6</v>
      </c>
      <c r="C1792" s="1">
        <f>IF(0=B1792,-1,LEFT(A1792,B1792-1)+0)</f>
        <v>60739</v>
      </c>
      <c r="D1792" s="1">
        <f>IF(B1792=0,-1,RIGHT(A1792,LEN(A1792)-B1792)+0)</f>
        <v>2930485</v>
      </c>
      <c r="F1792" s="1">
        <f>IF(C1792&lt;0,443300000,44330*(1-POWER(C1792/$A$1,1/5.255))*1000)</f>
        <v>2929851.7896128623</v>
      </c>
      <c r="H1792" s="5">
        <f t="shared" si="27"/>
        <v>2.1607699310445831E-4</v>
      </c>
    </row>
    <row r="1793" spans="1:8">
      <c r="A1793" s="3" t="s">
        <v>12898</v>
      </c>
      <c r="B1793" s="1">
        <f>IF(ISERROR(SEARCH(" ",A1793)), 0, SEARCH(" ",A1793))</f>
        <v>6</v>
      </c>
      <c r="C1793" s="1">
        <f>IF(0=B1793,-1,LEFT(A1793,B1793-1)+0)</f>
        <v>60719</v>
      </c>
      <c r="D1793" s="1">
        <f>IF(B1793=0,-1,RIGHT(A1793,LEN(A1793)-B1793)+0)</f>
        <v>2933092</v>
      </c>
      <c r="F1793" s="1">
        <f>IF(C1793&lt;0,443300000,44330*(1-POWER(C1793/$A$1,1/5.255))*1000)</f>
        <v>2932446.2642928297</v>
      </c>
      <c r="H1793" s="5">
        <f t="shared" si="27"/>
        <v>2.2015528567475209E-4</v>
      </c>
    </row>
    <row r="1794" spans="1:8">
      <c r="A1794" s="3" t="s">
        <v>12899</v>
      </c>
      <c r="B1794" s="1">
        <f>IF(ISERROR(SEARCH(" ",A1794)), 0, SEARCH(" ",A1794))</f>
        <v>6</v>
      </c>
      <c r="C1794" s="1">
        <f>IF(0=B1794,-1,LEFT(A1794,B1794-1)+0)</f>
        <v>60699</v>
      </c>
      <c r="D1794" s="1">
        <f>IF(B1794=0,-1,RIGHT(A1794,LEN(A1794)-B1794)+0)</f>
        <v>2935698</v>
      </c>
      <c r="F1794" s="1">
        <f>IF(C1794&lt;0,443300000,44330*(1-POWER(C1794/$A$1,1/5.255))*1000)</f>
        <v>2935041.4310261761</v>
      </c>
      <c r="H1794" s="5">
        <f t="shared" si="27"/>
        <v>2.2365003955581131E-4</v>
      </c>
    </row>
    <row r="1795" spans="1:8">
      <c r="A1795" s="3" t="s">
        <v>12900</v>
      </c>
      <c r="B1795" s="1">
        <f>IF(ISERROR(SEARCH(" ",A1795)), 0, SEARCH(" ",A1795))</f>
        <v>6</v>
      </c>
      <c r="C1795" s="1">
        <f>IF(0=B1795,-1,LEFT(A1795,B1795-1)+0)</f>
        <v>60679</v>
      </c>
      <c r="D1795" s="1">
        <f>IF(B1795=0,-1,RIGHT(A1795,LEN(A1795)-B1795)+0)</f>
        <v>2938304</v>
      </c>
      <c r="F1795" s="1">
        <f>IF(C1795&lt;0,443300000,44330*(1-POWER(C1795/$A$1,1/5.255))*1000)</f>
        <v>2937637.2902256199</v>
      </c>
      <c r="H1795" s="5">
        <f t="shared" si="27"/>
        <v>2.2690292576264543E-4</v>
      </c>
    </row>
    <row r="1796" spans="1:8">
      <c r="A1796" s="3" t="s">
        <v>12901</v>
      </c>
      <c r="B1796" s="1">
        <f>IF(ISERROR(SEARCH(" ",A1796)), 0, SEARCH(" ",A1796))</f>
        <v>6</v>
      </c>
      <c r="C1796" s="1">
        <f>IF(0=B1796,-1,LEFT(A1796,B1796-1)+0)</f>
        <v>60659</v>
      </c>
      <c r="D1796" s="1">
        <f>IF(B1796=0,-1,RIGHT(A1796,LEN(A1796)-B1796)+0)</f>
        <v>2940910</v>
      </c>
      <c r="F1796" s="1">
        <f>IF(C1796&lt;0,443300000,44330*(1-POWER(C1796/$A$1,1/5.255))*1000)</f>
        <v>2940233.8423042609</v>
      </c>
      <c r="H1796" s="5">
        <f t="shared" ref="H1796:H1859" si="28">IF(D1796&gt;0,ABS((F1796-D1796)/D1796),0)</f>
        <v>2.2991444680016198E-4</v>
      </c>
    </row>
    <row r="1797" spans="1:8">
      <c r="A1797" s="3" t="s">
        <v>12902</v>
      </c>
      <c r="B1797" s="1">
        <f>IF(ISERROR(SEARCH(" ",A1797)), 0, SEARCH(" ",A1797))</f>
        <v>6</v>
      </c>
      <c r="C1797" s="1">
        <f>IF(0=B1797,-1,LEFT(A1797,B1797-1)+0)</f>
        <v>60639</v>
      </c>
      <c r="D1797" s="1">
        <f>IF(B1797=0,-1,RIGHT(A1797,LEN(A1797)-B1797)+0)</f>
        <v>2943505</v>
      </c>
      <c r="F1797" s="1">
        <f>IF(C1797&lt;0,443300000,44330*(1-POWER(C1797/$A$1,1/5.255))*1000)</f>
        <v>2942831.0876755845</v>
      </c>
      <c r="H1797" s="5">
        <f t="shared" si="28"/>
        <v>2.2894893143226181E-4</v>
      </c>
    </row>
    <row r="1798" spans="1:8">
      <c r="A1798" s="3" t="s">
        <v>12903</v>
      </c>
      <c r="B1798" s="1">
        <f>IF(ISERROR(SEARCH(" ",A1798)), 0, SEARCH(" ",A1798))</f>
        <v>6</v>
      </c>
      <c r="C1798" s="1">
        <f>IF(0=B1798,-1,LEFT(A1798,B1798-1)+0)</f>
        <v>60619</v>
      </c>
      <c r="D1798" s="1">
        <f>IF(B1798=0,-1,RIGHT(A1798,LEN(A1798)-B1798)+0)</f>
        <v>2946112</v>
      </c>
      <c r="F1798" s="1">
        <f>IF(C1798&lt;0,443300000,44330*(1-POWER(C1798/$A$1,1/5.255))*1000)</f>
        <v>2945429.0267534493</v>
      </c>
      <c r="H1798" s="5">
        <f t="shared" si="28"/>
        <v>2.3182188815315004E-4</v>
      </c>
    </row>
    <row r="1799" spans="1:8">
      <c r="A1799" s="3" t="s">
        <v>12904</v>
      </c>
      <c r="B1799" s="1">
        <f>IF(ISERROR(SEARCH(" ",A1799)), 0, SEARCH(" ",A1799))</f>
        <v>6</v>
      </c>
      <c r="C1799" s="1">
        <f>IF(0=B1799,-1,LEFT(A1799,B1799-1)+0)</f>
        <v>60599</v>
      </c>
      <c r="D1799" s="1">
        <f>IF(B1799=0,-1,RIGHT(A1799,LEN(A1799)-B1799)+0)</f>
        <v>2948718</v>
      </c>
      <c r="F1799" s="1">
        <f>IF(C1799&lt;0,443300000,44330*(1-POWER(C1799/$A$1,1/5.255))*1000)</f>
        <v>2948027.6599521129</v>
      </c>
      <c r="H1799" s="5">
        <f t="shared" si="28"/>
        <v>2.3411531651621511E-4</v>
      </c>
    </row>
    <row r="1800" spans="1:8">
      <c r="A1800" s="3" t="s">
        <v>12905</v>
      </c>
      <c r="B1800" s="1">
        <f>IF(ISERROR(SEARCH(" ",A1800)), 0, SEARCH(" ",A1800))</f>
        <v>6</v>
      </c>
      <c r="C1800" s="1">
        <f>IF(0=B1800,-1,LEFT(A1800,B1800-1)+0)</f>
        <v>60579</v>
      </c>
      <c r="D1800" s="1">
        <f>IF(B1800=0,-1,RIGHT(A1800,LEN(A1800)-B1800)+0)</f>
        <v>2951324</v>
      </c>
      <c r="F1800" s="1">
        <f>IF(C1800&lt;0,443300000,44330*(1-POWER(C1800/$A$1,1/5.255))*1000)</f>
        <v>2950626.9876862071</v>
      </c>
      <c r="H1800" s="5">
        <f t="shared" si="28"/>
        <v>2.3616936459465232E-4</v>
      </c>
    </row>
    <row r="1801" spans="1:8">
      <c r="A1801" s="3" t="s">
        <v>12906</v>
      </c>
      <c r="B1801" s="1">
        <f>IF(ISERROR(SEARCH(" ",A1801)), 0, SEARCH(" ",A1801))</f>
        <v>6</v>
      </c>
      <c r="C1801" s="1">
        <f>IF(0=B1801,-1,LEFT(A1801,B1801-1)+0)</f>
        <v>60559</v>
      </c>
      <c r="D1801" s="1">
        <f>IF(B1801=0,-1,RIGHT(A1801,LEN(A1801)-B1801)+0)</f>
        <v>2953931</v>
      </c>
      <c r="F1801" s="1">
        <f>IF(C1801&lt;0,443300000,44330*(1-POWER(C1801/$A$1,1/5.255))*1000)</f>
        <v>2953227.0103707574</v>
      </c>
      <c r="H1801" s="5">
        <f t="shared" si="28"/>
        <v>2.3832297682057206E-4</v>
      </c>
    </row>
    <row r="1802" spans="1:8">
      <c r="A1802" s="3" t="s">
        <v>12907</v>
      </c>
      <c r="B1802" s="1">
        <f>IF(ISERROR(SEARCH(" ",A1802)), 0, SEARCH(" ",A1802))</f>
        <v>6</v>
      </c>
      <c r="C1802" s="1">
        <f>IF(0=B1802,-1,LEFT(A1802,B1802-1)+0)</f>
        <v>60539</v>
      </c>
      <c r="D1802" s="1">
        <f>IF(B1802=0,-1,RIGHT(A1802,LEN(A1802)-B1802)+0)</f>
        <v>2956537</v>
      </c>
      <c r="F1802" s="1">
        <f>IF(C1802&lt;0,443300000,44330*(1-POWER(C1802/$A$1,1/5.255))*1000)</f>
        <v>2955827.7284211577</v>
      </c>
      <c r="H1802" s="5">
        <f t="shared" si="28"/>
        <v>2.3989944277453941E-4</v>
      </c>
    </row>
    <row r="1803" spans="1:8">
      <c r="A1803" s="3" t="s">
        <v>12908</v>
      </c>
      <c r="B1803" s="1">
        <f>IF(ISERROR(SEARCH(" ",A1803)), 0, SEARCH(" ",A1803))</f>
        <v>6</v>
      </c>
      <c r="C1803" s="1">
        <f>IF(0=B1803,-1,LEFT(A1803,B1803-1)+0)</f>
        <v>60519</v>
      </c>
      <c r="D1803" s="1">
        <f>IF(B1803=0,-1,RIGHT(A1803,LEN(A1803)-B1803)+0)</f>
        <v>2959143</v>
      </c>
      <c r="F1803" s="1">
        <f>IF(C1803&lt;0,443300000,44330*(1-POWER(C1803/$A$1,1/5.255))*1000)</f>
        <v>2958429.1422532019</v>
      </c>
      <c r="H1803" s="5">
        <f t="shared" si="28"/>
        <v>2.4123800262375946E-4</v>
      </c>
    </row>
    <row r="1804" spans="1:8">
      <c r="A1804" s="3" t="s">
        <v>12909</v>
      </c>
      <c r="B1804" s="1">
        <f>IF(ISERROR(SEARCH(" ",A1804)), 0, SEARCH(" ",A1804))</f>
        <v>6</v>
      </c>
      <c r="C1804" s="1">
        <f>IF(0=B1804,-1,LEFT(A1804,B1804-1)+0)</f>
        <v>60499</v>
      </c>
      <c r="D1804" s="1">
        <f>IF(B1804=0,-1,RIGHT(A1804,LEN(A1804)-B1804)+0)</f>
        <v>2961750</v>
      </c>
      <c r="F1804" s="1">
        <f>IF(C1804&lt;0,443300000,44330*(1-POWER(C1804/$A$1,1/5.255))*1000)</f>
        <v>2961031.2522830707</v>
      </c>
      <c r="H1804" s="5">
        <f t="shared" si="28"/>
        <v>2.4267670023779789E-4</v>
      </c>
    </row>
    <row r="1805" spans="1:8">
      <c r="A1805" s="3" t="s">
        <v>12910</v>
      </c>
      <c r="B1805" s="1">
        <f>IF(ISERROR(SEARCH(" ",A1805)), 0, SEARCH(" ",A1805))</f>
        <v>6</v>
      </c>
      <c r="C1805" s="1">
        <f>IF(0=B1805,-1,LEFT(A1805,B1805-1)+0)</f>
        <v>60479</v>
      </c>
      <c r="D1805" s="1">
        <f>IF(B1805=0,-1,RIGHT(A1805,LEN(A1805)-B1805)+0)</f>
        <v>2964356</v>
      </c>
      <c r="F1805" s="1">
        <f>IF(C1805&lt;0,443300000,44330*(1-POWER(C1805/$A$1,1/5.255))*1000)</f>
        <v>2963634.0589273213</v>
      </c>
      <c r="H1805" s="5">
        <f t="shared" si="28"/>
        <v>2.4354061141059277E-4</v>
      </c>
    </row>
    <row r="1806" spans="1:8">
      <c r="A1806" s="3" t="s">
        <v>12911</v>
      </c>
      <c r="B1806" s="1">
        <f>IF(ISERROR(SEARCH(" ",A1806)), 0, SEARCH(" ",A1806))</f>
        <v>6</v>
      </c>
      <c r="C1806" s="1">
        <f>IF(0=B1806,-1,LEFT(A1806,B1806-1)+0)</f>
        <v>60459</v>
      </c>
      <c r="D1806" s="1">
        <f>IF(B1806=0,-1,RIGHT(A1806,LEN(A1806)-B1806)+0)</f>
        <v>2966951</v>
      </c>
      <c r="F1806" s="1">
        <f>IF(C1806&lt;0,443300000,44330*(1-POWER(C1806/$A$1,1/5.255))*1000)</f>
        <v>2966237.5626029079</v>
      </c>
      <c r="H1806" s="5">
        <f t="shared" si="28"/>
        <v>2.4046146939808415E-4</v>
      </c>
    </row>
    <row r="1807" spans="1:8">
      <c r="A1807" s="3" t="s">
        <v>12912</v>
      </c>
      <c r="B1807" s="1">
        <f>IF(ISERROR(SEARCH(" ",A1807)), 0, SEARCH(" ",A1807))</f>
        <v>6</v>
      </c>
      <c r="C1807" s="1">
        <f>IF(0=B1807,-1,LEFT(A1807,B1807-1)+0)</f>
        <v>60439</v>
      </c>
      <c r="D1807" s="1">
        <f>IF(B1807=0,-1,RIGHT(A1807,LEN(A1807)-B1807)+0)</f>
        <v>2969557</v>
      </c>
      <c r="F1807" s="1">
        <f>IF(C1807&lt;0,443300000,44330*(1-POWER(C1807/$A$1,1/5.255))*1000)</f>
        <v>2968841.7637271639</v>
      </c>
      <c r="H1807" s="5">
        <f t="shared" si="28"/>
        <v>2.4085621957622099E-4</v>
      </c>
    </row>
    <row r="1808" spans="1:8">
      <c r="A1808" s="3" t="s">
        <v>12913</v>
      </c>
      <c r="B1808" s="1">
        <f>IF(ISERROR(SEARCH(" ",A1808)), 0, SEARCH(" ",A1808))</f>
        <v>6</v>
      </c>
      <c r="C1808" s="1">
        <f>IF(0=B1808,-1,LEFT(A1808,B1808-1)+0)</f>
        <v>60419</v>
      </c>
      <c r="D1808" s="1">
        <f>IF(B1808=0,-1,RIGHT(A1808,LEN(A1808)-B1808)+0)</f>
        <v>2972163</v>
      </c>
      <c r="F1808" s="1">
        <f>IF(C1808&lt;0,443300000,44330*(1-POWER(C1808/$A$1,1/5.255))*1000)</f>
        <v>2971446.6627178174</v>
      </c>
      <c r="H1808" s="5">
        <f t="shared" si="28"/>
        <v>2.4101547666889359E-4</v>
      </c>
    </row>
    <row r="1809" spans="1:8">
      <c r="A1809" s="3" t="s">
        <v>12914</v>
      </c>
      <c r="B1809" s="1">
        <f>IF(ISERROR(SEARCH(" ",A1809)), 0, SEARCH(" ",A1809))</f>
        <v>6</v>
      </c>
      <c r="C1809" s="1">
        <f>IF(0=B1809,-1,LEFT(A1809,B1809-1)+0)</f>
        <v>60399</v>
      </c>
      <c r="D1809" s="1">
        <f>IF(B1809=0,-1,RIGHT(A1809,LEN(A1809)-B1809)+0)</f>
        <v>2974770</v>
      </c>
      <c r="F1809" s="1">
        <f>IF(C1809&lt;0,443300000,44330*(1-POWER(C1809/$A$1,1/5.255))*1000)</f>
        <v>2974052.2599929827</v>
      </c>
      <c r="H1809" s="5">
        <f t="shared" si="28"/>
        <v>2.4127579847089807E-4</v>
      </c>
    </row>
    <row r="1810" spans="1:8">
      <c r="A1810" s="3" t="s">
        <v>12915</v>
      </c>
      <c r="B1810" s="1">
        <f>IF(ISERROR(SEARCH(" ",A1810)), 0, SEARCH(" ",A1810))</f>
        <v>6</v>
      </c>
      <c r="C1810" s="1">
        <f>IF(0=B1810,-1,LEFT(A1810,B1810-1)+0)</f>
        <v>60379</v>
      </c>
      <c r="D1810" s="1">
        <f>IF(B1810=0,-1,RIGHT(A1810,LEN(A1810)-B1810)+0)</f>
        <v>2977376</v>
      </c>
      <c r="F1810" s="1">
        <f>IF(C1810&lt;0,443300000,44330*(1-POWER(C1810/$A$1,1/5.255))*1000)</f>
        <v>2976658.5559711615</v>
      </c>
      <c r="H1810" s="5">
        <f t="shared" si="28"/>
        <v>2.4096520857242674E-4</v>
      </c>
    </row>
    <row r="1811" spans="1:8">
      <c r="A1811" s="3" t="s">
        <v>12916</v>
      </c>
      <c r="B1811" s="1">
        <f>IF(ISERROR(SEARCH(" ",A1811)), 0, SEARCH(" ",A1811))</f>
        <v>6</v>
      </c>
      <c r="C1811" s="1">
        <f>IF(0=B1811,-1,LEFT(A1811,B1811-1)+0)</f>
        <v>60359</v>
      </c>
      <c r="D1811" s="1">
        <f>IF(B1811=0,-1,RIGHT(A1811,LEN(A1811)-B1811)+0)</f>
        <v>2979982</v>
      </c>
      <c r="F1811" s="1">
        <f>IF(C1811&lt;0,443300000,44330*(1-POWER(C1811/$A$1,1/5.255))*1000)</f>
        <v>2979265.551071242</v>
      </c>
      <c r="H1811" s="5">
        <f t="shared" si="28"/>
        <v>2.4042055581477886E-4</v>
      </c>
    </row>
    <row r="1812" spans="1:8">
      <c r="A1812" s="3" t="s">
        <v>12917</v>
      </c>
      <c r="B1812" s="1">
        <f>IF(ISERROR(SEARCH(" ",A1812)), 0, SEARCH(" ",A1812))</f>
        <v>6</v>
      </c>
      <c r="C1812" s="1">
        <f>IF(0=B1812,-1,LEFT(A1812,B1812-1)+0)</f>
        <v>60339</v>
      </c>
      <c r="D1812" s="1">
        <f>IF(B1812=0,-1,RIGHT(A1812,LEN(A1812)-B1812)+0)</f>
        <v>2982589</v>
      </c>
      <c r="F1812" s="1">
        <f>IF(C1812&lt;0,443300000,44330*(1-POWER(C1812/$A$1,1/5.255))*1000)</f>
        <v>2981873.2457125164</v>
      </c>
      <c r="H1812" s="5">
        <f t="shared" si="28"/>
        <v>2.3997751198158253E-4</v>
      </c>
    </row>
    <row r="1813" spans="1:8">
      <c r="A1813" s="3" t="s">
        <v>12918</v>
      </c>
      <c r="B1813" s="1">
        <f>IF(ISERROR(SEARCH(" ",A1813)), 0, SEARCH(" ",A1813))</f>
        <v>6</v>
      </c>
      <c r="C1813" s="1">
        <f>IF(0=B1813,-1,LEFT(A1813,B1813-1)+0)</f>
        <v>60319</v>
      </c>
      <c r="D1813" s="1">
        <f>IF(B1813=0,-1,RIGHT(A1813,LEN(A1813)-B1813)+0)</f>
        <v>2985195</v>
      </c>
      <c r="F1813" s="1">
        <f>IF(C1813&lt;0,443300000,44330*(1-POWER(C1813/$A$1,1/5.255))*1000)</f>
        <v>2984481.6403146517</v>
      </c>
      <c r="H1813" s="5">
        <f t="shared" si="28"/>
        <v>2.389658582934605E-4</v>
      </c>
    </row>
    <row r="1814" spans="1:8">
      <c r="A1814" s="3" t="s">
        <v>12919</v>
      </c>
      <c r="B1814" s="1">
        <f>IF(ISERROR(SEARCH(" ",A1814)), 0, SEARCH(" ",A1814))</f>
        <v>6</v>
      </c>
      <c r="C1814" s="1">
        <f>IF(0=B1814,-1,LEFT(A1814,B1814-1)+0)</f>
        <v>60299</v>
      </c>
      <c r="D1814" s="1">
        <f>IF(B1814=0,-1,RIGHT(A1814,LEN(A1814)-B1814)+0)</f>
        <v>2987801</v>
      </c>
      <c r="F1814" s="1">
        <f>IF(C1814&lt;0,443300000,44330*(1-POWER(C1814/$A$1,1/5.255))*1000)</f>
        <v>2987090.7352977125</v>
      </c>
      <c r="H1814" s="5">
        <f t="shared" si="28"/>
        <v>2.3772155584910192E-4</v>
      </c>
    </row>
    <row r="1815" spans="1:8">
      <c r="A1815" s="3" t="s">
        <v>12920</v>
      </c>
      <c r="B1815" s="1">
        <f>IF(ISERROR(SEARCH(" ",A1815)), 0, SEARCH(" ",A1815))</f>
        <v>6</v>
      </c>
      <c r="C1815" s="1">
        <f>IF(0=B1815,-1,LEFT(A1815,B1815-1)+0)</f>
        <v>60279</v>
      </c>
      <c r="D1815" s="1">
        <f>IF(B1815=0,-1,RIGHT(A1815,LEN(A1815)-B1815)+0)</f>
        <v>2990396</v>
      </c>
      <c r="F1815" s="1">
        <f>IF(C1815&lt;0,443300000,44330*(1-POWER(C1815/$A$1,1/5.255))*1000)</f>
        <v>2989700.5310821575</v>
      </c>
      <c r="H1815" s="5">
        <f t="shared" si="28"/>
        <v>2.3256749870000117E-4</v>
      </c>
    </row>
    <row r="1816" spans="1:8">
      <c r="A1816" s="3" t="s">
        <v>12921</v>
      </c>
      <c r="B1816" s="1">
        <f>IF(ISERROR(SEARCH(" ",A1816)), 0, SEARCH(" ",A1816))</f>
        <v>6</v>
      </c>
      <c r="C1816" s="1">
        <f>IF(0=B1816,-1,LEFT(A1816,B1816-1)+0)</f>
        <v>60259</v>
      </c>
      <c r="D1816" s="1">
        <f>IF(B1816=0,-1,RIGHT(A1816,LEN(A1816)-B1816)+0)</f>
        <v>2993003</v>
      </c>
      <c r="F1816" s="1">
        <f>IF(C1816&lt;0,443300000,44330*(1-POWER(C1816/$A$1,1/5.255))*1000)</f>
        <v>2992311.0280888346</v>
      </c>
      <c r="H1816" s="5">
        <f t="shared" si="28"/>
        <v>2.3119653109782972E-4</v>
      </c>
    </row>
    <row r="1817" spans="1:8">
      <c r="A1817" s="3" t="s">
        <v>12922</v>
      </c>
      <c r="B1817" s="1">
        <f>IF(ISERROR(SEARCH(" ",A1817)), 0, SEARCH(" ",A1817))</f>
        <v>6</v>
      </c>
      <c r="C1817" s="1">
        <f>IF(0=B1817,-1,LEFT(A1817,B1817-1)+0)</f>
        <v>60239</v>
      </c>
      <c r="D1817" s="1">
        <f>IF(B1817=0,-1,RIGHT(A1817,LEN(A1817)-B1817)+0)</f>
        <v>2995609</v>
      </c>
      <c r="F1817" s="1">
        <f>IF(C1817&lt;0,443300000,44330*(1-POWER(C1817/$A$1,1/5.255))*1000)</f>
        <v>2994922.22673898</v>
      </c>
      <c r="H1817" s="5">
        <f t="shared" si="28"/>
        <v>2.2925998053149128E-4</v>
      </c>
    </row>
    <row r="1818" spans="1:8">
      <c r="A1818" s="3" t="s">
        <v>12923</v>
      </c>
      <c r="B1818" s="1">
        <f>IF(ISERROR(SEARCH(" ",A1818)), 0, SEARCH(" ",A1818))</f>
        <v>6</v>
      </c>
      <c r="C1818" s="1">
        <f>IF(0=B1818,-1,LEFT(A1818,B1818-1)+0)</f>
        <v>60219</v>
      </c>
      <c r="D1818" s="1">
        <f>IF(B1818=0,-1,RIGHT(A1818,LEN(A1818)-B1818)+0)</f>
        <v>2998215</v>
      </c>
      <c r="F1818" s="1">
        <f>IF(C1818&lt;0,443300000,44330*(1-POWER(C1818/$A$1,1/5.255))*1000)</f>
        <v>2997534.1274542292</v>
      </c>
      <c r="H1818" s="5">
        <f t="shared" si="28"/>
        <v>2.2709263537499315E-4</v>
      </c>
    </row>
    <row r="1819" spans="1:8">
      <c r="A1819" s="3" t="s">
        <v>12924</v>
      </c>
      <c r="B1819" s="1">
        <f>IF(ISERROR(SEARCH(" ",A1819)), 0, SEARCH(" ",A1819))</f>
        <v>6</v>
      </c>
      <c r="C1819" s="1">
        <f>IF(0=B1819,-1,LEFT(A1819,B1819-1)+0)</f>
        <v>60199</v>
      </c>
      <c r="D1819" s="1">
        <f>IF(B1819=0,-1,RIGHT(A1819,LEN(A1819)-B1819)+0)</f>
        <v>3000821</v>
      </c>
      <c r="F1819" s="1">
        <f>IF(C1819&lt;0,443300000,44330*(1-POWER(C1819/$A$1,1/5.255))*1000)</f>
        <v>3000146.7306566103</v>
      </c>
      <c r="H1819" s="5">
        <f t="shared" si="28"/>
        <v>2.2469495627685352E-4</v>
      </c>
    </row>
    <row r="1820" spans="1:8">
      <c r="A1820" s="3" t="s">
        <v>12925</v>
      </c>
      <c r="B1820" s="1">
        <f>IF(ISERROR(SEARCH(" ",A1820)), 0, SEARCH(" ",A1820))</f>
        <v>6</v>
      </c>
      <c r="C1820" s="1">
        <f>IF(0=B1820,-1,LEFT(A1820,B1820-1)+0)</f>
        <v>60179</v>
      </c>
      <c r="D1820" s="1">
        <f>IF(B1820=0,-1,RIGHT(A1820,LEN(A1820)-B1820)+0)</f>
        <v>3003428</v>
      </c>
      <c r="F1820" s="1">
        <f>IF(C1820&lt;0,443300000,44330*(1-POWER(C1820/$A$1,1/5.255))*1000)</f>
        <v>3002760.0367685421</v>
      </c>
      <c r="H1820" s="5">
        <f t="shared" si="28"/>
        <v>2.2240028109808625E-4</v>
      </c>
    </row>
    <row r="1821" spans="1:8">
      <c r="A1821" s="3" t="s">
        <v>12926</v>
      </c>
      <c r="B1821" s="1">
        <f>IF(ISERROR(SEARCH(" ",A1821)), 0, SEARCH(" ",A1821))</f>
        <v>6</v>
      </c>
      <c r="C1821" s="1">
        <f>IF(0=B1821,-1,LEFT(A1821,B1821-1)+0)</f>
        <v>60159</v>
      </c>
      <c r="D1821" s="1">
        <f>IF(B1821=0,-1,RIGHT(A1821,LEN(A1821)-B1821)+0)</f>
        <v>3006034</v>
      </c>
      <c r="F1821" s="1">
        <f>IF(C1821&lt;0,443300000,44330*(1-POWER(C1821/$A$1,1/5.255))*1000)</f>
        <v>3005374.0462128399</v>
      </c>
      <c r="H1821" s="5">
        <f t="shared" si="28"/>
        <v>2.1954302152274593E-4</v>
      </c>
    </row>
    <row r="1822" spans="1:8">
      <c r="A1822" s="3" t="s">
        <v>12927</v>
      </c>
      <c r="B1822" s="1">
        <f>IF(ISERROR(SEARCH(" ",A1822)), 0, SEARCH(" ",A1822))</f>
        <v>6</v>
      </c>
      <c r="C1822" s="1">
        <f>IF(0=B1822,-1,LEFT(A1822,B1822-1)+0)</f>
        <v>60139</v>
      </c>
      <c r="D1822" s="1">
        <f>IF(B1822=0,-1,RIGHT(A1822,LEN(A1822)-B1822)+0)</f>
        <v>3008640</v>
      </c>
      <c r="F1822" s="1">
        <f>IF(C1822&lt;0,443300000,44330*(1-POWER(C1822/$A$1,1/5.255))*1000)</f>
        <v>3007988.7594127133</v>
      </c>
      <c r="H1822" s="5">
        <f t="shared" si="28"/>
        <v>2.1645680017770525E-4</v>
      </c>
    </row>
    <row r="1823" spans="1:8">
      <c r="A1823" s="3" t="s">
        <v>12928</v>
      </c>
      <c r="B1823" s="1">
        <f>IF(ISERROR(SEARCH(" ",A1823)), 0, SEARCH(" ",A1823))</f>
        <v>6</v>
      </c>
      <c r="C1823" s="1">
        <f>IF(0=B1823,-1,LEFT(A1823,B1823-1)+0)</f>
        <v>60119</v>
      </c>
      <c r="D1823" s="1">
        <f>IF(B1823=0,-1,RIGHT(A1823,LEN(A1823)-B1823)+0)</f>
        <v>3011247</v>
      </c>
      <c r="F1823" s="1">
        <f>IF(C1823&lt;0,443300000,44330*(1-POWER(C1823/$A$1,1/5.255))*1000)</f>
        <v>3010604.1767917722</v>
      </c>
      <c r="H1823" s="5">
        <f t="shared" si="28"/>
        <v>2.1347408838522832E-4</v>
      </c>
    </row>
    <row r="1824" spans="1:8">
      <c r="A1824" s="3" t="s">
        <v>12929</v>
      </c>
      <c r="B1824" s="1">
        <f>IF(ISERROR(SEARCH(" ",A1824)), 0, SEARCH(" ",A1824))</f>
        <v>6</v>
      </c>
      <c r="C1824" s="1">
        <f>IF(0=B1824,-1,LEFT(A1824,B1824-1)+0)</f>
        <v>60099</v>
      </c>
      <c r="D1824" s="1">
        <f>IF(B1824=0,-1,RIGHT(A1824,LEN(A1824)-B1824)+0)</f>
        <v>3013842</v>
      </c>
      <c r="F1824" s="1">
        <f>IF(C1824&lt;0,443300000,44330*(1-POWER(C1824/$A$1,1/5.255))*1000)</f>
        <v>3013220.298774018</v>
      </c>
      <c r="H1824" s="5">
        <f t="shared" si="28"/>
        <v>2.0628195704421387E-4</v>
      </c>
    </row>
    <row r="1825" spans="1:8">
      <c r="A1825" s="3" t="s">
        <v>12930</v>
      </c>
      <c r="B1825" s="1">
        <f>IF(ISERROR(SEARCH(" ",A1825)), 0, SEARCH(" ",A1825))</f>
        <v>6</v>
      </c>
      <c r="C1825" s="1">
        <f>IF(0=B1825,-1,LEFT(A1825,B1825-1)+0)</f>
        <v>60079</v>
      </c>
      <c r="D1825" s="1">
        <f>IF(B1825=0,-1,RIGHT(A1825,LEN(A1825)-B1825)+0)</f>
        <v>3016448</v>
      </c>
      <c r="F1825" s="1">
        <f>IF(C1825&lt;0,443300000,44330*(1-POWER(C1825/$A$1,1/5.255))*1000)</f>
        <v>3015837.1257838421</v>
      </c>
      <c r="H1825" s="5">
        <f t="shared" si="28"/>
        <v>2.0251441966111897E-4</v>
      </c>
    </row>
    <row r="1826" spans="1:8">
      <c r="A1826" s="3" t="s">
        <v>12931</v>
      </c>
      <c r="B1826" s="1">
        <f>IF(ISERROR(SEARCH(" ",A1826)), 0, SEARCH(" ",A1826))</f>
        <v>6</v>
      </c>
      <c r="C1826" s="1">
        <f>IF(0=B1826,-1,LEFT(A1826,B1826-1)+0)</f>
        <v>60059</v>
      </c>
      <c r="D1826" s="1">
        <f>IF(B1826=0,-1,RIGHT(A1826,LEN(A1826)-B1826)+0)</f>
        <v>3019054</v>
      </c>
      <c r="F1826" s="1">
        <f>IF(C1826&lt;0,443300000,44330*(1-POWER(C1826/$A$1,1/5.255))*1000)</f>
        <v>3018454.6582460445</v>
      </c>
      <c r="H1826" s="5">
        <f t="shared" si="28"/>
        <v>1.9851971973852234E-4</v>
      </c>
    </row>
    <row r="1827" spans="1:8">
      <c r="A1827" s="3" t="s">
        <v>12932</v>
      </c>
      <c r="B1827" s="1">
        <f>IF(ISERROR(SEARCH(" ",A1827)), 0, SEARCH(" ",A1827))</f>
        <v>6</v>
      </c>
      <c r="C1827" s="1">
        <f>IF(0=B1827,-1,LEFT(A1827,B1827-1)+0)</f>
        <v>60039</v>
      </c>
      <c r="D1827" s="1">
        <f>IF(B1827=0,-1,RIGHT(A1827,LEN(A1827)-B1827)+0)</f>
        <v>3021660</v>
      </c>
      <c r="F1827" s="1">
        <f>IF(C1827&lt;0,443300000,44330*(1-POWER(C1827/$A$1,1/5.255))*1000)</f>
        <v>3021072.896585823</v>
      </c>
      <c r="H1827" s="5">
        <f t="shared" si="28"/>
        <v>1.9429830430192784E-4</v>
      </c>
    </row>
    <row r="1828" spans="1:8">
      <c r="A1828" s="3" t="s">
        <v>12933</v>
      </c>
      <c r="B1828" s="1">
        <f>IF(ISERROR(SEARCH(" ",A1828)), 0, SEARCH(" ",A1828))</f>
        <v>6</v>
      </c>
      <c r="C1828" s="1">
        <f>IF(0=B1828,-1,LEFT(A1828,B1828-1)+0)</f>
        <v>60019</v>
      </c>
      <c r="D1828" s="1">
        <f>IF(B1828=0,-1,RIGHT(A1828,LEN(A1828)-B1828)+0)</f>
        <v>3024267</v>
      </c>
      <c r="F1828" s="1">
        <f>IF(C1828&lt;0,443300000,44330*(1-POWER(C1828/$A$1,1/5.255))*1000)</f>
        <v>3023691.8412287598</v>
      </c>
      <c r="H1828" s="5">
        <f t="shared" si="28"/>
        <v>1.9018121456873763E-4</v>
      </c>
    </row>
    <row r="1829" spans="1:8">
      <c r="A1829" s="3" t="s">
        <v>12934</v>
      </c>
      <c r="B1829" s="1">
        <f>IF(ISERROR(SEARCH(" ",A1829)), 0, SEARCH(" ",A1829))</f>
        <v>6</v>
      </c>
      <c r="C1829" s="1">
        <f>IF(0=B1829,-1,LEFT(A1829,B1829-1)+0)</f>
        <v>59999</v>
      </c>
      <c r="D1829" s="1">
        <f>IF(B1829=0,-1,RIGHT(A1829,LEN(A1829)-B1829)+0)</f>
        <v>3026873</v>
      </c>
      <c r="F1829" s="1">
        <f>IF(C1829&lt;0,443300000,44330*(1-POWER(C1829/$A$1,1/5.255))*1000)</f>
        <v>3026311.4926008512</v>
      </c>
      <c r="H1829" s="5">
        <f t="shared" si="28"/>
        <v>1.8550741942221342E-4</v>
      </c>
    </row>
    <row r="1830" spans="1:8">
      <c r="A1830" s="3" t="s">
        <v>12935</v>
      </c>
      <c r="B1830" s="1">
        <f>IF(ISERROR(SEARCH(" ",A1830)), 0, SEARCH(" ",A1830))</f>
        <v>6</v>
      </c>
      <c r="C1830" s="1">
        <f>IF(0=B1830,-1,LEFT(A1830,B1830-1)+0)</f>
        <v>59979</v>
      </c>
      <c r="D1830" s="1">
        <f>IF(B1830=0,-1,RIGHT(A1830,LEN(A1830)-B1830)+0)</f>
        <v>3029479</v>
      </c>
      <c r="F1830" s="1">
        <f>IF(C1830&lt;0,443300000,44330*(1-POWER(C1830/$A$1,1/5.255))*1000)</f>
        <v>3028931.8511284762</v>
      </c>
      <c r="H1830" s="5">
        <f t="shared" si="28"/>
        <v>1.8060824040166438E-4</v>
      </c>
    </row>
    <row r="1831" spans="1:8">
      <c r="A1831" s="3" t="s">
        <v>12936</v>
      </c>
      <c r="B1831" s="1">
        <f>IF(ISERROR(SEARCH(" ",A1831)), 0, SEARCH(" ",A1831))</f>
        <v>6</v>
      </c>
      <c r="C1831" s="1">
        <f>IF(0=B1831,-1,LEFT(A1831,B1831-1)+0)</f>
        <v>59959</v>
      </c>
      <c r="D1831" s="1">
        <f>IF(B1831=0,-1,RIGHT(A1831,LEN(A1831)-B1831)+0)</f>
        <v>3032086</v>
      </c>
      <c r="F1831" s="1">
        <f>IF(C1831&lt;0,443300000,44330*(1-POWER(C1831/$A$1,1/5.255))*1000)</f>
        <v>3031552.917238438</v>
      </c>
      <c r="H1831" s="5">
        <f t="shared" si="28"/>
        <v>1.758138659529986E-4</v>
      </c>
    </row>
    <row r="1832" spans="1:8">
      <c r="A1832" s="3" t="s">
        <v>12937</v>
      </c>
      <c r="B1832" s="1">
        <f>IF(ISERROR(SEARCH(" ",A1832)), 0, SEARCH(" ",A1832))</f>
        <v>6</v>
      </c>
      <c r="C1832" s="1">
        <f>IF(0=B1832,-1,LEFT(A1832,B1832-1)+0)</f>
        <v>59939</v>
      </c>
      <c r="D1832" s="1">
        <f>IF(B1832=0,-1,RIGHT(A1832,LEN(A1832)-B1832)+0)</f>
        <v>3034681</v>
      </c>
      <c r="F1832" s="1">
        <f>IF(C1832&lt;0,443300000,44330*(1-POWER(C1832/$A$1,1/5.255))*1000)</f>
        <v>3034174.6913579125</v>
      </c>
      <c r="H1832" s="5">
        <f t="shared" si="28"/>
        <v>1.6684081196260966E-4</v>
      </c>
    </row>
    <row r="1833" spans="1:8">
      <c r="A1833" s="3" t="s">
        <v>12938</v>
      </c>
      <c r="B1833" s="1">
        <f>IF(ISERROR(SEARCH(" ",A1833)), 0, SEARCH(" ",A1833))</f>
        <v>6</v>
      </c>
      <c r="C1833" s="1">
        <f>IF(0=B1833,-1,LEFT(A1833,B1833-1)+0)</f>
        <v>59919</v>
      </c>
      <c r="D1833" s="1">
        <f>IF(B1833=0,-1,RIGHT(A1833,LEN(A1833)-B1833)+0)</f>
        <v>3037287</v>
      </c>
      <c r="F1833" s="1">
        <f>IF(C1833&lt;0,443300000,44330*(1-POWER(C1833/$A$1,1/5.255))*1000)</f>
        <v>3036797.1739144907</v>
      </c>
      <c r="H1833" s="5">
        <f t="shared" si="28"/>
        <v>1.6127092550334121E-4</v>
      </c>
    </row>
    <row r="1834" spans="1:8">
      <c r="A1834" s="3" t="s">
        <v>12939</v>
      </c>
      <c r="B1834" s="1">
        <f>IF(ISERROR(SEARCH(" ",A1834)), 0, SEARCH(" ",A1834))</f>
        <v>6</v>
      </c>
      <c r="C1834" s="1">
        <f>IF(0=B1834,-1,LEFT(A1834,B1834-1)+0)</f>
        <v>59899</v>
      </c>
      <c r="D1834" s="1">
        <f>IF(B1834=0,-1,RIGHT(A1834,LEN(A1834)-B1834)+0)</f>
        <v>3039893</v>
      </c>
      <c r="F1834" s="1">
        <f>IF(C1834&lt;0,443300000,44330*(1-POWER(C1834/$A$1,1/5.255))*1000)</f>
        <v>3039420.365336162</v>
      </c>
      <c r="H1834" s="5">
        <f t="shared" si="28"/>
        <v>1.5547740128944073E-4</v>
      </c>
    </row>
    <row r="1835" spans="1:8">
      <c r="A1835" s="3" t="s">
        <v>12940</v>
      </c>
      <c r="B1835" s="1">
        <f>IF(ISERROR(SEARCH(" ",A1835)), 0, SEARCH(" ",A1835))</f>
        <v>6</v>
      </c>
      <c r="C1835" s="1">
        <f>IF(0=B1835,-1,LEFT(A1835,B1835-1)+0)</f>
        <v>59879</v>
      </c>
      <c r="D1835" s="1">
        <f>IF(B1835=0,-1,RIGHT(A1835,LEN(A1835)-B1835)+0)</f>
        <v>3042500</v>
      </c>
      <c r="F1835" s="1">
        <f>IF(C1835&lt;0,443300000,44330*(1-POWER(C1835/$A$1,1/5.255))*1000)</f>
        <v>3042044.2660513222</v>
      </c>
      <c r="H1835" s="5">
        <f t="shared" si="28"/>
        <v>1.4978930112663212E-4</v>
      </c>
    </row>
    <row r="1836" spans="1:8">
      <c r="A1836" s="3" t="s">
        <v>12941</v>
      </c>
      <c r="B1836" s="1">
        <f>IF(ISERROR(SEARCH(" ",A1836)), 0, SEARCH(" ",A1836))</f>
        <v>6</v>
      </c>
      <c r="C1836" s="1">
        <f>IF(0=B1836,-1,LEFT(A1836,B1836-1)+0)</f>
        <v>59859</v>
      </c>
      <c r="D1836" s="1">
        <f>IF(B1836=0,-1,RIGHT(A1836,LEN(A1836)-B1836)+0)</f>
        <v>3045106</v>
      </c>
      <c r="F1836" s="1">
        <f>IF(C1836&lt;0,443300000,44330*(1-POWER(C1836/$A$1,1/5.255))*1000)</f>
        <v>3044668.8764887592</v>
      </c>
      <c r="H1836" s="5">
        <f t="shared" si="28"/>
        <v>1.4354952216468576E-4</v>
      </c>
    </row>
    <row r="1837" spans="1:8">
      <c r="A1837" s="3" t="s">
        <v>12942</v>
      </c>
      <c r="B1837" s="1">
        <f>IF(ISERROR(SEARCH(" ",A1837)), 0, SEARCH(" ",A1837))</f>
        <v>6</v>
      </c>
      <c r="C1837" s="1">
        <f>IF(0=B1837,-1,LEFT(A1837,B1837-1)+0)</f>
        <v>59839</v>
      </c>
      <c r="D1837" s="1">
        <f>IF(B1837=0,-1,RIGHT(A1837,LEN(A1837)-B1837)+0)</f>
        <v>3047712</v>
      </c>
      <c r="F1837" s="1">
        <f>IF(C1837&lt;0,443300000,44330*(1-POWER(C1837/$A$1,1/5.255))*1000)</f>
        <v>3047294.1970776711</v>
      </c>
      <c r="H1837" s="5">
        <f t="shared" si="28"/>
        <v>1.3708740272339842E-4</v>
      </c>
    </row>
    <row r="1838" spans="1:8">
      <c r="A1838" s="3" t="s">
        <v>12943</v>
      </c>
      <c r="B1838" s="1">
        <f>IF(ISERROR(SEARCH(" ",A1838)), 0, SEARCH(" ",A1838))</f>
        <v>6</v>
      </c>
      <c r="C1838" s="1">
        <f>IF(0=B1838,-1,LEFT(A1838,B1838-1)+0)</f>
        <v>59819</v>
      </c>
      <c r="D1838" s="1">
        <f>IF(B1838=0,-1,RIGHT(A1838,LEN(A1838)-B1838)+0)</f>
        <v>3050318</v>
      </c>
      <c r="F1838" s="1">
        <f>IF(C1838&lt;0,443300000,44330*(1-POWER(C1838/$A$1,1/5.255))*1000)</f>
        <v>3049920.2282476523</v>
      </c>
      <c r="H1838" s="5">
        <f t="shared" si="28"/>
        <v>1.3040337182802057E-4</v>
      </c>
    </row>
    <row r="1839" spans="1:8">
      <c r="A1839" s="3" t="s">
        <v>12944</v>
      </c>
      <c r="B1839" s="1">
        <f>IF(ISERROR(SEARCH(" ",A1839)), 0, SEARCH(" ",A1839))</f>
        <v>6</v>
      </c>
      <c r="C1839" s="1">
        <f>IF(0=B1839,-1,LEFT(A1839,B1839-1)+0)</f>
        <v>59799</v>
      </c>
      <c r="D1839" s="1">
        <f>IF(B1839=0,-1,RIGHT(A1839,LEN(A1839)-B1839)+0)</f>
        <v>3052925</v>
      </c>
      <c r="F1839" s="1">
        <f>IF(C1839&lt;0,443300000,44330*(1-POWER(C1839/$A$1,1/5.255))*1000)</f>
        <v>3052546.9704287183</v>
      </c>
      <c r="H1839" s="5">
        <f t="shared" si="28"/>
        <v>1.2382537117084304E-4</v>
      </c>
    </row>
    <row r="1840" spans="1:8">
      <c r="A1840" s="3" t="s">
        <v>12945</v>
      </c>
      <c r="B1840" s="1">
        <f>IF(ISERROR(SEARCH(" ",A1840)), 0, SEARCH(" ",A1840))</f>
        <v>6</v>
      </c>
      <c r="C1840" s="1">
        <f>IF(0=B1840,-1,LEFT(A1840,B1840-1)+0)</f>
        <v>59779</v>
      </c>
      <c r="D1840" s="1">
        <f>IF(B1840=0,-1,RIGHT(A1840,LEN(A1840)-B1840)+0)</f>
        <v>3055531</v>
      </c>
      <c r="F1840" s="1">
        <f>IF(C1840&lt;0,443300000,44330*(1-POWER(C1840/$A$1,1/5.255))*1000)</f>
        <v>3055174.424051261</v>
      </c>
      <c r="H1840" s="5">
        <f t="shared" si="28"/>
        <v>1.1669852105541023E-4</v>
      </c>
    </row>
    <row r="1841" spans="1:8">
      <c r="A1841" s="3" t="s">
        <v>12946</v>
      </c>
      <c r="B1841" s="1">
        <f>IF(ISERROR(SEARCH(" ",A1841)), 0, SEARCH(" ",A1841))</f>
        <v>6</v>
      </c>
      <c r="C1841" s="1">
        <f>IF(0=B1841,-1,LEFT(A1841,B1841-1)+0)</f>
        <v>59759</v>
      </c>
      <c r="D1841" s="1">
        <f>IF(B1841=0,-1,RIGHT(A1841,LEN(A1841)-B1841)+0)</f>
        <v>3058126</v>
      </c>
      <c r="F1841" s="1">
        <f>IF(C1841&lt;0,443300000,44330*(1-POWER(C1841/$A$1,1/5.255))*1000)</f>
        <v>3057802.5895460988</v>
      </c>
      <c r="H1841" s="5">
        <f t="shared" si="28"/>
        <v>1.0575445678208174E-4</v>
      </c>
    </row>
    <row r="1842" spans="1:8">
      <c r="A1842" s="3" t="s">
        <v>12947</v>
      </c>
      <c r="B1842" s="1">
        <f>IF(ISERROR(SEARCH(" ",A1842)), 0, SEARCH(" ",A1842))</f>
        <v>6</v>
      </c>
      <c r="C1842" s="1">
        <f>IF(0=B1842,-1,LEFT(A1842,B1842-1)+0)</f>
        <v>59739</v>
      </c>
      <c r="D1842" s="1">
        <f>IF(B1842=0,-1,RIGHT(A1842,LEN(A1842)-B1842)+0)</f>
        <v>3060732</v>
      </c>
      <c r="F1842" s="1">
        <f>IF(C1842&lt;0,443300000,44330*(1-POWER(C1842/$A$1,1/5.255))*1000)</f>
        <v>3060431.4673444484</v>
      </c>
      <c r="H1842" s="5">
        <f t="shared" si="28"/>
        <v>9.8189797588146873E-5</v>
      </c>
    </row>
    <row r="1843" spans="1:8">
      <c r="A1843" s="3" t="s">
        <v>12948</v>
      </c>
      <c r="B1843" s="1">
        <f>IF(ISERROR(SEARCH(" ",A1843)), 0, SEARCH(" ",A1843))</f>
        <v>6</v>
      </c>
      <c r="C1843" s="1">
        <f>IF(0=B1843,-1,LEFT(A1843,B1843-1)+0)</f>
        <v>59719</v>
      </c>
      <c r="D1843" s="1">
        <f>IF(B1843=0,-1,RIGHT(A1843,LEN(A1843)-B1843)+0)</f>
        <v>3063339</v>
      </c>
      <c r="F1843" s="1">
        <f>IF(C1843&lt;0,443300000,44330*(1-POWER(C1843/$A$1,1/5.255))*1000)</f>
        <v>3063061.0578779317</v>
      </c>
      <c r="H1843" s="5">
        <f t="shared" si="28"/>
        <v>9.0731754490200442E-5</v>
      </c>
    </row>
    <row r="1844" spans="1:8">
      <c r="A1844" s="3" t="s">
        <v>12949</v>
      </c>
      <c r="B1844" s="1">
        <f>IF(ISERROR(SEARCH(" ",A1844)), 0, SEARCH(" ",A1844))</f>
        <v>6</v>
      </c>
      <c r="C1844" s="1">
        <f>IF(0=B1844,-1,LEFT(A1844,B1844-1)+0)</f>
        <v>59699</v>
      </c>
      <c r="D1844" s="1">
        <f>IF(B1844=0,-1,RIGHT(A1844,LEN(A1844)-B1844)+0)</f>
        <v>3065945</v>
      </c>
      <c r="F1844" s="1">
        <f>IF(C1844&lt;0,443300000,44330*(1-POWER(C1844/$A$1,1/5.255))*1000)</f>
        <v>3065691.361578573</v>
      </c>
      <c r="H1844" s="5">
        <f t="shared" si="28"/>
        <v>8.2727648873999002E-5</v>
      </c>
    </row>
    <row r="1845" spans="1:8">
      <c r="A1845" s="3" t="s">
        <v>12950</v>
      </c>
      <c r="B1845" s="1">
        <f>IF(ISERROR(SEARCH(" ",A1845)), 0, SEARCH(" ",A1845))</f>
        <v>6</v>
      </c>
      <c r="C1845" s="1">
        <f>IF(0=B1845,-1,LEFT(A1845,B1845-1)+0)</f>
        <v>59679</v>
      </c>
      <c r="D1845" s="1">
        <f>IF(B1845=0,-1,RIGHT(A1845,LEN(A1845)-B1845)+0)</f>
        <v>3068551</v>
      </c>
      <c r="F1845" s="1">
        <f>IF(C1845&lt;0,443300000,44330*(1-POWER(C1845/$A$1,1/5.255))*1000)</f>
        <v>3068322.3788788156</v>
      </c>
      <c r="H1845" s="5">
        <f t="shared" si="28"/>
        <v>7.4504585774991112E-5</v>
      </c>
    </row>
    <row r="1846" spans="1:8">
      <c r="A1846" s="3" t="s">
        <v>12951</v>
      </c>
      <c r="B1846" s="1">
        <f>IF(ISERROR(SEARCH(" ",A1846)), 0, SEARCH(" ",A1846))</f>
        <v>6</v>
      </c>
      <c r="C1846" s="1">
        <f>IF(0=B1846,-1,LEFT(A1846,B1846-1)+0)</f>
        <v>59659</v>
      </c>
      <c r="D1846" s="1">
        <f>IF(B1846=0,-1,RIGHT(A1846,LEN(A1846)-B1846)+0)</f>
        <v>3071158</v>
      </c>
      <c r="F1846" s="1">
        <f>IF(C1846&lt;0,443300000,44330*(1-POWER(C1846/$A$1,1/5.255))*1000)</f>
        <v>3070954.1102114953</v>
      </c>
      <c r="H1846" s="5">
        <f t="shared" si="28"/>
        <v>6.6388570208595566E-5</v>
      </c>
    </row>
    <row r="1847" spans="1:8">
      <c r="A1847" s="3" t="s">
        <v>12952</v>
      </c>
      <c r="B1847" s="1">
        <f>IF(ISERROR(SEARCH(" ",A1847)), 0, SEARCH(" ",A1847))</f>
        <v>6</v>
      </c>
      <c r="C1847" s="1">
        <f>IF(0=B1847,-1,LEFT(A1847,B1847-1)+0)</f>
        <v>59639</v>
      </c>
      <c r="D1847" s="1">
        <f>IF(B1847=0,-1,RIGHT(A1847,LEN(A1847)-B1847)+0)</f>
        <v>3073764</v>
      </c>
      <c r="F1847" s="1">
        <f>IF(C1847&lt;0,443300000,44330*(1-POWER(C1847/$A$1,1/5.255))*1000)</f>
        <v>3073586.556009863</v>
      </c>
      <c r="H1847" s="5">
        <f t="shared" si="28"/>
        <v>5.7728566713957995E-5</v>
      </c>
    </row>
    <row r="1848" spans="1:8">
      <c r="A1848" s="3" t="s">
        <v>12953</v>
      </c>
      <c r="B1848" s="1">
        <f>IF(ISERROR(SEARCH(" ",A1848)), 0, SEARCH(" ",A1848))</f>
        <v>6</v>
      </c>
      <c r="C1848" s="1">
        <f>IF(0=B1848,-1,LEFT(A1848,B1848-1)+0)</f>
        <v>59619</v>
      </c>
      <c r="D1848" s="1">
        <f>IF(B1848=0,-1,RIGHT(A1848,LEN(A1848)-B1848)+0)</f>
        <v>3076370</v>
      </c>
      <c r="F1848" s="1">
        <f>IF(C1848&lt;0,443300000,44330*(1-POWER(C1848/$A$1,1/5.255))*1000)</f>
        <v>3076219.7167075775</v>
      </c>
      <c r="H1848" s="5">
        <f t="shared" si="28"/>
        <v>4.8850850977787702E-5</v>
      </c>
    </row>
    <row r="1849" spans="1:8">
      <c r="A1849" s="3" t="s">
        <v>12954</v>
      </c>
      <c r="B1849" s="1">
        <f>IF(ISERROR(SEARCH(" ",A1849)), 0, SEARCH(" ",A1849))</f>
        <v>6</v>
      </c>
      <c r="C1849" s="1">
        <f>IF(0=B1849,-1,LEFT(A1849,B1849-1)+0)</f>
        <v>59599</v>
      </c>
      <c r="D1849" s="1">
        <f>IF(B1849=0,-1,RIGHT(A1849,LEN(A1849)-B1849)+0)</f>
        <v>3078976</v>
      </c>
      <c r="F1849" s="1">
        <f>IF(C1849&lt;0,443300000,44330*(1-POWER(C1849/$A$1,1/5.255))*1000)</f>
        <v>3078853.5927387099</v>
      </c>
      <c r="H1849" s="5">
        <f t="shared" si="28"/>
        <v>3.9755834826293491E-5</v>
      </c>
    </row>
    <row r="1850" spans="1:8">
      <c r="A1850" s="3" t="s">
        <v>12955</v>
      </c>
      <c r="B1850" s="1">
        <f>IF(ISERROR(SEARCH(" ",A1850)), 0, SEARCH(" ",A1850))</f>
        <v>6</v>
      </c>
      <c r="C1850" s="1">
        <f>IF(0=B1850,-1,LEFT(A1850,B1850-1)+0)</f>
        <v>59579</v>
      </c>
      <c r="D1850" s="1">
        <f>IF(B1850=0,-1,RIGHT(A1850,LEN(A1850)-B1850)+0)</f>
        <v>3081571</v>
      </c>
      <c r="F1850" s="1">
        <f>IF(C1850&lt;0,443300000,44330*(1-POWER(C1850/$A$1,1/5.255))*1000)</f>
        <v>3081488.1845377306</v>
      </c>
      <c r="H1850" s="5">
        <f t="shared" si="28"/>
        <v>2.6874429396354848E-5</v>
      </c>
    </row>
    <row r="1851" spans="1:8">
      <c r="A1851" s="3" t="s">
        <v>12956</v>
      </c>
      <c r="B1851" s="1">
        <f>IF(ISERROR(SEARCH(" ",A1851)), 0, SEARCH(" ",A1851))</f>
        <v>6</v>
      </c>
      <c r="C1851" s="1">
        <f>IF(0=B1851,-1,LEFT(A1851,B1851-1)+0)</f>
        <v>59559</v>
      </c>
      <c r="D1851" s="1">
        <f>IF(B1851=0,-1,RIGHT(A1851,LEN(A1851)-B1851)+0)</f>
        <v>3084178</v>
      </c>
      <c r="F1851" s="1">
        <f>IF(C1851&lt;0,443300000,44330*(1-POWER(C1851/$A$1,1/5.255))*1000)</f>
        <v>3084123.4925395353</v>
      </c>
      <c r="H1851" s="5">
        <f t="shared" si="28"/>
        <v>1.7673253769634374E-5</v>
      </c>
    </row>
    <row r="1852" spans="1:8">
      <c r="A1852" s="3" t="s">
        <v>12957</v>
      </c>
      <c r="B1852" s="1">
        <f>IF(ISERROR(SEARCH(" ",A1852)), 0, SEARCH(" ",A1852))</f>
        <v>6</v>
      </c>
      <c r="C1852" s="1">
        <f>IF(0=B1852,-1,LEFT(A1852,B1852-1)+0)</f>
        <v>59539</v>
      </c>
      <c r="D1852" s="1">
        <f>IF(B1852=0,-1,RIGHT(A1852,LEN(A1852)-B1852)+0)</f>
        <v>3086784</v>
      </c>
      <c r="F1852" s="1">
        <f>IF(C1852&lt;0,443300000,44330*(1-POWER(C1852/$A$1,1/5.255))*1000)</f>
        <v>3086759.51717941</v>
      </c>
      <c r="H1852" s="5">
        <f t="shared" si="28"/>
        <v>7.9314978275210304E-6</v>
      </c>
    </row>
    <row r="1853" spans="1:8">
      <c r="A1853" s="3" t="s">
        <v>12958</v>
      </c>
      <c r="B1853" s="1">
        <f>IF(ISERROR(SEARCH(" ",A1853)), 0, SEARCH(" ",A1853))</f>
        <v>6</v>
      </c>
      <c r="C1853" s="1">
        <f>IF(0=B1853,-1,LEFT(A1853,B1853-1)+0)</f>
        <v>59519</v>
      </c>
      <c r="D1853" s="1">
        <f>IF(B1853=0,-1,RIGHT(A1853,LEN(A1853)-B1853)+0)</f>
        <v>3089411</v>
      </c>
      <c r="F1853" s="1">
        <f>IF(C1853&lt;0,443300000,44330*(1-POWER(C1853/$A$1,1/5.255))*1000)</f>
        <v>3089396.2588930661</v>
      </c>
      <c r="H1853" s="5">
        <f t="shared" si="28"/>
        <v>4.7714942860998828E-6</v>
      </c>
    </row>
    <row r="1854" spans="1:8">
      <c r="A1854" s="3" t="s">
        <v>12959</v>
      </c>
      <c r="B1854" s="1">
        <f>IF(ISERROR(SEARCH(" ",A1854)), 0, SEARCH(" ",A1854))</f>
        <v>6</v>
      </c>
      <c r="C1854" s="1">
        <f>IF(0=B1854,-1,LEFT(A1854,B1854-1)+0)</f>
        <v>59499</v>
      </c>
      <c r="D1854" s="1">
        <f>IF(B1854=0,-1,RIGHT(A1854,LEN(A1854)-B1854)+0)</f>
        <v>3092083</v>
      </c>
      <c r="F1854" s="1">
        <f>IF(C1854&lt;0,443300000,44330*(1-POWER(C1854/$A$1,1/5.255))*1000)</f>
        <v>3092033.7181166285</v>
      </c>
      <c r="H1854" s="5">
        <f t="shared" si="28"/>
        <v>1.5938085546710173E-5</v>
      </c>
    </row>
    <row r="1855" spans="1:8">
      <c r="A1855" s="3" t="s">
        <v>12960</v>
      </c>
      <c r="B1855" s="1">
        <f>IF(ISERROR(SEARCH(" ",A1855)), 0, SEARCH(" ",A1855))</f>
        <v>6</v>
      </c>
      <c r="C1855" s="1">
        <f>IF(0=B1855,-1,LEFT(A1855,B1855-1)+0)</f>
        <v>59479</v>
      </c>
      <c r="D1855" s="1">
        <f>IF(B1855=0,-1,RIGHT(A1855,LEN(A1855)-B1855)+0)</f>
        <v>3094755</v>
      </c>
      <c r="F1855" s="1">
        <f>IF(C1855&lt;0,443300000,44330*(1-POWER(C1855/$A$1,1/5.255))*1000)</f>
        <v>3094671.8952866192</v>
      </c>
      <c r="H1855" s="5">
        <f t="shared" si="28"/>
        <v>2.6853406289287009E-5</v>
      </c>
    </row>
    <row r="1856" spans="1:8">
      <c r="A1856" s="3" t="s">
        <v>12961</v>
      </c>
      <c r="B1856" s="1">
        <f>IF(ISERROR(SEARCH(" ",A1856)), 0, SEARCH(" ",A1856))</f>
        <v>6</v>
      </c>
      <c r="C1856" s="1">
        <f>IF(0=B1856,-1,LEFT(A1856,B1856-1)+0)</f>
        <v>59459</v>
      </c>
      <c r="D1856" s="1">
        <f>IF(B1856=0,-1,RIGHT(A1856,LEN(A1856)-B1856)+0)</f>
        <v>3097426</v>
      </c>
      <c r="F1856" s="1">
        <f>IF(C1856&lt;0,443300000,44330*(1-POWER(C1856/$A$1,1/5.255))*1000)</f>
        <v>3097310.7908399845</v>
      </c>
      <c r="H1856" s="5">
        <f t="shared" si="28"/>
        <v>3.7195129121874954E-5</v>
      </c>
    </row>
    <row r="1857" spans="1:8">
      <c r="A1857" s="3" t="s">
        <v>12962</v>
      </c>
      <c r="B1857" s="1">
        <f>IF(ISERROR(SEARCH(" ",A1857)), 0, SEARCH(" ",A1857))</f>
        <v>6</v>
      </c>
      <c r="C1857" s="1">
        <f>IF(0=B1857,-1,LEFT(A1857,B1857-1)+0)</f>
        <v>59439</v>
      </c>
      <c r="D1857" s="1">
        <f>IF(B1857=0,-1,RIGHT(A1857,LEN(A1857)-B1857)+0)</f>
        <v>3100098</v>
      </c>
      <c r="F1857" s="1">
        <f>IF(C1857&lt;0,443300000,44330*(1-POWER(C1857/$A$1,1/5.255))*1000)</f>
        <v>3099950.4052140852</v>
      </c>
      <c r="H1857" s="5">
        <f t="shared" si="28"/>
        <v>4.7609716181474379E-5</v>
      </c>
    </row>
    <row r="1858" spans="1:8">
      <c r="A1858" s="3" t="s">
        <v>12963</v>
      </c>
      <c r="B1858" s="1">
        <f>IF(ISERROR(SEARCH(" ",A1858)), 0, SEARCH(" ",A1858))</f>
        <v>6</v>
      </c>
      <c r="C1858" s="1">
        <f>IF(0=B1858,-1,LEFT(A1858,B1858-1)+0)</f>
        <v>59419</v>
      </c>
      <c r="D1858" s="1">
        <f>IF(B1858=0,-1,RIGHT(A1858,LEN(A1858)-B1858)+0)</f>
        <v>3102758</v>
      </c>
      <c r="F1858" s="1">
        <f>IF(C1858&lt;0,443300000,44330*(1-POWER(C1858/$A$1,1/5.255))*1000)</f>
        <v>3102590.7388466881</v>
      </c>
      <c r="H1858" s="5">
        <f t="shared" si="28"/>
        <v>5.3907250682113885E-5</v>
      </c>
    </row>
    <row r="1859" spans="1:8">
      <c r="A1859" s="3" t="s">
        <v>12964</v>
      </c>
      <c r="B1859" s="1">
        <f>IF(ISERROR(SEARCH(" ",A1859)), 0, SEARCH(" ",A1859))</f>
        <v>6</v>
      </c>
      <c r="C1859" s="1">
        <f>IF(0=B1859,-1,LEFT(A1859,B1859-1)+0)</f>
        <v>59399</v>
      </c>
      <c r="D1859" s="1">
        <f>IF(B1859=0,-1,RIGHT(A1859,LEN(A1859)-B1859)+0)</f>
        <v>3105429</v>
      </c>
      <c r="F1859" s="1">
        <f>IF(C1859&lt;0,443300000,44330*(1-POWER(C1859/$A$1,1/5.255))*1000)</f>
        <v>3105231.7921759752</v>
      </c>
      <c r="H1859" s="5">
        <f t="shared" si="28"/>
        <v>6.3504212791481451E-5</v>
      </c>
    </row>
    <row r="1860" spans="1:8">
      <c r="A1860" s="3" t="s">
        <v>12965</v>
      </c>
      <c r="B1860" s="1">
        <f>IF(ISERROR(SEARCH(" ",A1860)), 0, SEARCH(" ",A1860))</f>
        <v>6</v>
      </c>
      <c r="C1860" s="1">
        <f>IF(0=B1860,-1,LEFT(A1860,B1860-1)+0)</f>
        <v>59379</v>
      </c>
      <c r="D1860" s="1">
        <f>IF(B1860=0,-1,RIGHT(A1860,LEN(A1860)-B1860)+0)</f>
        <v>3108101</v>
      </c>
      <c r="F1860" s="1">
        <f>IF(C1860&lt;0,443300000,44330*(1-POWER(C1860/$A$1,1/5.255))*1000)</f>
        <v>3107873.5656405515</v>
      </c>
      <c r="H1860" s="5">
        <f t="shared" ref="H1860:H1923" si="29">IF(D1860&gt;0,ABS((F1860-D1860)/D1860),0)</f>
        <v>7.317470038730924E-5</v>
      </c>
    </row>
    <row r="1861" spans="1:8">
      <c r="A1861" s="3" t="s">
        <v>12966</v>
      </c>
      <c r="B1861" s="1">
        <f>IF(ISERROR(SEARCH(" ",A1861)), 0, SEARCH(" ",A1861))</f>
        <v>6</v>
      </c>
      <c r="C1861" s="1">
        <f>IF(0=B1861,-1,LEFT(A1861,B1861-1)+0)</f>
        <v>59359</v>
      </c>
      <c r="D1861" s="1">
        <f>IF(B1861=0,-1,RIGHT(A1861,LEN(A1861)-B1861)+0)</f>
        <v>3110772</v>
      </c>
      <c r="F1861" s="1">
        <f>IF(C1861&lt;0,443300000,44330*(1-POWER(C1861/$A$1,1/5.255))*1000)</f>
        <v>3110516.0596794253</v>
      </c>
      <c r="H1861" s="5">
        <f t="shared" si="29"/>
        <v>8.2275499642750575E-5</v>
      </c>
    </row>
    <row r="1862" spans="1:8">
      <c r="A1862" s="3" t="s">
        <v>12967</v>
      </c>
      <c r="B1862" s="1">
        <f>IF(ISERROR(SEARCH(" ",A1862)), 0, SEARCH(" ",A1862))</f>
        <v>6</v>
      </c>
      <c r="C1862" s="1">
        <f>IF(0=B1862,-1,LEFT(A1862,B1862-1)+0)</f>
        <v>59339</v>
      </c>
      <c r="D1862" s="1">
        <f>IF(B1862=0,-1,RIGHT(A1862,LEN(A1862)-B1862)+0)</f>
        <v>3113444</v>
      </c>
      <c r="F1862" s="1">
        <f>IF(C1862&lt;0,443300000,44330*(1-POWER(C1862/$A$1,1/5.255))*1000)</f>
        <v>3113159.2747320281</v>
      </c>
      <c r="H1862" s="5">
        <f t="shared" si="29"/>
        <v>9.1450261502010584E-5</v>
      </c>
    </row>
    <row r="1863" spans="1:8">
      <c r="A1863" s="3" t="s">
        <v>12968</v>
      </c>
      <c r="B1863" s="1">
        <f>IF(ISERROR(SEARCH(" ",A1863)), 0, SEARCH(" ",A1863))</f>
        <v>6</v>
      </c>
      <c r="C1863" s="1">
        <f>IF(0=B1863,-1,LEFT(A1863,B1863-1)+0)</f>
        <v>59319</v>
      </c>
      <c r="D1863" s="1">
        <f>IF(B1863=0,-1,RIGHT(A1863,LEN(A1863)-B1863)+0)</f>
        <v>3116116</v>
      </c>
      <c r="F1863" s="1">
        <f>IF(C1863&lt;0,443300000,44330*(1-POWER(C1863/$A$1,1/5.255))*1000)</f>
        <v>3115803.2112382059</v>
      </c>
      <c r="H1863" s="5">
        <f t="shared" si="29"/>
        <v>1.003777657167132E-4</v>
      </c>
    </row>
    <row r="1864" spans="1:8">
      <c r="A1864" s="3" t="s">
        <v>12969</v>
      </c>
      <c r="B1864" s="1">
        <f>IF(ISERROR(SEARCH(" ",A1864)), 0, SEARCH(" ",A1864))</f>
        <v>6</v>
      </c>
      <c r="C1864" s="1">
        <f>IF(0=B1864,-1,LEFT(A1864,B1864-1)+0)</f>
        <v>59299</v>
      </c>
      <c r="D1864" s="1">
        <f>IF(B1864=0,-1,RIGHT(A1864,LEN(A1864)-B1864)+0)</f>
        <v>3118787</v>
      </c>
      <c r="F1864" s="1">
        <f>IF(C1864&lt;0,443300000,44330*(1-POWER(C1864/$A$1,1/5.255))*1000)</f>
        <v>3118447.8696382204</v>
      </c>
      <c r="H1864" s="5">
        <f t="shared" si="29"/>
        <v>1.0873790412092681E-4</v>
      </c>
    </row>
    <row r="1865" spans="1:8">
      <c r="A1865" s="3" t="s">
        <v>12970</v>
      </c>
      <c r="B1865" s="1">
        <f>IF(ISERROR(SEARCH(" ",A1865)), 0, SEARCH(" ",A1865))</f>
        <v>6</v>
      </c>
      <c r="C1865" s="1">
        <f>IF(0=B1865,-1,LEFT(A1865,B1865-1)+0)</f>
        <v>59279</v>
      </c>
      <c r="D1865" s="1">
        <f>IF(B1865=0,-1,RIGHT(A1865,LEN(A1865)-B1865)+0)</f>
        <v>3121459</v>
      </c>
      <c r="F1865" s="1">
        <f>IF(C1865&lt;0,443300000,44330*(1-POWER(C1865/$A$1,1/5.255))*1000)</f>
        <v>3121093.2503727544</v>
      </c>
      <c r="H1865" s="5">
        <f t="shared" si="29"/>
        <v>1.1717265139333564E-4</v>
      </c>
    </row>
    <row r="1866" spans="1:8">
      <c r="A1866" s="3" t="s">
        <v>12971</v>
      </c>
      <c r="B1866" s="1">
        <f>IF(ISERROR(SEARCH(" ",A1866)), 0, SEARCH(" ",A1866))</f>
        <v>6</v>
      </c>
      <c r="C1866" s="1">
        <f>IF(0=B1866,-1,LEFT(A1866,B1866-1)+0)</f>
        <v>59259</v>
      </c>
      <c r="D1866" s="1">
        <f>IF(B1866=0,-1,RIGHT(A1866,LEN(A1866)-B1866)+0)</f>
        <v>3124130</v>
      </c>
      <c r="F1866" s="1">
        <f>IF(C1866&lt;0,443300000,44330*(1-POWER(C1866/$A$1,1/5.255))*1000)</f>
        <v>3123739.3538828976</v>
      </c>
      <c r="H1866" s="5">
        <f t="shared" si="29"/>
        <v>1.2504156904557582E-4</v>
      </c>
    </row>
    <row r="1867" spans="1:8">
      <c r="A1867" s="3" t="s">
        <v>12972</v>
      </c>
      <c r="B1867" s="1">
        <f>IF(ISERROR(SEARCH(" ",A1867)), 0, SEARCH(" ",A1867))</f>
        <v>6</v>
      </c>
      <c r="C1867" s="1">
        <f>IF(0=B1867,-1,LEFT(A1867,B1867-1)+0)</f>
        <v>59239</v>
      </c>
      <c r="D1867" s="1">
        <f>IF(B1867=0,-1,RIGHT(A1867,LEN(A1867)-B1867)+0)</f>
        <v>3126790</v>
      </c>
      <c r="F1867" s="1">
        <f>IF(C1867&lt;0,443300000,44330*(1-POWER(C1867/$A$1,1/5.255))*1000)</f>
        <v>3126386.1806101743</v>
      </c>
      <c r="H1867" s="5">
        <f t="shared" si="29"/>
        <v>1.2914822863885545E-4</v>
      </c>
    </row>
    <row r="1868" spans="1:8">
      <c r="A1868" s="3" t="s">
        <v>12973</v>
      </c>
      <c r="B1868" s="1">
        <f>IF(ISERROR(SEARCH(" ",A1868)), 0, SEARCH(" ",A1868))</f>
        <v>6</v>
      </c>
      <c r="C1868" s="1">
        <f>IF(0=B1868,-1,LEFT(A1868,B1868-1)+0)</f>
        <v>59219</v>
      </c>
      <c r="D1868" s="1">
        <f>IF(B1868=0,-1,RIGHT(A1868,LEN(A1868)-B1868)+0)</f>
        <v>3129462</v>
      </c>
      <c r="F1868" s="1">
        <f>IF(C1868&lt;0,443300000,44330*(1-POWER(C1868/$A$1,1/5.255))*1000)</f>
        <v>3129033.7309965156</v>
      </c>
      <c r="H1868" s="5">
        <f t="shared" si="29"/>
        <v>1.3685068023973389E-4</v>
      </c>
    </row>
    <row r="1869" spans="1:8">
      <c r="A1869" s="3" t="s">
        <v>12974</v>
      </c>
      <c r="B1869" s="1">
        <f>IF(ISERROR(SEARCH(" ",A1869)), 0, SEARCH(" ",A1869))</f>
        <v>6</v>
      </c>
      <c r="C1869" s="1">
        <f>IF(0=B1869,-1,LEFT(A1869,B1869-1)+0)</f>
        <v>59199</v>
      </c>
      <c r="D1869" s="1">
        <f>IF(B1869=0,-1,RIGHT(A1869,LEN(A1869)-B1869)+0)</f>
        <v>3132134</v>
      </c>
      <c r="F1869" s="1">
        <f>IF(C1869&lt;0,443300000,44330*(1-POWER(C1869/$A$1,1/5.255))*1000)</f>
        <v>3131682.0054842765</v>
      </c>
      <c r="H1869" s="5">
        <f t="shared" si="29"/>
        <v>1.4430880534598738E-4</v>
      </c>
    </row>
    <row r="1870" spans="1:8">
      <c r="A1870" s="3" t="s">
        <v>12975</v>
      </c>
      <c r="B1870" s="1">
        <f>IF(ISERROR(SEARCH(" ",A1870)), 0, SEARCH(" ",A1870))</f>
        <v>6</v>
      </c>
      <c r="C1870" s="1">
        <f>IF(0=B1870,-1,LEFT(A1870,B1870-1)+0)</f>
        <v>59179</v>
      </c>
      <c r="D1870" s="1">
        <f>IF(B1870=0,-1,RIGHT(A1870,LEN(A1870)-B1870)+0)</f>
        <v>3134805</v>
      </c>
      <c r="F1870" s="1">
        <f>IF(C1870&lt;0,443300000,44330*(1-POWER(C1870/$A$1,1/5.255))*1000)</f>
        <v>3134331.0045162314</v>
      </c>
      <c r="H1870" s="5">
        <f t="shared" si="29"/>
        <v>1.5120413670663351E-4</v>
      </c>
    </row>
    <row r="1871" spans="1:8">
      <c r="A1871" s="3" t="s">
        <v>12976</v>
      </c>
      <c r="B1871" s="1">
        <f>IF(ISERROR(SEARCH(" ",A1871)), 0, SEARCH(" ",A1871))</f>
        <v>6</v>
      </c>
      <c r="C1871" s="1">
        <f>IF(0=B1871,-1,LEFT(A1871,B1871-1)+0)</f>
        <v>59159</v>
      </c>
      <c r="D1871" s="1">
        <f>IF(B1871=0,-1,RIGHT(A1871,LEN(A1871)-B1871)+0)</f>
        <v>3137477</v>
      </c>
      <c r="F1871" s="1">
        <f>IF(C1871&lt;0,443300000,44330*(1-POWER(C1871/$A$1,1/5.255))*1000)</f>
        <v>3136980.7285355749</v>
      </c>
      <c r="H1871" s="5">
        <f t="shared" si="29"/>
        <v>1.581753314606415E-4</v>
      </c>
    </row>
    <row r="1872" spans="1:8">
      <c r="A1872" s="3" t="s">
        <v>12977</v>
      </c>
      <c r="B1872" s="1">
        <f>IF(ISERROR(SEARCH(" ",A1872)), 0, SEARCH(" ",A1872))</f>
        <v>6</v>
      </c>
      <c r="C1872" s="1">
        <f>IF(0=B1872,-1,LEFT(A1872,B1872-1)+0)</f>
        <v>59139</v>
      </c>
      <c r="D1872" s="1">
        <f>IF(B1872=0,-1,RIGHT(A1872,LEN(A1872)-B1872)+0)</f>
        <v>3140148</v>
      </c>
      <c r="F1872" s="1">
        <f>IF(C1872&lt;0,443300000,44330*(1-POWER(C1872/$A$1,1/5.255))*1000)</f>
        <v>3139631.1779859192</v>
      </c>
      <c r="H1872" s="5">
        <f t="shared" si="29"/>
        <v>1.6458524059401855E-4</v>
      </c>
    </row>
    <row r="1873" spans="1:8">
      <c r="A1873" s="3" t="s">
        <v>12978</v>
      </c>
      <c r="B1873" s="1">
        <f>IF(ISERROR(SEARCH(" ",A1873)), 0, SEARCH(" ",A1873))</f>
        <v>6</v>
      </c>
      <c r="C1873" s="1">
        <f>IF(0=B1873,-1,LEFT(A1873,B1873-1)+0)</f>
        <v>59119</v>
      </c>
      <c r="D1873" s="1">
        <f>IF(B1873=0,-1,RIGHT(A1873,LEN(A1873)-B1873)+0)</f>
        <v>3142820</v>
      </c>
      <c r="F1873" s="1">
        <f>IF(C1873&lt;0,443300000,44330*(1-POWER(C1873/$A$1,1/5.255))*1000)</f>
        <v>3142282.3533113063</v>
      </c>
      <c r="H1873" s="5">
        <f t="shared" si="29"/>
        <v>1.7107142270116288E-4</v>
      </c>
    </row>
    <row r="1874" spans="1:8">
      <c r="A1874" s="3" t="s">
        <v>12979</v>
      </c>
      <c r="B1874" s="1">
        <f>IF(ISERROR(SEARCH(" ",A1874)), 0, SEARCH(" ",A1874))</f>
        <v>6</v>
      </c>
      <c r="C1874" s="1">
        <f>IF(0=B1874,-1,LEFT(A1874,B1874-1)+0)</f>
        <v>59099</v>
      </c>
      <c r="D1874" s="1">
        <f>IF(B1874=0,-1,RIGHT(A1874,LEN(A1874)-B1874)+0)</f>
        <v>3145492</v>
      </c>
      <c r="F1874" s="1">
        <f>IF(C1874&lt;0,443300000,44330*(1-POWER(C1874/$A$1,1/5.255))*1000)</f>
        <v>3144934.2549561933</v>
      </c>
      <c r="H1874" s="5">
        <f t="shared" si="29"/>
        <v>1.7731567710448212E-4</v>
      </c>
    </row>
    <row r="1875" spans="1:8">
      <c r="A1875" s="3" t="s">
        <v>12980</v>
      </c>
      <c r="B1875" s="1">
        <f>IF(ISERROR(SEARCH(" ",A1875)), 0, SEARCH(" ",A1875))</f>
        <v>6</v>
      </c>
      <c r="C1875" s="1">
        <f>IF(0=B1875,-1,LEFT(A1875,B1875-1)+0)</f>
        <v>59079</v>
      </c>
      <c r="D1875" s="1">
        <f>IF(B1875=0,-1,RIGHT(A1875,LEN(A1875)-B1875)+0)</f>
        <v>3148163</v>
      </c>
      <c r="F1875" s="1">
        <f>IF(C1875&lt;0,443300000,44330*(1-POWER(C1875/$A$1,1/5.255))*1000)</f>
        <v>3147586.8833654602</v>
      </c>
      <c r="H1875" s="5">
        <f t="shared" si="29"/>
        <v>1.8300089116725981E-4</v>
      </c>
    </row>
    <row r="1876" spans="1:8">
      <c r="A1876" s="3" t="s">
        <v>12981</v>
      </c>
      <c r="B1876" s="1">
        <f>IF(ISERROR(SEARCH(" ",A1876)), 0, SEARCH(" ",A1876))</f>
        <v>6</v>
      </c>
      <c r="C1876" s="1">
        <f>IF(0=B1876,-1,LEFT(A1876,B1876-1)+0)</f>
        <v>59059</v>
      </c>
      <c r="D1876" s="1">
        <f>IF(B1876=0,-1,RIGHT(A1876,LEN(A1876)-B1876)+0)</f>
        <v>3150823</v>
      </c>
      <c r="F1876" s="1">
        <f>IF(C1876&lt;0,443300000,44330*(1-POWER(C1876/$A$1,1/5.255))*1000)</f>
        <v>3150240.2389844153</v>
      </c>
      <c r="H1876" s="5">
        <f t="shared" si="29"/>
        <v>1.8495517380211213E-4</v>
      </c>
    </row>
    <row r="1877" spans="1:8">
      <c r="A1877" s="3" t="s">
        <v>12982</v>
      </c>
      <c r="B1877" s="1">
        <f>IF(ISERROR(SEARCH(" ",A1877)), 0, SEARCH(" ",A1877))</f>
        <v>6</v>
      </c>
      <c r="C1877" s="1">
        <f>IF(0=B1877,-1,LEFT(A1877,B1877-1)+0)</f>
        <v>59039</v>
      </c>
      <c r="D1877" s="1">
        <f>IF(B1877=0,-1,RIGHT(A1877,LEN(A1877)-B1877)+0)</f>
        <v>3153495</v>
      </c>
      <c r="F1877" s="1">
        <f>IF(C1877&lt;0,443300000,44330*(1-POWER(C1877/$A$1,1/5.255))*1000)</f>
        <v>3152894.3222587886</v>
      </c>
      <c r="H1877" s="5">
        <f t="shared" si="29"/>
        <v>1.904800043162819E-4</v>
      </c>
    </row>
    <row r="1878" spans="1:8">
      <c r="A1878" s="3" t="s">
        <v>12983</v>
      </c>
      <c r="B1878" s="1">
        <f>IF(ISERROR(SEARCH(" ",A1878)), 0, SEARCH(" ",A1878))</f>
        <v>6</v>
      </c>
      <c r="C1878" s="1">
        <f>IF(0=B1878,-1,LEFT(A1878,B1878-1)+0)</f>
        <v>59019</v>
      </c>
      <c r="D1878" s="1">
        <f>IF(B1878=0,-1,RIGHT(A1878,LEN(A1878)-B1878)+0)</f>
        <v>3156166</v>
      </c>
      <c r="F1878" s="1">
        <f>IF(C1878&lt;0,443300000,44330*(1-POWER(C1878/$A$1,1/5.255))*1000)</f>
        <v>3155549.1336347307</v>
      </c>
      <c r="H1878" s="5">
        <f t="shared" si="29"/>
        <v>1.954480104244492E-4</v>
      </c>
    </row>
    <row r="1879" spans="1:8">
      <c r="A1879" s="3" t="s">
        <v>12984</v>
      </c>
      <c r="B1879" s="1">
        <f>IF(ISERROR(SEARCH(" ",A1879)), 0, SEARCH(" ",A1879))</f>
        <v>6</v>
      </c>
      <c r="C1879" s="1">
        <f>IF(0=B1879,-1,LEFT(A1879,B1879-1)+0)</f>
        <v>58999</v>
      </c>
      <c r="D1879" s="1">
        <f>IF(B1879=0,-1,RIGHT(A1879,LEN(A1879)-B1879)+0)</f>
        <v>3158838</v>
      </c>
      <c r="F1879" s="1">
        <f>IF(C1879&lt;0,443300000,44330*(1-POWER(C1879/$A$1,1/5.255))*1000)</f>
        <v>3158204.6735588252</v>
      </c>
      <c r="H1879" s="5">
        <f t="shared" si="29"/>
        <v>2.0049348563453987E-4</v>
      </c>
    </row>
    <row r="1880" spans="1:8">
      <c r="A1880" s="3" t="s">
        <v>12985</v>
      </c>
      <c r="B1880" s="1">
        <f>IF(ISERROR(SEARCH(" ",A1880)), 0, SEARCH(" ",A1880))</f>
        <v>6</v>
      </c>
      <c r="C1880" s="1">
        <f>IF(0=B1880,-1,LEFT(A1880,B1880-1)+0)</f>
        <v>58979</v>
      </c>
      <c r="D1880" s="1">
        <f>IF(B1880=0,-1,RIGHT(A1880,LEN(A1880)-B1880)+0)</f>
        <v>3161509</v>
      </c>
      <c r="F1880" s="1">
        <f>IF(C1880&lt;0,443300000,44330*(1-POWER(C1880/$A$1,1/5.255))*1000)</f>
        <v>3160860.9424780668</v>
      </c>
      <c r="H1880" s="5">
        <f t="shared" si="29"/>
        <v>2.0498360812296409E-4</v>
      </c>
    </row>
    <row r="1881" spans="1:8">
      <c r="A1881" s="3" t="s">
        <v>12986</v>
      </c>
      <c r="B1881" s="1">
        <f>IF(ISERROR(SEARCH(" ",A1881)), 0, SEARCH(" ",A1881))</f>
        <v>6</v>
      </c>
      <c r="C1881" s="1">
        <f>IF(0=B1881,-1,LEFT(A1881,B1881-1)+0)</f>
        <v>58959</v>
      </c>
      <c r="D1881" s="1">
        <f>IF(B1881=0,-1,RIGHT(A1881,LEN(A1881)-B1881)+0)</f>
        <v>3164181</v>
      </c>
      <c r="F1881" s="1">
        <f>IF(C1881&lt;0,443300000,44330*(1-POWER(C1881/$A$1,1/5.255))*1000)</f>
        <v>3163517.9408398899</v>
      </c>
      <c r="H1881" s="5">
        <f t="shared" si="29"/>
        <v>2.095515901619013E-4</v>
      </c>
    </row>
    <row r="1882" spans="1:8">
      <c r="A1882" s="3" t="s">
        <v>12987</v>
      </c>
      <c r="B1882" s="1">
        <f>IF(ISERROR(SEARCH(" ",A1882)), 0, SEARCH(" ",A1882))</f>
        <v>6</v>
      </c>
      <c r="C1882" s="1">
        <f>IF(0=B1882,-1,LEFT(A1882,B1882-1)+0)</f>
        <v>58939</v>
      </c>
      <c r="D1882" s="1">
        <f>IF(B1882=0,-1,RIGHT(A1882,LEN(A1882)-B1882)+0)</f>
        <v>3166853</v>
      </c>
      <c r="F1882" s="1">
        <f>IF(C1882&lt;0,443300000,44330*(1-POWER(C1882/$A$1,1/5.255))*1000)</f>
        <v>3166175.6690921523</v>
      </c>
      <c r="H1882" s="5">
        <f t="shared" si="29"/>
        <v>2.1388138566827457E-4</v>
      </c>
    </row>
    <row r="1883" spans="1:8">
      <c r="A1883" s="3" t="s">
        <v>12988</v>
      </c>
      <c r="B1883" s="1">
        <f>IF(ISERROR(SEARCH(" ",A1883)), 0, SEARCH(" ",A1883))</f>
        <v>6</v>
      </c>
      <c r="C1883" s="1">
        <f>IF(0=B1883,-1,LEFT(A1883,B1883-1)+0)</f>
        <v>58919</v>
      </c>
      <c r="D1883" s="1">
        <f>IF(B1883=0,-1,RIGHT(A1883,LEN(A1883)-B1883)+0)</f>
        <v>3169524</v>
      </c>
      <c r="F1883" s="1">
        <f>IF(C1883&lt;0,443300000,44330*(1-POWER(C1883/$A$1,1/5.255))*1000)</f>
        <v>3168834.1276831352</v>
      </c>
      <c r="H1883" s="5">
        <f t="shared" si="29"/>
        <v>2.1765801958426086E-4</v>
      </c>
    </row>
    <row r="1884" spans="1:8">
      <c r="A1884" s="3" t="s">
        <v>12989</v>
      </c>
      <c r="B1884" s="1">
        <f>IF(ISERROR(SEARCH(" ",A1884)), 0, SEARCH(" ",A1884))</f>
        <v>6</v>
      </c>
      <c r="C1884" s="1">
        <f>IF(0=B1884,-1,LEFT(A1884,B1884-1)+0)</f>
        <v>58899</v>
      </c>
      <c r="D1884" s="1">
        <f>IF(B1884=0,-1,RIGHT(A1884,LEN(A1884)-B1884)+0)</f>
        <v>3172184</v>
      </c>
      <c r="F1884" s="1">
        <f>IF(C1884&lt;0,443300000,44330*(1-POWER(C1884/$A$1,1/5.255))*1000)</f>
        <v>3171493.3170615467</v>
      </c>
      <c r="H1884" s="5">
        <f t="shared" si="29"/>
        <v>2.1773104537860217E-4</v>
      </c>
    </row>
    <row r="1885" spans="1:8">
      <c r="A1885" s="3" t="s">
        <v>12990</v>
      </c>
      <c r="B1885" s="1">
        <f>IF(ISERROR(SEARCH(" ",A1885)), 0, SEARCH(" ",A1885))</f>
        <v>6</v>
      </c>
      <c r="C1885" s="1">
        <f>IF(0=B1885,-1,LEFT(A1885,B1885-1)+0)</f>
        <v>58879</v>
      </c>
      <c r="D1885" s="1">
        <f>IF(B1885=0,-1,RIGHT(A1885,LEN(A1885)-B1885)+0)</f>
        <v>3174856</v>
      </c>
      <c r="F1885" s="1">
        <f>IF(C1885&lt;0,443300000,44330*(1-POWER(C1885/$A$1,1/5.255))*1000)</f>
        <v>3174153.2376765292</v>
      </c>
      <c r="H1885" s="5">
        <f t="shared" si="29"/>
        <v>2.2135250337992847E-4</v>
      </c>
    </row>
    <row r="1886" spans="1:8">
      <c r="A1886" s="3" t="s">
        <v>12991</v>
      </c>
      <c r="B1886" s="1">
        <f>IF(ISERROR(SEARCH(" ",A1886)), 0, SEARCH(" ",A1886))</f>
        <v>6</v>
      </c>
      <c r="C1886" s="1">
        <f>IF(0=B1886,-1,LEFT(A1886,B1886-1)+0)</f>
        <v>58859</v>
      </c>
      <c r="D1886" s="1">
        <f>IF(B1886=0,-1,RIGHT(A1886,LEN(A1886)-B1886)+0)</f>
        <v>3177527</v>
      </c>
      <c r="F1886" s="1">
        <f>IF(C1886&lt;0,443300000,44330*(1-POWER(C1886/$A$1,1/5.255))*1000)</f>
        <v>3176813.8899776479</v>
      </c>
      <c r="H1886" s="5">
        <f t="shared" si="29"/>
        <v>2.2442296237044627E-4</v>
      </c>
    </row>
    <row r="1887" spans="1:8">
      <c r="A1887" s="3" t="s">
        <v>12992</v>
      </c>
      <c r="B1887" s="1">
        <f>IF(ISERROR(SEARCH(" ",A1887)), 0, SEARCH(" ",A1887))</f>
        <v>6</v>
      </c>
      <c r="C1887" s="1">
        <f>IF(0=B1887,-1,LEFT(A1887,B1887-1)+0)</f>
        <v>58839</v>
      </c>
      <c r="D1887" s="1">
        <f>IF(B1887=0,-1,RIGHT(A1887,LEN(A1887)-B1887)+0)</f>
        <v>3180199</v>
      </c>
      <c r="F1887" s="1">
        <f>IF(C1887&lt;0,443300000,44330*(1-POWER(C1887/$A$1,1/5.255))*1000)</f>
        <v>3179475.2744149058</v>
      </c>
      <c r="H1887" s="5">
        <f t="shared" si="29"/>
        <v>2.2757242081208987E-4</v>
      </c>
    </row>
    <row r="1888" spans="1:8">
      <c r="A1888" s="3" t="s">
        <v>12993</v>
      </c>
      <c r="B1888" s="1">
        <f>IF(ISERROR(SEARCH(" ",A1888)), 0, SEARCH(" ",A1888))</f>
        <v>6</v>
      </c>
      <c r="C1888" s="1">
        <f>IF(0=B1888,-1,LEFT(A1888,B1888-1)+0)</f>
        <v>58819</v>
      </c>
      <c r="D1888" s="1">
        <f>IF(B1888=0,-1,RIGHT(A1888,LEN(A1888)-B1888)+0)</f>
        <v>3182871</v>
      </c>
      <c r="F1888" s="1">
        <f>IF(C1888&lt;0,443300000,44330*(1-POWER(C1888/$A$1,1/5.255))*1000)</f>
        <v>3182137.3914387198</v>
      </c>
      <c r="H1888" s="5">
        <f t="shared" si="29"/>
        <v>2.3048642602235009E-4</v>
      </c>
    </row>
    <row r="1889" spans="1:8">
      <c r="A1889" s="3" t="s">
        <v>12994</v>
      </c>
      <c r="B1889" s="1">
        <f>IF(ISERROR(SEARCH(" ",A1889)), 0, SEARCH(" ",A1889))</f>
        <v>6</v>
      </c>
      <c r="C1889" s="1">
        <f>IF(0=B1889,-1,LEFT(A1889,B1889-1)+0)</f>
        <v>58799</v>
      </c>
      <c r="D1889" s="1">
        <f>IF(B1889=0,-1,RIGHT(A1889,LEN(A1889)-B1889)+0)</f>
        <v>3185542</v>
      </c>
      <c r="F1889" s="1">
        <f>IF(C1889&lt;0,443300000,44330*(1-POWER(C1889/$A$1,1/5.255))*1000)</f>
        <v>3184800.2414999548</v>
      </c>
      <c r="H1889" s="5">
        <f t="shared" si="29"/>
        <v>2.3285158382628935E-4</v>
      </c>
    </row>
    <row r="1890" spans="1:8">
      <c r="A1890" s="3" t="s">
        <v>12995</v>
      </c>
      <c r="B1890" s="1">
        <f>IF(ISERROR(SEARCH(" ",A1890)), 0, SEARCH(" ",A1890))</f>
        <v>6</v>
      </c>
      <c r="C1890" s="1">
        <f>IF(0=B1890,-1,LEFT(A1890,B1890-1)+0)</f>
        <v>58779</v>
      </c>
      <c r="D1890" s="1">
        <f>IF(B1890=0,-1,RIGHT(A1890,LEN(A1890)-B1890)+0)</f>
        <v>3188214</v>
      </c>
      <c r="F1890" s="1">
        <f>IF(C1890&lt;0,443300000,44330*(1-POWER(C1890/$A$1,1/5.255))*1000)</f>
        <v>3187463.8250498986</v>
      </c>
      <c r="H1890" s="5">
        <f t="shared" si="29"/>
        <v>2.352962975827259E-4</v>
      </c>
    </row>
    <row r="1891" spans="1:8">
      <c r="A1891" s="3" t="s">
        <v>12996</v>
      </c>
      <c r="B1891" s="1">
        <f>IF(ISERROR(SEARCH(" ",A1891)), 0, SEARCH(" ",A1891))</f>
        <v>6</v>
      </c>
      <c r="C1891" s="1">
        <f>IF(0=B1891,-1,LEFT(A1891,B1891-1)+0)</f>
        <v>58759</v>
      </c>
      <c r="D1891" s="1">
        <f>IF(B1891=0,-1,RIGHT(A1891,LEN(A1891)-B1891)+0)</f>
        <v>3190885</v>
      </c>
      <c r="F1891" s="1">
        <f>IF(C1891&lt;0,443300000,44330*(1-POWER(C1891/$A$1,1/5.255))*1000)</f>
        <v>3190128.1425402667</v>
      </c>
      <c r="H1891" s="5">
        <f t="shared" si="29"/>
        <v>2.3719358727539936E-4</v>
      </c>
    </row>
    <row r="1892" spans="1:8">
      <c r="A1892" s="3" t="s">
        <v>12997</v>
      </c>
      <c r="B1892" s="1">
        <f>IF(ISERROR(SEARCH(" ",A1892)), 0, SEARCH(" ",A1892))</f>
        <v>6</v>
      </c>
      <c r="C1892" s="1">
        <f>IF(0=B1892,-1,LEFT(A1892,B1892-1)+0)</f>
        <v>58739</v>
      </c>
      <c r="D1892" s="1">
        <f>IF(B1892=0,-1,RIGHT(A1892,LEN(A1892)-B1892)+0)</f>
        <v>3193557</v>
      </c>
      <c r="F1892" s="1">
        <f>IF(C1892&lt;0,443300000,44330*(1-POWER(C1892/$A$1,1/5.255))*1000)</f>
        <v>3192793.1944232131</v>
      </c>
      <c r="H1892" s="5">
        <f t="shared" si="29"/>
        <v>2.3917079819989578E-4</v>
      </c>
    </row>
    <row r="1893" spans="1:8">
      <c r="A1893" s="3" t="s">
        <v>12998</v>
      </c>
      <c r="B1893" s="1">
        <f>IF(ISERROR(SEARCH(" ",A1893)), 0, SEARCH(" ",A1893))</f>
        <v>6</v>
      </c>
      <c r="C1893" s="1">
        <f>IF(0=B1893,-1,LEFT(A1893,B1893-1)+0)</f>
        <v>58719</v>
      </c>
      <c r="D1893" s="1">
        <f>IF(B1893=0,-1,RIGHT(A1893,LEN(A1893)-B1893)+0)</f>
        <v>3196217</v>
      </c>
      <c r="F1893" s="1">
        <f>IF(C1893&lt;0,443300000,44330*(1-POWER(C1893/$A$1,1/5.255))*1000)</f>
        <v>3195458.9811513154</v>
      </c>
      <c r="H1893" s="5">
        <f t="shared" si="29"/>
        <v>2.3716125929015971E-4</v>
      </c>
    </row>
    <row r="1894" spans="1:8">
      <c r="A1894" s="3" t="s">
        <v>12999</v>
      </c>
      <c r="B1894" s="1">
        <f>IF(ISERROR(SEARCH(" ",A1894)), 0, SEARCH(" ",A1894))</f>
        <v>6</v>
      </c>
      <c r="C1894" s="1">
        <f>IF(0=B1894,-1,LEFT(A1894,B1894-1)+0)</f>
        <v>58699</v>
      </c>
      <c r="D1894" s="1">
        <f>IF(B1894=0,-1,RIGHT(A1894,LEN(A1894)-B1894)+0)</f>
        <v>3198889</v>
      </c>
      <c r="F1894" s="1">
        <f>IF(C1894&lt;0,443300000,44330*(1-POWER(C1894/$A$1,1/5.255))*1000)</f>
        <v>3198125.5031776042</v>
      </c>
      <c r="H1894" s="5">
        <f t="shared" si="29"/>
        <v>2.3867562219127567E-4</v>
      </c>
    </row>
    <row r="1895" spans="1:8">
      <c r="A1895" s="3" t="s">
        <v>13000</v>
      </c>
      <c r="B1895" s="1">
        <f>IF(ISERROR(SEARCH(" ",A1895)), 0, SEARCH(" ",A1895))</f>
        <v>6</v>
      </c>
      <c r="C1895" s="1">
        <f>IF(0=B1895,-1,LEFT(A1895,B1895-1)+0)</f>
        <v>58679</v>
      </c>
      <c r="D1895" s="1">
        <f>IF(B1895=0,-1,RIGHT(A1895,LEN(A1895)-B1895)+0)</f>
        <v>3201560</v>
      </c>
      <c r="F1895" s="1">
        <f>IF(C1895&lt;0,443300000,44330*(1-POWER(C1895/$A$1,1/5.255))*1000)</f>
        <v>3200792.7609555167</v>
      </c>
      <c r="H1895" s="5">
        <f t="shared" si="29"/>
        <v>2.3964537428106466E-4</v>
      </c>
    </row>
    <row r="1896" spans="1:8">
      <c r="A1896" s="3" t="s">
        <v>13001</v>
      </c>
      <c r="B1896" s="1">
        <f>IF(ISERROR(SEARCH(" ",A1896)), 0, SEARCH(" ",A1896))</f>
        <v>6</v>
      </c>
      <c r="C1896" s="1">
        <f>IF(0=B1896,-1,LEFT(A1896,B1896-1)+0)</f>
        <v>58659</v>
      </c>
      <c r="D1896" s="1">
        <f>IF(B1896=0,-1,RIGHT(A1896,LEN(A1896)-B1896)+0)</f>
        <v>3204232</v>
      </c>
      <c r="F1896" s="1">
        <f>IF(C1896&lt;0,443300000,44330*(1-POWER(C1896/$A$1,1/5.255))*1000)</f>
        <v>3203460.7549389508</v>
      </c>
      <c r="H1896" s="5">
        <f t="shared" si="29"/>
        <v>2.4069576143339116E-4</v>
      </c>
    </row>
    <row r="1897" spans="1:8">
      <c r="A1897" s="3" t="s">
        <v>13002</v>
      </c>
      <c r="B1897" s="1">
        <f>IF(ISERROR(SEARCH(" ",A1897)), 0, SEARCH(" ",A1897))</f>
        <v>6</v>
      </c>
      <c r="C1897" s="1">
        <f>IF(0=B1897,-1,LEFT(A1897,B1897-1)+0)</f>
        <v>58639</v>
      </c>
      <c r="D1897" s="1">
        <f>IF(B1897=0,-1,RIGHT(A1897,LEN(A1897)-B1897)+0)</f>
        <v>3206903</v>
      </c>
      <c r="F1897" s="1">
        <f>IF(C1897&lt;0,443300000,44330*(1-POWER(C1897/$A$1,1/5.255))*1000)</f>
        <v>3206129.4855822199</v>
      </c>
      <c r="H1897" s="5">
        <f t="shared" si="29"/>
        <v>2.4120293559864379E-4</v>
      </c>
    </row>
    <row r="1898" spans="1:8">
      <c r="A1898" s="3" t="s">
        <v>13003</v>
      </c>
      <c r="B1898" s="1">
        <f>IF(ISERROR(SEARCH(" ",A1898)), 0, SEARCH(" ",A1898))</f>
        <v>6</v>
      </c>
      <c r="C1898" s="1">
        <f>IF(0=B1898,-1,LEFT(A1898,B1898-1)+0)</f>
        <v>58619</v>
      </c>
      <c r="D1898" s="1">
        <f>IF(B1898=0,-1,RIGHT(A1898,LEN(A1898)-B1898)+0)</f>
        <v>3209575</v>
      </c>
      <c r="F1898" s="1">
        <f>IF(C1898&lt;0,443300000,44330*(1-POWER(C1898/$A$1,1/5.255))*1000)</f>
        <v>3208798.9533400768</v>
      </c>
      <c r="H1898" s="5">
        <f t="shared" si="29"/>
        <v>2.4179109692814736E-4</v>
      </c>
    </row>
    <row r="1899" spans="1:8">
      <c r="A1899" s="3" t="s">
        <v>13004</v>
      </c>
      <c r="B1899" s="1">
        <f>IF(ISERROR(SEARCH(" ",A1899)), 0, SEARCH(" ",A1899))</f>
        <v>6</v>
      </c>
      <c r="C1899" s="1">
        <f>IF(0=B1899,-1,LEFT(A1899,B1899-1)+0)</f>
        <v>58599</v>
      </c>
      <c r="D1899" s="1">
        <f>IF(B1899=0,-1,RIGHT(A1899,LEN(A1899)-B1899)+0)</f>
        <v>3212247</v>
      </c>
      <c r="F1899" s="1">
        <f>IF(C1899&lt;0,443300000,44330*(1-POWER(C1899/$A$1,1/5.255))*1000)</f>
        <v>3211469.1586677227</v>
      </c>
      <c r="H1899" s="5">
        <f t="shared" si="29"/>
        <v>2.4214866798141085E-4</v>
      </c>
    </row>
    <row r="1900" spans="1:8">
      <c r="A1900" s="3" t="s">
        <v>13005</v>
      </c>
      <c r="B1900" s="1">
        <f>IF(ISERROR(SEARCH(" ",A1900)), 0, SEARCH(" ",A1900))</f>
        <v>6</v>
      </c>
      <c r="C1900" s="1">
        <f>IF(0=B1900,-1,LEFT(A1900,B1900-1)+0)</f>
        <v>58579</v>
      </c>
      <c r="D1900" s="1">
        <f>IF(B1900=0,-1,RIGHT(A1900,LEN(A1900)-B1900)+0)</f>
        <v>3214918</v>
      </c>
      <c r="F1900" s="1">
        <f>IF(C1900&lt;0,443300000,44330*(1-POWER(C1900/$A$1,1/5.255))*1000)</f>
        <v>3214140.1020207754</v>
      </c>
      <c r="H1900" s="5">
        <f t="shared" si="29"/>
        <v>2.4196510742251166E-4</v>
      </c>
    </row>
    <row r="1901" spans="1:8">
      <c r="A1901" s="3" t="s">
        <v>13006</v>
      </c>
      <c r="B1901" s="1">
        <f>IF(ISERROR(SEARCH(" ",A1901)), 0, SEARCH(" ",A1901))</f>
        <v>6</v>
      </c>
      <c r="C1901" s="1">
        <f>IF(0=B1901,-1,LEFT(A1901,B1901-1)+0)</f>
        <v>58559</v>
      </c>
      <c r="D1901" s="1">
        <f>IF(B1901=0,-1,RIGHT(A1901,LEN(A1901)-B1901)+0)</f>
        <v>3217590</v>
      </c>
      <c r="F1901" s="1">
        <f>IF(C1901&lt;0,443300000,44330*(1-POWER(C1901/$A$1,1/5.255))*1000)</f>
        <v>3216811.7838553125</v>
      </c>
      <c r="H1901" s="5">
        <f t="shared" si="29"/>
        <v>2.4186305423857488E-4</v>
      </c>
    </row>
    <row r="1902" spans="1:8">
      <c r="A1902" s="3" t="s">
        <v>13007</v>
      </c>
      <c r="B1902" s="1">
        <f>IF(ISERROR(SEARCH(" ",A1902)), 0, SEARCH(" ",A1902))</f>
        <v>6</v>
      </c>
      <c r="C1902" s="1">
        <f>IF(0=B1902,-1,LEFT(A1902,B1902-1)+0)</f>
        <v>58539</v>
      </c>
      <c r="D1902" s="1">
        <f>IF(B1902=0,-1,RIGHT(A1902,LEN(A1902)-B1902)+0)</f>
        <v>3220250</v>
      </c>
      <c r="F1902" s="1">
        <f>IF(C1902&lt;0,443300000,44330*(1-POWER(C1902/$A$1,1/5.255))*1000)</f>
        <v>3219484.2046278236</v>
      </c>
      <c r="H1902" s="5">
        <f t="shared" si="29"/>
        <v>2.3780618653099905E-4</v>
      </c>
    </row>
    <row r="1903" spans="1:8">
      <c r="A1903" s="3" t="s">
        <v>13008</v>
      </c>
      <c r="B1903" s="1">
        <f>IF(ISERROR(SEARCH(" ",A1903)), 0, SEARCH(" ",A1903))</f>
        <v>6</v>
      </c>
      <c r="C1903" s="1">
        <f>IF(0=B1903,-1,LEFT(A1903,B1903-1)+0)</f>
        <v>58519</v>
      </c>
      <c r="D1903" s="1">
        <f>IF(B1903=0,-1,RIGHT(A1903,LEN(A1903)-B1903)+0)</f>
        <v>3222921</v>
      </c>
      <c r="F1903" s="1">
        <f>IF(C1903&lt;0,443300000,44330*(1-POWER(C1903/$A$1,1/5.255))*1000)</f>
        <v>3222157.3647952564</v>
      </c>
      <c r="H1903" s="5">
        <f t="shared" si="29"/>
        <v>2.3693885290504915E-4</v>
      </c>
    </row>
    <row r="1904" spans="1:8">
      <c r="A1904" s="3" t="s">
        <v>13009</v>
      </c>
      <c r="B1904" s="1">
        <f>IF(ISERROR(SEARCH(" ",A1904)), 0, SEARCH(" ",A1904))</f>
        <v>6</v>
      </c>
      <c r="C1904" s="1">
        <f>IF(0=B1904,-1,LEFT(A1904,B1904-1)+0)</f>
        <v>58499</v>
      </c>
      <c r="D1904" s="1">
        <f>IF(B1904=0,-1,RIGHT(A1904,LEN(A1904)-B1904)+0)</f>
        <v>3225593</v>
      </c>
      <c r="F1904" s="1">
        <f>IF(C1904&lt;0,443300000,44330*(1-POWER(C1904/$A$1,1/5.255))*1000)</f>
        <v>3224831.2648149962</v>
      </c>
      <c r="H1904" s="5">
        <f t="shared" si="29"/>
        <v>2.3615353363051056E-4</v>
      </c>
    </row>
    <row r="1905" spans="1:8">
      <c r="A1905" s="3" t="s">
        <v>13010</v>
      </c>
      <c r="B1905" s="1">
        <f>IF(ISERROR(SEARCH(" ",A1905)), 0, SEARCH(" ",A1905))</f>
        <v>6</v>
      </c>
      <c r="C1905" s="1">
        <f>IF(0=B1905,-1,LEFT(A1905,B1905-1)+0)</f>
        <v>58479</v>
      </c>
      <c r="D1905" s="1">
        <f>IF(B1905=0,-1,RIGHT(A1905,LEN(A1905)-B1905)+0)</f>
        <v>3228264</v>
      </c>
      <c r="F1905" s="1">
        <f>IF(C1905&lt;0,443300000,44330*(1-POWER(C1905/$A$1,1/5.255))*1000)</f>
        <v>3227505.9051448577</v>
      </c>
      <c r="H1905" s="5">
        <f t="shared" si="29"/>
        <v>2.3483050182460035E-4</v>
      </c>
    </row>
    <row r="1906" spans="1:8">
      <c r="A1906" s="3" t="s">
        <v>13011</v>
      </c>
      <c r="B1906" s="1">
        <f>IF(ISERROR(SEARCH(" ",A1906)), 0, SEARCH(" ",A1906))</f>
        <v>6</v>
      </c>
      <c r="C1906" s="1">
        <f>IF(0=B1906,-1,LEFT(A1906,B1906-1)+0)</f>
        <v>58459</v>
      </c>
      <c r="D1906" s="1">
        <f>IF(B1906=0,-1,RIGHT(A1906,LEN(A1906)-B1906)+0)</f>
        <v>3230936</v>
      </c>
      <c r="F1906" s="1">
        <f>IF(C1906&lt;0,443300000,44330*(1-POWER(C1906/$A$1,1/5.255))*1000)</f>
        <v>3230181.2862430965</v>
      </c>
      <c r="H1906" s="5">
        <f t="shared" si="29"/>
        <v>2.3358981945279645E-4</v>
      </c>
    </row>
    <row r="1907" spans="1:8">
      <c r="A1907" s="3" t="s">
        <v>13012</v>
      </c>
      <c r="B1907" s="1">
        <f>IF(ISERROR(SEARCH(" ",A1907)), 0, SEARCH(" ",A1907))</f>
        <v>6</v>
      </c>
      <c r="C1907" s="1">
        <f>IF(0=B1907,-1,LEFT(A1907,B1907-1)+0)</f>
        <v>58439</v>
      </c>
      <c r="D1907" s="1">
        <f>IF(B1907=0,-1,RIGHT(A1907,LEN(A1907)-B1907)+0)</f>
        <v>3233608</v>
      </c>
      <c r="F1907" s="1">
        <f>IF(C1907&lt;0,443300000,44330*(1-POWER(C1907/$A$1,1/5.255))*1000)</f>
        <v>3232857.4085684237</v>
      </c>
      <c r="H1907" s="5">
        <f t="shared" si="29"/>
        <v>2.3212196146728142E-4</v>
      </c>
    </row>
    <row r="1908" spans="1:8">
      <c r="A1908" s="3" t="s">
        <v>13013</v>
      </c>
      <c r="B1908" s="1">
        <f>IF(ISERROR(SEARCH(" ",A1908)), 0, SEARCH(" ",A1908))</f>
        <v>6</v>
      </c>
      <c r="C1908" s="1">
        <f>IF(0=B1908,-1,LEFT(A1908,B1908-1)+0)</f>
        <v>58419</v>
      </c>
      <c r="D1908" s="1">
        <f>IF(B1908=0,-1,RIGHT(A1908,LEN(A1908)-B1908)+0)</f>
        <v>3236279</v>
      </c>
      <c r="F1908" s="1">
        <f>IF(C1908&lt;0,443300000,44330*(1-POWER(C1908/$A$1,1/5.255))*1000)</f>
        <v>3235534.2725799708</v>
      </c>
      <c r="H1908" s="5">
        <f t="shared" si="29"/>
        <v>2.3011842304981444E-4</v>
      </c>
    </row>
    <row r="1909" spans="1:8">
      <c r="A1909" s="3" t="s">
        <v>13014</v>
      </c>
      <c r="B1909" s="1">
        <f>IF(ISERROR(SEARCH(" ",A1909)), 0, SEARCH(" ",A1909))</f>
        <v>6</v>
      </c>
      <c r="C1909" s="1">
        <f>IF(0=B1909,-1,LEFT(A1909,B1909-1)+0)</f>
        <v>58399</v>
      </c>
      <c r="D1909" s="1">
        <f>IF(B1909=0,-1,RIGHT(A1909,LEN(A1909)-B1909)+0)</f>
        <v>3238951</v>
      </c>
      <c r="F1909" s="1">
        <f>IF(C1909&lt;0,443300000,44330*(1-POWER(C1909/$A$1,1/5.255))*1000)</f>
        <v>3238211.8787373248</v>
      </c>
      <c r="H1909" s="5">
        <f t="shared" si="29"/>
        <v>2.2819772904102324E-4</v>
      </c>
    </row>
    <row r="1910" spans="1:8">
      <c r="A1910" s="3" t="s">
        <v>13015</v>
      </c>
      <c r="B1910" s="1">
        <f>IF(ISERROR(SEARCH(" ",A1910)), 0, SEARCH(" ",A1910))</f>
        <v>6</v>
      </c>
      <c r="C1910" s="1">
        <f>IF(0=B1910,-1,LEFT(A1910,B1910-1)+0)</f>
        <v>58379</v>
      </c>
      <c r="D1910" s="1">
        <f>IF(B1910=0,-1,RIGHT(A1910,LEN(A1910)-B1910)+0)</f>
        <v>3241622</v>
      </c>
      <c r="F1910" s="1">
        <f>IF(C1910&lt;0,443300000,44330*(1-POWER(C1910/$A$1,1/5.255))*1000)</f>
        <v>3240890.2275005137</v>
      </c>
      <c r="H1910" s="5">
        <f t="shared" si="29"/>
        <v>2.2574269902115001E-4</v>
      </c>
    </row>
    <row r="1911" spans="1:8">
      <c r="A1911" s="3" t="s">
        <v>13016</v>
      </c>
      <c r="B1911" s="1">
        <f>IF(ISERROR(SEARCH(" ",A1911)), 0, SEARCH(" ",A1911))</f>
        <v>6</v>
      </c>
      <c r="C1911" s="1">
        <f>IF(0=B1911,-1,LEFT(A1911,B1911-1)+0)</f>
        <v>58359</v>
      </c>
      <c r="D1911" s="1">
        <f>IF(B1911=0,-1,RIGHT(A1911,LEN(A1911)-B1911)+0)</f>
        <v>3244282</v>
      </c>
      <c r="F1911" s="1">
        <f>IF(C1911&lt;0,443300000,44330*(1-POWER(C1911/$A$1,1/5.255))*1000)</f>
        <v>3243569.3193299985</v>
      </c>
      <c r="H1911" s="5">
        <f t="shared" si="29"/>
        <v>2.196728490314788E-4</v>
      </c>
    </row>
    <row r="1912" spans="1:8">
      <c r="A1912" s="3" t="s">
        <v>13017</v>
      </c>
      <c r="B1912" s="1">
        <f>IF(ISERROR(SEARCH(" ",A1912)), 0, SEARCH(" ",A1912))</f>
        <v>6</v>
      </c>
      <c r="C1912" s="1">
        <f>IF(0=B1912,-1,LEFT(A1912,B1912-1)+0)</f>
        <v>58339</v>
      </c>
      <c r="D1912" s="1">
        <f>IF(B1912=0,-1,RIGHT(A1912,LEN(A1912)-B1912)+0)</f>
        <v>3246954</v>
      </c>
      <c r="F1912" s="1">
        <f>IF(C1912&lt;0,443300000,44330*(1-POWER(C1912/$A$1,1/5.255))*1000)</f>
        <v>3246249.1546867001</v>
      </c>
      <c r="H1912" s="5">
        <f t="shared" si="29"/>
        <v>2.1707893407172166E-4</v>
      </c>
    </row>
    <row r="1913" spans="1:8">
      <c r="A1913" s="3" t="s">
        <v>13018</v>
      </c>
      <c r="B1913" s="1">
        <f>IF(ISERROR(SEARCH(" ",A1913)), 0, SEARCH(" ",A1913))</f>
        <v>6</v>
      </c>
      <c r="C1913" s="1">
        <f>IF(0=B1913,-1,LEFT(A1913,B1913-1)+0)</f>
        <v>58319</v>
      </c>
      <c r="D1913" s="1">
        <f>IF(B1913=0,-1,RIGHT(A1913,LEN(A1913)-B1913)+0)</f>
        <v>3249626</v>
      </c>
      <c r="F1913" s="1">
        <f>IF(C1913&lt;0,443300000,44330*(1-POWER(C1913/$A$1,1/5.255))*1000)</f>
        <v>3248929.7340319697</v>
      </c>
      <c r="H1913" s="5">
        <f t="shared" si="29"/>
        <v>2.142603388914043E-4</v>
      </c>
    </row>
    <row r="1914" spans="1:8">
      <c r="A1914" s="3" t="s">
        <v>13019</v>
      </c>
      <c r="B1914" s="1">
        <f>IF(ISERROR(SEARCH(" ",A1914)), 0, SEARCH(" ",A1914))</f>
        <v>6</v>
      </c>
      <c r="C1914" s="1">
        <f>IF(0=B1914,-1,LEFT(A1914,B1914-1)+0)</f>
        <v>58299</v>
      </c>
      <c r="D1914" s="1">
        <f>IF(B1914=0,-1,RIGHT(A1914,LEN(A1914)-B1914)+0)</f>
        <v>3252297</v>
      </c>
      <c r="F1914" s="1">
        <f>IF(C1914&lt;0,443300000,44330*(1-POWER(C1914/$A$1,1/5.255))*1000)</f>
        <v>3251611.0578276035</v>
      </c>
      <c r="H1914" s="5">
        <f t="shared" si="29"/>
        <v>2.1091006522358272E-4</v>
      </c>
    </row>
    <row r="1915" spans="1:8">
      <c r="A1915" s="3" t="s">
        <v>13020</v>
      </c>
      <c r="B1915" s="1">
        <f>IF(ISERROR(SEARCH(" ",A1915)), 0, SEARCH(" ",A1915))</f>
        <v>6</v>
      </c>
      <c r="C1915" s="1">
        <f>IF(0=B1915,-1,LEFT(A1915,B1915-1)+0)</f>
        <v>58279</v>
      </c>
      <c r="D1915" s="1">
        <f>IF(B1915=0,-1,RIGHT(A1915,LEN(A1915)-B1915)+0)</f>
        <v>3254969</v>
      </c>
      <c r="F1915" s="1">
        <f>IF(C1915&lt;0,443300000,44330*(1-POWER(C1915/$A$1,1/5.255))*1000)</f>
        <v>3254293.1265358543</v>
      </c>
      <c r="H1915" s="5">
        <f t="shared" si="29"/>
        <v>2.0764359480710803E-4</v>
      </c>
    </row>
    <row r="1916" spans="1:8">
      <c r="A1916" s="3" t="s">
        <v>13021</v>
      </c>
      <c r="B1916" s="1">
        <f>IF(ISERROR(SEARCH(" ",A1916)), 0, SEARCH(" ",A1916))</f>
        <v>6</v>
      </c>
      <c r="C1916" s="1">
        <f>IF(0=B1916,-1,LEFT(A1916,B1916-1)+0)</f>
        <v>58259</v>
      </c>
      <c r="D1916" s="1">
        <f>IF(B1916=0,-1,RIGHT(A1916,LEN(A1916)-B1916)+0)</f>
        <v>3257640</v>
      </c>
      <c r="F1916" s="1">
        <f>IF(C1916&lt;0,443300000,44330*(1-POWER(C1916/$A$1,1/5.255))*1000)</f>
        <v>3256975.9406194091</v>
      </c>
      <c r="H1916" s="5">
        <f t="shared" si="29"/>
        <v>2.0384676655214071E-4</v>
      </c>
    </row>
    <row r="1917" spans="1:8">
      <c r="A1917" s="3" t="s">
        <v>13022</v>
      </c>
      <c r="B1917" s="1">
        <f>IF(ISERROR(SEARCH(" ",A1917)), 0, SEARCH(" ",A1917))</f>
        <v>6</v>
      </c>
      <c r="C1917" s="1">
        <f>IF(0=B1917,-1,LEFT(A1917,B1917-1)+0)</f>
        <v>58239</v>
      </c>
      <c r="D1917" s="1">
        <f>IF(B1917=0,-1,RIGHT(A1917,LEN(A1917)-B1917)+0)</f>
        <v>3260312</v>
      </c>
      <c r="F1917" s="1">
        <f>IF(C1917&lt;0,443300000,44330*(1-POWER(C1917/$A$1,1/5.255))*1000)</f>
        <v>3259659.5005414104</v>
      </c>
      <c r="H1917" s="5">
        <f t="shared" si="29"/>
        <v>2.0013405422229257E-4</v>
      </c>
    </row>
    <row r="1918" spans="1:8">
      <c r="A1918" s="3" t="s">
        <v>13023</v>
      </c>
      <c r="B1918" s="1">
        <f>IF(ISERROR(SEARCH(" ",A1918)), 0, SEARCH(" ",A1918))</f>
        <v>6</v>
      </c>
      <c r="C1918" s="1">
        <f>IF(0=B1918,-1,LEFT(A1918,B1918-1)+0)</f>
        <v>58219</v>
      </c>
      <c r="D1918" s="1">
        <f>IF(B1918=0,-1,RIGHT(A1918,LEN(A1918)-B1918)+0)</f>
        <v>3262984</v>
      </c>
      <c r="F1918" s="1">
        <f>IF(C1918&lt;0,443300000,44330*(1-POWER(C1918/$A$1,1/5.255))*1000)</f>
        <v>3262343.8067654376</v>
      </c>
      <c r="H1918" s="5">
        <f t="shared" si="29"/>
        <v>1.9619870479365152E-4</v>
      </c>
    </row>
    <row r="1919" spans="1:8">
      <c r="A1919" s="3" t="s">
        <v>13024</v>
      </c>
      <c r="B1919" s="1">
        <f>IF(ISERROR(SEARCH(" ",A1919)), 0, SEARCH(" ",A1919))</f>
        <v>6</v>
      </c>
      <c r="C1919" s="1">
        <f>IF(0=B1919,-1,LEFT(A1919,B1919-1)+0)</f>
        <v>58199</v>
      </c>
      <c r="D1919" s="1">
        <f>IF(B1919=0,-1,RIGHT(A1919,LEN(A1919)-B1919)+0)</f>
        <v>3265644</v>
      </c>
      <c r="F1919" s="1">
        <f>IF(C1919&lt;0,443300000,44330*(1-POWER(C1919/$A$1,1/5.255))*1000)</f>
        <v>3265028.8597555235</v>
      </c>
      <c r="H1919" s="5">
        <f t="shared" si="29"/>
        <v>1.8836720857402006E-4</v>
      </c>
    </row>
    <row r="1920" spans="1:8">
      <c r="A1920" s="3" t="s">
        <v>13025</v>
      </c>
      <c r="B1920" s="1">
        <f>IF(ISERROR(SEARCH(" ",A1920)), 0, SEARCH(" ",A1920))</f>
        <v>6</v>
      </c>
      <c r="C1920" s="1">
        <f>IF(0=B1920,-1,LEFT(A1920,B1920-1)+0)</f>
        <v>58179</v>
      </c>
      <c r="D1920" s="1">
        <f>IF(B1920=0,-1,RIGHT(A1920,LEN(A1920)-B1920)+0)</f>
        <v>3268315</v>
      </c>
      <c r="F1920" s="1">
        <f>IF(C1920&lt;0,443300000,44330*(1-POWER(C1920/$A$1,1/5.255))*1000)</f>
        <v>3267714.6599761518</v>
      </c>
      <c r="H1920" s="5">
        <f t="shared" si="29"/>
        <v>1.8368487243372445E-4</v>
      </c>
    </row>
    <row r="1921" spans="1:8">
      <c r="A1921" s="3" t="s">
        <v>13026</v>
      </c>
      <c r="B1921" s="1">
        <f>IF(ISERROR(SEARCH(" ",A1921)), 0, SEARCH(" ",A1921))</f>
        <v>6</v>
      </c>
      <c r="C1921" s="1">
        <f>IF(0=B1921,-1,LEFT(A1921,B1921-1)+0)</f>
        <v>58159</v>
      </c>
      <c r="D1921" s="1">
        <f>IF(B1921=0,-1,RIGHT(A1921,LEN(A1921)-B1921)+0)</f>
        <v>3270987</v>
      </c>
      <c r="F1921" s="1">
        <f>IF(C1921&lt;0,443300000,44330*(1-POWER(C1921/$A$1,1/5.255))*1000)</f>
        <v>3270401.2078922475</v>
      </c>
      <c r="H1921" s="5">
        <f t="shared" si="29"/>
        <v>1.7908726257625734E-4</v>
      </c>
    </row>
    <row r="1922" spans="1:8">
      <c r="A1922" s="3" t="s">
        <v>13027</v>
      </c>
      <c r="B1922" s="1">
        <f>IF(ISERROR(SEARCH(" ",A1922)), 0, SEARCH(" ",A1922))</f>
        <v>6</v>
      </c>
      <c r="C1922" s="1">
        <f>IF(0=B1922,-1,LEFT(A1922,B1922-1)+0)</f>
        <v>58139</v>
      </c>
      <c r="D1922" s="1">
        <f>IF(B1922=0,-1,RIGHT(A1922,LEN(A1922)-B1922)+0)</f>
        <v>3273658</v>
      </c>
      <c r="F1922" s="1">
        <f>IF(C1922&lt;0,443300000,44330*(1-POWER(C1922/$A$1,1/5.255))*1000)</f>
        <v>3273088.5039691897</v>
      </c>
      <c r="H1922" s="5">
        <f t="shared" si="29"/>
        <v>1.7396320287894738E-4</v>
      </c>
    </row>
    <row r="1923" spans="1:8">
      <c r="A1923" s="3" t="s">
        <v>13028</v>
      </c>
      <c r="B1923" s="1">
        <f>IF(ISERROR(SEARCH(" ",A1923)), 0, SEARCH(" ",A1923))</f>
        <v>6</v>
      </c>
      <c r="C1923" s="1">
        <f>IF(0=B1923,-1,LEFT(A1923,B1923-1)+0)</f>
        <v>58119</v>
      </c>
      <c r="D1923" s="1">
        <f>IF(B1923=0,-1,RIGHT(A1923,LEN(A1923)-B1923)+0)</f>
        <v>3276330</v>
      </c>
      <c r="F1923" s="1">
        <f>IF(C1923&lt;0,443300000,44330*(1-POWER(C1923/$A$1,1/5.255))*1000)</f>
        <v>3275776.5486728088</v>
      </c>
      <c r="H1923" s="5">
        <f t="shared" si="29"/>
        <v>1.6892417039528988E-4</v>
      </c>
    </row>
    <row r="1924" spans="1:8">
      <c r="A1924" s="3" t="s">
        <v>13029</v>
      </c>
      <c r="B1924" s="1">
        <f>IF(ISERROR(SEARCH(" ",A1924)), 0, SEARCH(" ",A1924))</f>
        <v>6</v>
      </c>
      <c r="C1924" s="1">
        <f>IF(0=B1924,-1,LEFT(A1924,B1924-1)+0)</f>
        <v>58099</v>
      </c>
      <c r="D1924" s="1">
        <f>IF(B1924=0,-1,RIGHT(A1924,LEN(A1924)-B1924)+0)</f>
        <v>3279001</v>
      </c>
      <c r="F1924" s="1">
        <f>IF(C1924&lt;0,443300000,44330*(1-POWER(C1924/$A$1,1/5.255))*1000)</f>
        <v>3278465.3424693802</v>
      </c>
      <c r="H1924" s="5">
        <f t="shared" ref="H1924:H1987" si="30">IF(D1924&gt;0,ABS((F1924-D1924)/D1924),0)</f>
        <v>1.6335997781634189E-4</v>
      </c>
    </row>
    <row r="1925" spans="1:8">
      <c r="A1925" s="3" t="s">
        <v>13030</v>
      </c>
      <c r="B1925" s="1">
        <f>IF(ISERROR(SEARCH(" ",A1925)), 0, SEARCH(" ",A1925))</f>
        <v>6</v>
      </c>
      <c r="C1925" s="1">
        <f>IF(0=B1925,-1,LEFT(A1925,B1925-1)+0)</f>
        <v>58079</v>
      </c>
      <c r="D1925" s="1">
        <f>IF(B1925=0,-1,RIGHT(A1925,LEN(A1925)-B1925)+0)</f>
        <v>3281673</v>
      </c>
      <c r="F1925" s="1">
        <f>IF(C1925&lt;0,443300000,44330*(1-POWER(C1925/$A$1,1/5.255))*1000)</f>
        <v>3281154.8858256391</v>
      </c>
      <c r="H1925" s="5">
        <f t="shared" si="30"/>
        <v>1.5788110953189884E-4</v>
      </c>
    </row>
    <row r="1926" spans="1:8">
      <c r="A1926" s="3" t="s">
        <v>13031</v>
      </c>
      <c r="B1926" s="1">
        <f>IF(ISERROR(SEARCH(" ",A1926)), 0, SEARCH(" ",A1926))</f>
        <v>6</v>
      </c>
      <c r="C1926" s="1">
        <f>IF(0=B1926,-1,LEFT(A1926,B1926-1)+0)</f>
        <v>58059</v>
      </c>
      <c r="D1926" s="1">
        <f>IF(B1926=0,-1,RIGHT(A1926,LEN(A1926)-B1926)+0)</f>
        <v>3284345</v>
      </c>
      <c r="F1926" s="1">
        <f>IF(C1926&lt;0,443300000,44330*(1-POWER(C1926/$A$1,1/5.255))*1000)</f>
        <v>3283845.1792087615</v>
      </c>
      <c r="H1926" s="5">
        <f t="shared" si="30"/>
        <v>1.5218279177079547E-4</v>
      </c>
    </row>
    <row r="1927" spans="1:8">
      <c r="A1927" s="3" t="s">
        <v>13032</v>
      </c>
      <c r="B1927" s="1">
        <f>IF(ISERROR(SEARCH(" ",A1927)), 0, SEARCH(" ",A1927))</f>
        <v>6</v>
      </c>
      <c r="C1927" s="1">
        <f>IF(0=B1927,-1,LEFT(A1927,B1927-1)+0)</f>
        <v>58039</v>
      </c>
      <c r="D1927" s="1">
        <f>IF(B1927=0,-1,RIGHT(A1927,LEN(A1927)-B1927)+0)</f>
        <v>3287016</v>
      </c>
      <c r="F1927" s="1">
        <f>IF(C1927&lt;0,443300000,44330*(1-POWER(C1927/$A$1,1/5.255))*1000)</f>
        <v>3286536.2230863799</v>
      </c>
      <c r="H1927" s="5">
        <f t="shared" si="30"/>
        <v>1.4596123463349916E-4</v>
      </c>
    </row>
    <row r="1928" spans="1:8">
      <c r="A1928" s="3" t="s">
        <v>13033</v>
      </c>
      <c r="B1928" s="1">
        <f>IF(ISERROR(SEARCH(" ",A1928)), 0, SEARCH(" ",A1928))</f>
        <v>6</v>
      </c>
      <c r="C1928" s="1">
        <f>IF(0=B1928,-1,LEFT(A1928,B1928-1)+0)</f>
        <v>58019</v>
      </c>
      <c r="D1928" s="1">
        <f>IF(B1928=0,-1,RIGHT(A1928,LEN(A1928)-B1928)+0)</f>
        <v>3289676</v>
      </c>
      <c r="F1928" s="1">
        <f>IF(C1928&lt;0,443300000,44330*(1-POWER(C1928/$A$1,1/5.255))*1000)</f>
        <v>3289228.0179265887</v>
      </c>
      <c r="H1928" s="5">
        <f t="shared" si="30"/>
        <v>1.3617817481458523E-4</v>
      </c>
    </row>
    <row r="1929" spans="1:8">
      <c r="A1929" s="3" t="s">
        <v>13034</v>
      </c>
      <c r="B1929" s="1">
        <f>IF(ISERROR(SEARCH(" ",A1929)), 0, SEARCH(" ",A1929))</f>
        <v>6</v>
      </c>
      <c r="C1929" s="1">
        <f>IF(0=B1929,-1,LEFT(A1929,B1929-1)+0)</f>
        <v>57999</v>
      </c>
      <c r="D1929" s="1">
        <f>IF(B1929=0,-1,RIGHT(A1929,LEN(A1929)-B1929)+0)</f>
        <v>3292348</v>
      </c>
      <c r="F1929" s="1">
        <f>IF(C1929&lt;0,443300000,44330*(1-POWER(C1929/$A$1,1/5.255))*1000)</f>
        <v>3291920.5641979165</v>
      </c>
      <c r="H1929" s="5">
        <f t="shared" si="30"/>
        <v>1.2982704200268698E-4</v>
      </c>
    </row>
    <row r="1930" spans="1:8">
      <c r="A1930" s="3" t="s">
        <v>13035</v>
      </c>
      <c r="B1930" s="1">
        <f>IF(ISERROR(SEARCH(" ",A1930)), 0, SEARCH(" ",A1930))</f>
        <v>6</v>
      </c>
      <c r="C1930" s="1">
        <f>IF(0=B1930,-1,LEFT(A1930,B1930-1)+0)</f>
        <v>57979</v>
      </c>
      <c r="D1930" s="1">
        <f>IF(B1930=0,-1,RIGHT(A1930,LEN(A1930)-B1930)+0)</f>
        <v>3295019</v>
      </c>
      <c r="F1930" s="1">
        <f>IF(C1930&lt;0,443300000,44330*(1-POWER(C1930/$A$1,1/5.255))*1000)</f>
        <v>3294613.8623693692</v>
      </c>
      <c r="H1930" s="5">
        <f t="shared" si="30"/>
        <v>1.2295456585553839E-4</v>
      </c>
    </row>
    <row r="1931" spans="1:8">
      <c r="A1931" s="3" t="s">
        <v>13036</v>
      </c>
      <c r="B1931" s="1">
        <f>IF(ISERROR(SEARCH(" ",A1931)), 0, SEARCH(" ",A1931))</f>
        <v>6</v>
      </c>
      <c r="C1931" s="1">
        <f>IF(0=B1931,-1,LEFT(A1931,B1931-1)+0)</f>
        <v>57959</v>
      </c>
      <c r="D1931" s="1">
        <f>IF(B1931=0,-1,RIGHT(A1931,LEN(A1931)-B1931)+0)</f>
        <v>3297691</v>
      </c>
      <c r="F1931" s="1">
        <f>IF(C1931&lt;0,443300000,44330*(1-POWER(C1931/$A$1,1/5.255))*1000)</f>
        <v>3297307.9129103851</v>
      </c>
      <c r="H1931" s="5">
        <f t="shared" si="30"/>
        <v>1.1616827944611629E-4</v>
      </c>
    </row>
    <row r="1932" spans="1:8">
      <c r="A1932" s="3" t="s">
        <v>13037</v>
      </c>
      <c r="B1932" s="1">
        <f>IF(ISERROR(SEARCH(" ",A1932)), 0, SEARCH(" ",A1932))</f>
        <v>6</v>
      </c>
      <c r="C1932" s="1">
        <f>IF(0=B1932,-1,LEFT(A1932,B1932-1)+0)</f>
        <v>57939</v>
      </c>
      <c r="D1932" s="1">
        <f>IF(B1932=0,-1,RIGHT(A1932,LEN(A1932)-B1932)+0)</f>
        <v>3300363</v>
      </c>
      <c r="F1932" s="1">
        <f>IF(C1932&lt;0,443300000,44330*(1-POWER(C1932/$A$1,1/5.255))*1000)</f>
        <v>3300002.7162908711</v>
      </c>
      <c r="H1932" s="5">
        <f t="shared" si="30"/>
        <v>1.0916487341812187E-4</v>
      </c>
    </row>
    <row r="1933" spans="1:8">
      <c r="A1933" s="3" t="s">
        <v>13038</v>
      </c>
      <c r="B1933" s="1">
        <f>IF(ISERROR(SEARCH(" ",A1933)), 0, SEARCH(" ",A1933))</f>
        <v>6</v>
      </c>
      <c r="C1933" s="1">
        <f>IF(0=B1933,-1,LEFT(A1933,B1933-1)+0)</f>
        <v>57919</v>
      </c>
      <c r="D1933" s="1">
        <f>IF(B1933=0,-1,RIGHT(A1933,LEN(A1933)-B1933)+0)</f>
        <v>3303034</v>
      </c>
      <c r="F1933" s="1">
        <f>IF(C1933&lt;0,443300000,44330*(1-POWER(C1933/$A$1,1/5.255))*1000)</f>
        <v>3302698.2729811901</v>
      </c>
      <c r="H1933" s="5">
        <f t="shared" si="30"/>
        <v>1.0164201119633565E-4</v>
      </c>
    </row>
    <row r="1934" spans="1:8">
      <c r="A1934" s="3" t="s">
        <v>13039</v>
      </c>
      <c r="B1934" s="1">
        <f>IF(ISERROR(SEARCH(" ",A1934)), 0, SEARCH(" ",A1934))</f>
        <v>6</v>
      </c>
      <c r="C1934" s="1">
        <f>IF(0=B1934,-1,LEFT(A1934,B1934-1)+0)</f>
        <v>57899</v>
      </c>
      <c r="D1934" s="1">
        <f>IF(B1934=0,-1,RIGHT(A1934,LEN(A1934)-B1934)+0)</f>
        <v>3305706</v>
      </c>
      <c r="F1934" s="1">
        <f>IF(C1934&lt;0,443300000,44330*(1-POWER(C1934/$A$1,1/5.255))*1000)</f>
        <v>3305394.5834521553</v>
      </c>
      <c r="H1934" s="5">
        <f t="shared" si="30"/>
        <v>9.4205760537885731E-5</v>
      </c>
    </row>
    <row r="1935" spans="1:8">
      <c r="A1935" s="3" t="s">
        <v>13040</v>
      </c>
      <c r="B1935" s="1">
        <f>IF(ISERROR(SEARCH(" ",A1935)), 0, SEARCH(" ",A1935))</f>
        <v>6</v>
      </c>
      <c r="C1935" s="1">
        <f>IF(0=B1935,-1,LEFT(A1935,B1935-1)+0)</f>
        <v>57879</v>
      </c>
      <c r="D1935" s="1">
        <f>IF(B1935=0,-1,RIGHT(A1935,LEN(A1935)-B1935)+0)</f>
        <v>3308377</v>
      </c>
      <c r="F1935" s="1">
        <f>IF(C1935&lt;0,443300000,44330*(1-POWER(C1935/$A$1,1/5.255))*1000)</f>
        <v>3308091.6481750361</v>
      </c>
      <c r="H1935" s="5">
        <f t="shared" si="30"/>
        <v>8.6251302364854723E-5</v>
      </c>
    </row>
    <row r="1936" spans="1:8">
      <c r="A1936" s="3" t="s">
        <v>13041</v>
      </c>
      <c r="B1936" s="1">
        <f>IF(ISERROR(SEARCH(" ",A1936)), 0, SEARCH(" ",A1936))</f>
        <v>6</v>
      </c>
      <c r="C1936" s="1">
        <f>IF(0=B1936,-1,LEFT(A1936,B1936-1)+0)</f>
        <v>57859</v>
      </c>
      <c r="D1936" s="1">
        <f>IF(B1936=0,-1,RIGHT(A1936,LEN(A1936)-B1936)+0)</f>
        <v>3311049</v>
      </c>
      <c r="F1936" s="1">
        <f>IF(C1936&lt;0,443300000,44330*(1-POWER(C1936/$A$1,1/5.255))*1000)</f>
        <v>3310789.4676215686</v>
      </c>
      <c r="H1936" s="5">
        <f t="shared" si="30"/>
        <v>7.8383732294934203E-5</v>
      </c>
    </row>
    <row r="1937" spans="1:8">
      <c r="A1937" s="3" t="s">
        <v>13042</v>
      </c>
      <c r="B1937" s="1">
        <f>IF(ISERROR(SEARCH(" ",A1937)), 0, SEARCH(" ",A1937))</f>
        <v>6</v>
      </c>
      <c r="C1937" s="1">
        <f>IF(0=B1937,-1,LEFT(A1937,B1937-1)+0)</f>
        <v>57839</v>
      </c>
      <c r="D1937" s="1">
        <f>IF(B1937=0,-1,RIGHT(A1937,LEN(A1937)-B1937)+0)</f>
        <v>3313709</v>
      </c>
      <c r="F1937" s="1">
        <f>IF(C1937&lt;0,443300000,44330*(1-POWER(C1937/$A$1,1/5.255))*1000)</f>
        <v>3313488.042263939</v>
      </c>
      <c r="H1937" s="5">
        <f t="shared" si="30"/>
        <v>6.6679885307054611E-5</v>
      </c>
    </row>
    <row r="1938" spans="1:8">
      <c r="A1938" s="3" t="s">
        <v>13043</v>
      </c>
      <c r="B1938" s="1">
        <f>IF(ISERROR(SEARCH(" ",A1938)), 0, SEARCH(" ",A1938))</f>
        <v>6</v>
      </c>
      <c r="C1938" s="1">
        <f>IF(0=B1938,-1,LEFT(A1938,B1938-1)+0)</f>
        <v>57819</v>
      </c>
      <c r="D1938" s="1">
        <f>IF(B1938=0,-1,RIGHT(A1938,LEN(A1938)-B1938)+0)</f>
        <v>3316381</v>
      </c>
      <c r="F1938" s="1">
        <f>IF(C1938&lt;0,443300000,44330*(1-POWER(C1938/$A$1,1/5.255))*1000)</f>
        <v>3316187.3725747946</v>
      </c>
      <c r="H1938" s="5">
        <f t="shared" si="30"/>
        <v>5.8385156954351193E-5</v>
      </c>
    </row>
    <row r="1939" spans="1:8">
      <c r="A1939" s="3" t="s">
        <v>13044</v>
      </c>
      <c r="B1939" s="1">
        <f>IF(ISERROR(SEARCH(" ",A1939)), 0, SEARCH(" ",A1939))</f>
        <v>6</v>
      </c>
      <c r="C1939" s="1">
        <f>IF(0=B1939,-1,LEFT(A1939,B1939-1)+0)</f>
        <v>57799</v>
      </c>
      <c r="D1939" s="1">
        <f>IF(B1939=0,-1,RIGHT(A1939,LEN(A1939)-B1939)+0)</f>
        <v>3319052</v>
      </c>
      <c r="F1939" s="1">
        <f>IF(C1939&lt;0,443300000,44330*(1-POWER(C1939/$A$1,1/5.255))*1000)</f>
        <v>3318887.4590272452</v>
      </c>
      <c r="H1939" s="5">
        <f t="shared" si="30"/>
        <v>4.9574689626684036E-5</v>
      </c>
    </row>
    <row r="1940" spans="1:8">
      <c r="A1940" s="3" t="s">
        <v>13045</v>
      </c>
      <c r="B1940" s="1">
        <f>IF(ISERROR(SEARCH(" ",A1940)), 0, SEARCH(" ",A1940))</f>
        <v>6</v>
      </c>
      <c r="C1940" s="1">
        <f>IF(0=B1940,-1,LEFT(A1940,B1940-1)+0)</f>
        <v>57779</v>
      </c>
      <c r="D1940" s="1">
        <f>IF(B1940=0,-1,RIGHT(A1940,LEN(A1940)-B1940)+0)</f>
        <v>3321724</v>
      </c>
      <c r="F1940" s="1">
        <f>IF(C1940&lt;0,443300000,44330*(1-POWER(C1940/$A$1,1/5.255))*1000)</f>
        <v>3321588.3020948539</v>
      </c>
      <c r="H1940" s="5">
        <f t="shared" si="30"/>
        <v>4.0851649669283538E-5</v>
      </c>
    </row>
    <row r="1941" spans="1:8">
      <c r="A1941" s="3" t="s">
        <v>13046</v>
      </c>
      <c r="B1941" s="1">
        <f>IF(ISERROR(SEARCH(" ",A1941)), 0, SEARCH(" ",A1941))</f>
        <v>6</v>
      </c>
      <c r="C1941" s="1">
        <f>IF(0=B1941,-1,LEFT(A1941,B1941-1)+0)</f>
        <v>57759</v>
      </c>
      <c r="D1941" s="1">
        <f>IF(B1941=0,-1,RIGHT(A1941,LEN(A1941)-B1941)+0)</f>
        <v>3324395</v>
      </c>
      <c r="F1941" s="1">
        <f>IF(C1941&lt;0,443300000,44330*(1-POWER(C1941/$A$1,1/5.255))*1000)</f>
        <v>3324289.9022516524</v>
      </c>
      <c r="H1941" s="5">
        <f t="shared" si="30"/>
        <v>3.1614097707269466E-5</v>
      </c>
    </row>
    <row r="1942" spans="1:8">
      <c r="A1942" s="3" t="s">
        <v>13047</v>
      </c>
      <c r="B1942" s="1">
        <f>IF(ISERROR(SEARCH(" ",A1942)), 0, SEARCH(" ",A1942))</f>
        <v>6</v>
      </c>
      <c r="C1942" s="1">
        <f>IF(0=B1942,-1,LEFT(A1942,B1942-1)+0)</f>
        <v>57739</v>
      </c>
      <c r="D1942" s="1">
        <f>IF(B1942=0,-1,RIGHT(A1942,LEN(A1942)-B1942)+0)</f>
        <v>3327067</v>
      </c>
      <c r="F1942" s="1">
        <f>IF(C1942&lt;0,443300000,44330*(1-POWER(C1942/$A$1,1/5.255))*1000)</f>
        <v>3326992.259972123</v>
      </c>
      <c r="H1942" s="5">
        <f t="shared" si="30"/>
        <v>2.2464238885792346E-5</v>
      </c>
    </row>
    <row r="1943" spans="1:8">
      <c r="A1943" s="3" t="s">
        <v>13048</v>
      </c>
      <c r="B1943" s="1">
        <f>IF(ISERROR(SEARCH(" ",A1943)), 0, SEARCH(" ",A1943))</f>
        <v>6</v>
      </c>
      <c r="C1943" s="1">
        <f>IF(0=B1943,-1,LEFT(A1943,B1943-1)+0)</f>
        <v>57719</v>
      </c>
      <c r="D1943" s="1">
        <f>IF(B1943=0,-1,RIGHT(A1943,LEN(A1943)-B1943)+0)</f>
        <v>3329738</v>
      </c>
      <c r="F1943" s="1">
        <f>IF(C1943&lt;0,443300000,44330*(1-POWER(C1943/$A$1,1/5.255))*1000)</f>
        <v>3329695.3757312223</v>
      </c>
      <c r="H1943" s="5">
        <f t="shared" si="30"/>
        <v>1.2801087886695132E-5</v>
      </c>
    </row>
    <row r="1944" spans="1:8">
      <c r="A1944" s="3" t="s">
        <v>13049</v>
      </c>
      <c r="B1944" s="1">
        <f>IF(ISERROR(SEARCH(" ",A1944)), 0, SEARCH(" ",A1944))</f>
        <v>6</v>
      </c>
      <c r="C1944" s="1">
        <f>IF(0=B1944,-1,LEFT(A1944,B1944-1)+0)</f>
        <v>57699</v>
      </c>
      <c r="D1944" s="1">
        <f>IF(B1944=0,-1,RIGHT(A1944,LEN(A1944)-B1944)+0)</f>
        <v>3332410</v>
      </c>
      <c r="F1944" s="1">
        <f>IF(C1944&lt;0,443300000,44330*(1-POWER(C1944/$A$1,1/5.255))*1000)</f>
        <v>3332399.2500043628</v>
      </c>
      <c r="H1944" s="5">
        <f t="shared" si="30"/>
        <v>3.2258922633227601E-6</v>
      </c>
    </row>
    <row r="1945" spans="1:8">
      <c r="A1945" s="3" t="s">
        <v>13050</v>
      </c>
      <c r="B1945" s="1">
        <f>IF(ISERROR(SEARCH(" ",A1945)), 0, SEARCH(" ",A1945))</f>
        <v>6</v>
      </c>
      <c r="C1945" s="1">
        <f>IF(0=B1945,-1,LEFT(A1945,B1945-1)+0)</f>
        <v>57679</v>
      </c>
      <c r="D1945" s="1">
        <f>IF(B1945=0,-1,RIGHT(A1945,LEN(A1945)-B1945)+0)</f>
        <v>3335137</v>
      </c>
      <c r="F1945" s="1">
        <f>IF(C1945&lt;0,443300000,44330*(1-POWER(C1945/$A$1,1/5.255))*1000)</f>
        <v>3335103.8832674217</v>
      </c>
      <c r="H1945" s="5">
        <f t="shared" si="30"/>
        <v>9.9296468415717139E-6</v>
      </c>
    </row>
    <row r="1946" spans="1:8">
      <c r="A1946" s="3" t="s">
        <v>13051</v>
      </c>
      <c r="B1946" s="1">
        <f>IF(ISERROR(SEARCH(" ",A1946)), 0, SEARCH(" ",A1946))</f>
        <v>6</v>
      </c>
      <c r="C1946" s="1">
        <f>IF(0=B1946,-1,LEFT(A1946,B1946-1)+0)</f>
        <v>57659</v>
      </c>
      <c r="D1946" s="1">
        <f>IF(B1946=0,-1,RIGHT(A1946,LEN(A1946)-B1946)+0)</f>
        <v>3337878</v>
      </c>
      <c r="F1946" s="1">
        <f>IF(C1946&lt;0,443300000,44330*(1-POWER(C1946/$A$1,1/5.255))*1000)</f>
        <v>3337809.2759967381</v>
      </c>
      <c r="H1946" s="5">
        <f t="shared" si="30"/>
        <v>2.058912975905247E-5</v>
      </c>
    </row>
    <row r="1947" spans="1:8">
      <c r="A1947" s="3" t="s">
        <v>13052</v>
      </c>
      <c r="B1947" s="1">
        <f>IF(ISERROR(SEARCH(" ",A1947)), 0, SEARCH(" ",A1947))</f>
        <v>6</v>
      </c>
      <c r="C1947" s="1">
        <f>IF(0=B1947,-1,LEFT(A1947,B1947-1)+0)</f>
        <v>57639</v>
      </c>
      <c r="D1947" s="1">
        <f>IF(B1947=0,-1,RIGHT(A1947,LEN(A1947)-B1947)+0)</f>
        <v>3340619</v>
      </c>
      <c r="F1947" s="1">
        <f>IF(C1947&lt;0,443300000,44330*(1-POWER(C1947/$A$1,1/5.255))*1000)</f>
        <v>3340515.4286691127</v>
      </c>
      <c r="H1947" s="5">
        <f t="shared" si="30"/>
        <v>3.1003634621986378E-5</v>
      </c>
    </row>
    <row r="1948" spans="1:8">
      <c r="A1948" s="3" t="s">
        <v>13053</v>
      </c>
      <c r="B1948" s="1">
        <f>IF(ISERROR(SEARCH(" ",A1948)), 0, SEARCH(" ",A1948))</f>
        <v>6</v>
      </c>
      <c r="C1948" s="1">
        <f>IF(0=B1948,-1,LEFT(A1948,B1948-1)+0)</f>
        <v>57619</v>
      </c>
      <c r="D1948" s="1">
        <f>IF(B1948=0,-1,RIGHT(A1948,LEN(A1948)-B1948)+0)</f>
        <v>3343360</v>
      </c>
      <c r="F1948" s="1">
        <f>IF(C1948&lt;0,443300000,44330*(1-POWER(C1948/$A$1,1/5.255))*1000)</f>
        <v>3343222.3417618149</v>
      </c>
      <c r="H1948" s="5">
        <f t="shared" si="30"/>
        <v>4.1173621202952712E-5</v>
      </c>
    </row>
    <row r="1949" spans="1:8">
      <c r="A1949" s="3" t="s">
        <v>13054</v>
      </c>
      <c r="B1949" s="1">
        <f>IF(ISERROR(SEARCH(" ",A1949)), 0, SEARCH(" ",A1949))</f>
        <v>6</v>
      </c>
      <c r="C1949" s="1">
        <f>IF(0=B1949,-1,LEFT(A1949,B1949-1)+0)</f>
        <v>57599</v>
      </c>
      <c r="D1949" s="1">
        <f>IF(B1949=0,-1,RIGHT(A1949,LEN(A1949)-B1949)+0)</f>
        <v>3346101</v>
      </c>
      <c r="F1949" s="1">
        <f>IF(C1949&lt;0,443300000,44330*(1-POWER(C1949/$A$1,1/5.255))*1000)</f>
        <v>3345930.0157525861</v>
      </c>
      <c r="H1949" s="5">
        <f t="shared" si="30"/>
        <v>5.1099547626903534E-5</v>
      </c>
    </row>
    <row r="1950" spans="1:8">
      <c r="A1950" s="3" t="s">
        <v>13055</v>
      </c>
      <c r="B1950" s="1">
        <f>IF(ISERROR(SEARCH(" ",A1950)), 0, SEARCH(" ",A1950))</f>
        <v>6</v>
      </c>
      <c r="C1950" s="1">
        <f>IF(0=B1950,-1,LEFT(A1950,B1950-1)+0)</f>
        <v>57579</v>
      </c>
      <c r="D1950" s="1">
        <f>IF(B1950=0,-1,RIGHT(A1950,LEN(A1950)-B1950)+0)</f>
        <v>3348842</v>
      </c>
      <c r="F1950" s="1">
        <f>IF(C1950&lt;0,443300000,44330*(1-POWER(C1950/$A$1,1/5.255))*1000)</f>
        <v>3348638.4511196208</v>
      </c>
      <c r="H1950" s="5">
        <f t="shared" si="30"/>
        <v>6.0781870383607635E-5</v>
      </c>
    </row>
    <row r="1951" spans="1:8">
      <c r="A1951" s="3" t="s">
        <v>13056</v>
      </c>
      <c r="B1951" s="1">
        <f>IF(ISERROR(SEARCH(" ",A1951)), 0, SEARCH(" ",A1951))</f>
        <v>6</v>
      </c>
      <c r="C1951" s="1">
        <f>IF(0=B1951,-1,LEFT(A1951,B1951-1)+0)</f>
        <v>57559</v>
      </c>
      <c r="D1951" s="1">
        <f>IF(B1951=0,-1,RIGHT(A1951,LEN(A1951)-B1951)+0)</f>
        <v>3351583</v>
      </c>
      <c r="F1951" s="1">
        <f>IF(C1951&lt;0,443300000,44330*(1-POWER(C1951/$A$1,1/5.255))*1000)</f>
        <v>3351347.6483415905</v>
      </c>
      <c r="H1951" s="5">
        <f t="shared" si="30"/>
        <v>7.0221044327251143E-5</v>
      </c>
    </row>
    <row r="1952" spans="1:8">
      <c r="A1952" s="3" t="s">
        <v>13057</v>
      </c>
      <c r="B1952" s="1">
        <f>IF(ISERROR(SEARCH(" ",A1952)), 0, SEARCH(" ",A1952))</f>
        <v>6</v>
      </c>
      <c r="C1952" s="1">
        <f>IF(0=B1952,-1,LEFT(A1952,B1952-1)+0)</f>
        <v>57539</v>
      </c>
      <c r="D1952" s="1">
        <f>IF(B1952=0,-1,RIGHT(A1952,LEN(A1952)-B1952)+0)</f>
        <v>3354324</v>
      </c>
      <c r="F1952" s="1">
        <f>IF(C1952&lt;0,443300000,44330*(1-POWER(C1952/$A$1,1/5.255))*1000)</f>
        <v>3354057.60789763</v>
      </c>
      <c r="H1952" s="5">
        <f t="shared" si="30"/>
        <v>7.941752268714609E-5</v>
      </c>
    </row>
    <row r="1953" spans="1:8">
      <c r="A1953" s="3" t="s">
        <v>13058</v>
      </c>
      <c r="B1953" s="1">
        <f>IF(ISERROR(SEARCH(" ",A1953)), 0, SEARCH(" ",A1953))</f>
        <v>6</v>
      </c>
      <c r="C1953" s="1">
        <f>IF(0=B1953,-1,LEFT(A1953,B1953-1)+0)</f>
        <v>57519</v>
      </c>
      <c r="D1953" s="1">
        <f>IF(B1953=0,-1,RIGHT(A1953,LEN(A1953)-B1953)+0)</f>
        <v>3357065</v>
      </c>
      <c r="F1953" s="1">
        <f>IF(C1953&lt;0,443300000,44330*(1-POWER(C1953/$A$1,1/5.255))*1000)</f>
        <v>3356768.3302673404</v>
      </c>
      <c r="H1953" s="5">
        <f t="shared" si="30"/>
        <v>8.8371757073392825E-5</v>
      </c>
    </row>
    <row r="1954" spans="1:8">
      <c r="A1954" s="3" t="s">
        <v>13059</v>
      </c>
      <c r="B1954" s="1">
        <f>IF(ISERROR(SEARCH(" ",A1954)), 0, SEARCH(" ",A1954))</f>
        <v>6</v>
      </c>
      <c r="C1954" s="1">
        <f>IF(0=B1954,-1,LEFT(A1954,B1954-1)+0)</f>
        <v>57499</v>
      </c>
      <c r="D1954" s="1">
        <f>IF(B1954=0,-1,RIGHT(A1954,LEN(A1954)-B1954)+0)</f>
        <v>3359794</v>
      </c>
      <c r="F1954" s="1">
        <f>IF(C1954&lt;0,443300000,44330*(1-POWER(C1954/$A$1,1/5.255))*1000)</f>
        <v>3359479.8159307973</v>
      </c>
      <c r="H1954" s="5">
        <f t="shared" si="30"/>
        <v>9.3512896684364342E-5</v>
      </c>
    </row>
    <row r="1955" spans="1:8">
      <c r="A1955" s="3" t="s">
        <v>13060</v>
      </c>
      <c r="B1955" s="1">
        <f>IF(ISERROR(SEARCH(" ",A1955)), 0, SEARCH(" ",A1955))</f>
        <v>6</v>
      </c>
      <c r="C1955" s="1">
        <f>IF(0=B1955,-1,LEFT(A1955,B1955-1)+0)</f>
        <v>57479</v>
      </c>
      <c r="D1955" s="1">
        <f>IF(B1955=0,-1,RIGHT(A1955,LEN(A1955)-B1955)+0)</f>
        <v>3362535</v>
      </c>
      <c r="F1955" s="1">
        <f>IF(C1955&lt;0,443300000,44330*(1-POWER(C1955/$A$1,1/5.255))*1000)</f>
        <v>3362192.0653685359</v>
      </c>
      <c r="H1955" s="5">
        <f t="shared" si="30"/>
        <v>1.0198693291343334E-4</v>
      </c>
    </row>
    <row r="1956" spans="1:8">
      <c r="A1956" s="3" t="s">
        <v>13061</v>
      </c>
      <c r="B1956" s="1">
        <f>IF(ISERROR(SEARCH(" ",A1956)), 0, SEARCH(" ",A1956))</f>
        <v>6</v>
      </c>
      <c r="C1956" s="1">
        <f>IF(0=B1956,-1,LEFT(A1956,B1956-1)+0)</f>
        <v>57459</v>
      </c>
      <c r="D1956" s="1">
        <f>IF(B1956=0,-1,RIGHT(A1956,LEN(A1956)-B1956)+0)</f>
        <v>3365276</v>
      </c>
      <c r="F1956" s="1">
        <f>IF(C1956&lt;0,443300000,44330*(1-POWER(C1956/$A$1,1/5.255))*1000)</f>
        <v>3364905.0790615673</v>
      </c>
      <c r="H1956" s="5">
        <f t="shared" si="30"/>
        <v>1.102200646938564E-4</v>
      </c>
    </row>
    <row r="1957" spans="1:8">
      <c r="A1957" s="3" t="s">
        <v>13062</v>
      </c>
      <c r="B1957" s="1">
        <f>IF(ISERROR(SEARCH(" ",A1957)), 0, SEARCH(" ",A1957))</f>
        <v>6</v>
      </c>
      <c r="C1957" s="1">
        <f>IF(0=B1957,-1,LEFT(A1957,B1957-1)+0)</f>
        <v>57439</v>
      </c>
      <c r="D1957" s="1">
        <f>IF(B1957=0,-1,RIGHT(A1957,LEN(A1957)-B1957)+0)</f>
        <v>3368017</v>
      </c>
      <c r="F1957" s="1">
        <f>IF(C1957&lt;0,443300000,44330*(1-POWER(C1957/$A$1,1/5.255))*1000)</f>
        <v>3367618.8574913782</v>
      </c>
      <c r="H1957" s="5">
        <f t="shared" si="30"/>
        <v>1.1821273723434093E-4</v>
      </c>
    </row>
    <row r="1958" spans="1:8">
      <c r="A1958" s="3" t="s">
        <v>13063</v>
      </c>
      <c r="B1958" s="1">
        <f>IF(ISERROR(SEARCH(" ",A1958)), 0, SEARCH(" ",A1958))</f>
        <v>6</v>
      </c>
      <c r="C1958" s="1">
        <f>IF(0=B1958,-1,LEFT(A1958,B1958-1)+0)</f>
        <v>57419</v>
      </c>
      <c r="D1958" s="1">
        <f>IF(B1958=0,-1,RIGHT(A1958,LEN(A1958)-B1958)+0)</f>
        <v>3370758</v>
      </c>
      <c r="F1958" s="1">
        <f>IF(C1958&lt;0,443300000,44330*(1-POWER(C1958/$A$1,1/5.255))*1000)</f>
        <v>3370333.4011399169</v>
      </c>
      <c r="H1958" s="5">
        <f t="shared" si="30"/>
        <v>1.2596539415856846E-4</v>
      </c>
    </row>
    <row r="1959" spans="1:8">
      <c r="A1959" s="3" t="s">
        <v>13064</v>
      </c>
      <c r="B1959" s="1">
        <f>IF(ISERROR(SEARCH(" ",A1959)), 0, SEARCH(" ",A1959))</f>
        <v>6</v>
      </c>
      <c r="C1959" s="1">
        <f>IF(0=B1959,-1,LEFT(A1959,B1959-1)+0)</f>
        <v>57399</v>
      </c>
      <c r="D1959" s="1">
        <f>IF(B1959=0,-1,RIGHT(A1959,LEN(A1959)-B1959)+0)</f>
        <v>3373499</v>
      </c>
      <c r="F1959" s="1">
        <f>IF(C1959&lt;0,443300000,44330*(1-POWER(C1959/$A$1,1/5.255))*1000)</f>
        <v>3373048.7104896065</v>
      </c>
      <c r="H1959" s="5">
        <f t="shared" si="30"/>
        <v>1.3347847750763087E-4</v>
      </c>
    </row>
    <row r="1960" spans="1:8">
      <c r="A1960" s="3" t="s">
        <v>13065</v>
      </c>
      <c r="B1960" s="1">
        <f>IF(ISERROR(SEARCH(" ",A1960)), 0, SEARCH(" ",A1960))</f>
        <v>6</v>
      </c>
      <c r="C1960" s="1">
        <f>IF(0=B1960,-1,LEFT(A1960,B1960-1)+0)</f>
        <v>57379</v>
      </c>
      <c r="D1960" s="1">
        <f>IF(B1960=0,-1,RIGHT(A1960,LEN(A1960)-B1960)+0)</f>
        <v>3376240</v>
      </c>
      <c r="F1960" s="1">
        <f>IF(C1960&lt;0,443300000,44330*(1-POWER(C1960/$A$1,1/5.255))*1000)</f>
        <v>3375764.7860233509</v>
      </c>
      <c r="H1960" s="5">
        <f t="shared" si="30"/>
        <v>1.407524277447995E-4</v>
      </c>
    </row>
    <row r="1961" spans="1:8">
      <c r="A1961" s="3" t="s">
        <v>13066</v>
      </c>
      <c r="B1961" s="1">
        <f>IF(ISERROR(SEARCH(" ",A1961)), 0, SEARCH(" ",A1961))</f>
        <v>6</v>
      </c>
      <c r="C1961" s="1">
        <f>IF(0=B1961,-1,LEFT(A1961,B1961-1)+0)</f>
        <v>57359</v>
      </c>
      <c r="D1961" s="1">
        <f>IF(B1961=0,-1,RIGHT(A1961,LEN(A1961)-B1961)+0)</f>
        <v>3378981</v>
      </c>
      <c r="F1961" s="1">
        <f>IF(C1961&lt;0,443300000,44330*(1-POWER(C1961/$A$1,1/5.255))*1000)</f>
        <v>3378481.6282245126</v>
      </c>
      <c r="H1961" s="5">
        <f t="shared" si="30"/>
        <v>1.4778768376840174E-4</v>
      </c>
    </row>
    <row r="1962" spans="1:8">
      <c r="A1962" s="3" t="s">
        <v>13067</v>
      </c>
      <c r="B1962" s="1">
        <f>IF(ISERROR(SEARCH(" ",A1962)), 0, SEARCH(" ",A1962))</f>
        <v>6</v>
      </c>
      <c r="C1962" s="1">
        <f>IF(0=B1962,-1,LEFT(A1962,B1962-1)+0)</f>
        <v>57339</v>
      </c>
      <c r="D1962" s="1">
        <f>IF(B1962=0,-1,RIGHT(A1962,LEN(A1962)-B1962)+0)</f>
        <v>3381722</v>
      </c>
      <c r="F1962" s="1">
        <f>IF(C1962&lt;0,443300000,44330*(1-POWER(C1962/$A$1,1/5.255))*1000)</f>
        <v>3381199.2375769303</v>
      </c>
      <c r="H1962" s="5">
        <f t="shared" si="30"/>
        <v>1.5458468291293075E-4</v>
      </c>
    </row>
    <row r="1963" spans="1:8">
      <c r="A1963" s="3" t="s">
        <v>13068</v>
      </c>
      <c r="B1963" s="1">
        <f>IF(ISERROR(SEARCH(" ",A1963)), 0, SEARCH(" ",A1963))</f>
        <v>6</v>
      </c>
      <c r="C1963" s="1">
        <f>IF(0=B1963,-1,LEFT(A1963,B1963-1)+0)</f>
        <v>57319</v>
      </c>
      <c r="D1963" s="1">
        <f>IF(B1963=0,-1,RIGHT(A1963,LEN(A1963)-B1963)+0)</f>
        <v>3384451</v>
      </c>
      <c r="F1963" s="1">
        <f>IF(C1963&lt;0,443300000,44330*(1-POWER(C1963/$A$1,1/5.255))*1000)</f>
        <v>3383917.614564931</v>
      </c>
      <c r="H1963" s="5">
        <f t="shared" si="30"/>
        <v>1.5759880555782306E-4</v>
      </c>
    </row>
    <row r="1964" spans="1:8">
      <c r="A1964" s="3" t="s">
        <v>13069</v>
      </c>
      <c r="B1964" s="1">
        <f>IF(ISERROR(SEARCH(" ",A1964)), 0, SEARCH(" ",A1964))</f>
        <v>6</v>
      </c>
      <c r="C1964" s="1">
        <f>IF(0=B1964,-1,LEFT(A1964,B1964-1)+0)</f>
        <v>57299</v>
      </c>
      <c r="D1964" s="1">
        <f>IF(B1964=0,-1,RIGHT(A1964,LEN(A1964)-B1964)+0)</f>
        <v>3387192</v>
      </c>
      <c r="F1964" s="1">
        <f>IF(C1964&lt;0,443300000,44330*(1-POWER(C1964/$A$1,1/5.255))*1000)</f>
        <v>3386636.7596733039</v>
      </c>
      <c r="H1964" s="5">
        <f t="shared" si="30"/>
        <v>1.6392348786135403E-4</v>
      </c>
    </row>
    <row r="1965" spans="1:8">
      <c r="A1965" s="3" t="s">
        <v>13070</v>
      </c>
      <c r="B1965" s="1">
        <f>IF(ISERROR(SEARCH(" ",A1965)), 0, SEARCH(" ",A1965))</f>
        <v>6</v>
      </c>
      <c r="C1965" s="1">
        <f>IF(0=B1965,-1,LEFT(A1965,B1965-1)+0)</f>
        <v>57279</v>
      </c>
      <c r="D1965" s="1">
        <f>IF(B1965=0,-1,RIGHT(A1965,LEN(A1965)-B1965)+0)</f>
        <v>3389933</v>
      </c>
      <c r="F1965" s="1">
        <f>IF(C1965&lt;0,443300000,44330*(1-POWER(C1965/$A$1,1/5.255))*1000)</f>
        <v>3389356.6733873207</v>
      </c>
      <c r="H1965" s="5">
        <f t="shared" si="30"/>
        <v>1.7001121045144189E-4</v>
      </c>
    </row>
    <row r="1966" spans="1:8">
      <c r="A1966" s="3" t="s">
        <v>13071</v>
      </c>
      <c r="B1966" s="1">
        <f>IF(ISERROR(SEARCH(" ",A1966)), 0, SEARCH(" ",A1966))</f>
        <v>6</v>
      </c>
      <c r="C1966" s="1">
        <f>IF(0=B1966,-1,LEFT(A1966,B1966-1)+0)</f>
        <v>57259</v>
      </c>
      <c r="D1966" s="1">
        <f>IF(B1966=0,-1,RIGHT(A1966,LEN(A1966)-B1966)+0)</f>
        <v>3392674</v>
      </c>
      <c r="F1966" s="1">
        <f>IF(C1966&lt;0,443300000,44330*(1-POWER(C1966/$A$1,1/5.255))*1000)</f>
        <v>3392077.3561927155</v>
      </c>
      <c r="H1966" s="5">
        <f t="shared" si="30"/>
        <v>1.7586240448818071E-4</v>
      </c>
    </row>
    <row r="1967" spans="1:8">
      <c r="A1967" s="3" t="s">
        <v>13072</v>
      </c>
      <c r="B1967" s="1">
        <f>IF(ISERROR(SEARCH(" ",A1967)), 0, SEARCH(" ",A1967))</f>
        <v>6</v>
      </c>
      <c r="C1967" s="1">
        <f>IF(0=B1967,-1,LEFT(A1967,B1967-1)+0)</f>
        <v>57239</v>
      </c>
      <c r="D1967" s="1">
        <f>IF(B1967=0,-1,RIGHT(A1967,LEN(A1967)-B1967)+0)</f>
        <v>3395415</v>
      </c>
      <c r="F1967" s="1">
        <f>IF(C1967&lt;0,443300000,44330*(1-POWER(C1967/$A$1,1/5.255))*1000)</f>
        <v>3394798.8085757145</v>
      </c>
      <c r="H1967" s="5">
        <f t="shared" si="30"/>
        <v>1.8147749959446116E-4</v>
      </c>
    </row>
    <row r="1968" spans="1:8">
      <c r="A1968" s="3" t="s">
        <v>13073</v>
      </c>
      <c r="B1968" s="1">
        <f>IF(ISERROR(SEARCH(" ",A1968)), 0, SEARCH(" ",A1968))</f>
        <v>6</v>
      </c>
      <c r="C1968" s="1">
        <f>IF(0=B1968,-1,LEFT(A1968,B1968-1)+0)</f>
        <v>57219</v>
      </c>
      <c r="D1968" s="1">
        <f>IF(B1968=0,-1,RIGHT(A1968,LEN(A1968)-B1968)+0)</f>
        <v>3398156</v>
      </c>
      <c r="F1968" s="1">
        <f>IF(C1968&lt;0,443300000,44330*(1-POWER(C1968/$A$1,1/5.255))*1000)</f>
        <v>3397521.0310230176</v>
      </c>
      <c r="H1968" s="5">
        <f t="shared" si="30"/>
        <v>1.8685692386765163E-4</v>
      </c>
    </row>
    <row r="1969" spans="1:8">
      <c r="A1969" s="3" t="s">
        <v>13074</v>
      </c>
      <c r="B1969" s="1">
        <f>IF(ISERROR(SEARCH(" ",A1969)), 0, SEARCH(" ",A1969))</f>
        <v>6</v>
      </c>
      <c r="C1969" s="1">
        <f>IF(0=B1969,-1,LEFT(A1969,B1969-1)+0)</f>
        <v>57199</v>
      </c>
      <c r="D1969" s="1">
        <f>IF(B1969=0,-1,RIGHT(A1969,LEN(A1969)-B1969)+0)</f>
        <v>3400897</v>
      </c>
      <c r="F1969" s="1">
        <f>IF(C1969&lt;0,443300000,44330*(1-POWER(C1969/$A$1,1/5.255))*1000)</f>
        <v>3400244.0240217946</v>
      </c>
      <c r="H1969" s="5">
        <f t="shared" si="30"/>
        <v>1.9200110388684107E-4</v>
      </c>
    </row>
    <row r="1970" spans="1:8">
      <c r="A1970" s="3" t="s">
        <v>13075</v>
      </c>
      <c r="B1970" s="1">
        <f>IF(ISERROR(SEARCH(" ",A1970)), 0, SEARCH(" ",A1970))</f>
        <v>6</v>
      </c>
      <c r="C1970" s="1">
        <f>IF(0=B1970,-1,LEFT(A1970,B1970-1)+0)</f>
        <v>57179</v>
      </c>
      <c r="D1970" s="1">
        <f>IF(B1970=0,-1,RIGHT(A1970,LEN(A1970)-B1970)+0)</f>
        <v>3403638</v>
      </c>
      <c r="F1970" s="1">
        <f>IF(C1970&lt;0,443300000,44330*(1-POWER(C1970/$A$1,1/5.255))*1000)</f>
        <v>3402967.7880597105</v>
      </c>
      <c r="H1970" s="5">
        <f t="shared" si="30"/>
        <v>1.969104647114279E-4</v>
      </c>
    </row>
    <row r="1971" spans="1:8">
      <c r="A1971" s="3" t="s">
        <v>13076</v>
      </c>
      <c r="B1971" s="1">
        <f>IF(ISERROR(SEARCH(" ",A1971)), 0, SEARCH(" ",A1971))</f>
        <v>6</v>
      </c>
      <c r="C1971" s="1">
        <f>IF(0=B1971,-1,LEFT(A1971,B1971-1)+0)</f>
        <v>57159</v>
      </c>
      <c r="D1971" s="1">
        <f>IF(B1971=0,-1,RIGHT(A1971,LEN(A1971)-B1971)+0)</f>
        <v>3406367</v>
      </c>
      <c r="F1971" s="1">
        <f>IF(C1971&lt;0,443300000,44330*(1-POWER(C1971/$A$1,1/5.255))*1000)</f>
        <v>3405692.3236248903</v>
      </c>
      <c r="H1971" s="5">
        <f t="shared" si="30"/>
        <v>1.9806332526991436E-4</v>
      </c>
    </row>
    <row r="1972" spans="1:8">
      <c r="A1972" s="3" t="s">
        <v>13077</v>
      </c>
      <c r="B1972" s="1">
        <f>IF(ISERROR(SEARCH(" ",A1972)), 0, SEARCH(" ",A1972))</f>
        <v>6</v>
      </c>
      <c r="C1972" s="1">
        <f>IF(0=B1972,-1,LEFT(A1972,B1972-1)+0)</f>
        <v>57139</v>
      </c>
      <c r="D1972" s="1">
        <f>IF(B1972=0,-1,RIGHT(A1972,LEN(A1972)-B1972)+0)</f>
        <v>3409108</v>
      </c>
      <c r="F1972" s="1">
        <f>IF(C1972&lt;0,443300000,44330*(1-POWER(C1972/$A$1,1/5.255))*1000)</f>
        <v>3408417.6312059481</v>
      </c>
      <c r="H1972" s="5">
        <f t="shared" si="30"/>
        <v>2.0250716435264894E-4</v>
      </c>
    </row>
    <row r="1973" spans="1:8">
      <c r="A1973" s="3" t="s">
        <v>13078</v>
      </c>
      <c r="B1973" s="1">
        <f>IF(ISERROR(SEARCH(" ",A1973)), 0, SEARCH(" ",A1973))</f>
        <v>6</v>
      </c>
      <c r="C1973" s="1">
        <f>IF(0=B1973,-1,LEFT(A1973,B1973-1)+0)</f>
        <v>57119</v>
      </c>
      <c r="D1973" s="1">
        <f>IF(B1973=0,-1,RIGHT(A1973,LEN(A1973)-B1973)+0)</f>
        <v>3411849</v>
      </c>
      <c r="F1973" s="1">
        <f>IF(C1973&lt;0,443300000,44330*(1-POWER(C1973/$A$1,1/5.255))*1000)</f>
        <v>3411143.7112919837</v>
      </c>
      <c r="H1973" s="5">
        <f t="shared" si="30"/>
        <v>2.0671744500306912E-4</v>
      </c>
    </row>
    <row r="1974" spans="1:8">
      <c r="A1974" s="3" t="s">
        <v>13079</v>
      </c>
      <c r="B1974" s="1">
        <f>IF(ISERROR(SEARCH(" ",A1974)), 0, SEARCH(" ",A1974))</f>
        <v>6</v>
      </c>
      <c r="C1974" s="1">
        <f>IF(0=B1974,-1,LEFT(A1974,B1974-1)+0)</f>
        <v>57099</v>
      </c>
      <c r="D1974" s="1">
        <f>IF(B1974=0,-1,RIGHT(A1974,LEN(A1974)-B1974)+0)</f>
        <v>3414590</v>
      </c>
      <c r="F1974" s="1">
        <f>IF(C1974&lt;0,443300000,44330*(1-POWER(C1974/$A$1,1/5.255))*1000)</f>
        <v>3413870.5643725763</v>
      </c>
      <c r="H1974" s="5">
        <f t="shared" si="30"/>
        <v>2.1069458629694707E-4</v>
      </c>
    </row>
    <row r="1975" spans="1:8">
      <c r="A1975" s="3" t="s">
        <v>13080</v>
      </c>
      <c r="B1975" s="1">
        <f>IF(ISERROR(SEARCH(" ",A1975)), 0, SEARCH(" ",A1975))</f>
        <v>6</v>
      </c>
      <c r="C1975" s="1">
        <f>IF(0=B1975,-1,LEFT(A1975,B1975-1)+0)</f>
        <v>57079</v>
      </c>
      <c r="D1975" s="1">
        <f>IF(B1975=0,-1,RIGHT(A1975,LEN(A1975)-B1975)+0)</f>
        <v>3417331</v>
      </c>
      <c r="F1975" s="1">
        <f>IF(C1975&lt;0,443300000,44330*(1-POWER(C1975/$A$1,1/5.255))*1000)</f>
        <v>3416598.1909377701</v>
      </c>
      <c r="H1975" s="5">
        <f t="shared" si="30"/>
        <v>2.1443900582938412E-4</v>
      </c>
    </row>
    <row r="1976" spans="1:8">
      <c r="A1976" s="3" t="s">
        <v>13081</v>
      </c>
      <c r="B1976" s="1">
        <f>IF(ISERROR(SEARCH(" ",A1976)), 0, SEARCH(" ",A1976))</f>
        <v>6</v>
      </c>
      <c r="C1976" s="1">
        <f>IF(0=B1976,-1,LEFT(A1976,B1976-1)+0)</f>
        <v>57059</v>
      </c>
      <c r="D1976" s="1">
        <f>IF(B1976=0,-1,RIGHT(A1976,LEN(A1976)-B1976)+0)</f>
        <v>3420072</v>
      </c>
      <c r="F1976" s="1">
        <f>IF(C1976&lt;0,443300000,44330*(1-POWER(C1976/$A$1,1/5.255))*1000)</f>
        <v>3419326.5914781187</v>
      </c>
      <c r="H1976" s="5">
        <f t="shared" si="30"/>
        <v>2.1795111970780937E-4</v>
      </c>
    </row>
    <row r="1977" spans="1:8">
      <c r="A1977" s="3" t="s">
        <v>13082</v>
      </c>
      <c r="B1977" s="1">
        <f>IF(ISERROR(SEARCH(" ",A1977)), 0, SEARCH(" ",A1977))</f>
        <v>6</v>
      </c>
      <c r="C1977" s="1">
        <f>IF(0=B1977,-1,LEFT(A1977,B1977-1)+0)</f>
        <v>57039</v>
      </c>
      <c r="D1977" s="1">
        <f>IF(B1977=0,-1,RIGHT(A1977,LEN(A1977)-B1977)+0)</f>
        <v>3422813</v>
      </c>
      <c r="F1977" s="1">
        <f>IF(C1977&lt;0,443300000,44330*(1-POWER(C1977/$A$1,1/5.255))*1000)</f>
        <v>3422055.7664846419</v>
      </c>
      <c r="H1977" s="5">
        <f t="shared" si="30"/>
        <v>2.2123134257058866E-4</v>
      </c>
    </row>
    <row r="1978" spans="1:8">
      <c r="A1978" s="3" t="s">
        <v>13083</v>
      </c>
      <c r="B1978" s="1">
        <f>IF(ISERROR(SEARCH(" ",A1978)), 0, SEARCH(" ",A1978))</f>
        <v>6</v>
      </c>
      <c r="C1978" s="1">
        <f>IF(0=B1978,-1,LEFT(A1978,B1978-1)+0)</f>
        <v>57019</v>
      </c>
      <c r="D1978" s="1">
        <f>IF(B1978=0,-1,RIGHT(A1978,LEN(A1978)-B1978)+0)</f>
        <v>3425554</v>
      </c>
      <c r="F1978" s="1">
        <f>IF(C1978&lt;0,443300000,44330*(1-POWER(C1978/$A$1,1/5.255))*1000)</f>
        <v>3424785.7164488467</v>
      </c>
      <c r="H1978" s="5">
        <f t="shared" si="30"/>
        <v>2.2428008758678484E-4</v>
      </c>
    </row>
    <row r="1979" spans="1:8">
      <c r="A1979" s="3" t="s">
        <v>13084</v>
      </c>
      <c r="B1979" s="1">
        <f>IF(ISERROR(SEARCH(" ",A1979)), 0, SEARCH(" ",A1979))</f>
        <v>6</v>
      </c>
      <c r="C1979" s="1">
        <f>IF(0=B1979,-1,LEFT(A1979,B1979-1)+0)</f>
        <v>56999</v>
      </c>
      <c r="D1979" s="1">
        <f>IF(B1979=0,-1,RIGHT(A1979,LEN(A1979)-B1979)+0)</f>
        <v>3428295</v>
      </c>
      <c r="F1979" s="1">
        <f>IF(C1979&lt;0,443300000,44330*(1-POWER(C1979/$A$1,1/5.255))*1000)</f>
        <v>3427516.4418627177</v>
      </c>
      <c r="H1979" s="5">
        <f t="shared" si="30"/>
        <v>2.2709776646474806E-4</v>
      </c>
    </row>
    <row r="1980" spans="1:8">
      <c r="A1980" s="3" t="s">
        <v>13085</v>
      </c>
      <c r="B1980" s="1">
        <f>IF(ISERROR(SEARCH(" ",A1980)), 0, SEARCH(" ",A1980))</f>
        <v>6</v>
      </c>
      <c r="C1980" s="1">
        <f>IF(0=B1980,-1,LEFT(A1980,B1980-1)+0)</f>
        <v>56979</v>
      </c>
      <c r="D1980" s="1">
        <f>IF(B1980=0,-1,RIGHT(A1980,LEN(A1980)-B1980)+0)</f>
        <v>3431024</v>
      </c>
      <c r="F1980" s="1">
        <f>IF(C1980&lt;0,443300000,44330*(1-POWER(C1980/$A$1,1/5.255))*1000)</f>
        <v>3430247.9432187425</v>
      </c>
      <c r="H1980" s="5">
        <f t="shared" si="30"/>
        <v>2.2618809464973219E-4</v>
      </c>
    </row>
    <row r="1981" spans="1:8">
      <c r="A1981" s="3" t="s">
        <v>13086</v>
      </c>
      <c r="B1981" s="1">
        <f>IF(ISERROR(SEARCH(" ",A1981)), 0, SEARCH(" ",A1981))</f>
        <v>6</v>
      </c>
      <c r="C1981" s="1">
        <f>IF(0=B1981,-1,LEFT(A1981,B1981-1)+0)</f>
        <v>56959</v>
      </c>
      <c r="D1981" s="1">
        <f>IF(B1981=0,-1,RIGHT(A1981,LEN(A1981)-B1981)+0)</f>
        <v>3433765</v>
      </c>
      <c r="F1981" s="1">
        <f>IF(C1981&lt;0,443300000,44330*(1-POWER(C1981/$A$1,1/5.255))*1000)</f>
        <v>3432980.2210098794</v>
      </c>
      <c r="H1981" s="5">
        <f t="shared" si="30"/>
        <v>2.2854767001254513E-4</v>
      </c>
    </row>
    <row r="1982" spans="1:8">
      <c r="A1982" s="3" t="s">
        <v>13087</v>
      </c>
      <c r="B1982" s="1">
        <f>IF(ISERROR(SEARCH(" ",A1982)), 0, SEARCH(" ",A1982))</f>
        <v>6</v>
      </c>
      <c r="C1982" s="1">
        <f>IF(0=B1982,-1,LEFT(A1982,B1982-1)+0)</f>
        <v>56939</v>
      </c>
      <c r="D1982" s="1">
        <f>IF(B1982=0,-1,RIGHT(A1982,LEN(A1982)-B1982)+0)</f>
        <v>3436506</v>
      </c>
      <c r="F1982" s="1">
        <f>IF(C1982&lt;0,443300000,44330*(1-POWER(C1982/$A$1,1/5.255))*1000)</f>
        <v>3435713.2757295794</v>
      </c>
      <c r="H1982" s="5">
        <f t="shared" si="30"/>
        <v>2.3067740036554997E-4</v>
      </c>
    </row>
    <row r="1983" spans="1:8">
      <c r="A1983" s="3" t="s">
        <v>13088</v>
      </c>
      <c r="B1983" s="1">
        <f>IF(ISERROR(SEARCH(" ",A1983)), 0, SEARCH(" ",A1983))</f>
        <v>6</v>
      </c>
      <c r="C1983" s="1">
        <f>IF(0=B1983,-1,LEFT(A1983,B1983-1)+0)</f>
        <v>56919</v>
      </c>
      <c r="D1983" s="1">
        <f>IF(B1983=0,-1,RIGHT(A1983,LEN(A1983)-B1983)+0)</f>
        <v>3439247</v>
      </c>
      <c r="F1983" s="1">
        <f>IF(C1983&lt;0,443300000,44330*(1-POWER(C1983/$A$1,1/5.255))*1000)</f>
        <v>3438447.1078717769</v>
      </c>
      <c r="H1983" s="5">
        <f t="shared" si="30"/>
        <v>2.3257769163514212E-4</v>
      </c>
    </row>
    <row r="1984" spans="1:8">
      <c r="A1984" s="3" t="s">
        <v>13089</v>
      </c>
      <c r="B1984" s="1">
        <f>IF(ISERROR(SEARCH(" ",A1984)), 0, SEARCH(" ",A1984))</f>
        <v>6</v>
      </c>
      <c r="C1984" s="1">
        <f>IF(0=B1984,-1,LEFT(A1984,B1984-1)+0)</f>
        <v>56899</v>
      </c>
      <c r="D1984" s="1">
        <f>IF(B1984=0,-1,RIGHT(A1984,LEN(A1984)-B1984)+0)</f>
        <v>3441988</v>
      </c>
      <c r="F1984" s="1">
        <f>IF(C1984&lt;0,443300000,44330*(1-POWER(C1984/$A$1,1/5.255))*1000)</f>
        <v>3441181.7179308929</v>
      </c>
      <c r="H1984" s="5">
        <f t="shared" si="30"/>
        <v>2.3424894831331543E-4</v>
      </c>
    </row>
    <row r="1985" spans="1:8">
      <c r="A1985" s="3" t="s">
        <v>13090</v>
      </c>
      <c r="B1985" s="1">
        <f>IF(ISERROR(SEARCH(" ",A1985)), 0, SEARCH(" ",A1985))</f>
        <v>6</v>
      </c>
      <c r="C1985" s="1">
        <f>IF(0=B1985,-1,LEFT(A1985,B1985-1)+0)</f>
        <v>56879</v>
      </c>
      <c r="D1985" s="1">
        <f>IF(B1985=0,-1,RIGHT(A1985,LEN(A1985)-B1985)+0)</f>
        <v>3444729</v>
      </c>
      <c r="F1985" s="1">
        <f>IF(C1985&lt;0,443300000,44330*(1-POWER(C1985/$A$1,1/5.255))*1000)</f>
        <v>3443917.1064018449</v>
      </c>
      <c r="H1985" s="5">
        <f t="shared" si="30"/>
        <v>2.3569157346053015E-4</v>
      </c>
    </row>
    <row r="1986" spans="1:8">
      <c r="A1986" s="3" t="s">
        <v>13091</v>
      </c>
      <c r="B1986" s="1">
        <f>IF(ISERROR(SEARCH(" ",A1986)), 0, SEARCH(" ",A1986))</f>
        <v>6</v>
      </c>
      <c r="C1986" s="1">
        <f>IF(0=B1986,-1,LEFT(A1986,B1986-1)+0)</f>
        <v>56859</v>
      </c>
      <c r="D1986" s="1">
        <f>IF(B1986=0,-1,RIGHT(A1986,LEN(A1986)-B1986)+0)</f>
        <v>3447470</v>
      </c>
      <c r="F1986" s="1">
        <f>IF(C1986&lt;0,443300000,44330*(1-POWER(C1986/$A$1,1/5.255))*1000)</f>
        <v>3446653.2737800283</v>
      </c>
      <c r="H1986" s="5">
        <f t="shared" si="30"/>
        <v>2.3690596871667172E-4</v>
      </c>
    </row>
    <row r="1987" spans="1:8">
      <c r="A1987" s="3" t="s">
        <v>13092</v>
      </c>
      <c r="B1987" s="1">
        <f>IF(ISERROR(SEARCH(" ",A1987)), 0, SEARCH(" ",A1987))</f>
        <v>6</v>
      </c>
      <c r="C1987" s="1">
        <f>IF(0=B1987,-1,LEFT(A1987,B1987-1)+0)</f>
        <v>56839</v>
      </c>
      <c r="D1987" s="1">
        <f>IF(B1987=0,-1,RIGHT(A1987,LEN(A1987)-B1987)+0)</f>
        <v>3450211</v>
      </c>
      <c r="F1987" s="1">
        <f>IF(C1987&lt;0,443300000,44330*(1-POWER(C1987/$A$1,1/5.255))*1000)</f>
        <v>3449390.2205613409</v>
      </c>
      <c r="H1987" s="5">
        <f t="shared" si="30"/>
        <v>2.3789253429981039E-4</v>
      </c>
    </row>
    <row r="1988" spans="1:8">
      <c r="A1988" s="3" t="s">
        <v>13093</v>
      </c>
      <c r="B1988" s="1">
        <f>IF(ISERROR(SEARCH(" ",A1988)), 0, SEARCH(" ",A1988))</f>
        <v>6</v>
      </c>
      <c r="C1988" s="1">
        <f>IF(0=B1988,-1,LEFT(A1988,B1988-1)+0)</f>
        <v>56819</v>
      </c>
      <c r="D1988" s="1">
        <f>IF(B1988=0,-1,RIGHT(A1988,LEN(A1988)-B1988)+0)</f>
        <v>3452952</v>
      </c>
      <c r="F1988" s="1">
        <f>IF(C1988&lt;0,443300000,44330*(1-POWER(C1988/$A$1,1/5.255))*1000)</f>
        <v>3452127.9472421622</v>
      </c>
      <c r="H1988" s="5">
        <f t="shared" ref="H1988:H2051" si="31">IF(D1988&gt;0,ABS((F1988-D1988)/D1988),0)</f>
        <v>2.3865166901764336E-4</v>
      </c>
    </row>
    <row r="1989" spans="1:8">
      <c r="A1989" s="3" t="s">
        <v>13094</v>
      </c>
      <c r="B1989" s="1">
        <f>IF(ISERROR(SEARCH(" ",A1989)), 0, SEARCH(" ",A1989))</f>
        <v>6</v>
      </c>
      <c r="C1989" s="1">
        <f>IF(0=B1989,-1,LEFT(A1989,B1989-1)+0)</f>
        <v>56799</v>
      </c>
      <c r="D1989" s="1">
        <f>IF(B1989=0,-1,RIGHT(A1989,LEN(A1989)-B1989)+0)</f>
        <v>3455681</v>
      </c>
      <c r="F1989" s="1">
        <f>IF(C1989&lt;0,443300000,44330*(1-POWER(C1989/$A$1,1/5.255))*1000)</f>
        <v>3454866.4543193588</v>
      </c>
      <c r="H1989" s="5">
        <f t="shared" si="31"/>
        <v>2.3571205809830152E-4</v>
      </c>
    </row>
    <row r="1990" spans="1:8">
      <c r="A1990" s="3" t="s">
        <v>13095</v>
      </c>
      <c r="B1990" s="1">
        <f>IF(ISERROR(SEARCH(" ",A1990)), 0, SEARCH(" ",A1990))</f>
        <v>6</v>
      </c>
      <c r="C1990" s="1">
        <f>IF(0=B1990,-1,LEFT(A1990,B1990-1)+0)</f>
        <v>56779</v>
      </c>
      <c r="D1990" s="1">
        <f>IF(B1990=0,-1,RIGHT(A1990,LEN(A1990)-B1990)+0)</f>
        <v>3458422</v>
      </c>
      <c r="F1990" s="1">
        <f>IF(C1990&lt;0,443300000,44330*(1-POWER(C1990/$A$1,1/5.255))*1000)</f>
        <v>3457605.7422902994</v>
      </c>
      <c r="H1990" s="5">
        <f t="shared" si="31"/>
        <v>2.3602027447795965E-4</v>
      </c>
    </row>
    <row r="1991" spans="1:8">
      <c r="A1991" s="3" t="s">
        <v>13096</v>
      </c>
      <c r="B1991" s="1">
        <f>IF(ISERROR(SEARCH(" ",A1991)), 0, SEARCH(" ",A1991))</f>
        <v>6</v>
      </c>
      <c r="C1991" s="1">
        <f>IF(0=B1991,-1,LEFT(A1991,B1991-1)+0)</f>
        <v>56759</v>
      </c>
      <c r="D1991" s="1">
        <f>IF(B1991=0,-1,RIGHT(A1991,LEN(A1991)-B1991)+0)</f>
        <v>3461163</v>
      </c>
      <c r="F1991" s="1">
        <f>IF(C1991&lt;0,443300000,44330*(1-POWER(C1991/$A$1,1/5.255))*1000)</f>
        <v>3460345.811652841</v>
      </c>
      <c r="H1991" s="5">
        <f t="shared" si="31"/>
        <v>2.3610224284697183E-4</v>
      </c>
    </row>
    <row r="1992" spans="1:8">
      <c r="A1992" s="3" t="s">
        <v>13097</v>
      </c>
      <c r="B1992" s="1">
        <f>IF(ISERROR(SEARCH(" ",A1992)), 0, SEARCH(" ",A1992))</f>
        <v>6</v>
      </c>
      <c r="C1992" s="1">
        <f>IF(0=B1992,-1,LEFT(A1992,B1992-1)+0)</f>
        <v>56739</v>
      </c>
      <c r="D1992" s="1">
        <f>IF(B1992=0,-1,RIGHT(A1992,LEN(A1992)-B1992)+0)</f>
        <v>3463904</v>
      </c>
      <c r="F1992" s="1">
        <f>IF(C1992&lt;0,443300000,44330*(1-POWER(C1992/$A$1,1/5.255))*1000)</f>
        <v>3463086.6629053317</v>
      </c>
      <c r="H1992" s="5">
        <f t="shared" si="31"/>
        <v>2.3595835642913285E-4</v>
      </c>
    </row>
    <row r="1993" spans="1:8">
      <c r="A1993" s="3" t="s">
        <v>13098</v>
      </c>
      <c r="B1993" s="1">
        <f>IF(ISERROR(SEARCH(" ",A1993)), 0, SEARCH(" ",A1993))</f>
        <v>6</v>
      </c>
      <c r="C1993" s="1">
        <f>IF(0=B1993,-1,LEFT(A1993,B1993-1)+0)</f>
        <v>56719</v>
      </c>
      <c r="D1993" s="1">
        <f>IF(B1993=0,-1,RIGHT(A1993,LEN(A1993)-B1993)+0)</f>
        <v>3466645</v>
      </c>
      <c r="F1993" s="1">
        <f>IF(C1993&lt;0,443300000,44330*(1-POWER(C1993/$A$1,1/5.255))*1000)</f>
        <v>3465828.2965466119</v>
      </c>
      <c r="H1993" s="5">
        <f t="shared" si="31"/>
        <v>2.3558900706246677E-4</v>
      </c>
    </row>
    <row r="1994" spans="1:8">
      <c r="A1994" s="3" t="s">
        <v>13099</v>
      </c>
      <c r="B1994" s="1">
        <f>IF(ISERROR(SEARCH(" ",A1994)), 0, SEARCH(" ",A1994))</f>
        <v>6</v>
      </c>
      <c r="C1994" s="1">
        <f>IF(0=B1994,-1,LEFT(A1994,B1994-1)+0)</f>
        <v>56699</v>
      </c>
      <c r="D1994" s="1">
        <f>IF(B1994=0,-1,RIGHT(A1994,LEN(A1994)-B1994)+0)</f>
        <v>3469386</v>
      </c>
      <c r="F1994" s="1">
        <f>IF(C1994&lt;0,443300000,44330*(1-POWER(C1994/$A$1,1/5.255))*1000)</f>
        <v>3468570.7130760187</v>
      </c>
      <c r="H1994" s="5">
        <f t="shared" si="31"/>
        <v>2.3499458520362729E-4</v>
      </c>
    </row>
    <row r="1995" spans="1:8">
      <c r="A1995" s="3" t="s">
        <v>13100</v>
      </c>
      <c r="B1995" s="1">
        <f>IF(ISERROR(SEARCH(" ",A1995)), 0, SEARCH(" ",A1995))</f>
        <v>6</v>
      </c>
      <c r="C1995" s="1">
        <f>IF(0=B1995,-1,LEFT(A1995,B1995-1)+0)</f>
        <v>56679</v>
      </c>
      <c r="D1995" s="1">
        <f>IF(B1995=0,-1,RIGHT(A1995,LEN(A1995)-B1995)+0)</f>
        <v>3472127</v>
      </c>
      <c r="F1995" s="1">
        <f>IF(C1995&lt;0,443300000,44330*(1-POWER(C1995/$A$1,1/5.255))*1000)</f>
        <v>3471313.9129933929</v>
      </c>
      <c r="H1995" s="5">
        <f t="shared" si="31"/>
        <v>2.3417547993120438E-4</v>
      </c>
    </row>
    <row r="1996" spans="1:8">
      <c r="A1996" s="3" t="s">
        <v>13101</v>
      </c>
      <c r="B1996" s="1">
        <f>IF(ISERROR(SEARCH(" ",A1996)), 0, SEARCH(" ",A1996))</f>
        <v>6</v>
      </c>
      <c r="C1996" s="1">
        <f>IF(0=B1996,-1,LEFT(A1996,B1996-1)+0)</f>
        <v>56659</v>
      </c>
      <c r="D1996" s="1">
        <f>IF(B1996=0,-1,RIGHT(A1996,LEN(A1996)-B1996)+0)</f>
        <v>3474868</v>
      </c>
      <c r="F1996" s="1">
        <f>IF(C1996&lt;0,443300000,44330*(1-POWER(C1996/$A$1,1/5.255))*1000)</f>
        <v>3474057.8967990503</v>
      </c>
      <c r="H1996" s="5">
        <f t="shared" si="31"/>
        <v>2.3313207895946794E-4</v>
      </c>
    </row>
    <row r="1997" spans="1:8">
      <c r="A1997" s="3" t="s">
        <v>13102</v>
      </c>
      <c r="B1997" s="1">
        <f>IF(ISERROR(SEARCH(" ",A1997)), 0, SEARCH(" ",A1997))</f>
        <v>6</v>
      </c>
      <c r="C1997" s="1">
        <f>IF(0=B1997,-1,LEFT(A1997,B1997-1)+0)</f>
        <v>56639</v>
      </c>
      <c r="D1997" s="1">
        <f>IF(B1997=0,-1,RIGHT(A1997,LEN(A1997)-B1997)+0)</f>
        <v>3477609</v>
      </c>
      <c r="F1997" s="1">
        <f>IF(C1997&lt;0,443300000,44330*(1-POWER(C1997/$A$1,1/5.255))*1000)</f>
        <v>3476802.6649938207</v>
      </c>
      <c r="H1997" s="5">
        <f t="shared" si="31"/>
        <v>2.3186476863249665E-4</v>
      </c>
    </row>
    <row r="1998" spans="1:8">
      <c r="A1998" s="3" t="s">
        <v>13103</v>
      </c>
      <c r="B1998" s="1">
        <f>IF(ISERROR(SEARCH(" ",A1998)), 0, SEARCH(" ",A1998))</f>
        <v>6</v>
      </c>
      <c r="C1998" s="1">
        <f>IF(0=B1998,-1,LEFT(A1998,B1998-1)+0)</f>
        <v>56619</v>
      </c>
      <c r="D1998" s="1">
        <f>IF(B1998=0,-1,RIGHT(A1998,LEN(A1998)-B1998)+0)</f>
        <v>3480338</v>
      </c>
      <c r="F1998" s="1">
        <f>IF(C1998&lt;0,443300000,44330*(1-POWER(C1998/$A$1,1/5.255))*1000)</f>
        <v>3479548.2180790291</v>
      </c>
      <c r="H1998" s="5">
        <f t="shared" si="31"/>
        <v>2.2692678727493802E-4</v>
      </c>
    </row>
    <row r="1999" spans="1:8">
      <c r="A1999" s="3" t="s">
        <v>13104</v>
      </c>
      <c r="B1999" s="1">
        <f>IF(ISERROR(SEARCH(" ",A1999)), 0, SEARCH(" ",A1999))</f>
        <v>6</v>
      </c>
      <c r="C1999" s="1">
        <f>IF(0=B1999,-1,LEFT(A1999,B1999-1)+0)</f>
        <v>56599</v>
      </c>
      <c r="D1999" s="1">
        <f>IF(B1999=0,-1,RIGHT(A1999,LEN(A1999)-B1999)+0)</f>
        <v>3483079</v>
      </c>
      <c r="F1999" s="1">
        <f>IF(C1999&lt;0,443300000,44330*(1-POWER(C1999/$A$1,1/5.255))*1000)</f>
        <v>3482294.5565564893</v>
      </c>
      <c r="H1999" s="5">
        <f t="shared" si="31"/>
        <v>2.252155186576823E-4</v>
      </c>
    </row>
    <row r="2000" spans="1:8">
      <c r="A2000" s="3" t="s">
        <v>13105</v>
      </c>
      <c r="B2000" s="1">
        <f>IF(ISERROR(SEARCH(" ",A2000)), 0, SEARCH(" ",A2000))</f>
        <v>6</v>
      </c>
      <c r="C2000" s="1">
        <f>IF(0=B2000,-1,LEFT(A2000,B2000-1)+0)</f>
        <v>56579</v>
      </c>
      <c r="D2000" s="1">
        <f>IF(B2000=0,-1,RIGHT(A2000,LEN(A2000)-B2000)+0)</f>
        <v>3485820</v>
      </c>
      <c r="F2000" s="1">
        <f>IF(C2000&lt;0,443300000,44330*(1-POWER(C2000/$A$1,1/5.255))*1000)</f>
        <v>3485041.6809285157</v>
      </c>
      <c r="H2000" s="5">
        <f t="shared" si="31"/>
        <v>2.2328148656105708E-4</v>
      </c>
    </row>
    <row r="2001" spans="1:8">
      <c r="A2001" s="3" t="s">
        <v>13106</v>
      </c>
      <c r="B2001" s="1">
        <f>IF(ISERROR(SEARCH(" ",A2001)), 0, SEARCH(" ",A2001))</f>
        <v>6</v>
      </c>
      <c r="C2001" s="1">
        <f>IF(0=B2001,-1,LEFT(A2001,B2001-1)+0)</f>
        <v>56559</v>
      </c>
      <c r="D2001" s="1">
        <f>IF(B2001=0,-1,RIGHT(A2001,LEN(A2001)-B2001)+0)</f>
        <v>3488561</v>
      </c>
      <c r="F2001" s="1">
        <f>IF(C2001&lt;0,443300000,44330*(1-POWER(C2001/$A$1,1/5.255))*1000)</f>
        <v>3487789.5916979266</v>
      </c>
      <c r="H2001" s="5">
        <f t="shared" si="31"/>
        <v>2.2112507193463636E-4</v>
      </c>
    </row>
    <row r="2002" spans="1:8">
      <c r="A2002" s="3" t="s">
        <v>13107</v>
      </c>
      <c r="B2002" s="1">
        <f>IF(ISERROR(SEARCH(" ",A2002)), 0, SEARCH(" ",A2002))</f>
        <v>6</v>
      </c>
      <c r="C2002" s="1">
        <f>IF(0=B2002,-1,LEFT(A2002,B2002-1)+0)</f>
        <v>56539</v>
      </c>
      <c r="D2002" s="1">
        <f>IF(B2002=0,-1,RIGHT(A2002,LEN(A2002)-B2002)+0)</f>
        <v>3491302</v>
      </c>
      <c r="F2002" s="1">
        <f>IF(C2002&lt;0,443300000,44330*(1-POWER(C2002/$A$1,1/5.255))*1000)</f>
        <v>3490538.2893680353</v>
      </c>
      <c r="H2002" s="5">
        <f t="shared" si="31"/>
        <v>2.1874665438988901E-4</v>
      </c>
    </row>
    <row r="2003" spans="1:8">
      <c r="A2003" s="3" t="s">
        <v>13108</v>
      </c>
      <c r="B2003" s="1">
        <f>IF(ISERROR(SEARCH(" ",A2003)), 0, SEARCH(" ",A2003))</f>
        <v>6</v>
      </c>
      <c r="C2003" s="1">
        <f>IF(0=B2003,-1,LEFT(A2003,B2003-1)+0)</f>
        <v>56519</v>
      </c>
      <c r="D2003" s="1">
        <f>IF(B2003=0,-1,RIGHT(A2003,LEN(A2003)-B2003)+0)</f>
        <v>3494043</v>
      </c>
      <c r="F2003" s="1">
        <f>IF(C2003&lt;0,443300000,44330*(1-POWER(C2003/$A$1,1/5.255))*1000)</f>
        <v>3493287.7744426681</v>
      </c>
      <c r="H2003" s="5">
        <f t="shared" si="31"/>
        <v>2.1614661220022968E-4</v>
      </c>
    </row>
    <row r="2004" spans="1:8">
      <c r="A2004" s="3" t="s">
        <v>13109</v>
      </c>
      <c r="B2004" s="1">
        <f>IF(ISERROR(SEARCH(" ",A2004)), 0, SEARCH(" ",A2004))</f>
        <v>6</v>
      </c>
      <c r="C2004" s="1">
        <f>IF(0=B2004,-1,LEFT(A2004,B2004-1)+0)</f>
        <v>56499</v>
      </c>
      <c r="D2004" s="1">
        <f>IF(B2004=0,-1,RIGHT(A2004,LEN(A2004)-B2004)+0)</f>
        <v>3496784</v>
      </c>
      <c r="F2004" s="1">
        <f>IF(C2004&lt;0,443300000,44330*(1-POWER(C2004/$A$1,1/5.255))*1000)</f>
        <v>3496038.0474261292</v>
      </c>
      <c r="H2004" s="5">
        <f t="shared" si="31"/>
        <v>2.1332532231638395E-4</v>
      </c>
    </row>
    <row r="2005" spans="1:8">
      <c r="A2005" s="3" t="s">
        <v>13110</v>
      </c>
      <c r="B2005" s="1">
        <f>IF(ISERROR(SEARCH(" ",A2005)), 0, SEARCH(" ",A2005))</f>
        <v>6</v>
      </c>
      <c r="C2005" s="1">
        <f>IF(0=B2005,-1,LEFT(A2005,B2005-1)+0)</f>
        <v>56479</v>
      </c>
      <c r="D2005" s="1">
        <f>IF(B2005=0,-1,RIGHT(A2005,LEN(A2005)-B2005)+0)</f>
        <v>3499525</v>
      </c>
      <c r="F2005" s="1">
        <f>IF(C2005&lt;0,443300000,44330*(1-POWER(C2005/$A$1,1/5.255))*1000)</f>
        <v>3498789.1088232379</v>
      </c>
      <c r="H2005" s="5">
        <f t="shared" si="31"/>
        <v>2.1028316036092307E-4</v>
      </c>
    </row>
    <row r="2006" spans="1:8">
      <c r="A2006" s="3" t="s">
        <v>13111</v>
      </c>
      <c r="B2006" s="1">
        <f>IF(ISERROR(SEARCH(" ",A2006)), 0, SEARCH(" ",A2006))</f>
        <v>6</v>
      </c>
      <c r="C2006" s="1">
        <f>IF(0=B2006,-1,LEFT(A2006,B2006-1)+0)</f>
        <v>56459</v>
      </c>
      <c r="D2006" s="1">
        <f>IF(B2006=0,-1,RIGHT(A2006,LEN(A2006)-B2006)+0)</f>
        <v>3502254</v>
      </c>
      <c r="F2006" s="1">
        <f>IF(C2006&lt;0,443300000,44330*(1-POWER(C2006/$A$1,1/5.255))*1000)</f>
        <v>3501540.9591393271</v>
      </c>
      <c r="H2006" s="5">
        <f t="shared" si="31"/>
        <v>2.0359484511201843E-4</v>
      </c>
    </row>
    <row r="2007" spans="1:8">
      <c r="A2007" s="3" t="s">
        <v>13112</v>
      </c>
      <c r="B2007" s="1">
        <f>IF(ISERROR(SEARCH(" ",A2007)), 0, SEARCH(" ",A2007))</f>
        <v>6</v>
      </c>
      <c r="C2007" s="1">
        <f>IF(0=B2007,-1,LEFT(A2007,B2007-1)+0)</f>
        <v>56439</v>
      </c>
      <c r="D2007" s="1">
        <f>IF(B2007=0,-1,RIGHT(A2007,LEN(A2007)-B2007)+0)</f>
        <v>3504995</v>
      </c>
      <c r="F2007" s="1">
        <f>IF(C2007&lt;0,443300000,44330*(1-POWER(C2007/$A$1,1/5.255))*1000)</f>
        <v>3504293.5988802058</v>
      </c>
      <c r="H2007" s="5">
        <f t="shared" si="31"/>
        <v>2.0011472763705251E-4</v>
      </c>
    </row>
    <row r="2008" spans="1:8">
      <c r="A2008" s="3" t="s">
        <v>13113</v>
      </c>
      <c r="B2008" s="1">
        <f>IF(ISERROR(SEARCH(" ",A2008)), 0, SEARCH(" ",A2008))</f>
        <v>6</v>
      </c>
      <c r="C2008" s="1">
        <f>IF(0=B2008,-1,LEFT(A2008,B2008-1)+0)</f>
        <v>56419</v>
      </c>
      <c r="D2008" s="1">
        <f>IF(B2008=0,-1,RIGHT(A2008,LEN(A2008)-B2008)+0)</f>
        <v>3507736</v>
      </c>
      <c r="F2008" s="1">
        <f>IF(C2008&lt;0,443300000,44330*(1-POWER(C2008/$A$1,1/5.255))*1000)</f>
        <v>3507047.0285522155</v>
      </c>
      <c r="H2008" s="5">
        <f t="shared" si="31"/>
        <v>1.9641485213951496E-4</v>
      </c>
    </row>
    <row r="2009" spans="1:8">
      <c r="A2009" s="3" t="s">
        <v>13114</v>
      </c>
      <c r="B2009" s="1">
        <f>IF(ISERROR(SEARCH(" ",A2009)), 0, SEARCH(" ",A2009))</f>
        <v>6</v>
      </c>
      <c r="C2009" s="1">
        <f>IF(0=B2009,-1,LEFT(A2009,B2009-1)+0)</f>
        <v>56399</v>
      </c>
      <c r="D2009" s="1">
        <f>IF(B2009=0,-1,RIGHT(A2009,LEN(A2009)-B2009)+0)</f>
        <v>3510477</v>
      </c>
      <c r="F2009" s="1">
        <f>IF(C2009&lt;0,443300000,44330*(1-POWER(C2009/$A$1,1/5.255))*1000)</f>
        <v>3509801.2486621747</v>
      </c>
      <c r="H2009" s="5">
        <f t="shared" si="31"/>
        <v>1.9249558901121433E-4</v>
      </c>
    </row>
    <row r="2010" spans="1:8">
      <c r="A2010" s="3" t="s">
        <v>13115</v>
      </c>
      <c r="B2010" s="1">
        <f>IF(ISERROR(SEARCH(" ",A2010)), 0, SEARCH(" ",A2010))</f>
        <v>6</v>
      </c>
      <c r="C2010" s="1">
        <f>IF(0=B2010,-1,LEFT(A2010,B2010-1)+0)</f>
        <v>56379</v>
      </c>
      <c r="D2010" s="1">
        <f>IF(B2010=0,-1,RIGHT(A2010,LEN(A2010)-B2010)+0)</f>
        <v>3513218</v>
      </c>
      <c r="F2010" s="1">
        <f>IF(C2010&lt;0,443300000,44330*(1-POWER(C2010/$A$1,1/5.255))*1000)</f>
        <v>3512556.2597174323</v>
      </c>
      <c r="H2010" s="5">
        <f t="shared" si="31"/>
        <v>1.8835730733694398E-4</v>
      </c>
    </row>
    <row r="2011" spans="1:8">
      <c r="A2011" s="3" t="s">
        <v>13116</v>
      </c>
      <c r="B2011" s="1">
        <f>IF(ISERROR(SEARCH(" ",A2011)), 0, SEARCH(" ",A2011))</f>
        <v>6</v>
      </c>
      <c r="C2011" s="1">
        <f>IF(0=B2011,-1,LEFT(A2011,B2011-1)+0)</f>
        <v>56359</v>
      </c>
      <c r="D2011" s="1">
        <f>IF(B2011=0,-1,RIGHT(A2011,LEN(A2011)-B2011)+0)</f>
        <v>3515959</v>
      </c>
      <c r="F2011" s="1">
        <f>IF(C2011&lt;0,443300000,44330*(1-POWER(C2011/$A$1,1/5.255))*1000)</f>
        <v>3515312.0622258214</v>
      </c>
      <c r="H2011" s="5">
        <f t="shared" si="31"/>
        <v>1.8400037491295319E-4</v>
      </c>
    </row>
    <row r="2012" spans="1:8">
      <c r="A2012" s="3" t="s">
        <v>13117</v>
      </c>
      <c r="B2012" s="1">
        <f>IF(ISERROR(SEARCH(" ",A2012)), 0, SEARCH(" ",A2012))</f>
        <v>6</v>
      </c>
      <c r="C2012" s="1">
        <f>IF(0=B2012,-1,LEFT(A2012,B2012-1)+0)</f>
        <v>56339</v>
      </c>
      <c r="D2012" s="1">
        <f>IF(B2012=0,-1,RIGHT(A2012,LEN(A2012)-B2012)+0)</f>
        <v>3518700</v>
      </c>
      <c r="F2012" s="1">
        <f>IF(C2012&lt;0,443300000,44330*(1-POWER(C2012/$A$1,1/5.255))*1000)</f>
        <v>3518068.6566956965</v>
      </c>
      <c r="H2012" s="5">
        <f t="shared" si="31"/>
        <v>1.794251582412467E-4</v>
      </c>
    </row>
    <row r="2013" spans="1:8">
      <c r="A2013" s="3" t="s">
        <v>13118</v>
      </c>
      <c r="B2013" s="1">
        <f>IF(ISERROR(SEARCH(" ",A2013)), 0, SEARCH(" ",A2013))</f>
        <v>6</v>
      </c>
      <c r="C2013" s="1">
        <f>IF(0=B2013,-1,LEFT(A2013,B2013-1)+0)</f>
        <v>56319</v>
      </c>
      <c r="D2013" s="1">
        <f>IF(B2013=0,-1,RIGHT(A2013,LEN(A2013)-B2013)+0)</f>
        <v>3521441</v>
      </c>
      <c r="F2013" s="1">
        <f>IF(C2013&lt;0,443300000,44330*(1-POWER(C2013/$A$1,1/5.255))*1000)</f>
        <v>3520826.0436359127</v>
      </c>
      <c r="H2013" s="5">
        <f t="shared" si="31"/>
        <v>1.7463202254057212E-4</v>
      </c>
    </row>
    <row r="2014" spans="1:8">
      <c r="A2014" s="3" t="s">
        <v>13119</v>
      </c>
      <c r="B2014" s="1">
        <f>IF(ISERROR(SEARCH(" ",A2014)), 0, SEARCH(" ",A2014))</f>
        <v>6</v>
      </c>
      <c r="C2014" s="1">
        <f>IF(0=B2014,-1,LEFT(A2014,B2014-1)+0)</f>
        <v>56299</v>
      </c>
      <c r="D2014" s="1">
        <f>IF(B2014=0,-1,RIGHT(A2014,LEN(A2014)-B2014)+0)</f>
        <v>3524182</v>
      </c>
      <c r="F2014" s="1">
        <f>IF(C2014&lt;0,443300000,44330*(1-POWER(C2014/$A$1,1/5.255))*1000)</f>
        <v>3523584.2235558331</v>
      </c>
      <c r="H2014" s="5">
        <f t="shared" si="31"/>
        <v>1.6962133174929636E-4</v>
      </c>
    </row>
    <row r="2015" spans="1:8">
      <c r="A2015" s="3" t="s">
        <v>13120</v>
      </c>
      <c r="B2015" s="1">
        <f>IF(ISERROR(SEARCH(" ",A2015)), 0, SEARCH(" ",A2015))</f>
        <v>6</v>
      </c>
      <c r="C2015" s="1">
        <f>IF(0=B2015,-1,LEFT(A2015,B2015-1)+0)</f>
        <v>56279</v>
      </c>
      <c r="D2015" s="1">
        <f>IF(B2015=0,-1,RIGHT(A2015,LEN(A2015)-B2015)+0)</f>
        <v>3526911</v>
      </c>
      <c r="F2015" s="1">
        <f>IF(C2015&lt;0,443300000,44330*(1-POWER(C2015/$A$1,1/5.255))*1000)</f>
        <v>3526343.1969653331</v>
      </c>
      <c r="H2015" s="5">
        <f t="shared" si="31"/>
        <v>1.6099159708507691E-4</v>
      </c>
    </row>
    <row r="2016" spans="1:8">
      <c r="A2016" s="3" t="s">
        <v>13121</v>
      </c>
      <c r="B2016" s="1">
        <f>IF(ISERROR(SEARCH(" ",A2016)), 0, SEARCH(" ",A2016))</f>
        <v>6</v>
      </c>
      <c r="C2016" s="1">
        <f>IF(0=B2016,-1,LEFT(A2016,B2016-1)+0)</f>
        <v>56259</v>
      </c>
      <c r="D2016" s="1">
        <f>IF(B2016=0,-1,RIGHT(A2016,LEN(A2016)-B2016)+0)</f>
        <v>3529652</v>
      </c>
      <c r="F2016" s="1">
        <f>IF(C2016&lt;0,443300000,44330*(1-POWER(C2016/$A$1,1/5.255))*1000)</f>
        <v>3529102.9643747932</v>
      </c>
      <c r="H2016" s="5">
        <f t="shared" si="31"/>
        <v>1.5554950607220549E-4</v>
      </c>
    </row>
    <row r="2017" spans="1:8">
      <c r="A2017" s="3" t="s">
        <v>13122</v>
      </c>
      <c r="B2017" s="1">
        <f>IF(ISERROR(SEARCH(" ",A2017)), 0, SEARCH(" ",A2017))</f>
        <v>6</v>
      </c>
      <c r="C2017" s="1">
        <f>IF(0=B2017,-1,LEFT(A2017,B2017-1)+0)</f>
        <v>56239</v>
      </c>
      <c r="D2017" s="1">
        <f>IF(B2017=0,-1,RIGHT(A2017,LEN(A2017)-B2017)+0)</f>
        <v>3532393</v>
      </c>
      <c r="F2017" s="1">
        <f>IF(C2017&lt;0,443300000,44330*(1-POWER(C2017/$A$1,1/5.255))*1000)</f>
        <v>3531863.5262951036</v>
      </c>
      <c r="H2017" s="5">
        <f t="shared" si="31"/>
        <v>1.4989093934236695E-4</v>
      </c>
    </row>
    <row r="2018" spans="1:8">
      <c r="A2018" s="3" t="s">
        <v>13123</v>
      </c>
      <c r="B2018" s="1">
        <f>IF(ISERROR(SEARCH(" ",A2018)), 0, SEARCH(" ",A2018))</f>
        <v>6</v>
      </c>
      <c r="C2018" s="1">
        <f>IF(0=B2018,-1,LEFT(A2018,B2018-1)+0)</f>
        <v>56219</v>
      </c>
      <c r="D2018" s="1">
        <f>IF(B2018=0,-1,RIGHT(A2018,LEN(A2018)-B2018)+0)</f>
        <v>3535134</v>
      </c>
      <c r="F2018" s="1">
        <f>IF(C2018&lt;0,443300000,44330*(1-POWER(C2018/$A$1,1/5.255))*1000)</f>
        <v>3534624.8832376637</v>
      </c>
      <c r="H2018" s="5">
        <f t="shared" si="31"/>
        <v>1.4401625577314568E-4</v>
      </c>
    </row>
    <row r="2019" spans="1:8">
      <c r="A2019" s="3" t="s">
        <v>13124</v>
      </c>
      <c r="B2019" s="1">
        <f>IF(ISERROR(SEARCH(" ",A2019)), 0, SEARCH(" ",A2019))</f>
        <v>6</v>
      </c>
      <c r="C2019" s="1">
        <f>IF(0=B2019,-1,LEFT(A2019,B2019-1)+0)</f>
        <v>56199</v>
      </c>
      <c r="D2019" s="1">
        <f>IF(B2019=0,-1,RIGHT(A2019,LEN(A2019)-B2019)+0)</f>
        <v>3537875</v>
      </c>
      <c r="F2019" s="1">
        <f>IF(C2019&lt;0,443300000,44330*(1-POWER(C2019/$A$1,1/5.255))*1000)</f>
        <v>3537387.0357143953</v>
      </c>
      <c r="H2019" s="5">
        <f t="shared" si="31"/>
        <v>1.3792581298227206E-4</v>
      </c>
    </row>
    <row r="2020" spans="1:8">
      <c r="A2020" s="3" t="s">
        <v>13125</v>
      </c>
      <c r="B2020" s="1">
        <f>IF(ISERROR(SEARCH(" ",A2020)), 0, SEARCH(" ",A2020))</f>
        <v>6</v>
      </c>
      <c r="C2020" s="1">
        <f>IF(0=B2020,-1,LEFT(A2020,B2020-1)+0)</f>
        <v>56179</v>
      </c>
      <c r="D2020" s="1">
        <f>IF(B2020=0,-1,RIGHT(A2020,LEN(A2020)-B2020)+0)</f>
        <v>3540616</v>
      </c>
      <c r="F2020" s="1">
        <f>IF(C2020&lt;0,443300000,44330*(1-POWER(C2020/$A$1,1/5.255))*1000)</f>
        <v>3540149.9842377189</v>
      </c>
      <c r="H2020" s="5">
        <f t="shared" si="31"/>
        <v>1.3161996733933824E-4</v>
      </c>
    </row>
    <row r="2021" spans="1:8">
      <c r="A2021" s="3" t="s">
        <v>13126</v>
      </c>
      <c r="B2021" s="1">
        <f>IF(ISERROR(SEARCH(" ",A2021)), 0, SEARCH(" ",A2021))</f>
        <v>6</v>
      </c>
      <c r="C2021" s="1">
        <f>IF(0=B2021,-1,LEFT(A2021,B2021-1)+0)</f>
        <v>56159</v>
      </c>
      <c r="D2021" s="1">
        <f>IF(B2021=0,-1,RIGHT(A2021,LEN(A2021)-B2021)+0)</f>
        <v>3543357</v>
      </c>
      <c r="F2021" s="1">
        <f>IF(C2021&lt;0,443300000,44330*(1-POWER(C2021/$A$1,1/5.255))*1000)</f>
        <v>3542913.7293205699</v>
      </c>
      <c r="H2021" s="5">
        <f t="shared" si="31"/>
        <v>1.2509907396576319E-4</v>
      </c>
    </row>
    <row r="2022" spans="1:8">
      <c r="A2022" s="3" t="s">
        <v>13127</v>
      </c>
      <c r="B2022" s="1">
        <f>IF(ISERROR(SEARCH(" ",A2022)), 0, SEARCH(" ",A2022))</f>
        <v>6</v>
      </c>
      <c r="C2022" s="1">
        <f>IF(0=B2022,-1,LEFT(A2022,B2022-1)+0)</f>
        <v>56139</v>
      </c>
      <c r="D2022" s="1">
        <f>IF(B2022=0,-1,RIGHT(A2022,LEN(A2022)-B2022)+0)</f>
        <v>3546098</v>
      </c>
      <c r="F2022" s="1">
        <f>IF(C2022&lt;0,443300000,44330*(1-POWER(C2022/$A$1,1/5.255))*1000)</f>
        <v>3545678.2714764057</v>
      </c>
      <c r="H2022" s="5">
        <f t="shared" si="31"/>
        <v>1.1836348673790946E-4</v>
      </c>
    </row>
    <row r="2023" spans="1:8">
      <c r="A2023" s="3" t="s">
        <v>13128</v>
      </c>
      <c r="B2023" s="1">
        <f>IF(ISERROR(SEARCH(" ",A2023)), 0, SEARCH(" ",A2023))</f>
        <v>6</v>
      </c>
      <c r="C2023" s="1">
        <f>IF(0=B2023,-1,LEFT(A2023,B2023-1)+0)</f>
        <v>56119</v>
      </c>
      <c r="D2023" s="1">
        <f>IF(B2023=0,-1,RIGHT(A2023,LEN(A2023)-B2023)+0)</f>
        <v>3548839</v>
      </c>
      <c r="F2023" s="1">
        <f>IF(C2023&lt;0,443300000,44330*(1-POWER(C2023/$A$1,1/5.255))*1000)</f>
        <v>3548443.6112191863</v>
      </c>
      <c r="H2023" s="5">
        <f t="shared" si="31"/>
        <v>1.1141355829714004E-4</v>
      </c>
    </row>
    <row r="2024" spans="1:8">
      <c r="A2024" s="3" t="s">
        <v>13129</v>
      </c>
      <c r="B2024" s="1">
        <f>IF(ISERROR(SEARCH(" ",A2024)), 0, SEARCH(" ",A2024))</f>
        <v>6</v>
      </c>
      <c r="C2024" s="1">
        <f>IF(0=B2024,-1,LEFT(A2024,B2024-1)+0)</f>
        <v>56099</v>
      </c>
      <c r="D2024" s="1">
        <f>IF(B2024=0,-1,RIGHT(A2024,LEN(A2024)-B2024)+0)</f>
        <v>3551568</v>
      </c>
      <c r="F2024" s="1">
        <f>IF(C2024&lt;0,443300000,44330*(1-POWER(C2024/$A$1,1/5.255))*1000)</f>
        <v>3551209.7490633931</v>
      </c>
      <c r="H2024" s="5">
        <f t="shared" si="31"/>
        <v>1.0087120297482658E-4</v>
      </c>
    </row>
    <row r="2025" spans="1:8">
      <c r="A2025" s="3" t="s">
        <v>13130</v>
      </c>
      <c r="B2025" s="1">
        <f>IF(ISERROR(SEARCH(" ",A2025)), 0, SEARCH(" ",A2025))</f>
        <v>6</v>
      </c>
      <c r="C2025" s="1">
        <f>IF(0=B2025,-1,LEFT(A2025,B2025-1)+0)</f>
        <v>56079</v>
      </c>
      <c r="D2025" s="1">
        <f>IF(B2025=0,-1,RIGHT(A2025,LEN(A2025)-B2025)+0)</f>
        <v>3554309</v>
      </c>
      <c r="F2025" s="1">
        <f>IF(C2025&lt;0,443300000,44330*(1-POWER(C2025/$A$1,1/5.255))*1000)</f>
        <v>3553976.6855240245</v>
      </c>
      <c r="H2025" s="5">
        <f t="shared" si="31"/>
        <v>9.3496225560429615E-5</v>
      </c>
    </row>
    <row r="2026" spans="1:8">
      <c r="A2026" s="3" t="s">
        <v>13131</v>
      </c>
      <c r="B2026" s="1">
        <f>IF(ISERROR(SEARCH(" ",A2026)), 0, SEARCH(" ",A2026))</f>
        <v>6</v>
      </c>
      <c r="C2026" s="1">
        <f>IF(0=B2026,-1,LEFT(A2026,B2026-1)+0)</f>
        <v>56059</v>
      </c>
      <c r="D2026" s="1">
        <f>IF(B2026=0,-1,RIGHT(A2026,LEN(A2026)-B2026)+0)</f>
        <v>3557050</v>
      </c>
      <c r="F2026" s="1">
        <f>IF(C2026&lt;0,443300000,44330*(1-POWER(C2026/$A$1,1/5.255))*1000)</f>
        <v>3556744.4211165905</v>
      </c>
      <c r="H2026" s="5">
        <f t="shared" si="31"/>
        <v>8.5907952772522203E-5</v>
      </c>
    </row>
    <row r="2027" spans="1:8">
      <c r="A2027" s="3" t="s">
        <v>13132</v>
      </c>
      <c r="B2027" s="1">
        <f>IF(ISERROR(SEARCH(" ",A2027)), 0, SEARCH(" ",A2027))</f>
        <v>6</v>
      </c>
      <c r="C2027" s="1">
        <f>IF(0=B2027,-1,LEFT(A2027,B2027-1)+0)</f>
        <v>56039</v>
      </c>
      <c r="D2027" s="1">
        <f>IF(B2027=0,-1,RIGHT(A2027,LEN(A2027)-B2027)+0)</f>
        <v>3559791</v>
      </c>
      <c r="F2027" s="1">
        <f>IF(C2027&lt;0,443300000,44330*(1-POWER(C2027/$A$1,1/5.255))*1000)</f>
        <v>3559512.9563571173</v>
      </c>
      <c r="H2027" s="5">
        <f t="shared" si="31"/>
        <v>7.810673235668143E-5</v>
      </c>
    </row>
    <row r="2028" spans="1:8">
      <c r="A2028" s="3" t="s">
        <v>13133</v>
      </c>
      <c r="B2028" s="1">
        <f>IF(ISERROR(SEARCH(" ",A2028)), 0, SEARCH(" ",A2028))</f>
        <v>6</v>
      </c>
      <c r="C2028" s="1">
        <f>IF(0=B2028,-1,LEFT(A2028,B2028-1)+0)</f>
        <v>56019</v>
      </c>
      <c r="D2028" s="1">
        <f>IF(B2028=0,-1,RIGHT(A2028,LEN(A2028)-B2028)+0)</f>
        <v>3562532</v>
      </c>
      <c r="F2028" s="1">
        <f>IF(C2028&lt;0,443300000,44330*(1-POWER(C2028/$A$1,1/5.255))*1000)</f>
        <v>3562282.2917621541</v>
      </c>
      <c r="H2028" s="5">
        <f t="shared" si="31"/>
        <v>7.0092910841479123E-5</v>
      </c>
    </row>
    <row r="2029" spans="1:8">
      <c r="A2029" s="3" t="s">
        <v>13134</v>
      </c>
      <c r="B2029" s="1">
        <f>IF(ISERROR(SEARCH(" ",A2029)), 0, SEARCH(" ",A2029))</f>
        <v>6</v>
      </c>
      <c r="C2029" s="1">
        <f>IF(0=B2029,-1,LEFT(A2029,B2029-1)+0)</f>
        <v>55999</v>
      </c>
      <c r="D2029" s="1">
        <f>IF(B2029=0,-1,RIGHT(A2029,LEN(A2029)-B2029)+0)</f>
        <v>3565273</v>
      </c>
      <c r="F2029" s="1">
        <f>IF(C2029&lt;0,443300000,44330*(1-POWER(C2029/$A$1,1/5.255))*1000)</f>
        <v>3565052.4278487656</v>
      </c>
      <c r="H2029" s="5">
        <f t="shared" si="31"/>
        <v>6.1866833545249812E-5</v>
      </c>
    </row>
    <row r="2030" spans="1:8">
      <c r="A2030" s="3" t="s">
        <v>13135</v>
      </c>
      <c r="B2030" s="1">
        <f>IF(ISERROR(SEARCH(" ",A2030)), 0, SEARCH(" ",A2030))</f>
        <v>6</v>
      </c>
      <c r="C2030" s="1">
        <f>IF(0=B2030,-1,LEFT(A2030,B2030-1)+0)</f>
        <v>55979</v>
      </c>
      <c r="D2030" s="1">
        <f>IF(B2030=0,-1,RIGHT(A2030,LEN(A2030)-B2030)+0)</f>
        <v>3568014</v>
      </c>
      <c r="F2030" s="1">
        <f>IF(C2030&lt;0,443300000,44330*(1-POWER(C2030/$A$1,1/5.255))*1000)</f>
        <v>3567823.3651345293</v>
      </c>
      <c r="H2030" s="5">
        <f t="shared" si="31"/>
        <v>5.3428844581522446E-5</v>
      </c>
    </row>
    <row r="2031" spans="1:8">
      <c r="A2031" s="3" t="s">
        <v>13136</v>
      </c>
      <c r="B2031" s="1">
        <f>IF(ISERROR(SEARCH(" ",A2031)), 0, SEARCH(" ",A2031))</f>
        <v>6</v>
      </c>
      <c r="C2031" s="1">
        <f>IF(0=B2031,-1,LEFT(A2031,B2031-1)+0)</f>
        <v>55959</v>
      </c>
      <c r="D2031" s="1">
        <f>IF(B2031=0,-1,RIGHT(A2031,LEN(A2031)-B2031)+0)</f>
        <v>3570755</v>
      </c>
      <c r="F2031" s="1">
        <f>IF(C2031&lt;0,443300000,44330*(1-POWER(C2031/$A$1,1/5.255))*1000)</f>
        <v>3570595.1041375538</v>
      </c>
      <c r="H2031" s="5">
        <f t="shared" si="31"/>
        <v>4.4779286858428137E-5</v>
      </c>
    </row>
    <row r="2032" spans="1:8">
      <c r="A2032" s="3" t="s">
        <v>13137</v>
      </c>
      <c r="B2032" s="1">
        <f>IF(ISERROR(SEARCH(" ",A2032)), 0, SEARCH(" ",A2032))</f>
        <v>6</v>
      </c>
      <c r="C2032" s="1">
        <f>IF(0=B2032,-1,LEFT(A2032,B2032-1)+0)</f>
        <v>55939</v>
      </c>
      <c r="D2032" s="1">
        <f>IF(B2032=0,-1,RIGHT(A2032,LEN(A2032)-B2032)+0)</f>
        <v>3573484</v>
      </c>
      <c r="F2032" s="1">
        <f>IF(C2032&lt;0,443300000,44330*(1-POWER(C2032/$A$1,1/5.255))*1000)</f>
        <v>3573367.6453764592</v>
      </c>
      <c r="H2032" s="5">
        <f t="shared" si="31"/>
        <v>3.2560555340606048E-5</v>
      </c>
    </row>
    <row r="2033" spans="1:8">
      <c r="A2033" s="3" t="s">
        <v>13138</v>
      </c>
      <c r="B2033" s="1">
        <f>IF(ISERROR(SEARCH(" ",A2033)), 0, SEARCH(" ",A2033))</f>
        <v>6</v>
      </c>
      <c r="C2033" s="1">
        <f>IF(0=B2033,-1,LEFT(A2033,B2033-1)+0)</f>
        <v>55919</v>
      </c>
      <c r="D2033" s="1">
        <f>IF(B2033=0,-1,RIGHT(A2033,LEN(A2033)-B2033)+0)</f>
        <v>3576225</v>
      </c>
      <c r="F2033" s="1">
        <f>IF(C2033&lt;0,443300000,44330*(1-POWER(C2033/$A$1,1/5.255))*1000)</f>
        <v>3576140.9893703982</v>
      </c>
      <c r="H2033" s="5">
        <f t="shared" si="31"/>
        <v>2.3491427301631357E-5</v>
      </c>
    </row>
    <row r="2034" spans="1:8">
      <c r="A2034" s="3" t="s">
        <v>13139</v>
      </c>
      <c r="B2034" s="1">
        <f>IF(ISERROR(SEARCH(" ",A2034)), 0, SEARCH(" ",A2034))</f>
        <v>6</v>
      </c>
      <c r="C2034" s="1">
        <f>IF(0=B2034,-1,LEFT(A2034,B2034-1)+0)</f>
        <v>55899</v>
      </c>
      <c r="D2034" s="1">
        <f>IF(B2034=0,-1,RIGHT(A2034,LEN(A2034)-B2034)+0)</f>
        <v>3578966</v>
      </c>
      <c r="F2034" s="1">
        <f>IF(C2034&lt;0,443300000,44330*(1-POWER(C2034/$A$1,1/5.255))*1000)</f>
        <v>3578915.1366390241</v>
      </c>
      <c r="H2034" s="5">
        <f t="shared" si="31"/>
        <v>1.4211747464454538E-5</v>
      </c>
    </row>
    <row r="2035" spans="1:8">
      <c r="A2035" s="3" t="s">
        <v>13140</v>
      </c>
      <c r="B2035" s="1">
        <f>IF(ISERROR(SEARCH(" ",A2035)), 0, SEARCH(" ",A2035))</f>
        <v>6</v>
      </c>
      <c r="C2035" s="1">
        <f>IF(0=B2035,-1,LEFT(A2035,B2035-1)+0)</f>
        <v>55879</v>
      </c>
      <c r="D2035" s="1">
        <f>IF(B2035=0,-1,RIGHT(A2035,LEN(A2035)-B2035)+0)</f>
        <v>3581707</v>
      </c>
      <c r="F2035" s="1">
        <f>IF(C2035&lt;0,443300000,44330*(1-POWER(C2035/$A$1,1/5.255))*1000)</f>
        <v>3581690.0877025276</v>
      </c>
      <c r="H2035" s="5">
        <f t="shared" si="31"/>
        <v>4.7218539853644502E-6</v>
      </c>
    </row>
    <row r="2036" spans="1:8">
      <c r="A2036" s="3" t="s">
        <v>13141</v>
      </c>
      <c r="B2036" s="1">
        <f>IF(ISERROR(SEARCH(" ",A2036)), 0, SEARCH(" ",A2036))</f>
        <v>6</v>
      </c>
      <c r="C2036" s="1">
        <f>IF(0=B2036,-1,LEFT(A2036,B2036-1)+0)</f>
        <v>55859</v>
      </c>
      <c r="D2036" s="1">
        <f>IF(B2036=0,-1,RIGHT(A2036,LEN(A2036)-B2036)+0)</f>
        <v>3584494</v>
      </c>
      <c r="F2036" s="1">
        <f>IF(C2036&lt;0,443300000,44330*(1-POWER(C2036/$A$1,1/5.255))*1000)</f>
        <v>3584465.8430816312</v>
      </c>
      <c r="H2036" s="5">
        <f t="shared" si="31"/>
        <v>7.8552003068684026E-6</v>
      </c>
    </row>
    <row r="2037" spans="1:8">
      <c r="A2037" s="3" t="s">
        <v>13142</v>
      </c>
      <c r="B2037" s="1">
        <f>IF(ISERROR(SEARCH(" ",A2037)), 0, SEARCH(" ",A2037))</f>
        <v>6</v>
      </c>
      <c r="C2037" s="1">
        <f>IF(0=B2037,-1,LEFT(A2037,B2037-1)+0)</f>
        <v>55839</v>
      </c>
      <c r="D2037" s="1">
        <f>IF(B2037=0,-1,RIGHT(A2037,LEN(A2037)-B2037)+0)</f>
        <v>3587309</v>
      </c>
      <c r="F2037" s="1">
        <f>IF(C2037&lt;0,443300000,44330*(1-POWER(C2037/$A$1,1/5.255))*1000)</f>
        <v>3587242.4032975589</v>
      </c>
      <c r="H2037" s="5">
        <f t="shared" si="31"/>
        <v>1.8564529133427727E-5</v>
      </c>
    </row>
    <row r="2038" spans="1:8">
      <c r="A2038" s="3" t="s">
        <v>13143</v>
      </c>
      <c r="B2038" s="1">
        <f>IF(ISERROR(SEARCH(" ",A2038)), 0, SEARCH(" ",A2038))</f>
        <v>6</v>
      </c>
      <c r="C2038" s="1">
        <f>IF(0=B2038,-1,LEFT(A2038,B2038-1)+0)</f>
        <v>55819</v>
      </c>
      <c r="D2038" s="1">
        <f>IF(B2038=0,-1,RIGHT(A2038,LEN(A2038)-B2038)+0)</f>
        <v>3590123</v>
      </c>
      <c r="F2038" s="1">
        <f>IF(C2038&lt;0,443300000,44330*(1-POWER(C2038/$A$1,1/5.255))*1000)</f>
        <v>3590019.7688720752</v>
      </c>
      <c r="H2038" s="5">
        <f t="shared" si="31"/>
        <v>2.8754203665097685E-5</v>
      </c>
    </row>
    <row r="2039" spans="1:8">
      <c r="A2039" s="3" t="s">
        <v>13144</v>
      </c>
      <c r="B2039" s="1">
        <f>IF(ISERROR(SEARCH(" ",A2039)), 0, SEARCH(" ",A2039))</f>
        <v>6</v>
      </c>
      <c r="C2039" s="1">
        <f>IF(0=B2039,-1,LEFT(A2039,B2039-1)+0)</f>
        <v>55799</v>
      </c>
      <c r="D2039" s="1">
        <f>IF(B2039=0,-1,RIGHT(A2039,LEN(A2039)-B2039)+0)</f>
        <v>3592938</v>
      </c>
      <c r="F2039" s="1">
        <f>IF(C2039&lt;0,443300000,44330*(1-POWER(C2039/$A$1,1/5.255))*1000)</f>
        <v>3592797.9403274674</v>
      </c>
      <c r="H2039" s="5">
        <f t="shared" si="31"/>
        <v>3.8981934153220332E-5</v>
      </c>
    </row>
    <row r="2040" spans="1:8">
      <c r="A2040" s="3" t="s">
        <v>13145</v>
      </c>
      <c r="B2040" s="1">
        <f>IF(ISERROR(SEARCH(" ",A2040)), 0, SEARCH(" ",A2040))</f>
        <v>6</v>
      </c>
      <c r="C2040" s="1">
        <f>IF(0=B2040,-1,LEFT(A2040,B2040-1)+0)</f>
        <v>55779</v>
      </c>
      <c r="D2040" s="1">
        <f>IF(B2040=0,-1,RIGHT(A2040,LEN(A2040)-B2040)+0)</f>
        <v>3595752</v>
      </c>
      <c r="F2040" s="1">
        <f>IF(C2040&lt;0,443300000,44330*(1-POWER(C2040/$A$1,1/5.255))*1000)</f>
        <v>3595576.9181865454</v>
      </c>
      <c r="H2040" s="5">
        <f t="shared" si="31"/>
        <v>4.8691292796229548E-5</v>
      </c>
    </row>
    <row r="2041" spans="1:8">
      <c r="A2041" s="3" t="s">
        <v>13146</v>
      </c>
      <c r="B2041" s="1">
        <f>IF(ISERROR(SEARCH(" ",A2041)), 0, SEARCH(" ",A2041))</f>
        <v>6</v>
      </c>
      <c r="C2041" s="1">
        <f>IF(0=B2041,-1,LEFT(A2041,B2041-1)+0)</f>
        <v>55759</v>
      </c>
      <c r="D2041" s="1">
        <f>IF(B2041=0,-1,RIGHT(A2041,LEN(A2041)-B2041)+0)</f>
        <v>3598555</v>
      </c>
      <c r="F2041" s="1">
        <f>IF(C2041&lt;0,443300000,44330*(1-POWER(C2041/$A$1,1/5.255))*1000)</f>
        <v>3598356.7029726487</v>
      </c>
      <c r="H2041" s="5">
        <f t="shared" si="31"/>
        <v>5.5104625982188597E-5</v>
      </c>
    </row>
    <row r="2042" spans="1:8">
      <c r="A2042" s="3" t="s">
        <v>13147</v>
      </c>
      <c r="B2042" s="1">
        <f>IF(ISERROR(SEARCH(" ",A2042)), 0, SEARCH(" ",A2042))</f>
        <v>6</v>
      </c>
      <c r="C2042" s="1">
        <f>IF(0=B2042,-1,LEFT(A2042,B2042-1)+0)</f>
        <v>55739</v>
      </c>
      <c r="D2042" s="1">
        <f>IF(B2042=0,-1,RIGHT(A2042,LEN(A2042)-B2042)+0)</f>
        <v>3601369</v>
      </c>
      <c r="F2042" s="1">
        <f>IF(C2042&lt;0,443300000,44330*(1-POWER(C2042/$A$1,1/5.255))*1000)</f>
        <v>3601137.2952096388</v>
      </c>
      <c r="H2042" s="5">
        <f t="shared" si="31"/>
        <v>6.4337975464670685E-5</v>
      </c>
    </row>
    <row r="2043" spans="1:8">
      <c r="A2043" s="3" t="s">
        <v>13148</v>
      </c>
      <c r="B2043" s="1">
        <f>IF(ISERROR(SEARCH(" ",A2043)), 0, SEARCH(" ",A2043))</f>
        <v>6</v>
      </c>
      <c r="C2043" s="1">
        <f>IF(0=B2043,-1,LEFT(A2043,B2043-1)+0)</f>
        <v>55719</v>
      </c>
      <c r="D2043" s="1">
        <f>IF(B2043=0,-1,RIGHT(A2043,LEN(A2043)-B2043)+0)</f>
        <v>3604184</v>
      </c>
      <c r="F2043" s="1">
        <f>IF(C2043&lt;0,443300000,44330*(1-POWER(C2043/$A$1,1/5.255))*1000)</f>
        <v>3603918.6954219155</v>
      </c>
      <c r="H2043" s="5">
        <f t="shared" si="31"/>
        <v>7.3610164765311266E-5</v>
      </c>
    </row>
    <row r="2044" spans="1:8">
      <c r="A2044" s="3" t="s">
        <v>13149</v>
      </c>
      <c r="B2044" s="1">
        <f>IF(ISERROR(SEARCH(" ",A2044)), 0, SEARCH(" ",A2044))</f>
        <v>6</v>
      </c>
      <c r="C2044" s="1">
        <f>IF(0=B2044,-1,LEFT(A2044,B2044-1)+0)</f>
        <v>55699</v>
      </c>
      <c r="D2044" s="1">
        <f>IF(B2044=0,-1,RIGHT(A2044,LEN(A2044)-B2044)+0)</f>
        <v>3606998</v>
      </c>
      <c r="F2044" s="1">
        <f>IF(C2044&lt;0,443300000,44330*(1-POWER(C2044/$A$1,1/5.255))*1000)</f>
        <v>3606700.9041344025</v>
      </c>
      <c r="H2044" s="5">
        <f t="shared" si="31"/>
        <v>8.23665179735289E-5</v>
      </c>
    </row>
    <row r="2045" spans="1:8">
      <c r="A2045" s="3" t="s">
        <v>13150</v>
      </c>
      <c r="B2045" s="1">
        <f>IF(ISERROR(SEARCH(" ",A2045)), 0, SEARCH(" ",A2045))</f>
        <v>6</v>
      </c>
      <c r="C2045" s="1">
        <f>IF(0=B2045,-1,LEFT(A2045,B2045-1)+0)</f>
        <v>55679</v>
      </c>
      <c r="D2045" s="1">
        <f>IF(B2045=0,-1,RIGHT(A2045,LEN(A2045)-B2045)+0)</f>
        <v>3609813</v>
      </c>
      <c r="F2045" s="1">
        <f>IF(C2045&lt;0,443300000,44330*(1-POWER(C2045/$A$1,1/5.255))*1000)</f>
        <v>3609483.9218725478</v>
      </c>
      <c r="H2045" s="5">
        <f t="shared" si="31"/>
        <v>9.1162098272728353E-5</v>
      </c>
    </row>
    <row r="2046" spans="1:8">
      <c r="A2046" s="3" t="s">
        <v>13151</v>
      </c>
      <c r="B2046" s="1">
        <f>IF(ISERROR(SEARCH(" ",A2046)), 0, SEARCH(" ",A2046))</f>
        <v>6</v>
      </c>
      <c r="C2046" s="1">
        <f>IF(0=B2046,-1,LEFT(A2046,B2046-1)+0)</f>
        <v>55659</v>
      </c>
      <c r="D2046" s="1">
        <f>IF(B2046=0,-1,RIGHT(A2046,LEN(A2046)-B2046)+0)</f>
        <v>3612627</v>
      </c>
      <c r="F2046" s="1">
        <f>IF(C2046&lt;0,443300000,44330*(1-POWER(C2046/$A$1,1/5.255))*1000)</f>
        <v>3612267.7491623336</v>
      </c>
      <c r="H2046" s="5">
        <f t="shared" si="31"/>
        <v>9.9443102669179029E-5</v>
      </c>
    </row>
    <row r="2047" spans="1:8">
      <c r="A2047" s="3" t="s">
        <v>13152</v>
      </c>
      <c r="B2047" s="1">
        <f>IF(ISERROR(SEARCH(" ",A2047)), 0, SEARCH(" ",A2047))</f>
        <v>6</v>
      </c>
      <c r="C2047" s="1">
        <f>IF(0=B2047,-1,LEFT(A2047,B2047-1)+0)</f>
        <v>55639</v>
      </c>
      <c r="D2047" s="1">
        <f>IF(B2047=0,-1,RIGHT(A2047,LEN(A2047)-B2047)+0)</f>
        <v>3615442</v>
      </c>
      <c r="F2047" s="1">
        <f>IF(C2047&lt;0,443300000,44330*(1-POWER(C2047/$A$1,1/5.255))*1000)</f>
        <v>3615052.3865302801</v>
      </c>
      <c r="H2047" s="5">
        <f t="shared" si="31"/>
        <v>1.0776371733245528E-4</v>
      </c>
    </row>
    <row r="2048" spans="1:8">
      <c r="A2048" s="3" t="s">
        <v>13153</v>
      </c>
      <c r="B2048" s="1">
        <f>IF(ISERROR(SEARCH(" ",A2048)), 0, SEARCH(" ",A2048))</f>
        <v>6</v>
      </c>
      <c r="C2048" s="1">
        <f>IF(0=B2048,-1,LEFT(A2048,B2048-1)+0)</f>
        <v>55619</v>
      </c>
      <c r="D2048" s="1">
        <f>IF(B2048=0,-1,RIGHT(A2048,LEN(A2048)-B2048)+0)</f>
        <v>3618256</v>
      </c>
      <c r="F2048" s="1">
        <f>IF(C2048&lt;0,443300000,44330*(1-POWER(C2048/$A$1,1/5.255))*1000)</f>
        <v>3617837.834503429</v>
      </c>
      <c r="H2048" s="5">
        <f t="shared" si="31"/>
        <v>1.155710089532055E-4</v>
      </c>
    </row>
    <row r="2049" spans="1:8">
      <c r="A2049" s="3" t="s">
        <v>13154</v>
      </c>
      <c r="B2049" s="1">
        <f>IF(ISERROR(SEARCH(" ",A2049)), 0, SEARCH(" ",A2049))</f>
        <v>6</v>
      </c>
      <c r="C2049" s="1">
        <f>IF(0=B2049,-1,LEFT(A2049,B2049-1)+0)</f>
        <v>55599</v>
      </c>
      <c r="D2049" s="1">
        <f>IF(B2049=0,-1,RIGHT(A2049,LEN(A2049)-B2049)+0)</f>
        <v>3621071</v>
      </c>
      <c r="F2049" s="1">
        <f>IF(C2049&lt;0,443300000,44330*(1-POWER(C2049/$A$1,1/5.255))*1000)</f>
        <v>3620624.0936093624</v>
      </c>
      <c r="H2049" s="5">
        <f t="shared" si="31"/>
        <v>1.2341828995830929E-4</v>
      </c>
    </row>
    <row r="2050" spans="1:8">
      <c r="A2050" s="3" t="s">
        <v>13155</v>
      </c>
      <c r="B2050" s="1">
        <f>IF(ISERROR(SEARCH(" ",A2050)), 0, SEARCH(" ",A2050))</f>
        <v>6</v>
      </c>
      <c r="C2050" s="1">
        <f>IF(0=B2050,-1,LEFT(A2050,B2050-1)+0)</f>
        <v>55579</v>
      </c>
      <c r="D2050" s="1">
        <f>IF(B2050=0,-1,RIGHT(A2050,LEN(A2050)-B2050)+0)</f>
        <v>3623873</v>
      </c>
      <c r="F2050" s="1">
        <f>IF(C2050&lt;0,443300000,44330*(1-POWER(C2050/$A$1,1/5.255))*1000)</f>
        <v>3623411.1643761899</v>
      </c>
      <c r="H2050" s="5">
        <f t="shared" si="31"/>
        <v>1.2744255215623389E-4</v>
      </c>
    </row>
    <row r="2051" spans="1:8">
      <c r="A2051" s="3" t="s">
        <v>13156</v>
      </c>
      <c r="B2051" s="1">
        <f>IF(ISERROR(SEARCH(" ",A2051)), 0, SEARCH(" ",A2051))</f>
        <v>6</v>
      </c>
      <c r="C2051" s="1">
        <f>IF(0=B2051,-1,LEFT(A2051,B2051-1)+0)</f>
        <v>55559</v>
      </c>
      <c r="D2051" s="1">
        <f>IF(B2051=0,-1,RIGHT(A2051,LEN(A2051)-B2051)+0)</f>
        <v>3626688</v>
      </c>
      <c r="F2051" s="1">
        <f>IF(C2051&lt;0,443300000,44330*(1-POWER(C2051/$A$1,1/5.255))*1000)</f>
        <v>3626199.0473325574</v>
      </c>
      <c r="H2051" s="5">
        <f t="shared" si="31"/>
        <v>1.3482071450387131E-4</v>
      </c>
    </row>
    <row r="2052" spans="1:8">
      <c r="A2052" s="3" t="s">
        <v>13157</v>
      </c>
      <c r="B2052" s="1">
        <f>IF(ISERROR(SEARCH(" ",A2052)), 0, SEARCH(" ",A2052))</f>
        <v>6</v>
      </c>
      <c r="C2052" s="1">
        <f>IF(0=B2052,-1,LEFT(A2052,B2052-1)+0)</f>
        <v>55539</v>
      </c>
      <c r="D2052" s="1">
        <f>IF(B2052=0,-1,RIGHT(A2052,LEN(A2052)-B2052)+0)</f>
        <v>3629502</v>
      </c>
      <c r="F2052" s="1">
        <f>IF(C2052&lt;0,443300000,44330*(1-POWER(C2052/$A$1,1/5.255))*1000)</f>
        <v>3628987.743007652</v>
      </c>
      <c r="H2052" s="5">
        <f t="shared" ref="H2052:H2115" si="32">IF(D2052&gt;0,ABS((F2052-D2052)/D2052),0)</f>
        <v>1.416880311260344E-4</v>
      </c>
    </row>
    <row r="2053" spans="1:8">
      <c r="A2053" s="3" t="s">
        <v>13158</v>
      </c>
      <c r="B2053" s="1">
        <f>IF(ISERROR(SEARCH(" ",A2053)), 0, SEARCH(" ",A2053))</f>
        <v>6</v>
      </c>
      <c r="C2053" s="1">
        <f>IF(0=B2053,-1,LEFT(A2053,B2053-1)+0)</f>
        <v>55519</v>
      </c>
      <c r="D2053" s="1">
        <f>IF(B2053=0,-1,RIGHT(A2053,LEN(A2053)-B2053)+0)</f>
        <v>3632317</v>
      </c>
      <c r="F2053" s="1">
        <f>IF(C2053&lt;0,443300000,44330*(1-POWER(C2053/$A$1,1/5.255))*1000)</f>
        <v>3631777.2519311779</v>
      </c>
      <c r="H2053" s="5">
        <f t="shared" si="32"/>
        <v>1.485960803591983E-4</v>
      </c>
    </row>
    <row r="2054" spans="1:8">
      <c r="A2054" s="3" t="s">
        <v>13159</v>
      </c>
      <c r="B2054" s="1">
        <f>IF(ISERROR(SEARCH(" ",A2054)), 0, SEARCH(" ",A2054))</f>
        <v>6</v>
      </c>
      <c r="C2054" s="1">
        <f>IF(0=B2054,-1,LEFT(A2054,B2054-1)+0)</f>
        <v>55499</v>
      </c>
      <c r="D2054" s="1">
        <f>IF(B2054=0,-1,RIGHT(A2054,LEN(A2054)-B2054)+0)</f>
        <v>3635132</v>
      </c>
      <c r="F2054" s="1">
        <f>IF(C2054&lt;0,443300000,44330*(1-POWER(C2054/$A$1,1/5.255))*1000)</f>
        <v>3634567.5746333948</v>
      </c>
      <c r="H2054" s="5">
        <f t="shared" si="32"/>
        <v>1.5526956561829567E-4</v>
      </c>
    </row>
    <row r="2055" spans="1:8">
      <c r="A2055" s="3" t="s">
        <v>13160</v>
      </c>
      <c r="B2055" s="1">
        <f>IF(ISERROR(SEARCH(" ",A2055)), 0, SEARCH(" ",A2055))</f>
        <v>6</v>
      </c>
      <c r="C2055" s="1">
        <f>IF(0=B2055,-1,LEFT(A2055,B2055-1)+0)</f>
        <v>55479</v>
      </c>
      <c r="D2055" s="1">
        <f>IF(B2055=0,-1,RIGHT(A2055,LEN(A2055)-B2055)+0)</f>
        <v>3637946</v>
      </c>
      <c r="F2055" s="1">
        <f>IF(C2055&lt;0,443300000,44330*(1-POWER(C2055/$A$1,1/5.255))*1000)</f>
        <v>3637358.71164509</v>
      </c>
      <c r="H2055" s="5">
        <f t="shared" si="32"/>
        <v>1.6143404957357223E-4</v>
      </c>
    </row>
    <row r="2056" spans="1:8">
      <c r="A2056" s="3" t="s">
        <v>13161</v>
      </c>
      <c r="B2056" s="1">
        <f>IF(ISERROR(SEARCH(" ",A2056)), 0, SEARCH(" ",A2056))</f>
        <v>6</v>
      </c>
      <c r="C2056" s="1">
        <f>IF(0=B2056,-1,LEFT(A2056,B2056-1)+0)</f>
        <v>55459</v>
      </c>
      <c r="D2056" s="1">
        <f>IF(B2056=0,-1,RIGHT(A2056,LEN(A2056)-B2056)+0)</f>
        <v>3640761</v>
      </c>
      <c r="F2056" s="1">
        <f>IF(C2056&lt;0,443300000,44330*(1-POWER(C2056/$A$1,1/5.255))*1000)</f>
        <v>3640150.663497596</v>
      </c>
      <c r="H2056" s="5">
        <f t="shared" si="32"/>
        <v>1.6763981552317007E-4</v>
      </c>
    </row>
    <row r="2057" spans="1:8">
      <c r="A2057" s="3" t="s">
        <v>13162</v>
      </c>
      <c r="B2057" s="1">
        <f>IF(ISERROR(SEARCH(" ",A2057)), 0, SEARCH(" ",A2057))</f>
        <v>6</v>
      </c>
      <c r="C2057" s="1">
        <f>IF(0=B2057,-1,LEFT(A2057,B2057-1)+0)</f>
        <v>55439</v>
      </c>
      <c r="D2057" s="1">
        <f>IF(B2057=0,-1,RIGHT(A2057,LEN(A2057)-B2057)+0)</f>
        <v>3643575</v>
      </c>
      <c r="F2057" s="1">
        <f>IF(C2057&lt;0,443300000,44330*(1-POWER(C2057/$A$1,1/5.255))*1000)</f>
        <v>3642943.4307227731</v>
      </c>
      <c r="H2057" s="5">
        <f t="shared" si="32"/>
        <v>1.7333780071136863E-4</v>
      </c>
    </row>
    <row r="2058" spans="1:8">
      <c r="A2058" s="3" t="s">
        <v>13163</v>
      </c>
      <c r="B2058" s="1">
        <f>IF(ISERROR(SEARCH(" ",A2058)), 0, SEARCH(" ",A2058))</f>
        <v>6</v>
      </c>
      <c r="C2058" s="1">
        <f>IF(0=B2058,-1,LEFT(A2058,B2058-1)+0)</f>
        <v>55419</v>
      </c>
      <c r="D2058" s="1">
        <f>IF(B2058=0,-1,RIGHT(A2058,LEN(A2058)-B2058)+0)</f>
        <v>3646378</v>
      </c>
      <c r="F2058" s="1">
        <f>IF(C2058&lt;0,443300000,44330*(1-POWER(C2058/$A$1,1/5.255))*1000)</f>
        <v>3645737.0138530307</v>
      </c>
      <c r="H2058" s="5">
        <f t="shared" si="32"/>
        <v>1.7578708158321902E-4</v>
      </c>
    </row>
    <row r="2059" spans="1:8">
      <c r="A2059" s="3" t="s">
        <v>13164</v>
      </c>
      <c r="B2059" s="1">
        <f>IF(ISERROR(SEARCH(" ",A2059)), 0, SEARCH(" ",A2059))</f>
        <v>6</v>
      </c>
      <c r="C2059" s="1">
        <f>IF(0=B2059,-1,LEFT(A2059,B2059-1)+0)</f>
        <v>55399</v>
      </c>
      <c r="D2059" s="1">
        <f>IF(B2059=0,-1,RIGHT(A2059,LEN(A2059)-B2059)+0)</f>
        <v>3649192</v>
      </c>
      <c r="F2059" s="1">
        <f>IF(C2059&lt;0,443300000,44330*(1-POWER(C2059/$A$1,1/5.255))*1000)</f>
        <v>3648531.4134213035</v>
      </c>
      <c r="H2059" s="5">
        <f t="shared" si="32"/>
        <v>1.8102269727010816E-4</v>
      </c>
    </row>
    <row r="2060" spans="1:8">
      <c r="A2060" s="3" t="s">
        <v>13165</v>
      </c>
      <c r="B2060" s="1">
        <f>IF(ISERROR(SEARCH(" ",A2060)), 0, SEARCH(" ",A2060))</f>
        <v>6</v>
      </c>
      <c r="C2060" s="1">
        <f>IF(0=B2060,-1,LEFT(A2060,B2060-1)+0)</f>
        <v>55379</v>
      </c>
      <c r="D2060" s="1">
        <f>IF(B2060=0,-1,RIGHT(A2060,LEN(A2060)-B2060)+0)</f>
        <v>3652007</v>
      </c>
      <c r="F2060" s="1">
        <f>IF(C2060&lt;0,443300000,44330*(1-POWER(C2060/$A$1,1/5.255))*1000)</f>
        <v>3651326.6299610934</v>
      </c>
      <c r="H2060" s="5">
        <f t="shared" si="32"/>
        <v>1.8630031073505005E-4</v>
      </c>
    </row>
    <row r="2061" spans="1:8">
      <c r="A2061" s="3" t="s">
        <v>13166</v>
      </c>
      <c r="B2061" s="1">
        <f>IF(ISERROR(SEARCH(" ",A2061)), 0, SEARCH(" ",A2061))</f>
        <v>6</v>
      </c>
      <c r="C2061" s="1">
        <f>IF(0=B2061,-1,LEFT(A2061,B2061-1)+0)</f>
        <v>55359</v>
      </c>
      <c r="D2061" s="1">
        <f>IF(B2061=0,-1,RIGHT(A2061,LEN(A2061)-B2061)+0)</f>
        <v>3654821</v>
      </c>
      <c r="F2061" s="1">
        <f>IF(C2061&lt;0,443300000,44330*(1-POWER(C2061/$A$1,1/5.255))*1000)</f>
        <v>3654122.6640064111</v>
      </c>
      <c r="H2061" s="5">
        <f t="shared" si="32"/>
        <v>1.9107255692930023E-4</v>
      </c>
    </row>
    <row r="2062" spans="1:8">
      <c r="A2062" s="3" t="s">
        <v>13167</v>
      </c>
      <c r="B2062" s="1">
        <f>IF(ISERROR(SEARCH(" ",A2062)), 0, SEARCH(" ",A2062))</f>
        <v>6</v>
      </c>
      <c r="C2062" s="1">
        <f>IF(0=B2062,-1,LEFT(A2062,B2062-1)+0)</f>
        <v>55339</v>
      </c>
      <c r="D2062" s="1">
        <f>IF(B2062=0,-1,RIGHT(A2062,LEN(A2062)-B2062)+0)</f>
        <v>3657636</v>
      </c>
      <c r="F2062" s="1">
        <f>IF(C2062&lt;0,443300000,44330*(1-POWER(C2062/$A$1,1/5.255))*1000)</f>
        <v>3656919.5160918329</v>
      </c>
      <c r="H2062" s="5">
        <f t="shared" si="32"/>
        <v>1.9588715448095678E-4</v>
      </c>
    </row>
    <row r="2063" spans="1:8">
      <c r="A2063" s="3" t="s">
        <v>13168</v>
      </c>
      <c r="B2063" s="1">
        <f>IF(ISERROR(SEARCH(" ",A2063)), 0, SEARCH(" ",A2063))</f>
        <v>6</v>
      </c>
      <c r="C2063" s="1">
        <f>IF(0=B2063,-1,LEFT(A2063,B2063-1)+0)</f>
        <v>55319</v>
      </c>
      <c r="D2063" s="1">
        <f>IF(B2063=0,-1,RIGHT(A2063,LEN(A2063)-B2063)+0)</f>
        <v>3660450</v>
      </c>
      <c r="F2063" s="1">
        <f>IF(C2063&lt;0,443300000,44330*(1-POWER(C2063/$A$1,1/5.255))*1000)</f>
        <v>3659717.1867524725</v>
      </c>
      <c r="H2063" s="5">
        <f t="shared" si="32"/>
        <v>2.001975843209063E-4</v>
      </c>
    </row>
    <row r="2064" spans="1:8">
      <c r="A2064" s="3" t="s">
        <v>13169</v>
      </c>
      <c r="B2064" s="1">
        <f>IF(ISERROR(SEARCH(" ",A2064)), 0, SEARCH(" ",A2064))</f>
        <v>6</v>
      </c>
      <c r="C2064" s="1">
        <f>IF(0=B2064,-1,LEFT(A2064,B2064-1)+0)</f>
        <v>55299</v>
      </c>
      <c r="D2064" s="1">
        <f>IF(B2064=0,-1,RIGHT(A2064,LEN(A2064)-B2064)+0)</f>
        <v>3663265</v>
      </c>
      <c r="F2064" s="1">
        <f>IF(C2064&lt;0,443300000,44330*(1-POWER(C2064/$A$1,1/5.255))*1000)</f>
        <v>3662515.676523983</v>
      </c>
      <c r="H2064" s="5">
        <f t="shared" si="32"/>
        <v>2.045507152818557E-4</v>
      </c>
    </row>
    <row r="2065" spans="1:8">
      <c r="A2065" s="3" t="s">
        <v>13170</v>
      </c>
      <c r="B2065" s="1">
        <f>IF(ISERROR(SEARCH(" ",A2065)), 0, SEARCH(" ",A2065))</f>
        <v>6</v>
      </c>
      <c r="C2065" s="1">
        <f>IF(0=B2065,-1,LEFT(A2065,B2065-1)+0)</f>
        <v>55279</v>
      </c>
      <c r="D2065" s="1">
        <f>IF(B2065=0,-1,RIGHT(A2065,LEN(A2065)-B2065)+0)</f>
        <v>3666079</v>
      </c>
      <c r="F2065" s="1">
        <f>IF(C2065&lt;0,443300000,44330*(1-POWER(C2065/$A$1,1/5.255))*1000)</f>
        <v>3665314.9859425658</v>
      </c>
      <c r="H2065" s="5">
        <f t="shared" si="32"/>
        <v>2.0840087118530832E-4</v>
      </c>
    </row>
    <row r="2066" spans="1:8">
      <c r="A2066" s="3" t="s">
        <v>13171</v>
      </c>
      <c r="B2066" s="1">
        <f>IF(ISERROR(SEARCH(" ",A2066)), 0, SEARCH(" ",A2066))</f>
        <v>6</v>
      </c>
      <c r="C2066" s="1">
        <f>IF(0=B2066,-1,LEFT(A2066,B2066-1)+0)</f>
        <v>55259</v>
      </c>
      <c r="D2066" s="1">
        <f>IF(B2066=0,-1,RIGHT(A2066,LEN(A2066)-B2066)+0)</f>
        <v>3668894</v>
      </c>
      <c r="F2066" s="1">
        <f>IF(C2066&lt;0,443300000,44330*(1-POWER(C2066/$A$1,1/5.255))*1000)</f>
        <v>3668115.1155449618</v>
      </c>
      <c r="H2066" s="5">
        <f t="shared" si="32"/>
        <v>2.1229407419190487E-4</v>
      </c>
    </row>
    <row r="2067" spans="1:8">
      <c r="A2067" s="3" t="s">
        <v>13172</v>
      </c>
      <c r="B2067" s="1">
        <f>IF(ISERROR(SEARCH(" ",A2067)), 0, SEARCH(" ",A2067))</f>
        <v>6</v>
      </c>
      <c r="C2067" s="1">
        <f>IF(0=B2067,-1,LEFT(A2067,B2067-1)+0)</f>
        <v>55239</v>
      </c>
      <c r="D2067" s="1">
        <f>IF(B2067=0,-1,RIGHT(A2067,LEN(A2067)-B2067)+0)</f>
        <v>3671696</v>
      </c>
      <c r="F2067" s="1">
        <f>IF(C2067&lt;0,443300000,44330*(1-POWER(C2067/$A$1,1/5.255))*1000)</f>
        <v>3670916.0658684694</v>
      </c>
      <c r="H2067" s="5">
        <f t="shared" si="32"/>
        <v>2.124179484169112E-4</v>
      </c>
    </row>
    <row r="2068" spans="1:8">
      <c r="A2068" s="3" t="s">
        <v>13173</v>
      </c>
      <c r="B2068" s="1">
        <f>IF(ISERROR(SEARCH(" ",A2068)), 0, SEARCH(" ",A2068))</f>
        <v>6</v>
      </c>
      <c r="C2068" s="1">
        <f>IF(0=B2068,-1,LEFT(A2068,B2068-1)+0)</f>
        <v>55219</v>
      </c>
      <c r="D2068" s="1">
        <f>IF(B2068=0,-1,RIGHT(A2068,LEN(A2068)-B2068)+0)</f>
        <v>3674511</v>
      </c>
      <c r="F2068" s="1">
        <f>IF(C2068&lt;0,443300000,44330*(1-POWER(C2068/$A$1,1/5.255))*1000)</f>
        <v>3673717.8374509192</v>
      </c>
      <c r="H2068" s="5">
        <f t="shared" si="32"/>
        <v>2.1585526593356037E-4</v>
      </c>
    </row>
    <row r="2069" spans="1:8">
      <c r="A2069" s="3" t="s">
        <v>13174</v>
      </c>
      <c r="B2069" s="1">
        <f>IF(ISERROR(SEARCH(" ",A2069)), 0, SEARCH(" ",A2069))</f>
        <v>6</v>
      </c>
      <c r="C2069" s="1">
        <f>IF(0=B2069,-1,LEFT(A2069,B2069-1)+0)</f>
        <v>55199</v>
      </c>
      <c r="D2069" s="1">
        <f>IF(B2069=0,-1,RIGHT(A2069,LEN(A2069)-B2069)+0)</f>
        <v>3677325</v>
      </c>
      <c r="F2069" s="1">
        <f>IF(C2069&lt;0,443300000,44330*(1-POWER(C2069/$A$1,1/5.255))*1000)</f>
        <v>3676520.4308307008</v>
      </c>
      <c r="H2069" s="5">
        <f t="shared" si="32"/>
        <v>2.1879196679630203E-4</v>
      </c>
    </row>
    <row r="2070" spans="1:8">
      <c r="A2070" s="3" t="s">
        <v>13175</v>
      </c>
      <c r="B2070" s="1">
        <f>IF(ISERROR(SEARCH(" ",A2070)), 0, SEARCH(" ",A2070))</f>
        <v>6</v>
      </c>
      <c r="C2070" s="1">
        <f>IF(0=B2070,-1,LEFT(A2070,B2070-1)+0)</f>
        <v>55179</v>
      </c>
      <c r="D2070" s="1">
        <f>IF(B2070=0,-1,RIGHT(A2070,LEN(A2070)-B2070)+0)</f>
        <v>3680140</v>
      </c>
      <c r="F2070" s="1">
        <f>IF(C2070&lt;0,443300000,44330*(1-POWER(C2070/$A$1,1/5.255))*1000)</f>
        <v>3679323.8465467459</v>
      </c>
      <c r="H2070" s="5">
        <f t="shared" si="32"/>
        <v>2.2177239269542489E-4</v>
      </c>
    </row>
    <row r="2071" spans="1:8">
      <c r="A2071" s="3" t="s">
        <v>13176</v>
      </c>
      <c r="B2071" s="1">
        <f>IF(ISERROR(SEARCH(" ",A2071)), 0, SEARCH(" ",A2071))</f>
        <v>6</v>
      </c>
      <c r="C2071" s="1">
        <f>IF(0=B2071,-1,LEFT(A2071,B2071-1)+0)</f>
        <v>55159</v>
      </c>
      <c r="D2071" s="1">
        <f>IF(B2071=0,-1,RIGHT(A2071,LEN(A2071)-B2071)+0)</f>
        <v>3682954</v>
      </c>
      <c r="F2071" s="1">
        <f>IF(C2071&lt;0,443300000,44330*(1-POWER(C2071/$A$1,1/5.255))*1000)</f>
        <v>3682128.0851385337</v>
      </c>
      <c r="H2071" s="5">
        <f t="shared" si="32"/>
        <v>2.2425337418449157E-4</v>
      </c>
    </row>
    <row r="2072" spans="1:8">
      <c r="A2072" s="3" t="s">
        <v>13177</v>
      </c>
      <c r="B2072" s="1">
        <f>IF(ISERROR(SEARCH(" ",A2072)), 0, SEARCH(" ",A2072))</f>
        <v>6</v>
      </c>
      <c r="C2072" s="1">
        <f>IF(0=B2072,-1,LEFT(A2072,B2072-1)+0)</f>
        <v>55139</v>
      </c>
      <c r="D2072" s="1">
        <f>IF(B2072=0,-1,RIGHT(A2072,LEN(A2072)-B2072)+0)</f>
        <v>3685769</v>
      </c>
      <c r="F2072" s="1">
        <f>IF(C2072&lt;0,443300000,44330*(1-POWER(C2072/$A$1,1/5.255))*1000)</f>
        <v>3684933.147146103</v>
      </c>
      <c r="H2072" s="5">
        <f t="shared" si="32"/>
        <v>2.2677841554829607E-4</v>
      </c>
    </row>
    <row r="2073" spans="1:8">
      <c r="A2073" s="3" t="s">
        <v>13178</v>
      </c>
      <c r="B2073" s="1">
        <f>IF(ISERROR(SEARCH(" ",A2073)), 0, SEARCH(" ",A2073))</f>
        <v>6</v>
      </c>
      <c r="C2073" s="1">
        <f>IF(0=B2073,-1,LEFT(A2073,B2073-1)+0)</f>
        <v>55119</v>
      </c>
      <c r="D2073" s="1">
        <f>IF(B2073=0,-1,RIGHT(A2073,LEN(A2073)-B2073)+0)</f>
        <v>3688584</v>
      </c>
      <c r="F2073" s="1">
        <f>IF(C2073&lt;0,443300000,44330*(1-POWER(C2073/$A$1,1/5.255))*1000)</f>
        <v>3687739.0331100295</v>
      </c>
      <c r="H2073" s="5">
        <f t="shared" si="32"/>
        <v>2.2907622273763326E-4</v>
      </c>
    </row>
    <row r="2074" spans="1:8">
      <c r="A2074" s="3" t="s">
        <v>13179</v>
      </c>
      <c r="B2074" s="1">
        <f>IF(ISERROR(SEARCH(" ",A2074)), 0, SEARCH(" ",A2074))</f>
        <v>6</v>
      </c>
      <c r="C2074" s="1">
        <f>IF(0=B2074,-1,LEFT(A2074,B2074-1)+0)</f>
        <v>55099</v>
      </c>
      <c r="D2074" s="1">
        <f>IF(B2074=0,-1,RIGHT(A2074,LEN(A2074)-B2074)+0)</f>
        <v>3691398</v>
      </c>
      <c r="F2074" s="1">
        <f>IF(C2074&lt;0,443300000,44330*(1-POWER(C2074/$A$1,1/5.255))*1000)</f>
        <v>3690545.7435714556</v>
      </c>
      <c r="H2074" s="5">
        <f t="shared" si="32"/>
        <v>2.3087633155363077E-4</v>
      </c>
    </row>
    <row r="2075" spans="1:8">
      <c r="A2075" s="3" t="s">
        <v>13180</v>
      </c>
      <c r="B2075" s="1">
        <f>IF(ISERROR(SEARCH(" ",A2075)), 0, SEARCH(" ",A2075))</f>
        <v>6</v>
      </c>
      <c r="C2075" s="1">
        <f>IF(0=B2075,-1,LEFT(A2075,B2075-1)+0)</f>
        <v>55079</v>
      </c>
      <c r="D2075" s="1">
        <f>IF(B2075=0,-1,RIGHT(A2075,LEN(A2075)-B2075)+0)</f>
        <v>3694213</v>
      </c>
      <c r="F2075" s="1">
        <f>IF(C2075&lt;0,443300000,44330*(1-POWER(C2075/$A$1,1/5.255))*1000)</f>
        <v>3693353.2790720547</v>
      </c>
      <c r="H2075" s="5">
        <f t="shared" si="32"/>
        <v>2.3272099576969119E-4</v>
      </c>
    </row>
    <row r="2076" spans="1:8">
      <c r="A2076" s="3" t="s">
        <v>13181</v>
      </c>
      <c r="B2076" s="1">
        <f>IF(ISERROR(SEARCH(" ",A2076)), 0, SEARCH(" ",A2076))</f>
        <v>6</v>
      </c>
      <c r="C2076" s="1">
        <f>IF(0=B2076,-1,LEFT(A2076,B2076-1)+0)</f>
        <v>55059</v>
      </c>
      <c r="D2076" s="1">
        <f>IF(B2076=0,-1,RIGHT(A2076,LEN(A2076)-B2076)+0)</f>
        <v>3697015</v>
      </c>
      <c r="F2076" s="1">
        <f>IF(C2076&lt;0,443300000,44330*(1-POWER(C2076/$A$1,1/5.255))*1000)</f>
        <v>3696161.6401540753</v>
      </c>
      <c r="H2076" s="5">
        <f t="shared" si="32"/>
        <v>2.3082401502960004E-4</v>
      </c>
    </row>
    <row r="2077" spans="1:8">
      <c r="A2077" s="3" t="s">
        <v>13182</v>
      </c>
      <c r="B2077" s="1">
        <f>IF(ISERROR(SEARCH(" ",A2077)), 0, SEARCH(" ",A2077))</f>
        <v>6</v>
      </c>
      <c r="C2077" s="1">
        <f>IF(0=B2077,-1,LEFT(A2077,B2077-1)+0)</f>
        <v>55039</v>
      </c>
      <c r="D2077" s="1">
        <f>IF(B2077=0,-1,RIGHT(A2077,LEN(A2077)-B2077)+0)</f>
        <v>3699830</v>
      </c>
      <c r="F2077" s="1">
        <f>IF(C2077&lt;0,443300000,44330*(1-POWER(C2077/$A$1,1/5.255))*1000)</f>
        <v>3698970.8273603036</v>
      </c>
      <c r="H2077" s="5">
        <f t="shared" si="32"/>
        <v>2.3221949108375066E-4</v>
      </c>
    </row>
    <row r="2078" spans="1:8">
      <c r="A2078" s="3" t="s">
        <v>13183</v>
      </c>
      <c r="B2078" s="1">
        <f>IF(ISERROR(SEARCH(" ",A2078)), 0, SEARCH(" ",A2078))</f>
        <v>6</v>
      </c>
      <c r="C2078" s="1">
        <f>IF(0=B2078,-1,LEFT(A2078,B2078-1)+0)</f>
        <v>55019</v>
      </c>
      <c r="D2078" s="1">
        <f>IF(B2078=0,-1,RIGHT(A2078,LEN(A2078)-B2078)+0)</f>
        <v>3702644</v>
      </c>
      <c r="F2078" s="1">
        <f>IF(C2078&lt;0,443300000,44330*(1-POWER(C2078/$A$1,1/5.255))*1000)</f>
        <v>3701780.8412340912</v>
      </c>
      <c r="H2078" s="5">
        <f t="shared" si="32"/>
        <v>2.3311956696587529E-4</v>
      </c>
    </row>
    <row r="2079" spans="1:8">
      <c r="A2079" s="3" t="s">
        <v>13184</v>
      </c>
      <c r="B2079" s="1">
        <f>IF(ISERROR(SEARCH(" ",A2079)), 0, SEARCH(" ",A2079))</f>
        <v>6</v>
      </c>
      <c r="C2079" s="1">
        <f>IF(0=B2079,-1,LEFT(A2079,B2079-1)+0)</f>
        <v>54999</v>
      </c>
      <c r="D2079" s="1">
        <f>IF(B2079=0,-1,RIGHT(A2079,LEN(A2079)-B2079)+0)</f>
        <v>3705459</v>
      </c>
      <c r="F2079" s="1">
        <f>IF(C2079&lt;0,443300000,44330*(1-POWER(C2079/$A$1,1/5.255))*1000)</f>
        <v>3704591.6823193301</v>
      </c>
      <c r="H2079" s="5">
        <f t="shared" si="32"/>
        <v>2.3406484342963947E-4</v>
      </c>
    </row>
    <row r="2080" spans="1:8">
      <c r="A2080" s="3" t="s">
        <v>13185</v>
      </c>
      <c r="B2080" s="1">
        <f>IF(ISERROR(SEARCH(" ",A2080)), 0, SEARCH(" ",A2080))</f>
        <v>6</v>
      </c>
      <c r="C2080" s="1">
        <f>IF(0=B2080,-1,LEFT(A2080,B2080-1)+0)</f>
        <v>54979</v>
      </c>
      <c r="D2080" s="1">
        <f>IF(B2080=0,-1,RIGHT(A2080,LEN(A2080)-B2080)+0)</f>
        <v>3708273</v>
      </c>
      <c r="F2080" s="1">
        <f>IF(C2080&lt;0,443300000,44330*(1-POWER(C2080/$A$1,1/5.255))*1000)</f>
        <v>3707403.3511604858</v>
      </c>
      <c r="H2080" s="5">
        <f t="shared" si="32"/>
        <v>2.3451586210460689E-4</v>
      </c>
    </row>
    <row r="2081" spans="1:8">
      <c r="A2081" s="3" t="s">
        <v>13186</v>
      </c>
      <c r="B2081" s="1">
        <f>IF(ISERROR(SEARCH(" ",A2081)), 0, SEARCH(" ",A2081))</f>
        <v>6</v>
      </c>
      <c r="C2081" s="1">
        <f>IF(0=B2081,-1,LEFT(A2081,B2081-1)+0)</f>
        <v>54959</v>
      </c>
      <c r="D2081" s="1">
        <f>IF(B2081=0,-1,RIGHT(A2081,LEN(A2081)-B2081)+0)</f>
        <v>3711088</v>
      </c>
      <c r="F2081" s="1">
        <f>IF(C2081&lt;0,443300000,44330*(1-POWER(C2081/$A$1,1/5.255))*1000)</f>
        <v>3710215.8483025674</v>
      </c>
      <c r="H2081" s="5">
        <f t="shared" si="32"/>
        <v>2.350123999842155E-4</v>
      </c>
    </row>
    <row r="2082" spans="1:8">
      <c r="A2082" s="3" t="s">
        <v>13187</v>
      </c>
      <c r="B2082" s="1">
        <f>IF(ISERROR(SEARCH(" ",A2082)), 0, SEARCH(" ",A2082))</f>
        <v>6</v>
      </c>
      <c r="C2082" s="1">
        <f>IF(0=B2082,-1,LEFT(A2082,B2082-1)+0)</f>
        <v>54939</v>
      </c>
      <c r="D2082" s="1">
        <f>IF(B2082=0,-1,RIGHT(A2082,LEN(A2082)-B2082)+0)</f>
        <v>3713902</v>
      </c>
      <c r="F2082" s="1">
        <f>IF(C2082&lt;0,443300000,44330*(1-POWER(C2082/$A$1,1/5.255))*1000)</f>
        <v>3713029.1742911465</v>
      </c>
      <c r="H2082" s="5">
        <f t="shared" si="32"/>
        <v>2.350158159406324E-4</v>
      </c>
    </row>
    <row r="2083" spans="1:8">
      <c r="A2083" s="3" t="s">
        <v>13188</v>
      </c>
      <c r="B2083" s="1">
        <f>IF(ISERROR(SEARCH(" ",A2083)), 0, SEARCH(" ",A2083))</f>
        <v>6</v>
      </c>
      <c r="C2083" s="1">
        <f>IF(0=B2083,-1,LEFT(A2083,B2083-1)+0)</f>
        <v>54919</v>
      </c>
      <c r="D2083" s="1">
        <f>IF(B2083=0,-1,RIGHT(A2083,LEN(A2083)-B2083)+0)</f>
        <v>3716717</v>
      </c>
      <c r="F2083" s="1">
        <f>IF(C2083&lt;0,443300000,44330*(1-POWER(C2083/$A$1,1/5.255))*1000)</f>
        <v>3715843.3296723552</v>
      </c>
      <c r="H2083" s="5">
        <f t="shared" si="32"/>
        <v>2.3506506619815155E-4</v>
      </c>
    </row>
    <row r="2084" spans="1:8">
      <c r="A2084" s="3" t="s">
        <v>13189</v>
      </c>
      <c r="B2084" s="1">
        <f>IF(ISERROR(SEARCH(" ",A2084)), 0, SEARCH(" ",A2084))</f>
        <v>6</v>
      </c>
      <c r="C2084" s="1">
        <f>IF(0=B2084,-1,LEFT(A2084,B2084-1)+0)</f>
        <v>54899</v>
      </c>
      <c r="D2084" s="1">
        <f>IF(B2084=0,-1,RIGHT(A2084,LEN(A2084)-B2084)+0)</f>
        <v>3719531</v>
      </c>
      <c r="F2084" s="1">
        <f>IF(C2084&lt;0,443300000,44330*(1-POWER(C2084/$A$1,1/5.255))*1000)</f>
        <v>3718658.314992873</v>
      </c>
      <c r="H2084" s="5">
        <f t="shared" si="32"/>
        <v>2.3462232392390382E-4</v>
      </c>
    </row>
    <row r="2085" spans="1:8">
      <c r="A2085" s="3" t="s">
        <v>13190</v>
      </c>
      <c r="B2085" s="1">
        <f>IF(ISERROR(SEARCH(" ",A2085)), 0, SEARCH(" ",A2085))</f>
        <v>6</v>
      </c>
      <c r="C2085" s="1">
        <f>IF(0=B2085,-1,LEFT(A2085,B2085-1)+0)</f>
        <v>54879</v>
      </c>
      <c r="D2085" s="1">
        <f>IF(B2085=0,-1,RIGHT(A2085,LEN(A2085)-B2085)+0)</f>
        <v>3722334</v>
      </c>
      <c r="F2085" s="1">
        <f>IF(C2085&lt;0,443300000,44330*(1-POWER(C2085/$A$1,1/5.255))*1000)</f>
        <v>3721474.130799958</v>
      </c>
      <c r="H2085" s="5">
        <f t="shared" si="32"/>
        <v>2.3100269885560599E-4</v>
      </c>
    </row>
    <row r="2086" spans="1:8">
      <c r="A2086" s="3" t="s">
        <v>13191</v>
      </c>
      <c r="B2086" s="1">
        <f>IF(ISERROR(SEARCH(" ",A2086)), 0, SEARCH(" ",A2086))</f>
        <v>6</v>
      </c>
      <c r="C2086" s="1">
        <f>IF(0=B2086,-1,LEFT(A2086,B2086-1)+0)</f>
        <v>54859</v>
      </c>
      <c r="D2086" s="1">
        <f>IF(B2086=0,-1,RIGHT(A2086,LEN(A2086)-B2086)+0)</f>
        <v>3725148</v>
      </c>
      <c r="F2086" s="1">
        <f>IF(C2086&lt;0,443300000,44330*(1-POWER(C2086/$A$1,1/5.255))*1000)</f>
        <v>3724290.7776414072</v>
      </c>
      <c r="H2086" s="5">
        <f t="shared" si="32"/>
        <v>2.3011766474588015E-4</v>
      </c>
    </row>
    <row r="2087" spans="1:8">
      <c r="A2087" s="3" t="s">
        <v>13192</v>
      </c>
      <c r="B2087" s="1">
        <f>IF(ISERROR(SEARCH(" ",A2087)), 0, SEARCH(" ",A2087))</f>
        <v>6</v>
      </c>
      <c r="C2087" s="1">
        <f>IF(0=B2087,-1,LEFT(A2087,B2087-1)+0)</f>
        <v>54839</v>
      </c>
      <c r="D2087" s="1">
        <f>IF(B2087=0,-1,RIGHT(A2087,LEN(A2087)-B2087)+0)</f>
        <v>3727963</v>
      </c>
      <c r="F2087" s="1">
        <f>IF(C2087&lt;0,443300000,44330*(1-POWER(C2087/$A$1,1/5.255))*1000)</f>
        <v>3727108.2560656015</v>
      </c>
      <c r="H2087" s="5">
        <f t="shared" si="32"/>
        <v>2.292790820076586E-4</v>
      </c>
    </row>
    <row r="2088" spans="1:8">
      <c r="A2088" s="3" t="s">
        <v>13193</v>
      </c>
      <c r="B2088" s="1">
        <f>IF(ISERROR(SEARCH(" ",A2088)), 0, SEARCH(" ",A2088))</f>
        <v>6</v>
      </c>
      <c r="C2088" s="1">
        <f>IF(0=B2088,-1,LEFT(A2088,B2088-1)+0)</f>
        <v>54819</v>
      </c>
      <c r="D2088" s="1">
        <f>IF(B2088=0,-1,RIGHT(A2088,LEN(A2088)-B2088)+0)</f>
        <v>3730777</v>
      </c>
      <c r="F2088" s="1">
        <f>IF(C2088&lt;0,443300000,44330*(1-POWER(C2088/$A$1,1/5.255))*1000)</f>
        <v>3729926.5666214637</v>
      </c>
      <c r="H2088" s="5">
        <f t="shared" si="32"/>
        <v>2.2795074016384635E-4</v>
      </c>
    </row>
    <row r="2089" spans="1:8">
      <c r="A2089" s="3" t="s">
        <v>13194</v>
      </c>
      <c r="B2089" s="1">
        <f>IF(ISERROR(SEARCH(" ",A2089)), 0, SEARCH(" ",A2089))</f>
        <v>6</v>
      </c>
      <c r="C2089" s="1">
        <f>IF(0=B2089,-1,LEFT(A2089,B2089-1)+0)</f>
        <v>54799</v>
      </c>
      <c r="D2089" s="1">
        <f>IF(B2089=0,-1,RIGHT(A2089,LEN(A2089)-B2089)+0)</f>
        <v>3733592</v>
      </c>
      <c r="F2089" s="1">
        <f>IF(C2089&lt;0,443300000,44330*(1-POWER(C2089/$A$1,1/5.255))*1000)</f>
        <v>3732745.7098584878</v>
      </c>
      <c r="H2089" s="5">
        <f t="shared" si="32"/>
        <v>2.2666915439934897E-4</v>
      </c>
    </row>
    <row r="2090" spans="1:8">
      <c r="A2090" s="3" t="s">
        <v>13195</v>
      </c>
      <c r="B2090" s="1">
        <f>IF(ISERROR(SEARCH(" ",A2090)), 0, SEARCH(" ",A2090))</f>
        <v>6</v>
      </c>
      <c r="C2090" s="1">
        <f>IF(0=B2090,-1,LEFT(A2090,B2090-1)+0)</f>
        <v>54779</v>
      </c>
      <c r="D2090" s="1">
        <f>IF(B2090=0,-1,RIGHT(A2090,LEN(A2090)-B2090)+0)</f>
        <v>3736407</v>
      </c>
      <c r="F2090" s="1">
        <f>IF(C2090&lt;0,443300000,44330*(1-POWER(C2090/$A$1,1/5.255))*1000)</f>
        <v>3735565.6863267384</v>
      </c>
      <c r="H2090" s="5">
        <f t="shared" si="32"/>
        <v>2.251664963858469E-4</v>
      </c>
    </row>
    <row r="2091" spans="1:8">
      <c r="A2091" s="3" t="s">
        <v>13196</v>
      </c>
      <c r="B2091" s="1">
        <f>IF(ISERROR(SEARCH(" ",A2091)), 0, SEARCH(" ",A2091))</f>
        <v>6</v>
      </c>
      <c r="C2091" s="1">
        <f>IF(0=B2091,-1,LEFT(A2091,B2091-1)+0)</f>
        <v>54759</v>
      </c>
      <c r="D2091" s="1">
        <f>IF(B2091=0,-1,RIGHT(A2091,LEN(A2091)-B2091)+0)</f>
        <v>3739221</v>
      </c>
      <c r="F2091" s="1">
        <f>IF(C2091&lt;0,443300000,44330*(1-POWER(C2091/$A$1,1/5.255))*1000)</f>
        <v>3738386.496576827</v>
      </c>
      <c r="H2091" s="5">
        <f t="shared" si="32"/>
        <v>2.2317574253380063E-4</v>
      </c>
    </row>
    <row r="2092" spans="1:8">
      <c r="A2092" s="3" t="s">
        <v>13197</v>
      </c>
      <c r="B2092" s="1">
        <f>IF(ISERROR(SEARCH(" ",A2092)), 0, SEARCH(" ",A2092))</f>
        <v>6</v>
      </c>
      <c r="C2092" s="1">
        <f>IF(0=B2092,-1,LEFT(A2092,B2092-1)+0)</f>
        <v>54739</v>
      </c>
      <c r="D2092" s="1">
        <f>IF(B2092=0,-1,RIGHT(A2092,LEN(A2092)-B2092)+0)</f>
        <v>3742036</v>
      </c>
      <c r="F2092" s="1">
        <f>IF(C2092&lt;0,443300000,44330*(1-POWER(C2092/$A$1,1/5.255))*1000)</f>
        <v>3741208.1411599503</v>
      </c>
      <c r="H2092" s="5">
        <f t="shared" si="32"/>
        <v>2.2123219553465284E-4</v>
      </c>
    </row>
    <row r="2093" spans="1:8">
      <c r="A2093" s="3" t="s">
        <v>13198</v>
      </c>
      <c r="B2093" s="1">
        <f>IF(ISERROR(SEARCH(" ",A2093)), 0, SEARCH(" ",A2093))</f>
        <v>6</v>
      </c>
      <c r="C2093" s="1">
        <f>IF(0=B2093,-1,LEFT(A2093,B2093-1)+0)</f>
        <v>54719</v>
      </c>
      <c r="D2093" s="1">
        <f>IF(B2093=0,-1,RIGHT(A2093,LEN(A2093)-B2093)+0)</f>
        <v>3744838</v>
      </c>
      <c r="F2093" s="1">
        <f>IF(C2093&lt;0,443300000,44330*(1-POWER(C2093/$A$1,1/5.255))*1000)</f>
        <v>3744030.620627855</v>
      </c>
      <c r="H2093" s="5">
        <f t="shared" si="32"/>
        <v>2.1559794366139451E-4</v>
      </c>
    </row>
    <row r="2094" spans="1:8">
      <c r="A2094" s="3" t="s">
        <v>13199</v>
      </c>
      <c r="B2094" s="1">
        <f>IF(ISERROR(SEARCH(" ",A2094)), 0, SEARCH(" ",A2094))</f>
        <v>6</v>
      </c>
      <c r="C2094" s="1">
        <f>IF(0=B2094,-1,LEFT(A2094,B2094-1)+0)</f>
        <v>54699</v>
      </c>
      <c r="D2094" s="1">
        <f>IF(B2094=0,-1,RIGHT(A2094,LEN(A2094)-B2094)+0)</f>
        <v>3747653</v>
      </c>
      <c r="F2094" s="1">
        <f>IF(C2094&lt;0,443300000,44330*(1-POWER(C2094/$A$1,1/5.255))*1000)</f>
        <v>3746853.935532866</v>
      </c>
      <c r="H2094" s="5">
        <f t="shared" si="32"/>
        <v>2.1321730350540836E-4</v>
      </c>
    </row>
    <row r="2095" spans="1:8">
      <c r="A2095" s="3" t="s">
        <v>13200</v>
      </c>
      <c r="B2095" s="1">
        <f>IF(ISERROR(SEARCH(" ",A2095)), 0, SEARCH(" ",A2095))</f>
        <v>6</v>
      </c>
      <c r="C2095" s="1">
        <f>IF(0=B2095,-1,LEFT(A2095,B2095-1)+0)</f>
        <v>54679</v>
      </c>
      <c r="D2095" s="1">
        <f>IF(B2095=0,-1,RIGHT(A2095,LEN(A2095)-B2095)+0)</f>
        <v>3750467</v>
      </c>
      <c r="F2095" s="1">
        <f>IF(C2095&lt;0,443300000,44330*(1-POWER(C2095/$A$1,1/5.255))*1000)</f>
        <v>3749678.0864278632</v>
      </c>
      <c r="H2095" s="5">
        <f t="shared" si="32"/>
        <v>2.1035075688888299E-4</v>
      </c>
    </row>
    <row r="2096" spans="1:8">
      <c r="A2096" s="3" t="s">
        <v>13201</v>
      </c>
      <c r="B2096" s="1">
        <f>IF(ISERROR(SEARCH(" ",A2096)), 0, SEARCH(" ",A2096))</f>
        <v>6</v>
      </c>
      <c r="C2096" s="1">
        <f>IF(0=B2096,-1,LEFT(A2096,B2096-1)+0)</f>
        <v>54659</v>
      </c>
      <c r="D2096" s="1">
        <f>IF(B2096=0,-1,RIGHT(A2096,LEN(A2096)-B2096)+0)</f>
        <v>3753282</v>
      </c>
      <c r="F2096" s="1">
        <f>IF(C2096&lt;0,443300000,44330*(1-POWER(C2096/$A$1,1/5.255))*1000)</f>
        <v>3752503.0738663063</v>
      </c>
      <c r="H2096" s="5">
        <f t="shared" si="32"/>
        <v>2.0753200364205556E-4</v>
      </c>
    </row>
    <row r="2097" spans="1:8">
      <c r="A2097" s="3" t="s">
        <v>13202</v>
      </c>
      <c r="B2097" s="1">
        <f>IF(ISERROR(SEARCH(" ",A2097)), 0, SEARCH(" ",A2097))</f>
        <v>6</v>
      </c>
      <c r="C2097" s="1">
        <f>IF(0=B2097,-1,LEFT(A2097,B2097-1)+0)</f>
        <v>54639</v>
      </c>
      <c r="D2097" s="1">
        <f>IF(B2097=0,-1,RIGHT(A2097,LEN(A2097)-B2097)+0)</f>
        <v>3756096</v>
      </c>
      <c r="F2097" s="1">
        <f>IF(C2097&lt;0,443300000,44330*(1-POWER(C2097/$A$1,1/5.255))*1000)</f>
        <v>3755328.8984022178</v>
      </c>
      <c r="H2097" s="5">
        <f t="shared" si="32"/>
        <v>2.04228432335655E-4</v>
      </c>
    </row>
    <row r="2098" spans="1:8">
      <c r="A2098" s="3" t="s">
        <v>13203</v>
      </c>
      <c r="B2098" s="1">
        <f>IF(ISERROR(SEARCH(" ",A2098)), 0, SEARCH(" ",A2098))</f>
        <v>6</v>
      </c>
      <c r="C2098" s="1">
        <f>IF(0=B2098,-1,LEFT(A2098,B2098-1)+0)</f>
        <v>54619</v>
      </c>
      <c r="D2098" s="1">
        <f>IF(B2098=0,-1,RIGHT(A2098,LEN(A2098)-B2098)+0)</f>
        <v>3758911</v>
      </c>
      <c r="F2098" s="1">
        <f>IF(C2098&lt;0,443300000,44330*(1-POWER(C2098/$A$1,1/5.255))*1000)</f>
        <v>3758155.5605902001</v>
      </c>
      <c r="H2098" s="5">
        <f t="shared" si="32"/>
        <v>2.009729439723031E-4</v>
      </c>
    </row>
    <row r="2099" spans="1:8">
      <c r="A2099" s="3" t="s">
        <v>13204</v>
      </c>
      <c r="B2099" s="1">
        <f>IF(ISERROR(SEARCH(" ",A2099)), 0, SEARCH(" ",A2099))</f>
        <v>6</v>
      </c>
      <c r="C2099" s="1">
        <f>IF(0=B2099,-1,LEFT(A2099,B2099-1)+0)</f>
        <v>54599</v>
      </c>
      <c r="D2099" s="1">
        <f>IF(B2099=0,-1,RIGHT(A2099,LEN(A2099)-B2099)+0)</f>
        <v>3761725</v>
      </c>
      <c r="F2099" s="1">
        <f>IF(C2099&lt;0,443300000,44330*(1-POWER(C2099/$A$1,1/5.255))*1000)</f>
        <v>3760983.0609854064</v>
      </c>
      <c r="H2099" s="5">
        <f t="shared" si="32"/>
        <v>1.9723371979440415E-4</v>
      </c>
    </row>
    <row r="2100" spans="1:8">
      <c r="A2100" s="3" t="s">
        <v>13205</v>
      </c>
      <c r="B2100" s="1">
        <f>IF(ISERROR(SEARCH(" ",A2100)), 0, SEARCH(" ",A2100))</f>
        <v>6</v>
      </c>
      <c r="C2100" s="1">
        <f>IF(0=B2100,-1,LEFT(A2100,B2100-1)+0)</f>
        <v>54579</v>
      </c>
      <c r="D2100" s="1">
        <f>IF(B2100=0,-1,RIGHT(A2100,LEN(A2100)-B2100)+0)</f>
        <v>3764540</v>
      </c>
      <c r="F2100" s="1">
        <f>IF(C2100&lt;0,443300000,44330*(1-POWER(C2100/$A$1,1/5.255))*1000)</f>
        <v>3763811.4001435814</v>
      </c>
      <c r="H2100" s="5">
        <f t="shared" si="32"/>
        <v>1.935428648436615E-4</v>
      </c>
    </row>
    <row r="2101" spans="1:8">
      <c r="A2101" s="3" t="s">
        <v>13206</v>
      </c>
      <c r="B2101" s="1">
        <f>IF(ISERROR(SEARCH(" ",A2101)), 0, SEARCH(" ",A2101))</f>
        <v>6</v>
      </c>
      <c r="C2101" s="1">
        <f>IF(0=B2101,-1,LEFT(A2101,B2101-1)+0)</f>
        <v>54559</v>
      </c>
      <c r="D2101" s="1">
        <f>IF(B2101=0,-1,RIGHT(A2101,LEN(A2101)-B2101)+0)</f>
        <v>3767354</v>
      </c>
      <c r="F2101" s="1">
        <f>IF(C2101&lt;0,443300000,44330*(1-POWER(C2101/$A$1,1/5.255))*1000)</f>
        <v>3766640.5786210299</v>
      </c>
      <c r="H2101" s="5">
        <f t="shared" si="32"/>
        <v>1.8936935020445283E-4</v>
      </c>
    </row>
    <row r="2102" spans="1:8">
      <c r="A2102" s="3" t="s">
        <v>13207</v>
      </c>
      <c r="B2102" s="1">
        <f>IF(ISERROR(SEARCH(" ",A2102)), 0, SEARCH(" ",A2102))</f>
        <v>6</v>
      </c>
      <c r="C2102" s="1">
        <f>IF(0=B2102,-1,LEFT(A2102,B2102-1)+0)</f>
        <v>54539</v>
      </c>
      <c r="D2102" s="1">
        <f>IF(B2102=0,-1,RIGHT(A2102,LEN(A2102)-B2102)+0)</f>
        <v>3770157</v>
      </c>
      <c r="F2102" s="1">
        <f>IF(C2102&lt;0,443300000,44330*(1-POWER(C2102/$A$1,1/5.255))*1000)</f>
        <v>3769470.5969746336</v>
      </c>
      <c r="H2102" s="5">
        <f t="shared" si="32"/>
        <v>1.8206218610163075E-4</v>
      </c>
    </row>
    <row r="2103" spans="1:8">
      <c r="A2103" s="3" t="s">
        <v>13208</v>
      </c>
      <c r="B2103" s="1">
        <f>IF(ISERROR(SEARCH(" ",A2103)), 0, SEARCH(" ",A2103))</f>
        <v>6</v>
      </c>
      <c r="C2103" s="1">
        <f>IF(0=B2103,-1,LEFT(A2103,B2103-1)+0)</f>
        <v>54519</v>
      </c>
      <c r="D2103" s="1">
        <f>IF(B2103=0,-1,RIGHT(A2103,LEN(A2103)-B2103)+0)</f>
        <v>3772971</v>
      </c>
      <c r="F2103" s="1">
        <f>IF(C2103&lt;0,443300000,44330*(1-POWER(C2103/$A$1,1/5.255))*1000)</f>
        <v>3772301.4557618545</v>
      </c>
      <c r="H2103" s="5">
        <f t="shared" si="32"/>
        <v>1.7745809287838767E-4</v>
      </c>
    </row>
    <row r="2104" spans="1:8">
      <c r="A2104" s="3" t="s">
        <v>13209</v>
      </c>
      <c r="B2104" s="1">
        <f>IF(ISERROR(SEARCH(" ",A2104)), 0, SEARCH(" ",A2104))</f>
        <v>6</v>
      </c>
      <c r="C2104" s="1">
        <f>IF(0=B2104,-1,LEFT(A2104,B2104-1)+0)</f>
        <v>54499</v>
      </c>
      <c r="D2104" s="1">
        <f>IF(B2104=0,-1,RIGHT(A2104,LEN(A2104)-B2104)+0)</f>
        <v>3775786</v>
      </c>
      <c r="F2104" s="1">
        <f>IF(C2104&lt;0,443300000,44330*(1-POWER(C2104/$A$1,1/5.255))*1000)</f>
        <v>3775133.155540715</v>
      </c>
      <c r="H2104" s="5">
        <f t="shared" si="32"/>
        <v>1.7290292916098218E-4</v>
      </c>
    </row>
    <row r="2105" spans="1:8">
      <c r="A2105" s="3" t="s">
        <v>13210</v>
      </c>
      <c r="B2105" s="1">
        <f>IF(ISERROR(SEARCH(" ",A2105)), 0, SEARCH(" ",A2105))</f>
        <v>6</v>
      </c>
      <c r="C2105" s="1">
        <f>IF(0=B2105,-1,LEFT(A2105,B2105-1)+0)</f>
        <v>54479</v>
      </c>
      <c r="D2105" s="1">
        <f>IF(B2105=0,-1,RIGHT(A2105,LEN(A2105)-B2105)+0)</f>
        <v>3778600</v>
      </c>
      <c r="F2105" s="1">
        <f>IF(C2105&lt;0,443300000,44330*(1-POWER(C2105/$A$1,1/5.255))*1000)</f>
        <v>3777965.696869819</v>
      </c>
      <c r="H2105" s="5">
        <f t="shared" si="32"/>
        <v>1.6786723394406411E-4</v>
      </c>
    </row>
    <row r="2106" spans="1:8">
      <c r="A2106" s="3" t="s">
        <v>13211</v>
      </c>
      <c r="B2106" s="1">
        <f>IF(ISERROR(SEARCH(" ",A2106)), 0, SEARCH(" ",A2106))</f>
        <v>6</v>
      </c>
      <c r="C2106" s="1">
        <f>IF(0=B2106,-1,LEFT(A2106,B2106-1)+0)</f>
        <v>54459</v>
      </c>
      <c r="D2106" s="1">
        <f>IF(B2106=0,-1,RIGHT(A2106,LEN(A2106)-B2106)+0)</f>
        <v>3781415</v>
      </c>
      <c r="F2106" s="1">
        <f>IF(C2106&lt;0,443300000,44330*(1-POWER(C2106/$A$1,1/5.255))*1000)</f>
        <v>3780799.080308361</v>
      </c>
      <c r="H2106" s="5">
        <f t="shared" si="32"/>
        <v>1.6288074481087662E-4</v>
      </c>
    </row>
    <row r="2107" spans="1:8">
      <c r="A2107" s="3" t="s">
        <v>13212</v>
      </c>
      <c r="B2107" s="1">
        <f>IF(ISERROR(SEARCH(" ",A2107)), 0, SEARCH(" ",A2107))</f>
        <v>6</v>
      </c>
      <c r="C2107" s="1">
        <f>IF(0=B2107,-1,LEFT(A2107,B2107-1)+0)</f>
        <v>54439</v>
      </c>
      <c r="D2107" s="1">
        <f>IF(B2107=0,-1,RIGHT(A2107,LEN(A2107)-B2107)+0)</f>
        <v>3784229</v>
      </c>
      <c r="F2107" s="1">
        <f>IF(C2107&lt;0,443300000,44330*(1-POWER(C2107/$A$1,1/5.255))*1000)</f>
        <v>3783633.306416091</v>
      </c>
      <c r="H2107" s="5">
        <f t="shared" si="32"/>
        <v>1.5741478222088475E-4</v>
      </c>
    </row>
    <row r="2108" spans="1:8">
      <c r="A2108" s="3" t="s">
        <v>13213</v>
      </c>
      <c r="B2108" s="1">
        <f>IF(ISERROR(SEARCH(" ",A2108)), 0, SEARCH(" ",A2108))</f>
        <v>6</v>
      </c>
      <c r="C2108" s="1">
        <f>IF(0=B2108,-1,LEFT(A2108,B2108-1)+0)</f>
        <v>54419</v>
      </c>
      <c r="D2108" s="1">
        <f>IF(B2108=0,-1,RIGHT(A2108,LEN(A2108)-B2108)+0)</f>
        <v>3787044</v>
      </c>
      <c r="F2108" s="1">
        <f>IF(C2108&lt;0,443300000,44330*(1-POWER(C2108/$A$1,1/5.255))*1000)</f>
        <v>3786468.3757533464</v>
      </c>
      <c r="H2108" s="5">
        <f t="shared" si="32"/>
        <v>1.5199829910971064E-4</v>
      </c>
    </row>
    <row r="2109" spans="1:8">
      <c r="A2109" s="3" t="s">
        <v>13214</v>
      </c>
      <c r="B2109" s="1">
        <f>IF(ISERROR(SEARCH(" ",A2109)), 0, SEARCH(" ",A2109))</f>
        <v>6</v>
      </c>
      <c r="C2109" s="1">
        <f>IF(0=B2109,-1,LEFT(A2109,B2109-1)+0)</f>
        <v>54399</v>
      </c>
      <c r="D2109" s="1">
        <f>IF(B2109=0,-1,RIGHT(A2109,LEN(A2109)-B2109)+0)</f>
        <v>3789859</v>
      </c>
      <c r="F2109" s="1">
        <f>IF(C2109&lt;0,443300000,44330*(1-POWER(C2109/$A$1,1/5.255))*1000)</f>
        <v>3789304.2888810472</v>
      </c>
      <c r="H2109" s="5">
        <f t="shared" si="32"/>
        <v>1.4636721813472134E-4</v>
      </c>
    </row>
    <row r="2110" spans="1:8">
      <c r="A2110" s="3" t="s">
        <v>13215</v>
      </c>
      <c r="B2110" s="1">
        <f>IF(ISERROR(SEARCH(" ",A2110)), 0, SEARCH(" ",A2110))</f>
        <v>6</v>
      </c>
      <c r="C2110" s="1">
        <f>IF(0=B2110,-1,LEFT(A2110,B2110-1)+0)</f>
        <v>54379</v>
      </c>
      <c r="D2110" s="1">
        <f>IF(B2110=0,-1,RIGHT(A2110,LEN(A2110)-B2110)+0)</f>
        <v>3792673</v>
      </c>
      <c r="F2110" s="1">
        <f>IF(C2110&lt;0,443300000,44330*(1-POWER(C2110/$A$1,1/5.255))*1000)</f>
        <v>3792141.0463606874</v>
      </c>
      <c r="H2110" s="5">
        <f t="shared" si="32"/>
        <v>1.4025823985158945E-4</v>
      </c>
    </row>
    <row r="2111" spans="1:8">
      <c r="A2111" s="3" t="s">
        <v>13216</v>
      </c>
      <c r="B2111" s="1">
        <f>IF(ISERROR(SEARCH(" ",A2111)), 0, SEARCH(" ",A2111))</f>
        <v>6</v>
      </c>
      <c r="C2111" s="1">
        <f>IF(0=B2111,-1,LEFT(A2111,B2111-1)+0)</f>
        <v>54359</v>
      </c>
      <c r="D2111" s="1">
        <f>IF(B2111=0,-1,RIGHT(A2111,LEN(A2111)-B2111)+0)</f>
        <v>3795475</v>
      </c>
      <c r="F2111" s="1">
        <f>IF(C2111&lt;0,443300000,44330*(1-POWER(C2111/$A$1,1/5.255))*1000)</f>
        <v>3794978.6487543345</v>
      </c>
      <c r="H2111" s="5">
        <f t="shared" si="32"/>
        <v>1.3077447372607042E-4</v>
      </c>
    </row>
    <row r="2112" spans="1:8">
      <c r="A2112" s="3" t="s">
        <v>13217</v>
      </c>
      <c r="B2112" s="1">
        <f>IF(ISERROR(SEARCH(" ",A2112)), 0, SEARCH(" ",A2112))</f>
        <v>6</v>
      </c>
      <c r="C2112" s="1">
        <f>IF(0=B2112,-1,LEFT(A2112,B2112-1)+0)</f>
        <v>54339</v>
      </c>
      <c r="D2112" s="1">
        <f>IF(B2112=0,-1,RIGHT(A2112,LEN(A2112)-B2112)+0)</f>
        <v>3798290</v>
      </c>
      <c r="F2112" s="1">
        <f>IF(C2112&lt;0,443300000,44330*(1-POWER(C2112/$A$1,1/5.255))*1000)</f>
        <v>3797817.0966246589</v>
      </c>
      <c r="H2112" s="5">
        <f t="shared" si="32"/>
        <v>1.245042835963266E-4</v>
      </c>
    </row>
    <row r="2113" spans="1:8">
      <c r="A2113" s="3" t="s">
        <v>13218</v>
      </c>
      <c r="B2113" s="1">
        <f>IF(ISERROR(SEARCH(" ",A2113)), 0, SEARCH(" ",A2113))</f>
        <v>6</v>
      </c>
      <c r="C2113" s="1">
        <f>IF(0=B2113,-1,LEFT(A2113,B2113-1)+0)</f>
        <v>54319</v>
      </c>
      <c r="D2113" s="1">
        <f>IF(B2113=0,-1,RIGHT(A2113,LEN(A2113)-B2113)+0)</f>
        <v>3801105</v>
      </c>
      <c r="F2113" s="1">
        <f>IF(C2113&lt;0,443300000,44330*(1-POWER(C2113/$A$1,1/5.255))*1000)</f>
        <v>3800656.3905348899</v>
      </c>
      <c r="H2113" s="5">
        <f t="shared" si="32"/>
        <v>1.1802080319015542E-4</v>
      </c>
    </row>
    <row r="2114" spans="1:8">
      <c r="A2114" s="3" t="s">
        <v>13219</v>
      </c>
      <c r="B2114" s="1">
        <f>IF(ISERROR(SEARCH(" ",A2114)), 0, SEARCH(" ",A2114))</f>
        <v>6</v>
      </c>
      <c r="C2114" s="1">
        <f>IF(0=B2114,-1,LEFT(A2114,B2114-1)+0)</f>
        <v>54299</v>
      </c>
      <c r="D2114" s="1">
        <f>IF(B2114=0,-1,RIGHT(A2114,LEN(A2114)-B2114)+0)</f>
        <v>3803919</v>
      </c>
      <c r="F2114" s="1">
        <f>IF(C2114&lt;0,443300000,44330*(1-POWER(C2114/$A$1,1/5.255))*1000)</f>
        <v>3803496.5310488525</v>
      </c>
      <c r="H2114" s="5">
        <f t="shared" si="32"/>
        <v>1.110615002968032E-4</v>
      </c>
    </row>
    <row r="2115" spans="1:8">
      <c r="A2115" s="3" t="s">
        <v>13220</v>
      </c>
      <c r="B2115" s="1">
        <f>IF(ISERROR(SEARCH(" ",A2115)), 0, SEARCH(" ",A2115))</f>
        <v>6</v>
      </c>
      <c r="C2115" s="1">
        <f>IF(0=B2115,-1,LEFT(A2115,B2115-1)+0)</f>
        <v>54279</v>
      </c>
      <c r="D2115" s="1">
        <f>IF(B2115=0,-1,RIGHT(A2115,LEN(A2115)-B2115)+0)</f>
        <v>3806734</v>
      </c>
      <c r="F2115" s="1">
        <f>IF(C2115&lt;0,443300000,44330*(1-POWER(C2115/$A$1,1/5.255))*1000)</f>
        <v>3806337.5187309487</v>
      </c>
      <c r="H2115" s="5">
        <f t="shared" si="32"/>
        <v>1.0415260668366133E-4</v>
      </c>
    </row>
    <row r="2116" spans="1:8">
      <c r="A2116" s="3" t="s">
        <v>13221</v>
      </c>
      <c r="B2116" s="1">
        <f>IF(ISERROR(SEARCH(" ",A2116)), 0, SEARCH(" ",A2116))</f>
        <v>6</v>
      </c>
      <c r="C2116" s="1">
        <f>IF(0=B2116,-1,LEFT(A2116,B2116-1)+0)</f>
        <v>54259</v>
      </c>
      <c r="D2116" s="1">
        <f>IF(B2116=0,-1,RIGHT(A2116,LEN(A2116)-B2116)+0)</f>
        <v>3809548</v>
      </c>
      <c r="F2116" s="1">
        <f>IF(C2116&lt;0,443300000,44330*(1-POWER(C2116/$A$1,1/5.255))*1000)</f>
        <v>3809179.3541461756</v>
      </c>
      <c r="H2116" s="5">
        <f t="shared" ref="H2116:H2179" si="33">IF(D2116&gt;0,ABS((F2116-D2116)/D2116),0)</f>
        <v>9.676892214626193E-5</v>
      </c>
    </row>
    <row r="2117" spans="1:8">
      <c r="A2117" s="3" t="s">
        <v>13222</v>
      </c>
      <c r="B2117" s="1">
        <f>IF(ISERROR(SEARCH(" ",A2117)), 0, SEARCH(" ",A2117))</f>
        <v>6</v>
      </c>
      <c r="C2117" s="1">
        <f>IF(0=B2117,-1,LEFT(A2117,B2117-1)+0)</f>
        <v>54239</v>
      </c>
      <c r="D2117" s="1">
        <f>IF(B2117=0,-1,RIGHT(A2117,LEN(A2117)-B2117)+0)</f>
        <v>3812363</v>
      </c>
      <c r="F2117" s="1">
        <f>IF(C2117&lt;0,443300000,44330*(1-POWER(C2117/$A$1,1/5.255))*1000)</f>
        <v>3812022.0378601002</v>
      </c>
      <c r="H2117" s="5">
        <f t="shared" si="33"/>
        <v>8.9435906260721347E-5</v>
      </c>
    </row>
    <row r="2118" spans="1:8">
      <c r="A2118" s="3" t="s">
        <v>13223</v>
      </c>
      <c r="B2118" s="1">
        <f>IF(ISERROR(SEARCH(" ",A2118)), 0, SEARCH(" ",A2118))</f>
        <v>6</v>
      </c>
      <c r="C2118" s="1">
        <f>IF(0=B2118,-1,LEFT(A2118,B2118-1)+0)</f>
        <v>54219</v>
      </c>
      <c r="D2118" s="1">
        <f>IF(B2118=0,-1,RIGHT(A2118,LEN(A2118)-B2118)+0)</f>
        <v>3815177</v>
      </c>
      <c r="F2118" s="1">
        <f>IF(C2118&lt;0,443300000,44330*(1-POWER(C2118/$A$1,1/5.255))*1000)</f>
        <v>3814865.5704388814</v>
      </c>
      <c r="H2118" s="5">
        <f t="shared" si="33"/>
        <v>8.1629125232877874E-5</v>
      </c>
    </row>
    <row r="2119" spans="1:8">
      <c r="A2119" s="3" t="s">
        <v>13224</v>
      </c>
      <c r="B2119" s="1">
        <f>IF(ISERROR(SEARCH(" ",A2119)), 0, SEARCH(" ",A2119))</f>
        <v>6</v>
      </c>
      <c r="C2119" s="1">
        <f>IF(0=B2119,-1,LEFT(A2119,B2119-1)+0)</f>
        <v>54199</v>
      </c>
      <c r="D2119" s="1">
        <f>IF(B2119=0,-1,RIGHT(A2119,LEN(A2119)-B2119)+0)</f>
        <v>3817980</v>
      </c>
      <c r="F2119" s="1">
        <f>IF(C2119&lt;0,443300000,44330*(1-POWER(C2119/$A$1,1/5.255))*1000)</f>
        <v>3817709.9524492738</v>
      </c>
      <c r="H2119" s="5">
        <f t="shared" si="33"/>
        <v>7.073047808689838E-5</v>
      </c>
    </row>
    <row r="2120" spans="1:8">
      <c r="A2120" s="3" t="s">
        <v>13225</v>
      </c>
      <c r="B2120" s="1">
        <f>IF(ISERROR(SEARCH(" ",A2120)), 0, SEARCH(" ",A2120))</f>
        <v>6</v>
      </c>
      <c r="C2120" s="1">
        <f>IF(0=B2120,-1,LEFT(A2120,B2120-1)+0)</f>
        <v>54179</v>
      </c>
      <c r="D2120" s="1">
        <f>IF(B2120=0,-1,RIGHT(A2120,LEN(A2120)-B2120)+0)</f>
        <v>3820794</v>
      </c>
      <c r="F2120" s="1">
        <f>IF(C2120&lt;0,443300000,44330*(1-POWER(C2120/$A$1,1/5.255))*1000)</f>
        <v>3820555.1844586111</v>
      </c>
      <c r="H2120" s="5">
        <f t="shared" si="33"/>
        <v>6.2504165728100659E-5</v>
      </c>
    </row>
    <row r="2121" spans="1:8">
      <c r="A2121" s="3" t="s">
        <v>13226</v>
      </c>
      <c r="B2121" s="1">
        <f>IF(ISERROR(SEARCH(" ",A2121)), 0, SEARCH(" ",A2121))</f>
        <v>6</v>
      </c>
      <c r="C2121" s="1">
        <f>IF(0=B2121,-1,LEFT(A2121,B2121-1)+0)</f>
        <v>54159</v>
      </c>
      <c r="D2121" s="1">
        <f>IF(B2121=0,-1,RIGHT(A2121,LEN(A2121)-B2121)+0)</f>
        <v>3823609</v>
      </c>
      <c r="F2121" s="1">
        <f>IF(C2121&lt;0,443300000,44330*(1-POWER(C2121/$A$1,1/5.255))*1000)</f>
        <v>3823401.2670348189</v>
      </c>
      <c r="H2121" s="5">
        <f t="shared" si="33"/>
        <v>5.4329029244652375E-5</v>
      </c>
    </row>
    <row r="2122" spans="1:8">
      <c r="A2122" s="3" t="s">
        <v>13227</v>
      </c>
      <c r="B2122" s="1">
        <f>IF(ISERROR(SEARCH(" ",A2122)), 0, SEARCH(" ",A2122))</f>
        <v>6</v>
      </c>
      <c r="C2122" s="1">
        <f>IF(0=B2122,-1,LEFT(A2122,B2122-1)+0)</f>
        <v>54139</v>
      </c>
      <c r="D2122" s="1">
        <f>IF(B2122=0,-1,RIGHT(A2122,LEN(A2122)-B2122)+0)</f>
        <v>3826423</v>
      </c>
      <c r="F2122" s="1">
        <f>IF(C2122&lt;0,443300000,44330*(1-POWER(C2122/$A$1,1/5.255))*1000)</f>
        <v>3826248.2007464026</v>
      </c>
      <c r="H2122" s="5">
        <f t="shared" si="33"/>
        <v>4.5682156310839103E-5</v>
      </c>
    </row>
    <row r="2123" spans="1:8">
      <c r="A2123" s="3" t="s">
        <v>13228</v>
      </c>
      <c r="B2123" s="1">
        <f>IF(ISERROR(SEARCH(" ",A2123)), 0, SEARCH(" ",A2123))</f>
        <v>6</v>
      </c>
      <c r="C2123" s="1">
        <f>IF(0=B2123,-1,LEFT(A2123,B2123-1)+0)</f>
        <v>54119</v>
      </c>
      <c r="D2123" s="1">
        <f>IF(B2123=0,-1,RIGHT(A2123,LEN(A2123)-B2123)+0)</f>
        <v>3829238</v>
      </c>
      <c r="F2123" s="1">
        <f>IF(C2123&lt;0,443300000,44330*(1-POWER(C2123/$A$1,1/5.255))*1000)</f>
        <v>3829095.9861624748</v>
      </c>
      <c r="H2123" s="5">
        <f t="shared" si="33"/>
        <v>3.7086709555570953E-5</v>
      </c>
    </row>
    <row r="2124" spans="1:8">
      <c r="A2124" s="3" t="s">
        <v>13229</v>
      </c>
      <c r="B2124" s="1">
        <f>IF(ISERROR(SEARCH(" ",A2124)), 0, SEARCH(" ",A2124))</f>
        <v>6</v>
      </c>
      <c r="C2124" s="1">
        <f>IF(0=B2124,-1,LEFT(A2124,B2124-1)+0)</f>
        <v>54099</v>
      </c>
      <c r="D2124" s="1">
        <f>IF(B2124=0,-1,RIGHT(A2124,LEN(A2124)-B2124)+0)</f>
        <v>3832052</v>
      </c>
      <c r="F2124" s="1">
        <f>IF(C2124&lt;0,443300000,44330*(1-POWER(C2124/$A$1,1/5.255))*1000)</f>
        <v>3831944.6238527214</v>
      </c>
      <c r="H2124" s="5">
        <f t="shared" si="33"/>
        <v>2.8020535023685623E-5</v>
      </c>
    </row>
    <row r="2125" spans="1:8">
      <c r="A2125" s="3" t="s">
        <v>13230</v>
      </c>
      <c r="B2125" s="1">
        <f>IF(ISERROR(SEARCH(" ",A2125)), 0, SEARCH(" ",A2125))</f>
        <v>6</v>
      </c>
      <c r="C2125" s="1">
        <f>IF(0=B2125,-1,LEFT(A2125,B2125-1)+0)</f>
        <v>54079</v>
      </c>
      <c r="D2125" s="1">
        <f>IF(B2125=0,-1,RIGHT(A2125,LEN(A2125)-B2125)+0)</f>
        <v>3834867</v>
      </c>
      <c r="F2125" s="1">
        <f>IF(C2125&lt;0,443300000,44330*(1-POWER(C2125/$A$1,1/5.255))*1000)</f>
        <v>3834794.1143874363</v>
      </c>
      <c r="H2125" s="5">
        <f t="shared" si="33"/>
        <v>1.9006033993798418E-5</v>
      </c>
    </row>
    <row r="2126" spans="1:8">
      <c r="A2126" s="3" t="s">
        <v>13231</v>
      </c>
      <c r="B2126" s="1">
        <f>IF(ISERROR(SEARCH(" ",A2126)), 0, SEARCH(" ",A2126))</f>
        <v>6</v>
      </c>
      <c r="C2126" s="1">
        <f>IF(0=B2126,-1,LEFT(A2126,B2126-1)+0)</f>
        <v>54059</v>
      </c>
      <c r="D2126" s="1">
        <f>IF(B2126=0,-1,RIGHT(A2126,LEN(A2126)-B2126)+0)</f>
        <v>3837682</v>
      </c>
      <c r="F2126" s="1">
        <f>IF(C2126&lt;0,443300000,44330*(1-POWER(C2126/$A$1,1/5.255))*1000)</f>
        <v>3837644.458337497</v>
      </c>
      <c r="H2126" s="5">
        <f t="shared" si="33"/>
        <v>9.7823797029128194E-6</v>
      </c>
    </row>
    <row r="2127" spans="1:8">
      <c r="A2127" s="3" t="s">
        <v>13232</v>
      </c>
      <c r="B2127" s="1">
        <f>IF(ISERROR(SEARCH(" ",A2127)), 0, SEARCH(" ",A2127))</f>
        <v>6</v>
      </c>
      <c r="C2127" s="1">
        <f>IF(0=B2127,-1,LEFT(A2127,B2127-1)+0)</f>
        <v>54039</v>
      </c>
      <c r="D2127" s="1">
        <f>IF(B2127=0,-1,RIGHT(A2127,LEN(A2127)-B2127)+0)</f>
        <v>3840517</v>
      </c>
      <c r="F2127" s="1">
        <f>IF(C2127&lt;0,443300000,44330*(1-POWER(C2127/$A$1,1/5.255))*1000)</f>
        <v>3840495.6562743722</v>
      </c>
      <c r="H2127" s="5">
        <f t="shared" si="33"/>
        <v>5.5575136440624751E-6</v>
      </c>
    </row>
    <row r="2128" spans="1:8">
      <c r="A2128" s="3" t="s">
        <v>13233</v>
      </c>
      <c r="B2128" s="1">
        <f>IF(ISERROR(SEARCH(" ",A2128)), 0, SEARCH(" ",A2128))</f>
        <v>6</v>
      </c>
      <c r="C2128" s="1">
        <f>IF(0=B2128,-1,LEFT(A2128,B2128-1)+0)</f>
        <v>54019</v>
      </c>
      <c r="D2128" s="1">
        <f>IF(B2128=0,-1,RIGHT(A2128,LEN(A2128)-B2128)+0)</f>
        <v>3843398</v>
      </c>
      <c r="F2128" s="1">
        <f>IF(C2128&lt;0,443300000,44330*(1-POWER(C2128/$A$1,1/5.255))*1000)</f>
        <v>3843347.7087701261</v>
      </c>
      <c r="H2128" s="5">
        <f t="shared" si="33"/>
        <v>1.3085095499840413E-5</v>
      </c>
    </row>
    <row r="2129" spans="1:8">
      <c r="A2129" s="3" t="s">
        <v>13234</v>
      </c>
      <c r="B2129" s="1">
        <f>IF(ISERROR(SEARCH(" ",A2129)), 0, SEARCH(" ",A2129))</f>
        <v>6</v>
      </c>
      <c r="C2129" s="1">
        <f>IF(0=B2129,-1,LEFT(A2129,B2129-1)+0)</f>
        <v>53999</v>
      </c>
      <c r="D2129" s="1">
        <f>IF(B2129=0,-1,RIGHT(A2129,LEN(A2129)-B2129)+0)</f>
        <v>3846290</v>
      </c>
      <c r="F2129" s="1">
        <f>IF(C2129&lt;0,443300000,44330*(1-POWER(C2129/$A$1,1/5.255))*1000)</f>
        <v>3846200.6163974344</v>
      </c>
      <c r="H2129" s="5">
        <f t="shared" si="33"/>
        <v>2.3238914009505289E-5</v>
      </c>
    </row>
    <row r="2130" spans="1:8">
      <c r="A2130" s="3" t="s">
        <v>13235</v>
      </c>
      <c r="B2130" s="1">
        <f>IF(ISERROR(SEARCH(" ",A2130)), 0, SEARCH(" ",A2130))</f>
        <v>6</v>
      </c>
      <c r="C2130" s="1">
        <f>IF(0=B2130,-1,LEFT(A2130,B2130-1)+0)</f>
        <v>53979</v>
      </c>
      <c r="D2130" s="1">
        <f>IF(B2130=0,-1,RIGHT(A2130,LEN(A2130)-B2130)+0)</f>
        <v>3849183</v>
      </c>
      <c r="F2130" s="1">
        <f>IF(C2130&lt;0,443300000,44330*(1-POWER(C2130/$A$1,1/5.255))*1000)</f>
        <v>3849054.3797295364</v>
      </c>
      <c r="H2130" s="5">
        <f t="shared" si="33"/>
        <v>3.3414953371569504E-5</v>
      </c>
    </row>
    <row r="2131" spans="1:8">
      <c r="A2131" s="3" t="s">
        <v>13236</v>
      </c>
      <c r="B2131" s="1">
        <f>IF(ISERROR(SEARCH(" ",A2131)), 0, SEARCH(" ",A2131))</f>
        <v>6</v>
      </c>
      <c r="C2131" s="1">
        <f>IF(0=B2131,-1,LEFT(A2131,B2131-1)+0)</f>
        <v>53959</v>
      </c>
      <c r="D2131" s="1">
        <f>IF(B2131=0,-1,RIGHT(A2131,LEN(A2131)-B2131)+0)</f>
        <v>3852076</v>
      </c>
      <c r="F2131" s="1">
        <f>IF(C2131&lt;0,443300000,44330*(1-POWER(C2131/$A$1,1/5.255))*1000)</f>
        <v>3851908.9993403037</v>
      </c>
      <c r="H2131" s="5">
        <f t="shared" si="33"/>
        <v>4.3353417662655705E-5</v>
      </c>
    </row>
    <row r="2132" spans="1:8">
      <c r="A2132" s="3" t="s">
        <v>13237</v>
      </c>
      <c r="B2132" s="1">
        <f>IF(ISERROR(SEARCH(" ",A2132)), 0, SEARCH(" ",A2132))</f>
        <v>6</v>
      </c>
      <c r="C2132" s="1">
        <f>IF(0=B2132,-1,LEFT(A2132,B2132-1)+0)</f>
        <v>53939</v>
      </c>
      <c r="D2132" s="1">
        <f>IF(B2132=0,-1,RIGHT(A2132,LEN(A2132)-B2132)+0)</f>
        <v>3854968</v>
      </c>
      <c r="F2132" s="1">
        <f>IF(C2132&lt;0,443300000,44330*(1-POWER(C2132/$A$1,1/5.255))*1000)</f>
        <v>3854764.4758041813</v>
      </c>
      <c r="H2132" s="5">
        <f t="shared" si="33"/>
        <v>5.2795300977516847E-5</v>
      </c>
    </row>
    <row r="2133" spans="1:8">
      <c r="A2133" s="3" t="s">
        <v>13238</v>
      </c>
      <c r="B2133" s="1">
        <f>IF(ISERROR(SEARCH(" ",A2133)), 0, SEARCH(" ",A2133))</f>
        <v>6</v>
      </c>
      <c r="C2133" s="1">
        <f>IF(0=B2133,-1,LEFT(A2133,B2133-1)+0)</f>
        <v>53919</v>
      </c>
      <c r="D2133" s="1">
        <f>IF(B2133=0,-1,RIGHT(A2133,LEN(A2133)-B2133)+0)</f>
        <v>3857861</v>
      </c>
      <c r="F2133" s="1">
        <f>IF(C2133&lt;0,443300000,44330*(1-POWER(C2133/$A$1,1/5.255))*1000)</f>
        <v>3857620.809696218</v>
      </c>
      <c r="H2133" s="5">
        <f t="shared" si="33"/>
        <v>6.2259968356040077E-5</v>
      </c>
    </row>
    <row r="2134" spans="1:8">
      <c r="A2134" s="3" t="s">
        <v>13239</v>
      </c>
      <c r="B2134" s="1">
        <f>IF(ISERROR(SEARCH(" ",A2134)), 0, SEARCH(" ",A2134))</f>
        <v>6</v>
      </c>
      <c r="C2134" s="1">
        <f>IF(0=B2134,-1,LEFT(A2134,B2134-1)+0)</f>
        <v>53899</v>
      </c>
      <c r="D2134" s="1">
        <f>IF(B2134=0,-1,RIGHT(A2134,LEN(A2134)-B2134)+0)</f>
        <v>3860754</v>
      </c>
      <c r="F2134" s="1">
        <f>IF(C2134&lt;0,443300000,44330*(1-POWER(C2134/$A$1,1/5.255))*1000)</f>
        <v>3860478.0015920647</v>
      </c>
      <c r="H2134" s="5">
        <f t="shared" si="33"/>
        <v>7.1488213943508963E-5</v>
      </c>
    </row>
    <row r="2135" spans="1:8">
      <c r="A2135" s="3" t="s">
        <v>13240</v>
      </c>
      <c r="B2135" s="1">
        <f>IF(ISERROR(SEARCH(" ",A2135)), 0, SEARCH(" ",A2135))</f>
        <v>6</v>
      </c>
      <c r="C2135" s="1">
        <f>IF(0=B2135,-1,LEFT(A2135,B2135-1)+0)</f>
        <v>53879</v>
      </c>
      <c r="D2135" s="1">
        <f>IF(B2135=0,-1,RIGHT(A2135,LEN(A2135)-B2135)+0)</f>
        <v>3863646</v>
      </c>
      <c r="F2135" s="1">
        <f>IF(C2135&lt;0,443300000,44330*(1-POWER(C2135/$A$1,1/5.255))*1000)</f>
        <v>3863336.0520679792</v>
      </c>
      <c r="H2135" s="5">
        <f t="shared" si="33"/>
        <v>8.0221617617338921E-5</v>
      </c>
    </row>
    <row r="2136" spans="1:8">
      <c r="A2136" s="3" t="s">
        <v>13241</v>
      </c>
      <c r="B2136" s="1">
        <f>IF(ISERROR(SEARCH(" ",A2136)), 0, SEARCH(" ",A2136))</f>
        <v>6</v>
      </c>
      <c r="C2136" s="1">
        <f>IF(0=B2136,-1,LEFT(A2136,B2136-1)+0)</f>
        <v>53859</v>
      </c>
      <c r="D2136" s="1">
        <f>IF(B2136=0,-1,RIGHT(A2136,LEN(A2136)-B2136)+0)</f>
        <v>3866539</v>
      </c>
      <c r="F2136" s="1">
        <f>IF(C2136&lt;0,443300000,44330*(1-POWER(C2136/$A$1,1/5.255))*1000)</f>
        <v>3866194.9617008101</v>
      </c>
      <c r="H2136" s="5">
        <f t="shared" si="33"/>
        <v>8.8978360024269892E-5</v>
      </c>
    </row>
    <row r="2137" spans="1:8">
      <c r="A2137" s="3" t="s">
        <v>13242</v>
      </c>
      <c r="B2137" s="1">
        <f>IF(ISERROR(SEARCH(" ",A2137)), 0, SEARCH(" ",A2137))</f>
        <v>6</v>
      </c>
      <c r="C2137" s="1">
        <f>IF(0=B2137,-1,LEFT(A2137,B2137-1)+0)</f>
        <v>53839</v>
      </c>
      <c r="D2137" s="1">
        <f>IF(B2137=0,-1,RIGHT(A2137,LEN(A2137)-B2137)+0)</f>
        <v>3869419</v>
      </c>
      <c r="F2137" s="1">
        <f>IF(C2137&lt;0,443300000,44330*(1-POWER(C2137/$A$1,1/5.255))*1000)</f>
        <v>3869054.7310680049</v>
      </c>
      <c r="H2137" s="5">
        <f t="shared" si="33"/>
        <v>9.414047225052287E-5</v>
      </c>
    </row>
    <row r="2138" spans="1:8">
      <c r="A2138" s="3" t="s">
        <v>13243</v>
      </c>
      <c r="B2138" s="1">
        <f>IF(ISERROR(SEARCH(" ",A2138)), 0, SEARCH(" ",A2138))</f>
        <v>6</v>
      </c>
      <c r="C2138" s="1">
        <f>IF(0=B2138,-1,LEFT(A2138,B2138-1)+0)</f>
        <v>53819</v>
      </c>
      <c r="D2138" s="1">
        <f>IF(B2138=0,-1,RIGHT(A2138,LEN(A2138)-B2138)+0)</f>
        <v>3872312</v>
      </c>
      <c r="F2138" s="1">
        <f>IF(C2138&lt;0,443300000,44330*(1-POWER(C2138/$A$1,1/5.255))*1000)</f>
        <v>3871915.3607476288</v>
      </c>
      <c r="H2138" s="5">
        <f t="shared" si="33"/>
        <v>1.0242956982060194E-4</v>
      </c>
    </row>
    <row r="2139" spans="1:8">
      <c r="A2139" s="3" t="s">
        <v>13244</v>
      </c>
      <c r="B2139" s="1">
        <f>IF(ISERROR(SEARCH(" ",A2139)), 0, SEARCH(" ",A2139))</f>
        <v>6</v>
      </c>
      <c r="C2139" s="1">
        <f>IF(0=B2139,-1,LEFT(A2139,B2139-1)+0)</f>
        <v>53799</v>
      </c>
      <c r="D2139" s="1">
        <f>IF(B2139=0,-1,RIGHT(A2139,LEN(A2139)-B2139)+0)</f>
        <v>3875204</v>
      </c>
      <c r="F2139" s="1">
        <f>IF(C2139&lt;0,443300000,44330*(1-POWER(C2139/$A$1,1/5.255))*1000)</f>
        <v>3874776.8513183398</v>
      </c>
      <c r="H2139" s="5">
        <f t="shared" si="33"/>
        <v>1.1022611497618778E-4</v>
      </c>
    </row>
    <row r="2140" spans="1:8">
      <c r="A2140" s="3" t="s">
        <v>13245</v>
      </c>
      <c r="B2140" s="1">
        <f>IF(ISERROR(SEARCH(" ",A2140)), 0, SEARCH(" ",A2140))</f>
        <v>6</v>
      </c>
      <c r="C2140" s="1">
        <f>IF(0=B2140,-1,LEFT(A2140,B2140-1)+0)</f>
        <v>53779</v>
      </c>
      <c r="D2140" s="1">
        <f>IF(B2140=0,-1,RIGHT(A2140,LEN(A2140)-B2140)+0)</f>
        <v>3878097</v>
      </c>
      <c r="F2140" s="1">
        <f>IF(C2140&lt;0,443300000,44330*(1-POWER(C2140/$A$1,1/5.255))*1000)</f>
        <v>3877639.2033594036</v>
      </c>
      <c r="H2140" s="5">
        <f t="shared" si="33"/>
        <v>1.1804672255396204E-4</v>
      </c>
    </row>
    <row r="2141" spans="1:8">
      <c r="A2141" s="3" t="s">
        <v>13246</v>
      </c>
      <c r="B2141" s="1">
        <f>IF(ISERROR(SEARCH(" ",A2141)), 0, SEARCH(" ",A2141))</f>
        <v>6</v>
      </c>
      <c r="C2141" s="1">
        <f>IF(0=B2141,-1,LEFT(A2141,B2141-1)+0)</f>
        <v>53759</v>
      </c>
      <c r="D2141" s="1">
        <f>IF(B2141=0,-1,RIGHT(A2141,LEN(A2141)-B2141)+0)</f>
        <v>3880990</v>
      </c>
      <c r="F2141" s="1">
        <f>IF(C2141&lt;0,443300000,44330*(1-POWER(C2141/$A$1,1/5.255))*1000)</f>
        <v>3880502.4174506851</v>
      </c>
      <c r="H2141" s="5">
        <f t="shared" si="33"/>
        <v>1.2563354951054909E-4</v>
      </c>
    </row>
    <row r="2142" spans="1:8">
      <c r="A2142" s="3" t="s">
        <v>13247</v>
      </c>
      <c r="B2142" s="1">
        <f>IF(ISERROR(SEARCH(" ",A2142)), 0, SEARCH(" ",A2142))</f>
        <v>6</v>
      </c>
      <c r="C2142" s="1">
        <f>IF(0=B2142,-1,LEFT(A2142,B2142-1)+0)</f>
        <v>53739</v>
      </c>
      <c r="D2142" s="1">
        <f>IF(B2142=0,-1,RIGHT(A2142,LEN(A2142)-B2142)+0)</f>
        <v>3883883</v>
      </c>
      <c r="F2142" s="1">
        <f>IF(C2142&lt;0,443300000,44330*(1-POWER(C2142/$A$1,1/5.255))*1000)</f>
        <v>3883366.4941726644</v>
      </c>
      <c r="H2142" s="5">
        <f t="shared" si="33"/>
        <v>1.3298696879788624E-4</v>
      </c>
    </row>
    <row r="2143" spans="1:8">
      <c r="A2143" s="3" t="s">
        <v>13248</v>
      </c>
      <c r="B2143" s="1">
        <f>IF(ISERROR(SEARCH(" ",A2143)), 0, SEARCH(" ",A2143))</f>
        <v>6</v>
      </c>
      <c r="C2143" s="1">
        <f>IF(0=B2143,-1,LEFT(A2143,B2143-1)+0)</f>
        <v>53719</v>
      </c>
      <c r="D2143" s="1">
        <f>IF(B2143=0,-1,RIGHT(A2143,LEN(A2143)-B2143)+0)</f>
        <v>3886775</v>
      </c>
      <c r="F2143" s="1">
        <f>IF(C2143&lt;0,443300000,44330*(1-POWER(C2143/$A$1,1/5.255))*1000)</f>
        <v>3886231.4341064272</v>
      </c>
      <c r="H2143" s="5">
        <f t="shared" si="33"/>
        <v>1.3985010544030851E-4</v>
      </c>
    </row>
    <row r="2144" spans="1:8">
      <c r="A2144" s="3" t="s">
        <v>13249</v>
      </c>
      <c r="B2144" s="1">
        <f>IF(ISERROR(SEARCH(" ",A2144)), 0, SEARCH(" ",A2144))</f>
        <v>6</v>
      </c>
      <c r="C2144" s="1">
        <f>IF(0=B2144,-1,LEFT(A2144,B2144-1)+0)</f>
        <v>53699</v>
      </c>
      <c r="D2144" s="1">
        <f>IF(B2144=0,-1,RIGHT(A2144,LEN(A2144)-B2144)+0)</f>
        <v>3889668</v>
      </c>
      <c r="F2144" s="1">
        <f>IF(C2144&lt;0,443300000,44330*(1-POWER(C2144/$A$1,1/5.255))*1000)</f>
        <v>3889097.2378336592</v>
      </c>
      <c r="H2144" s="5">
        <f t="shared" si="33"/>
        <v>1.4673801628849439E-4</v>
      </c>
    </row>
    <row r="2145" spans="1:8">
      <c r="A2145" s="3" t="s">
        <v>13250</v>
      </c>
      <c r="B2145" s="1">
        <f>IF(ISERROR(SEARCH(" ",A2145)), 0, SEARCH(" ",A2145))</f>
        <v>6</v>
      </c>
      <c r="C2145" s="1">
        <f>IF(0=B2145,-1,LEFT(A2145,B2145-1)+0)</f>
        <v>53679</v>
      </c>
      <c r="D2145" s="1">
        <f>IF(B2145=0,-1,RIGHT(A2145,LEN(A2145)-B2145)+0)</f>
        <v>3892548</v>
      </c>
      <c r="F2145" s="1">
        <f>IF(C2145&lt;0,443300000,44330*(1-POWER(C2145/$A$1,1/5.255))*1000)</f>
        <v>3891963.9059366677</v>
      </c>
      <c r="H2145" s="5">
        <f t="shared" si="33"/>
        <v>1.5005442793057514E-4</v>
      </c>
    </row>
    <row r="2146" spans="1:8">
      <c r="A2146" s="3" t="s">
        <v>13251</v>
      </c>
      <c r="B2146" s="1">
        <f>IF(ISERROR(SEARCH(" ",A2146)), 0, SEARCH(" ",A2146))</f>
        <v>6</v>
      </c>
      <c r="C2146" s="1">
        <f>IF(0=B2146,-1,LEFT(A2146,B2146-1)+0)</f>
        <v>53659</v>
      </c>
      <c r="D2146" s="1">
        <f>IF(B2146=0,-1,RIGHT(A2146,LEN(A2146)-B2146)+0)</f>
        <v>3895441</v>
      </c>
      <c r="F2146" s="1">
        <f>IF(C2146&lt;0,443300000,44330*(1-POWER(C2146/$A$1,1/5.255))*1000)</f>
        <v>3894831.4389983583</v>
      </c>
      <c r="H2146" s="5">
        <f t="shared" si="33"/>
        <v>1.5648061455472584E-4</v>
      </c>
    </row>
    <row r="2147" spans="1:8">
      <c r="A2147" s="3" t="s">
        <v>13252</v>
      </c>
      <c r="B2147" s="1">
        <f>IF(ISERROR(SEARCH(" ",A2147)), 0, SEARCH(" ",A2147))</f>
        <v>6</v>
      </c>
      <c r="C2147" s="1">
        <f>IF(0=B2147,-1,LEFT(A2147,B2147-1)+0)</f>
        <v>53639</v>
      </c>
      <c r="D2147" s="1">
        <f>IF(B2147=0,-1,RIGHT(A2147,LEN(A2147)-B2147)+0)</f>
        <v>3898333</v>
      </c>
      <c r="F2147" s="1">
        <f>IF(C2147&lt;0,443300000,44330*(1-POWER(C2147/$A$1,1/5.255))*1000)</f>
        <v>3897699.8376022535</v>
      </c>
      <c r="H2147" s="5">
        <f t="shared" si="33"/>
        <v>1.6241875636238936E-4</v>
      </c>
    </row>
    <row r="2148" spans="1:8">
      <c r="A2148" s="3" t="s">
        <v>13253</v>
      </c>
      <c r="B2148" s="1">
        <f>IF(ISERROR(SEARCH(" ",A2148)), 0, SEARCH(" ",A2148))</f>
        <v>6</v>
      </c>
      <c r="C2148" s="1">
        <f>IF(0=B2148,-1,LEFT(A2148,B2148-1)+0)</f>
        <v>53619</v>
      </c>
      <c r="D2148" s="1">
        <f>IF(B2148=0,-1,RIGHT(A2148,LEN(A2148)-B2148)+0)</f>
        <v>3901226</v>
      </c>
      <c r="F2148" s="1">
        <f>IF(C2148&lt;0,443300000,44330*(1-POWER(C2148/$A$1,1/5.255))*1000)</f>
        <v>3900569.1023324854</v>
      </c>
      <c r="H2148" s="5">
        <f t="shared" si="33"/>
        <v>1.6838236685458007E-4</v>
      </c>
    </row>
    <row r="2149" spans="1:8">
      <c r="A2149" s="3" t="s">
        <v>13254</v>
      </c>
      <c r="B2149" s="1">
        <f>IF(ISERROR(SEARCH(" ",A2149)), 0, SEARCH(" ",A2149))</f>
        <v>6</v>
      </c>
      <c r="C2149" s="1">
        <f>IF(0=B2149,-1,LEFT(A2149,B2149-1)+0)</f>
        <v>53599</v>
      </c>
      <c r="D2149" s="1">
        <f>IF(B2149=0,-1,RIGHT(A2149,LEN(A2149)-B2149)+0)</f>
        <v>3904119</v>
      </c>
      <c r="F2149" s="1">
        <f>IF(C2149&lt;0,443300000,44330*(1-POWER(C2149/$A$1,1/5.255))*1000)</f>
        <v>3903439.2337737959</v>
      </c>
      <c r="H2149" s="5">
        <f t="shared" si="33"/>
        <v>1.7411513998525971E-4</v>
      </c>
    </row>
    <row r="2150" spans="1:8">
      <c r="A2150" s="3" t="s">
        <v>13255</v>
      </c>
      <c r="B2150" s="1">
        <f>IF(ISERROR(SEARCH(" ",A2150)), 0, SEARCH(" ",A2150))</f>
        <v>6</v>
      </c>
      <c r="C2150" s="1">
        <f>IF(0=B2150,-1,LEFT(A2150,B2150-1)+0)</f>
        <v>53579</v>
      </c>
      <c r="D2150" s="1">
        <f>IF(B2150=0,-1,RIGHT(A2150,LEN(A2150)-B2150)+0)</f>
        <v>3907011</v>
      </c>
      <c r="F2150" s="1">
        <f>IF(C2150&lt;0,443300000,44330*(1-POWER(C2150/$A$1,1/5.255))*1000)</f>
        <v>3906310.2325115432</v>
      </c>
      <c r="H2150" s="5">
        <f t="shared" si="33"/>
        <v>1.7936153454822546E-4</v>
      </c>
    </row>
    <row r="2151" spans="1:8">
      <c r="A2151" s="3" t="s">
        <v>13256</v>
      </c>
      <c r="B2151" s="1">
        <f>IF(ISERROR(SEARCH(" ",A2151)), 0, SEARCH(" ",A2151))</f>
        <v>6</v>
      </c>
      <c r="C2151" s="1">
        <f>IF(0=B2151,-1,LEFT(A2151,B2151-1)+0)</f>
        <v>53559</v>
      </c>
      <c r="D2151" s="1">
        <f>IF(B2151=0,-1,RIGHT(A2151,LEN(A2151)-B2151)+0)</f>
        <v>3909904</v>
      </c>
      <c r="F2151" s="1">
        <f>IF(C2151&lt;0,443300000,44330*(1-POWER(C2151/$A$1,1/5.255))*1000)</f>
        <v>3909182.0991317001</v>
      </c>
      <c r="H2151" s="5">
        <f t="shared" si="33"/>
        <v>1.8463391129293274E-4</v>
      </c>
    </row>
    <row r="2152" spans="1:8">
      <c r="A2152" s="3" t="s">
        <v>13257</v>
      </c>
      <c r="B2152" s="1">
        <f>IF(ISERROR(SEARCH(" ",A2152)), 0, SEARCH(" ",A2152))</f>
        <v>6</v>
      </c>
      <c r="C2152" s="1">
        <f>IF(0=B2152,-1,LEFT(A2152,B2152-1)+0)</f>
        <v>53539</v>
      </c>
      <c r="D2152" s="1">
        <f>IF(B2152=0,-1,RIGHT(A2152,LEN(A2152)-B2152)+0)</f>
        <v>3912797</v>
      </c>
      <c r="F2152" s="1">
        <f>IF(C2152&lt;0,443300000,44330*(1-POWER(C2152/$A$1,1/5.255))*1000)</f>
        <v>3912054.8342208494</v>
      </c>
      <c r="H2152" s="5">
        <f t="shared" si="33"/>
        <v>1.8967653551936294E-4</v>
      </c>
    </row>
    <row r="2153" spans="1:8">
      <c r="A2153" s="3" t="s">
        <v>13258</v>
      </c>
      <c r="B2153" s="1">
        <f>IF(ISERROR(SEARCH(" ",A2153)), 0, SEARCH(" ",A2153))</f>
        <v>6</v>
      </c>
      <c r="C2153" s="1">
        <f>IF(0=B2153,-1,LEFT(A2153,B2153-1)+0)</f>
        <v>53519</v>
      </c>
      <c r="D2153" s="1">
        <f>IF(B2153=0,-1,RIGHT(A2153,LEN(A2153)-B2153)+0)</f>
        <v>3915689</v>
      </c>
      <c r="F2153" s="1">
        <f>IF(C2153&lt;0,443300000,44330*(1-POWER(C2153/$A$1,1/5.255))*1000)</f>
        <v>3914928.4383661943</v>
      </c>
      <c r="H2153" s="5">
        <f t="shared" si="33"/>
        <v>1.9423443327744986E-4</v>
      </c>
    </row>
    <row r="2154" spans="1:8">
      <c r="A2154" s="3" t="s">
        <v>13259</v>
      </c>
      <c r="B2154" s="1">
        <f>IF(ISERROR(SEARCH(" ",A2154)), 0, SEARCH(" ",A2154))</f>
        <v>6</v>
      </c>
      <c r="C2154" s="1">
        <f>IF(0=B2154,-1,LEFT(A2154,B2154-1)+0)</f>
        <v>53499</v>
      </c>
      <c r="D2154" s="1">
        <f>IF(B2154=0,-1,RIGHT(A2154,LEN(A2154)-B2154)+0)</f>
        <v>3918570</v>
      </c>
      <c r="F2154" s="1">
        <f>IF(C2154&lt;0,443300000,44330*(1-POWER(C2154/$A$1,1/5.255))*1000)</f>
        <v>3917802.9121555593</v>
      </c>
      <c r="H2154" s="5">
        <f t="shared" si="33"/>
        <v>1.9575708598818282E-4</v>
      </c>
    </row>
    <row r="2155" spans="1:8">
      <c r="A2155" s="3" t="s">
        <v>13260</v>
      </c>
      <c r="B2155" s="1">
        <f>IF(ISERROR(SEARCH(" ",A2155)), 0, SEARCH(" ",A2155))</f>
        <v>6</v>
      </c>
      <c r="C2155" s="1">
        <f>IF(0=B2155,-1,LEFT(A2155,B2155-1)+0)</f>
        <v>53479</v>
      </c>
      <c r="D2155" s="1">
        <f>IF(B2155=0,-1,RIGHT(A2155,LEN(A2155)-B2155)+0)</f>
        <v>3921462</v>
      </c>
      <c r="F2155" s="1">
        <f>IF(C2155&lt;0,443300000,44330*(1-POWER(C2155/$A$1,1/5.255))*1000)</f>
        <v>3920678.256177376</v>
      </c>
      <c r="H2155" s="5">
        <f t="shared" si="33"/>
        <v>1.9986010896547654E-4</v>
      </c>
    </row>
    <row r="2156" spans="1:8">
      <c r="A2156" s="3" t="s">
        <v>13261</v>
      </c>
      <c r="B2156" s="1">
        <f>IF(ISERROR(SEARCH(" ",A2156)), 0, SEARCH(" ",A2156))</f>
        <v>6</v>
      </c>
      <c r="C2156" s="1">
        <f>IF(0=B2156,-1,LEFT(A2156,B2156-1)+0)</f>
        <v>53459</v>
      </c>
      <c r="D2156" s="1">
        <f>IF(B2156=0,-1,RIGHT(A2156,LEN(A2156)-B2156)+0)</f>
        <v>3924355</v>
      </c>
      <c r="F2156" s="1">
        <f>IF(C2156&lt;0,443300000,44330*(1-POWER(C2156/$A$1,1/5.255))*1000)</f>
        <v>3923554.4710206953</v>
      </c>
      <c r="H2156" s="5">
        <f t="shared" si="33"/>
        <v>2.0398994976364581E-4</v>
      </c>
    </row>
    <row r="2157" spans="1:8">
      <c r="A2157" s="3" t="s">
        <v>13262</v>
      </c>
      <c r="B2157" s="1">
        <f>IF(ISERROR(SEARCH(" ",A2157)), 0, SEARCH(" ",A2157))</f>
        <v>6</v>
      </c>
      <c r="C2157" s="1">
        <f>IF(0=B2157,-1,LEFT(A2157,B2157-1)+0)</f>
        <v>53439</v>
      </c>
      <c r="D2157" s="1">
        <f>IF(B2157=0,-1,RIGHT(A2157,LEN(A2157)-B2157)+0)</f>
        <v>3927248</v>
      </c>
      <c r="F2157" s="1">
        <f>IF(C2157&lt;0,443300000,44330*(1-POWER(C2157/$A$1,1/5.255))*1000)</f>
        <v>3926431.5572751947</v>
      </c>
      <c r="H2157" s="5">
        <f t="shared" si="33"/>
        <v>2.0789181757946664E-4</v>
      </c>
    </row>
    <row r="2158" spans="1:8">
      <c r="A2158" s="3" t="s">
        <v>13263</v>
      </c>
      <c r="B2158" s="1">
        <f>IF(ISERROR(SEARCH(" ",A2158)), 0, SEARCH(" ",A2158))</f>
        <v>6</v>
      </c>
      <c r="C2158" s="1">
        <f>IF(0=B2158,-1,LEFT(A2158,B2158-1)+0)</f>
        <v>53419</v>
      </c>
      <c r="D2158" s="1">
        <f>IF(B2158=0,-1,RIGHT(A2158,LEN(A2158)-B2158)+0)</f>
        <v>3930140</v>
      </c>
      <c r="F2158" s="1">
        <f>IF(C2158&lt;0,443300000,44330*(1-POWER(C2158/$A$1,1/5.255))*1000)</f>
        <v>3929309.5155311739</v>
      </c>
      <c r="H2158" s="5">
        <f t="shared" si="33"/>
        <v>2.1131167562124829E-4</v>
      </c>
    </row>
    <row r="2159" spans="1:8">
      <c r="A2159" s="3" t="s">
        <v>13264</v>
      </c>
      <c r="B2159" s="1">
        <f>IF(ISERROR(SEARCH(" ",A2159)), 0, SEARCH(" ",A2159))</f>
        <v>6</v>
      </c>
      <c r="C2159" s="1">
        <f>IF(0=B2159,-1,LEFT(A2159,B2159-1)+0)</f>
        <v>53399</v>
      </c>
      <c r="D2159" s="1">
        <f>IF(B2159=0,-1,RIGHT(A2159,LEN(A2159)-B2159)+0)</f>
        <v>3933033</v>
      </c>
      <c r="F2159" s="1">
        <f>IF(C2159&lt;0,443300000,44330*(1-POWER(C2159/$A$1,1/5.255))*1000)</f>
        <v>3932188.3463795418</v>
      </c>
      <c r="H2159" s="5">
        <f t="shared" si="33"/>
        <v>2.1475884399093728E-4</v>
      </c>
    </row>
    <row r="2160" spans="1:8">
      <c r="A2160" s="3" t="s">
        <v>13265</v>
      </c>
      <c r="B2160" s="1">
        <f>IF(ISERROR(SEARCH(" ",A2160)), 0, SEARCH(" ",A2160))</f>
        <v>6</v>
      </c>
      <c r="C2160" s="1">
        <f>IF(0=B2160,-1,LEFT(A2160,B2160-1)+0)</f>
        <v>53379</v>
      </c>
      <c r="D2160" s="1">
        <f>IF(B2160=0,-1,RIGHT(A2160,LEN(A2160)-B2160)+0)</f>
        <v>3935926</v>
      </c>
      <c r="F2160" s="1">
        <f>IF(C2160&lt;0,443300000,44330*(1-POWER(C2160/$A$1,1/5.255))*1000)</f>
        <v>3935068.0504118321</v>
      </c>
      <c r="H2160" s="5">
        <f t="shared" si="33"/>
        <v>2.1797909517809705E-4</v>
      </c>
    </row>
    <row r="2161" spans="1:8">
      <c r="A2161" s="3" t="s">
        <v>13266</v>
      </c>
      <c r="B2161" s="1">
        <f>IF(ISERROR(SEARCH(" ",A2161)), 0, SEARCH(" ",A2161))</f>
        <v>6</v>
      </c>
      <c r="C2161" s="1">
        <f>IF(0=B2161,-1,LEFT(A2161,B2161-1)+0)</f>
        <v>53359</v>
      </c>
      <c r="D2161" s="1">
        <f>IF(B2161=0,-1,RIGHT(A2161,LEN(A2161)-B2161)+0)</f>
        <v>3938818</v>
      </c>
      <c r="F2161" s="1">
        <f>IF(C2161&lt;0,443300000,44330*(1-POWER(C2161/$A$1,1/5.255))*1000)</f>
        <v>3937948.6282202103</v>
      </c>
      <c r="H2161" s="5">
        <f t="shared" si="33"/>
        <v>2.2071895167273086E-4</v>
      </c>
    </row>
    <row r="2162" spans="1:8">
      <c r="A2162" s="3" t="s">
        <v>13267</v>
      </c>
      <c r="B2162" s="1">
        <f>IF(ISERROR(SEARCH(" ",A2162)), 0, SEARCH(" ",A2162))</f>
        <v>6</v>
      </c>
      <c r="C2162" s="1">
        <f>IF(0=B2162,-1,LEFT(A2162,B2162-1)+0)</f>
        <v>53339</v>
      </c>
      <c r="D2162" s="1">
        <f>IF(B2162=0,-1,RIGHT(A2162,LEN(A2162)-B2162)+0)</f>
        <v>3941711</v>
      </c>
      <c r="F2162" s="1">
        <f>IF(C2162&lt;0,443300000,44330*(1-POWER(C2162/$A$1,1/5.255))*1000)</f>
        <v>3940830.0803974597</v>
      </c>
      <c r="H2162" s="5">
        <f t="shared" si="33"/>
        <v>2.2348660328987125E-4</v>
      </c>
    </row>
    <row r="2163" spans="1:8">
      <c r="A2163" s="3" t="s">
        <v>13268</v>
      </c>
      <c r="B2163" s="1">
        <f>IF(ISERROR(SEARCH(" ",A2163)), 0, SEARCH(" ",A2163))</f>
        <v>6</v>
      </c>
      <c r="C2163" s="1">
        <f>IF(0=B2163,-1,LEFT(A2163,B2163-1)+0)</f>
        <v>53319</v>
      </c>
      <c r="D2163" s="1">
        <f>IF(B2163=0,-1,RIGHT(A2163,LEN(A2163)-B2163)+0)</f>
        <v>3944591</v>
      </c>
      <c r="F2163" s="1">
        <f>IF(C2163&lt;0,443300000,44330*(1-POWER(C2163/$A$1,1/5.255))*1000)</f>
        <v>3943712.4075369854</v>
      </c>
      <c r="H2163" s="5">
        <f t="shared" si="33"/>
        <v>2.2273347554021376E-4</v>
      </c>
    </row>
    <row r="2164" spans="1:8">
      <c r="A2164" s="3" t="s">
        <v>13269</v>
      </c>
      <c r="B2164" s="1">
        <f>IF(ISERROR(SEARCH(" ",A2164)), 0, SEARCH(" ",A2164))</f>
        <v>6</v>
      </c>
      <c r="C2164" s="1">
        <f>IF(0=B2164,-1,LEFT(A2164,B2164-1)+0)</f>
        <v>53299</v>
      </c>
      <c r="D2164" s="1">
        <f>IF(B2164=0,-1,RIGHT(A2164,LEN(A2164)-B2164)+0)</f>
        <v>3947484</v>
      </c>
      <c r="F2164" s="1">
        <f>IF(C2164&lt;0,443300000,44330*(1-POWER(C2164/$A$1,1/5.255))*1000)</f>
        <v>3946595.6102328259</v>
      </c>
      <c r="H2164" s="5">
        <f t="shared" si="33"/>
        <v>2.25052151490454E-4</v>
      </c>
    </row>
    <row r="2165" spans="1:8">
      <c r="A2165" s="3" t="s">
        <v>13270</v>
      </c>
      <c r="B2165" s="1">
        <f>IF(ISERROR(SEARCH(" ",A2165)), 0, SEARCH(" ",A2165))</f>
        <v>6</v>
      </c>
      <c r="C2165" s="1">
        <f>IF(0=B2165,-1,LEFT(A2165,B2165-1)+0)</f>
        <v>53279</v>
      </c>
      <c r="D2165" s="1">
        <f>IF(B2165=0,-1,RIGHT(A2165,LEN(A2165)-B2165)+0)</f>
        <v>3950376</v>
      </c>
      <c r="F2165" s="1">
        <f>IF(C2165&lt;0,443300000,44330*(1-POWER(C2165/$A$1,1/5.255))*1000)</f>
        <v>3949479.6890796372</v>
      </c>
      <c r="H2165" s="5">
        <f t="shared" si="33"/>
        <v>2.2689255917989235E-4</v>
      </c>
    </row>
    <row r="2166" spans="1:8">
      <c r="A2166" s="3" t="s">
        <v>13271</v>
      </c>
      <c r="B2166" s="1">
        <f>IF(ISERROR(SEARCH(" ",A2166)), 0, SEARCH(" ",A2166))</f>
        <v>6</v>
      </c>
      <c r="C2166" s="1">
        <f>IF(0=B2166,-1,LEFT(A2166,B2166-1)+0)</f>
        <v>53259</v>
      </c>
      <c r="D2166" s="1">
        <f>IF(B2166=0,-1,RIGHT(A2166,LEN(A2166)-B2166)+0)</f>
        <v>3953269</v>
      </c>
      <c r="F2166" s="1">
        <f>IF(C2166&lt;0,443300000,44330*(1-POWER(C2166/$A$1,1/5.255))*1000)</f>
        <v>3952364.6446727025</v>
      </c>
      <c r="H2166" s="5">
        <f t="shared" si="33"/>
        <v>2.2876139400012185E-4</v>
      </c>
    </row>
    <row r="2167" spans="1:8">
      <c r="A2167" s="3" t="s">
        <v>13272</v>
      </c>
      <c r="B2167" s="1">
        <f>IF(ISERROR(SEARCH(" ",A2167)), 0, SEARCH(" ",A2167))</f>
        <v>6</v>
      </c>
      <c r="C2167" s="1">
        <f>IF(0=B2167,-1,LEFT(A2167,B2167-1)+0)</f>
        <v>53239</v>
      </c>
      <c r="D2167" s="1">
        <f>IF(B2167=0,-1,RIGHT(A2167,LEN(A2167)-B2167)+0)</f>
        <v>3956162</v>
      </c>
      <c r="F2167" s="1">
        <f>IF(C2167&lt;0,443300000,44330*(1-POWER(C2167/$A$1,1/5.255))*1000)</f>
        <v>3955250.477607952</v>
      </c>
      <c r="H2167" s="5">
        <f t="shared" si="33"/>
        <v>2.3040572960562151E-4</v>
      </c>
    </row>
    <row r="2168" spans="1:8">
      <c r="A2168" s="3" t="s">
        <v>13273</v>
      </c>
      <c r="B2168" s="1">
        <f>IF(ISERROR(SEARCH(" ",A2168)), 0, SEARCH(" ",A2168))</f>
        <v>6</v>
      </c>
      <c r="C2168" s="1">
        <f>IF(0=B2168,-1,LEFT(A2168,B2168-1)+0)</f>
        <v>53219</v>
      </c>
      <c r="D2168" s="1">
        <f>IF(B2168=0,-1,RIGHT(A2168,LEN(A2168)-B2168)+0)</f>
        <v>3959054</v>
      </c>
      <c r="F2168" s="1">
        <f>IF(C2168&lt;0,443300000,44330*(1-POWER(C2168/$A$1,1/5.255))*1000)</f>
        <v>3958137.1884819143</v>
      </c>
      <c r="H2168" s="5">
        <f t="shared" si="33"/>
        <v>2.3157338043018733E-4</v>
      </c>
    </row>
    <row r="2169" spans="1:8">
      <c r="A2169" s="3" t="s">
        <v>13274</v>
      </c>
      <c r="B2169" s="1">
        <f>IF(ISERROR(SEARCH(" ",A2169)), 0, SEARCH(" ",A2169))</f>
        <v>6</v>
      </c>
      <c r="C2169" s="1">
        <f>IF(0=B2169,-1,LEFT(A2169,B2169-1)+0)</f>
        <v>53199</v>
      </c>
      <c r="D2169" s="1">
        <f>IF(B2169=0,-1,RIGHT(A2169,LEN(A2169)-B2169)+0)</f>
        <v>3961947</v>
      </c>
      <c r="F2169" s="1">
        <f>IF(C2169&lt;0,443300000,44330*(1-POWER(C2169/$A$1,1/5.255))*1000)</f>
        <v>3961024.7778917751</v>
      </c>
      <c r="H2169" s="5">
        <f t="shared" si="33"/>
        <v>2.3276992555046105E-4</v>
      </c>
    </row>
    <row r="2170" spans="1:8">
      <c r="A2170" s="3" t="s">
        <v>13275</v>
      </c>
      <c r="B2170" s="1">
        <f>IF(ISERROR(SEARCH(" ",A2170)), 0, SEARCH(" ",A2170))</f>
        <v>6</v>
      </c>
      <c r="C2170" s="1">
        <f>IF(0=B2170,-1,LEFT(A2170,B2170-1)+0)</f>
        <v>53179</v>
      </c>
      <c r="D2170" s="1">
        <f>IF(B2170=0,-1,RIGHT(A2170,LEN(A2170)-B2170)+0)</f>
        <v>3964840</v>
      </c>
      <c r="F2170" s="1">
        <f>IF(C2170&lt;0,443300000,44330*(1-POWER(C2170/$A$1,1/5.255))*1000)</f>
        <v>3963913.2464353382</v>
      </c>
      <c r="H2170" s="5">
        <f t="shared" si="33"/>
        <v>2.3374299206571625E-4</v>
      </c>
    </row>
    <row r="2171" spans="1:8">
      <c r="A2171" s="3" t="s">
        <v>13276</v>
      </c>
      <c r="B2171" s="1">
        <f>IF(ISERROR(SEARCH(" ",A2171)), 0, SEARCH(" ",A2171))</f>
        <v>6</v>
      </c>
      <c r="C2171" s="1">
        <f>IF(0=B2171,-1,LEFT(A2171,B2171-1)+0)</f>
        <v>53159</v>
      </c>
      <c r="D2171" s="1">
        <f>IF(B2171=0,-1,RIGHT(A2171,LEN(A2171)-B2171)+0)</f>
        <v>3967733</v>
      </c>
      <c r="F2171" s="1">
        <f>IF(C2171&lt;0,443300000,44330*(1-POWER(C2171/$A$1,1/5.255))*1000)</f>
        <v>3966802.5947110378</v>
      </c>
      <c r="H2171" s="5">
        <f t="shared" si="33"/>
        <v>2.3449291798671474E-4</v>
      </c>
    </row>
    <row r="2172" spans="1:8">
      <c r="A2172" s="3" t="s">
        <v>13277</v>
      </c>
      <c r="B2172" s="1">
        <f>IF(ISERROR(SEARCH(" ",A2172)), 0, SEARCH(" ",A2172))</f>
        <v>6</v>
      </c>
      <c r="C2172" s="1">
        <f>IF(0=B2172,-1,LEFT(A2172,B2172-1)+0)</f>
        <v>53139</v>
      </c>
      <c r="D2172" s="1">
        <f>IF(B2172=0,-1,RIGHT(A2172,LEN(A2172)-B2172)+0)</f>
        <v>3970613</v>
      </c>
      <c r="F2172" s="1">
        <f>IF(C2172&lt;0,443300000,44330*(1-POWER(C2172/$A$1,1/5.255))*1000)</f>
        <v>3969692.8233179427</v>
      </c>
      <c r="H2172" s="5">
        <f t="shared" si="33"/>
        <v>2.3174675599392961E-4</v>
      </c>
    </row>
    <row r="2173" spans="1:8">
      <c r="A2173" s="3" t="s">
        <v>13278</v>
      </c>
      <c r="B2173" s="1">
        <f>IF(ISERROR(SEARCH(" ",A2173)), 0, SEARCH(" ",A2173))</f>
        <v>6</v>
      </c>
      <c r="C2173" s="1">
        <f>IF(0=B2173,-1,LEFT(A2173,B2173-1)+0)</f>
        <v>53119</v>
      </c>
      <c r="D2173" s="1">
        <f>IF(B2173=0,-1,RIGHT(A2173,LEN(A2173)-B2173)+0)</f>
        <v>3973505</v>
      </c>
      <c r="F2173" s="1">
        <f>IF(C2173&lt;0,443300000,44330*(1-POWER(C2173/$A$1,1/5.255))*1000)</f>
        <v>3972583.9328557584</v>
      </c>
      <c r="H2173" s="5">
        <f t="shared" si="33"/>
        <v>2.3180218578852917E-4</v>
      </c>
    </row>
    <row r="2174" spans="1:8">
      <c r="A2174" s="3" t="s">
        <v>13279</v>
      </c>
      <c r="B2174" s="1">
        <f>IF(ISERROR(SEARCH(" ",A2174)), 0, SEARCH(" ",A2174))</f>
        <v>6</v>
      </c>
      <c r="C2174" s="1">
        <f>IF(0=B2174,-1,LEFT(A2174,B2174-1)+0)</f>
        <v>53099</v>
      </c>
      <c r="D2174" s="1">
        <f>IF(B2174=0,-1,RIGHT(A2174,LEN(A2174)-B2174)+0)</f>
        <v>3976398</v>
      </c>
      <c r="F2174" s="1">
        <f>IF(C2174&lt;0,443300000,44330*(1-POWER(C2174/$A$1,1/5.255))*1000)</f>
        <v>3975475.9239248228</v>
      </c>
      <c r="H2174" s="5">
        <f t="shared" si="33"/>
        <v>2.3188726962873789E-4</v>
      </c>
    </row>
    <row r="2175" spans="1:8">
      <c r="A2175" s="3" t="s">
        <v>13280</v>
      </c>
      <c r="B2175" s="1">
        <f>IF(ISERROR(SEARCH(" ",A2175)), 0, SEARCH(" ",A2175))</f>
        <v>6</v>
      </c>
      <c r="C2175" s="1">
        <f>IF(0=B2175,-1,LEFT(A2175,B2175-1)+0)</f>
        <v>53079</v>
      </c>
      <c r="D2175" s="1">
        <f>IF(B2175=0,-1,RIGHT(A2175,LEN(A2175)-B2175)+0)</f>
        <v>3979291</v>
      </c>
      <c r="F2175" s="1">
        <f>IF(C2175&lt;0,443300000,44330*(1-POWER(C2175/$A$1,1/5.255))*1000)</f>
        <v>3978368.7971261102</v>
      </c>
      <c r="H2175" s="5">
        <f t="shared" si="33"/>
        <v>2.3175054900227766E-4</v>
      </c>
    </row>
    <row r="2176" spans="1:8">
      <c r="A2176" s="3" t="s">
        <v>13281</v>
      </c>
      <c r="B2176" s="1">
        <f>IF(ISERROR(SEARCH(" ",A2176)), 0, SEARCH(" ",A2176))</f>
        <v>6</v>
      </c>
      <c r="C2176" s="1">
        <f>IF(0=B2176,-1,LEFT(A2176,B2176-1)+0)</f>
        <v>53059</v>
      </c>
      <c r="D2176" s="1">
        <f>IF(B2176=0,-1,RIGHT(A2176,LEN(A2176)-B2176)+0)</f>
        <v>3982183</v>
      </c>
      <c r="F2176" s="1">
        <f>IF(C2176&lt;0,443300000,44330*(1-POWER(C2176/$A$1,1/5.255))*1000)</f>
        <v>3981262.5530612343</v>
      </c>
      <c r="H2176" s="5">
        <f t="shared" si="33"/>
        <v>2.3114129580827927E-4</v>
      </c>
    </row>
    <row r="2177" spans="1:8">
      <c r="A2177" s="3" t="s">
        <v>13282</v>
      </c>
      <c r="B2177" s="1">
        <f>IF(ISERROR(SEARCH(" ",A2177)), 0, SEARCH(" ",A2177))</f>
        <v>6</v>
      </c>
      <c r="C2177" s="1">
        <f>IF(0=B2177,-1,LEFT(A2177,B2177-1)+0)</f>
        <v>53039</v>
      </c>
      <c r="D2177" s="1">
        <f>IF(B2177=0,-1,RIGHT(A2177,LEN(A2177)-B2177)+0)</f>
        <v>3985076</v>
      </c>
      <c r="F2177" s="1">
        <f>IF(C2177&lt;0,443300000,44330*(1-POWER(C2177/$A$1,1/5.255))*1000)</f>
        <v>3984157.192332434</v>
      </c>
      <c r="H2177" s="5">
        <f t="shared" si="33"/>
        <v>2.3056214425170254E-4</v>
      </c>
    </row>
    <row r="2178" spans="1:8">
      <c r="A2178" s="3" t="s">
        <v>13283</v>
      </c>
      <c r="B2178" s="1">
        <f>IF(ISERROR(SEARCH(" ",A2178)), 0, SEARCH(" ",A2178))</f>
        <v>6</v>
      </c>
      <c r="C2178" s="1">
        <f>IF(0=B2178,-1,LEFT(A2178,B2178-1)+0)</f>
        <v>53019</v>
      </c>
      <c r="D2178" s="1">
        <f>IF(B2178=0,-1,RIGHT(A2178,LEN(A2178)-B2178)+0)</f>
        <v>3987969</v>
      </c>
      <c r="F2178" s="1">
        <f>IF(C2178&lt;0,443300000,44330*(1-POWER(C2178/$A$1,1/5.255))*1000)</f>
        <v>3987052.7155426028</v>
      </c>
      <c r="H2178" s="5">
        <f t="shared" si="33"/>
        <v>2.2976218155085497E-4</v>
      </c>
    </row>
    <row r="2179" spans="1:8">
      <c r="A2179" s="3" t="s">
        <v>13284</v>
      </c>
      <c r="B2179" s="1">
        <f>IF(ISERROR(SEARCH(" ",A2179)), 0, SEARCH(" ",A2179))</f>
        <v>6</v>
      </c>
      <c r="C2179" s="1">
        <f>IF(0=B2179,-1,LEFT(A2179,B2179-1)+0)</f>
        <v>52999</v>
      </c>
      <c r="D2179" s="1">
        <f>IF(B2179=0,-1,RIGHT(A2179,LEN(A2179)-B2179)+0)</f>
        <v>3990861</v>
      </c>
      <c r="F2179" s="1">
        <f>IF(C2179&lt;0,443300000,44330*(1-POWER(C2179/$A$1,1/5.255))*1000)</f>
        <v>3989949.1232952587</v>
      </c>
      <c r="H2179" s="5">
        <f t="shared" si="33"/>
        <v>2.284912215036478E-4</v>
      </c>
    </row>
    <row r="2180" spans="1:8">
      <c r="A2180" s="3" t="s">
        <v>13285</v>
      </c>
      <c r="B2180" s="1">
        <f>IF(ISERROR(SEARCH(" ",A2180)), 0, SEARCH(" ",A2180))</f>
        <v>6</v>
      </c>
      <c r="C2180" s="1">
        <f>IF(0=B2180,-1,LEFT(A2180,B2180-1)+0)</f>
        <v>52979</v>
      </c>
      <c r="D2180" s="1">
        <f>IF(B2180=0,-1,RIGHT(A2180,LEN(A2180)-B2180)+0)</f>
        <v>3993741</v>
      </c>
      <c r="F2180" s="1">
        <f>IF(C2180&lt;0,443300000,44330*(1-POWER(C2180/$A$1,1/5.255))*1000)</f>
        <v>3992846.4161945754</v>
      </c>
      <c r="H2180" s="5">
        <f t="shared" ref="H2180:H2243" si="34">IF(D2180&gt;0,ABS((F2180-D2180)/D2180),0)</f>
        <v>2.2399644980098283E-4</v>
      </c>
    </row>
    <row r="2181" spans="1:8">
      <c r="A2181" s="3" t="s">
        <v>13286</v>
      </c>
      <c r="B2181" s="1">
        <f>IF(ISERROR(SEARCH(" ",A2181)), 0, SEARCH(" ",A2181))</f>
        <v>6</v>
      </c>
      <c r="C2181" s="1">
        <f>IF(0=B2181,-1,LEFT(A2181,B2181-1)+0)</f>
        <v>52959</v>
      </c>
      <c r="D2181" s="1">
        <f>IF(B2181=0,-1,RIGHT(A2181,LEN(A2181)-B2181)+0)</f>
        <v>3996634</v>
      </c>
      <c r="F2181" s="1">
        <f>IF(C2181&lt;0,443300000,44330*(1-POWER(C2181/$A$1,1/5.255))*1000)</f>
        <v>3995744.5948453448</v>
      </c>
      <c r="H2181" s="5">
        <f t="shared" si="34"/>
        <v>2.2253855485771825E-4</v>
      </c>
    </row>
    <row r="2182" spans="1:8">
      <c r="A2182" s="3" t="s">
        <v>13287</v>
      </c>
      <c r="B2182" s="1">
        <f>IF(ISERROR(SEARCH(" ",A2182)), 0, SEARCH(" ",A2182))</f>
        <v>6</v>
      </c>
      <c r="C2182" s="1">
        <f>IF(0=B2182,-1,LEFT(A2182,B2182-1)+0)</f>
        <v>52939</v>
      </c>
      <c r="D2182" s="1">
        <f>IF(B2182=0,-1,RIGHT(A2182,LEN(A2182)-B2182)+0)</f>
        <v>3999527</v>
      </c>
      <c r="F2182" s="1">
        <f>IF(C2182&lt;0,443300000,44330*(1-POWER(C2182/$A$1,1/5.255))*1000)</f>
        <v>3998643.6598530253</v>
      </c>
      <c r="H2182" s="5">
        <f t="shared" si="34"/>
        <v>2.2086115357507536E-4</v>
      </c>
    </row>
    <row r="2183" spans="1:8">
      <c r="A2183" s="3" t="s">
        <v>13288</v>
      </c>
      <c r="B2183" s="1">
        <f>IF(ISERROR(SEARCH(" ",A2183)), 0, SEARCH(" ",A2183))</f>
        <v>6</v>
      </c>
      <c r="C2183" s="1">
        <f>IF(0=B2183,-1,LEFT(A2183,B2183-1)+0)</f>
        <v>52919</v>
      </c>
      <c r="D2183" s="1">
        <f>IF(B2183=0,-1,RIGHT(A2183,LEN(A2183)-B2183)+0)</f>
        <v>4002420</v>
      </c>
      <c r="F2183" s="1">
        <f>IF(C2183&lt;0,443300000,44330*(1-POWER(C2183/$A$1,1/5.255))*1000)</f>
        <v>4001543.6118236999</v>
      </c>
      <c r="H2183" s="5">
        <f t="shared" si="34"/>
        <v>2.1896457050986584E-4</v>
      </c>
    </row>
    <row r="2184" spans="1:8">
      <c r="A2184" s="3" t="s">
        <v>13289</v>
      </c>
      <c r="B2184" s="1">
        <f>IF(ISERROR(SEARCH(" ",A2184)), 0, SEARCH(" ",A2184))</f>
        <v>6</v>
      </c>
      <c r="C2184" s="1">
        <f>IF(0=B2184,-1,LEFT(A2184,B2184-1)+0)</f>
        <v>52899</v>
      </c>
      <c r="D2184" s="1">
        <f>IF(B2184=0,-1,RIGHT(A2184,LEN(A2184)-B2184)+0)</f>
        <v>4005312</v>
      </c>
      <c r="F2184" s="1">
        <f>IF(C2184&lt;0,443300000,44330*(1-POWER(C2184/$A$1,1/5.255))*1000)</f>
        <v>4004444.4513641093</v>
      </c>
      <c r="H2184" s="5">
        <f t="shared" si="34"/>
        <v>2.1659951481699987E-4</v>
      </c>
    </row>
    <row r="2185" spans="1:8">
      <c r="A2185" s="3" t="s">
        <v>13290</v>
      </c>
      <c r="B2185" s="1">
        <f>IF(ISERROR(SEARCH(" ",A2185)), 0, SEARCH(" ",A2185))</f>
        <v>6</v>
      </c>
      <c r="C2185" s="1">
        <f>IF(0=B2185,-1,LEFT(A2185,B2185-1)+0)</f>
        <v>52879</v>
      </c>
      <c r="D2185" s="1">
        <f>IF(B2185=0,-1,RIGHT(A2185,LEN(A2185)-B2185)+0)</f>
        <v>4008205</v>
      </c>
      <c r="F2185" s="1">
        <f>IF(C2185&lt;0,443300000,44330*(1-POWER(C2185/$A$1,1/5.255))*1000)</f>
        <v>4007346.1790816267</v>
      </c>
      <c r="H2185" s="5">
        <f t="shared" si="34"/>
        <v>2.1426571704124362E-4</v>
      </c>
    </row>
    <row r="2186" spans="1:8">
      <c r="A2186" s="3" t="s">
        <v>13291</v>
      </c>
      <c r="B2186" s="1">
        <f>IF(ISERROR(SEARCH(" ",A2186)), 0, SEARCH(" ",A2186))</f>
        <v>6</v>
      </c>
      <c r="C2186" s="1">
        <f>IF(0=B2186,-1,LEFT(A2186,B2186-1)+0)</f>
        <v>52859</v>
      </c>
      <c r="D2186" s="1">
        <f>IF(B2186=0,-1,RIGHT(A2186,LEN(A2186)-B2186)+0)</f>
        <v>4011098</v>
      </c>
      <c r="F2186" s="1">
        <f>IF(C2186&lt;0,443300000,44330*(1-POWER(C2186/$A$1,1/5.255))*1000)</f>
        <v>4010248.7955842786</v>
      </c>
      <c r="H2186" s="5">
        <f t="shared" si="34"/>
        <v>2.1171370425787482E-4</v>
      </c>
    </row>
    <row r="2187" spans="1:8">
      <c r="A2187" s="3" t="s">
        <v>13292</v>
      </c>
      <c r="B2187" s="1">
        <f>IF(ISERROR(SEARCH(" ",A2187)), 0, SEARCH(" ",A2187))</f>
        <v>6</v>
      </c>
      <c r="C2187" s="1">
        <f>IF(0=B2187,-1,LEFT(A2187,B2187-1)+0)</f>
        <v>52839</v>
      </c>
      <c r="D2187" s="1">
        <f>IF(B2187=0,-1,RIGHT(A2187,LEN(A2187)-B2187)+0)</f>
        <v>4013990</v>
      </c>
      <c r="F2187" s="1">
        <f>IF(C2187&lt;0,443300000,44330*(1-POWER(C2187/$A$1,1/5.255))*1000)</f>
        <v>4013152.301480731</v>
      </c>
      <c r="H2187" s="5">
        <f t="shared" si="34"/>
        <v>2.0869472003393243E-4</v>
      </c>
    </row>
    <row r="2188" spans="1:8">
      <c r="A2188" s="3" t="s">
        <v>13293</v>
      </c>
      <c r="B2188" s="1">
        <f>IF(ISERROR(SEARCH(" ",A2188)), 0, SEARCH(" ",A2188))</f>
        <v>6</v>
      </c>
      <c r="C2188" s="1">
        <f>IF(0=B2188,-1,LEFT(A2188,B2188-1)+0)</f>
        <v>52819</v>
      </c>
      <c r="D2188" s="1">
        <f>IF(B2188=0,-1,RIGHT(A2188,LEN(A2188)-B2188)+0)</f>
        <v>4016883</v>
      </c>
      <c r="F2188" s="1">
        <f>IF(C2188&lt;0,443300000,44330*(1-POWER(C2188/$A$1,1/5.255))*1000)</f>
        <v>4016056.6973803048</v>
      </c>
      <c r="H2188" s="5">
        <f t="shared" si="34"/>
        <v>2.0570741535045901E-4</v>
      </c>
    </row>
    <row r="2189" spans="1:8">
      <c r="A2189" s="3" t="s">
        <v>13294</v>
      </c>
      <c r="B2189" s="1">
        <f>IF(ISERROR(SEARCH(" ",A2189)), 0, SEARCH(" ",A2189))</f>
        <v>6</v>
      </c>
      <c r="C2189" s="1">
        <f>IF(0=B2189,-1,LEFT(A2189,B2189-1)+0)</f>
        <v>52799</v>
      </c>
      <c r="D2189" s="1">
        <f>IF(B2189=0,-1,RIGHT(A2189,LEN(A2189)-B2189)+0)</f>
        <v>4019763</v>
      </c>
      <c r="F2189" s="1">
        <f>IF(C2189&lt;0,443300000,44330*(1-POWER(C2189/$A$1,1/5.255))*1000)</f>
        <v>4018961.9838929661</v>
      </c>
      <c r="H2189" s="5">
        <f t="shared" si="34"/>
        <v>1.9926948604530621E-4</v>
      </c>
    </row>
    <row r="2190" spans="1:8">
      <c r="A2190" s="3" t="s">
        <v>13295</v>
      </c>
      <c r="B2190" s="1">
        <f>IF(ISERROR(SEARCH(" ",A2190)), 0, SEARCH(" ",A2190))</f>
        <v>6</v>
      </c>
      <c r="C2190" s="1">
        <f>IF(0=B2190,-1,LEFT(A2190,B2190-1)+0)</f>
        <v>52779</v>
      </c>
      <c r="D2190" s="1">
        <f>IF(B2190=0,-1,RIGHT(A2190,LEN(A2190)-B2190)+0)</f>
        <v>4022656</v>
      </c>
      <c r="F2190" s="1">
        <f>IF(C2190&lt;0,443300000,44330*(1-POWER(C2190/$A$1,1/5.255))*1000)</f>
        <v>4021868.161629335</v>
      </c>
      <c r="H2190" s="5">
        <f t="shared" si="34"/>
        <v>1.9585029658637887E-4</v>
      </c>
    </row>
    <row r="2191" spans="1:8">
      <c r="A2191" s="3" t="s">
        <v>13296</v>
      </c>
      <c r="B2191" s="1">
        <f>IF(ISERROR(SEARCH(" ",A2191)), 0, SEARCH(" ",A2191))</f>
        <v>6</v>
      </c>
      <c r="C2191" s="1">
        <f>IF(0=B2191,-1,LEFT(A2191,B2191-1)+0)</f>
        <v>52759</v>
      </c>
      <c r="D2191" s="1">
        <f>IF(B2191=0,-1,RIGHT(A2191,LEN(A2191)-B2191)+0)</f>
        <v>4025548</v>
      </c>
      <c r="F2191" s="1">
        <f>IF(C2191&lt;0,443300000,44330*(1-POWER(C2191/$A$1,1/5.255))*1000)</f>
        <v>4024775.2312006671</v>
      </c>
      <c r="H2191" s="5">
        <f t="shared" si="34"/>
        <v>1.919661122741306E-4</v>
      </c>
    </row>
    <row r="2192" spans="1:8">
      <c r="A2192" s="3" t="s">
        <v>13297</v>
      </c>
      <c r="B2192" s="1">
        <f>IF(ISERROR(SEARCH(" ",A2192)), 0, SEARCH(" ",A2192))</f>
        <v>6</v>
      </c>
      <c r="C2192" s="1">
        <f>IF(0=B2192,-1,LEFT(A2192,B2192-1)+0)</f>
        <v>52739</v>
      </c>
      <c r="D2192" s="1">
        <f>IF(B2192=0,-1,RIGHT(A2192,LEN(A2192)-B2192)+0)</f>
        <v>4028441</v>
      </c>
      <c r="F2192" s="1">
        <f>IF(C2192&lt;0,443300000,44330*(1-POWER(C2192/$A$1,1/5.255))*1000)</f>
        <v>4027683.1932188864</v>
      </c>
      <c r="H2192" s="5">
        <f t="shared" si="34"/>
        <v>1.8811415659646336E-4</v>
      </c>
    </row>
    <row r="2193" spans="1:8">
      <c r="A2193" s="3" t="s">
        <v>13298</v>
      </c>
      <c r="B2193" s="1">
        <f>IF(ISERROR(SEARCH(" ",A2193)), 0, SEARCH(" ",A2193))</f>
        <v>6</v>
      </c>
      <c r="C2193" s="1">
        <f>IF(0=B2193,-1,LEFT(A2193,B2193-1)+0)</f>
        <v>52719</v>
      </c>
      <c r="D2193" s="1">
        <f>IF(B2193=0,-1,RIGHT(A2193,LEN(A2193)-B2193)+0)</f>
        <v>4031334</v>
      </c>
      <c r="F2193" s="1">
        <f>IF(C2193&lt;0,443300000,44330*(1-POWER(C2193/$A$1,1/5.255))*1000)</f>
        <v>4030592.0482965624</v>
      </c>
      <c r="H2193" s="5">
        <f t="shared" si="34"/>
        <v>1.840461999520764E-4</v>
      </c>
    </row>
    <row r="2194" spans="1:8">
      <c r="A2194" s="3" t="s">
        <v>13299</v>
      </c>
      <c r="B2194" s="1">
        <f>IF(ISERROR(SEARCH(" ",A2194)), 0, SEARCH(" ",A2194))</f>
        <v>6</v>
      </c>
      <c r="C2194" s="1">
        <f>IF(0=B2194,-1,LEFT(A2194,B2194-1)+0)</f>
        <v>52699</v>
      </c>
      <c r="D2194" s="1">
        <f>IF(B2194=0,-1,RIGHT(A2194,LEN(A2194)-B2194)+0)</f>
        <v>4034226</v>
      </c>
      <c r="F2194" s="1">
        <f>IF(C2194&lt;0,443300000,44330*(1-POWER(C2194/$A$1,1/5.255))*1000)</f>
        <v>4033501.7970469142</v>
      </c>
      <c r="H2194" s="5">
        <f t="shared" si="34"/>
        <v>1.7951472056492842E-4</v>
      </c>
    </row>
    <row r="2195" spans="1:8">
      <c r="A2195" s="3" t="s">
        <v>13300</v>
      </c>
      <c r="B2195" s="1">
        <f>IF(ISERROR(SEARCH(" ",A2195)), 0, SEARCH(" ",A2195))</f>
        <v>6</v>
      </c>
      <c r="C2195" s="1">
        <f>IF(0=B2195,-1,LEFT(A2195,B2195-1)+0)</f>
        <v>52679</v>
      </c>
      <c r="D2195" s="1">
        <f>IF(B2195=0,-1,RIGHT(A2195,LEN(A2195)-B2195)+0)</f>
        <v>4037119</v>
      </c>
      <c r="F2195" s="1">
        <f>IF(C2195&lt;0,443300000,44330*(1-POWER(C2195/$A$1,1/5.255))*1000)</f>
        <v>4036412.4400838199</v>
      </c>
      <c r="H2195" s="5">
        <f t="shared" si="34"/>
        <v>1.7501587547458792E-4</v>
      </c>
    </row>
    <row r="2196" spans="1:8">
      <c r="A2196" s="3" t="s">
        <v>13301</v>
      </c>
      <c r="B2196" s="1">
        <f>IF(ISERROR(SEARCH(" ",A2196)), 0, SEARCH(" ",A2196))</f>
        <v>6</v>
      </c>
      <c r="C2196" s="1">
        <f>IF(0=B2196,-1,LEFT(A2196,B2196-1)+0)</f>
        <v>52659</v>
      </c>
      <c r="D2196" s="1">
        <f>IF(B2196=0,-1,RIGHT(A2196,LEN(A2196)-B2196)+0)</f>
        <v>4040012</v>
      </c>
      <c r="F2196" s="1">
        <f>IF(C2196&lt;0,443300000,44330*(1-POWER(C2196/$A$1,1/5.255))*1000)</f>
        <v>4039323.978021808</v>
      </c>
      <c r="H2196" s="5">
        <f t="shared" si="34"/>
        <v>1.703019640020949E-4</v>
      </c>
    </row>
    <row r="2197" spans="1:8">
      <c r="A2197" s="3" t="s">
        <v>13302</v>
      </c>
      <c r="B2197" s="1">
        <f>IF(ISERROR(SEARCH(" ",A2197)), 0, SEARCH(" ",A2197))</f>
        <v>6</v>
      </c>
      <c r="C2197" s="1">
        <f>IF(0=B2197,-1,LEFT(A2197,B2197-1)+0)</f>
        <v>52639</v>
      </c>
      <c r="D2197" s="1">
        <f>IF(B2197=0,-1,RIGHT(A2197,LEN(A2197)-B2197)+0)</f>
        <v>4042904</v>
      </c>
      <c r="F2197" s="1">
        <f>IF(C2197&lt;0,443300000,44330*(1-POWER(C2197/$A$1,1/5.255))*1000)</f>
        <v>4042236.4114760654</v>
      </c>
      <c r="H2197" s="5">
        <f t="shared" si="34"/>
        <v>1.6512598961899546E-4</v>
      </c>
    </row>
    <row r="2198" spans="1:8">
      <c r="A2198" s="3" t="s">
        <v>13303</v>
      </c>
      <c r="B2198" s="1">
        <f>IF(ISERROR(SEARCH(" ",A2198)), 0, SEARCH(" ",A2198))</f>
        <v>6</v>
      </c>
      <c r="C2198" s="1">
        <f>IF(0=B2198,-1,LEFT(A2198,B2198-1)+0)</f>
        <v>52619</v>
      </c>
      <c r="D2198" s="1">
        <f>IF(B2198=0,-1,RIGHT(A2198,LEN(A2198)-B2198)+0)</f>
        <v>4045785</v>
      </c>
      <c r="F2198" s="1">
        <f>IF(C2198&lt;0,443300000,44330*(1-POWER(C2198/$A$1,1/5.255))*1000)</f>
        <v>4045149.7410624349</v>
      </c>
      <c r="H2198" s="5">
        <f t="shared" si="34"/>
        <v>1.5701747313936459E-4</v>
      </c>
    </row>
    <row r="2199" spans="1:8">
      <c r="A2199" s="3" t="s">
        <v>13304</v>
      </c>
      <c r="B2199" s="1">
        <f>IF(ISERROR(SEARCH(" ",A2199)), 0, SEARCH(" ",A2199))</f>
        <v>6</v>
      </c>
      <c r="C2199" s="1">
        <f>IF(0=B2199,-1,LEFT(A2199,B2199-1)+0)</f>
        <v>52599</v>
      </c>
      <c r="D2199" s="1">
        <f>IF(B2199=0,-1,RIGHT(A2199,LEN(A2199)-B2199)+0)</f>
        <v>4048677</v>
      </c>
      <c r="F2199" s="1">
        <f>IF(C2199&lt;0,443300000,44330*(1-POWER(C2199/$A$1,1/5.255))*1000)</f>
        <v>4048063.9673974225</v>
      </c>
      <c r="H2199" s="5">
        <f t="shared" si="34"/>
        <v>1.5141553711927878E-4</v>
      </c>
    </row>
    <row r="2200" spans="1:8">
      <c r="A2200" s="3" t="s">
        <v>13305</v>
      </c>
      <c r="B2200" s="1">
        <f>IF(ISERROR(SEARCH(" ",A2200)), 0, SEARCH(" ",A2200))</f>
        <v>6</v>
      </c>
      <c r="C2200" s="1">
        <f>IF(0=B2200,-1,LEFT(A2200,B2200-1)+0)</f>
        <v>52579</v>
      </c>
      <c r="D2200" s="1">
        <f>IF(B2200=0,-1,RIGHT(A2200,LEN(A2200)-B2200)+0)</f>
        <v>4051570</v>
      </c>
      <c r="F2200" s="1">
        <f>IF(C2200&lt;0,443300000,44330*(1-POWER(C2200/$A$1,1/5.255))*1000)</f>
        <v>4050979.0910981847</v>
      </c>
      <c r="H2200" s="5">
        <f t="shared" si="34"/>
        <v>1.4584689436818385E-4</v>
      </c>
    </row>
    <row r="2201" spans="1:8">
      <c r="A2201" s="3" t="s">
        <v>13306</v>
      </c>
      <c r="B2201" s="1">
        <f>IF(ISERROR(SEARCH(" ",A2201)), 0, SEARCH(" ",A2201))</f>
        <v>6</v>
      </c>
      <c r="C2201" s="1">
        <f>IF(0=B2201,-1,LEFT(A2201,B2201-1)+0)</f>
        <v>52559</v>
      </c>
      <c r="D2201" s="1">
        <f>IF(B2201=0,-1,RIGHT(A2201,LEN(A2201)-B2201)+0)</f>
        <v>4054463</v>
      </c>
      <c r="F2201" s="1">
        <f>IF(C2201&lt;0,443300000,44330*(1-POWER(C2201/$A$1,1/5.255))*1000)</f>
        <v>4053895.1127825421</v>
      </c>
      <c r="H2201" s="5">
        <f t="shared" si="34"/>
        <v>1.4006471817793674E-4</v>
      </c>
    </row>
    <row r="2202" spans="1:8">
      <c r="A2202" s="3" t="s">
        <v>13307</v>
      </c>
      <c r="B2202" s="1">
        <f>IF(ISERROR(SEARCH(" ",A2202)), 0, SEARCH(" ",A2202))</f>
        <v>6</v>
      </c>
      <c r="C2202" s="1">
        <f>IF(0=B2202,-1,LEFT(A2202,B2202-1)+0)</f>
        <v>52539</v>
      </c>
      <c r="D2202" s="1">
        <f>IF(B2202=0,-1,RIGHT(A2202,LEN(A2202)-B2202)+0)</f>
        <v>4057355</v>
      </c>
      <c r="F2202" s="1">
        <f>IF(C2202&lt;0,443300000,44330*(1-POWER(C2202/$A$1,1/5.255))*1000)</f>
        <v>4056812.0330689754</v>
      </c>
      <c r="H2202" s="5">
        <f t="shared" si="34"/>
        <v>1.3382287993645277E-4</v>
      </c>
    </row>
    <row r="2203" spans="1:8">
      <c r="A2203" s="3" t="s">
        <v>13308</v>
      </c>
      <c r="B2203" s="1">
        <f>IF(ISERROR(SEARCH(" ",A2203)), 0, SEARCH(" ",A2203))</f>
        <v>6</v>
      </c>
      <c r="C2203" s="1">
        <f>IF(0=B2203,-1,LEFT(A2203,B2203-1)+0)</f>
        <v>52519</v>
      </c>
      <c r="D2203" s="1">
        <f>IF(B2203=0,-1,RIGHT(A2203,LEN(A2203)-B2203)+0)</f>
        <v>4060248</v>
      </c>
      <c r="F2203" s="1">
        <f>IF(C2203&lt;0,443300000,44330*(1-POWER(C2203/$A$1,1/5.255))*1000)</f>
        <v>4059729.8525766283</v>
      </c>
      <c r="H2203" s="5">
        <f t="shared" si="34"/>
        <v>1.2761472288679723E-4</v>
      </c>
    </row>
    <row r="2204" spans="1:8">
      <c r="A2204" s="3" t="s">
        <v>13309</v>
      </c>
      <c r="B2204" s="1">
        <f>IF(ISERROR(SEARCH(" ",A2204)), 0, SEARCH(" ",A2204))</f>
        <v>6</v>
      </c>
      <c r="C2204" s="1">
        <f>IF(0=B2204,-1,LEFT(A2204,B2204-1)+0)</f>
        <v>52499</v>
      </c>
      <c r="D2204" s="1">
        <f>IF(B2204=0,-1,RIGHT(A2204,LEN(A2204)-B2204)+0)</f>
        <v>4063141</v>
      </c>
      <c r="F2204" s="1">
        <f>IF(C2204&lt;0,443300000,44330*(1-POWER(C2204/$A$1,1/5.255))*1000)</f>
        <v>4062648.5719253002</v>
      </c>
      <c r="H2204" s="5">
        <f t="shared" si="34"/>
        <v>1.2119394200197004E-4</v>
      </c>
    </row>
    <row r="2205" spans="1:8">
      <c r="A2205" s="3" t="s">
        <v>13310</v>
      </c>
      <c r="B2205" s="1">
        <f>IF(ISERROR(SEARCH(" ",A2205)), 0, SEARCH(" ",A2205))</f>
        <v>6</v>
      </c>
      <c r="C2205" s="1">
        <f>IF(0=B2205,-1,LEFT(A2205,B2205-1)+0)</f>
        <v>52479</v>
      </c>
      <c r="D2205" s="1">
        <f>IF(B2205=0,-1,RIGHT(A2205,LEN(A2205)-B2205)+0)</f>
        <v>4066033</v>
      </c>
      <c r="F2205" s="1">
        <f>IF(C2205&lt;0,443300000,44330*(1-POWER(C2205/$A$1,1/5.255))*1000)</f>
        <v>4065568.1917354693</v>
      </c>
      <c r="H2205" s="5">
        <f t="shared" si="34"/>
        <v>1.1431492674327274E-4</v>
      </c>
    </row>
    <row r="2206" spans="1:8">
      <c r="A2206" s="3" t="s">
        <v>13311</v>
      </c>
      <c r="B2206" s="1">
        <f>IF(ISERROR(SEARCH(" ",A2206)), 0, SEARCH(" ",A2206))</f>
        <v>6</v>
      </c>
      <c r="C2206" s="1">
        <f>IF(0=B2206,-1,LEFT(A2206,B2206-1)+0)</f>
        <v>52459</v>
      </c>
      <c r="D2206" s="1">
        <f>IF(B2206=0,-1,RIGHT(A2206,LEN(A2206)-B2206)+0)</f>
        <v>4068913</v>
      </c>
      <c r="F2206" s="1">
        <f>IF(C2206&lt;0,443300000,44330*(1-POWER(C2206/$A$1,1/5.255))*1000)</f>
        <v>4068488.7126282589</v>
      </c>
      <c r="H2206" s="5">
        <f t="shared" si="34"/>
        <v>1.0427536094803259E-4</v>
      </c>
    </row>
    <row r="2207" spans="1:8">
      <c r="A2207" s="3" t="s">
        <v>13312</v>
      </c>
      <c r="B2207" s="1">
        <f>IF(ISERROR(SEARCH(" ",A2207)), 0, SEARCH(" ",A2207))</f>
        <v>6</v>
      </c>
      <c r="C2207" s="1">
        <f>IF(0=B2207,-1,LEFT(A2207,B2207-1)+0)</f>
        <v>52439</v>
      </c>
      <c r="D2207" s="1">
        <f>IF(B2207=0,-1,RIGHT(A2207,LEN(A2207)-B2207)+0)</f>
        <v>4071806</v>
      </c>
      <c r="F2207" s="1">
        <f>IF(C2207&lt;0,443300000,44330*(1-POWER(C2207/$A$1,1/5.255))*1000)</f>
        <v>4071410.1352254665</v>
      </c>
      <c r="H2207" s="5">
        <f t="shared" si="34"/>
        <v>9.722093207130876E-5</v>
      </c>
    </row>
    <row r="2208" spans="1:8">
      <c r="A2208" s="3" t="s">
        <v>13313</v>
      </c>
      <c r="B2208" s="1">
        <f>IF(ISERROR(SEARCH(" ",A2208)), 0, SEARCH(" ",A2208))</f>
        <v>6</v>
      </c>
      <c r="C2208" s="1">
        <f>IF(0=B2208,-1,LEFT(A2208,B2208-1)+0)</f>
        <v>52419</v>
      </c>
      <c r="D2208" s="1">
        <f>IF(B2208=0,-1,RIGHT(A2208,LEN(A2208)-B2208)+0)</f>
        <v>4074699</v>
      </c>
      <c r="F2208" s="1">
        <f>IF(C2208&lt;0,443300000,44330*(1-POWER(C2208/$A$1,1/5.255))*1000)</f>
        <v>4074332.4601495629</v>
      </c>
      <c r="H2208" s="5">
        <f t="shared" si="34"/>
        <v>8.9955074089419213E-5</v>
      </c>
    </row>
    <row r="2209" spans="1:8">
      <c r="A2209" s="3" t="s">
        <v>13314</v>
      </c>
      <c r="B2209" s="1">
        <f>IF(ISERROR(SEARCH(" ",A2209)), 0, SEARCH(" ",A2209))</f>
        <v>6</v>
      </c>
      <c r="C2209" s="1">
        <f>IF(0=B2209,-1,LEFT(A2209,B2209-1)+0)</f>
        <v>52399</v>
      </c>
      <c r="D2209" s="1">
        <f>IF(B2209=0,-1,RIGHT(A2209,LEN(A2209)-B2209)+0)</f>
        <v>4077591</v>
      </c>
      <c r="F2209" s="1">
        <f>IF(C2209&lt;0,443300000,44330*(1-POWER(C2209/$A$1,1/5.255))*1000)</f>
        <v>4077255.688023685</v>
      </c>
      <c r="H2209" s="5">
        <f t="shared" si="34"/>
        <v>8.2232861587880679E-5</v>
      </c>
    </row>
    <row r="2210" spans="1:8">
      <c r="A2210" s="3" t="s">
        <v>13315</v>
      </c>
      <c r="B2210" s="1">
        <f>IF(ISERROR(SEARCH(" ",A2210)), 0, SEARCH(" ",A2210))</f>
        <v>6</v>
      </c>
      <c r="C2210" s="1">
        <f>IF(0=B2210,-1,LEFT(A2210,B2210-1)+0)</f>
        <v>52379</v>
      </c>
      <c r="D2210" s="1">
        <f>IF(B2210=0,-1,RIGHT(A2210,LEN(A2210)-B2210)+0)</f>
        <v>4080484</v>
      </c>
      <c r="F2210" s="1">
        <f>IF(C2210&lt;0,443300000,44330*(1-POWER(C2210/$A$1,1/5.255))*1000)</f>
        <v>4080179.8194716177</v>
      </c>
      <c r="H2210" s="5">
        <f t="shared" si="34"/>
        <v>7.4545207966090555E-5</v>
      </c>
    </row>
    <row r="2211" spans="1:8">
      <c r="A2211" s="3" t="s">
        <v>13316</v>
      </c>
      <c r="B2211" s="1">
        <f>IF(ISERROR(SEARCH(" ",A2211)), 0, SEARCH(" ",A2211))</f>
        <v>6</v>
      </c>
      <c r="C2211" s="1">
        <f>IF(0=B2211,-1,LEFT(A2211,B2211-1)+0)</f>
        <v>52359</v>
      </c>
      <c r="D2211" s="1">
        <f>IF(B2211=0,-1,RIGHT(A2211,LEN(A2211)-B2211)+0)</f>
        <v>4083377</v>
      </c>
      <c r="F2211" s="1">
        <f>IF(C2211&lt;0,443300000,44330*(1-POWER(C2211/$A$1,1/5.255))*1000)</f>
        <v>4083104.8551178407</v>
      </c>
      <c r="H2211" s="5">
        <f t="shared" si="34"/>
        <v>6.6647013528093929E-5</v>
      </c>
    </row>
    <row r="2212" spans="1:8">
      <c r="A2212" s="3" t="s">
        <v>13317</v>
      </c>
      <c r="B2212" s="1">
        <f>IF(ISERROR(SEARCH(" ",A2212)), 0, SEARCH(" ",A2212))</f>
        <v>6</v>
      </c>
      <c r="C2212" s="1">
        <f>IF(0=B2212,-1,LEFT(A2212,B2212-1)+0)</f>
        <v>52339</v>
      </c>
      <c r="D2212" s="1">
        <f>IF(B2212=0,-1,RIGHT(A2212,LEN(A2212)-B2212)+0)</f>
        <v>4086270</v>
      </c>
      <c r="F2212" s="1">
        <f>IF(C2212&lt;0,443300000,44330*(1-POWER(C2212/$A$1,1/5.255))*1000)</f>
        <v>4086030.7955874936</v>
      </c>
      <c r="H2212" s="5">
        <f t="shared" si="34"/>
        <v>5.8538572464968693E-5</v>
      </c>
    </row>
    <row r="2213" spans="1:8">
      <c r="A2213" s="3" t="s">
        <v>13318</v>
      </c>
      <c r="B2213" s="1">
        <f>IF(ISERROR(SEARCH(" ",A2213)), 0, SEARCH(" ",A2213))</f>
        <v>6</v>
      </c>
      <c r="C2213" s="1">
        <f>IF(0=B2213,-1,LEFT(A2213,B2213-1)+0)</f>
        <v>52319</v>
      </c>
      <c r="D2213" s="1">
        <f>IF(B2213=0,-1,RIGHT(A2213,LEN(A2213)-B2213)+0)</f>
        <v>4089162</v>
      </c>
      <c r="F2213" s="1">
        <f>IF(C2213&lt;0,443300000,44330*(1-POWER(C2213/$A$1,1/5.255))*1000)</f>
        <v>4088957.6415063892</v>
      </c>
      <c r="H2213" s="5">
        <f t="shared" si="34"/>
        <v>4.9975641368757435E-5</v>
      </c>
    </row>
    <row r="2214" spans="1:8">
      <c r="A2214" s="3" t="s">
        <v>13319</v>
      </c>
      <c r="B2214" s="1">
        <f>IF(ISERROR(SEARCH(" ",A2214)), 0, SEARCH(" ",A2214))</f>
        <v>6</v>
      </c>
      <c r="C2214" s="1">
        <f>IF(0=B2214,-1,LEFT(A2214,B2214-1)+0)</f>
        <v>52299</v>
      </c>
      <c r="D2214" s="1">
        <f>IF(B2214=0,-1,RIGHT(A2214,LEN(A2214)-B2214)+0)</f>
        <v>4092055</v>
      </c>
      <c r="F2214" s="1">
        <f>IF(C2214&lt;0,443300000,44330*(1-POWER(C2214/$A$1,1/5.255))*1000)</f>
        <v>4091885.3935010056</v>
      </c>
      <c r="H2214" s="5">
        <f t="shared" si="34"/>
        <v>4.1447756443742536E-5</v>
      </c>
    </row>
    <row r="2215" spans="1:8">
      <c r="A2215" s="3" t="s">
        <v>13320</v>
      </c>
      <c r="B2215" s="1">
        <f>IF(ISERROR(SEARCH(" ",A2215)), 0, SEARCH(" ",A2215))</f>
        <v>6</v>
      </c>
      <c r="C2215" s="1">
        <f>IF(0=B2215,-1,LEFT(A2215,B2215-1)+0)</f>
        <v>52279</v>
      </c>
      <c r="D2215" s="1">
        <f>IF(B2215=0,-1,RIGHT(A2215,LEN(A2215)-B2215)+0)</f>
        <v>4094935</v>
      </c>
      <c r="F2215" s="1">
        <f>IF(C2215&lt;0,443300000,44330*(1-POWER(C2215/$A$1,1/5.255))*1000)</f>
        <v>4094814.0521984994</v>
      </c>
      <c r="H2215" s="5">
        <f t="shared" si="34"/>
        <v>2.9535951486545905E-5</v>
      </c>
    </row>
    <row r="2216" spans="1:8">
      <c r="A2216" s="3" t="s">
        <v>13321</v>
      </c>
      <c r="B2216" s="1">
        <f>IF(ISERROR(SEARCH(" ",A2216)), 0, SEARCH(" ",A2216))</f>
        <v>6</v>
      </c>
      <c r="C2216" s="1">
        <f>IF(0=B2216,-1,LEFT(A2216,B2216-1)+0)</f>
        <v>52259</v>
      </c>
      <c r="D2216" s="1">
        <f>IF(B2216=0,-1,RIGHT(A2216,LEN(A2216)-B2216)+0)</f>
        <v>4097828</v>
      </c>
      <c r="F2216" s="1">
        <f>IF(C2216&lt;0,443300000,44330*(1-POWER(C2216/$A$1,1/5.255))*1000)</f>
        <v>4097743.6182267121</v>
      </c>
      <c r="H2216" s="5">
        <f t="shared" si="34"/>
        <v>2.0591828961073053E-5</v>
      </c>
    </row>
    <row r="2217" spans="1:8">
      <c r="A2217" s="3" t="s">
        <v>13322</v>
      </c>
      <c r="B2217" s="1">
        <f>IF(ISERROR(SEARCH(" ",A2217)), 0, SEARCH(" ",A2217))</f>
        <v>6</v>
      </c>
      <c r="C2217" s="1">
        <f>IF(0=B2217,-1,LEFT(A2217,B2217-1)+0)</f>
        <v>52239</v>
      </c>
      <c r="D2217" s="1">
        <f>IF(B2217=0,-1,RIGHT(A2217,LEN(A2217)-B2217)+0)</f>
        <v>4100720</v>
      </c>
      <c r="F2217" s="1">
        <f>IF(C2217&lt;0,443300000,44330*(1-POWER(C2217/$A$1,1/5.255))*1000)</f>
        <v>4100674.0922141387</v>
      </c>
      <c r="H2217" s="5">
        <f t="shared" si="34"/>
        <v>1.1195054980902688E-5</v>
      </c>
    </row>
    <row r="2218" spans="1:8">
      <c r="A2218" s="3" t="s">
        <v>13323</v>
      </c>
      <c r="B2218" s="1">
        <f>IF(ISERROR(SEARCH(" ",A2218)), 0, SEARCH(" ",A2218))</f>
        <v>6</v>
      </c>
      <c r="C2218" s="1">
        <f>IF(0=B2218,-1,LEFT(A2218,B2218-1)+0)</f>
        <v>52219</v>
      </c>
      <c r="D2218" s="1">
        <f>IF(B2218=0,-1,RIGHT(A2218,LEN(A2218)-B2218)+0)</f>
        <v>4103613</v>
      </c>
      <c r="F2218" s="1">
        <f>IF(C2218&lt;0,443300000,44330*(1-POWER(C2218/$A$1,1/5.255))*1000)</f>
        <v>4103605.4747899645</v>
      </c>
      <c r="H2218" s="5">
        <f t="shared" si="34"/>
        <v>1.8338011005178085E-6</v>
      </c>
    </row>
    <row r="2219" spans="1:8">
      <c r="A2219" s="3" t="s">
        <v>13324</v>
      </c>
      <c r="B2219" s="1">
        <f>IF(ISERROR(SEARCH(" ",A2219)), 0, SEARCH(" ",A2219))</f>
        <v>6</v>
      </c>
      <c r="C2219" s="1">
        <f>IF(0=B2219,-1,LEFT(A2219,B2219-1)+0)</f>
        <v>52199</v>
      </c>
      <c r="D2219" s="1">
        <f>IF(B2219=0,-1,RIGHT(A2219,LEN(A2219)-B2219)+0)</f>
        <v>4106582</v>
      </c>
      <c r="F2219" s="1">
        <f>IF(C2219&lt;0,443300000,44330*(1-POWER(C2219/$A$1,1/5.255))*1000)</f>
        <v>4106537.766584048</v>
      </c>
      <c r="H2219" s="5">
        <f t="shared" si="34"/>
        <v>1.0771346085857373E-5</v>
      </c>
    </row>
    <row r="2220" spans="1:8">
      <c r="A2220" s="3" t="s">
        <v>13325</v>
      </c>
      <c r="B2220" s="1">
        <f>IF(ISERROR(SEARCH(" ",A2220)), 0, SEARCH(" ",A2220))</f>
        <v>6</v>
      </c>
      <c r="C2220" s="1">
        <f>IF(0=B2220,-1,LEFT(A2220,B2220-1)+0)</f>
        <v>52179</v>
      </c>
      <c r="D2220" s="1">
        <f>IF(B2220=0,-1,RIGHT(A2220,LEN(A2220)-B2220)+0)</f>
        <v>4109558</v>
      </c>
      <c r="F2220" s="1">
        <f>IF(C2220&lt;0,443300000,44330*(1-POWER(C2220/$A$1,1/5.255))*1000)</f>
        <v>4109470.9682269376</v>
      </c>
      <c r="H2220" s="5">
        <f t="shared" si="34"/>
        <v>2.1177891408862673E-5</v>
      </c>
    </row>
    <row r="2221" spans="1:8">
      <c r="A2221" s="3" t="s">
        <v>13326</v>
      </c>
      <c r="B2221" s="1">
        <f>IF(ISERROR(SEARCH(" ",A2221)), 0, SEARCH(" ",A2221))</f>
        <v>6</v>
      </c>
      <c r="C2221" s="1">
        <f>IF(0=B2221,-1,LEFT(A2221,B2221-1)+0)</f>
        <v>52159</v>
      </c>
      <c r="D2221" s="1">
        <f>IF(B2221=0,-1,RIGHT(A2221,LEN(A2221)-B2221)+0)</f>
        <v>4112534</v>
      </c>
      <c r="F2221" s="1">
        <f>IF(C2221&lt;0,443300000,44330*(1-POWER(C2221/$A$1,1/5.255))*1000)</f>
        <v>4112405.0803498346</v>
      </c>
      <c r="H2221" s="5">
        <f t="shared" si="34"/>
        <v>3.1347984032560985E-5</v>
      </c>
    </row>
    <row r="2222" spans="1:8">
      <c r="A2222" s="3" t="s">
        <v>13327</v>
      </c>
      <c r="B2222" s="1">
        <f>IF(ISERROR(SEARCH(" ",A2222)), 0, SEARCH(" ",A2222))</f>
        <v>6</v>
      </c>
      <c r="C2222" s="1">
        <f>IF(0=B2222,-1,LEFT(A2222,B2222-1)+0)</f>
        <v>52139</v>
      </c>
      <c r="D2222" s="1">
        <f>IF(B2222=0,-1,RIGHT(A2222,LEN(A2222)-B2222)+0)</f>
        <v>4115510</v>
      </c>
      <c r="F2222" s="1">
        <f>IF(C2222&lt;0,443300000,44330*(1-POWER(C2222/$A$1,1/5.255))*1000)</f>
        <v>4115340.1035846472</v>
      </c>
      <c r="H2222" s="5">
        <f t="shared" si="34"/>
        <v>4.1281983363622336E-5</v>
      </c>
    </row>
    <row r="2223" spans="1:8">
      <c r="A2223" s="3" t="s">
        <v>13328</v>
      </c>
      <c r="B2223" s="1">
        <f>IF(ISERROR(SEARCH(" ",A2223)), 0, SEARCH(" ",A2223))</f>
        <v>6</v>
      </c>
      <c r="C2223" s="1">
        <f>IF(0=B2223,-1,LEFT(A2223,B2223-1)+0)</f>
        <v>52119</v>
      </c>
      <c r="D2223" s="1">
        <f>IF(B2223=0,-1,RIGHT(A2223,LEN(A2223)-B2223)+0)</f>
        <v>4118486</v>
      </c>
      <c r="F2223" s="1">
        <f>IF(C2223&lt;0,443300000,44330*(1-POWER(C2223/$A$1,1/5.255))*1000)</f>
        <v>4118276.0385639449</v>
      </c>
      <c r="H2223" s="5">
        <f t="shared" si="34"/>
        <v>5.098024760922703E-5</v>
      </c>
    </row>
    <row r="2224" spans="1:8">
      <c r="A2224" s="3" t="s">
        <v>13329</v>
      </c>
      <c r="B2224" s="1">
        <f>IF(ISERROR(SEARCH(" ",A2224)), 0, SEARCH(" ",A2224))</f>
        <v>6</v>
      </c>
      <c r="C2224" s="1">
        <f>IF(0=B2224,-1,LEFT(A2224,B2224-1)+0)</f>
        <v>52099</v>
      </c>
      <c r="D2224" s="1">
        <f>IF(B2224=0,-1,RIGHT(A2224,LEN(A2224)-B2224)+0)</f>
        <v>4121449</v>
      </c>
      <c r="F2224" s="1">
        <f>IF(C2224&lt;0,443300000,44330*(1-POWER(C2224/$A$1,1/5.255))*1000)</f>
        <v>4121212.8859210024</v>
      </c>
      <c r="H2224" s="5">
        <f t="shared" si="34"/>
        <v>5.7289093956429971E-5</v>
      </c>
    </row>
    <row r="2225" spans="1:8">
      <c r="A2225" s="3" t="s">
        <v>13330</v>
      </c>
      <c r="B2225" s="1">
        <f>IF(ISERROR(SEARCH(" ",A2225)), 0, SEARCH(" ",A2225))</f>
        <v>6</v>
      </c>
      <c r="C2225" s="1">
        <f>IF(0=B2225,-1,LEFT(A2225,B2225-1)+0)</f>
        <v>52079</v>
      </c>
      <c r="D2225" s="1">
        <f>IF(B2225=0,-1,RIGHT(A2225,LEN(A2225)-B2225)+0)</f>
        <v>4124424</v>
      </c>
      <c r="F2225" s="1">
        <f>IF(C2225&lt;0,443300000,44330*(1-POWER(C2225/$A$1,1/5.255))*1000)</f>
        <v>4124150.6462897486</v>
      </c>
      <c r="H2225" s="5">
        <f t="shared" si="34"/>
        <v>6.6276820775796735E-5</v>
      </c>
    </row>
    <row r="2226" spans="1:8">
      <c r="A2226" s="3" t="s">
        <v>13331</v>
      </c>
      <c r="B2226" s="1">
        <f>IF(ISERROR(SEARCH(" ",A2226)), 0, SEARCH(" ",A2226))</f>
        <v>6</v>
      </c>
      <c r="C2226" s="1">
        <f>IF(0=B2226,-1,LEFT(A2226,B2226-1)+0)</f>
        <v>52059</v>
      </c>
      <c r="D2226" s="1">
        <f>IF(B2226=0,-1,RIGHT(A2226,LEN(A2226)-B2226)+0)</f>
        <v>4127400</v>
      </c>
      <c r="F2226" s="1">
        <f>IF(C2226&lt;0,443300000,44330*(1-POWER(C2226/$A$1,1/5.255))*1000)</f>
        <v>4127089.3203048119</v>
      </c>
      <c r="H2226" s="5">
        <f t="shared" si="34"/>
        <v>7.5272494836475229E-5</v>
      </c>
    </row>
    <row r="2227" spans="1:8">
      <c r="A2227" s="3" t="s">
        <v>13332</v>
      </c>
      <c r="B2227" s="1">
        <f>IF(ISERROR(SEARCH(" ",A2227)), 0, SEARCH(" ",A2227))</f>
        <v>6</v>
      </c>
      <c r="C2227" s="1">
        <f>IF(0=B2227,-1,LEFT(A2227,B2227-1)+0)</f>
        <v>52039</v>
      </c>
      <c r="D2227" s="1">
        <f>IF(B2227=0,-1,RIGHT(A2227,LEN(A2227)-B2227)+0)</f>
        <v>4130376</v>
      </c>
      <c r="F2227" s="1">
        <f>IF(C2227&lt;0,443300000,44330*(1-POWER(C2227/$A$1,1/5.255))*1000)</f>
        <v>4130028.9086015192</v>
      </c>
      <c r="H2227" s="5">
        <f t="shared" si="34"/>
        <v>8.403385030341401E-5</v>
      </c>
    </row>
    <row r="2228" spans="1:8">
      <c r="A2228" s="3" t="s">
        <v>13333</v>
      </c>
      <c r="B2228" s="1">
        <f>IF(ISERROR(SEARCH(" ",A2228)), 0, SEARCH(" ",A2228))</f>
        <v>6</v>
      </c>
      <c r="C2228" s="1">
        <f>IF(0=B2228,-1,LEFT(A2228,B2228-1)+0)</f>
        <v>52019</v>
      </c>
      <c r="D2228" s="1">
        <f>IF(B2228=0,-1,RIGHT(A2228,LEN(A2228)-B2228)+0)</f>
        <v>4133352</v>
      </c>
      <c r="F2228" s="1">
        <f>IF(C2228&lt;0,443300000,44330*(1-POWER(C2228/$A$1,1/5.255))*1000)</f>
        <v>4132969.4118158561</v>
      </c>
      <c r="H2228" s="5">
        <f t="shared" si="34"/>
        <v>9.256123943566438E-5</v>
      </c>
    </row>
    <row r="2229" spans="1:8">
      <c r="A2229" s="3" t="s">
        <v>13334</v>
      </c>
      <c r="B2229" s="1">
        <f>IF(ISERROR(SEARCH(" ",A2229)), 0, SEARCH(" ",A2229))</f>
        <v>6</v>
      </c>
      <c r="C2229" s="1">
        <f>IF(0=B2229,-1,LEFT(A2229,B2229-1)+0)</f>
        <v>51999</v>
      </c>
      <c r="D2229" s="1">
        <f>IF(B2229=0,-1,RIGHT(A2229,LEN(A2229)-B2229)+0)</f>
        <v>4136328</v>
      </c>
      <c r="F2229" s="1">
        <f>IF(C2229&lt;0,443300000,44330*(1-POWER(C2229/$A$1,1/5.255))*1000)</f>
        <v>4135910.830584513</v>
      </c>
      <c r="H2229" s="5">
        <f t="shared" si="34"/>
        <v>1.0085501330817491E-4</v>
      </c>
    </row>
    <row r="2230" spans="1:8">
      <c r="A2230" s="3" t="s">
        <v>13335</v>
      </c>
      <c r="B2230" s="1">
        <f>IF(ISERROR(SEARCH(" ",A2230)), 0, SEARCH(" ",A2230))</f>
        <v>6</v>
      </c>
      <c r="C2230" s="1">
        <f>IF(0=B2230,-1,LEFT(A2230,B2230-1)+0)</f>
        <v>51979</v>
      </c>
      <c r="D2230" s="1">
        <f>IF(B2230=0,-1,RIGHT(A2230,LEN(A2230)-B2230)+0)</f>
        <v>4139303</v>
      </c>
      <c r="F2230" s="1">
        <f>IF(C2230&lt;0,443300000,44330*(1-POWER(C2230/$A$1,1/5.255))*1000)</f>
        <v>4138853.1655448652</v>
      </c>
      <c r="H2230" s="5">
        <f t="shared" si="34"/>
        <v>1.0867396156667263E-4</v>
      </c>
    </row>
    <row r="2231" spans="1:8">
      <c r="A2231" s="3" t="s">
        <v>13336</v>
      </c>
      <c r="B2231" s="1">
        <f>IF(ISERROR(SEARCH(" ",A2231)), 0, SEARCH(" ",A2231))</f>
        <v>6</v>
      </c>
      <c r="C2231" s="1">
        <f>IF(0=B2231,-1,LEFT(A2231,B2231-1)+0)</f>
        <v>51959</v>
      </c>
      <c r="D2231" s="1">
        <f>IF(B2231=0,-1,RIGHT(A2231,LEN(A2231)-B2231)+0)</f>
        <v>4142279</v>
      </c>
      <c r="F2231" s="1">
        <f>IF(C2231&lt;0,443300000,44330*(1-POWER(C2231/$A$1,1/5.255))*1000)</f>
        <v>4141796.4173349738</v>
      </c>
      <c r="H2231" s="5">
        <f t="shared" si="34"/>
        <v>1.1650172888552121E-4</v>
      </c>
    </row>
    <row r="2232" spans="1:8">
      <c r="A2232" s="3" t="s">
        <v>13337</v>
      </c>
      <c r="B2232" s="1">
        <f>IF(ISERROR(SEARCH(" ",A2232)), 0, SEARCH(" ",A2232))</f>
        <v>6</v>
      </c>
      <c r="C2232" s="1">
        <f>IF(0=B2232,-1,LEFT(A2232,B2232-1)+0)</f>
        <v>51939</v>
      </c>
      <c r="D2232" s="1">
        <f>IF(B2232=0,-1,RIGHT(A2232,LEN(A2232)-B2232)+0)</f>
        <v>4145242</v>
      </c>
      <c r="F2232" s="1">
        <f>IF(C2232&lt;0,443300000,44330*(1-POWER(C2232/$A$1,1/5.255))*1000)</f>
        <v>4144740.5865935935</v>
      </c>
      <c r="H2232" s="5">
        <f t="shared" si="34"/>
        <v>1.2096119030120058E-4</v>
      </c>
    </row>
    <row r="2233" spans="1:8">
      <c r="A2233" s="3" t="s">
        <v>13338</v>
      </c>
      <c r="B2233" s="1">
        <f>IF(ISERROR(SEARCH(" ",A2233)), 0, SEARCH(" ",A2233))</f>
        <v>6</v>
      </c>
      <c r="C2233" s="1">
        <f>IF(0=B2233,-1,LEFT(A2233,B2233-1)+0)</f>
        <v>51919</v>
      </c>
      <c r="D2233" s="1">
        <f>IF(B2233=0,-1,RIGHT(A2233,LEN(A2233)-B2233)+0)</f>
        <v>4148218</v>
      </c>
      <c r="F2233" s="1">
        <f>IF(C2233&lt;0,443300000,44330*(1-POWER(C2233/$A$1,1/5.255))*1000)</f>
        <v>4147685.6739601735</v>
      </c>
      <c r="H2233" s="5">
        <f t="shared" si="34"/>
        <v>1.2832643796119141E-4</v>
      </c>
    </row>
    <row r="2234" spans="1:8">
      <c r="A2234" s="3" t="s">
        <v>13339</v>
      </c>
      <c r="B2234" s="1">
        <f>IF(ISERROR(SEARCH(" ",A2234)), 0, SEARCH(" ",A2234))</f>
        <v>6</v>
      </c>
      <c r="C2234" s="1">
        <f>IF(0=B2234,-1,LEFT(A2234,B2234-1)+0)</f>
        <v>51899</v>
      </c>
      <c r="D2234" s="1">
        <f>IF(B2234=0,-1,RIGHT(A2234,LEN(A2234)-B2234)+0)</f>
        <v>4151194</v>
      </c>
      <c r="F2234" s="1">
        <f>IF(C2234&lt;0,443300000,44330*(1-POWER(C2234/$A$1,1/5.255))*1000)</f>
        <v>4150631.6800748454</v>
      </c>
      <c r="H2234" s="5">
        <f t="shared" si="34"/>
        <v>1.3545980389125618E-4</v>
      </c>
    </row>
    <row r="2235" spans="1:8">
      <c r="A2235" s="3" t="s">
        <v>13340</v>
      </c>
      <c r="B2235" s="1">
        <f>IF(ISERROR(SEARCH(" ",A2235)), 0, SEARCH(" ",A2235))</f>
        <v>6</v>
      </c>
      <c r="C2235" s="1">
        <f>IF(0=B2235,-1,LEFT(A2235,B2235-1)+0)</f>
        <v>51879</v>
      </c>
      <c r="D2235" s="1">
        <f>IF(B2235=0,-1,RIGHT(A2235,LEN(A2235)-B2235)+0)</f>
        <v>4154170</v>
      </c>
      <c r="F2235" s="1">
        <f>IF(C2235&lt;0,443300000,44330*(1-POWER(C2235/$A$1,1/5.255))*1000)</f>
        <v>4153578.6055784374</v>
      </c>
      <c r="H2235" s="5">
        <f t="shared" si="34"/>
        <v>1.423616321822536E-4</v>
      </c>
    </row>
    <row r="2236" spans="1:8">
      <c r="A2236" s="3" t="s">
        <v>13341</v>
      </c>
      <c r="B2236" s="1">
        <f>IF(ISERROR(SEARCH(" ",A2236)), 0, SEARCH(" ",A2236))</f>
        <v>6</v>
      </c>
      <c r="C2236" s="1">
        <f>IF(0=B2236,-1,LEFT(A2236,B2236-1)+0)</f>
        <v>51859</v>
      </c>
      <c r="D2236" s="1">
        <f>IF(B2236=0,-1,RIGHT(A2236,LEN(A2236)-B2236)+0)</f>
        <v>4157145</v>
      </c>
      <c r="F2236" s="1">
        <f>IF(C2236&lt;0,443300000,44330*(1-POWER(C2236/$A$1,1/5.255))*1000)</f>
        <v>4156526.4511124832</v>
      </c>
      <c r="H2236" s="5">
        <f t="shared" si="34"/>
        <v>1.4879175191551835E-4</v>
      </c>
    </row>
    <row r="2237" spans="1:8">
      <c r="A2237" s="3" t="s">
        <v>13342</v>
      </c>
      <c r="B2237" s="1">
        <f>IF(ISERROR(SEARCH(" ",A2237)), 0, SEARCH(" ",A2237))</f>
        <v>6</v>
      </c>
      <c r="C2237" s="1">
        <f>IF(0=B2237,-1,LEFT(A2237,B2237-1)+0)</f>
        <v>51839</v>
      </c>
      <c r="D2237" s="1">
        <f>IF(B2237=0,-1,RIGHT(A2237,LEN(A2237)-B2237)+0)</f>
        <v>4160121</v>
      </c>
      <c r="F2237" s="1">
        <f>IF(C2237&lt;0,443300000,44330*(1-POWER(C2237/$A$1,1/5.255))*1000)</f>
        <v>4159475.2173191956</v>
      </c>
      <c r="H2237" s="5">
        <f t="shared" si="34"/>
        <v>1.55231706194213E-4</v>
      </c>
    </row>
    <row r="2238" spans="1:8">
      <c r="A2238" s="3" t="s">
        <v>13343</v>
      </c>
      <c r="B2238" s="1">
        <f>IF(ISERROR(SEARCH(" ",A2238)), 0, SEARCH(" ",A2238))</f>
        <v>6</v>
      </c>
      <c r="C2238" s="1">
        <f>IF(0=B2238,-1,LEFT(A2238,B2238-1)+0)</f>
        <v>51819</v>
      </c>
      <c r="D2238" s="1">
        <f>IF(B2238=0,-1,RIGHT(A2238,LEN(A2238)-B2238)+0)</f>
        <v>4163097</v>
      </c>
      <c r="F2238" s="1">
        <f>IF(C2238&lt;0,443300000,44330*(1-POWER(C2238/$A$1,1/5.255))*1000)</f>
        <v>4162424.9048414896</v>
      </c>
      <c r="H2238" s="5">
        <f t="shared" si="34"/>
        <v>1.6144114790272142E-4</v>
      </c>
    </row>
    <row r="2239" spans="1:8">
      <c r="A2239" s="3" t="s">
        <v>13344</v>
      </c>
      <c r="B2239" s="1">
        <f>IF(ISERROR(SEARCH(" ",A2239)), 0, SEARCH(" ",A2239))</f>
        <v>6</v>
      </c>
      <c r="C2239" s="1">
        <f>IF(0=B2239,-1,LEFT(A2239,B2239-1)+0)</f>
        <v>51799</v>
      </c>
      <c r="D2239" s="1">
        <f>IF(B2239=0,-1,RIGHT(A2239,LEN(A2239)-B2239)+0)</f>
        <v>4166073</v>
      </c>
      <c r="F2239" s="1">
        <f>IF(C2239&lt;0,443300000,44330*(1-POWER(C2239/$A$1,1/5.255))*1000)</f>
        <v>4165375.5143229794</v>
      </c>
      <c r="H2239" s="5">
        <f t="shared" si="34"/>
        <v>1.6742041654589927E-4</v>
      </c>
    </row>
    <row r="2240" spans="1:8">
      <c r="A2240" s="3" t="s">
        <v>13345</v>
      </c>
      <c r="B2240" s="1">
        <f>IF(ISERROR(SEARCH(" ",A2240)), 0, SEARCH(" ",A2240))</f>
        <v>6</v>
      </c>
      <c r="C2240" s="1">
        <f>IF(0=B2240,-1,LEFT(A2240,B2240-1)+0)</f>
        <v>51779</v>
      </c>
      <c r="D2240" s="1">
        <f>IF(B2240=0,-1,RIGHT(A2240,LEN(A2240)-B2240)+0)</f>
        <v>4169049</v>
      </c>
      <c r="F2240" s="1">
        <f>IF(C2240&lt;0,443300000,44330*(1-POWER(C2240/$A$1,1/5.255))*1000)</f>
        <v>4168327.0464079841</v>
      </c>
      <c r="H2240" s="5">
        <f t="shared" si="34"/>
        <v>1.7316985049009882E-4</v>
      </c>
    </row>
    <row r="2241" spans="1:8">
      <c r="A2241" s="3" t="s">
        <v>13346</v>
      </c>
      <c r="B2241" s="1">
        <f>IF(ISERROR(SEARCH(" ",A2241)), 0, SEARCH(" ",A2241))</f>
        <v>6</v>
      </c>
      <c r="C2241" s="1">
        <f>IF(0=B2241,-1,LEFT(A2241,B2241-1)+0)</f>
        <v>51759</v>
      </c>
      <c r="D2241" s="1">
        <f>IF(B2241=0,-1,RIGHT(A2241,LEN(A2241)-B2241)+0)</f>
        <v>4172012</v>
      </c>
      <c r="F2241" s="1">
        <f>IF(C2241&lt;0,443300000,44330*(1-POWER(C2241/$A$1,1/5.255))*1000)</f>
        <v>4171279.5017415085</v>
      </c>
      <c r="H2241" s="5">
        <f t="shared" si="34"/>
        <v>1.7557434122708956E-4</v>
      </c>
    </row>
    <row r="2242" spans="1:8">
      <c r="A2242" s="3" t="s">
        <v>13347</v>
      </c>
      <c r="B2242" s="1">
        <f>IF(ISERROR(SEARCH(" ",A2242)), 0, SEARCH(" ",A2242))</f>
        <v>6</v>
      </c>
      <c r="C2242" s="1">
        <f>IF(0=B2242,-1,LEFT(A2242,B2242-1)+0)</f>
        <v>51739</v>
      </c>
      <c r="D2242" s="1">
        <f>IF(B2242=0,-1,RIGHT(A2242,LEN(A2242)-B2242)+0)</f>
        <v>4174988</v>
      </c>
      <c r="F2242" s="1">
        <f>IF(C2242&lt;0,443300000,44330*(1-POWER(C2242/$A$1,1/5.255))*1000)</f>
        <v>4174232.8809692608</v>
      </c>
      <c r="H2242" s="5">
        <f t="shared" si="34"/>
        <v>1.8086735356824516E-4</v>
      </c>
    </row>
    <row r="2243" spans="1:8">
      <c r="A2243" s="3" t="s">
        <v>13348</v>
      </c>
      <c r="B2243" s="1">
        <f>IF(ISERROR(SEARCH(" ",A2243)), 0, SEARCH(" ",A2243))</f>
        <v>6</v>
      </c>
      <c r="C2243" s="1">
        <f>IF(0=B2243,-1,LEFT(A2243,B2243-1)+0)</f>
        <v>51719</v>
      </c>
      <c r="D2243" s="1">
        <f>IF(B2243=0,-1,RIGHT(A2243,LEN(A2243)-B2243)+0)</f>
        <v>4177963</v>
      </c>
      <c r="F2243" s="1">
        <f>IF(C2243&lt;0,443300000,44330*(1-POWER(C2243/$A$1,1/5.255))*1000)</f>
        <v>4177187.1847376577</v>
      </c>
      <c r="H2243" s="5">
        <f t="shared" si="34"/>
        <v>1.8569222904614942E-4</v>
      </c>
    </row>
    <row r="2244" spans="1:8">
      <c r="A2244" s="3" t="s">
        <v>13349</v>
      </c>
      <c r="B2244" s="1">
        <f>IF(ISERROR(SEARCH(" ",A2244)), 0, SEARCH(" ",A2244))</f>
        <v>6</v>
      </c>
      <c r="C2244" s="1">
        <f>IF(0=B2244,-1,LEFT(A2244,B2244-1)+0)</f>
        <v>51699</v>
      </c>
      <c r="D2244" s="1">
        <f>IF(B2244=0,-1,RIGHT(A2244,LEN(A2244)-B2244)+0)</f>
        <v>4180939</v>
      </c>
      <c r="F2244" s="1">
        <f>IF(C2244&lt;0,443300000,44330*(1-POWER(C2244/$A$1,1/5.255))*1000)</f>
        <v>4180142.4136938197</v>
      </c>
      <c r="H2244" s="5">
        <f t="shared" ref="H2244:H2307" si="35">IF(D2244&gt;0,ABS((F2244-D2244)/D2244),0)</f>
        <v>1.9052808619794245E-4</v>
      </c>
    </row>
    <row r="2245" spans="1:8">
      <c r="A2245" s="3" t="s">
        <v>13350</v>
      </c>
      <c r="B2245" s="1">
        <f>IF(ISERROR(SEARCH(" ",A2245)), 0, SEARCH(" ",A2245))</f>
        <v>6</v>
      </c>
      <c r="C2245" s="1">
        <f>IF(0=B2245,-1,LEFT(A2245,B2245-1)+0)</f>
        <v>51679</v>
      </c>
      <c r="D2245" s="1">
        <f>IF(B2245=0,-1,RIGHT(A2245,LEN(A2245)-B2245)+0)</f>
        <v>4183915</v>
      </c>
      <c r="F2245" s="1">
        <f>IF(C2245&lt;0,443300000,44330*(1-POWER(C2245/$A$1,1/5.255))*1000)</f>
        <v>4183098.5684855566</v>
      </c>
      <c r="H2245" s="5">
        <f t="shared" si="35"/>
        <v>1.9513577939402784E-4</v>
      </c>
    </row>
    <row r="2246" spans="1:8">
      <c r="A2246" s="3" t="s">
        <v>13351</v>
      </c>
      <c r="B2246" s="1">
        <f>IF(ISERROR(SEARCH(" ",A2246)), 0, SEARCH(" ",A2246))</f>
        <v>6</v>
      </c>
      <c r="C2246" s="1">
        <f>IF(0=B2246,-1,LEFT(A2246,B2246-1)+0)</f>
        <v>51659</v>
      </c>
      <c r="D2246" s="1">
        <f>IF(B2246=0,-1,RIGHT(A2246,LEN(A2246)-B2246)+0)</f>
        <v>4186891</v>
      </c>
      <c r="F2246" s="1">
        <f>IF(C2246&lt;0,443300000,44330*(1-POWER(C2246/$A$1,1/5.255))*1000)</f>
        <v>4186055.6497613979</v>
      </c>
      <c r="H2246" s="5">
        <f t="shared" si="35"/>
        <v>1.9951564026915024E-4</v>
      </c>
    </row>
    <row r="2247" spans="1:8">
      <c r="A2247" s="3" t="s">
        <v>13352</v>
      </c>
      <c r="B2247" s="1">
        <f>IF(ISERROR(SEARCH(" ",A2247)), 0, SEARCH(" ",A2247))</f>
        <v>6</v>
      </c>
      <c r="C2247" s="1">
        <f>IF(0=B2247,-1,LEFT(A2247,B2247-1)+0)</f>
        <v>51639</v>
      </c>
      <c r="D2247" s="1">
        <f>IF(B2247=0,-1,RIGHT(A2247,LEN(A2247)-B2247)+0)</f>
        <v>4189867</v>
      </c>
      <c r="F2247" s="1">
        <f>IF(C2247&lt;0,443300000,44330*(1-POWER(C2247/$A$1,1/5.255))*1000)</f>
        <v>4189013.6581705674</v>
      </c>
      <c r="H2247" s="5">
        <f t="shared" si="35"/>
        <v>2.0366799935001283E-4</v>
      </c>
    </row>
    <row r="2248" spans="1:8">
      <c r="A2248" s="3" t="s">
        <v>13353</v>
      </c>
      <c r="B2248" s="1">
        <f>IF(ISERROR(SEARCH(" ",A2248)), 0, SEARCH(" ",A2248))</f>
        <v>6</v>
      </c>
      <c r="C2248" s="1">
        <f>IF(0=B2248,-1,LEFT(A2248,B2248-1)+0)</f>
        <v>51619</v>
      </c>
      <c r="D2248" s="1">
        <f>IF(B2248=0,-1,RIGHT(A2248,LEN(A2248)-B2248)+0)</f>
        <v>4192842</v>
      </c>
      <c r="F2248" s="1">
        <f>IF(C2248&lt;0,443300000,44330*(1-POWER(C2248/$A$1,1/5.255))*1000)</f>
        <v>4191972.5943630054</v>
      </c>
      <c r="H2248" s="5">
        <f t="shared" si="35"/>
        <v>2.0735473385227342E-4</v>
      </c>
    </row>
    <row r="2249" spans="1:8">
      <c r="A2249" s="3" t="s">
        <v>13354</v>
      </c>
      <c r="B2249" s="1">
        <f>IF(ISERROR(SEARCH(" ",A2249)), 0, SEARCH(" ",A2249))</f>
        <v>6</v>
      </c>
      <c r="C2249" s="1">
        <f>IF(0=B2249,-1,LEFT(A2249,B2249-1)+0)</f>
        <v>51599</v>
      </c>
      <c r="D2249" s="1">
        <f>IF(B2249=0,-1,RIGHT(A2249,LEN(A2249)-B2249)+0)</f>
        <v>4195818</v>
      </c>
      <c r="F2249" s="1">
        <f>IF(C2249&lt;0,443300000,44330*(1-POWER(C2249/$A$1,1/5.255))*1000)</f>
        <v>4194932.4589893529</v>
      </c>
      <c r="H2249" s="5">
        <f t="shared" si="35"/>
        <v>2.1105324650570661E-4</v>
      </c>
    </row>
    <row r="2250" spans="1:8">
      <c r="A2250" s="3" t="s">
        <v>13355</v>
      </c>
      <c r="B2250" s="1">
        <f>IF(ISERROR(SEARCH(" ",A2250)), 0, SEARCH(" ",A2250))</f>
        <v>6</v>
      </c>
      <c r="C2250" s="1">
        <f>IF(0=B2250,-1,LEFT(A2250,B2250-1)+0)</f>
        <v>51579</v>
      </c>
      <c r="D2250" s="1">
        <f>IF(B2250=0,-1,RIGHT(A2250,LEN(A2250)-B2250)+0)</f>
        <v>4198781</v>
      </c>
      <c r="F2250" s="1">
        <f>IF(C2250&lt;0,443300000,44330*(1-POWER(C2250/$A$1,1/5.255))*1000)</f>
        <v>4197893.2527009649</v>
      </c>
      <c r="H2250" s="5">
        <f t="shared" si="35"/>
        <v>2.1142976950573982E-4</v>
      </c>
    </row>
    <row r="2251" spans="1:8">
      <c r="A2251" s="3" t="s">
        <v>13356</v>
      </c>
      <c r="B2251" s="1">
        <f>IF(ISERROR(SEARCH(" ",A2251)), 0, SEARCH(" ",A2251))</f>
        <v>6</v>
      </c>
      <c r="C2251" s="1">
        <f>IF(0=B2251,-1,LEFT(A2251,B2251-1)+0)</f>
        <v>51559</v>
      </c>
      <c r="D2251" s="1">
        <f>IF(B2251=0,-1,RIGHT(A2251,LEN(A2251)-B2251)+0)</f>
        <v>4201757</v>
      </c>
      <c r="F2251" s="1">
        <f>IF(C2251&lt;0,443300000,44330*(1-POWER(C2251/$A$1,1/5.255))*1000)</f>
        <v>4200854.976149898</v>
      </c>
      <c r="H2251" s="5">
        <f t="shared" si="35"/>
        <v>2.1467777648778299E-4</v>
      </c>
    </row>
    <row r="2252" spans="1:8">
      <c r="A2252" s="3" t="s">
        <v>13357</v>
      </c>
      <c r="B2252" s="1">
        <f>IF(ISERROR(SEARCH(" ",A2252)), 0, SEARCH(" ",A2252))</f>
        <v>6</v>
      </c>
      <c r="C2252" s="1">
        <f>IF(0=B2252,-1,LEFT(A2252,B2252-1)+0)</f>
        <v>51539</v>
      </c>
      <c r="D2252" s="1">
        <f>IF(B2252=0,-1,RIGHT(A2252,LEN(A2252)-B2252)+0)</f>
        <v>4204733</v>
      </c>
      <c r="F2252" s="1">
        <f>IF(C2252&lt;0,443300000,44330*(1-POWER(C2252/$A$1,1/5.255))*1000)</f>
        <v>4203817.6299889283</v>
      </c>
      <c r="H2252" s="5">
        <f t="shared" si="35"/>
        <v>2.1769991366197913E-4</v>
      </c>
    </row>
    <row r="2253" spans="1:8">
      <c r="A2253" s="3" t="s">
        <v>13358</v>
      </c>
      <c r="B2253" s="1">
        <f>IF(ISERROR(SEARCH(" ",A2253)), 0, SEARCH(" ",A2253))</f>
        <v>6</v>
      </c>
      <c r="C2253" s="1">
        <f>IF(0=B2253,-1,LEFT(A2253,B2253-1)+0)</f>
        <v>51519</v>
      </c>
      <c r="D2253" s="1">
        <f>IF(B2253=0,-1,RIGHT(A2253,LEN(A2253)-B2253)+0)</f>
        <v>4207709</v>
      </c>
      <c r="F2253" s="1">
        <f>IF(C2253&lt;0,443300000,44330*(1-POWER(C2253/$A$1,1/5.255))*1000)</f>
        <v>4206781.2148715379</v>
      </c>
      <c r="H2253" s="5">
        <f t="shared" si="35"/>
        <v>2.204965049774422E-4</v>
      </c>
    </row>
    <row r="2254" spans="1:8">
      <c r="A2254" s="3" t="s">
        <v>13359</v>
      </c>
      <c r="B2254" s="1">
        <f>IF(ISERROR(SEARCH(" ",A2254)), 0, SEARCH(" ",A2254))</f>
        <v>6</v>
      </c>
      <c r="C2254" s="1">
        <f>IF(0=B2254,-1,LEFT(A2254,B2254-1)+0)</f>
        <v>51499</v>
      </c>
      <c r="D2254" s="1">
        <f>IF(B2254=0,-1,RIGHT(A2254,LEN(A2254)-B2254)+0)</f>
        <v>4210685</v>
      </c>
      <c r="F2254" s="1">
        <f>IF(C2254&lt;0,443300000,44330*(1-POWER(C2254/$A$1,1/5.255))*1000)</f>
        <v>4209745.731451923</v>
      </c>
      <c r="H2254" s="5">
        <f t="shared" si="35"/>
        <v>2.2306787329780603E-4</v>
      </c>
    </row>
    <row r="2255" spans="1:8">
      <c r="A2255" s="3" t="s">
        <v>13360</v>
      </c>
      <c r="B2255" s="1">
        <f>IF(ISERROR(SEARCH(" ",A2255)), 0, SEARCH(" ",A2255))</f>
        <v>6</v>
      </c>
      <c r="C2255" s="1">
        <f>IF(0=B2255,-1,LEFT(A2255,B2255-1)+0)</f>
        <v>51479</v>
      </c>
      <c r="D2255" s="1">
        <f>IF(B2255=0,-1,RIGHT(A2255,LEN(A2255)-B2255)+0)</f>
        <v>4213660</v>
      </c>
      <c r="F2255" s="1">
        <f>IF(C2255&lt;0,443300000,44330*(1-POWER(C2255/$A$1,1/5.255))*1000)</f>
        <v>4212711.1803849991</v>
      </c>
      <c r="H2255" s="5">
        <f t="shared" si="35"/>
        <v>2.2517707052796356E-4</v>
      </c>
    </row>
    <row r="2256" spans="1:8">
      <c r="A2256" s="3" t="s">
        <v>13361</v>
      </c>
      <c r="B2256" s="1">
        <f>IF(ISERROR(SEARCH(" ",A2256)), 0, SEARCH(" ",A2256))</f>
        <v>6</v>
      </c>
      <c r="C2256" s="1">
        <f>IF(0=B2256,-1,LEFT(A2256,B2256-1)+0)</f>
        <v>51459</v>
      </c>
      <c r="D2256" s="1">
        <f>IF(B2256=0,-1,RIGHT(A2256,LEN(A2256)-B2256)+0)</f>
        <v>4216636</v>
      </c>
      <c r="F2256" s="1">
        <f>IF(C2256&lt;0,443300000,44330*(1-POWER(C2256/$A$1,1/5.255))*1000)</f>
        <v>4215677.5623263894</v>
      </c>
      <c r="H2256" s="5">
        <f t="shared" si="35"/>
        <v>2.2729912508706823E-4</v>
      </c>
    </row>
    <row r="2257" spans="1:8">
      <c r="A2257" s="3" t="s">
        <v>13362</v>
      </c>
      <c r="B2257" s="1">
        <f>IF(ISERROR(SEARCH(" ",A2257)), 0, SEARCH(" ",A2257))</f>
        <v>6</v>
      </c>
      <c r="C2257" s="1">
        <f>IF(0=B2257,-1,LEFT(A2257,B2257-1)+0)</f>
        <v>51439</v>
      </c>
      <c r="D2257" s="1">
        <f>IF(B2257=0,-1,RIGHT(A2257,LEN(A2257)-B2257)+0)</f>
        <v>4219612</v>
      </c>
      <c r="F2257" s="1">
        <f>IF(C2257&lt;0,443300000,44330*(1-POWER(C2257/$A$1,1/5.255))*1000)</f>
        <v>4218644.8779324312</v>
      </c>
      <c r="H2257" s="5">
        <f t="shared" si="35"/>
        <v>2.291969184770599E-4</v>
      </c>
    </row>
    <row r="2258" spans="1:8">
      <c r="A2258" s="3" t="s">
        <v>13363</v>
      </c>
      <c r="B2258" s="1">
        <f>IF(ISERROR(SEARCH(" ",A2258)), 0, SEARCH(" ",A2258))</f>
        <v>6</v>
      </c>
      <c r="C2258" s="1">
        <f>IF(0=B2258,-1,LEFT(A2258,B2258-1)+0)</f>
        <v>51419</v>
      </c>
      <c r="D2258" s="1">
        <f>IF(B2258=0,-1,RIGHT(A2258,LEN(A2258)-B2258)+0)</f>
        <v>4222588</v>
      </c>
      <c r="F2258" s="1">
        <f>IF(C2258&lt;0,443300000,44330*(1-POWER(C2258/$A$1,1/5.255))*1000)</f>
        <v>4221613.1278601941</v>
      </c>
      <c r="H2258" s="5">
        <f t="shared" si="35"/>
        <v>2.308707692547622E-4</v>
      </c>
    </row>
    <row r="2259" spans="1:8">
      <c r="A2259" s="3" t="s">
        <v>13364</v>
      </c>
      <c r="B2259" s="1">
        <f>IF(ISERROR(SEARCH(" ",A2259)), 0, SEARCH(" ",A2259))</f>
        <v>6</v>
      </c>
      <c r="C2259" s="1">
        <f>IF(0=B2259,-1,LEFT(A2259,B2259-1)+0)</f>
        <v>51399</v>
      </c>
      <c r="D2259" s="1">
        <f>IF(B2259=0,-1,RIGHT(A2259,LEN(A2259)-B2259)+0)</f>
        <v>4225551</v>
      </c>
      <c r="F2259" s="1">
        <f>IF(C2259&lt;0,443300000,44330*(1-POWER(C2259/$A$1,1/5.255))*1000)</f>
        <v>4224582.3127674535</v>
      </c>
      <c r="H2259" s="5">
        <f t="shared" si="35"/>
        <v>2.2924518779835062E-4</v>
      </c>
    </row>
    <row r="2260" spans="1:8">
      <c r="A2260" s="3" t="s">
        <v>13365</v>
      </c>
      <c r="B2260" s="1">
        <f>IF(ISERROR(SEARCH(" ",A2260)), 0, SEARCH(" ",A2260))</f>
        <v>6</v>
      </c>
      <c r="C2260" s="1">
        <f>IF(0=B2260,-1,LEFT(A2260,B2260-1)+0)</f>
        <v>51379</v>
      </c>
      <c r="D2260" s="1">
        <f>IF(B2260=0,-1,RIGHT(A2260,LEN(A2260)-B2260)+0)</f>
        <v>4228527</v>
      </c>
      <c r="F2260" s="1">
        <f>IF(C2260&lt;0,443300000,44330*(1-POWER(C2260/$A$1,1/5.255))*1000)</f>
        <v>4227552.4333126973</v>
      </c>
      <c r="H2260" s="5">
        <f t="shared" si="35"/>
        <v>2.3047427326410922E-4</v>
      </c>
    </row>
    <row r="2261" spans="1:8">
      <c r="A2261" s="3" t="s">
        <v>13366</v>
      </c>
      <c r="B2261" s="1">
        <f>IF(ISERROR(SEARCH(" ",A2261)), 0, SEARCH(" ",A2261))</f>
        <v>6</v>
      </c>
      <c r="C2261" s="1">
        <f>IF(0=B2261,-1,LEFT(A2261,B2261-1)+0)</f>
        <v>51359</v>
      </c>
      <c r="D2261" s="1">
        <f>IF(B2261=0,-1,RIGHT(A2261,LEN(A2261)-B2261)+0)</f>
        <v>4231502</v>
      </c>
      <c r="F2261" s="1">
        <f>IF(C2261&lt;0,443300000,44330*(1-POWER(C2261/$A$1,1/5.255))*1000)</f>
        <v>4230523.490155152</v>
      </c>
      <c r="H2261" s="5">
        <f t="shared" si="35"/>
        <v>2.3124409366885679E-4</v>
      </c>
    </row>
    <row r="2262" spans="1:8">
      <c r="A2262" s="3" t="s">
        <v>13367</v>
      </c>
      <c r="B2262" s="1">
        <f>IF(ISERROR(SEARCH(" ",A2262)), 0, SEARCH(" ",A2262))</f>
        <v>6</v>
      </c>
      <c r="C2262" s="1">
        <f>IF(0=B2262,-1,LEFT(A2262,B2262-1)+0)</f>
        <v>51339</v>
      </c>
      <c r="D2262" s="1">
        <f>IF(B2262=0,-1,RIGHT(A2262,LEN(A2262)-B2262)+0)</f>
        <v>4234478</v>
      </c>
      <c r="F2262" s="1">
        <f>IF(C2262&lt;0,443300000,44330*(1-POWER(C2262/$A$1,1/5.255))*1000)</f>
        <v>4233495.4839547528</v>
      </c>
      <c r="H2262" s="5">
        <f t="shared" si="35"/>
        <v>2.3202766556992493E-4</v>
      </c>
    </row>
    <row r="2263" spans="1:8">
      <c r="A2263" s="3" t="s">
        <v>13368</v>
      </c>
      <c r="B2263" s="1">
        <f>IF(ISERROR(SEARCH(" ",A2263)), 0, SEARCH(" ",A2263))</f>
        <v>6</v>
      </c>
      <c r="C2263" s="1">
        <f>IF(0=B2263,-1,LEFT(A2263,B2263-1)+0)</f>
        <v>51319</v>
      </c>
      <c r="D2263" s="1">
        <f>IF(B2263=0,-1,RIGHT(A2263,LEN(A2263)-B2263)+0)</f>
        <v>4237454</v>
      </c>
      <c r="F2263" s="1">
        <f>IF(C2263&lt;0,443300000,44330*(1-POWER(C2263/$A$1,1/5.255))*1000)</f>
        <v>4236468.4153721565</v>
      </c>
      <c r="H2263" s="5">
        <f t="shared" si="35"/>
        <v>2.3258886771241927E-4</v>
      </c>
    </row>
    <row r="2264" spans="1:8">
      <c r="A2264" s="3" t="s">
        <v>13369</v>
      </c>
      <c r="B2264" s="1">
        <f>IF(ISERROR(SEARCH(" ",A2264)), 0, SEARCH(" ",A2264))</f>
        <v>6</v>
      </c>
      <c r="C2264" s="1">
        <f>IF(0=B2264,-1,LEFT(A2264,B2264-1)+0)</f>
        <v>51299</v>
      </c>
      <c r="D2264" s="1">
        <f>IF(B2264=0,-1,RIGHT(A2264,LEN(A2264)-B2264)+0)</f>
        <v>4240430</v>
      </c>
      <c r="F2264" s="1">
        <f>IF(C2264&lt;0,443300000,44330*(1-POWER(C2264/$A$1,1/5.255))*1000)</f>
        <v>4239442.285068755</v>
      </c>
      <c r="H2264" s="5">
        <f t="shared" si="35"/>
        <v>2.3292801231124247E-4</v>
      </c>
    </row>
    <row r="2265" spans="1:8">
      <c r="A2265" s="3" t="s">
        <v>13370</v>
      </c>
      <c r="B2265" s="1">
        <f>IF(ISERROR(SEARCH(" ",A2265)), 0, SEARCH(" ",A2265))</f>
        <v>6</v>
      </c>
      <c r="C2265" s="1">
        <f>IF(0=B2265,-1,LEFT(A2265,B2265-1)+0)</f>
        <v>51279</v>
      </c>
      <c r="D2265" s="1">
        <f>IF(B2265=0,-1,RIGHT(A2265,LEN(A2265)-B2265)+0)</f>
        <v>4243406</v>
      </c>
      <c r="F2265" s="1">
        <f>IF(C2265&lt;0,443300000,44330*(1-POWER(C2265/$A$1,1/5.255))*1000)</f>
        <v>4242417.0937066497</v>
      </c>
      <c r="H2265" s="5">
        <f t="shared" si="35"/>
        <v>2.3304541053820253E-4</v>
      </c>
    </row>
    <row r="2266" spans="1:8">
      <c r="A2266" s="3" t="s">
        <v>13371</v>
      </c>
      <c r="B2266" s="1">
        <f>IF(ISERROR(SEARCH(" ",A2266)), 0, SEARCH(" ",A2266))</f>
        <v>6</v>
      </c>
      <c r="C2266" s="1">
        <f>IF(0=B2266,-1,LEFT(A2266,B2266-1)+0)</f>
        <v>51259</v>
      </c>
      <c r="D2266" s="1">
        <f>IF(B2266=0,-1,RIGHT(A2266,LEN(A2266)-B2266)+0)</f>
        <v>4246381</v>
      </c>
      <c r="F2266" s="1">
        <f>IF(C2266&lt;0,443300000,44330*(1-POWER(C2266/$A$1,1/5.255))*1000)</f>
        <v>4245392.8419486843</v>
      </c>
      <c r="H2266" s="5">
        <f t="shared" si="35"/>
        <v>2.32705932726172E-4</v>
      </c>
    </row>
    <row r="2267" spans="1:8">
      <c r="A2267" s="3" t="s">
        <v>13372</v>
      </c>
      <c r="B2267" s="1">
        <f>IF(ISERROR(SEARCH(" ",A2267)), 0, SEARCH(" ",A2267))</f>
        <v>6</v>
      </c>
      <c r="C2267" s="1">
        <f>IF(0=B2267,-1,LEFT(A2267,B2267-1)+0)</f>
        <v>51239</v>
      </c>
      <c r="D2267" s="1">
        <f>IF(B2267=0,-1,RIGHT(A2267,LEN(A2267)-B2267)+0)</f>
        <v>4249344</v>
      </c>
      <c r="F2267" s="1">
        <f>IF(C2267&lt;0,443300000,44330*(1-POWER(C2267/$A$1,1/5.255))*1000)</f>
        <v>4248369.5304584159</v>
      </c>
      <c r="H2267" s="5">
        <f t="shared" si="35"/>
        <v>2.2932234753979475E-4</v>
      </c>
    </row>
    <row r="2268" spans="1:8">
      <c r="A2268" s="3" t="s">
        <v>13373</v>
      </c>
      <c r="B2268" s="1">
        <f>IF(ISERROR(SEARCH(" ",A2268)), 0, SEARCH(" ",A2268))</f>
        <v>6</v>
      </c>
      <c r="C2268" s="1">
        <f>IF(0=B2268,-1,LEFT(A2268,B2268-1)+0)</f>
        <v>51219</v>
      </c>
      <c r="D2268" s="1">
        <f>IF(B2268=0,-1,RIGHT(A2268,LEN(A2268)-B2268)+0)</f>
        <v>4252320</v>
      </c>
      <c r="F2268" s="1">
        <f>IF(C2268&lt;0,443300000,44330*(1-POWER(C2268/$A$1,1/5.255))*1000)</f>
        <v>4251347.1599001307</v>
      </c>
      <c r="H2268" s="5">
        <f t="shared" si="35"/>
        <v>2.2877866667355608E-4</v>
      </c>
    </row>
    <row r="2269" spans="1:8">
      <c r="A2269" s="3" t="s">
        <v>13374</v>
      </c>
      <c r="B2269" s="1">
        <f>IF(ISERROR(SEARCH(" ",A2269)), 0, SEARCH(" ",A2269))</f>
        <v>6</v>
      </c>
      <c r="C2269" s="1">
        <f>IF(0=B2269,-1,LEFT(A2269,B2269-1)+0)</f>
        <v>51199</v>
      </c>
      <c r="D2269" s="1">
        <f>IF(B2269=0,-1,RIGHT(A2269,LEN(A2269)-B2269)+0)</f>
        <v>4255296</v>
      </c>
      <c r="F2269" s="1">
        <f>IF(C2269&lt;0,443300000,44330*(1-POWER(C2269/$A$1,1/5.255))*1000)</f>
        <v>4254325.73093885</v>
      </c>
      <c r="H2269" s="5">
        <f t="shared" si="35"/>
        <v>2.2801446976897244E-4</v>
      </c>
    </row>
    <row r="2270" spans="1:8">
      <c r="A2270" s="3" t="s">
        <v>13375</v>
      </c>
      <c r="B2270" s="1">
        <f>IF(ISERROR(SEARCH(" ",A2270)), 0, SEARCH(" ",A2270))</f>
        <v>6</v>
      </c>
      <c r="C2270" s="1">
        <f>IF(0=B2270,-1,LEFT(A2270,B2270-1)+0)</f>
        <v>51179</v>
      </c>
      <c r="D2270" s="1">
        <f>IF(B2270=0,-1,RIGHT(A2270,LEN(A2270)-B2270)+0)</f>
        <v>4258272</v>
      </c>
      <c r="F2270" s="1">
        <f>IF(C2270&lt;0,443300000,44330*(1-POWER(C2270/$A$1,1/5.255))*1000)</f>
        <v>4257305.244240324</v>
      </c>
      <c r="H2270" s="5">
        <f t="shared" si="35"/>
        <v>2.2703006282266306E-4</v>
      </c>
    </row>
    <row r="2271" spans="1:8">
      <c r="A2271" s="3" t="s">
        <v>13376</v>
      </c>
      <c r="B2271" s="1">
        <f>IF(ISERROR(SEARCH(" ",A2271)), 0, SEARCH(" ",A2271))</f>
        <v>6</v>
      </c>
      <c r="C2271" s="1">
        <f>IF(0=B2271,-1,LEFT(A2271,B2271-1)+0)</f>
        <v>51159</v>
      </c>
      <c r="D2271" s="1">
        <f>IF(B2271=0,-1,RIGHT(A2271,LEN(A2271)-B2271)+0)</f>
        <v>4261248</v>
      </c>
      <c r="F2271" s="1">
        <f>IF(C2271&lt;0,443300000,44330*(1-POWER(C2271/$A$1,1/5.255))*1000)</f>
        <v>4260285.7004710278</v>
      </c>
      <c r="H2271" s="5">
        <f t="shared" si="35"/>
        <v>2.2582575080639422E-4</v>
      </c>
    </row>
    <row r="2272" spans="1:8">
      <c r="A2272" s="3" t="s">
        <v>13377</v>
      </c>
      <c r="B2272" s="1">
        <f>IF(ISERROR(SEARCH(" ",A2272)), 0, SEARCH(" ",A2272))</f>
        <v>6</v>
      </c>
      <c r="C2272" s="1">
        <f>IF(0=B2272,-1,LEFT(A2272,B2272-1)+0)</f>
        <v>51139</v>
      </c>
      <c r="D2272" s="1">
        <f>IF(B2272=0,-1,RIGHT(A2272,LEN(A2272)-B2272)+0)</f>
        <v>4264224</v>
      </c>
      <c r="F2272" s="1">
        <f>IF(C2272&lt;0,443300000,44330*(1-POWER(C2272/$A$1,1/5.255))*1000)</f>
        <v>4263267.1002981784</v>
      </c>
      <c r="H2272" s="5">
        <f t="shared" si="35"/>
        <v>2.2440183766650573E-4</v>
      </c>
    </row>
    <row r="2273" spans="1:8">
      <c r="A2273" s="3" t="s">
        <v>13378</v>
      </c>
      <c r="B2273" s="1">
        <f>IF(ISERROR(SEARCH(" ",A2273)), 0, SEARCH(" ",A2273))</f>
        <v>6</v>
      </c>
      <c r="C2273" s="1">
        <f>IF(0=B2273,-1,LEFT(A2273,B2273-1)+0)</f>
        <v>51119</v>
      </c>
      <c r="D2273" s="1">
        <f>IF(B2273=0,-1,RIGHT(A2273,LEN(A2273)-B2273)+0)</f>
        <v>4267199</v>
      </c>
      <c r="F2273" s="1">
        <f>IF(C2273&lt;0,443300000,44330*(1-POWER(C2273/$A$1,1/5.255))*1000)</f>
        <v>4266249.4443897167</v>
      </c>
      <c r="H2273" s="5">
        <f t="shared" si="35"/>
        <v>2.2252433277268719E-4</v>
      </c>
    </row>
    <row r="2274" spans="1:8">
      <c r="A2274" s="3" t="s">
        <v>13379</v>
      </c>
      <c r="B2274" s="1">
        <f>IF(ISERROR(SEARCH(" ",A2274)), 0, SEARCH(" ",A2274))</f>
        <v>6</v>
      </c>
      <c r="C2274" s="1">
        <f>IF(0=B2274,-1,LEFT(A2274,B2274-1)+0)</f>
        <v>51099</v>
      </c>
      <c r="D2274" s="1">
        <f>IF(B2274=0,-1,RIGHT(A2274,LEN(A2274)-B2274)+0)</f>
        <v>4270175</v>
      </c>
      <c r="F2274" s="1">
        <f>IF(C2274&lt;0,443300000,44330*(1-POWER(C2274/$A$1,1/5.255))*1000)</f>
        <v>4269232.7334143203</v>
      </c>
      <c r="H2274" s="5">
        <f t="shared" si="35"/>
        <v>2.2066228800452552E-4</v>
      </c>
    </row>
    <row r="2275" spans="1:8">
      <c r="A2275" s="3" t="s">
        <v>13380</v>
      </c>
      <c r="B2275" s="1">
        <f>IF(ISERROR(SEARCH(" ",A2275)), 0, SEARCH(" ",A2275))</f>
        <v>6</v>
      </c>
      <c r="C2275" s="1">
        <f>IF(0=B2275,-1,LEFT(A2275,B2275-1)+0)</f>
        <v>51079</v>
      </c>
      <c r="D2275" s="1">
        <f>IF(B2275=0,-1,RIGHT(A2275,LEN(A2275)-B2275)+0)</f>
        <v>4273151</v>
      </c>
      <c r="F2275" s="1">
        <f>IF(C2275&lt;0,443300000,44330*(1-POWER(C2275/$A$1,1/5.255))*1000)</f>
        <v>4272216.9680414097</v>
      </c>
      <c r="H2275" s="5">
        <f t="shared" si="35"/>
        <v>2.1858154757233283E-4</v>
      </c>
    </row>
    <row r="2276" spans="1:8">
      <c r="A2276" s="3" t="s">
        <v>13381</v>
      </c>
      <c r="B2276" s="1">
        <f>IF(ISERROR(SEARCH(" ",A2276)), 0, SEARCH(" ",A2276))</f>
        <v>6</v>
      </c>
      <c r="C2276" s="1">
        <f>IF(0=B2276,-1,LEFT(A2276,B2276-1)+0)</f>
        <v>51059</v>
      </c>
      <c r="D2276" s="1">
        <f>IF(B2276=0,-1,RIGHT(A2276,LEN(A2276)-B2276)+0)</f>
        <v>4276114</v>
      </c>
      <c r="F2276" s="1">
        <f>IF(C2276&lt;0,443300000,44330*(1-POWER(C2276/$A$1,1/5.255))*1000)</f>
        <v>4275202.1489411313</v>
      </c>
      <c r="H2276" s="5">
        <f t="shared" si="35"/>
        <v>2.1324292543853867E-4</v>
      </c>
    </row>
    <row r="2277" spans="1:8">
      <c r="A2277" s="3" t="s">
        <v>13382</v>
      </c>
      <c r="B2277" s="1">
        <f>IF(ISERROR(SEARCH(" ",A2277)), 0, SEARCH(" ",A2277))</f>
        <v>6</v>
      </c>
      <c r="C2277" s="1">
        <f>IF(0=B2277,-1,LEFT(A2277,B2277-1)+0)</f>
        <v>51039</v>
      </c>
      <c r="D2277" s="1">
        <f>IF(B2277=0,-1,RIGHT(A2277,LEN(A2277)-B2277)+0)</f>
        <v>4279090</v>
      </c>
      <c r="F2277" s="1">
        <f>IF(C2277&lt;0,443300000,44330*(1-POWER(C2277/$A$1,1/5.255))*1000)</f>
        <v>4278188.2767843809</v>
      </c>
      <c r="H2277" s="5">
        <f t="shared" si="35"/>
        <v>2.1072779857845994E-4</v>
      </c>
    </row>
    <row r="2278" spans="1:8">
      <c r="A2278" s="3" t="s">
        <v>13383</v>
      </c>
      <c r="B2278" s="1">
        <f>IF(ISERROR(SEARCH(" ",A2278)), 0, SEARCH(" ",A2278))</f>
        <v>6</v>
      </c>
      <c r="C2278" s="1">
        <f>IF(0=B2278,-1,LEFT(A2278,B2278-1)+0)</f>
        <v>51019</v>
      </c>
      <c r="D2278" s="1">
        <f>IF(B2278=0,-1,RIGHT(A2278,LEN(A2278)-B2278)+0)</f>
        <v>4282066</v>
      </c>
      <c r="F2278" s="1">
        <f>IF(C2278&lt;0,443300000,44330*(1-POWER(C2278/$A$1,1/5.255))*1000)</f>
        <v>4281175.3522427781</v>
      </c>
      <c r="H2278" s="5">
        <f t="shared" si="35"/>
        <v>2.0799486911737106E-4</v>
      </c>
    </row>
    <row r="2279" spans="1:8">
      <c r="A2279" s="3" t="s">
        <v>13384</v>
      </c>
      <c r="B2279" s="1">
        <f>IF(ISERROR(SEARCH(" ",A2279)), 0, SEARCH(" ",A2279))</f>
        <v>6</v>
      </c>
      <c r="C2279" s="1">
        <f>IF(0=B2279,-1,LEFT(A2279,B2279-1)+0)</f>
        <v>50999</v>
      </c>
      <c r="D2279" s="1">
        <f>IF(B2279=0,-1,RIGHT(A2279,LEN(A2279)-B2279)+0)</f>
        <v>4285041</v>
      </c>
      <c r="F2279" s="1">
        <f>IF(C2279&lt;0,443300000,44330*(1-POWER(C2279/$A$1,1/5.255))*1000)</f>
        <v>4284163.3759886939</v>
      </c>
      <c r="H2279" s="5">
        <f t="shared" si="35"/>
        <v>2.0481111179708483E-4</v>
      </c>
    </row>
    <row r="2280" spans="1:8">
      <c r="A2280" s="3" t="s">
        <v>13385</v>
      </c>
      <c r="B2280" s="1">
        <f>IF(ISERROR(SEARCH(" ",A2280)), 0, SEARCH(" ",A2280))</f>
        <v>6</v>
      </c>
      <c r="C2280" s="1">
        <f>IF(0=B2280,-1,LEFT(A2280,B2280-1)+0)</f>
        <v>50979</v>
      </c>
      <c r="D2280" s="1">
        <f>IF(B2280=0,-1,RIGHT(A2280,LEN(A2280)-B2280)+0)</f>
        <v>4288017</v>
      </c>
      <c r="F2280" s="1">
        <f>IF(C2280&lt;0,443300000,44330*(1-POWER(C2280/$A$1,1/5.255))*1000)</f>
        <v>4287152.3486952325</v>
      </c>
      <c r="H2280" s="5">
        <f t="shared" si="35"/>
        <v>2.0164362799108938E-4</v>
      </c>
    </row>
    <row r="2281" spans="1:8">
      <c r="A2281" s="3" t="s">
        <v>13386</v>
      </c>
      <c r="B2281" s="1">
        <f>IF(ISERROR(SEARCH(" ",A2281)), 0, SEARCH(" ",A2281))</f>
        <v>6</v>
      </c>
      <c r="C2281" s="1">
        <f>IF(0=B2281,-1,LEFT(A2281,B2281-1)+0)</f>
        <v>50959</v>
      </c>
      <c r="D2281" s="1">
        <f>IF(B2281=0,-1,RIGHT(A2281,LEN(A2281)-B2281)+0)</f>
        <v>4290993</v>
      </c>
      <c r="F2281" s="1">
        <f>IF(C2281&lt;0,443300000,44330*(1-POWER(C2281/$A$1,1/5.255))*1000)</f>
        <v>4290142.2710362542</v>
      </c>
      <c r="H2281" s="5">
        <f t="shared" si="35"/>
        <v>1.9825922898167347E-4</v>
      </c>
    </row>
    <row r="2282" spans="1:8">
      <c r="A2282" s="3" t="s">
        <v>13387</v>
      </c>
      <c r="B2282" s="1">
        <f>IF(ISERROR(SEARCH(" ",A2282)), 0, SEARCH(" ",A2282))</f>
        <v>6</v>
      </c>
      <c r="C2282" s="1">
        <f>IF(0=B2282,-1,LEFT(A2282,B2282-1)+0)</f>
        <v>50939</v>
      </c>
      <c r="D2282" s="1">
        <f>IF(B2282=0,-1,RIGHT(A2282,LEN(A2282)-B2282)+0)</f>
        <v>4293969</v>
      </c>
      <c r="F2282" s="1">
        <f>IF(C2282&lt;0,443300000,44330*(1-POWER(C2282/$A$1,1/5.255))*1000)</f>
        <v>4293133.1436863486</v>
      </c>
      <c r="H2282" s="5">
        <f t="shared" si="35"/>
        <v>1.9465820867626841E-4</v>
      </c>
    </row>
    <row r="2283" spans="1:8">
      <c r="A2283" s="3" t="s">
        <v>13388</v>
      </c>
      <c r="B2283" s="1">
        <f>IF(ISERROR(SEARCH(" ",A2283)), 0, SEARCH(" ",A2283))</f>
        <v>6</v>
      </c>
      <c r="C2283" s="1">
        <f>IF(0=B2283,-1,LEFT(A2283,B2283-1)+0)</f>
        <v>50919</v>
      </c>
      <c r="D2283" s="1">
        <f>IF(B2283=0,-1,RIGHT(A2283,LEN(A2283)-B2283)+0)</f>
        <v>4296945</v>
      </c>
      <c r="F2283" s="1">
        <f>IF(C2283&lt;0,443300000,44330*(1-POWER(C2283/$A$1,1/5.255))*1000)</f>
        <v>4296124.9673208464</v>
      </c>
      <c r="H2283" s="5">
        <f t="shared" si="35"/>
        <v>1.9084085999555644E-4</v>
      </c>
    </row>
    <row r="2284" spans="1:8">
      <c r="A2284" s="3" t="s">
        <v>13389</v>
      </c>
      <c r="B2284" s="1">
        <f>IF(ISERROR(SEARCH(" ",A2284)), 0, SEARCH(" ",A2284))</f>
        <v>6</v>
      </c>
      <c r="C2284" s="1">
        <f>IF(0=B2284,-1,LEFT(A2284,B2284-1)+0)</f>
        <v>50899</v>
      </c>
      <c r="D2284" s="1">
        <f>IF(B2284=0,-1,RIGHT(A2284,LEN(A2284)-B2284)+0)</f>
        <v>4299920</v>
      </c>
      <c r="F2284" s="1">
        <f>IF(C2284&lt;0,443300000,44330*(1-POWER(C2284/$A$1,1/5.255))*1000)</f>
        <v>4299117.7426158413</v>
      </c>
      <c r="H2284" s="5">
        <f t="shared" si="35"/>
        <v>1.865749558500323E-4</v>
      </c>
    </row>
    <row r="2285" spans="1:8">
      <c r="A2285" s="3" t="s">
        <v>13390</v>
      </c>
      <c r="B2285" s="1">
        <f>IF(ISERROR(SEARCH(" ",A2285)), 0, SEARCH(" ",A2285))</f>
        <v>6</v>
      </c>
      <c r="C2285" s="1">
        <f>IF(0=B2285,-1,LEFT(A2285,B2285-1)+0)</f>
        <v>50879</v>
      </c>
      <c r="D2285" s="1">
        <f>IF(B2285=0,-1,RIGHT(A2285,LEN(A2285)-B2285)+0)</f>
        <v>4302883</v>
      </c>
      <c r="F2285" s="1">
        <f>IF(C2285&lt;0,443300000,44330*(1-POWER(C2285/$A$1,1/5.255))*1000)</f>
        <v>4302111.4702481618</v>
      </c>
      <c r="H2285" s="5">
        <f t="shared" si="35"/>
        <v>1.7930530573064267E-4</v>
      </c>
    </row>
    <row r="2286" spans="1:8">
      <c r="A2286" s="3" t="s">
        <v>13391</v>
      </c>
      <c r="B2286" s="1">
        <f>IF(ISERROR(SEARCH(" ",A2286)), 0, SEARCH(" ",A2286))</f>
        <v>6</v>
      </c>
      <c r="C2286" s="1">
        <f>IF(0=B2286,-1,LEFT(A2286,B2286-1)+0)</f>
        <v>50859</v>
      </c>
      <c r="D2286" s="1">
        <f>IF(B2286=0,-1,RIGHT(A2286,LEN(A2286)-B2286)+0)</f>
        <v>4305859</v>
      </c>
      <c r="F2286" s="1">
        <f>IF(C2286&lt;0,443300000,44330*(1-POWER(C2286/$A$1,1/5.255))*1000)</f>
        <v>4305106.1508953832</v>
      </c>
      <c r="H2286" s="5">
        <f t="shared" si="35"/>
        <v>1.7484295343084643E-4</v>
      </c>
    </row>
    <row r="2287" spans="1:8">
      <c r="A2287" s="3" t="s">
        <v>13392</v>
      </c>
      <c r="B2287" s="1">
        <f>IF(ISERROR(SEARCH(" ",A2287)), 0, SEARCH(" ",A2287))</f>
        <v>6</v>
      </c>
      <c r="C2287" s="1">
        <f>IF(0=B2287,-1,LEFT(A2287,B2287-1)+0)</f>
        <v>50839</v>
      </c>
      <c r="D2287" s="1">
        <f>IF(B2287=0,-1,RIGHT(A2287,LEN(A2287)-B2287)+0)</f>
        <v>4308835</v>
      </c>
      <c r="F2287" s="1">
        <f>IF(C2287&lt;0,443300000,44330*(1-POWER(C2287/$A$1,1/5.255))*1000)</f>
        <v>4308101.7852358278</v>
      </c>
      <c r="H2287" s="5">
        <f t="shared" si="35"/>
        <v>1.7016543083506593E-4</v>
      </c>
    </row>
    <row r="2288" spans="1:8">
      <c r="A2288" s="3" t="s">
        <v>13393</v>
      </c>
      <c r="B2288" s="1">
        <f>IF(ISERROR(SEARCH(" ",A2288)), 0, SEARCH(" ",A2288))</f>
        <v>6</v>
      </c>
      <c r="C2288" s="1">
        <f>IF(0=B2288,-1,LEFT(A2288,B2288-1)+0)</f>
        <v>50819</v>
      </c>
      <c r="D2288" s="1">
        <f>IF(B2288=0,-1,RIGHT(A2288,LEN(A2288)-B2288)+0)</f>
        <v>4311811</v>
      </c>
      <c r="F2288" s="1">
        <f>IF(C2288&lt;0,443300000,44330*(1-POWER(C2288/$A$1,1/5.255))*1000)</f>
        <v>4311098.3739485806</v>
      </c>
      <c r="H2288" s="5">
        <f t="shared" si="35"/>
        <v>1.6527302597897138E-4</v>
      </c>
    </row>
    <row r="2289" spans="1:8">
      <c r="A2289" s="3" t="s">
        <v>13394</v>
      </c>
      <c r="B2289" s="1">
        <f>IF(ISERROR(SEARCH(" ",A2289)), 0, SEARCH(" ",A2289))</f>
        <v>6</v>
      </c>
      <c r="C2289" s="1">
        <f>IF(0=B2289,-1,LEFT(A2289,B2289-1)+0)</f>
        <v>50799</v>
      </c>
      <c r="D2289" s="1">
        <f>IF(B2289=0,-1,RIGHT(A2289,LEN(A2289)-B2289)+0)</f>
        <v>4314787</v>
      </c>
      <c r="F2289" s="1">
        <f>IF(C2289&lt;0,443300000,44330*(1-POWER(C2289/$A$1,1/5.255))*1000)</f>
        <v>4314095.9177134689</v>
      </c>
      <c r="H2289" s="5">
        <f t="shared" si="35"/>
        <v>1.6016602593154787E-4</v>
      </c>
    </row>
    <row r="2290" spans="1:8">
      <c r="A2290" s="3" t="s">
        <v>13395</v>
      </c>
      <c r="B2290" s="1">
        <f>IF(ISERROR(SEARCH(" ",A2290)), 0, SEARCH(" ",A2290))</f>
        <v>6</v>
      </c>
      <c r="C2290" s="1">
        <f>IF(0=B2290,-1,LEFT(A2290,B2290-1)+0)</f>
        <v>50779</v>
      </c>
      <c r="D2290" s="1">
        <f>IF(B2290=0,-1,RIGHT(A2290,LEN(A2290)-B2290)+0)</f>
        <v>4317763</v>
      </c>
      <c r="F2290" s="1">
        <f>IF(C2290&lt;0,443300000,44330*(1-POWER(C2290/$A$1,1/5.255))*1000)</f>
        <v>4317094.4172110641</v>
      </c>
      <c r="H2290" s="5">
        <f t="shared" si="35"/>
        <v>1.5484471679799526E-4</v>
      </c>
    </row>
    <row r="2291" spans="1:8">
      <c r="A2291" s="3" t="s">
        <v>13396</v>
      </c>
      <c r="B2291" s="1">
        <f>IF(ISERROR(SEARCH(" ",A2291)), 0, SEARCH(" ",A2291))</f>
        <v>6</v>
      </c>
      <c r="C2291" s="1">
        <f>IF(0=B2291,-1,LEFT(A2291,B2291-1)+0)</f>
        <v>50759</v>
      </c>
      <c r="D2291" s="1">
        <f>IF(B2291=0,-1,RIGHT(A2291,LEN(A2291)-B2291)+0)</f>
        <v>4320738</v>
      </c>
      <c r="F2291" s="1">
        <f>IF(C2291&lt;0,443300000,44330*(1-POWER(C2291/$A$1,1/5.255))*1000)</f>
        <v>4320093.8731227061</v>
      </c>
      <c r="H2291" s="5">
        <f t="shared" si="35"/>
        <v>1.4907797633041439E-4</v>
      </c>
    </row>
    <row r="2292" spans="1:8">
      <c r="A2292" s="3" t="s">
        <v>13397</v>
      </c>
      <c r="B2292" s="1">
        <f>IF(ISERROR(SEARCH(" ",A2292)), 0, SEARCH(" ",A2292))</f>
        <v>6</v>
      </c>
      <c r="C2292" s="1">
        <f>IF(0=B2292,-1,LEFT(A2292,B2292-1)+0)</f>
        <v>50739</v>
      </c>
      <c r="D2292" s="1">
        <f>IF(B2292=0,-1,RIGHT(A2292,LEN(A2292)-B2292)+0)</f>
        <v>4323714</v>
      </c>
      <c r="F2292" s="1">
        <f>IF(C2292&lt;0,443300000,44330*(1-POWER(C2292/$A$1,1/5.255))*1000)</f>
        <v>4323094.2861304767</v>
      </c>
      <c r="H2292" s="5">
        <f t="shared" si="35"/>
        <v>1.4332906143266113E-4</v>
      </c>
    </row>
    <row r="2293" spans="1:8">
      <c r="A2293" s="3" t="s">
        <v>13398</v>
      </c>
      <c r="B2293" s="1">
        <f>IF(ISERROR(SEARCH(" ",A2293)), 0, SEARCH(" ",A2293))</f>
        <v>6</v>
      </c>
      <c r="C2293" s="1">
        <f>IF(0=B2293,-1,LEFT(A2293,B2293-1)+0)</f>
        <v>50719</v>
      </c>
      <c r="D2293" s="1">
        <f>IF(B2293=0,-1,RIGHT(A2293,LEN(A2293)-B2293)+0)</f>
        <v>4326677</v>
      </c>
      <c r="F2293" s="1">
        <f>IF(C2293&lt;0,443300000,44330*(1-POWER(C2293/$A$1,1/5.255))*1000)</f>
        <v>4326095.6569172246</v>
      </c>
      <c r="H2293" s="5">
        <f t="shared" si="35"/>
        <v>1.3436248714090787E-4</v>
      </c>
    </row>
    <row r="2294" spans="1:8">
      <c r="A2294" s="3" t="s">
        <v>13399</v>
      </c>
      <c r="B2294" s="1">
        <f>IF(ISERROR(SEARCH(" ",A2294)), 0, SEARCH(" ",A2294))</f>
        <v>6</v>
      </c>
      <c r="C2294" s="1">
        <f>IF(0=B2294,-1,LEFT(A2294,B2294-1)+0)</f>
        <v>50699</v>
      </c>
      <c r="D2294" s="1">
        <f>IF(B2294=0,-1,RIGHT(A2294,LEN(A2294)-B2294)+0)</f>
        <v>4329653</v>
      </c>
      <c r="F2294" s="1">
        <f>IF(C2294&lt;0,443300000,44330*(1-POWER(C2294/$A$1,1/5.255))*1000)</f>
        <v>4329097.9861665443</v>
      </c>
      <c r="H2294" s="5">
        <f t="shared" si="35"/>
        <v>1.2818898730585139E-4</v>
      </c>
    </row>
    <row r="2295" spans="1:8">
      <c r="A2295" s="3" t="s">
        <v>13400</v>
      </c>
      <c r="B2295" s="1">
        <f>IF(ISERROR(SEARCH(" ",A2295)), 0, SEARCH(" ",A2295))</f>
        <v>6</v>
      </c>
      <c r="C2295" s="1">
        <f>IF(0=B2295,-1,LEFT(A2295,B2295-1)+0)</f>
        <v>50679</v>
      </c>
      <c r="D2295" s="1">
        <f>IF(B2295=0,-1,RIGHT(A2295,LEN(A2295)-B2295)+0)</f>
        <v>4332629</v>
      </c>
      <c r="F2295" s="1">
        <f>IF(C2295&lt;0,443300000,44330*(1-POWER(C2295/$A$1,1/5.255))*1000)</f>
        <v>4332101.2745627975</v>
      </c>
      <c r="H2295" s="5">
        <f t="shared" si="35"/>
        <v>1.2180259080629586E-4</v>
      </c>
    </row>
    <row r="2296" spans="1:8">
      <c r="A2296" s="3" t="s">
        <v>13401</v>
      </c>
      <c r="B2296" s="1">
        <f>IF(ISERROR(SEARCH(" ",A2296)), 0, SEARCH(" ",A2296))</f>
        <v>6</v>
      </c>
      <c r="C2296" s="1">
        <f>IF(0=B2296,-1,LEFT(A2296,B2296-1)+0)</f>
        <v>50659</v>
      </c>
      <c r="D2296" s="1">
        <f>IF(B2296=0,-1,RIGHT(A2296,LEN(A2296)-B2296)+0)</f>
        <v>4335605</v>
      </c>
      <c r="F2296" s="1">
        <f>IF(C2296&lt;0,443300000,44330*(1-POWER(C2296/$A$1,1/5.255))*1000)</f>
        <v>4335105.5227911007</v>
      </c>
      <c r="H2296" s="5">
        <f t="shared" si="35"/>
        <v>1.1520357802413598E-4</v>
      </c>
    </row>
    <row r="2297" spans="1:8">
      <c r="A2297" s="3" t="s">
        <v>13402</v>
      </c>
      <c r="B2297" s="1">
        <f>IF(ISERROR(SEARCH(" ",A2297)), 0, SEARCH(" ",A2297))</f>
        <v>6</v>
      </c>
      <c r="C2297" s="1">
        <f>IF(0=B2297,-1,LEFT(A2297,B2297-1)+0)</f>
        <v>50639</v>
      </c>
      <c r="D2297" s="1">
        <f>IF(B2297=0,-1,RIGHT(A2297,LEN(A2297)-B2297)+0)</f>
        <v>4338580</v>
      </c>
      <c r="F2297" s="1">
        <f>IF(C2297&lt;0,443300000,44330*(1-POWER(C2297/$A$1,1/5.255))*1000)</f>
        <v>4338110.7315373234</v>
      </c>
      <c r="H2297" s="5">
        <f t="shared" si="35"/>
        <v>1.0816176322127399E-4</v>
      </c>
    </row>
    <row r="2298" spans="1:8">
      <c r="A2298" s="3" t="s">
        <v>13403</v>
      </c>
      <c r="B2298" s="1">
        <f>IF(ISERROR(SEARCH(" ",A2298)), 0, SEARCH(" ",A2298))</f>
        <v>6</v>
      </c>
      <c r="C2298" s="1">
        <f>IF(0=B2298,-1,LEFT(A2298,B2298-1)+0)</f>
        <v>50619</v>
      </c>
      <c r="D2298" s="1">
        <f>IF(B2298=0,-1,RIGHT(A2298,LEN(A2298)-B2298)+0)</f>
        <v>4341556</v>
      </c>
      <c r="F2298" s="1">
        <f>IF(C2298&lt;0,443300000,44330*(1-POWER(C2298/$A$1,1/5.255))*1000)</f>
        <v>4341116.9014881132</v>
      </c>
      <c r="H2298" s="5">
        <f t="shared" si="35"/>
        <v>1.0113851160431489E-4</v>
      </c>
    </row>
    <row r="2299" spans="1:8">
      <c r="A2299" s="3" t="s">
        <v>13404</v>
      </c>
      <c r="B2299" s="1">
        <f>IF(ISERROR(SEARCH(" ",A2299)), 0, SEARCH(" ",A2299))</f>
        <v>6</v>
      </c>
      <c r="C2299" s="1">
        <f>IF(0=B2299,-1,LEFT(A2299,B2299-1)+0)</f>
        <v>50599</v>
      </c>
      <c r="D2299" s="1">
        <f>IF(B2299=0,-1,RIGHT(A2299,LEN(A2299)-B2299)+0)</f>
        <v>4344532</v>
      </c>
      <c r="F2299" s="1">
        <f>IF(C2299&lt;0,443300000,44330*(1-POWER(C2299/$A$1,1/5.255))*1000)</f>
        <v>4344124.0333308643</v>
      </c>
      <c r="H2299" s="5">
        <f t="shared" si="35"/>
        <v>9.3903478932996003E-5</v>
      </c>
    </row>
    <row r="2300" spans="1:8">
      <c r="A2300" s="3" t="s">
        <v>13405</v>
      </c>
      <c r="B2300" s="1">
        <f>IF(ISERROR(SEARCH(" ",A2300)), 0, SEARCH(" ",A2300))</f>
        <v>6</v>
      </c>
      <c r="C2300" s="1">
        <f>IF(0=B2300,-1,LEFT(A2300,B2300-1)+0)</f>
        <v>50579</v>
      </c>
      <c r="D2300" s="1">
        <f>IF(B2300=0,-1,RIGHT(A2300,LEN(A2300)-B2300)+0)</f>
        <v>4347508</v>
      </c>
      <c r="F2300" s="1">
        <f>IF(C2300&lt;0,443300000,44330*(1-POWER(C2300/$A$1,1/5.255))*1000)</f>
        <v>4347132.1277537402</v>
      </c>
      <c r="H2300" s="5">
        <f t="shared" si="35"/>
        <v>8.645694182962365E-5</v>
      </c>
    </row>
    <row r="2301" spans="1:8">
      <c r="A2301" s="3" t="s">
        <v>13406</v>
      </c>
      <c r="B2301" s="1">
        <f>IF(ISERROR(SEARCH(" ",A2301)), 0, SEARCH(" ",A2301))</f>
        <v>6</v>
      </c>
      <c r="C2301" s="1">
        <f>IF(0=B2301,-1,LEFT(A2301,B2301-1)+0)</f>
        <v>50559</v>
      </c>
      <c r="D2301" s="1">
        <f>IF(B2301=0,-1,RIGHT(A2301,LEN(A2301)-B2301)+0)</f>
        <v>4350484</v>
      </c>
      <c r="F2301" s="1">
        <f>IF(C2301&lt;0,443300000,44330*(1-POWER(C2301/$A$1,1/5.255))*1000)</f>
        <v>4350141.1854456645</v>
      </c>
      <c r="H2301" s="5">
        <f t="shared" si="35"/>
        <v>7.8799175984913276E-5</v>
      </c>
    </row>
    <row r="2302" spans="1:8">
      <c r="A2302" s="3" t="s">
        <v>13407</v>
      </c>
      <c r="B2302" s="1">
        <f>IF(ISERROR(SEARCH(" ",A2302)), 0, SEARCH(" ",A2302))</f>
        <v>6</v>
      </c>
      <c r="C2302" s="1">
        <f>IF(0=B2302,-1,LEFT(A2302,B2302-1)+0)</f>
        <v>50539</v>
      </c>
      <c r="D2302" s="1">
        <f>IF(B2302=0,-1,RIGHT(A2302,LEN(A2302)-B2302)+0)</f>
        <v>4353447</v>
      </c>
      <c r="F2302" s="1">
        <f>IF(C2302&lt;0,443300000,44330*(1-POWER(C2302/$A$1,1/5.255))*1000)</f>
        <v>4353151.2070963448</v>
      </c>
      <c r="H2302" s="5">
        <f t="shared" si="35"/>
        <v>6.7944528474840426E-5</v>
      </c>
    </row>
    <row r="2303" spans="1:8">
      <c r="A2303" s="3" t="s">
        <v>13408</v>
      </c>
      <c r="B2303" s="1">
        <f>IF(ISERROR(SEARCH(" ",A2303)), 0, SEARCH(" ",A2303))</f>
        <v>6</v>
      </c>
      <c r="C2303" s="1">
        <f>IF(0=B2303,-1,LEFT(A2303,B2303-1)+0)</f>
        <v>50519</v>
      </c>
      <c r="D2303" s="1">
        <f>IF(B2303=0,-1,RIGHT(A2303,LEN(A2303)-B2303)+0)</f>
        <v>4356422</v>
      </c>
      <c r="F2303" s="1">
        <f>IF(C2303&lt;0,443300000,44330*(1-POWER(C2303/$A$1,1/5.255))*1000)</f>
        <v>4356162.1933962284</v>
      </c>
      <c r="H2303" s="5">
        <f t="shared" si="35"/>
        <v>5.9637611730827362E-5</v>
      </c>
    </row>
    <row r="2304" spans="1:8">
      <c r="A2304" s="3" t="s">
        <v>13409</v>
      </c>
      <c r="B2304" s="1">
        <f>IF(ISERROR(SEARCH(" ",A2304)), 0, SEARCH(" ",A2304))</f>
        <v>6</v>
      </c>
      <c r="C2304" s="1">
        <f>IF(0=B2304,-1,LEFT(A2304,B2304-1)+0)</f>
        <v>50499</v>
      </c>
      <c r="D2304" s="1">
        <f>IF(B2304=0,-1,RIGHT(A2304,LEN(A2304)-B2304)+0)</f>
        <v>4359398</v>
      </c>
      <c r="F2304" s="1">
        <f>IF(C2304&lt;0,443300000,44330*(1-POWER(C2304/$A$1,1/5.255))*1000)</f>
        <v>4359174.1450365521</v>
      </c>
      <c r="H2304" s="5">
        <f t="shared" si="35"/>
        <v>5.1349971589632017E-5</v>
      </c>
    </row>
    <row r="2305" spans="1:8">
      <c r="A2305" s="3" t="s">
        <v>13410</v>
      </c>
      <c r="B2305" s="1">
        <f>IF(ISERROR(SEARCH(" ",A2305)), 0, SEARCH(" ",A2305))</f>
        <v>6</v>
      </c>
      <c r="C2305" s="1">
        <f>IF(0=B2305,-1,LEFT(A2305,B2305-1)+0)</f>
        <v>50479</v>
      </c>
      <c r="D2305" s="1">
        <f>IF(B2305=0,-1,RIGHT(A2305,LEN(A2305)-B2305)+0)</f>
        <v>4362374</v>
      </c>
      <c r="F2305" s="1">
        <f>IF(C2305&lt;0,443300000,44330*(1-POWER(C2305/$A$1,1/5.255))*1000)</f>
        <v>4362187.0627093147</v>
      </c>
      <c r="H2305" s="5">
        <f t="shared" si="35"/>
        <v>4.2852192564243999E-5</v>
      </c>
    </row>
    <row r="2306" spans="1:8">
      <c r="A2306" s="3" t="s">
        <v>13411</v>
      </c>
      <c r="B2306" s="1">
        <f>IF(ISERROR(SEARCH(" ",A2306)), 0, SEARCH(" ",A2306))</f>
        <v>6</v>
      </c>
      <c r="C2306" s="1">
        <f>IF(0=B2306,-1,LEFT(A2306,B2306-1)+0)</f>
        <v>50459</v>
      </c>
      <c r="D2306" s="1">
        <f>IF(B2306=0,-1,RIGHT(A2306,LEN(A2306)-B2306)+0)</f>
        <v>4365350</v>
      </c>
      <c r="F2306" s="1">
        <f>IF(C2306&lt;0,443300000,44330*(1-POWER(C2306/$A$1,1/5.255))*1000)</f>
        <v>4365200.9471072797</v>
      </c>
      <c r="H2306" s="5">
        <f t="shared" si="35"/>
        <v>3.4144545734093892E-5</v>
      </c>
    </row>
    <row r="2307" spans="1:8">
      <c r="A2307" s="3" t="s">
        <v>13412</v>
      </c>
      <c r="B2307" s="1">
        <f>IF(ISERROR(SEARCH(" ",A2307)), 0, SEARCH(" ",A2307))</f>
        <v>6</v>
      </c>
      <c r="C2307" s="1">
        <f>IF(0=B2307,-1,LEFT(A2307,B2307-1)+0)</f>
        <v>50439</v>
      </c>
      <c r="D2307" s="1">
        <f>IF(B2307=0,-1,RIGHT(A2307,LEN(A2307)-B2307)+0)</f>
        <v>4368326</v>
      </c>
      <c r="F2307" s="1">
        <f>IF(C2307&lt;0,443300000,44330*(1-POWER(C2307/$A$1,1/5.255))*1000)</f>
        <v>4368215.7989239963</v>
      </c>
      <c r="H2307" s="5">
        <f t="shared" si="35"/>
        <v>2.5227301259961561E-5</v>
      </c>
    </row>
    <row r="2308" spans="1:8">
      <c r="A2308" s="3" t="s">
        <v>13413</v>
      </c>
      <c r="B2308" s="1">
        <f>IF(ISERROR(SEARCH(" ",A2308)), 0, SEARCH(" ",A2308))</f>
        <v>6</v>
      </c>
      <c r="C2308" s="1">
        <f>IF(0=B2308,-1,LEFT(A2308,B2308-1)+0)</f>
        <v>50419</v>
      </c>
      <c r="D2308" s="1">
        <f>IF(B2308=0,-1,RIGHT(A2308,LEN(A2308)-B2308)+0)</f>
        <v>4371302</v>
      </c>
      <c r="F2308" s="1">
        <f>IF(C2308&lt;0,443300000,44330*(1-POWER(C2308/$A$1,1/5.255))*1000)</f>
        <v>4371231.6188537655</v>
      </c>
      <c r="H2308" s="5">
        <f t="shared" ref="H2308:H2371" si="36">IF(D2308&gt;0,ABS((F2308-D2308)/D2308),0)</f>
        <v>1.6100728394986249E-5</v>
      </c>
    </row>
    <row r="2309" spans="1:8">
      <c r="A2309" s="3" t="s">
        <v>13414</v>
      </c>
      <c r="B2309" s="1">
        <f>IF(ISERROR(SEARCH(" ",A2309)), 0, SEARCH(" ",A2309))</f>
        <v>6</v>
      </c>
      <c r="C2309" s="1">
        <f>IF(0=B2309,-1,LEFT(A2309,B2309-1)+0)</f>
        <v>50399</v>
      </c>
      <c r="D2309" s="1">
        <f>IF(B2309=0,-1,RIGHT(A2309,LEN(A2309)-B2309)+0)</f>
        <v>4374277</v>
      </c>
      <c r="F2309" s="1">
        <f>IF(C2309&lt;0,443300000,44330*(1-POWER(C2309/$A$1,1/5.255))*1000)</f>
        <v>4374248.4075916884</v>
      </c>
      <c r="H2309" s="5">
        <f t="shared" si="36"/>
        <v>6.536487815370014E-6</v>
      </c>
    </row>
    <row r="2310" spans="1:8">
      <c r="A2310" s="3" t="s">
        <v>13415</v>
      </c>
      <c r="B2310" s="1">
        <f>IF(ISERROR(SEARCH(" ",A2310)), 0, SEARCH(" ",A2310))</f>
        <v>6</v>
      </c>
      <c r="C2310" s="1">
        <f>IF(0=B2310,-1,LEFT(A2310,B2310-1)+0)</f>
        <v>50379</v>
      </c>
      <c r="D2310" s="1">
        <f>IF(B2310=0,-1,RIGHT(A2310,LEN(A2310)-B2310)+0)</f>
        <v>4377304</v>
      </c>
      <c r="F2310" s="1">
        <f>IF(C2310&lt;0,443300000,44330*(1-POWER(C2310/$A$1,1/5.255))*1000)</f>
        <v>4377266.1658336176</v>
      </c>
      <c r="H2310" s="5">
        <f t="shared" si="36"/>
        <v>8.6432576724027935E-6</v>
      </c>
    </row>
    <row r="2311" spans="1:8">
      <c r="A2311" s="3" t="s">
        <v>13416</v>
      </c>
      <c r="B2311" s="1">
        <f>IF(ISERROR(SEARCH(" ",A2311)), 0, SEARCH(" ",A2311))</f>
        <v>6</v>
      </c>
      <c r="C2311" s="1">
        <f>IF(0=B2311,-1,LEFT(A2311,B2311-1)+0)</f>
        <v>50359</v>
      </c>
      <c r="D2311" s="1">
        <f>IF(B2311=0,-1,RIGHT(A2311,LEN(A2311)-B2311)+0)</f>
        <v>4380355</v>
      </c>
      <c r="F2311" s="1">
        <f>IF(C2311&lt;0,443300000,44330*(1-POWER(C2311/$A$1,1/5.255))*1000)</f>
        <v>4380284.8942761943</v>
      </c>
      <c r="H2311" s="5">
        <f t="shared" si="36"/>
        <v>1.6004575840479956E-5</v>
      </c>
    </row>
    <row r="2312" spans="1:8">
      <c r="A2312" s="3" t="s">
        <v>13417</v>
      </c>
      <c r="B2312" s="1">
        <f>IF(ISERROR(SEARCH(" ",A2312)), 0, SEARCH(" ",A2312))</f>
        <v>6</v>
      </c>
      <c r="C2312" s="1">
        <f>IF(0=B2312,-1,LEFT(A2312,B2312-1)+0)</f>
        <v>50339</v>
      </c>
      <c r="D2312" s="1">
        <f>IF(B2312=0,-1,RIGHT(A2312,LEN(A2312)-B2312)+0)</f>
        <v>4383420</v>
      </c>
      <c r="F2312" s="1">
        <f>IF(C2312&lt;0,443300000,44330*(1-POWER(C2312/$A$1,1/5.255))*1000)</f>
        <v>4383304.5936168404</v>
      </c>
      <c r="H2312" s="5">
        <f t="shared" si="36"/>
        <v>2.6327931879575855E-5</v>
      </c>
    </row>
    <row r="2313" spans="1:8">
      <c r="A2313" s="3" t="s">
        <v>13418</v>
      </c>
      <c r="B2313" s="1">
        <f>IF(ISERROR(SEARCH(" ",A2313)), 0, SEARCH(" ",A2313))</f>
        <v>6</v>
      </c>
      <c r="C2313" s="1">
        <f>IF(0=B2313,-1,LEFT(A2313,B2313-1)+0)</f>
        <v>50319</v>
      </c>
      <c r="D2313" s="1">
        <f>IF(B2313=0,-1,RIGHT(A2313,LEN(A2313)-B2313)+0)</f>
        <v>4386484</v>
      </c>
      <c r="F2313" s="1">
        <f>IF(C2313&lt;0,443300000,44330*(1-POWER(C2313/$A$1,1/5.255))*1000)</f>
        <v>4386325.2645537425</v>
      </c>
      <c r="H2313" s="5">
        <f t="shared" si="36"/>
        <v>3.6187398895679716E-5</v>
      </c>
    </row>
    <row r="2314" spans="1:8">
      <c r="A2314" s="3" t="s">
        <v>13419</v>
      </c>
      <c r="B2314" s="1">
        <f>IF(ISERROR(SEARCH(" ",A2314)), 0, SEARCH(" ",A2314))</f>
        <v>6</v>
      </c>
      <c r="C2314" s="1">
        <f>IF(0=B2314,-1,LEFT(A2314,B2314-1)+0)</f>
        <v>50299</v>
      </c>
      <c r="D2314" s="1">
        <f>IF(B2314=0,-1,RIGHT(A2314,LEN(A2314)-B2314)+0)</f>
        <v>4389549</v>
      </c>
      <c r="F2314" s="1">
        <f>IF(C2314&lt;0,443300000,44330*(1-POWER(C2314/$A$1,1/5.255))*1000)</f>
        <v>4389346.9077858822</v>
      </c>
      <c r="H2314" s="5">
        <f t="shared" si="36"/>
        <v>4.603940270805907E-5</v>
      </c>
    </row>
    <row r="2315" spans="1:8">
      <c r="A2315" s="3" t="s">
        <v>13420</v>
      </c>
      <c r="B2315" s="1">
        <f>IF(ISERROR(SEARCH(" ",A2315)), 0, SEARCH(" ",A2315))</f>
        <v>6</v>
      </c>
      <c r="C2315" s="1">
        <f>IF(0=B2315,-1,LEFT(A2315,B2315-1)+0)</f>
        <v>50279</v>
      </c>
      <c r="D2315" s="1">
        <f>IF(B2315=0,-1,RIGHT(A2315,LEN(A2315)-B2315)+0)</f>
        <v>4392613</v>
      </c>
      <c r="F2315" s="1">
        <f>IF(C2315&lt;0,443300000,44330*(1-POWER(C2315/$A$1,1/5.255))*1000)</f>
        <v>4392369.5240130117</v>
      </c>
      <c r="H2315" s="5">
        <f t="shared" si="36"/>
        <v>5.542850849557739E-5</v>
      </c>
    </row>
    <row r="2316" spans="1:8">
      <c r="A2316" s="3" t="s">
        <v>13421</v>
      </c>
      <c r="B2316" s="1">
        <f>IF(ISERROR(SEARCH(" ",A2316)), 0, SEARCH(" ",A2316))</f>
        <v>6</v>
      </c>
      <c r="C2316" s="1">
        <f>IF(0=B2316,-1,LEFT(A2316,B2316-1)+0)</f>
        <v>50259</v>
      </c>
      <c r="D2316" s="1">
        <f>IF(B2316=0,-1,RIGHT(A2316,LEN(A2316)-B2316)+0)</f>
        <v>4395678</v>
      </c>
      <c r="F2316" s="1">
        <f>IF(C2316&lt;0,443300000,44330*(1-POWER(C2316/$A$1,1/5.255))*1000)</f>
        <v>4395393.113935669</v>
      </c>
      <c r="H2316" s="5">
        <f t="shared" si="36"/>
        <v>6.4810494383584795E-5</v>
      </c>
    </row>
    <row r="2317" spans="1:8">
      <c r="A2317" s="3" t="s">
        <v>13422</v>
      </c>
      <c r="B2317" s="1">
        <f>IF(ISERROR(SEARCH(" ",A2317)), 0, SEARCH(" ",A2317))</f>
        <v>6</v>
      </c>
      <c r="C2317" s="1">
        <f>IF(0=B2317,-1,LEFT(A2317,B2317-1)+0)</f>
        <v>50239</v>
      </c>
      <c r="D2317" s="1">
        <f>IF(B2317=0,-1,RIGHT(A2317,LEN(A2317)-B2317)+0)</f>
        <v>4398742</v>
      </c>
      <c r="F2317" s="1">
        <f>IF(C2317&lt;0,443300000,44330*(1-POWER(C2317/$A$1,1/5.255))*1000)</f>
        <v>4398417.6782551752</v>
      </c>
      <c r="H2317" s="5">
        <f t="shared" si="36"/>
        <v>7.3730567699755898E-5</v>
      </c>
    </row>
    <row r="2318" spans="1:8">
      <c r="A2318" s="3" t="s">
        <v>13423</v>
      </c>
      <c r="B2318" s="1">
        <f>IF(ISERROR(SEARCH(" ",A2318)), 0, SEARCH(" ",A2318))</f>
        <v>6</v>
      </c>
      <c r="C2318" s="1">
        <f>IF(0=B2318,-1,LEFT(A2318,B2318-1)+0)</f>
        <v>50219</v>
      </c>
      <c r="D2318" s="1">
        <f>IF(B2318=0,-1,RIGHT(A2318,LEN(A2318)-B2318)+0)</f>
        <v>4401807</v>
      </c>
      <c r="F2318" s="1">
        <f>IF(C2318&lt;0,443300000,44330*(1-POWER(C2318/$A$1,1/5.255))*1000)</f>
        <v>4401443.217673637</v>
      </c>
      <c r="H2318" s="5">
        <f t="shared" si="36"/>
        <v>8.2643861114998251E-5</v>
      </c>
    </row>
    <row r="2319" spans="1:8">
      <c r="A2319" s="3" t="s">
        <v>13424</v>
      </c>
      <c r="B2319" s="1">
        <f>IF(ISERROR(SEARCH(" ",A2319)), 0, SEARCH(" ",A2319))</f>
        <v>6</v>
      </c>
      <c r="C2319" s="1">
        <f>IF(0=B2319,-1,LEFT(A2319,B2319-1)+0)</f>
        <v>50199</v>
      </c>
      <c r="D2319" s="1">
        <f>IF(B2319=0,-1,RIGHT(A2319,LEN(A2319)-B2319)+0)</f>
        <v>4404858</v>
      </c>
      <c r="F2319" s="1">
        <f>IF(C2319&lt;0,443300000,44330*(1-POWER(C2319/$A$1,1/5.255))*1000)</f>
        <v>4404469.7328939475</v>
      </c>
      <c r="H2319" s="5">
        <f t="shared" si="36"/>
        <v>8.8145203784659588E-5</v>
      </c>
    </row>
    <row r="2320" spans="1:8">
      <c r="A2320" s="3" t="s">
        <v>13425</v>
      </c>
      <c r="B2320" s="1">
        <f>IF(ISERROR(SEARCH(" ",A2320)), 0, SEARCH(" ",A2320))</f>
        <v>6</v>
      </c>
      <c r="C2320" s="1">
        <f>IF(0=B2320,-1,LEFT(A2320,B2320-1)+0)</f>
        <v>50179</v>
      </c>
      <c r="D2320" s="1">
        <f>IF(B2320=0,-1,RIGHT(A2320,LEN(A2320)-B2320)+0)</f>
        <v>4407923</v>
      </c>
      <c r="F2320" s="1">
        <f>IF(C2320&lt;0,443300000,44330*(1-POWER(C2320/$A$1,1/5.255))*1000)</f>
        <v>4407497.2246197881</v>
      </c>
      <c r="H2320" s="5">
        <f t="shared" si="36"/>
        <v>9.6593198250487195E-5</v>
      </c>
    </row>
    <row r="2321" spans="1:8">
      <c r="A2321" s="3" t="s">
        <v>13426</v>
      </c>
      <c r="B2321" s="1">
        <f>IF(ISERROR(SEARCH(" ",A2321)), 0, SEARCH(" ",A2321))</f>
        <v>6</v>
      </c>
      <c r="C2321" s="1">
        <f>IF(0=B2321,-1,LEFT(A2321,B2321-1)+0)</f>
        <v>50159</v>
      </c>
      <c r="D2321" s="1">
        <f>IF(B2321=0,-1,RIGHT(A2321,LEN(A2321)-B2321)+0)</f>
        <v>4410987</v>
      </c>
      <c r="F2321" s="1">
        <f>IF(C2321&lt;0,443300000,44330*(1-POWER(C2321/$A$1,1/5.255))*1000)</f>
        <v>4410525.6935556205</v>
      </c>
      <c r="H2321" s="5">
        <f t="shared" si="36"/>
        <v>1.0458122963851425E-4</v>
      </c>
    </row>
    <row r="2322" spans="1:8">
      <c r="A2322" s="3" t="s">
        <v>13427</v>
      </c>
      <c r="B2322" s="1">
        <f>IF(ISERROR(SEARCH(" ",A2322)), 0, SEARCH(" ",A2322))</f>
        <v>6</v>
      </c>
      <c r="C2322" s="1">
        <f>IF(0=B2322,-1,LEFT(A2322,B2322-1)+0)</f>
        <v>50139</v>
      </c>
      <c r="D2322" s="1">
        <f>IF(B2322=0,-1,RIGHT(A2322,LEN(A2322)-B2322)+0)</f>
        <v>4414052</v>
      </c>
      <c r="F2322" s="1">
        <f>IF(C2322&lt;0,443300000,44330*(1-POWER(C2322/$A$1,1/5.255))*1000)</f>
        <v>4413555.1404066971</v>
      </c>
      <c r="H2322" s="5">
        <f t="shared" si="36"/>
        <v>1.1256314907548502E-4</v>
      </c>
    </row>
    <row r="2323" spans="1:8">
      <c r="A2323" s="3" t="s">
        <v>13428</v>
      </c>
      <c r="B2323" s="1">
        <f>IF(ISERROR(SEARCH(" ",A2323)), 0, SEARCH(" ",A2323))</f>
        <v>6</v>
      </c>
      <c r="C2323" s="1">
        <f>IF(0=B2323,-1,LEFT(A2323,B2323-1)+0)</f>
        <v>50119</v>
      </c>
      <c r="D2323" s="1">
        <f>IF(B2323=0,-1,RIGHT(A2323,LEN(A2323)-B2323)+0)</f>
        <v>4417116</v>
      </c>
      <c r="F2323" s="1">
        <f>IF(C2323&lt;0,443300000,44330*(1-POWER(C2323/$A$1,1/5.255))*1000)</f>
        <v>4416585.5658790795</v>
      </c>
      <c r="H2323" s="5">
        <f t="shared" si="36"/>
        <v>1.2008607447042069E-4</v>
      </c>
    </row>
    <row r="2324" spans="1:8">
      <c r="A2324" s="3" t="s">
        <v>13429</v>
      </c>
      <c r="B2324" s="1">
        <f>IF(ISERROR(SEARCH(" ",A2324)), 0, SEARCH(" ",A2324))</f>
        <v>6</v>
      </c>
      <c r="C2324" s="1">
        <f>IF(0=B2324,-1,LEFT(A2324,B2324-1)+0)</f>
        <v>50099</v>
      </c>
      <c r="D2324" s="1">
        <f>IF(B2324=0,-1,RIGHT(A2324,LEN(A2324)-B2324)+0)</f>
        <v>4420181</v>
      </c>
      <c r="F2324" s="1">
        <f>IF(C2324&lt;0,443300000,44330*(1-POWER(C2324/$A$1,1/5.255))*1000)</f>
        <v>4419616.9706795895</v>
      </c>
      <c r="H2324" s="5">
        <f t="shared" si="36"/>
        <v>1.2760321815112385E-4</v>
      </c>
    </row>
    <row r="2325" spans="1:8">
      <c r="A2325" s="3" t="s">
        <v>13430</v>
      </c>
      <c r="B2325" s="1">
        <f>IF(ISERROR(SEARCH(" ",A2325)), 0, SEARCH(" ",A2325))</f>
        <v>6</v>
      </c>
      <c r="C2325" s="1">
        <f>IF(0=B2325,-1,LEFT(A2325,B2325-1)+0)</f>
        <v>50079</v>
      </c>
      <c r="D2325" s="1">
        <f>IF(B2325=0,-1,RIGHT(A2325,LEN(A2325)-B2325)+0)</f>
        <v>4423245</v>
      </c>
      <c r="F2325" s="1">
        <f>IF(C2325&lt;0,443300000,44330*(1-POWER(C2325/$A$1,1/5.255))*1000)</f>
        <v>4422649.355515874</v>
      </c>
      <c r="H2325" s="5">
        <f t="shared" si="36"/>
        <v>1.3466233141641693E-4</v>
      </c>
    </row>
    <row r="2326" spans="1:8">
      <c r="A2326" s="3" t="s">
        <v>13431</v>
      </c>
      <c r="B2326" s="1">
        <f>IF(ISERROR(SEARCH(" ",A2326)), 0, SEARCH(" ",A2326))</f>
        <v>6</v>
      </c>
      <c r="C2326" s="1">
        <f>IF(0=B2326,-1,LEFT(A2326,B2326-1)+0)</f>
        <v>50059</v>
      </c>
      <c r="D2326" s="1">
        <f>IF(B2326=0,-1,RIGHT(A2326,LEN(A2326)-B2326)+0)</f>
        <v>4426310</v>
      </c>
      <c r="F2326" s="1">
        <f>IF(C2326&lt;0,443300000,44330*(1-POWER(C2326/$A$1,1/5.255))*1000)</f>
        <v>4425682.7210963434</v>
      </c>
      <c r="H2326" s="5">
        <f t="shared" si="36"/>
        <v>1.4171598999090419E-4</v>
      </c>
    </row>
    <row r="2327" spans="1:8">
      <c r="A2327" s="3" t="s">
        <v>13432</v>
      </c>
      <c r="B2327" s="1">
        <f>IF(ISERROR(SEARCH(" ",A2327)), 0, SEARCH(" ",A2327))</f>
        <v>6</v>
      </c>
      <c r="C2327" s="1">
        <f>IF(0=B2327,-1,LEFT(A2327,B2327-1)+0)</f>
        <v>50039</v>
      </c>
      <c r="D2327" s="1">
        <f>IF(B2327=0,-1,RIGHT(A2327,LEN(A2327)-B2327)+0)</f>
        <v>4429374</v>
      </c>
      <c r="F2327" s="1">
        <f>IF(C2327&lt;0,443300000,44330*(1-POWER(C2327/$A$1,1/5.255))*1000)</f>
        <v>4428717.0681302305</v>
      </c>
      <c r="H2327" s="5">
        <f t="shared" si="36"/>
        <v>1.4831257639780901E-4</v>
      </c>
    </row>
    <row r="2328" spans="1:8">
      <c r="A2328" s="3" t="s">
        <v>13433</v>
      </c>
      <c r="B2328" s="1">
        <f>IF(ISERROR(SEARCH(" ",A2328)), 0, SEARCH(" ",A2328))</f>
        <v>6</v>
      </c>
      <c r="C2328" s="1">
        <f>IF(0=B2328,-1,LEFT(A2328,B2328-1)+0)</f>
        <v>50019</v>
      </c>
      <c r="D2328" s="1">
        <f>IF(B2328=0,-1,RIGHT(A2328,LEN(A2328)-B2328)+0)</f>
        <v>4432425</v>
      </c>
      <c r="F2328" s="1">
        <f>IF(C2328&lt;0,443300000,44330*(1-POWER(C2328/$A$1,1/5.255))*1000)</f>
        <v>4431752.3973275488</v>
      </c>
      <c r="H2328" s="5">
        <f t="shared" si="36"/>
        <v>1.5174597933437694E-4</v>
      </c>
    </row>
    <row r="2329" spans="1:8">
      <c r="A2329" s="3" t="s">
        <v>13434</v>
      </c>
      <c r="B2329" s="1">
        <f>IF(ISERROR(SEARCH(" ",A2329)), 0, SEARCH(" ",A2329))</f>
        <v>6</v>
      </c>
      <c r="C2329" s="1">
        <f>IF(0=B2329,-1,LEFT(A2329,B2329-1)+0)</f>
        <v>49999</v>
      </c>
      <c r="D2329" s="1">
        <f>IF(B2329=0,-1,RIGHT(A2329,LEN(A2329)-B2329)+0)</f>
        <v>4435490</v>
      </c>
      <c r="F2329" s="1">
        <f>IF(C2329&lt;0,443300000,44330*(1-POWER(C2329/$A$1,1/5.255))*1000)</f>
        <v>4434788.7093991125</v>
      </c>
      <c r="H2329" s="5">
        <f t="shared" si="36"/>
        <v>1.5810893517683496E-4</v>
      </c>
    </row>
    <row r="2330" spans="1:8">
      <c r="A2330" s="3" t="s">
        <v>13435</v>
      </c>
      <c r="B2330" s="1">
        <f>IF(ISERROR(SEARCH(" ",A2330)), 0, SEARCH(" ",A2330))</f>
        <v>6</v>
      </c>
      <c r="C2330" s="1">
        <f>IF(0=B2330,-1,LEFT(A2330,B2330-1)+0)</f>
        <v>49979</v>
      </c>
      <c r="D2330" s="1">
        <f>IF(B2330=0,-1,RIGHT(A2330,LEN(A2330)-B2330)+0)</f>
        <v>4438554</v>
      </c>
      <c r="F2330" s="1">
        <f>IF(C2330&lt;0,443300000,44330*(1-POWER(C2330/$A$1,1/5.255))*1000)</f>
        <v>4437826.0050565396</v>
      </c>
      <c r="H2330" s="5">
        <f t="shared" si="36"/>
        <v>1.6401624120388072E-4</v>
      </c>
    </row>
    <row r="2331" spans="1:8">
      <c r="A2331" s="3" t="s">
        <v>13436</v>
      </c>
      <c r="B2331" s="1">
        <f>IF(ISERROR(SEARCH(" ",A2331)), 0, SEARCH(" ",A2331))</f>
        <v>6</v>
      </c>
      <c r="C2331" s="1">
        <f>IF(0=B2331,-1,LEFT(A2331,B2331-1)+0)</f>
        <v>49959</v>
      </c>
      <c r="D2331" s="1">
        <f>IF(B2331=0,-1,RIGHT(A2331,LEN(A2331)-B2331)+0)</f>
        <v>4441619</v>
      </c>
      <c r="F2331" s="1">
        <f>IF(C2331&lt;0,443300000,44330*(1-POWER(C2331/$A$1,1/5.255))*1000)</f>
        <v>4440864.2850122415</v>
      </c>
      <c r="H2331" s="5">
        <f t="shared" si="36"/>
        <v>1.6991889393451961E-4</v>
      </c>
    </row>
    <row r="2332" spans="1:8">
      <c r="A2332" s="3" t="s">
        <v>13437</v>
      </c>
      <c r="B2332" s="1">
        <f>IF(ISERROR(SEARCH(" ",A2332)), 0, SEARCH(" ",A2332))</f>
        <v>6</v>
      </c>
      <c r="C2332" s="1">
        <f>IF(0=B2332,-1,LEFT(A2332,B2332-1)+0)</f>
        <v>49939</v>
      </c>
      <c r="D2332" s="1">
        <f>IF(B2332=0,-1,RIGHT(A2332,LEN(A2332)-B2332)+0)</f>
        <v>4444683</v>
      </c>
      <c r="F2332" s="1">
        <f>IF(C2332&lt;0,443300000,44330*(1-POWER(C2332/$A$1,1/5.255))*1000)</f>
        <v>4443903.5499794334</v>
      </c>
      <c r="H2332" s="5">
        <f t="shared" si="36"/>
        <v>1.7536684181224682E-4</v>
      </c>
    </row>
    <row r="2333" spans="1:8">
      <c r="A2333" s="3" t="s">
        <v>13438</v>
      </c>
      <c r="B2333" s="1">
        <f>IF(ISERROR(SEARCH(" ",A2333)), 0, SEARCH(" ",A2333))</f>
        <v>6</v>
      </c>
      <c r="C2333" s="1">
        <f>IF(0=B2333,-1,LEFT(A2333,B2333-1)+0)</f>
        <v>49919</v>
      </c>
      <c r="D2333" s="1">
        <f>IF(B2333=0,-1,RIGHT(A2333,LEN(A2333)-B2333)+0)</f>
        <v>4447748</v>
      </c>
      <c r="F2333" s="1">
        <f>IF(C2333&lt;0,443300000,44330*(1-POWER(C2333/$A$1,1/5.255))*1000)</f>
        <v>4446943.8006721344</v>
      </c>
      <c r="H2333" s="5">
        <f t="shared" si="36"/>
        <v>1.808104523605239E-4</v>
      </c>
    </row>
    <row r="2334" spans="1:8">
      <c r="A2334" s="3" t="s">
        <v>13439</v>
      </c>
      <c r="B2334" s="1">
        <f>IF(ISERROR(SEARCH(" ",A2334)), 0, SEARCH(" ",A2334))</f>
        <v>6</v>
      </c>
      <c r="C2334" s="1">
        <f>IF(0=B2334,-1,LEFT(A2334,B2334-1)+0)</f>
        <v>49899</v>
      </c>
      <c r="D2334" s="1">
        <f>IF(B2334=0,-1,RIGHT(A2334,LEN(A2334)-B2334)+0)</f>
        <v>4450812</v>
      </c>
      <c r="F2334" s="1">
        <f>IF(C2334&lt;0,443300000,44330*(1-POWER(C2334/$A$1,1/5.255))*1000)</f>
        <v>4449985.0378051763</v>
      </c>
      <c r="H2334" s="5">
        <f t="shared" si="36"/>
        <v>1.8580029774873888E-4</v>
      </c>
    </row>
    <row r="2335" spans="1:8">
      <c r="A2335" s="3" t="s">
        <v>13440</v>
      </c>
      <c r="B2335" s="1">
        <f>IF(ISERROR(SEARCH(" ",A2335)), 0, SEARCH(" ",A2335))</f>
        <v>6</v>
      </c>
      <c r="C2335" s="1">
        <f>IF(0=B2335,-1,LEFT(A2335,B2335-1)+0)</f>
        <v>49879</v>
      </c>
      <c r="D2335" s="1">
        <f>IF(B2335=0,-1,RIGHT(A2335,LEN(A2335)-B2335)+0)</f>
        <v>4453877</v>
      </c>
      <c r="F2335" s="1">
        <f>IF(C2335&lt;0,443300000,44330*(1-POWER(C2335/$A$1,1/5.255))*1000)</f>
        <v>4453027.2620941745</v>
      </c>
      <c r="H2335" s="5">
        <f t="shared" si="36"/>
        <v>1.9078611866144672E-4</v>
      </c>
    </row>
    <row r="2336" spans="1:8">
      <c r="A2336" s="3" t="s">
        <v>13441</v>
      </c>
      <c r="B2336" s="1">
        <f>IF(ISERROR(SEARCH(" ",A2336)), 0, SEARCH(" ",A2336))</f>
        <v>6</v>
      </c>
      <c r="C2336" s="1">
        <f>IF(0=B2336,-1,LEFT(A2336,B2336-1)+0)</f>
        <v>49859</v>
      </c>
      <c r="D2336" s="1">
        <f>IF(B2336=0,-1,RIGHT(A2336,LEN(A2336)-B2336)+0)</f>
        <v>4456941</v>
      </c>
      <c r="F2336" s="1">
        <f>IF(C2336&lt;0,443300000,44330*(1-POWER(C2336/$A$1,1/5.255))*1000)</f>
        <v>4456070.4742555711</v>
      </c>
      <c r="H2336" s="5">
        <f t="shared" si="36"/>
        <v>1.9531910887509127E-4</v>
      </c>
    </row>
    <row r="2337" spans="1:8">
      <c r="A2337" s="3" t="s">
        <v>13442</v>
      </c>
      <c r="B2337" s="1">
        <f>IF(ISERROR(SEARCH(" ",A2337)), 0, SEARCH(" ",A2337))</f>
        <v>6</v>
      </c>
      <c r="C2337" s="1">
        <f>IF(0=B2337,-1,LEFT(A2337,B2337-1)+0)</f>
        <v>49839</v>
      </c>
      <c r="D2337" s="1">
        <f>IF(B2337=0,-1,RIGHT(A2337,LEN(A2337)-B2337)+0)</f>
        <v>4459993</v>
      </c>
      <c r="F2337" s="1">
        <f>IF(C2337&lt;0,443300000,44330*(1-POWER(C2337/$A$1,1/5.255))*1000)</f>
        <v>4459114.6750066029</v>
      </c>
      <c r="H2337" s="5">
        <f t="shared" si="36"/>
        <v>1.9693416411126861E-4</v>
      </c>
    </row>
    <row r="2338" spans="1:8">
      <c r="A2338" s="3" t="s">
        <v>13443</v>
      </c>
      <c r="B2338" s="1">
        <f>IF(ISERROR(SEARCH(" ",A2338)), 0, SEARCH(" ",A2338))</f>
        <v>6</v>
      </c>
      <c r="C2338" s="1">
        <f>IF(0=B2338,-1,LEFT(A2338,B2338-1)+0)</f>
        <v>49819</v>
      </c>
      <c r="D2338" s="1">
        <f>IF(B2338=0,-1,RIGHT(A2338,LEN(A2338)-B2338)+0)</f>
        <v>4463057</v>
      </c>
      <c r="F2338" s="1">
        <f>IF(C2338&lt;0,443300000,44330*(1-POWER(C2338/$A$1,1/5.255))*1000)</f>
        <v>4462159.8650653288</v>
      </c>
      <c r="H2338" s="5">
        <f t="shared" si="36"/>
        <v>2.0101355072794794E-4</v>
      </c>
    </row>
    <row r="2339" spans="1:8">
      <c r="A2339" s="3" t="s">
        <v>13444</v>
      </c>
      <c r="B2339" s="1">
        <f>IF(ISERROR(SEARCH(" ",A2339)), 0, SEARCH(" ",A2339))</f>
        <v>6</v>
      </c>
      <c r="C2339" s="1">
        <f>IF(0=B2339,-1,LEFT(A2339,B2339-1)+0)</f>
        <v>49799</v>
      </c>
      <c r="D2339" s="1">
        <f>IF(B2339=0,-1,RIGHT(A2339,LEN(A2339)-B2339)+0)</f>
        <v>4466122</v>
      </c>
      <c r="F2339" s="1">
        <f>IF(C2339&lt;0,443300000,44330*(1-POWER(C2339/$A$1,1/5.255))*1000)</f>
        <v>4465206.0451505966</v>
      </c>
      <c r="H2339" s="5">
        <f t="shared" si="36"/>
        <v>2.0508952720130609E-4</v>
      </c>
    </row>
    <row r="2340" spans="1:8">
      <c r="A2340" s="3" t="s">
        <v>13445</v>
      </c>
      <c r="B2340" s="1">
        <f>IF(ISERROR(SEARCH(" ",A2340)), 0, SEARCH(" ",A2340))</f>
        <v>6</v>
      </c>
      <c r="C2340" s="1">
        <f>IF(0=B2340,-1,LEFT(A2340,B2340-1)+0)</f>
        <v>49779</v>
      </c>
      <c r="D2340" s="1">
        <f>IF(B2340=0,-1,RIGHT(A2340,LEN(A2340)-B2340)+0)</f>
        <v>4469186</v>
      </c>
      <c r="F2340" s="1">
        <f>IF(C2340&lt;0,443300000,44330*(1-POWER(C2340/$A$1,1/5.255))*1000)</f>
        <v>4468253.2159820935</v>
      </c>
      <c r="H2340" s="5">
        <f t="shared" si="36"/>
        <v>2.0871452159443001E-4</v>
      </c>
    </row>
    <row r="2341" spans="1:8">
      <c r="A2341" s="3" t="s">
        <v>13446</v>
      </c>
      <c r="B2341" s="1">
        <f>IF(ISERROR(SEARCH(" ",A2341)), 0, SEARCH(" ",A2341))</f>
        <v>6</v>
      </c>
      <c r="C2341" s="1">
        <f>IF(0=B2341,-1,LEFT(A2341,B2341-1)+0)</f>
        <v>49759</v>
      </c>
      <c r="D2341" s="1">
        <f>IF(B2341=0,-1,RIGHT(A2341,LEN(A2341)-B2341)+0)</f>
        <v>4472251</v>
      </c>
      <c r="F2341" s="1">
        <f>IF(C2341&lt;0,443300000,44330*(1-POWER(C2341/$A$1,1/5.255))*1000)</f>
        <v>4471301.3782802904</v>
      </c>
      <c r="H2341" s="5">
        <f t="shared" si="36"/>
        <v>2.1233640949705137E-4</v>
      </c>
    </row>
    <row r="2342" spans="1:8">
      <c r="A2342" s="3" t="s">
        <v>13447</v>
      </c>
      <c r="B2342" s="1">
        <f>IF(ISERROR(SEARCH(" ",A2342)), 0, SEARCH(" ",A2342))</f>
        <v>6</v>
      </c>
      <c r="C2342" s="1">
        <f>IF(0=B2342,-1,LEFT(A2342,B2342-1)+0)</f>
        <v>49739</v>
      </c>
      <c r="D2342" s="1">
        <f>IF(B2342=0,-1,RIGHT(A2342,LEN(A2342)-B2342)+0)</f>
        <v>4475315</v>
      </c>
      <c r="F2342" s="1">
        <f>IF(C2342&lt;0,443300000,44330*(1-POWER(C2342/$A$1,1/5.255))*1000)</f>
        <v>4474350.5327664949</v>
      </c>
      <c r="H2342" s="5">
        <f t="shared" si="36"/>
        <v>2.1550823428185504E-4</v>
      </c>
    </row>
    <row r="2343" spans="1:8">
      <c r="A2343" s="3" t="s">
        <v>13448</v>
      </c>
      <c r="B2343" s="1">
        <f>IF(ISERROR(SEARCH(" ",A2343)), 0, SEARCH(" ",A2343))</f>
        <v>6</v>
      </c>
      <c r="C2343" s="1">
        <f>IF(0=B2343,-1,LEFT(A2343,B2343-1)+0)</f>
        <v>49719</v>
      </c>
      <c r="D2343" s="1">
        <f>IF(B2343=0,-1,RIGHT(A2343,LEN(A2343)-B2343)+0)</f>
        <v>4478380</v>
      </c>
      <c r="F2343" s="1">
        <f>IF(C2343&lt;0,443300000,44330*(1-POWER(C2343/$A$1,1/5.255))*1000)</f>
        <v>4477400.6801628172</v>
      </c>
      <c r="H2343" s="5">
        <f t="shared" si="36"/>
        <v>2.1867725319931765E-4</v>
      </c>
    </row>
    <row r="2344" spans="1:8">
      <c r="A2344" s="3" t="s">
        <v>13449</v>
      </c>
      <c r="B2344" s="1">
        <f>IF(ISERROR(SEARCH(" ",A2344)), 0, SEARCH(" ",A2344))</f>
        <v>6</v>
      </c>
      <c r="C2344" s="1">
        <f>IF(0=B2344,-1,LEFT(A2344,B2344-1)+0)</f>
        <v>49699</v>
      </c>
      <c r="D2344" s="1">
        <f>IF(B2344=0,-1,RIGHT(A2344,LEN(A2344)-B2344)+0)</f>
        <v>4481444</v>
      </c>
      <c r="F2344" s="1">
        <f>IF(C2344&lt;0,443300000,44330*(1-POWER(C2344/$A$1,1/5.255))*1000)</f>
        <v>4480451.8211921845</v>
      </c>
      <c r="H2344" s="5">
        <f t="shared" si="36"/>
        <v>2.2139712285047786E-4</v>
      </c>
    </row>
    <row r="2345" spans="1:8">
      <c r="A2345" s="3" t="s">
        <v>13450</v>
      </c>
      <c r="B2345" s="1">
        <f>IF(ISERROR(SEARCH(" ",A2345)), 0, SEARCH(" ",A2345))</f>
        <v>6</v>
      </c>
      <c r="C2345" s="1">
        <f>IF(0=B2345,-1,LEFT(A2345,B2345-1)+0)</f>
        <v>49679</v>
      </c>
      <c r="D2345" s="1">
        <f>IF(B2345=0,-1,RIGHT(A2345,LEN(A2345)-B2345)+0)</f>
        <v>4484509</v>
      </c>
      <c r="F2345" s="1">
        <f>IF(C2345&lt;0,443300000,44330*(1-POWER(C2345/$A$1,1/5.255))*1000)</f>
        <v>4483503.9565783488</v>
      </c>
      <c r="H2345" s="5">
        <f t="shared" si="36"/>
        <v>2.2411448425039101E-4</v>
      </c>
    </row>
    <row r="2346" spans="1:8">
      <c r="A2346" s="3" t="s">
        <v>13451</v>
      </c>
      <c r="B2346" s="1">
        <f>IF(ISERROR(SEARCH(" ",A2346)), 0, SEARCH(" ",A2346))</f>
        <v>6</v>
      </c>
      <c r="C2346" s="1">
        <f>IF(0=B2346,-1,LEFT(A2346,B2346-1)+0)</f>
        <v>49659</v>
      </c>
      <c r="D2346" s="1">
        <f>IF(B2346=0,-1,RIGHT(A2346,LEN(A2346)-B2346)+0)</f>
        <v>4487560</v>
      </c>
      <c r="F2346" s="1">
        <f>IF(C2346&lt;0,443300000,44330*(1-POWER(C2346/$A$1,1/5.255))*1000)</f>
        <v>4486557.0870458717</v>
      </c>
      <c r="H2346" s="5">
        <f t="shared" si="36"/>
        <v>2.2348736376301317E-4</v>
      </c>
    </row>
    <row r="2347" spans="1:8">
      <c r="A2347" s="3" t="s">
        <v>13452</v>
      </c>
      <c r="B2347" s="1">
        <f>IF(ISERROR(SEARCH(" ",A2347)), 0, SEARCH(" ",A2347))</f>
        <v>6</v>
      </c>
      <c r="C2347" s="1">
        <f>IF(0=B2347,-1,LEFT(A2347,B2347-1)+0)</f>
        <v>49639</v>
      </c>
      <c r="D2347" s="1">
        <f>IF(B2347=0,-1,RIGHT(A2347,LEN(A2347)-B2347)+0)</f>
        <v>4490624</v>
      </c>
      <c r="F2347" s="1">
        <f>IF(C2347&lt;0,443300000,44330*(1-POWER(C2347/$A$1,1/5.255))*1000)</f>
        <v>4489611.2133201463</v>
      </c>
      <c r="H2347" s="5">
        <f t="shared" si="36"/>
        <v>2.2553361845785468E-4</v>
      </c>
    </row>
    <row r="2348" spans="1:8">
      <c r="A2348" s="3" t="s">
        <v>13453</v>
      </c>
      <c r="B2348" s="1">
        <f>IF(ISERROR(SEARCH(" ",A2348)), 0, SEARCH(" ",A2348))</f>
        <v>6</v>
      </c>
      <c r="C2348" s="1">
        <f>IF(0=B2348,-1,LEFT(A2348,B2348-1)+0)</f>
        <v>49619</v>
      </c>
      <c r="D2348" s="1">
        <f>IF(B2348=0,-1,RIGHT(A2348,LEN(A2348)-B2348)+0)</f>
        <v>4493689</v>
      </c>
      <c r="F2348" s="1">
        <f>IF(C2348&lt;0,443300000,44330*(1-POWER(C2348/$A$1,1/5.255))*1000)</f>
        <v>4492666.3361273706</v>
      </c>
      <c r="H2348" s="5">
        <f t="shared" si="36"/>
        <v>2.2757780358841122E-4</v>
      </c>
    </row>
    <row r="2349" spans="1:8">
      <c r="A2349" s="3" t="s">
        <v>13454</v>
      </c>
      <c r="B2349" s="1">
        <f>IF(ISERROR(SEARCH(" ",A2349)), 0, SEARCH(" ",A2349))</f>
        <v>6</v>
      </c>
      <c r="C2349" s="1">
        <f>IF(0=B2349,-1,LEFT(A2349,B2349-1)+0)</f>
        <v>49599</v>
      </c>
      <c r="D2349" s="1">
        <f>IF(B2349=0,-1,RIGHT(A2349,LEN(A2349)-B2349)+0)</f>
        <v>4496753</v>
      </c>
      <c r="F2349" s="1">
        <f>IF(C2349&lt;0,443300000,44330*(1-POWER(C2349/$A$1,1/5.255))*1000)</f>
        <v>4495722.4561945815</v>
      </c>
      <c r="H2349" s="5">
        <f t="shared" si="36"/>
        <v>2.2917509710196137E-4</v>
      </c>
    </row>
    <row r="2350" spans="1:8">
      <c r="A2350" s="3" t="s">
        <v>13455</v>
      </c>
      <c r="B2350" s="1">
        <f>IF(ISERROR(SEARCH(" ",A2350)), 0, SEARCH(" ",A2350))</f>
        <v>6</v>
      </c>
      <c r="C2350" s="1">
        <f>IF(0=B2350,-1,LEFT(A2350,B2350-1)+0)</f>
        <v>49579</v>
      </c>
      <c r="D2350" s="1">
        <f>IF(B2350=0,-1,RIGHT(A2350,LEN(A2350)-B2350)+0)</f>
        <v>4499818</v>
      </c>
      <c r="F2350" s="1">
        <f>IF(C2350&lt;0,443300000,44330*(1-POWER(C2350/$A$1,1/5.255))*1000)</f>
        <v>4498779.5742496327</v>
      </c>
      <c r="H2350" s="5">
        <f t="shared" si="36"/>
        <v>2.307706112485757E-4</v>
      </c>
    </row>
    <row r="2351" spans="1:8">
      <c r="A2351" s="3" t="s">
        <v>13456</v>
      </c>
      <c r="B2351" s="1">
        <f>IF(ISERROR(SEARCH(" ",A2351)), 0, SEARCH(" ",A2351))</f>
        <v>6</v>
      </c>
      <c r="C2351" s="1">
        <f>IF(0=B2351,-1,LEFT(A2351,B2351-1)+0)</f>
        <v>49559</v>
      </c>
      <c r="D2351" s="1">
        <f>IF(B2351=0,-1,RIGHT(A2351,LEN(A2351)-B2351)+0)</f>
        <v>4502882</v>
      </c>
      <c r="F2351" s="1">
        <f>IF(C2351&lt;0,443300000,44330*(1-POWER(C2351/$A$1,1/5.255))*1000)</f>
        <v>4501837.6910211993</v>
      </c>
      <c r="H2351" s="5">
        <f t="shared" si="36"/>
        <v>2.3192012999689131E-4</v>
      </c>
    </row>
    <row r="2352" spans="1:8">
      <c r="A2352" s="3" t="s">
        <v>13457</v>
      </c>
      <c r="B2352" s="1">
        <f>IF(ISERROR(SEARCH(" ",A2352)), 0, SEARCH(" ",A2352))</f>
        <v>6</v>
      </c>
      <c r="C2352" s="1">
        <f>IF(0=B2352,-1,LEFT(A2352,B2352-1)+0)</f>
        <v>49539</v>
      </c>
      <c r="D2352" s="1">
        <f>IF(B2352=0,-1,RIGHT(A2352,LEN(A2352)-B2352)+0)</f>
        <v>4505947</v>
      </c>
      <c r="F2352" s="1">
        <f>IF(C2352&lt;0,443300000,44330*(1-POWER(C2352/$A$1,1/5.255))*1000)</f>
        <v>4504896.8072387883</v>
      </c>
      <c r="H2352" s="5">
        <f t="shared" si="36"/>
        <v>2.330681566409139E-4</v>
      </c>
    </row>
    <row r="2353" spans="1:8">
      <c r="A2353" s="3" t="s">
        <v>13458</v>
      </c>
      <c r="B2353" s="1">
        <f>IF(ISERROR(SEARCH(" ",A2353)), 0, SEARCH(" ",A2353))</f>
        <v>6</v>
      </c>
      <c r="C2353" s="1">
        <f>IF(0=B2353,-1,LEFT(A2353,B2353-1)+0)</f>
        <v>49519</v>
      </c>
      <c r="D2353" s="1">
        <f>IF(B2353=0,-1,RIGHT(A2353,LEN(A2353)-B2353)+0)</f>
        <v>4509011</v>
      </c>
      <c r="F2353" s="1">
        <f>IF(C2353&lt;0,443300000,44330*(1-POWER(C2353/$A$1,1/5.255))*1000)</f>
        <v>4507956.9236327335</v>
      </c>
      <c r="H2353" s="5">
        <f t="shared" si="36"/>
        <v>2.3377107912721351E-4</v>
      </c>
    </row>
    <row r="2354" spans="1:8">
      <c r="A2354" s="3" t="s">
        <v>13459</v>
      </c>
      <c r="B2354" s="1">
        <f>IF(ISERROR(SEARCH(" ",A2354)), 0, SEARCH(" ",A2354))</f>
        <v>6</v>
      </c>
      <c r="C2354" s="1">
        <f>IF(0=B2354,-1,LEFT(A2354,B2354-1)+0)</f>
        <v>49499</v>
      </c>
      <c r="D2354" s="1">
        <f>IF(B2354=0,-1,RIGHT(A2354,LEN(A2354)-B2354)+0)</f>
        <v>4512063</v>
      </c>
      <c r="F2354" s="1">
        <f>IF(C2354&lt;0,443300000,44330*(1-POWER(C2354/$A$1,1/5.255))*1000)</f>
        <v>4511018.0409341948</v>
      </c>
      <c r="H2354" s="5">
        <f t="shared" si="36"/>
        <v>2.3159230396499104E-4</v>
      </c>
    </row>
    <row r="2355" spans="1:8">
      <c r="A2355" s="3" t="s">
        <v>13460</v>
      </c>
      <c r="B2355" s="1">
        <f>IF(ISERROR(SEARCH(" ",A2355)), 0, SEARCH(" ",A2355))</f>
        <v>6</v>
      </c>
      <c r="C2355" s="1">
        <f>IF(0=B2355,-1,LEFT(A2355,B2355-1)+0)</f>
        <v>49479</v>
      </c>
      <c r="D2355" s="1">
        <f>IF(B2355=0,-1,RIGHT(A2355,LEN(A2355)-B2355)+0)</f>
        <v>4515127</v>
      </c>
      <c r="F2355" s="1">
        <f>IF(C2355&lt;0,443300000,44330*(1-POWER(C2355/$A$1,1/5.255))*1000)</f>
        <v>4514080.1598751694</v>
      </c>
      <c r="H2355" s="5">
        <f t="shared" si="36"/>
        <v>2.3185175629181716E-4</v>
      </c>
    </row>
    <row r="2356" spans="1:8">
      <c r="A2356" s="3" t="s">
        <v>13461</v>
      </c>
      <c r="B2356" s="1">
        <f>IF(ISERROR(SEARCH(" ",A2356)), 0, SEARCH(" ",A2356))</f>
        <v>6</v>
      </c>
      <c r="C2356" s="1">
        <f>IF(0=B2356,-1,LEFT(A2356,B2356-1)+0)</f>
        <v>49459</v>
      </c>
      <c r="D2356" s="1">
        <f>IF(B2356=0,-1,RIGHT(A2356,LEN(A2356)-B2356)+0)</f>
        <v>4518192</v>
      </c>
      <c r="F2356" s="1">
        <f>IF(C2356&lt;0,443300000,44330*(1-POWER(C2356/$A$1,1/5.255))*1000)</f>
        <v>4517143.2811884731</v>
      </c>
      <c r="H2356" s="5">
        <f t="shared" si="36"/>
        <v>2.3211028029063274E-4</v>
      </c>
    </row>
    <row r="2357" spans="1:8">
      <c r="A2357" s="3" t="s">
        <v>13462</v>
      </c>
      <c r="B2357" s="1">
        <f>IF(ISERROR(SEARCH(" ",A2357)), 0, SEARCH(" ",A2357))</f>
        <v>6</v>
      </c>
      <c r="C2357" s="1">
        <f>IF(0=B2357,-1,LEFT(A2357,B2357-1)+0)</f>
        <v>49439</v>
      </c>
      <c r="D2357" s="1">
        <f>IF(B2357=0,-1,RIGHT(A2357,LEN(A2357)-B2357)+0)</f>
        <v>4521256</v>
      </c>
      <c r="F2357" s="1">
        <f>IF(C2357&lt;0,443300000,44330*(1-POWER(C2357/$A$1,1/5.255))*1000)</f>
        <v>4520207.4056077702</v>
      </c>
      <c r="H2357" s="5">
        <f t="shared" si="36"/>
        <v>2.3192546324070189E-4</v>
      </c>
    </row>
    <row r="2358" spans="1:8">
      <c r="A2358" s="3" t="s">
        <v>13463</v>
      </c>
      <c r="B2358" s="1">
        <f>IF(ISERROR(SEARCH(" ",A2358)), 0, SEARCH(" ",A2358))</f>
        <v>6</v>
      </c>
      <c r="C2358" s="1">
        <f>IF(0=B2358,-1,LEFT(A2358,B2358-1)+0)</f>
        <v>49419</v>
      </c>
      <c r="D2358" s="1">
        <f>IF(B2358=0,-1,RIGHT(A2358,LEN(A2358)-B2358)+0)</f>
        <v>4524321</v>
      </c>
      <c r="F2358" s="1">
        <f>IF(C2358&lt;0,443300000,44330*(1-POWER(C2358/$A$1,1/5.255))*1000)</f>
        <v>4523272.5338675482</v>
      </c>
      <c r="H2358" s="5">
        <f t="shared" si="36"/>
        <v>2.3173999644405871E-4</v>
      </c>
    </row>
    <row r="2359" spans="1:8">
      <c r="A2359" s="3" t="s">
        <v>13464</v>
      </c>
      <c r="B2359" s="1">
        <f>IF(ISERROR(SEARCH(" ",A2359)), 0, SEARCH(" ",A2359))</f>
        <v>6</v>
      </c>
      <c r="C2359" s="1">
        <f>IF(0=B2359,-1,LEFT(A2359,B2359-1)+0)</f>
        <v>49399</v>
      </c>
      <c r="D2359" s="1">
        <f>IF(B2359=0,-1,RIGHT(A2359,LEN(A2359)-B2359)+0)</f>
        <v>4527385</v>
      </c>
      <c r="F2359" s="1">
        <f>IF(C2359&lt;0,443300000,44330*(1-POWER(C2359/$A$1,1/5.255))*1000)</f>
        <v>4526338.6667031273</v>
      </c>
      <c r="H2359" s="5">
        <f t="shared" si="36"/>
        <v>2.3111206510439812E-4</v>
      </c>
    </row>
    <row r="2360" spans="1:8">
      <c r="A2360" s="3" t="s">
        <v>13465</v>
      </c>
      <c r="B2360" s="1">
        <f>IF(ISERROR(SEARCH(" ",A2360)), 0, SEARCH(" ",A2360))</f>
        <v>6</v>
      </c>
      <c r="C2360" s="1">
        <f>IF(0=B2360,-1,LEFT(A2360,B2360-1)+0)</f>
        <v>49379</v>
      </c>
      <c r="D2360" s="1">
        <f>IF(B2360=0,-1,RIGHT(A2360,LEN(A2360)-B2360)+0)</f>
        <v>4530450</v>
      </c>
      <c r="F2360" s="1">
        <f>IF(C2360&lt;0,443300000,44330*(1-POWER(C2360/$A$1,1/5.255))*1000)</f>
        <v>4529405.804850678</v>
      </c>
      <c r="H2360" s="5">
        <f t="shared" si="36"/>
        <v>2.3048375974175643E-4</v>
      </c>
    </row>
    <row r="2361" spans="1:8">
      <c r="A2361" s="3" t="s">
        <v>13466</v>
      </c>
      <c r="B2361" s="1">
        <f>IF(ISERROR(SEARCH(" ",A2361)), 0, SEARCH(" ",A2361))</f>
        <v>6</v>
      </c>
      <c r="C2361" s="1">
        <f>IF(0=B2361,-1,LEFT(A2361,B2361-1)+0)</f>
        <v>49359</v>
      </c>
      <c r="D2361" s="1">
        <f>IF(B2361=0,-1,RIGHT(A2361,LEN(A2361)-B2361)+0)</f>
        <v>4533514</v>
      </c>
      <c r="F2361" s="1">
        <f>IF(C2361&lt;0,443300000,44330*(1-POWER(C2361/$A$1,1/5.255))*1000)</f>
        <v>4532473.9490471929</v>
      </c>
      <c r="H2361" s="5">
        <f t="shared" si="36"/>
        <v>2.2941386147855037E-4</v>
      </c>
    </row>
    <row r="2362" spans="1:8">
      <c r="A2362" s="3" t="s">
        <v>13467</v>
      </c>
      <c r="B2362" s="1">
        <f>IF(ISERROR(SEARCH(" ",A2362)), 0, SEARCH(" ",A2362))</f>
        <v>6</v>
      </c>
      <c r="C2362" s="1">
        <f>IF(0=B2362,-1,LEFT(A2362,B2362-1)+0)</f>
        <v>49339</v>
      </c>
      <c r="D2362" s="1">
        <f>IF(B2362=0,-1,RIGHT(A2362,LEN(A2362)-B2362)+0)</f>
        <v>4536579</v>
      </c>
      <c r="F2362" s="1">
        <f>IF(C2362&lt;0,443300000,44330*(1-POWER(C2362/$A$1,1/5.255))*1000)</f>
        <v>4535543.1000305209</v>
      </c>
      <c r="H2362" s="5">
        <f t="shared" si="36"/>
        <v>2.283438620773647E-4</v>
      </c>
    </row>
    <row r="2363" spans="1:8">
      <c r="A2363" s="3" t="s">
        <v>13468</v>
      </c>
      <c r="B2363" s="1">
        <f>IF(ISERROR(SEARCH(" ",A2363)), 0, SEARCH(" ",A2363))</f>
        <v>6</v>
      </c>
      <c r="C2363" s="1">
        <f>IF(0=B2363,-1,LEFT(A2363,B2363-1)+0)</f>
        <v>49319</v>
      </c>
      <c r="D2363" s="1">
        <f>IF(B2363=0,-1,RIGHT(A2363,LEN(A2363)-B2363)+0)</f>
        <v>4539630</v>
      </c>
      <c r="F2363" s="1">
        <f>IF(C2363&lt;0,443300000,44330*(1-POWER(C2363/$A$1,1/5.255))*1000)</f>
        <v>4538613.2585393284</v>
      </c>
      <c r="H2363" s="5">
        <f t="shared" si="36"/>
        <v>2.2397011665524467E-4</v>
      </c>
    </row>
    <row r="2364" spans="1:8">
      <c r="A2364" s="3" t="s">
        <v>13469</v>
      </c>
      <c r="B2364" s="1">
        <f>IF(ISERROR(SEARCH(" ",A2364)), 0, SEARCH(" ",A2364))</f>
        <v>6</v>
      </c>
      <c r="C2364" s="1">
        <f>IF(0=B2364,-1,LEFT(A2364,B2364-1)+0)</f>
        <v>49299</v>
      </c>
      <c r="D2364" s="1">
        <f>IF(B2364=0,-1,RIGHT(A2364,LEN(A2364)-B2364)+0)</f>
        <v>4542694</v>
      </c>
      <c r="F2364" s="1">
        <f>IF(C2364&lt;0,443300000,44330*(1-POWER(C2364/$A$1,1/5.255))*1000)</f>
        <v>4541684.4253131524</v>
      </c>
      <c r="H2364" s="5">
        <f t="shared" si="36"/>
        <v>2.2224140275519926E-4</v>
      </c>
    </row>
    <row r="2365" spans="1:8">
      <c r="A2365" s="3" t="s">
        <v>13470</v>
      </c>
      <c r="B2365" s="1">
        <f>IF(ISERROR(SEARCH(" ",A2365)), 0, SEARCH(" ",A2365))</f>
        <v>6</v>
      </c>
      <c r="C2365" s="1">
        <f>IF(0=B2365,-1,LEFT(A2365,B2365-1)+0)</f>
        <v>49279</v>
      </c>
      <c r="D2365" s="1">
        <f>IF(B2365=0,-1,RIGHT(A2365,LEN(A2365)-B2365)+0)</f>
        <v>4545759</v>
      </c>
      <c r="F2365" s="1">
        <f>IF(C2365&lt;0,443300000,44330*(1-POWER(C2365/$A$1,1/5.255))*1000)</f>
        <v>4544756.6010923479</v>
      </c>
      <c r="H2365" s="5">
        <f t="shared" si="36"/>
        <v>2.2051298972341576E-4</v>
      </c>
    </row>
    <row r="2366" spans="1:8">
      <c r="A2366" s="3" t="s">
        <v>13471</v>
      </c>
      <c r="B2366" s="1">
        <f>IF(ISERROR(SEARCH(" ",A2366)), 0, SEARCH(" ",A2366))</f>
        <v>6</v>
      </c>
      <c r="C2366" s="1">
        <f>IF(0=B2366,-1,LEFT(A2366,B2366-1)+0)</f>
        <v>49259</v>
      </c>
      <c r="D2366" s="1">
        <f>IF(B2366=0,-1,RIGHT(A2366,LEN(A2366)-B2366)+0)</f>
        <v>4548823</v>
      </c>
      <c r="F2366" s="1">
        <f>IF(C2366&lt;0,443300000,44330*(1-POWER(C2366/$A$1,1/5.255))*1000)</f>
        <v>4547829.7866181228</v>
      </c>
      <c r="H2366" s="5">
        <f t="shared" si="36"/>
        <v>2.1834513716562922E-4</v>
      </c>
    </row>
    <row r="2367" spans="1:8">
      <c r="A2367" s="3" t="s">
        <v>13472</v>
      </c>
      <c r="B2367" s="1">
        <f>IF(ISERROR(SEARCH(" ",A2367)), 0, SEARCH(" ",A2367))</f>
        <v>6</v>
      </c>
      <c r="C2367" s="1">
        <f>IF(0=B2367,-1,LEFT(A2367,B2367-1)+0)</f>
        <v>49239</v>
      </c>
      <c r="D2367" s="1">
        <f>IF(B2367=0,-1,RIGHT(A2367,LEN(A2367)-B2367)+0)</f>
        <v>4551888</v>
      </c>
      <c r="F2367" s="1">
        <f>IF(C2367&lt;0,443300000,44330*(1-POWER(C2367/$A$1,1/5.255))*1000)</f>
        <v>4550903.9826325383</v>
      </c>
      <c r="H2367" s="5">
        <f t="shared" si="36"/>
        <v>2.161778513578753E-4</v>
      </c>
    </row>
    <row r="2368" spans="1:8">
      <c r="A2368" s="3" t="s">
        <v>13473</v>
      </c>
      <c r="B2368" s="1">
        <f>IF(ISERROR(SEARCH(" ",A2368)), 0, SEARCH(" ",A2368))</f>
        <v>6</v>
      </c>
      <c r="C2368" s="1">
        <f>IF(0=B2368,-1,LEFT(A2368,B2368-1)+0)</f>
        <v>49219</v>
      </c>
      <c r="D2368" s="1">
        <f>IF(B2368=0,-1,RIGHT(A2368,LEN(A2368)-B2368)+0)</f>
        <v>4554952</v>
      </c>
      <c r="F2368" s="1">
        <f>IF(C2368&lt;0,443300000,44330*(1-POWER(C2368/$A$1,1/5.255))*1000)</f>
        <v>4553979.1898784935</v>
      </c>
      <c r="H2368" s="5">
        <f t="shared" si="36"/>
        <v>2.1357198089166527E-4</v>
      </c>
    </row>
    <row r="2369" spans="1:8">
      <c r="A2369" s="3" t="s">
        <v>13474</v>
      </c>
      <c r="B2369" s="1">
        <f>IF(ISERROR(SEARCH(" ",A2369)), 0, SEARCH(" ",A2369))</f>
        <v>6</v>
      </c>
      <c r="C2369" s="1">
        <f>IF(0=B2369,-1,LEFT(A2369,B2369-1)+0)</f>
        <v>49199</v>
      </c>
      <c r="D2369" s="1">
        <f>IF(B2369=0,-1,RIGHT(A2369,LEN(A2369)-B2369)+0)</f>
        <v>4558017</v>
      </c>
      <c r="F2369" s="1">
        <f>IF(C2369&lt;0,443300000,44330*(1-POWER(C2369/$A$1,1/5.255))*1000)</f>
        <v>4557055.4090997363</v>
      </c>
      <c r="H2369" s="5">
        <f t="shared" si="36"/>
        <v>2.1096694028647744E-4</v>
      </c>
    </row>
    <row r="2370" spans="1:8">
      <c r="A2370" s="3" t="s">
        <v>13475</v>
      </c>
      <c r="B2370" s="1">
        <f>IF(ISERROR(SEARCH(" ",A2370)), 0, SEARCH(" ",A2370))</f>
        <v>6</v>
      </c>
      <c r="C2370" s="1">
        <f>IF(0=B2370,-1,LEFT(A2370,B2370-1)+0)</f>
        <v>49179</v>
      </c>
      <c r="D2370" s="1">
        <f>IF(B2370=0,-1,RIGHT(A2370,LEN(A2370)-B2370)+0)</f>
        <v>4561081</v>
      </c>
      <c r="F2370" s="1">
        <f>IF(C2370&lt;0,443300000,44330*(1-POWER(C2370/$A$1,1/5.255))*1000)</f>
        <v>4560132.6410408737</v>
      </c>
      <c r="H2370" s="5">
        <f t="shared" si="36"/>
        <v>2.0792416515433209E-4</v>
      </c>
    </row>
    <row r="2371" spans="1:8">
      <c r="A2371" s="3" t="s">
        <v>13476</v>
      </c>
      <c r="B2371" s="1">
        <f>IF(ISERROR(SEARCH(" ",A2371)), 0, SEARCH(" ",A2371))</f>
        <v>6</v>
      </c>
      <c r="C2371" s="1">
        <f>IF(0=B2371,-1,LEFT(A2371,B2371-1)+0)</f>
        <v>49159</v>
      </c>
      <c r="D2371" s="1">
        <f>IF(B2371=0,-1,RIGHT(A2371,LEN(A2371)-B2371)+0)</f>
        <v>4564146</v>
      </c>
      <c r="F2371" s="1">
        <f>IF(C2371&lt;0,443300000,44330*(1-POWER(C2371/$A$1,1/5.255))*1000)</f>
        <v>4563210.8864473477</v>
      </c>
      <c r="H2371" s="5">
        <f t="shared" si="36"/>
        <v>2.0488248023886602E-4</v>
      </c>
    </row>
    <row r="2372" spans="1:8">
      <c r="A2372" s="3" t="s">
        <v>13477</v>
      </c>
      <c r="B2372" s="1">
        <f>IF(ISERROR(SEARCH(" ",A2372)), 0, SEARCH(" ",A2372))</f>
        <v>6</v>
      </c>
      <c r="C2372" s="1">
        <f>IF(0=B2372,-1,LEFT(A2372,B2372-1)+0)</f>
        <v>49139</v>
      </c>
      <c r="D2372" s="1">
        <f>IF(B2372=0,-1,RIGHT(A2372,LEN(A2372)-B2372)+0)</f>
        <v>4567197</v>
      </c>
      <c r="F2372" s="1">
        <f>IF(C2372&lt;0,443300000,44330*(1-POWER(C2372/$A$1,1/5.255))*1000)</f>
        <v>4566290.146065467</v>
      </c>
      <c r="H2372" s="5">
        <f t="shared" ref="H2372:H2435" si="37">IF(D2372&gt;0,ABS((F2372-D2372)/D2372),0)</f>
        <v>1.9855809472045169E-4</v>
      </c>
    </row>
    <row r="2373" spans="1:8">
      <c r="A2373" s="3" t="s">
        <v>13478</v>
      </c>
      <c r="B2373" s="1">
        <f>IF(ISERROR(SEARCH(" ",A2373)), 0, SEARCH(" ",A2373))</f>
        <v>6</v>
      </c>
      <c r="C2373" s="1">
        <f>IF(0=B2373,-1,LEFT(A2373,B2373-1)+0)</f>
        <v>49119</v>
      </c>
      <c r="D2373" s="1">
        <f>IF(B2373=0,-1,RIGHT(A2373,LEN(A2373)-B2373)+0)</f>
        <v>4570262</v>
      </c>
      <c r="F2373" s="1">
        <f>IF(C2373&lt;0,443300000,44330*(1-POWER(C2373/$A$1,1/5.255))*1000)</f>
        <v>4569370.4206423825</v>
      </c>
      <c r="H2373" s="5">
        <f t="shared" si="37"/>
        <v>1.9508276716248099E-4</v>
      </c>
    </row>
    <row r="2374" spans="1:8">
      <c r="A2374" s="3" t="s">
        <v>13479</v>
      </c>
      <c r="B2374" s="1">
        <f>IF(ISERROR(SEARCH(" ",A2374)), 0, SEARCH(" ",A2374))</f>
        <v>6</v>
      </c>
      <c r="C2374" s="1">
        <f>IF(0=B2374,-1,LEFT(A2374,B2374-1)+0)</f>
        <v>49099</v>
      </c>
      <c r="D2374" s="1">
        <f>IF(B2374=0,-1,RIGHT(A2374,LEN(A2374)-B2374)+0)</f>
        <v>4573326</v>
      </c>
      <c r="F2374" s="1">
        <f>IF(C2374&lt;0,443300000,44330*(1-POWER(C2374/$A$1,1/5.255))*1000)</f>
        <v>4572451.7109261137</v>
      </c>
      <c r="H2374" s="5">
        <f t="shared" si="37"/>
        <v>1.911713868388892E-4</v>
      </c>
    </row>
    <row r="2375" spans="1:8">
      <c r="A2375" s="3" t="s">
        <v>13480</v>
      </c>
      <c r="B2375" s="1">
        <f>IF(ISERROR(SEARCH(" ",A2375)), 0, SEARCH(" ",A2375))</f>
        <v>6</v>
      </c>
      <c r="C2375" s="1">
        <f>IF(0=B2375,-1,LEFT(A2375,B2375-1)+0)</f>
        <v>49079</v>
      </c>
      <c r="D2375" s="1">
        <f>IF(B2375=0,-1,RIGHT(A2375,LEN(A2375)-B2375)+0)</f>
        <v>4576391</v>
      </c>
      <c r="F2375" s="1">
        <f>IF(C2375&lt;0,443300000,44330*(1-POWER(C2375/$A$1,1/5.255))*1000)</f>
        <v>4575534.0176655212</v>
      </c>
      <c r="H2375" s="5">
        <f t="shared" si="37"/>
        <v>1.87261607340535E-4</v>
      </c>
    </row>
    <row r="2376" spans="1:8">
      <c r="A2376" s="3" t="s">
        <v>13481</v>
      </c>
      <c r="B2376" s="1">
        <f>IF(ISERROR(SEARCH(" ",A2376)), 0, SEARCH(" ",A2376))</f>
        <v>6</v>
      </c>
      <c r="C2376" s="1">
        <f>IF(0=B2376,-1,LEFT(A2376,B2376-1)+0)</f>
        <v>49059</v>
      </c>
      <c r="D2376" s="1">
        <f>IF(B2376=0,-1,RIGHT(A2376,LEN(A2376)-B2376)+0)</f>
        <v>4579455</v>
      </c>
      <c r="F2376" s="1">
        <f>IF(C2376&lt;0,443300000,44330*(1-POWER(C2376/$A$1,1/5.255))*1000)</f>
        <v>4578617.341610332</v>
      </c>
      <c r="H2376" s="5">
        <f t="shared" si="37"/>
        <v>1.8291661118364092E-4</v>
      </c>
    </row>
    <row r="2377" spans="1:8">
      <c r="A2377" s="3" t="s">
        <v>13482</v>
      </c>
      <c r="B2377" s="1">
        <f>IF(ISERROR(SEARCH(" ",A2377)), 0, SEARCH(" ",A2377))</f>
        <v>6</v>
      </c>
      <c r="C2377" s="1">
        <f>IF(0=B2377,-1,LEFT(A2377,B2377-1)+0)</f>
        <v>49039</v>
      </c>
      <c r="D2377" s="1">
        <f>IF(B2377=0,-1,RIGHT(A2377,LEN(A2377)-B2377)+0)</f>
        <v>4582520</v>
      </c>
      <c r="F2377" s="1">
        <f>IF(C2377&lt;0,443300000,44330*(1-POWER(C2377/$A$1,1/5.255))*1000)</f>
        <v>4581701.6835111361</v>
      </c>
      <c r="H2377" s="5">
        <f t="shared" si="37"/>
        <v>1.7857346806209254E-4</v>
      </c>
    </row>
    <row r="2378" spans="1:8">
      <c r="A2378" s="3" t="s">
        <v>13483</v>
      </c>
      <c r="B2378" s="1">
        <f>IF(ISERROR(SEARCH(" ",A2378)), 0, SEARCH(" ",A2378))</f>
        <v>6</v>
      </c>
      <c r="C2378" s="1">
        <f>IF(0=B2378,-1,LEFT(A2378,B2378-1)+0)</f>
        <v>49019</v>
      </c>
      <c r="D2378" s="1">
        <f>IF(B2378=0,-1,RIGHT(A2378,LEN(A2378)-B2378)+0)</f>
        <v>4585584</v>
      </c>
      <c r="F2378" s="1">
        <f>IF(C2378&lt;0,443300000,44330*(1-POWER(C2378/$A$1,1/5.255))*1000)</f>
        <v>4584787.044119372</v>
      </c>
      <c r="H2378" s="5">
        <f t="shared" si="37"/>
        <v>1.7379593975990133E-4</v>
      </c>
    </row>
    <row r="2379" spans="1:8">
      <c r="A2379" s="3" t="s">
        <v>13484</v>
      </c>
      <c r="B2379" s="1">
        <f>IF(ISERROR(SEARCH(" ",A2379)), 0, SEARCH(" ",A2379))</f>
        <v>6</v>
      </c>
      <c r="C2379" s="1">
        <f>IF(0=B2379,-1,LEFT(A2379,B2379-1)+0)</f>
        <v>48999</v>
      </c>
      <c r="D2379" s="1">
        <f>IF(B2379=0,-1,RIGHT(A2379,LEN(A2379)-B2379)+0)</f>
        <v>4588649</v>
      </c>
      <c r="F2379" s="1">
        <f>IF(C2379&lt;0,443300000,44330*(1-POWER(C2379/$A$1,1/5.255))*1000)</f>
        <v>4587873.4241873482</v>
      </c>
      <c r="H2379" s="5">
        <f t="shared" si="37"/>
        <v>1.6902051402314185E-4</v>
      </c>
    </row>
    <row r="2380" spans="1:8">
      <c r="A2380" s="3" t="s">
        <v>13485</v>
      </c>
      <c r="B2380" s="1">
        <f>IF(ISERROR(SEARCH(" ",A2380)), 0, SEARCH(" ",A2380))</f>
        <v>6</v>
      </c>
      <c r="C2380" s="1">
        <f>IF(0=B2380,-1,LEFT(A2380,B2380-1)+0)</f>
        <v>48979</v>
      </c>
      <c r="D2380" s="1">
        <f>IF(B2380=0,-1,RIGHT(A2380,LEN(A2380)-B2380)+0)</f>
        <v>4591700</v>
      </c>
      <c r="F2380" s="1">
        <f>IF(C2380&lt;0,443300000,44330*(1-POWER(C2380/$A$1,1/5.255))*1000)</f>
        <v>4590960.8244682336</v>
      </c>
      <c r="H2380" s="5">
        <f t="shared" si="37"/>
        <v>1.609807983462285E-4</v>
      </c>
    </row>
    <row r="2381" spans="1:8">
      <c r="A2381" s="3" t="s">
        <v>13486</v>
      </c>
      <c r="B2381" s="1">
        <f>IF(ISERROR(SEARCH(" ",A2381)), 0, SEARCH(" ",A2381))</f>
        <v>6</v>
      </c>
      <c r="C2381" s="1">
        <f>IF(0=B2381,-1,LEFT(A2381,B2381-1)+0)</f>
        <v>48959</v>
      </c>
      <c r="D2381" s="1">
        <f>IF(B2381=0,-1,RIGHT(A2381,LEN(A2381)-B2381)+0)</f>
        <v>4594764</v>
      </c>
      <c r="F2381" s="1">
        <f>IF(C2381&lt;0,443300000,44330*(1-POWER(C2381/$A$1,1/5.255))*1000)</f>
        <v>4594049.2457160568</v>
      </c>
      <c r="H2381" s="5">
        <f t="shared" si="37"/>
        <v>1.5555843215085989E-4</v>
      </c>
    </row>
    <row r="2382" spans="1:8">
      <c r="A2382" s="3" t="s">
        <v>13487</v>
      </c>
      <c r="B2382" s="1">
        <f>IF(ISERROR(SEARCH(" ",A2382)), 0, SEARCH(" ",A2382))</f>
        <v>6</v>
      </c>
      <c r="C2382" s="1">
        <f>IF(0=B2382,-1,LEFT(A2382,B2382-1)+0)</f>
        <v>48939</v>
      </c>
      <c r="D2382" s="1">
        <f>IF(B2382=0,-1,RIGHT(A2382,LEN(A2382)-B2382)+0)</f>
        <v>4597829</v>
      </c>
      <c r="F2382" s="1">
        <f>IF(C2382&lt;0,443300000,44330*(1-POWER(C2382/$A$1,1/5.255))*1000)</f>
        <v>4597138.6886857245</v>
      </c>
      <c r="H2382" s="5">
        <f t="shared" si="37"/>
        <v>1.5013853587758229E-4</v>
      </c>
    </row>
    <row r="2383" spans="1:8">
      <c r="A2383" s="3" t="s">
        <v>13488</v>
      </c>
      <c r="B2383" s="1">
        <f>IF(ISERROR(SEARCH(" ",A2383)), 0, SEARCH(" ",A2383))</f>
        <v>6</v>
      </c>
      <c r="C2383" s="1">
        <f>IF(0=B2383,-1,LEFT(A2383,B2383-1)+0)</f>
        <v>48919</v>
      </c>
      <c r="D2383" s="1">
        <f>IF(B2383=0,-1,RIGHT(A2383,LEN(A2383)-B2383)+0)</f>
        <v>4600893</v>
      </c>
      <c r="F2383" s="1">
        <f>IF(C2383&lt;0,443300000,44330*(1-POWER(C2383/$A$1,1/5.255))*1000)</f>
        <v>4600229.1541329995</v>
      </c>
      <c r="H2383" s="5">
        <f t="shared" si="37"/>
        <v>1.4428630854934472E-4</v>
      </c>
    </row>
    <row r="2384" spans="1:8">
      <c r="A2384" s="3" t="s">
        <v>13489</v>
      </c>
      <c r="B2384" s="1">
        <f>IF(ISERROR(SEARCH(" ",A2384)), 0, SEARCH(" ",A2384))</f>
        <v>6</v>
      </c>
      <c r="C2384" s="1">
        <f>IF(0=B2384,-1,LEFT(A2384,B2384-1)+0)</f>
        <v>48899</v>
      </c>
      <c r="D2384" s="1">
        <f>IF(B2384=0,-1,RIGHT(A2384,LEN(A2384)-B2384)+0)</f>
        <v>4603958</v>
      </c>
      <c r="F2384" s="1">
        <f>IF(C2384&lt;0,443300000,44330*(1-POWER(C2384/$A$1,1/5.255))*1000)</f>
        <v>4603320.642814518</v>
      </c>
      <c r="H2384" s="5">
        <f t="shared" si="37"/>
        <v>1.3843679405460422E-4</v>
      </c>
    </row>
    <row r="2385" spans="1:8">
      <c r="A2385" s="3" t="s">
        <v>13490</v>
      </c>
      <c r="B2385" s="1">
        <f>IF(ISERROR(SEARCH(" ",A2385)), 0, SEARCH(" ",A2385))</f>
        <v>6</v>
      </c>
      <c r="C2385" s="1">
        <f>IF(0=B2385,-1,LEFT(A2385,B2385-1)+0)</f>
        <v>48879</v>
      </c>
      <c r="D2385" s="1">
        <f>IF(B2385=0,-1,RIGHT(A2385,LEN(A2385)-B2385)+0)</f>
        <v>4607023</v>
      </c>
      <c r="F2385" s="1">
        <f>IF(C2385&lt;0,443300000,44330*(1-POWER(C2385/$A$1,1/5.255))*1000)</f>
        <v>4606413.1554877739</v>
      </c>
      <c r="H2385" s="5">
        <f t="shared" si="37"/>
        <v>1.3237279523589529E-4</v>
      </c>
    </row>
    <row r="2386" spans="1:8">
      <c r="A2386" s="3" t="s">
        <v>13491</v>
      </c>
      <c r="B2386" s="1">
        <f>IF(ISERROR(SEARCH(" ",A2386)), 0, SEARCH(" ",A2386))</f>
        <v>6</v>
      </c>
      <c r="C2386" s="1">
        <f>IF(0=B2386,-1,LEFT(A2386,B2386-1)+0)</f>
        <v>48859</v>
      </c>
      <c r="D2386" s="1">
        <f>IF(B2386=0,-1,RIGHT(A2386,LEN(A2386)-B2386)+0)</f>
        <v>4610087</v>
      </c>
      <c r="F2386" s="1">
        <f>IF(C2386&lt;0,443300000,44330*(1-POWER(C2386/$A$1,1/5.255))*1000)</f>
        <v>4609506.6929111518</v>
      </c>
      <c r="H2386" s="5">
        <f t="shared" si="37"/>
        <v>1.2587768709098189E-4</v>
      </c>
    </row>
    <row r="2387" spans="1:8">
      <c r="A2387" s="3" t="s">
        <v>13492</v>
      </c>
      <c r="B2387" s="1">
        <f>IF(ISERROR(SEARCH(" ",A2387)), 0, SEARCH(" ",A2387))</f>
        <v>6</v>
      </c>
      <c r="C2387" s="1">
        <f>IF(0=B2387,-1,LEFT(A2387,B2387-1)+0)</f>
        <v>48839</v>
      </c>
      <c r="D2387" s="1">
        <f>IF(B2387=0,-1,RIGHT(A2387,LEN(A2387)-B2387)+0)</f>
        <v>4613152</v>
      </c>
      <c r="F2387" s="1">
        <f>IF(C2387&lt;0,443300000,44330*(1-POWER(C2387/$A$1,1/5.255))*1000)</f>
        <v>4612601.2558438992</v>
      </c>
      <c r="H2387" s="5">
        <f t="shared" si="37"/>
        <v>1.1938565130756308E-4</v>
      </c>
    </row>
    <row r="2388" spans="1:8">
      <c r="A2388" s="3" t="s">
        <v>13493</v>
      </c>
      <c r="B2388" s="1">
        <f>IF(ISERROR(SEARCH(" ",A2388)), 0, SEARCH(" ",A2388))</f>
        <v>6</v>
      </c>
      <c r="C2388" s="1">
        <f>IF(0=B2388,-1,LEFT(A2388,B2388-1)+0)</f>
        <v>48819</v>
      </c>
      <c r="D2388" s="1">
        <f>IF(B2388=0,-1,RIGHT(A2388,LEN(A2388)-B2388)+0)</f>
        <v>4616216</v>
      </c>
      <c r="F2388" s="1">
        <f>IF(C2388&lt;0,443300000,44330*(1-POWER(C2388/$A$1,1/5.255))*1000)</f>
        <v>4615696.8450461291</v>
      </c>
      <c r="H2388" s="5">
        <f t="shared" si="37"/>
        <v>1.1246331494690074E-4</v>
      </c>
    </row>
    <row r="2389" spans="1:8">
      <c r="A2389" s="3" t="s">
        <v>13494</v>
      </c>
      <c r="B2389" s="1">
        <f>IF(ISERROR(SEARCH(" ",A2389)), 0, SEARCH(" ",A2389))</f>
        <v>6</v>
      </c>
      <c r="C2389" s="1">
        <f>IF(0=B2389,-1,LEFT(A2389,B2389-1)+0)</f>
        <v>48799</v>
      </c>
      <c r="D2389" s="1">
        <f>IF(B2389=0,-1,RIGHT(A2389,LEN(A2389)-B2389)+0)</f>
        <v>4619267</v>
      </c>
      <c r="F2389" s="1">
        <f>IF(C2389&lt;0,443300000,44330*(1-POWER(C2389/$A$1,1/5.255))*1000)</f>
        <v>4618793.4612788493</v>
      </c>
      <c r="H2389" s="5">
        <f t="shared" si="37"/>
        <v>1.0251382332970114E-4</v>
      </c>
    </row>
    <row r="2390" spans="1:8">
      <c r="A2390" s="3" t="s">
        <v>13495</v>
      </c>
      <c r="B2390" s="1">
        <f>IF(ISERROR(SEARCH(" ",A2390)), 0, SEARCH(" ",A2390))</f>
        <v>6</v>
      </c>
      <c r="C2390" s="1">
        <f>IF(0=B2390,-1,LEFT(A2390,B2390-1)+0)</f>
        <v>48779</v>
      </c>
      <c r="D2390" s="1">
        <f>IF(B2390=0,-1,RIGHT(A2390,LEN(A2390)-B2390)+0)</f>
        <v>4622332</v>
      </c>
      <c r="F2390" s="1">
        <f>IF(C2390&lt;0,443300000,44330*(1-POWER(C2390/$A$1,1/5.255))*1000)</f>
        <v>4621891.1053039199</v>
      </c>
      <c r="H2390" s="5">
        <f t="shared" si="37"/>
        <v>9.5383606387452449E-5</v>
      </c>
    </row>
    <row r="2391" spans="1:8">
      <c r="A2391" s="3" t="s">
        <v>13496</v>
      </c>
      <c r="B2391" s="1">
        <f>IF(ISERROR(SEARCH(" ",A2391)), 0, SEARCH(" ",A2391))</f>
        <v>6</v>
      </c>
      <c r="C2391" s="1">
        <f>IF(0=B2391,-1,LEFT(A2391,B2391-1)+0)</f>
        <v>48759</v>
      </c>
      <c r="D2391" s="1">
        <f>IF(B2391=0,-1,RIGHT(A2391,LEN(A2391)-B2391)+0)</f>
        <v>4625396</v>
      </c>
      <c r="F2391" s="1">
        <f>IF(C2391&lt;0,443300000,44330*(1-POWER(C2391/$A$1,1/5.255))*1000)</f>
        <v>4624989.7778840978</v>
      </c>
      <c r="H2391" s="5">
        <f t="shared" si="37"/>
        <v>8.7824289185667591E-5</v>
      </c>
    </row>
    <row r="2392" spans="1:8">
      <c r="A2392" s="3" t="s">
        <v>13497</v>
      </c>
      <c r="B2392" s="1">
        <f>IF(ISERROR(SEARCH(" ",A2392)), 0, SEARCH(" ",A2392))</f>
        <v>6</v>
      </c>
      <c r="C2392" s="1">
        <f>IF(0=B2392,-1,LEFT(A2392,B2392-1)+0)</f>
        <v>48739</v>
      </c>
      <c r="D2392" s="1">
        <f>IF(B2392=0,-1,RIGHT(A2392,LEN(A2392)-B2392)+0)</f>
        <v>4628461</v>
      </c>
      <c r="F2392" s="1">
        <f>IF(C2392&lt;0,443300000,44330*(1-POWER(C2392/$A$1,1/5.255))*1000)</f>
        <v>4628089.4797830135</v>
      </c>
      <c r="H2392" s="5">
        <f t="shared" si="37"/>
        <v>8.026862859739706E-5</v>
      </c>
    </row>
    <row r="2393" spans="1:8">
      <c r="A2393" s="3" t="s">
        <v>13498</v>
      </c>
      <c r="B2393" s="1">
        <f>IF(ISERROR(SEARCH(" ",A2393)), 0, SEARCH(" ",A2393))</f>
        <v>6</v>
      </c>
      <c r="C2393" s="1">
        <f>IF(0=B2393,-1,LEFT(A2393,B2393-1)+0)</f>
        <v>48719</v>
      </c>
      <c r="D2393" s="1">
        <f>IF(B2393=0,-1,RIGHT(A2393,LEN(A2393)-B2393)+0)</f>
        <v>4631525</v>
      </c>
      <c r="F2393" s="1">
        <f>IF(C2393&lt;0,443300000,44330*(1-POWER(C2393/$A$1,1/5.255))*1000)</f>
        <v>4631190.2117651748</v>
      </c>
      <c r="H2393" s="5">
        <f t="shared" si="37"/>
        <v>7.2284665380246467E-5</v>
      </c>
    </row>
    <row r="2394" spans="1:8">
      <c r="A2394" s="3" t="s">
        <v>13499</v>
      </c>
      <c r="B2394" s="1">
        <f>IF(ISERROR(SEARCH(" ",A2394)), 0, SEARCH(" ",A2394))</f>
        <v>6</v>
      </c>
      <c r="C2394" s="1">
        <f>IF(0=B2394,-1,LEFT(A2394,B2394-1)+0)</f>
        <v>48699</v>
      </c>
      <c r="D2394" s="1">
        <f>IF(B2394=0,-1,RIGHT(A2394,LEN(A2394)-B2394)+0)</f>
        <v>4634590</v>
      </c>
      <c r="F2394" s="1">
        <f>IF(C2394&lt;0,443300000,44330*(1-POWER(C2394/$A$1,1/5.255))*1000)</f>
        <v>4634291.9745959714</v>
      </c>
      <c r="H2394" s="5">
        <f t="shared" si="37"/>
        <v>6.4304588761593691E-5</v>
      </c>
    </row>
    <row r="2395" spans="1:8">
      <c r="A2395" s="3" t="s">
        <v>13500</v>
      </c>
      <c r="B2395" s="1">
        <f>IF(ISERROR(SEARCH(" ",A2395)), 0, SEARCH(" ",A2395))</f>
        <v>6</v>
      </c>
      <c r="C2395" s="1">
        <f>IF(0=B2395,-1,LEFT(A2395,B2395-1)+0)</f>
        <v>48679</v>
      </c>
      <c r="D2395" s="1">
        <f>IF(B2395=0,-1,RIGHT(A2395,LEN(A2395)-B2395)+0)</f>
        <v>4637654</v>
      </c>
      <c r="F2395" s="1">
        <f>IF(C2395&lt;0,443300000,44330*(1-POWER(C2395/$A$1,1/5.255))*1000)</f>
        <v>4637394.7690416873</v>
      </c>
      <c r="H2395" s="5">
        <f t="shared" si="37"/>
        <v>5.5897002733008945E-5</v>
      </c>
    </row>
    <row r="2396" spans="1:8">
      <c r="A2396" s="3" t="s">
        <v>13501</v>
      </c>
      <c r="B2396" s="1">
        <f>IF(ISERROR(SEARCH(" ",A2396)), 0, SEARCH(" ",A2396))</f>
        <v>6</v>
      </c>
      <c r="C2396" s="1">
        <f>IF(0=B2396,-1,LEFT(A2396,B2396-1)+0)</f>
        <v>48659</v>
      </c>
      <c r="D2396" s="1">
        <f>IF(B2396=0,-1,RIGHT(A2396,LEN(A2396)-B2396)+0)</f>
        <v>4640719</v>
      </c>
      <c r="F2396" s="1">
        <f>IF(C2396&lt;0,443300000,44330*(1-POWER(C2396/$A$1,1/5.255))*1000)</f>
        <v>4640498.5958694732</v>
      </c>
      <c r="H2396" s="5">
        <f t="shared" si="37"/>
        <v>4.7493530749614086E-5</v>
      </c>
    </row>
    <row r="2397" spans="1:8">
      <c r="A2397" s="3" t="s">
        <v>13502</v>
      </c>
      <c r="B2397" s="1">
        <f>IF(ISERROR(SEARCH(" ",A2397)), 0, SEARCH(" ",A2397))</f>
        <v>6</v>
      </c>
      <c r="C2397" s="1">
        <f>IF(0=B2397,-1,LEFT(A2397,B2397-1)+0)</f>
        <v>48639</v>
      </c>
      <c r="D2397" s="1">
        <f>IF(B2397=0,-1,RIGHT(A2397,LEN(A2397)-B2397)+0)</f>
        <v>4643783</v>
      </c>
      <c r="F2397" s="1">
        <f>IF(C2397&lt;0,443300000,44330*(1-POWER(C2397/$A$1,1/5.255))*1000)</f>
        <v>4643603.4558473816</v>
      </c>
      <c r="H2397" s="5">
        <f t="shared" si="37"/>
        <v>3.8663338191811685E-5</v>
      </c>
    </row>
    <row r="2398" spans="1:8">
      <c r="A2398" s="3" t="s">
        <v>13503</v>
      </c>
      <c r="B2398" s="1">
        <f>IF(ISERROR(SEARCH(" ",A2398)), 0, SEARCH(" ",A2398))</f>
        <v>6</v>
      </c>
      <c r="C2398" s="1">
        <f>IF(0=B2398,-1,LEFT(A2398,B2398-1)+0)</f>
        <v>48619</v>
      </c>
      <c r="D2398" s="1">
        <f>IF(B2398=0,-1,RIGHT(A2398,LEN(A2398)-B2398)+0)</f>
        <v>4646835</v>
      </c>
      <c r="F2398" s="1">
        <f>IF(C2398&lt;0,443300000,44330*(1-POWER(C2398/$A$1,1/5.255))*1000)</f>
        <v>4646709.3497443376</v>
      </c>
      <c r="H2398" s="5">
        <f t="shared" si="37"/>
        <v>2.703996497882733E-5</v>
      </c>
    </row>
    <row r="2399" spans="1:8">
      <c r="A2399" s="3" t="s">
        <v>13504</v>
      </c>
      <c r="B2399" s="1">
        <f>IF(ISERROR(SEARCH(" ",A2399)), 0, SEARCH(" ",A2399))</f>
        <v>6</v>
      </c>
      <c r="C2399" s="1">
        <f>IF(0=B2399,-1,LEFT(A2399,B2399-1)+0)</f>
        <v>48599</v>
      </c>
      <c r="D2399" s="1">
        <f>IF(B2399=0,-1,RIGHT(A2399,LEN(A2399)-B2399)+0)</f>
        <v>4649899</v>
      </c>
      <c r="F2399" s="1">
        <f>IF(C2399&lt;0,443300000,44330*(1-POWER(C2399/$A$1,1/5.255))*1000)</f>
        <v>4649816.2783301761</v>
      </c>
      <c r="H2399" s="5">
        <f t="shared" si="37"/>
        <v>1.7789992820029556E-5</v>
      </c>
    </row>
    <row r="2400" spans="1:8">
      <c r="A2400" s="3" t="s">
        <v>13505</v>
      </c>
      <c r="B2400" s="1">
        <f>IF(ISERROR(SEARCH(" ",A2400)), 0, SEARCH(" ",A2400))</f>
        <v>6</v>
      </c>
      <c r="C2400" s="1">
        <f>IF(0=B2400,-1,LEFT(A2400,B2400-1)+0)</f>
        <v>48579</v>
      </c>
      <c r="D2400" s="1">
        <f>IF(B2400=0,-1,RIGHT(A2400,LEN(A2400)-B2400)+0)</f>
        <v>4652964</v>
      </c>
      <c r="F2400" s="1">
        <f>IF(C2400&lt;0,443300000,44330*(1-POWER(C2400/$A$1,1/5.255))*1000)</f>
        <v>4652924.242375602</v>
      </c>
      <c r="H2400" s="5">
        <f t="shared" si="37"/>
        <v>8.5445802714110045E-6</v>
      </c>
    </row>
    <row r="2401" spans="1:8">
      <c r="A2401" s="3" t="s">
        <v>13506</v>
      </c>
      <c r="B2401" s="1">
        <f>IF(ISERROR(SEARCH(" ",A2401)), 0, SEARCH(" ",A2401))</f>
        <v>6</v>
      </c>
      <c r="C2401" s="1">
        <f>IF(0=B2401,-1,LEFT(A2401,B2401-1)+0)</f>
        <v>48559</v>
      </c>
      <c r="D2401" s="1">
        <f>IF(B2401=0,-1,RIGHT(A2401,LEN(A2401)-B2401)+0)</f>
        <v>4656049</v>
      </c>
      <c r="F2401" s="1">
        <f>IF(C2401&lt;0,443300000,44330*(1-POWER(C2401/$A$1,1/5.255))*1000)</f>
        <v>4656033.2426522216</v>
      </c>
      <c r="H2401" s="5">
        <f t="shared" si="37"/>
        <v>3.384274473575594E-6</v>
      </c>
    </row>
    <row r="2402" spans="1:8">
      <c r="A2402" s="3" t="s">
        <v>13507</v>
      </c>
      <c r="B2402" s="1">
        <f>IF(ISERROR(SEARCH(" ",A2402)), 0, SEARCH(" ",A2402))</f>
        <v>6</v>
      </c>
      <c r="C2402" s="1">
        <f>IF(0=B2402,-1,LEFT(A2402,B2402-1)+0)</f>
        <v>48539</v>
      </c>
      <c r="D2402" s="1">
        <f>IF(B2402=0,-1,RIGHT(A2402,LEN(A2402)-B2402)+0)</f>
        <v>4659208</v>
      </c>
      <c r="F2402" s="1">
        <f>IF(C2402&lt;0,443300000,44330*(1-POWER(C2402/$A$1,1/5.255))*1000)</f>
        <v>4659143.2799325297</v>
      </c>
      <c r="H2402" s="5">
        <f t="shared" si="37"/>
        <v>1.3890787333455486E-5</v>
      </c>
    </row>
    <row r="2403" spans="1:8">
      <c r="A2403" s="3" t="s">
        <v>13508</v>
      </c>
      <c r="B2403" s="1">
        <f>IF(ISERROR(SEARCH(" ",A2403)), 0, SEARCH(" ",A2403))</f>
        <v>6</v>
      </c>
      <c r="C2403" s="1">
        <f>IF(0=B2403,-1,LEFT(A2403,B2403-1)+0)</f>
        <v>48519</v>
      </c>
      <c r="D2403" s="1">
        <f>IF(B2403=0,-1,RIGHT(A2403,LEN(A2403)-B2403)+0)</f>
        <v>4662368</v>
      </c>
      <c r="F2403" s="1">
        <f>IF(C2403&lt;0,443300000,44330*(1-POWER(C2403/$A$1,1/5.255))*1000)</f>
        <v>4662254.3549899254</v>
      </c>
      <c r="H2403" s="5">
        <f t="shared" si="37"/>
        <v>2.4374954974510932E-5</v>
      </c>
    </row>
    <row r="2404" spans="1:8">
      <c r="A2404" s="3" t="s">
        <v>13509</v>
      </c>
      <c r="B2404" s="1">
        <f>IF(ISERROR(SEARCH(" ",A2404)), 0, SEARCH(" ",A2404))</f>
        <v>6</v>
      </c>
      <c r="C2404" s="1">
        <f>IF(0=B2404,-1,LEFT(A2404,B2404-1)+0)</f>
        <v>48499</v>
      </c>
      <c r="D2404" s="1">
        <f>IF(B2404=0,-1,RIGHT(A2404,LEN(A2404)-B2404)+0)</f>
        <v>4665527</v>
      </c>
      <c r="F2404" s="1">
        <f>IF(C2404&lt;0,443300000,44330*(1-POWER(C2404/$A$1,1/5.255))*1000)</f>
        <v>4665366.4685986908</v>
      </c>
      <c r="H2404" s="5">
        <f t="shared" si="37"/>
        <v>3.4407988917261595E-5</v>
      </c>
    </row>
    <row r="2405" spans="1:8">
      <c r="A2405" s="3" t="s">
        <v>13510</v>
      </c>
      <c r="B2405" s="1">
        <f>IF(ISERROR(SEARCH(" ",A2405)), 0, SEARCH(" ",A2405))</f>
        <v>6</v>
      </c>
      <c r="C2405" s="1">
        <f>IF(0=B2405,-1,LEFT(A2405,B2405-1)+0)</f>
        <v>48479</v>
      </c>
      <c r="D2405" s="1">
        <f>IF(B2405=0,-1,RIGHT(A2405,LEN(A2405)-B2405)+0)</f>
        <v>4668686</v>
      </c>
      <c r="F2405" s="1">
        <f>IF(C2405&lt;0,443300000,44330*(1-POWER(C2405/$A$1,1/5.255))*1000)</f>
        <v>4668479.6215340132</v>
      </c>
      <c r="H2405" s="5">
        <f t="shared" si="37"/>
        <v>4.4204828936195454E-5</v>
      </c>
    </row>
    <row r="2406" spans="1:8">
      <c r="A2406" s="3" t="s">
        <v>13511</v>
      </c>
      <c r="B2406" s="1">
        <f>IF(ISERROR(SEARCH(" ",A2406)), 0, SEARCH(" ",A2406))</f>
        <v>6</v>
      </c>
      <c r="C2406" s="1">
        <f>IF(0=B2406,-1,LEFT(A2406,B2406-1)+0)</f>
        <v>48459</v>
      </c>
      <c r="D2406" s="1">
        <f>IF(B2406=0,-1,RIGHT(A2406,LEN(A2406)-B2406)+0)</f>
        <v>4671832</v>
      </c>
      <c r="F2406" s="1">
        <f>IF(C2406&lt;0,443300000,44330*(1-POWER(C2406/$A$1,1/5.255))*1000)</f>
        <v>4671593.8145719729</v>
      </c>
      <c r="H2406" s="5">
        <f t="shared" si="37"/>
        <v>5.0983303343755425E-5</v>
      </c>
    </row>
    <row r="2407" spans="1:8">
      <c r="A2407" s="3" t="s">
        <v>13512</v>
      </c>
      <c r="B2407" s="1">
        <f>IF(ISERROR(SEARCH(" ",A2407)), 0, SEARCH(" ",A2407))</f>
        <v>6</v>
      </c>
      <c r="C2407" s="1">
        <f>IF(0=B2407,-1,LEFT(A2407,B2407-1)+0)</f>
        <v>48439</v>
      </c>
      <c r="D2407" s="1">
        <f>IF(B2407=0,-1,RIGHT(A2407,LEN(A2407)-B2407)+0)</f>
        <v>4674991</v>
      </c>
      <c r="F2407" s="1">
        <f>IF(C2407&lt;0,443300000,44330*(1-POWER(C2407/$A$1,1/5.255))*1000)</f>
        <v>4674709.0484895622</v>
      </c>
      <c r="H2407" s="5">
        <f t="shared" si="37"/>
        <v>6.0310599622066487E-5</v>
      </c>
    </row>
    <row r="2408" spans="1:8">
      <c r="A2408" s="3" t="s">
        <v>13513</v>
      </c>
      <c r="B2408" s="1">
        <f>IF(ISERROR(SEARCH(" ",A2408)), 0, SEARCH(" ",A2408))</f>
        <v>6</v>
      </c>
      <c r="C2408" s="1">
        <f>IF(0=B2408,-1,LEFT(A2408,B2408-1)+0)</f>
        <v>48419</v>
      </c>
      <c r="D2408" s="1">
        <f>IF(B2408=0,-1,RIGHT(A2408,LEN(A2408)-B2408)+0)</f>
        <v>4678151</v>
      </c>
      <c r="F2408" s="1">
        <f>IF(C2408&lt;0,443300000,44330*(1-POWER(C2408/$A$1,1/5.255))*1000)</f>
        <v>4677825.3240646562</v>
      </c>
      <c r="H2408" s="5">
        <f t="shared" si="37"/>
        <v>6.961637949348776E-5</v>
      </c>
    </row>
    <row r="2409" spans="1:8">
      <c r="A2409" s="3" t="s">
        <v>13514</v>
      </c>
      <c r="B2409" s="1">
        <f>IF(ISERROR(SEARCH(" ",A2409)), 0, SEARCH(" ",A2409))</f>
        <v>6</v>
      </c>
      <c r="C2409" s="1">
        <f>IF(0=B2409,-1,LEFT(A2409,B2409-1)+0)</f>
        <v>48399</v>
      </c>
      <c r="D2409" s="1">
        <f>IF(B2409=0,-1,RIGHT(A2409,LEN(A2409)-B2409)+0)</f>
        <v>4681310</v>
      </c>
      <c r="F2409" s="1">
        <f>IF(C2409&lt;0,443300000,44330*(1-POWER(C2409/$A$1,1/5.255))*1000)</f>
        <v>4680942.6420760527</v>
      </c>
      <c r="H2409" s="5">
        <f t="shared" si="37"/>
        <v>7.8473317073057472E-5</v>
      </c>
    </row>
    <row r="2410" spans="1:8">
      <c r="A2410" s="3" t="s">
        <v>13515</v>
      </c>
      <c r="B2410" s="1">
        <f>IF(ISERROR(SEARCH(" ",A2410)), 0, SEARCH(" ",A2410))</f>
        <v>6</v>
      </c>
      <c r="C2410" s="1">
        <f>IF(0=B2410,-1,LEFT(A2410,B2410-1)+0)</f>
        <v>48379</v>
      </c>
      <c r="D2410" s="1">
        <f>IF(B2410=0,-1,RIGHT(A2410,LEN(A2410)-B2410)+0)</f>
        <v>4684469</v>
      </c>
      <c r="F2410" s="1">
        <f>IF(C2410&lt;0,443300000,44330*(1-POWER(C2410/$A$1,1/5.255))*1000)</f>
        <v>4684061.0033034449</v>
      </c>
      <c r="H2410" s="5">
        <f t="shared" si="37"/>
        <v>8.7095612449363135E-5</v>
      </c>
    </row>
    <row r="2411" spans="1:8">
      <c r="A2411" s="3" t="s">
        <v>13516</v>
      </c>
      <c r="B2411" s="1">
        <f>IF(ISERROR(SEARCH(" ",A2411)), 0, SEARCH(" ",A2411))</f>
        <v>6</v>
      </c>
      <c r="C2411" s="1">
        <f>IF(0=B2411,-1,LEFT(A2411,B2411-1)+0)</f>
        <v>48359</v>
      </c>
      <c r="D2411" s="1">
        <f>IF(B2411=0,-1,RIGHT(A2411,LEN(A2411)-B2411)+0)</f>
        <v>4687629</v>
      </c>
      <c r="F2411" s="1">
        <f>IF(C2411&lt;0,443300000,44330*(1-POWER(C2411/$A$1,1/5.255))*1000)</f>
        <v>4687180.4085274246</v>
      </c>
      <c r="H2411" s="5">
        <f t="shared" si="37"/>
        <v>9.5696880571274087E-5</v>
      </c>
    </row>
    <row r="2412" spans="1:8">
      <c r="A2412" s="3" t="s">
        <v>13517</v>
      </c>
      <c r="B2412" s="1">
        <f>IF(ISERROR(SEARCH(" ",A2412)), 0, SEARCH(" ",A2412))</f>
        <v>6</v>
      </c>
      <c r="C2412" s="1">
        <f>IF(0=B2412,-1,LEFT(A2412,B2412-1)+0)</f>
        <v>48339</v>
      </c>
      <c r="D2412" s="1">
        <f>IF(B2412=0,-1,RIGHT(A2412,LEN(A2412)-B2412)+0)</f>
        <v>4690788</v>
      </c>
      <c r="F2412" s="1">
        <f>IF(C2412&lt;0,443300000,44330*(1-POWER(C2412/$A$1,1/5.255))*1000)</f>
        <v>4690300.8585295007</v>
      </c>
      <c r="H2412" s="5">
        <f t="shared" si="37"/>
        <v>1.0385066869347681E-4</v>
      </c>
    </row>
    <row r="2413" spans="1:8">
      <c r="A2413" s="3" t="s">
        <v>13518</v>
      </c>
      <c r="B2413" s="1">
        <f>IF(ISERROR(SEARCH(" ",A2413)), 0, SEARCH(" ",A2413))</f>
        <v>6</v>
      </c>
      <c r="C2413" s="1">
        <f>IF(0=B2413,-1,LEFT(A2413,B2413-1)+0)</f>
        <v>48319</v>
      </c>
      <c r="D2413" s="1">
        <f>IF(B2413=0,-1,RIGHT(A2413,LEN(A2413)-B2413)+0)</f>
        <v>4693947</v>
      </c>
      <c r="F2413" s="1">
        <f>IF(C2413&lt;0,443300000,44330*(1-POWER(C2413/$A$1,1/5.255))*1000)</f>
        <v>4693422.3540920895</v>
      </c>
      <c r="H2413" s="5">
        <f t="shared" si="37"/>
        <v>1.1177073535566991E-4</v>
      </c>
    </row>
    <row r="2414" spans="1:8">
      <c r="A2414" s="3" t="s">
        <v>13519</v>
      </c>
      <c r="B2414" s="1">
        <f>IF(ISERROR(SEARCH(" ",A2414)), 0, SEARCH(" ",A2414))</f>
        <v>6</v>
      </c>
      <c r="C2414" s="1">
        <f>IF(0=B2414,-1,LEFT(A2414,B2414-1)+0)</f>
        <v>48299</v>
      </c>
      <c r="D2414" s="1">
        <f>IF(B2414=0,-1,RIGHT(A2414,LEN(A2414)-B2414)+0)</f>
        <v>4697107</v>
      </c>
      <c r="F2414" s="1">
        <f>IF(C2414&lt;0,443300000,44330*(1-POWER(C2414/$A$1,1/5.255))*1000)</f>
        <v>4696544.8959985133</v>
      </c>
      <c r="H2414" s="5">
        <f t="shared" si="37"/>
        <v>1.1967025692339433E-4</v>
      </c>
    </row>
    <row r="2415" spans="1:8">
      <c r="A2415" s="3" t="s">
        <v>13520</v>
      </c>
      <c r="B2415" s="1">
        <f>IF(ISERROR(SEARCH(" ",A2415)), 0, SEARCH(" ",A2415))</f>
        <v>6</v>
      </c>
      <c r="C2415" s="1">
        <f>IF(0=B2415,-1,LEFT(A2415,B2415-1)+0)</f>
        <v>48279</v>
      </c>
      <c r="D2415" s="1">
        <f>IF(B2415=0,-1,RIGHT(A2415,LEN(A2415)-B2415)+0)</f>
        <v>4700252</v>
      </c>
      <c r="F2415" s="1">
        <f>IF(C2415&lt;0,443300000,44330*(1-POWER(C2415/$A$1,1/5.255))*1000)</f>
        <v>4699668.4850330083</v>
      </c>
      <c r="H2415" s="5">
        <f t="shared" si="37"/>
        <v>1.2414546432653611E-4</v>
      </c>
    </row>
    <row r="2416" spans="1:8">
      <c r="A2416" s="3" t="s">
        <v>13521</v>
      </c>
      <c r="B2416" s="1">
        <f>IF(ISERROR(SEARCH(" ",A2416)), 0, SEARCH(" ",A2416))</f>
        <v>6</v>
      </c>
      <c r="C2416" s="1">
        <f>IF(0=B2416,-1,LEFT(A2416,B2416-1)+0)</f>
        <v>48259</v>
      </c>
      <c r="D2416" s="1">
        <f>IF(B2416=0,-1,RIGHT(A2416,LEN(A2416)-B2416)+0)</f>
        <v>4703412</v>
      </c>
      <c r="F2416" s="1">
        <f>IF(C2416&lt;0,443300000,44330*(1-POWER(C2416/$A$1,1/5.255))*1000)</f>
        <v>4702793.1219807258</v>
      </c>
      <c r="H2416" s="5">
        <f t="shared" si="37"/>
        <v>1.3158065235922611E-4</v>
      </c>
    </row>
    <row r="2417" spans="1:8">
      <c r="A2417" s="3" t="s">
        <v>13522</v>
      </c>
      <c r="B2417" s="1">
        <f>IF(ISERROR(SEARCH(" ",A2417)), 0, SEARCH(" ",A2417))</f>
        <v>6</v>
      </c>
      <c r="C2417" s="1">
        <f>IF(0=B2417,-1,LEFT(A2417,B2417-1)+0)</f>
        <v>48239</v>
      </c>
      <c r="D2417" s="1">
        <f>IF(B2417=0,-1,RIGHT(A2417,LEN(A2417)-B2417)+0)</f>
        <v>4706571</v>
      </c>
      <c r="F2417" s="1">
        <f>IF(C2417&lt;0,443300000,44330*(1-POWER(C2417/$A$1,1/5.255))*1000)</f>
        <v>4705918.8076277273</v>
      </c>
      <c r="H2417" s="5">
        <f t="shared" si="37"/>
        <v>1.385706010326249E-4</v>
      </c>
    </row>
    <row r="2418" spans="1:8">
      <c r="A2418" s="3" t="s">
        <v>13523</v>
      </c>
      <c r="B2418" s="1">
        <f>IF(ISERROR(SEARCH(" ",A2418)), 0, SEARCH(" ",A2418))</f>
        <v>6</v>
      </c>
      <c r="C2418" s="1">
        <f>IF(0=B2418,-1,LEFT(A2418,B2418-1)+0)</f>
        <v>48219</v>
      </c>
      <c r="D2418" s="1">
        <f>IF(B2418=0,-1,RIGHT(A2418,LEN(A2418)-B2418)+0)</f>
        <v>4709730</v>
      </c>
      <c r="F2418" s="1">
        <f>IF(C2418&lt;0,443300000,44330*(1-POWER(C2418/$A$1,1/5.255))*1000)</f>
        <v>4709045.542760998</v>
      </c>
      <c r="H2418" s="5">
        <f t="shared" si="37"/>
        <v>1.4532833920458059E-4</v>
      </c>
    </row>
    <row r="2419" spans="1:8">
      <c r="A2419" s="3" t="s">
        <v>13524</v>
      </c>
      <c r="B2419" s="1">
        <f>IF(ISERROR(SEARCH(" ",A2419)), 0, SEARCH(" ",A2419))</f>
        <v>6</v>
      </c>
      <c r="C2419" s="1">
        <f>IF(0=B2419,-1,LEFT(A2419,B2419-1)+0)</f>
        <v>48199</v>
      </c>
      <c r="D2419" s="1">
        <f>IF(B2419=0,-1,RIGHT(A2419,LEN(A2419)-B2419)+0)</f>
        <v>4712890</v>
      </c>
      <c r="F2419" s="1">
        <f>IF(C2419&lt;0,443300000,44330*(1-POWER(C2419/$A$1,1/5.255))*1000)</f>
        <v>4712173.3281684266</v>
      </c>
      <c r="H2419" s="5">
        <f t="shared" si="37"/>
        <v>1.5206631845287279E-4</v>
      </c>
    </row>
    <row r="2420" spans="1:8">
      <c r="A2420" s="3" t="s">
        <v>13525</v>
      </c>
      <c r="B2420" s="1">
        <f>IF(ISERROR(SEARCH(" ",A2420)), 0, SEARCH(" ",A2420))</f>
        <v>6</v>
      </c>
      <c r="C2420" s="1">
        <f>IF(0=B2420,-1,LEFT(A2420,B2420-1)+0)</f>
        <v>48179</v>
      </c>
      <c r="D2420" s="1">
        <f>IF(B2420=0,-1,RIGHT(A2420,LEN(A2420)-B2420)+0)</f>
        <v>4716049</v>
      </c>
      <c r="F2420" s="1">
        <f>IF(C2420&lt;0,443300000,44330*(1-POWER(C2420/$A$1,1/5.255))*1000)</f>
        <v>4715302.1646388285</v>
      </c>
      <c r="H2420" s="5">
        <f t="shared" si="37"/>
        <v>1.5836039048184482E-4</v>
      </c>
    </row>
    <row r="2421" spans="1:8">
      <c r="A2421" s="3" t="s">
        <v>13526</v>
      </c>
      <c r="B2421" s="1">
        <f>IF(ISERROR(SEARCH(" ",A2421)), 0, SEARCH(" ",A2421))</f>
        <v>6</v>
      </c>
      <c r="C2421" s="1">
        <f>IF(0=B2421,-1,LEFT(A2421,B2421-1)+0)</f>
        <v>48159</v>
      </c>
      <c r="D2421" s="1">
        <f>IF(B2421=0,-1,RIGHT(A2421,LEN(A2421)-B2421)+0)</f>
        <v>4719208</v>
      </c>
      <c r="F2421" s="1">
        <f>IF(C2421&lt;0,443300000,44330*(1-POWER(C2421/$A$1,1/5.255))*1000)</f>
        <v>4718432.0529619483</v>
      </c>
      <c r="H2421" s="5">
        <f t="shared" si="37"/>
        <v>1.6442314855621374E-4</v>
      </c>
    </row>
    <row r="2422" spans="1:8">
      <c r="A2422" s="3" t="s">
        <v>13527</v>
      </c>
      <c r="B2422" s="1">
        <f>IF(ISERROR(SEARCH(" ",A2422)), 0, SEARCH(" ",A2422))</f>
        <v>6</v>
      </c>
      <c r="C2422" s="1">
        <f>IF(0=B2422,-1,LEFT(A2422,B2422-1)+0)</f>
        <v>48139</v>
      </c>
      <c r="D2422" s="1">
        <f>IF(B2422=0,-1,RIGHT(A2422,LEN(A2422)-B2422)+0)</f>
        <v>4722368</v>
      </c>
      <c r="F2422" s="1">
        <f>IF(C2422&lt;0,443300000,44330*(1-POWER(C2422/$A$1,1/5.255))*1000)</f>
        <v>4721562.9939284381</v>
      </c>
      <c r="H2422" s="5">
        <f t="shared" si="37"/>
        <v>1.7046661157325043E-4</v>
      </c>
    </row>
    <row r="2423" spans="1:8">
      <c r="A2423" s="3" t="s">
        <v>13528</v>
      </c>
      <c r="B2423" s="1">
        <f>IF(ISERROR(SEARCH(" ",A2423)), 0, SEARCH(" ",A2423))</f>
        <v>6</v>
      </c>
      <c r="C2423" s="1">
        <f>IF(0=B2423,-1,LEFT(A2423,B2423-1)+0)</f>
        <v>48119</v>
      </c>
      <c r="D2423" s="1">
        <f>IF(B2423=0,-1,RIGHT(A2423,LEN(A2423)-B2423)+0)</f>
        <v>4725527</v>
      </c>
      <c r="F2423" s="1">
        <f>IF(C2423&lt;0,443300000,44330*(1-POWER(C2423/$A$1,1/5.255))*1000)</f>
        <v>4724694.9883298762</v>
      </c>
      <c r="H2423" s="5">
        <f t="shared" si="37"/>
        <v>1.760674883719394E-4</v>
      </c>
    </row>
    <row r="2424" spans="1:8">
      <c r="A2424" s="3" t="s">
        <v>13529</v>
      </c>
      <c r="B2424" s="1">
        <f>IF(ISERROR(SEARCH(" ",A2424)), 0, SEARCH(" ",A2424))</f>
        <v>6</v>
      </c>
      <c r="C2424" s="1">
        <f>IF(0=B2424,-1,LEFT(A2424,B2424-1)+0)</f>
        <v>48099</v>
      </c>
      <c r="D2424" s="1">
        <f>IF(B2424=0,-1,RIGHT(A2424,LEN(A2424)-B2424)+0)</f>
        <v>4728672</v>
      </c>
      <c r="F2424" s="1">
        <f>IF(C2424&lt;0,443300000,44330*(1-POWER(C2424/$A$1,1/5.255))*1000)</f>
        <v>4727828.0369587718</v>
      </c>
      <c r="H2424" s="5">
        <f t="shared" si="37"/>
        <v>1.7847781390382801E-4</v>
      </c>
    </row>
    <row r="2425" spans="1:8">
      <c r="A2425" s="3" t="s">
        <v>13530</v>
      </c>
      <c r="B2425" s="1">
        <f>IF(ISERROR(SEARCH(" ",A2425)), 0, SEARCH(" ",A2425))</f>
        <v>6</v>
      </c>
      <c r="C2425" s="1">
        <f>IF(0=B2425,-1,LEFT(A2425,B2425-1)+0)</f>
        <v>48079</v>
      </c>
      <c r="D2425" s="1">
        <f>IF(B2425=0,-1,RIGHT(A2425,LEN(A2425)-B2425)+0)</f>
        <v>4731832</v>
      </c>
      <c r="F2425" s="1">
        <f>IF(C2425&lt;0,443300000,44330*(1-POWER(C2425/$A$1,1/5.255))*1000)</f>
        <v>4730962.1406085491</v>
      </c>
      <c r="H2425" s="5">
        <f t="shared" si="37"/>
        <v>1.8383141908902978E-4</v>
      </c>
    </row>
    <row r="2426" spans="1:8">
      <c r="A2426" s="3" t="s">
        <v>13531</v>
      </c>
      <c r="B2426" s="1">
        <f>IF(ISERROR(SEARCH(" ",A2426)), 0, SEARCH(" ",A2426))</f>
        <v>6</v>
      </c>
      <c r="C2426" s="1">
        <f>IF(0=B2426,-1,LEFT(A2426,B2426-1)+0)</f>
        <v>48059</v>
      </c>
      <c r="D2426" s="1">
        <f>IF(B2426=0,-1,RIGHT(A2426,LEN(A2426)-B2426)+0)</f>
        <v>4734991</v>
      </c>
      <c r="F2426" s="1">
        <f>IF(C2426&lt;0,443300000,44330*(1-POWER(C2426/$A$1,1/5.255))*1000)</f>
        <v>4734097.3000735762</v>
      </c>
      <c r="H2426" s="5">
        <f t="shared" si="37"/>
        <v>1.8874374342503297E-4</v>
      </c>
    </row>
    <row r="2427" spans="1:8">
      <c r="A2427" s="3" t="s">
        <v>13532</v>
      </c>
      <c r="B2427" s="1">
        <f>IF(ISERROR(SEARCH(" ",A2427)), 0, SEARCH(" ",A2427))</f>
        <v>6</v>
      </c>
      <c r="C2427" s="1">
        <f>IF(0=B2427,-1,LEFT(A2427,B2427-1)+0)</f>
        <v>48039</v>
      </c>
      <c r="D2427" s="1">
        <f>IF(B2427=0,-1,RIGHT(A2427,LEN(A2427)-B2427)+0)</f>
        <v>4738150</v>
      </c>
      <c r="F2427" s="1">
        <f>IF(C2427&lt;0,443300000,44330*(1-POWER(C2427/$A$1,1/5.255))*1000)</f>
        <v>4737233.5161491316</v>
      </c>
      <c r="H2427" s="5">
        <f t="shared" si="37"/>
        <v>1.9342651686173271E-4</v>
      </c>
    </row>
    <row r="2428" spans="1:8">
      <c r="A2428" s="3" t="s">
        <v>13533</v>
      </c>
      <c r="B2428" s="1">
        <f>IF(ISERROR(SEARCH(" ",A2428)), 0, SEARCH(" ",A2428))</f>
        <v>6</v>
      </c>
      <c r="C2428" s="1">
        <f>IF(0=B2428,-1,LEFT(A2428,B2428-1)+0)</f>
        <v>48019</v>
      </c>
      <c r="D2428" s="1">
        <f>IF(B2428=0,-1,RIGHT(A2428,LEN(A2428)-B2428)+0)</f>
        <v>4741310</v>
      </c>
      <c r="F2428" s="1">
        <f>IF(C2428&lt;0,443300000,44330*(1-POWER(C2428/$A$1,1/5.255))*1000)</f>
        <v>4740370.7896314422</v>
      </c>
      <c r="H2428" s="5">
        <f t="shared" si="37"/>
        <v>1.9809090073372827E-4</v>
      </c>
    </row>
    <row r="2429" spans="1:8">
      <c r="A2429" s="3" t="s">
        <v>13534</v>
      </c>
      <c r="B2429" s="1">
        <f>IF(ISERROR(SEARCH(" ",A2429)), 0, SEARCH(" ",A2429))</f>
        <v>6</v>
      </c>
      <c r="C2429" s="1">
        <f>IF(0=B2429,-1,LEFT(A2429,B2429-1)+0)</f>
        <v>47999</v>
      </c>
      <c r="D2429" s="1">
        <f>IF(B2429=0,-1,RIGHT(A2429,LEN(A2429)-B2429)+0)</f>
        <v>4744469</v>
      </c>
      <c r="F2429" s="1">
        <f>IF(C2429&lt;0,443300000,44330*(1-POWER(C2429/$A$1,1/5.255))*1000)</f>
        <v>4743509.1213176502</v>
      </c>
      <c r="H2429" s="5">
        <f t="shared" si="37"/>
        <v>2.0231530279780699E-4</v>
      </c>
    </row>
    <row r="2430" spans="1:8">
      <c r="A2430" s="3" t="s">
        <v>13535</v>
      </c>
      <c r="B2430" s="1">
        <f>IF(ISERROR(SEARCH(" ",A2430)), 0, SEARCH(" ",A2430))</f>
        <v>6</v>
      </c>
      <c r="C2430" s="1">
        <f>IF(0=B2430,-1,LEFT(A2430,B2430-1)+0)</f>
        <v>47979</v>
      </c>
      <c r="D2430" s="1">
        <f>IF(B2430=0,-1,RIGHT(A2430,LEN(A2430)-B2430)+0)</f>
        <v>4747628</v>
      </c>
      <c r="F2430" s="1">
        <f>IF(C2430&lt;0,443300000,44330*(1-POWER(C2430/$A$1,1/5.255))*1000)</f>
        <v>4746648.5120058423</v>
      </c>
      <c r="H2430" s="5">
        <f t="shared" si="37"/>
        <v>2.0631102398033485E-4</v>
      </c>
    </row>
    <row r="2431" spans="1:8">
      <c r="A2431" s="3" t="s">
        <v>13536</v>
      </c>
      <c r="B2431" s="1">
        <f>IF(ISERROR(SEARCH(" ",A2431)), 0, SEARCH(" ",A2431))</f>
        <v>6</v>
      </c>
      <c r="C2431" s="1">
        <f>IF(0=B2431,-1,LEFT(A2431,B2431-1)+0)</f>
        <v>47959</v>
      </c>
      <c r="D2431" s="1">
        <f>IF(B2431=0,-1,RIGHT(A2431,LEN(A2431)-B2431)+0)</f>
        <v>4750788</v>
      </c>
      <c r="F2431" s="1">
        <f>IF(C2431&lt;0,443300000,44330*(1-POWER(C2431/$A$1,1/5.255))*1000)</f>
        <v>4749788.9624950383</v>
      </c>
      <c r="H2431" s="5">
        <f t="shared" si="37"/>
        <v>2.102887994500521E-4</v>
      </c>
    </row>
    <row r="2432" spans="1:8">
      <c r="A2432" s="3" t="s">
        <v>13537</v>
      </c>
      <c r="B2432" s="1">
        <f>IF(ISERROR(SEARCH(" ",A2432)), 0, SEARCH(" ",A2432))</f>
        <v>6</v>
      </c>
      <c r="C2432" s="1">
        <f>IF(0=B2432,-1,LEFT(A2432,B2432-1)+0)</f>
        <v>47939</v>
      </c>
      <c r="D2432" s="1">
        <f>IF(B2432=0,-1,RIGHT(A2432,LEN(A2432)-B2432)+0)</f>
        <v>4753947</v>
      </c>
      <c r="F2432" s="1">
        <f>IF(C2432&lt;0,443300000,44330*(1-POWER(C2432/$A$1,1/5.255))*1000)</f>
        <v>4752930.4735851921</v>
      </c>
      <c r="H2432" s="5">
        <f t="shared" si="37"/>
        <v>2.1382788129692778E-4</v>
      </c>
    </row>
    <row r="2433" spans="1:8">
      <c r="A2433" s="3" t="s">
        <v>13538</v>
      </c>
      <c r="B2433" s="1">
        <f>IF(ISERROR(SEARCH(" ",A2433)), 0, SEARCH(" ",A2433))</f>
        <v>6</v>
      </c>
      <c r="C2433" s="1">
        <f>IF(0=B2433,-1,LEFT(A2433,B2433-1)+0)</f>
        <v>47919</v>
      </c>
      <c r="D2433" s="1">
        <f>IF(B2433=0,-1,RIGHT(A2433,LEN(A2433)-B2433)+0)</f>
        <v>4757093</v>
      </c>
      <c r="F2433" s="1">
        <f>IF(C2433&lt;0,443300000,44330*(1-POWER(C2433/$A$1,1/5.255))*1000)</f>
        <v>4756073.0460771937</v>
      </c>
      <c r="H2433" s="5">
        <f t="shared" si="37"/>
        <v>2.1440697560596518E-4</v>
      </c>
    </row>
    <row r="2434" spans="1:8">
      <c r="A2434" s="3" t="s">
        <v>13539</v>
      </c>
      <c r="B2434" s="1">
        <f>IF(ISERROR(SEARCH(" ",A2434)), 0, SEARCH(" ",A2434))</f>
        <v>6</v>
      </c>
      <c r="C2434" s="1">
        <f>IF(0=B2434,-1,LEFT(A2434,B2434-1)+0)</f>
        <v>47899</v>
      </c>
      <c r="D2434" s="1">
        <f>IF(B2434=0,-1,RIGHT(A2434,LEN(A2434)-B2434)+0)</f>
        <v>4760252</v>
      </c>
      <c r="F2434" s="1">
        <f>IF(C2434&lt;0,443300000,44330*(1-POWER(C2434/$A$1,1/5.255))*1000)</f>
        <v>4759216.6807728745</v>
      </c>
      <c r="H2434" s="5">
        <f t="shared" si="37"/>
        <v>2.1749252500193175E-4</v>
      </c>
    </row>
    <row r="2435" spans="1:8">
      <c r="A2435" s="3" t="s">
        <v>13540</v>
      </c>
      <c r="B2435" s="1">
        <f>IF(ISERROR(SEARCH(" ",A2435)), 0, SEARCH(" ",A2435))</f>
        <v>6</v>
      </c>
      <c r="C2435" s="1">
        <f>IF(0=B2435,-1,LEFT(A2435,B2435-1)+0)</f>
        <v>47879</v>
      </c>
      <c r="D2435" s="1">
        <f>IF(B2435=0,-1,RIGHT(A2435,LEN(A2435)-B2435)+0)</f>
        <v>4763411</v>
      </c>
      <c r="F2435" s="1">
        <f>IF(C2435&lt;0,443300000,44330*(1-POWER(C2435/$A$1,1/5.255))*1000)</f>
        <v>4762361.3784750085</v>
      </c>
      <c r="H2435" s="5">
        <f t="shared" si="37"/>
        <v>2.2035082107999237E-4</v>
      </c>
    </row>
    <row r="2436" spans="1:8">
      <c r="A2436" s="3" t="s">
        <v>13541</v>
      </c>
      <c r="B2436" s="1">
        <f>IF(ISERROR(SEARCH(" ",A2436)), 0, SEARCH(" ",A2436))</f>
        <v>6</v>
      </c>
      <c r="C2436" s="1">
        <f>IF(0=B2436,-1,LEFT(A2436,B2436-1)+0)</f>
        <v>47859</v>
      </c>
      <c r="D2436" s="1">
        <f>IF(B2436=0,-1,RIGHT(A2436,LEN(A2436)-B2436)+0)</f>
        <v>4766571</v>
      </c>
      <c r="F2436" s="1">
        <f>IF(C2436&lt;0,443300000,44330*(1-POWER(C2436/$A$1,1/5.255))*1000)</f>
        <v>4765507.1399873113</v>
      </c>
      <c r="H2436" s="5">
        <f t="shared" ref="H2436:H2499" si="38">IF(D2436&gt;0,ABS((F2436-D2436)/D2436),0)</f>
        <v>2.2319189469509088E-4</v>
      </c>
    </row>
    <row r="2437" spans="1:8">
      <c r="A2437" s="3" t="s">
        <v>13542</v>
      </c>
      <c r="B2437" s="1">
        <f>IF(ISERROR(SEARCH(" ",A2437)), 0, SEARCH(" ",A2437))</f>
        <v>6</v>
      </c>
      <c r="C2437" s="1">
        <f>IF(0=B2437,-1,LEFT(A2437,B2437-1)+0)</f>
        <v>47839</v>
      </c>
      <c r="D2437" s="1">
        <f>IF(B2437=0,-1,RIGHT(A2437,LEN(A2437)-B2437)+0)</f>
        <v>4769730</v>
      </c>
      <c r="F2437" s="1">
        <f>IF(C2437&lt;0,443300000,44330*(1-POWER(C2437/$A$1,1/5.255))*1000)</f>
        <v>4768653.9661144475</v>
      </c>
      <c r="H2437" s="5">
        <f t="shared" si="38"/>
        <v>2.2559639341273988E-4</v>
      </c>
    </row>
    <row r="2438" spans="1:8">
      <c r="A2438" s="3" t="s">
        <v>13543</v>
      </c>
      <c r="B2438" s="1">
        <f>IF(ISERROR(SEARCH(" ",A2438)), 0, SEARCH(" ",A2438))</f>
        <v>6</v>
      </c>
      <c r="C2438" s="1">
        <f>IF(0=B2438,-1,LEFT(A2438,B2438-1)+0)</f>
        <v>47819</v>
      </c>
      <c r="D2438" s="1">
        <f>IF(B2438=0,-1,RIGHT(A2438,LEN(A2438)-B2438)+0)</f>
        <v>4772889</v>
      </c>
      <c r="F2438" s="1">
        <f>IF(C2438&lt;0,443300000,44330*(1-POWER(C2438/$A$1,1/5.255))*1000)</f>
        <v>4771801.8576620072</v>
      </c>
      <c r="H2438" s="5">
        <f t="shared" si="38"/>
        <v>2.2777448584972065E-4</v>
      </c>
    </row>
    <row r="2439" spans="1:8">
      <c r="A2439" s="3" t="s">
        <v>13544</v>
      </c>
      <c r="B2439" s="1">
        <f>IF(ISERROR(SEARCH(" ",A2439)), 0, SEARCH(" ",A2439))</f>
        <v>6</v>
      </c>
      <c r="C2439" s="1">
        <f>IF(0=B2439,-1,LEFT(A2439,B2439-1)+0)</f>
        <v>47799</v>
      </c>
      <c r="D2439" s="1">
        <f>IF(B2439=0,-1,RIGHT(A2439,LEN(A2439)-B2439)+0)</f>
        <v>4776049</v>
      </c>
      <c r="F2439" s="1">
        <f>IF(C2439&lt;0,443300000,44330*(1-POWER(C2439/$A$1,1/5.255))*1000)</f>
        <v>4774950.815436556</v>
      </c>
      <c r="H2439" s="5">
        <f t="shared" si="38"/>
        <v>2.2993578236822865E-4</v>
      </c>
    </row>
    <row r="2440" spans="1:8">
      <c r="A2440" s="3" t="s">
        <v>13545</v>
      </c>
      <c r="B2440" s="1">
        <f>IF(ISERROR(SEARCH(" ",A2440)), 0, SEARCH(" ",A2440))</f>
        <v>6</v>
      </c>
      <c r="C2440" s="1">
        <f>IF(0=B2440,-1,LEFT(A2440,B2440-1)+0)</f>
        <v>47779</v>
      </c>
      <c r="D2440" s="1">
        <f>IF(B2440=0,-1,RIGHT(A2440,LEN(A2440)-B2440)+0)</f>
        <v>4779208</v>
      </c>
      <c r="F2440" s="1">
        <f>IF(C2440&lt;0,443300000,44330*(1-POWER(C2440/$A$1,1/5.255))*1000)</f>
        <v>4778100.8402455868</v>
      </c>
      <c r="H2440" s="5">
        <f t="shared" si="38"/>
        <v>2.3166176370921293E-4</v>
      </c>
    </row>
    <row r="2441" spans="1:8">
      <c r="A2441" s="3" t="s">
        <v>13546</v>
      </c>
      <c r="B2441" s="1">
        <f>IF(ISERROR(SEARCH(" ",A2441)), 0, SEARCH(" ",A2441))</f>
        <v>6</v>
      </c>
      <c r="C2441" s="1">
        <f>IF(0=B2441,-1,LEFT(A2441,B2441-1)+0)</f>
        <v>47759</v>
      </c>
      <c r="D2441" s="1">
        <f>IF(B2441=0,-1,RIGHT(A2441,LEN(A2441)-B2441)+0)</f>
        <v>4782354</v>
      </c>
      <c r="F2441" s="1">
        <f>IF(C2441&lt;0,443300000,44330*(1-POWER(C2441/$A$1,1/5.255))*1000)</f>
        <v>4781251.9328975473</v>
      </c>
      <c r="H2441" s="5">
        <f t="shared" si="38"/>
        <v>2.3044448454730455E-4</v>
      </c>
    </row>
    <row r="2442" spans="1:8">
      <c r="A2442" s="3" t="s">
        <v>13547</v>
      </c>
      <c r="B2442" s="1">
        <f>IF(ISERROR(SEARCH(" ",A2442)), 0, SEARCH(" ",A2442))</f>
        <v>6</v>
      </c>
      <c r="C2442" s="1">
        <f>IF(0=B2442,-1,LEFT(A2442,B2442-1)+0)</f>
        <v>47739</v>
      </c>
      <c r="D2442" s="1">
        <f>IF(B2442=0,-1,RIGHT(A2442,LEN(A2442)-B2442)+0)</f>
        <v>4785513</v>
      </c>
      <c r="F2442" s="1">
        <f>IF(C2442&lt;0,443300000,44330*(1-POWER(C2442/$A$1,1/5.255))*1000)</f>
        <v>4784404.0942018405</v>
      </c>
      <c r="H2442" s="5">
        <f t="shared" si="38"/>
        <v>2.3172140545006141E-4</v>
      </c>
    </row>
    <row r="2443" spans="1:8">
      <c r="A2443" s="3" t="s">
        <v>13548</v>
      </c>
      <c r="B2443" s="1">
        <f>IF(ISERROR(SEARCH(" ",A2443)), 0, SEARCH(" ",A2443))</f>
        <v>6</v>
      </c>
      <c r="C2443" s="1">
        <f>IF(0=B2443,-1,LEFT(A2443,B2443-1)+0)</f>
        <v>47719</v>
      </c>
      <c r="D2443" s="1">
        <f>IF(B2443=0,-1,RIGHT(A2443,LEN(A2443)-B2443)+0)</f>
        <v>4788672</v>
      </c>
      <c r="F2443" s="1">
        <f>IF(C2443&lt;0,443300000,44330*(1-POWER(C2443/$A$1,1/5.255))*1000)</f>
        <v>4787557.3249688195</v>
      </c>
      <c r="H2443" s="5">
        <f t="shared" si="38"/>
        <v>2.3277330984049305E-4</v>
      </c>
    </row>
    <row r="2444" spans="1:8">
      <c r="A2444" s="3" t="s">
        <v>13549</v>
      </c>
      <c r="B2444" s="1">
        <f>IF(ISERROR(SEARCH(" ",A2444)), 0, SEARCH(" ",A2444))</f>
        <v>6</v>
      </c>
      <c r="C2444" s="1">
        <f>IF(0=B2444,-1,LEFT(A2444,B2444-1)+0)</f>
        <v>47699</v>
      </c>
      <c r="D2444" s="1">
        <f>IF(B2444=0,-1,RIGHT(A2444,LEN(A2444)-B2444)+0)</f>
        <v>4791832</v>
      </c>
      <c r="F2444" s="1">
        <f>IF(C2444&lt;0,443300000,44330*(1-POWER(C2444/$A$1,1/5.255))*1000)</f>
        <v>4790711.6260097958</v>
      </c>
      <c r="H2444" s="5">
        <f t="shared" si="38"/>
        <v>2.3380911313338723E-4</v>
      </c>
    </row>
    <row r="2445" spans="1:8">
      <c r="A2445" s="3" t="s">
        <v>13550</v>
      </c>
      <c r="B2445" s="1">
        <f>IF(ISERROR(SEARCH(" ",A2445)), 0, SEARCH(" ",A2445))</f>
        <v>6</v>
      </c>
      <c r="C2445" s="1">
        <f>IF(0=B2445,-1,LEFT(A2445,B2445-1)+0)</f>
        <v>47679</v>
      </c>
      <c r="D2445" s="1">
        <f>IF(B2445=0,-1,RIGHT(A2445,LEN(A2445)-B2445)+0)</f>
        <v>4794991</v>
      </c>
      <c r="F2445" s="1">
        <f>IF(C2445&lt;0,443300000,44330*(1-POWER(C2445/$A$1,1/5.255))*1000)</f>
        <v>4793866.998137027</v>
      </c>
      <c r="H2445" s="5">
        <f t="shared" si="38"/>
        <v>2.344116731341049E-4</v>
      </c>
    </row>
    <row r="2446" spans="1:8">
      <c r="A2446" s="3" t="s">
        <v>13551</v>
      </c>
      <c r="B2446" s="1">
        <f>IF(ISERROR(SEARCH(" ",A2446)), 0, SEARCH(" ",A2446))</f>
        <v>6</v>
      </c>
      <c r="C2446" s="1">
        <f>IF(0=B2446,-1,LEFT(A2446,B2446-1)+0)</f>
        <v>47659</v>
      </c>
      <c r="D2446" s="1">
        <f>IF(B2446=0,-1,RIGHT(A2446,LEN(A2446)-B2446)+0)</f>
        <v>4798150</v>
      </c>
      <c r="F2446" s="1">
        <f>IF(C2446&lt;0,443300000,44330*(1-POWER(C2446/$A$1,1/5.255))*1000)</f>
        <v>4797023.4421637412</v>
      </c>
      <c r="H2446" s="5">
        <f t="shared" si="38"/>
        <v>2.3479004121563184E-4</v>
      </c>
    </row>
    <row r="2447" spans="1:8">
      <c r="A2447" s="3" t="s">
        <v>13552</v>
      </c>
      <c r="B2447" s="1">
        <f>IF(ISERROR(SEARCH(" ",A2447)), 0, SEARCH(" ",A2447))</f>
        <v>6</v>
      </c>
      <c r="C2447" s="1">
        <f>IF(0=B2447,-1,LEFT(A2447,B2447-1)+0)</f>
        <v>47639</v>
      </c>
      <c r="D2447" s="1">
        <f>IF(B2447=0,-1,RIGHT(A2447,LEN(A2447)-B2447)+0)</f>
        <v>4801310</v>
      </c>
      <c r="F2447" s="1">
        <f>IF(C2447&lt;0,443300000,44330*(1-POWER(C2447/$A$1,1/5.255))*1000)</f>
        <v>4800180.9589041127</v>
      </c>
      <c r="H2447" s="5">
        <f t="shared" si="38"/>
        <v>2.3515271788060151E-4</v>
      </c>
    </row>
    <row r="2448" spans="1:8">
      <c r="A2448" s="3" t="s">
        <v>13553</v>
      </c>
      <c r="B2448" s="1">
        <f>IF(ISERROR(SEARCH(" ",A2448)), 0, SEARCH(" ",A2448))</f>
        <v>6</v>
      </c>
      <c r="C2448" s="1">
        <f>IF(0=B2448,-1,LEFT(A2448,B2448-1)+0)</f>
        <v>47619</v>
      </c>
      <c r="D2448" s="1">
        <f>IF(B2448=0,-1,RIGHT(A2448,LEN(A2448)-B2448)+0)</f>
        <v>4804469</v>
      </c>
      <c r="F2448" s="1">
        <f>IF(C2448&lt;0,443300000,44330*(1-POWER(C2448/$A$1,1/5.255))*1000)</f>
        <v>4803339.5491732908</v>
      </c>
      <c r="H2448" s="5">
        <f t="shared" si="38"/>
        <v>2.3508338313956415E-4</v>
      </c>
    </row>
    <row r="2449" spans="1:8">
      <c r="A2449" s="3" t="s">
        <v>13554</v>
      </c>
      <c r="B2449" s="1">
        <f>IF(ISERROR(SEARCH(" ",A2449)), 0, SEARCH(" ",A2449))</f>
        <v>6</v>
      </c>
      <c r="C2449" s="1">
        <f>IF(0=B2449,-1,LEFT(A2449,B2449-1)+0)</f>
        <v>47599</v>
      </c>
      <c r="D2449" s="1">
        <f>IF(B2449=0,-1,RIGHT(A2449,LEN(A2449)-B2449)+0)</f>
        <v>4807628</v>
      </c>
      <c r="F2449" s="1">
        <f>IF(C2449&lt;0,443300000,44330*(1-POWER(C2449/$A$1,1/5.255))*1000)</f>
        <v>4806499.2137873713</v>
      </c>
      <c r="H2449" s="5">
        <f t="shared" si="38"/>
        <v>2.3479067278681031E-4</v>
      </c>
    </row>
    <row r="2450" spans="1:8">
      <c r="A2450" s="3" t="s">
        <v>13555</v>
      </c>
      <c r="B2450" s="1">
        <f>IF(ISERROR(SEARCH(" ",A2450)), 0, SEARCH(" ",A2450))</f>
        <v>6</v>
      </c>
      <c r="C2450" s="1">
        <f>IF(0=B2450,-1,LEFT(A2450,B2450-1)+0)</f>
        <v>47579</v>
      </c>
      <c r="D2450" s="1">
        <f>IF(B2450=0,-1,RIGHT(A2450,LEN(A2450)-B2450)+0)</f>
        <v>4810774</v>
      </c>
      <c r="F2450" s="1">
        <f>IF(C2450&lt;0,443300000,44330*(1-POWER(C2450/$A$1,1/5.255))*1000)</f>
        <v>4809659.953563422</v>
      </c>
      <c r="H2450" s="5">
        <f t="shared" si="38"/>
        <v>2.3157322222537067E-4</v>
      </c>
    </row>
    <row r="2451" spans="1:8">
      <c r="A2451" s="3" t="s">
        <v>13556</v>
      </c>
      <c r="B2451" s="1">
        <f>IF(ISERROR(SEARCH(" ",A2451)), 0, SEARCH(" ",A2451))</f>
        <v>6</v>
      </c>
      <c r="C2451" s="1">
        <f>IF(0=B2451,-1,LEFT(A2451,B2451-1)+0)</f>
        <v>47559</v>
      </c>
      <c r="D2451" s="1">
        <f>IF(B2451=0,-1,RIGHT(A2451,LEN(A2451)-B2451)+0)</f>
        <v>4813933</v>
      </c>
      <c r="F2451" s="1">
        <f>IF(C2451&lt;0,443300000,44330*(1-POWER(C2451/$A$1,1/5.255))*1000)</f>
        <v>4812821.7693194766</v>
      </c>
      <c r="H2451" s="5">
        <f t="shared" si="38"/>
        <v>2.3083634120446634E-4</v>
      </c>
    </row>
    <row r="2452" spans="1:8">
      <c r="A2452" s="3" t="s">
        <v>13557</v>
      </c>
      <c r="B2452" s="1">
        <f>IF(ISERROR(SEARCH(" ",A2452)), 0, SEARCH(" ",A2452))</f>
        <v>6</v>
      </c>
      <c r="C2452" s="1">
        <f>IF(0=B2452,-1,LEFT(A2452,B2452-1)+0)</f>
        <v>47539</v>
      </c>
      <c r="D2452" s="1">
        <f>IF(B2452=0,-1,RIGHT(A2452,LEN(A2452)-B2452)+0)</f>
        <v>4817093</v>
      </c>
      <c r="F2452" s="1">
        <f>IF(C2452&lt;0,443300000,44330*(1-POWER(C2452/$A$1,1/5.255))*1000)</f>
        <v>4815984.6618745355</v>
      </c>
      <c r="H2452" s="5">
        <f t="shared" si="38"/>
        <v>2.3008443587543492E-4</v>
      </c>
    </row>
    <row r="2453" spans="1:8">
      <c r="A2453" s="3" t="s">
        <v>13558</v>
      </c>
      <c r="B2453" s="1">
        <f>IF(ISERROR(SEARCH(" ",A2453)), 0, SEARCH(" ",A2453))</f>
        <v>6</v>
      </c>
      <c r="C2453" s="1">
        <f>IF(0=B2453,-1,LEFT(A2453,B2453-1)+0)</f>
        <v>47519</v>
      </c>
      <c r="D2453" s="1">
        <f>IF(B2453=0,-1,RIGHT(A2453,LEN(A2453)-B2453)+0)</f>
        <v>4820252</v>
      </c>
      <c r="F2453" s="1">
        <f>IF(C2453&lt;0,443300000,44330*(1-POWER(C2453/$A$1,1/5.255))*1000)</f>
        <v>4819148.632048564</v>
      </c>
      <c r="H2453" s="5">
        <f t="shared" si="38"/>
        <v>2.2890254522708943E-4</v>
      </c>
    </row>
    <row r="2454" spans="1:8">
      <c r="A2454" s="3" t="s">
        <v>13559</v>
      </c>
      <c r="B2454" s="1">
        <f>IF(ISERROR(SEARCH(" ",A2454)), 0, SEARCH(" ",A2454))</f>
        <v>6</v>
      </c>
      <c r="C2454" s="1">
        <f>IF(0=B2454,-1,LEFT(A2454,B2454-1)+0)</f>
        <v>47499</v>
      </c>
      <c r="D2454" s="1">
        <f>IF(B2454=0,-1,RIGHT(A2454,LEN(A2454)-B2454)+0)</f>
        <v>4823411</v>
      </c>
      <c r="F2454" s="1">
        <f>IF(C2454&lt;0,443300000,44330*(1-POWER(C2454/$A$1,1/5.255))*1000)</f>
        <v>4822313.6806624997</v>
      </c>
      <c r="H2454" s="5">
        <f t="shared" si="38"/>
        <v>2.2749861819783951E-4</v>
      </c>
    </row>
    <row r="2455" spans="1:8">
      <c r="A2455" s="3" t="s">
        <v>13560</v>
      </c>
      <c r="B2455" s="1">
        <f>IF(ISERROR(SEARCH(" ",A2455)), 0, SEARCH(" ",A2455))</f>
        <v>6</v>
      </c>
      <c r="C2455" s="1">
        <f>IF(0=B2455,-1,LEFT(A2455,B2455-1)+0)</f>
        <v>47479</v>
      </c>
      <c r="D2455" s="1">
        <f>IF(B2455=0,-1,RIGHT(A2455,LEN(A2455)-B2455)+0)</f>
        <v>4826571</v>
      </c>
      <c r="F2455" s="1">
        <f>IF(C2455&lt;0,443300000,44330*(1-POWER(C2455/$A$1,1/5.255))*1000)</f>
        <v>4825479.8085382469</v>
      </c>
      <c r="H2455" s="5">
        <f t="shared" si="38"/>
        <v>2.2608006009920917E-4</v>
      </c>
    </row>
    <row r="2456" spans="1:8">
      <c r="A2456" s="3" t="s">
        <v>13561</v>
      </c>
      <c r="B2456" s="1">
        <f>IF(ISERROR(SEARCH(" ",A2456)), 0, SEARCH(" ",A2456))</f>
        <v>6</v>
      </c>
      <c r="C2456" s="1">
        <f>IF(0=B2456,-1,LEFT(A2456,B2456-1)+0)</f>
        <v>47459</v>
      </c>
      <c r="D2456" s="1">
        <f>IF(B2456=0,-1,RIGHT(A2456,LEN(A2456)-B2456)+0)</f>
        <v>4829730</v>
      </c>
      <c r="F2456" s="1">
        <f>IF(C2456&lt;0,443300000,44330*(1-POWER(C2456/$A$1,1/5.255))*1000)</f>
        <v>4828647.0164986961</v>
      </c>
      <c r="H2456" s="5">
        <f t="shared" si="38"/>
        <v>2.2423272135376946E-4</v>
      </c>
    </row>
    <row r="2457" spans="1:8">
      <c r="A2457" s="3" t="s">
        <v>13562</v>
      </c>
      <c r="B2457" s="1">
        <f>IF(ISERROR(SEARCH(" ",A2457)), 0, SEARCH(" ",A2457))</f>
        <v>6</v>
      </c>
      <c r="C2457" s="1">
        <f>IF(0=B2457,-1,LEFT(A2457,B2457-1)+0)</f>
        <v>47439</v>
      </c>
      <c r="D2457" s="1">
        <f>IF(B2457=0,-1,RIGHT(A2457,LEN(A2457)-B2457)+0)</f>
        <v>4832889</v>
      </c>
      <c r="F2457" s="1">
        <f>IF(C2457&lt;0,443300000,44330*(1-POWER(C2457/$A$1,1/5.255))*1000)</f>
        <v>4831815.3053676905</v>
      </c>
      <c r="H2457" s="5">
        <f t="shared" si="38"/>
        <v>2.2216414080883896E-4</v>
      </c>
    </row>
    <row r="2458" spans="1:8">
      <c r="A2458" s="3" t="s">
        <v>13563</v>
      </c>
      <c r="B2458" s="1">
        <f>IF(ISERROR(SEARCH(" ",A2458)), 0, SEARCH(" ",A2458))</f>
        <v>6</v>
      </c>
      <c r="C2458" s="1">
        <f>IF(0=B2458,-1,LEFT(A2458,B2458-1)+0)</f>
        <v>47419</v>
      </c>
      <c r="D2458" s="1">
        <f>IF(B2458=0,-1,RIGHT(A2458,LEN(A2458)-B2458)+0)</f>
        <v>4836049</v>
      </c>
      <c r="F2458" s="1">
        <f>IF(C2458&lt;0,443300000,44330*(1-POWER(C2458/$A$1,1/5.255))*1000)</f>
        <v>4834984.6759700701</v>
      </c>
      <c r="H2458" s="5">
        <f t="shared" si="38"/>
        <v>2.2008131636588792E-4</v>
      </c>
    </row>
    <row r="2459" spans="1:8">
      <c r="A2459" s="3" t="s">
        <v>13564</v>
      </c>
      <c r="B2459" s="1">
        <f>IF(ISERROR(SEARCH(" ",A2459)), 0, SEARCH(" ",A2459))</f>
        <v>6</v>
      </c>
      <c r="C2459" s="1">
        <f>IF(0=B2459,-1,LEFT(A2459,B2459-1)+0)</f>
        <v>47399</v>
      </c>
      <c r="D2459" s="1">
        <f>IF(B2459=0,-1,RIGHT(A2459,LEN(A2459)-B2459)+0)</f>
        <v>4839194</v>
      </c>
      <c r="F2459" s="1">
        <f>IF(C2459&lt;0,443300000,44330*(1-POWER(C2459/$A$1,1/5.255))*1000)</f>
        <v>4838155.129131644</v>
      </c>
      <c r="H2459" s="5">
        <f t="shared" si="38"/>
        <v>2.1467849157441656E-4</v>
      </c>
    </row>
    <row r="2460" spans="1:8">
      <c r="A2460" s="3" t="s">
        <v>13565</v>
      </c>
      <c r="B2460" s="1">
        <f>IF(ISERROR(SEARCH(" ",A2460)), 0, SEARCH(" ",A2460))</f>
        <v>6</v>
      </c>
      <c r="C2460" s="1">
        <f>IF(0=B2460,-1,LEFT(A2460,B2460-1)+0)</f>
        <v>47379</v>
      </c>
      <c r="D2460" s="1">
        <f>IF(B2460=0,-1,RIGHT(A2460,LEN(A2460)-B2460)+0)</f>
        <v>4842353</v>
      </c>
      <c r="F2460" s="1">
        <f>IF(C2460&lt;0,443300000,44330*(1-POWER(C2460/$A$1,1/5.255))*1000)</f>
        <v>4841326.6656791978</v>
      </c>
      <c r="H2460" s="5">
        <f t="shared" si="38"/>
        <v>2.1194950487959913E-4</v>
      </c>
    </row>
    <row r="2461" spans="1:8">
      <c r="A2461" s="3" t="s">
        <v>13566</v>
      </c>
      <c r="B2461" s="1">
        <f>IF(ISERROR(SEARCH(" ",A2461)), 0, SEARCH(" ",A2461))</f>
        <v>6</v>
      </c>
      <c r="C2461" s="1">
        <f>IF(0=B2461,-1,LEFT(A2461,B2461-1)+0)</f>
        <v>47359</v>
      </c>
      <c r="D2461" s="1">
        <f>IF(B2461=0,-1,RIGHT(A2461,LEN(A2461)-B2461)+0)</f>
        <v>4845513</v>
      </c>
      <c r="F2461" s="1">
        <f>IF(C2461&lt;0,443300000,44330*(1-POWER(C2461/$A$1,1/5.255))*1000)</f>
        <v>4844499.2864405029</v>
      </c>
      <c r="H2461" s="5">
        <f t="shared" si="38"/>
        <v>2.0920665355704293E-4</v>
      </c>
    </row>
    <row r="2462" spans="1:8">
      <c r="A2462" s="3" t="s">
        <v>13567</v>
      </c>
      <c r="B2462" s="1">
        <f>IF(ISERROR(SEARCH(" ",A2462)), 0, SEARCH(" ",A2462))</f>
        <v>6</v>
      </c>
      <c r="C2462" s="1">
        <f>IF(0=B2462,-1,LEFT(A2462,B2462-1)+0)</f>
        <v>47339</v>
      </c>
      <c r="D2462" s="1">
        <f>IF(B2462=0,-1,RIGHT(A2462,LEN(A2462)-B2462)+0)</f>
        <v>4848672</v>
      </c>
      <c r="F2462" s="1">
        <f>IF(C2462&lt;0,443300000,44330*(1-POWER(C2462/$A$1,1/5.255))*1000)</f>
        <v>4847672.9922443079</v>
      </c>
      <c r="H2462" s="5">
        <f t="shared" si="38"/>
        <v>2.0603739656799159E-4</v>
      </c>
    </row>
    <row r="2463" spans="1:8">
      <c r="A2463" s="3" t="s">
        <v>13568</v>
      </c>
      <c r="B2463" s="1">
        <f>IF(ISERROR(SEARCH(" ",A2463)), 0, SEARCH(" ",A2463))</f>
        <v>6</v>
      </c>
      <c r="C2463" s="1">
        <f>IF(0=B2463,-1,LEFT(A2463,B2463-1)+0)</f>
        <v>47319</v>
      </c>
      <c r="D2463" s="1">
        <f>IF(B2463=0,-1,RIGHT(A2463,LEN(A2463)-B2463)+0)</f>
        <v>4851831</v>
      </c>
      <c r="F2463" s="1">
        <f>IF(C2463&lt;0,443300000,44330*(1-POWER(C2463/$A$1,1/5.255))*1000)</f>
        <v>4850847.7839203533</v>
      </c>
      <c r="H2463" s="5">
        <f t="shared" si="38"/>
        <v>2.0264845985911741E-4</v>
      </c>
    </row>
    <row r="2464" spans="1:8">
      <c r="A2464" s="3" t="s">
        <v>13569</v>
      </c>
      <c r="B2464" s="1">
        <f>IF(ISERROR(SEARCH(" ",A2464)), 0, SEARCH(" ",A2464))</f>
        <v>6</v>
      </c>
      <c r="C2464" s="1">
        <f>IF(0=B2464,-1,LEFT(A2464,B2464-1)+0)</f>
        <v>47299</v>
      </c>
      <c r="D2464" s="1">
        <f>IF(B2464=0,-1,RIGHT(A2464,LEN(A2464)-B2464)+0)</f>
        <v>4854991</v>
      </c>
      <c r="F2464" s="1">
        <f>IF(C2464&lt;0,443300000,44330*(1-POWER(C2464/$A$1,1/5.255))*1000)</f>
        <v>4854023.6622993639</v>
      </c>
      <c r="H2464" s="5">
        <f t="shared" si="38"/>
        <v>1.9924603374880121E-4</v>
      </c>
    </row>
    <row r="2465" spans="1:8">
      <c r="A2465" s="3" t="s">
        <v>13570</v>
      </c>
      <c r="B2465" s="1">
        <f>IF(ISERROR(SEARCH(" ",A2465)), 0, SEARCH(" ",A2465))</f>
        <v>6</v>
      </c>
      <c r="C2465" s="1">
        <f>IF(0=B2465,-1,LEFT(A2465,B2465-1)+0)</f>
        <v>47279</v>
      </c>
      <c r="D2465" s="1">
        <f>IF(B2465=0,-1,RIGHT(A2465,LEN(A2465)-B2465)+0)</f>
        <v>4858150</v>
      </c>
      <c r="F2465" s="1">
        <f>IF(C2465&lt;0,443300000,44330*(1-POWER(C2465/$A$1,1/5.255))*1000)</f>
        <v>4857200.6282130321</v>
      </c>
      <c r="H2465" s="5">
        <f t="shared" si="38"/>
        <v>1.9541837674173321E-4</v>
      </c>
    </row>
    <row r="2466" spans="1:8">
      <c r="A2466" s="3" t="s">
        <v>13571</v>
      </c>
      <c r="B2466" s="1">
        <f>IF(ISERROR(SEARCH(" ",A2466)), 0, SEARCH(" ",A2466))</f>
        <v>6</v>
      </c>
      <c r="C2466" s="1">
        <f>IF(0=B2466,-1,LEFT(A2466,B2466-1)+0)</f>
        <v>47259</v>
      </c>
      <c r="D2466" s="1">
        <f>IF(B2466=0,-1,RIGHT(A2466,LEN(A2466)-B2466)+0)</f>
        <v>4861309</v>
      </c>
      <c r="F2466" s="1">
        <f>IF(C2466&lt;0,443300000,44330*(1-POWER(C2466/$A$1,1/5.255))*1000)</f>
        <v>4860378.6824940676</v>
      </c>
      <c r="H2466" s="5">
        <f t="shared" si="38"/>
        <v>1.9137181074735488E-4</v>
      </c>
    </row>
    <row r="2467" spans="1:8">
      <c r="A2467" s="3" t="s">
        <v>13572</v>
      </c>
      <c r="B2467" s="1">
        <f>IF(ISERROR(SEARCH(" ",A2467)), 0, SEARCH(" ",A2467))</f>
        <v>6</v>
      </c>
      <c r="C2467" s="1">
        <f>IF(0=B2467,-1,LEFT(A2467,B2467-1)+0)</f>
        <v>47239</v>
      </c>
      <c r="D2467" s="1">
        <f>IF(B2467=0,-1,RIGHT(A2467,LEN(A2467)-B2467)+0)</f>
        <v>4864455</v>
      </c>
      <c r="F2467" s="1">
        <f>IF(C2467&lt;0,443300000,44330*(1-POWER(C2467/$A$1,1/5.255))*1000)</f>
        <v>4863557.8259761594</v>
      </c>
      <c r="H2467" s="5">
        <f t="shared" si="38"/>
        <v>1.8443464351927943E-4</v>
      </c>
    </row>
    <row r="2468" spans="1:8">
      <c r="A2468" s="3" t="s">
        <v>13573</v>
      </c>
      <c r="B2468" s="1">
        <f>IF(ISERROR(SEARCH(" ",A2468)), 0, SEARCH(" ",A2468))</f>
        <v>6</v>
      </c>
      <c r="C2468" s="1">
        <f>IF(0=B2468,-1,LEFT(A2468,B2468-1)+0)</f>
        <v>47219</v>
      </c>
      <c r="D2468" s="1">
        <f>IF(B2468=0,-1,RIGHT(A2468,LEN(A2468)-B2468)+0)</f>
        <v>4867614</v>
      </c>
      <c r="F2468" s="1">
        <f>IF(C2468&lt;0,443300000,44330*(1-POWER(C2468/$A$1,1/5.255))*1000)</f>
        <v>4866738.0594939832</v>
      </c>
      <c r="H2468" s="5">
        <f t="shared" si="38"/>
        <v>1.7995274605111161E-4</v>
      </c>
    </row>
    <row r="2469" spans="1:8">
      <c r="A2469" s="3" t="s">
        <v>13574</v>
      </c>
      <c r="B2469" s="1">
        <f>IF(ISERROR(SEARCH(" ",A2469)), 0, SEARCH(" ",A2469))</f>
        <v>6</v>
      </c>
      <c r="C2469" s="1">
        <f>IF(0=B2469,-1,LEFT(A2469,B2469-1)+0)</f>
        <v>47199</v>
      </c>
      <c r="D2469" s="1">
        <f>IF(B2469=0,-1,RIGHT(A2469,LEN(A2469)-B2469)+0)</f>
        <v>4870774</v>
      </c>
      <c r="F2469" s="1">
        <f>IF(C2469&lt;0,443300000,44330*(1-POWER(C2469/$A$1,1/5.255))*1000)</f>
        <v>4869919.3838832052</v>
      </c>
      <c r="H2469" s="5">
        <f t="shared" si="38"/>
        <v>1.7545796967684347E-4</v>
      </c>
    </row>
    <row r="2470" spans="1:8">
      <c r="A2470" s="3" t="s">
        <v>13575</v>
      </c>
      <c r="B2470" s="1">
        <f>IF(ISERROR(SEARCH(" ",A2470)), 0, SEARCH(" ",A2470))</f>
        <v>6</v>
      </c>
      <c r="C2470" s="1">
        <f>IF(0=B2470,-1,LEFT(A2470,B2470-1)+0)</f>
        <v>47179</v>
      </c>
      <c r="D2470" s="1">
        <f>IF(B2470=0,-1,RIGHT(A2470,LEN(A2470)-B2470)+0)</f>
        <v>4873933</v>
      </c>
      <c r="F2470" s="1">
        <f>IF(C2470&lt;0,443300000,44330*(1-POWER(C2470/$A$1,1/5.255))*1000)</f>
        <v>4873101.7999805063</v>
      </c>
      <c r="H2470" s="5">
        <f t="shared" si="38"/>
        <v>1.7053989447407238E-4</v>
      </c>
    </row>
    <row r="2471" spans="1:8">
      <c r="A2471" s="3" t="s">
        <v>13576</v>
      </c>
      <c r="B2471" s="1">
        <f>IF(ISERROR(SEARCH(" ",A2471)), 0, SEARCH(" ",A2471))</f>
        <v>6</v>
      </c>
      <c r="C2471" s="1">
        <f>IF(0=B2471,-1,LEFT(A2471,B2471-1)+0)</f>
        <v>47159</v>
      </c>
      <c r="D2471" s="1">
        <f>IF(B2471=0,-1,RIGHT(A2471,LEN(A2471)-B2471)+0)</f>
        <v>4877092</v>
      </c>
      <c r="F2471" s="1">
        <f>IF(C2471&lt;0,443300000,44330*(1-POWER(C2471/$A$1,1/5.255))*1000)</f>
        <v>4876285.3086235402</v>
      </c>
      <c r="H2471" s="5">
        <f t="shared" si="38"/>
        <v>1.6540417454905193E-4</v>
      </c>
    </row>
    <row r="2472" spans="1:8">
      <c r="A2472" s="3" t="s">
        <v>13577</v>
      </c>
      <c r="B2472" s="1">
        <f>IF(ISERROR(SEARCH(" ",A2472)), 0, SEARCH(" ",A2472))</f>
        <v>6</v>
      </c>
      <c r="C2472" s="1">
        <f>IF(0=B2472,-1,LEFT(A2472,B2472-1)+0)</f>
        <v>47139</v>
      </c>
      <c r="D2472" s="1">
        <f>IF(B2472=0,-1,RIGHT(A2472,LEN(A2472)-B2472)+0)</f>
        <v>4880252</v>
      </c>
      <c r="F2472" s="1">
        <f>IF(C2472&lt;0,443300000,44330*(1-POWER(C2472/$A$1,1/5.255))*1000)</f>
        <v>4879469.9106509704</v>
      </c>
      <c r="H2472" s="5">
        <f t="shared" si="38"/>
        <v>1.6025593535530251E-4</v>
      </c>
    </row>
    <row r="2473" spans="1:8">
      <c r="A2473" s="3" t="s">
        <v>13578</v>
      </c>
      <c r="B2473" s="1">
        <f>IF(ISERROR(SEARCH(" ",A2473)), 0, SEARCH(" ",A2473))</f>
        <v>6</v>
      </c>
      <c r="C2473" s="1">
        <f>IF(0=B2473,-1,LEFT(A2473,B2473-1)+0)</f>
        <v>47119</v>
      </c>
      <c r="D2473" s="1">
        <f>IF(B2473=0,-1,RIGHT(A2473,LEN(A2473)-B2473)+0)</f>
        <v>4883411</v>
      </c>
      <c r="F2473" s="1">
        <f>IF(C2473&lt;0,443300000,44330*(1-POWER(C2473/$A$1,1/5.255))*1000)</f>
        <v>4882655.6069024699</v>
      </c>
      <c r="H2473" s="5">
        <f t="shared" si="38"/>
        <v>1.5468554613365927E-4</v>
      </c>
    </row>
    <row r="2474" spans="1:8">
      <c r="A2474" s="3" t="s">
        <v>13579</v>
      </c>
      <c r="B2474" s="1">
        <f>IF(ISERROR(SEARCH(" ",A2474)), 0, SEARCH(" ",A2474))</f>
        <v>6</v>
      </c>
      <c r="C2474" s="1">
        <f>IF(0=B2474,-1,LEFT(A2474,B2474-1)+0)</f>
        <v>47099</v>
      </c>
      <c r="D2474" s="1">
        <f>IF(B2474=0,-1,RIGHT(A2474,LEN(A2474)-B2474)+0)</f>
        <v>4886570</v>
      </c>
      <c r="F2474" s="1">
        <f>IF(C2474&lt;0,443300000,44330*(1-POWER(C2474/$A$1,1/5.255))*1000)</f>
        <v>4885842.3982186904</v>
      </c>
      <c r="H2474" s="5">
        <f t="shared" si="38"/>
        <v>1.4889826223907205E-4</v>
      </c>
    </row>
    <row r="2475" spans="1:8">
      <c r="A2475" s="3" t="s">
        <v>13580</v>
      </c>
      <c r="B2475" s="1">
        <f>IF(ISERROR(SEARCH(" ",A2475)), 0, SEARCH(" ",A2475))</f>
        <v>6</v>
      </c>
      <c r="C2475" s="1">
        <f>IF(0=B2475,-1,LEFT(A2475,B2475-1)+0)</f>
        <v>47079</v>
      </c>
      <c r="D2475" s="1">
        <f>IF(B2475=0,-1,RIGHT(A2475,LEN(A2475)-B2475)+0)</f>
        <v>4889730</v>
      </c>
      <c r="F2475" s="1">
        <f>IF(C2475&lt;0,443300000,44330*(1-POWER(C2475/$A$1,1/5.255))*1000)</f>
        <v>4889030.2854413074</v>
      </c>
      <c r="H2475" s="5">
        <f t="shared" si="38"/>
        <v>1.4309881295953948E-4</v>
      </c>
    </row>
    <row r="2476" spans="1:8">
      <c r="A2476" s="3" t="s">
        <v>13581</v>
      </c>
      <c r="B2476" s="1">
        <f>IF(ISERROR(SEARCH(" ",A2476)), 0, SEARCH(" ",A2476))</f>
        <v>6</v>
      </c>
      <c r="C2476" s="1">
        <f>IF(0=B2476,-1,LEFT(A2476,B2476-1)+0)</f>
        <v>47059</v>
      </c>
      <c r="D2476" s="1">
        <f>IF(B2476=0,-1,RIGHT(A2476,LEN(A2476)-B2476)+0)</f>
        <v>4892875</v>
      </c>
      <c r="F2476" s="1">
        <f>IF(C2476&lt;0,443300000,44330*(1-POWER(C2476/$A$1,1/5.255))*1000)</f>
        <v>4892219.2694129907</v>
      </c>
      <c r="H2476" s="5">
        <f t="shared" si="38"/>
        <v>1.3401744107694157E-4</v>
      </c>
    </row>
    <row r="2477" spans="1:8">
      <c r="A2477" s="3" t="s">
        <v>13582</v>
      </c>
      <c r="B2477" s="1">
        <f>IF(ISERROR(SEARCH(" ",A2477)), 0, SEARCH(" ",A2477))</f>
        <v>6</v>
      </c>
      <c r="C2477" s="1">
        <f>IF(0=B2477,-1,LEFT(A2477,B2477-1)+0)</f>
        <v>47039</v>
      </c>
      <c r="D2477" s="1">
        <f>IF(B2477=0,-1,RIGHT(A2477,LEN(A2477)-B2477)+0)</f>
        <v>4896035</v>
      </c>
      <c r="F2477" s="1">
        <f>IF(C2477&lt;0,443300000,44330*(1-POWER(C2477/$A$1,1/5.255))*1000)</f>
        <v>4895409.3509774189</v>
      </c>
      <c r="H2477" s="5">
        <f t="shared" si="38"/>
        <v>1.2778687705072692E-4</v>
      </c>
    </row>
    <row r="2478" spans="1:8">
      <c r="A2478" s="3" t="s">
        <v>13583</v>
      </c>
      <c r="B2478" s="1">
        <f>IF(ISERROR(SEARCH(" ",A2478)), 0, SEARCH(" ",A2478))</f>
        <v>6</v>
      </c>
      <c r="C2478" s="1">
        <f>IF(0=B2478,-1,LEFT(A2478,B2478-1)+0)</f>
        <v>47019</v>
      </c>
      <c r="D2478" s="1">
        <f>IF(B2478=0,-1,RIGHT(A2478,LEN(A2478)-B2478)+0)</f>
        <v>4899194</v>
      </c>
      <c r="F2478" s="1">
        <f>IF(C2478&lt;0,443300000,44330*(1-POWER(C2478/$A$1,1/5.255))*1000)</f>
        <v>4898600.5309792794</v>
      </c>
      <c r="H2478" s="5">
        <f t="shared" si="38"/>
        <v>1.2113605232219244E-4</v>
      </c>
    </row>
    <row r="2479" spans="1:8">
      <c r="A2479" s="3" t="s">
        <v>13584</v>
      </c>
      <c r="B2479" s="1">
        <f>IF(ISERROR(SEARCH(" ",A2479)), 0, SEARCH(" ",A2479))</f>
        <v>6</v>
      </c>
      <c r="C2479" s="1">
        <f>IF(0=B2479,-1,LEFT(A2479,B2479-1)+0)</f>
        <v>46999</v>
      </c>
      <c r="D2479" s="1">
        <f>IF(B2479=0,-1,RIGHT(A2479,LEN(A2479)-B2479)+0)</f>
        <v>4902353</v>
      </c>
      <c r="F2479" s="1">
        <f>IF(C2479&lt;0,443300000,44330*(1-POWER(C2479/$A$1,1/5.255))*1000)</f>
        <v>4901792.8102642735</v>
      </c>
      <c r="H2479" s="5">
        <f t="shared" si="38"/>
        <v>1.1426956315190957E-4</v>
      </c>
    </row>
    <row r="2480" spans="1:8">
      <c r="A2480" s="3" t="s">
        <v>13585</v>
      </c>
      <c r="B2480" s="1">
        <f>IF(ISERROR(SEARCH(" ",A2480)), 0, SEARCH(" ",A2480))</f>
        <v>6</v>
      </c>
      <c r="C2480" s="1">
        <f>IF(0=B2480,-1,LEFT(A2480,B2480-1)+0)</f>
        <v>46979</v>
      </c>
      <c r="D2480" s="1">
        <f>IF(B2480=0,-1,RIGHT(A2480,LEN(A2480)-B2480)+0)</f>
        <v>4905513</v>
      </c>
      <c r="F2480" s="1">
        <f>IF(C2480&lt;0,443300000,44330*(1-POWER(C2480/$A$1,1/5.255))*1000)</f>
        <v>4904986.1896790974</v>
      </c>
      <c r="H2480" s="5">
        <f t="shared" si="38"/>
        <v>1.0739148401046248E-4</v>
      </c>
    </row>
    <row r="2481" spans="1:8">
      <c r="A2481" s="3" t="s">
        <v>13586</v>
      </c>
      <c r="B2481" s="1">
        <f>IF(ISERROR(SEARCH(" ",A2481)), 0, SEARCH(" ",A2481))</f>
        <v>6</v>
      </c>
      <c r="C2481" s="1">
        <f>IF(0=B2481,-1,LEFT(A2481,B2481-1)+0)</f>
        <v>46959</v>
      </c>
      <c r="D2481" s="1">
        <f>IF(B2481=0,-1,RIGHT(A2481,LEN(A2481)-B2481)+0)</f>
        <v>4908672</v>
      </c>
      <c r="F2481" s="1">
        <f>IF(C2481&lt;0,443300000,44330*(1-POWER(C2481/$A$1,1/5.255))*1000)</f>
        <v>4908180.6700714845</v>
      </c>
      <c r="H2481" s="5">
        <f t="shared" si="38"/>
        <v>1.0009426755657722E-4</v>
      </c>
    </row>
    <row r="2482" spans="1:8">
      <c r="A2482" s="3" t="s">
        <v>13587</v>
      </c>
      <c r="B2482" s="1">
        <f>IF(ISERROR(SEARCH(" ",A2482)), 0, SEARCH(" ",A2482))</f>
        <v>6</v>
      </c>
      <c r="C2482" s="1">
        <f>IF(0=B2482,-1,LEFT(A2482,B2482-1)+0)</f>
        <v>46939</v>
      </c>
      <c r="D2482" s="1">
        <f>IF(B2482=0,-1,RIGHT(A2482,LEN(A2482)-B2482)+0)</f>
        <v>4911831</v>
      </c>
      <c r="F2482" s="1">
        <f>IF(C2482&lt;0,443300000,44330*(1-POWER(C2482/$A$1,1/5.255))*1000)</f>
        <v>4911376.2522901576</v>
      </c>
      <c r="H2482" s="5">
        <f t="shared" si="38"/>
        <v>9.2582116494317247E-5</v>
      </c>
    </row>
    <row r="2483" spans="1:8">
      <c r="A2483" s="3" t="s">
        <v>13588</v>
      </c>
      <c r="B2483" s="1">
        <f>IF(ISERROR(SEARCH(" ",A2483)), 0, SEARCH(" ",A2483))</f>
        <v>6</v>
      </c>
      <c r="C2483" s="1">
        <f>IF(0=B2483,-1,LEFT(A2483,B2483-1)+0)</f>
        <v>46919</v>
      </c>
      <c r="D2483" s="1">
        <f>IF(B2483=0,-1,RIGHT(A2483,LEN(A2483)-B2483)+0)</f>
        <v>4914991</v>
      </c>
      <c r="F2483" s="1">
        <f>IF(C2483&lt;0,443300000,44330*(1-POWER(C2483/$A$1,1/5.255))*1000)</f>
        <v>4914572.9371848805</v>
      </c>
      <c r="H2483" s="5">
        <f t="shared" si="38"/>
        <v>8.5058714272215834E-5</v>
      </c>
    </row>
    <row r="2484" spans="1:8">
      <c r="A2484" s="3" t="s">
        <v>13589</v>
      </c>
      <c r="B2484" s="1">
        <f>IF(ISERROR(SEARCH(" ",A2484)), 0, SEARCH(" ",A2484))</f>
        <v>6</v>
      </c>
      <c r="C2484" s="1">
        <f>IF(0=B2484,-1,LEFT(A2484,B2484-1)+0)</f>
        <v>46899</v>
      </c>
      <c r="D2484" s="1">
        <f>IF(B2484=0,-1,RIGHT(A2484,LEN(A2484)-B2484)+0)</f>
        <v>4918150</v>
      </c>
      <c r="F2484" s="1">
        <f>IF(C2484&lt;0,443300000,44330*(1-POWER(C2484/$A$1,1/5.255))*1000)</f>
        <v>4917770.7256064173</v>
      </c>
      <c r="H2484" s="5">
        <f t="shared" si="38"/>
        <v>7.7117288733104239E-5</v>
      </c>
    </row>
    <row r="2485" spans="1:8">
      <c r="A2485" s="3" t="s">
        <v>13590</v>
      </c>
      <c r="B2485" s="1">
        <f>IF(ISERROR(SEARCH(" ",A2485)), 0, SEARCH(" ",A2485))</f>
        <v>6</v>
      </c>
      <c r="C2485" s="1">
        <f>IF(0=B2485,-1,LEFT(A2485,B2485-1)+0)</f>
        <v>46879</v>
      </c>
      <c r="D2485" s="1">
        <f>IF(B2485=0,-1,RIGHT(A2485,LEN(A2485)-B2485)+0)</f>
        <v>4921295</v>
      </c>
      <c r="F2485" s="1">
        <f>IF(C2485&lt;0,443300000,44330*(1-POWER(C2485/$A$1,1/5.255))*1000)</f>
        <v>4920969.6184065519</v>
      </c>
      <c r="H2485" s="5">
        <f t="shared" si="38"/>
        <v>6.611706744832609E-5</v>
      </c>
    </row>
    <row r="2486" spans="1:8">
      <c r="A2486" s="3" t="s">
        <v>13591</v>
      </c>
      <c r="B2486" s="1">
        <f>IF(ISERROR(SEARCH(" ",A2486)), 0, SEARCH(" ",A2486))</f>
        <v>6</v>
      </c>
      <c r="C2486" s="1">
        <f>IF(0=B2486,-1,LEFT(A2486,B2486-1)+0)</f>
        <v>46859</v>
      </c>
      <c r="D2486" s="1">
        <f>IF(B2486=0,-1,RIGHT(A2486,LEN(A2486)-B2486)+0)</f>
        <v>4924455</v>
      </c>
      <c r="F2486" s="1">
        <f>IF(C2486&lt;0,443300000,44330*(1-POWER(C2486/$A$1,1/5.255))*1000)</f>
        <v>4924169.6164381038</v>
      </c>
      <c r="H2486" s="5">
        <f t="shared" si="38"/>
        <v>5.7952313889792932E-5</v>
      </c>
    </row>
    <row r="2487" spans="1:8">
      <c r="A2487" s="3" t="s">
        <v>13592</v>
      </c>
      <c r="B2487" s="1">
        <f>IF(ISERROR(SEARCH(" ",A2487)), 0, SEARCH(" ",A2487))</f>
        <v>6</v>
      </c>
      <c r="C2487" s="1">
        <f>IF(0=B2487,-1,LEFT(A2487,B2487-1)+0)</f>
        <v>46839</v>
      </c>
      <c r="D2487" s="1">
        <f>IF(B2487=0,-1,RIGHT(A2487,LEN(A2487)-B2487)+0)</f>
        <v>4927614</v>
      </c>
      <c r="F2487" s="1">
        <f>IF(C2487&lt;0,443300000,44330*(1-POWER(C2487/$A$1,1/5.255))*1000)</f>
        <v>4927370.7205549041</v>
      </c>
      <c r="H2487" s="5">
        <f t="shared" si="38"/>
        <v>4.9370637614049941E-5</v>
      </c>
    </row>
    <row r="2488" spans="1:8">
      <c r="A2488" s="3" t="s">
        <v>13593</v>
      </c>
      <c r="B2488" s="1">
        <f>IF(ISERROR(SEARCH(" ",A2488)), 0, SEARCH(" ",A2488))</f>
        <v>6</v>
      </c>
      <c r="C2488" s="1">
        <f>IF(0=B2488,-1,LEFT(A2488,B2488-1)+0)</f>
        <v>46819</v>
      </c>
      <c r="D2488" s="1">
        <f>IF(B2488=0,-1,RIGHT(A2488,LEN(A2488)-B2488)+0)</f>
        <v>4930773</v>
      </c>
      <c r="F2488" s="1">
        <f>IF(C2488&lt;0,443300000,44330*(1-POWER(C2488/$A$1,1/5.255))*1000)</f>
        <v>4930572.9316118108</v>
      </c>
      <c r="H2488" s="5">
        <f t="shared" si="38"/>
        <v>4.0575461127330165E-5</v>
      </c>
    </row>
    <row r="2489" spans="1:8">
      <c r="A2489" s="3" t="s">
        <v>13594</v>
      </c>
      <c r="B2489" s="1">
        <f>IF(ISERROR(SEARCH(" ",A2489)), 0, SEARCH(" ",A2489))</f>
        <v>6</v>
      </c>
      <c r="C2489" s="1">
        <f>IF(0=B2489,-1,LEFT(A2489,B2489-1)+0)</f>
        <v>46799</v>
      </c>
      <c r="D2489" s="1">
        <f>IF(B2489=0,-1,RIGHT(A2489,LEN(A2489)-B2489)+0)</f>
        <v>4933933</v>
      </c>
      <c r="F2489" s="1">
        <f>IF(C2489&lt;0,443300000,44330*(1-POWER(C2489/$A$1,1/5.255))*1000)</f>
        <v>4933776.2504647002</v>
      </c>
      <c r="H2489" s="5">
        <f t="shared" si="38"/>
        <v>3.1769692717723888E-5</v>
      </c>
    </row>
    <row r="2490" spans="1:8">
      <c r="A2490" s="3" t="s">
        <v>13595</v>
      </c>
      <c r="B2490" s="1">
        <f>IF(ISERROR(SEARCH(" ",A2490)), 0, SEARCH(" ",A2490))</f>
        <v>6</v>
      </c>
      <c r="C2490" s="1">
        <f>IF(0=B2490,-1,LEFT(A2490,B2490-1)+0)</f>
        <v>46779</v>
      </c>
      <c r="D2490" s="1">
        <f>IF(B2490=0,-1,RIGHT(A2490,LEN(A2490)-B2490)+0)</f>
        <v>4937092</v>
      </c>
      <c r="F2490" s="1">
        <f>IF(C2490&lt;0,443300000,44330*(1-POWER(C2490/$A$1,1/5.255))*1000)</f>
        <v>4936980.6779704951</v>
      </c>
      <c r="H2490" s="5">
        <f t="shared" si="38"/>
        <v>2.2548097038686946E-5</v>
      </c>
    </row>
    <row r="2491" spans="1:8">
      <c r="A2491" s="3" t="s">
        <v>13596</v>
      </c>
      <c r="B2491" s="1">
        <f>IF(ISERROR(SEARCH(" ",A2491)), 0, SEARCH(" ",A2491))</f>
        <v>6</v>
      </c>
      <c r="C2491" s="1">
        <f>IF(0=B2491,-1,LEFT(A2491,B2491-1)+0)</f>
        <v>46759</v>
      </c>
      <c r="D2491" s="1">
        <f>IF(B2491=0,-1,RIGHT(A2491,LEN(A2491)-B2491)+0)</f>
        <v>4940251</v>
      </c>
      <c r="F2491" s="1">
        <f>IF(C2491&lt;0,443300000,44330*(1-POWER(C2491/$A$1,1/5.255))*1000)</f>
        <v>4940186.2149871299</v>
      </c>
      <c r="H2491" s="5">
        <f t="shared" si="38"/>
        <v>1.3113708771091929E-5</v>
      </c>
    </row>
    <row r="2492" spans="1:8">
      <c r="A2492" s="3" t="s">
        <v>13597</v>
      </c>
      <c r="B2492" s="1">
        <f>IF(ISERROR(SEARCH(" ",A2492)), 0, SEARCH(" ",A2492))</f>
        <v>6</v>
      </c>
      <c r="C2492" s="1">
        <f>IF(0=B2492,-1,LEFT(A2492,B2492-1)+0)</f>
        <v>46739</v>
      </c>
      <c r="D2492" s="1">
        <f>IF(B2492=0,-1,RIGHT(A2492,LEN(A2492)-B2492)+0)</f>
        <v>4943411</v>
      </c>
      <c r="F2492" s="1">
        <f>IF(C2492&lt;0,443300000,44330*(1-POWER(C2492/$A$1,1/5.255))*1000)</f>
        <v>4943392.8623735812</v>
      </c>
      <c r="H2492" s="5">
        <f t="shared" si="38"/>
        <v>3.6690508676789904E-6</v>
      </c>
    </row>
    <row r="2493" spans="1:8">
      <c r="A2493" s="3" t="s">
        <v>13598</v>
      </c>
      <c r="B2493" s="1">
        <f>IF(ISERROR(SEARCH(" ",A2493)), 0, SEARCH(" ",A2493))</f>
        <v>6</v>
      </c>
      <c r="C2493" s="1">
        <f>IF(0=B2493,-1,LEFT(A2493,B2493-1)+0)</f>
        <v>46719</v>
      </c>
      <c r="D2493" s="1">
        <f>IF(B2493=0,-1,RIGHT(A2493,LEN(A2493)-B2493)+0)</f>
        <v>4946645</v>
      </c>
      <c r="F2493" s="1">
        <f>IF(C2493&lt;0,443300000,44330*(1-POWER(C2493/$A$1,1/5.255))*1000)</f>
        <v>4946600.6209898498</v>
      </c>
      <c r="H2493" s="5">
        <f t="shared" si="38"/>
        <v>8.9715373046194075E-6</v>
      </c>
    </row>
    <row r="2494" spans="1:8">
      <c r="A2494" s="3" t="s">
        <v>13599</v>
      </c>
      <c r="B2494" s="1">
        <f>IF(ISERROR(SEARCH(" ",A2494)), 0, SEARCH(" ",A2494))</f>
        <v>6</v>
      </c>
      <c r="C2494" s="1">
        <f>IF(0=B2494,-1,LEFT(A2494,B2494-1)+0)</f>
        <v>46699</v>
      </c>
      <c r="D2494" s="1">
        <f>IF(B2494=0,-1,RIGHT(A2494,LEN(A2494)-B2494)+0)</f>
        <v>4949906</v>
      </c>
      <c r="F2494" s="1">
        <f>IF(C2494&lt;0,443300000,44330*(1-POWER(C2494/$A$1,1/5.255))*1000)</f>
        <v>4949809.4916969817</v>
      </c>
      <c r="H2494" s="5">
        <f t="shared" si="38"/>
        <v>1.9496997118387062E-5</v>
      </c>
    </row>
    <row r="2495" spans="1:8">
      <c r="A2495" s="3" t="s">
        <v>13600</v>
      </c>
      <c r="B2495" s="1">
        <f>IF(ISERROR(SEARCH(" ",A2495)), 0, SEARCH(" ",A2495))</f>
        <v>6</v>
      </c>
      <c r="C2495" s="1">
        <f>IF(0=B2495,-1,LEFT(A2495,B2495-1)+0)</f>
        <v>46679</v>
      </c>
      <c r="D2495" s="1">
        <f>IF(B2495=0,-1,RIGHT(A2495,LEN(A2495)-B2495)+0)</f>
        <v>4953167</v>
      </c>
      <c r="F2495" s="1">
        <f>IF(C2495&lt;0,443300000,44330*(1-POWER(C2495/$A$1,1/5.255))*1000)</f>
        <v>4953019.4753570547</v>
      </c>
      <c r="H2495" s="5">
        <f t="shared" si="38"/>
        <v>2.9783902490117387E-5</v>
      </c>
    </row>
    <row r="2496" spans="1:8">
      <c r="A2496" s="3" t="s">
        <v>13601</v>
      </c>
      <c r="B2496" s="1">
        <f>IF(ISERROR(SEARCH(" ",A2496)), 0, SEARCH(" ",A2496))</f>
        <v>6</v>
      </c>
      <c r="C2496" s="1">
        <f>IF(0=B2496,-1,LEFT(A2496,B2496-1)+0)</f>
        <v>46659</v>
      </c>
      <c r="D2496" s="1">
        <f>IF(B2496=0,-1,RIGHT(A2496,LEN(A2496)-B2496)+0)</f>
        <v>4956428</v>
      </c>
      <c r="F2496" s="1">
        <f>IF(C2496&lt;0,443300000,44330*(1-POWER(C2496/$A$1,1/5.255))*1000)</f>
        <v>4956230.5728331702</v>
      </c>
      <c r="H2496" s="5">
        <f t="shared" si="38"/>
        <v>3.9832550140911356E-5</v>
      </c>
    </row>
    <row r="2497" spans="1:8">
      <c r="A2497" s="3" t="s">
        <v>13602</v>
      </c>
      <c r="B2497" s="1">
        <f>IF(ISERROR(SEARCH(" ",A2497)), 0, SEARCH(" ",A2497))</f>
        <v>6</v>
      </c>
      <c r="C2497" s="1">
        <f>IF(0=B2497,-1,LEFT(A2497,B2497-1)+0)</f>
        <v>46639</v>
      </c>
      <c r="D2497" s="1">
        <f>IF(B2497=0,-1,RIGHT(A2497,LEN(A2497)-B2497)+0)</f>
        <v>4959689</v>
      </c>
      <c r="F2497" s="1">
        <f>IF(C2497&lt;0,443300000,44330*(1-POWER(C2497/$A$1,1/5.255))*1000)</f>
        <v>4959442.7849894976</v>
      </c>
      <c r="H2497" s="5">
        <f t="shared" si="38"/>
        <v>4.9643235796110534E-5</v>
      </c>
    </row>
    <row r="2498" spans="1:8">
      <c r="A2498" s="3" t="s">
        <v>13603</v>
      </c>
      <c r="B2498" s="1">
        <f>IF(ISERROR(SEARCH(" ",A2498)), 0, SEARCH(" ",A2498))</f>
        <v>6</v>
      </c>
      <c r="C2498" s="1">
        <f>IF(0=B2498,-1,LEFT(A2498,B2498-1)+0)</f>
        <v>46619</v>
      </c>
      <c r="D2498" s="1">
        <f>IF(B2498=0,-1,RIGHT(A2498,LEN(A2498)-B2498)+0)</f>
        <v>4962950</v>
      </c>
      <c r="F2498" s="1">
        <f>IF(C2498&lt;0,443300000,44330*(1-POWER(C2498/$A$1,1/5.255))*1000)</f>
        <v>4962656.1126912264</v>
      </c>
      <c r="H2498" s="5">
        <f t="shared" si="38"/>
        <v>5.9216254198326536E-5</v>
      </c>
    </row>
    <row r="2499" spans="1:8">
      <c r="A2499" s="3" t="s">
        <v>13604</v>
      </c>
      <c r="B2499" s="1">
        <f>IF(ISERROR(SEARCH(" ",A2499)), 0, SEARCH(" ",A2499))</f>
        <v>6</v>
      </c>
      <c r="C2499" s="1">
        <f>IF(0=B2499,-1,LEFT(A2499,B2499-1)+0)</f>
        <v>46599</v>
      </c>
      <c r="D2499" s="1">
        <f>IF(B2499=0,-1,RIGHT(A2499,LEN(A2499)-B2499)+0)</f>
        <v>4966211</v>
      </c>
      <c r="F2499" s="1">
        <f>IF(C2499&lt;0,443300000,44330*(1-POWER(C2499/$A$1,1/5.255))*1000)</f>
        <v>4965870.5568045927</v>
      </c>
      <c r="H2499" s="5">
        <f t="shared" si="38"/>
        <v>6.8551899105229086E-5</v>
      </c>
    </row>
    <row r="2500" spans="1:8">
      <c r="A2500" s="3" t="s">
        <v>13605</v>
      </c>
      <c r="B2500" s="1">
        <f>IF(ISERROR(SEARCH(" ",A2500)), 0, SEARCH(" ",A2500))</f>
        <v>6</v>
      </c>
      <c r="C2500" s="1">
        <f>IF(0=B2500,-1,LEFT(A2500,B2500-1)+0)</f>
        <v>46579</v>
      </c>
      <c r="D2500" s="1">
        <f>IF(B2500=0,-1,RIGHT(A2500,LEN(A2500)-B2500)+0)</f>
        <v>4969472</v>
      </c>
      <c r="F2500" s="1">
        <f>IF(C2500&lt;0,443300000,44330*(1-POWER(C2500/$A$1,1/5.255))*1000)</f>
        <v>4969086.1181968823</v>
      </c>
      <c r="H2500" s="5">
        <f t="shared" ref="H2500:H2563" si="39">IF(D2500&gt;0,ABS((F2500-D2500)/D2500),0)</f>
        <v>7.765046329221544E-5</v>
      </c>
    </row>
    <row r="2501" spans="1:8">
      <c r="A2501" s="3" t="s">
        <v>13606</v>
      </c>
      <c r="B2501" s="1">
        <f>IF(ISERROR(SEARCH(" ",A2501)), 0, SEARCH(" ",A2501))</f>
        <v>6</v>
      </c>
      <c r="C2501" s="1">
        <f>IF(0=B2501,-1,LEFT(A2501,B2501-1)+0)</f>
        <v>46559</v>
      </c>
      <c r="D2501" s="1">
        <f>IF(B2501=0,-1,RIGHT(A2501,LEN(A2501)-B2501)+0)</f>
        <v>4972733</v>
      </c>
      <c r="F2501" s="1">
        <f>IF(C2501&lt;0,443300000,44330*(1-POWER(C2501/$A$1,1/5.255))*1000)</f>
        <v>4972302.7977364268</v>
      </c>
      <c r="H2501" s="5">
        <f t="shared" si="39"/>
        <v>8.6512238556380285E-5</v>
      </c>
    </row>
    <row r="2502" spans="1:8">
      <c r="A2502" s="3" t="s">
        <v>13607</v>
      </c>
      <c r="B2502" s="1">
        <f>IF(ISERROR(SEARCH(" ",A2502)), 0, SEARCH(" ",A2502))</f>
        <v>6</v>
      </c>
      <c r="C2502" s="1">
        <f>IF(0=B2502,-1,LEFT(A2502,B2502-1)+0)</f>
        <v>46539</v>
      </c>
      <c r="D2502" s="1">
        <f>IF(B2502=0,-1,RIGHT(A2502,LEN(A2502)-B2502)+0)</f>
        <v>4975979</v>
      </c>
      <c r="F2502" s="1">
        <f>IF(C2502&lt;0,443300000,44330*(1-POWER(C2502/$A$1,1/5.255))*1000)</f>
        <v>4975520.5962926066</v>
      </c>
      <c r="H2502" s="5">
        <f t="shared" si="39"/>
        <v>9.2123320334238761E-5</v>
      </c>
    </row>
    <row r="2503" spans="1:8">
      <c r="A2503" s="3" t="s">
        <v>13608</v>
      </c>
      <c r="B2503" s="1">
        <f>IF(ISERROR(SEARCH(" ",A2503)), 0, SEARCH(" ",A2503))</f>
        <v>6</v>
      </c>
      <c r="C2503" s="1">
        <f>IF(0=B2503,-1,LEFT(A2503,B2503-1)+0)</f>
        <v>46519</v>
      </c>
      <c r="D2503" s="1">
        <f>IF(B2503=0,-1,RIGHT(A2503,LEN(A2503)-B2503)+0)</f>
        <v>4979240</v>
      </c>
      <c r="F2503" s="1">
        <f>IF(C2503&lt;0,443300000,44330*(1-POWER(C2503/$A$1,1/5.255))*1000)</f>
        <v>4978739.514735844</v>
      </c>
      <c r="H2503" s="5">
        <f t="shared" si="39"/>
        <v>1.00514388572556E-4</v>
      </c>
    </row>
    <row r="2504" spans="1:8">
      <c r="A2504" s="3" t="s">
        <v>13609</v>
      </c>
      <c r="B2504" s="1">
        <f>IF(ISERROR(SEARCH(" ",A2504)), 0, SEARCH(" ",A2504))</f>
        <v>6</v>
      </c>
      <c r="C2504" s="1">
        <f>IF(0=B2504,-1,LEFT(A2504,B2504-1)+0)</f>
        <v>46499</v>
      </c>
      <c r="D2504" s="1">
        <f>IF(B2504=0,-1,RIGHT(A2504,LEN(A2504)-B2504)+0)</f>
        <v>4982501</v>
      </c>
      <c r="F2504" s="1">
        <f>IF(C2504&lt;0,443300000,44330*(1-POWER(C2504/$A$1,1/5.255))*1000)</f>
        <v>4981959.5539376186</v>
      </c>
      <c r="H2504" s="5">
        <f t="shared" si="39"/>
        <v>1.086695341117602E-4</v>
      </c>
    </row>
    <row r="2505" spans="1:8">
      <c r="A2505" s="3" t="s">
        <v>13610</v>
      </c>
      <c r="B2505" s="1">
        <f>IF(ISERROR(SEARCH(" ",A2505)), 0, SEARCH(" ",A2505))</f>
        <v>6</v>
      </c>
      <c r="C2505" s="1">
        <f>IF(0=B2505,-1,LEFT(A2505,B2505-1)+0)</f>
        <v>46479</v>
      </c>
      <c r="D2505" s="1">
        <f>IF(B2505=0,-1,RIGHT(A2505,LEN(A2505)-B2505)+0)</f>
        <v>4985762</v>
      </c>
      <c r="F2505" s="1">
        <f>IF(C2505&lt;0,443300000,44330*(1-POWER(C2505/$A$1,1/5.255))*1000)</f>
        <v>4985180.7147704605</v>
      </c>
      <c r="H2505" s="5">
        <f t="shared" si="39"/>
        <v>1.1658904487207747E-4</v>
      </c>
    </row>
    <row r="2506" spans="1:8">
      <c r="A2506" s="3" t="s">
        <v>13611</v>
      </c>
      <c r="B2506" s="1">
        <f>IF(ISERROR(SEARCH(" ",A2506)), 0, SEARCH(" ",A2506))</f>
        <v>6</v>
      </c>
      <c r="C2506" s="1">
        <f>IF(0=B2506,-1,LEFT(A2506,B2506-1)+0)</f>
        <v>46459</v>
      </c>
      <c r="D2506" s="1">
        <f>IF(B2506=0,-1,RIGHT(A2506,LEN(A2506)-B2506)+0)</f>
        <v>4989023</v>
      </c>
      <c r="F2506" s="1">
        <f>IF(C2506&lt;0,443300000,44330*(1-POWER(C2506/$A$1,1/5.255))*1000)</f>
        <v>4988402.9981079716</v>
      </c>
      <c r="H2506" s="5">
        <f t="shared" si="39"/>
        <v>1.2427320780609278E-4</v>
      </c>
    </row>
    <row r="2507" spans="1:8">
      <c r="A2507" s="3" t="s">
        <v>13612</v>
      </c>
      <c r="B2507" s="1">
        <f>IF(ISERROR(SEARCH(" ",A2507)), 0, SEARCH(" ",A2507))</f>
        <v>6</v>
      </c>
      <c r="C2507" s="1">
        <f>IF(0=B2507,-1,LEFT(A2507,B2507-1)+0)</f>
        <v>46439</v>
      </c>
      <c r="D2507" s="1">
        <f>IF(B2507=0,-1,RIGHT(A2507,LEN(A2507)-B2507)+0)</f>
        <v>4992284</v>
      </c>
      <c r="F2507" s="1">
        <f>IF(C2507&lt;0,443300000,44330*(1-POWER(C2507/$A$1,1/5.255))*1000)</f>
        <v>4991626.404824784</v>
      </c>
      <c r="H2507" s="5">
        <f t="shared" si="39"/>
        <v>1.3172230891030526E-4</v>
      </c>
    </row>
    <row r="2508" spans="1:8">
      <c r="A2508" s="3" t="s">
        <v>13613</v>
      </c>
      <c r="B2508" s="1">
        <f>IF(ISERROR(SEARCH(" ",A2508)), 0, SEARCH(" ",A2508))</f>
        <v>6</v>
      </c>
      <c r="C2508" s="1">
        <f>IF(0=B2508,-1,LEFT(A2508,B2508-1)+0)</f>
        <v>46419</v>
      </c>
      <c r="D2508" s="1">
        <f>IF(B2508=0,-1,RIGHT(A2508,LEN(A2508)-B2508)+0)</f>
        <v>4995545</v>
      </c>
      <c r="F2508" s="1">
        <f>IF(C2508&lt;0,443300000,44330*(1-POWER(C2508/$A$1,1/5.255))*1000)</f>
        <v>4994850.9357966045</v>
      </c>
      <c r="H2508" s="5">
        <f t="shared" si="39"/>
        <v>1.3893663321930003E-4</v>
      </c>
    </row>
    <row r="2509" spans="1:8">
      <c r="A2509" s="3" t="s">
        <v>13614</v>
      </c>
      <c r="B2509" s="1">
        <f>IF(ISERROR(SEARCH(" ",A2509)), 0, SEARCH(" ",A2509))</f>
        <v>6</v>
      </c>
      <c r="C2509" s="1">
        <f>IF(0=B2509,-1,LEFT(A2509,B2509-1)+0)</f>
        <v>46399</v>
      </c>
      <c r="D2509" s="1">
        <f>IF(B2509=0,-1,RIGHT(A2509,LEN(A2509)-B2509)+0)</f>
        <v>4998806</v>
      </c>
      <c r="F2509" s="1">
        <f>IF(C2509&lt;0,443300000,44330*(1-POWER(C2509/$A$1,1/5.255))*1000)</f>
        <v>4998076.5919001997</v>
      </c>
      <c r="H2509" s="5">
        <f t="shared" si="39"/>
        <v>1.4591646481186673E-4</v>
      </c>
    </row>
    <row r="2510" spans="1:8">
      <c r="A2510" s="3" t="s">
        <v>13615</v>
      </c>
      <c r="B2510" s="1">
        <f>IF(ISERROR(SEARCH(" ",A2510)), 0, SEARCH(" ",A2510))</f>
        <v>6</v>
      </c>
      <c r="C2510" s="1">
        <f>IF(0=B2510,-1,LEFT(A2510,B2510-1)+0)</f>
        <v>46379</v>
      </c>
      <c r="D2510" s="1">
        <f>IF(B2510=0,-1,RIGHT(A2510,LEN(A2510)-B2510)+0)</f>
        <v>5002067</v>
      </c>
      <c r="F2510" s="1">
        <f>IF(C2510&lt;0,443300000,44330*(1-POWER(C2510/$A$1,1/5.255))*1000)</f>
        <v>5001303.374013395</v>
      </c>
      <c r="H2510" s="5">
        <f t="shared" si="39"/>
        <v>1.5266208681430124E-4</v>
      </c>
    </row>
    <row r="2511" spans="1:8">
      <c r="A2511" s="3" t="s">
        <v>13616</v>
      </c>
      <c r="B2511" s="1">
        <f>IF(ISERROR(SEARCH(" ",A2511)), 0, SEARCH(" ",A2511))</f>
        <v>6</v>
      </c>
      <c r="C2511" s="1">
        <f>IF(0=B2511,-1,LEFT(A2511,B2511-1)+0)</f>
        <v>46359</v>
      </c>
      <c r="D2511" s="1">
        <f>IF(B2511=0,-1,RIGHT(A2511,LEN(A2511)-B2511)+0)</f>
        <v>5005314</v>
      </c>
      <c r="F2511" s="1">
        <f>IF(C2511&lt;0,443300000,44330*(1-POWER(C2511/$A$1,1/5.255))*1000)</f>
        <v>5004531.2830150742</v>
      </c>
      <c r="H2511" s="5">
        <f t="shared" si="39"/>
        <v>1.5637719929774467E-4</v>
      </c>
    </row>
    <row r="2512" spans="1:8">
      <c r="A2512" s="3" t="s">
        <v>13617</v>
      </c>
      <c r="B2512" s="1">
        <f>IF(ISERROR(SEARCH(" ",A2512)), 0, SEARCH(" ",A2512))</f>
        <v>6</v>
      </c>
      <c r="C2512" s="1">
        <f>IF(0=B2512,-1,LEFT(A2512,B2512-1)+0)</f>
        <v>46339</v>
      </c>
      <c r="D2512" s="1">
        <f>IF(B2512=0,-1,RIGHT(A2512,LEN(A2512)-B2512)+0)</f>
        <v>5008575</v>
      </c>
      <c r="F2512" s="1">
        <f>IF(C2512&lt;0,443300000,44330*(1-POWER(C2512/$A$1,1/5.255))*1000)</f>
        <v>5007760.319785201</v>
      </c>
      <c r="H2512" s="5">
        <f t="shared" si="39"/>
        <v>1.6265708605721373E-4</v>
      </c>
    </row>
    <row r="2513" spans="1:8">
      <c r="A2513" s="3" t="s">
        <v>13618</v>
      </c>
      <c r="B2513" s="1">
        <f>IF(ISERROR(SEARCH(" ",A2513)), 0, SEARCH(" ",A2513))</f>
        <v>6</v>
      </c>
      <c r="C2513" s="1">
        <f>IF(0=B2513,-1,LEFT(A2513,B2513-1)+0)</f>
        <v>46319</v>
      </c>
      <c r="D2513" s="1">
        <f>IF(B2513=0,-1,RIGHT(A2513,LEN(A2513)-B2513)+0)</f>
        <v>5011836</v>
      </c>
      <c r="F2513" s="1">
        <f>IF(C2513&lt;0,443300000,44330*(1-POWER(C2513/$A$1,1/5.255))*1000)</f>
        <v>5010990.4852047917</v>
      </c>
      <c r="H2513" s="5">
        <f t="shared" si="39"/>
        <v>1.6870360387058751E-4</v>
      </c>
    </row>
    <row r="2514" spans="1:8">
      <c r="A2514" s="3" t="s">
        <v>13619</v>
      </c>
      <c r="B2514" s="1">
        <f>IF(ISERROR(SEARCH(" ",A2514)), 0, SEARCH(" ",A2514))</f>
        <v>6</v>
      </c>
      <c r="C2514" s="1">
        <f>IF(0=B2514,-1,LEFT(A2514,B2514-1)+0)</f>
        <v>46299</v>
      </c>
      <c r="D2514" s="1">
        <f>IF(B2514=0,-1,RIGHT(A2514,LEN(A2514)-B2514)+0)</f>
        <v>5015097</v>
      </c>
      <c r="F2514" s="1">
        <f>IF(C2514&lt;0,443300000,44330*(1-POWER(C2514/$A$1,1/5.255))*1000)</f>
        <v>5014221.7801559418</v>
      </c>
      <c r="H2514" s="5">
        <f t="shared" si="39"/>
        <v>1.745170320849539E-4</v>
      </c>
    </row>
    <row r="2515" spans="1:8">
      <c r="A2515" s="3" t="s">
        <v>13620</v>
      </c>
      <c r="B2515" s="1">
        <f>IF(ISERROR(SEARCH(" ",A2515)), 0, SEARCH(" ",A2515))</f>
        <v>6</v>
      </c>
      <c r="C2515" s="1">
        <f>IF(0=B2515,-1,LEFT(A2515,B2515-1)+0)</f>
        <v>46279</v>
      </c>
      <c r="D2515" s="1">
        <f>IF(B2515=0,-1,RIGHT(A2515,LEN(A2515)-B2515)+0)</f>
        <v>5018358</v>
      </c>
      <c r="F2515" s="1">
        <f>IF(C2515&lt;0,443300000,44330*(1-POWER(C2515/$A$1,1/5.255))*1000)</f>
        <v>5017454.2055218061</v>
      </c>
      <c r="H2515" s="5">
        <f t="shared" si="39"/>
        <v>1.8009764911029798E-4</v>
      </c>
    </row>
    <row r="2516" spans="1:8">
      <c r="A2516" s="3" t="s">
        <v>13621</v>
      </c>
      <c r="B2516" s="1">
        <f>IF(ISERROR(SEARCH(" ",A2516)), 0, SEARCH(" ",A2516))</f>
        <v>6</v>
      </c>
      <c r="C2516" s="1">
        <f>IF(0=B2516,-1,LEFT(A2516,B2516-1)+0)</f>
        <v>46259</v>
      </c>
      <c r="D2516" s="1">
        <f>IF(B2516=0,-1,RIGHT(A2516,LEN(A2516)-B2516)+0)</f>
        <v>5021619</v>
      </c>
      <c r="F2516" s="1">
        <f>IF(C2516&lt;0,443300000,44330*(1-POWER(C2516/$A$1,1/5.255))*1000)</f>
        <v>5020687.7621866325</v>
      </c>
      <c r="H2516" s="5">
        <f t="shared" si="39"/>
        <v>1.8544573241568275E-4</v>
      </c>
    </row>
    <row r="2517" spans="1:8">
      <c r="A2517" s="3" t="s">
        <v>13622</v>
      </c>
      <c r="B2517" s="1">
        <f>IF(ISERROR(SEARCH(" ",A2517)), 0, SEARCH(" ",A2517))</f>
        <v>6</v>
      </c>
      <c r="C2517" s="1">
        <f>IF(0=B2517,-1,LEFT(A2517,B2517-1)+0)</f>
        <v>46239</v>
      </c>
      <c r="D2517" s="1">
        <f>IF(B2517=0,-1,RIGHT(A2517,LEN(A2517)-B2517)+0)</f>
        <v>5024880</v>
      </c>
      <c r="F2517" s="1">
        <f>IF(C2517&lt;0,443300000,44330*(1-POWER(C2517/$A$1,1/5.255))*1000)</f>
        <v>5023922.4510357175</v>
      </c>
      <c r="H2517" s="5">
        <f t="shared" si="39"/>
        <v>1.9056155854119854E-4</v>
      </c>
    </row>
    <row r="2518" spans="1:8">
      <c r="A2518" s="3" t="s">
        <v>13623</v>
      </c>
      <c r="B2518" s="1">
        <f>IF(ISERROR(SEARCH(" ",A2518)), 0, SEARCH(" ",A2518))</f>
        <v>6</v>
      </c>
      <c r="C2518" s="1">
        <f>IF(0=B2518,-1,LEFT(A2518,B2518-1)+0)</f>
        <v>46219</v>
      </c>
      <c r="D2518" s="1">
        <f>IF(B2518=0,-1,RIGHT(A2518,LEN(A2518)-B2518)+0)</f>
        <v>5028141</v>
      </c>
      <c r="F2518" s="1">
        <f>IF(C2518&lt;0,443300000,44330*(1-POWER(C2518/$A$1,1/5.255))*1000)</f>
        <v>5027158.272955453</v>
      </c>
      <c r="H2518" s="5">
        <f t="shared" si="39"/>
        <v>1.9544540309171456E-4</v>
      </c>
    </row>
    <row r="2519" spans="1:8">
      <c r="A2519" s="3" t="s">
        <v>13624</v>
      </c>
      <c r="B2519" s="1">
        <f>IF(ISERROR(SEARCH(" ",A2519)), 0, SEARCH(" ",A2519))</f>
        <v>6</v>
      </c>
      <c r="C2519" s="1">
        <f>IF(0=B2519,-1,LEFT(A2519,B2519-1)+0)</f>
        <v>46199</v>
      </c>
      <c r="D2519" s="1">
        <f>IF(B2519=0,-1,RIGHT(A2519,LEN(A2519)-B2519)+0)</f>
        <v>5031402</v>
      </c>
      <c r="F2519" s="1">
        <f>IF(C2519&lt;0,443300000,44330*(1-POWER(C2519/$A$1,1/5.255))*1000)</f>
        <v>5030395.228833301</v>
      </c>
      <c r="H2519" s="5">
        <f t="shared" si="39"/>
        <v>2.0009754074490712E-4</v>
      </c>
    </row>
    <row r="2520" spans="1:8">
      <c r="A2520" s="3" t="s">
        <v>13625</v>
      </c>
      <c r="B2520" s="1">
        <f>IF(ISERROR(SEARCH(" ",A2520)), 0, SEARCH(" ",A2520))</f>
        <v>6</v>
      </c>
      <c r="C2520" s="1">
        <f>IF(0=B2520,-1,LEFT(A2520,B2520-1)+0)</f>
        <v>46179</v>
      </c>
      <c r="D2520" s="1">
        <f>IF(B2520=0,-1,RIGHT(A2520,LEN(A2520)-B2520)+0)</f>
        <v>5034648</v>
      </c>
      <c r="F2520" s="1">
        <f>IF(C2520&lt;0,443300000,44330*(1-POWER(C2520/$A$1,1/5.255))*1000)</f>
        <v>5033633.3195578065</v>
      </c>
      <c r="H2520" s="5">
        <f t="shared" si="39"/>
        <v>2.015395003173058E-4</v>
      </c>
    </row>
    <row r="2521" spans="1:8">
      <c r="A2521" s="3" t="s">
        <v>13626</v>
      </c>
      <c r="B2521" s="1">
        <f>IF(ISERROR(SEARCH(" ",A2521)), 0, SEARCH(" ",A2521))</f>
        <v>6</v>
      </c>
      <c r="C2521" s="1">
        <f>IF(0=B2521,-1,LEFT(A2521,B2521-1)+0)</f>
        <v>46159</v>
      </c>
      <c r="D2521" s="1">
        <f>IF(B2521=0,-1,RIGHT(A2521,LEN(A2521)-B2521)+0)</f>
        <v>5037909</v>
      </c>
      <c r="F2521" s="1">
        <f>IF(C2521&lt;0,443300000,44330*(1-POWER(C2521/$A$1,1/5.255))*1000)</f>
        <v>5036872.5460185902</v>
      </c>
      <c r="H2521" s="5">
        <f t="shared" si="39"/>
        <v>2.0573098509913155E-4</v>
      </c>
    </row>
    <row r="2522" spans="1:8">
      <c r="A2522" s="3" t="s">
        <v>13627</v>
      </c>
      <c r="B2522" s="1">
        <f>IF(ISERROR(SEARCH(" ",A2522)), 0, SEARCH(" ",A2522))</f>
        <v>6</v>
      </c>
      <c r="C2522" s="1">
        <f>IF(0=B2522,-1,LEFT(A2522,B2522-1)+0)</f>
        <v>46139</v>
      </c>
      <c r="D2522" s="1">
        <f>IF(B2522=0,-1,RIGHT(A2522,LEN(A2522)-B2522)+0)</f>
        <v>5041170</v>
      </c>
      <c r="F2522" s="1">
        <f>IF(C2522&lt;0,443300000,44330*(1-POWER(C2522/$A$1,1/5.255))*1000)</f>
        <v>5040112.9091063626</v>
      </c>
      <c r="H2522" s="5">
        <f t="shared" si="39"/>
        <v>2.0969157827198625E-4</v>
      </c>
    </row>
    <row r="2523" spans="1:8">
      <c r="A2523" s="3" t="s">
        <v>13628</v>
      </c>
      <c r="B2523" s="1">
        <f>IF(ISERROR(SEARCH(" ",A2523)), 0, SEARCH(" ",A2523))</f>
        <v>6</v>
      </c>
      <c r="C2523" s="1">
        <f>IF(0=B2523,-1,LEFT(A2523,B2523-1)+0)</f>
        <v>46119</v>
      </c>
      <c r="D2523" s="1">
        <f>IF(B2523=0,-1,RIGHT(A2523,LEN(A2523)-B2523)+0)</f>
        <v>5044431</v>
      </c>
      <c r="F2523" s="1">
        <f>IF(C2523&lt;0,443300000,44330*(1-POWER(C2523/$A$1,1/5.255))*1000)</f>
        <v>5043354.4097129116</v>
      </c>
      <c r="H2523" s="5">
        <f t="shared" si="39"/>
        <v>2.13421550832674E-4</v>
      </c>
    </row>
    <row r="2524" spans="1:8">
      <c r="A2524" s="3" t="s">
        <v>13629</v>
      </c>
      <c r="B2524" s="1">
        <f>IF(ISERROR(SEARCH(" ",A2524)), 0, SEARCH(" ",A2524))</f>
        <v>6</v>
      </c>
      <c r="C2524" s="1">
        <f>IF(0=B2524,-1,LEFT(A2524,B2524-1)+0)</f>
        <v>46099</v>
      </c>
      <c r="D2524" s="1">
        <f>IF(B2524=0,-1,RIGHT(A2524,LEN(A2524)-B2524)+0)</f>
        <v>5047692</v>
      </c>
      <c r="F2524" s="1">
        <f>IF(C2524&lt;0,443300000,44330*(1-POWER(C2524/$A$1,1/5.255))*1000)</f>
        <v>5046597.0487311194</v>
      </c>
      <c r="H2524" s="5">
        <f t="shared" si="39"/>
        <v>2.1692117286090912E-4</v>
      </c>
    </row>
    <row r="2525" spans="1:8">
      <c r="A2525" s="3" t="s">
        <v>13630</v>
      </c>
      <c r="B2525" s="1">
        <f>IF(ISERROR(SEARCH(" ",A2525)), 0, SEARCH(" ",A2525))</f>
        <v>6</v>
      </c>
      <c r="C2525" s="1">
        <f>IF(0=B2525,-1,LEFT(A2525,B2525-1)+0)</f>
        <v>46079</v>
      </c>
      <c r="D2525" s="1">
        <f>IF(B2525=0,-1,RIGHT(A2525,LEN(A2525)-B2525)+0)</f>
        <v>5050953</v>
      </c>
      <c r="F2525" s="1">
        <f>IF(C2525&lt;0,443300000,44330*(1-POWER(C2525/$A$1,1/5.255))*1000)</f>
        <v>5049840.8270549579</v>
      </c>
      <c r="H2525" s="5">
        <f t="shared" si="39"/>
        <v>2.2019071352319866E-4</v>
      </c>
    </row>
    <row r="2526" spans="1:8">
      <c r="A2526" s="3" t="s">
        <v>13631</v>
      </c>
      <c r="B2526" s="1">
        <f>IF(ISERROR(SEARCH(" ",A2526)), 0, SEARCH(" ",A2526))</f>
        <v>6</v>
      </c>
      <c r="C2526" s="1">
        <f>IF(0=B2526,-1,LEFT(A2526,B2526-1)+0)</f>
        <v>46059</v>
      </c>
      <c r="D2526" s="1">
        <f>IF(B2526=0,-1,RIGHT(A2526,LEN(A2526)-B2526)+0)</f>
        <v>5054214</v>
      </c>
      <c r="F2526" s="1">
        <f>IF(C2526&lt;0,443300000,44330*(1-POWER(C2526/$A$1,1/5.255))*1000)</f>
        <v>5053085.7455794793</v>
      </c>
      <c r="H2526" s="5">
        <f t="shared" si="39"/>
        <v>2.2323044107763101E-4</v>
      </c>
    </row>
    <row r="2527" spans="1:8">
      <c r="A2527" s="3" t="s">
        <v>13632</v>
      </c>
      <c r="B2527" s="1">
        <f>IF(ISERROR(SEARCH(" ",A2527)), 0, SEARCH(" ",A2527))</f>
        <v>6</v>
      </c>
      <c r="C2527" s="1">
        <f>IF(0=B2527,-1,LEFT(A2527,B2527-1)+0)</f>
        <v>46039</v>
      </c>
      <c r="D2527" s="1">
        <f>IF(B2527=0,-1,RIGHT(A2527,LEN(A2527)-B2527)+0)</f>
        <v>5057475</v>
      </c>
      <c r="F2527" s="1">
        <f>IF(C2527&lt;0,443300000,44330*(1-POWER(C2527/$A$1,1/5.255))*1000)</f>
        <v>5056331.8052008376</v>
      </c>
      <c r="H2527" s="5">
        <f t="shared" si="39"/>
        <v>2.260406228725693E-4</v>
      </c>
    </row>
    <row r="2528" spans="1:8">
      <c r="A2528" s="3" t="s">
        <v>13633</v>
      </c>
      <c r="B2528" s="1">
        <f>IF(ISERROR(SEARCH(" ",A2528)), 0, SEARCH(" ",A2528))</f>
        <v>6</v>
      </c>
      <c r="C2528" s="1">
        <f>IF(0=B2528,-1,LEFT(A2528,B2528-1)+0)</f>
        <v>46019</v>
      </c>
      <c r="D2528" s="1">
        <f>IF(B2528=0,-1,RIGHT(A2528,LEN(A2528)-B2528)+0)</f>
        <v>5060722</v>
      </c>
      <c r="F2528" s="1">
        <f>IF(C2528&lt;0,443300000,44330*(1-POWER(C2528/$A$1,1/5.255))*1000)</f>
        <v>5059579.0068162736</v>
      </c>
      <c r="H2528" s="5">
        <f t="shared" si="39"/>
        <v>2.258557541248946E-4</v>
      </c>
    </row>
    <row r="2529" spans="1:8">
      <c r="A2529" s="3" t="s">
        <v>13634</v>
      </c>
      <c r="B2529" s="1">
        <f>IF(ISERROR(SEARCH(" ",A2529)), 0, SEARCH(" ",A2529))</f>
        <v>6</v>
      </c>
      <c r="C2529" s="1">
        <f>IF(0=B2529,-1,LEFT(A2529,B2529-1)+0)</f>
        <v>45999</v>
      </c>
      <c r="D2529" s="1">
        <f>IF(B2529=0,-1,RIGHT(A2529,LEN(A2529)-B2529)+0)</f>
        <v>5063983</v>
      </c>
      <c r="F2529" s="1">
        <f>IF(C2529&lt;0,443300000,44330*(1-POWER(C2529/$A$1,1/5.255))*1000)</f>
        <v>5062827.3513241289</v>
      </c>
      <c r="H2529" s="5">
        <f t="shared" si="39"/>
        <v>2.2820943037744828E-4</v>
      </c>
    </row>
    <row r="2530" spans="1:8">
      <c r="A2530" s="3" t="s">
        <v>13635</v>
      </c>
      <c r="B2530" s="1">
        <f>IF(ISERROR(SEARCH(" ",A2530)), 0, SEARCH(" ",A2530))</f>
        <v>6</v>
      </c>
      <c r="C2530" s="1">
        <f>IF(0=B2530,-1,LEFT(A2530,B2530-1)+0)</f>
        <v>45979</v>
      </c>
      <c r="D2530" s="1">
        <f>IF(B2530=0,-1,RIGHT(A2530,LEN(A2530)-B2530)+0)</f>
        <v>5067244</v>
      </c>
      <c r="F2530" s="1">
        <f>IF(C2530&lt;0,443300000,44330*(1-POWER(C2530/$A$1,1/5.255))*1000)</f>
        <v>5066076.839623847</v>
      </c>
      <c r="H2530" s="5">
        <f t="shared" si="39"/>
        <v>2.3033435456294488E-4</v>
      </c>
    </row>
    <row r="2531" spans="1:8">
      <c r="A2531" s="3" t="s">
        <v>13636</v>
      </c>
      <c r="B2531" s="1">
        <f>IF(ISERROR(SEARCH(" ",A2531)), 0, SEARCH(" ",A2531))</f>
        <v>6</v>
      </c>
      <c r="C2531" s="1">
        <f>IF(0=B2531,-1,LEFT(A2531,B2531-1)+0)</f>
        <v>45959</v>
      </c>
      <c r="D2531" s="1">
        <f>IF(B2531=0,-1,RIGHT(A2531,LEN(A2531)-B2531)+0)</f>
        <v>5070505</v>
      </c>
      <c r="F2531" s="1">
        <f>IF(C2531&lt;0,443300000,44330*(1-POWER(C2531/$A$1,1/5.255))*1000)</f>
        <v>5069327.4726159591</v>
      </c>
      <c r="H2531" s="5">
        <f t="shared" si="39"/>
        <v>2.3223079043228973E-4</v>
      </c>
    </row>
    <row r="2532" spans="1:8">
      <c r="A2532" s="3" t="s">
        <v>13637</v>
      </c>
      <c r="B2532" s="1">
        <f>IF(ISERROR(SEARCH(" ",A2532)), 0, SEARCH(" ",A2532))</f>
        <v>6</v>
      </c>
      <c r="C2532" s="1">
        <f>IF(0=B2532,-1,LEFT(A2532,B2532-1)+0)</f>
        <v>45939</v>
      </c>
      <c r="D2532" s="1">
        <f>IF(B2532=0,-1,RIGHT(A2532,LEN(A2532)-B2532)+0)</f>
        <v>5073766</v>
      </c>
      <c r="F2532" s="1">
        <f>IF(C2532&lt;0,443300000,44330*(1-POWER(C2532/$A$1,1/5.255))*1000)</f>
        <v>5072579.2512021065</v>
      </c>
      <c r="H2532" s="5">
        <f t="shared" si="39"/>
        <v>2.3389900083951924E-4</v>
      </c>
    </row>
    <row r="2533" spans="1:8">
      <c r="A2533" s="3" t="s">
        <v>13638</v>
      </c>
      <c r="B2533" s="1">
        <f>IF(ISERROR(SEARCH(" ",A2533)), 0, SEARCH(" ",A2533))</f>
        <v>6</v>
      </c>
      <c r="C2533" s="1">
        <f>IF(0=B2533,-1,LEFT(A2533,B2533-1)+0)</f>
        <v>45919</v>
      </c>
      <c r="D2533" s="1">
        <f>IF(B2533=0,-1,RIGHT(A2533,LEN(A2533)-B2533)+0)</f>
        <v>5077027</v>
      </c>
      <c r="F2533" s="1">
        <f>IF(C2533&lt;0,443300000,44330*(1-POWER(C2533/$A$1,1/5.255))*1000)</f>
        <v>5075832.1762850303</v>
      </c>
      <c r="H2533" s="5">
        <f t="shared" si="39"/>
        <v>2.3533924774669893E-4</v>
      </c>
    </row>
    <row r="2534" spans="1:8">
      <c r="A2534" s="3" t="s">
        <v>13639</v>
      </c>
      <c r="B2534" s="1">
        <f>IF(ISERROR(SEARCH(" ",A2534)), 0, SEARCH(" ",A2534))</f>
        <v>6</v>
      </c>
      <c r="C2534" s="1">
        <f>IF(0=B2534,-1,LEFT(A2534,B2534-1)+0)</f>
        <v>45899</v>
      </c>
      <c r="D2534" s="1">
        <f>IF(B2534=0,-1,RIGHT(A2534,LEN(A2534)-B2534)+0)</f>
        <v>5080288</v>
      </c>
      <c r="F2534" s="1">
        <f>IF(C2534&lt;0,443300000,44330*(1-POWER(C2534/$A$1,1/5.255))*1000)</f>
        <v>5079086.2487685783</v>
      </c>
      <c r="H2534" s="5">
        <f t="shared" si="39"/>
        <v>2.3655179222550307E-4</v>
      </c>
    </row>
    <row r="2535" spans="1:8">
      <c r="A2535" s="3" t="s">
        <v>13640</v>
      </c>
      <c r="B2535" s="1">
        <f>IF(ISERROR(SEARCH(" ",A2535)), 0, SEARCH(" ",A2535))</f>
        <v>6</v>
      </c>
      <c r="C2535" s="1">
        <f>IF(0=B2535,-1,LEFT(A2535,B2535-1)+0)</f>
        <v>45879</v>
      </c>
      <c r="D2535" s="1">
        <f>IF(B2535=0,-1,RIGHT(A2535,LEN(A2535)-B2535)+0)</f>
        <v>5083549</v>
      </c>
      <c r="F2535" s="1">
        <f>IF(C2535&lt;0,443300000,44330*(1-POWER(C2535/$A$1,1/5.255))*1000)</f>
        <v>5082341.4695577025</v>
      </c>
      <c r="H2535" s="5">
        <f t="shared" si="39"/>
        <v>2.3753689446043673E-4</v>
      </c>
    </row>
    <row r="2536" spans="1:8">
      <c r="A2536" s="3" t="s">
        <v>13641</v>
      </c>
      <c r="B2536" s="1">
        <f>IF(ISERROR(SEARCH(" ",A2536)), 0, SEARCH(" ",A2536))</f>
        <v>6</v>
      </c>
      <c r="C2536" s="1">
        <f>IF(0=B2536,-1,LEFT(A2536,B2536-1)+0)</f>
        <v>45859</v>
      </c>
      <c r="D2536" s="1">
        <f>IF(B2536=0,-1,RIGHT(A2536,LEN(A2536)-B2536)+0)</f>
        <v>5086810</v>
      </c>
      <c r="F2536" s="1">
        <f>IF(C2536&lt;0,443300000,44330*(1-POWER(C2536/$A$1,1/5.255))*1000)</f>
        <v>5085597.8395584673</v>
      </c>
      <c r="H2536" s="5">
        <f t="shared" si="39"/>
        <v>2.3829481375021498E-4</v>
      </c>
    </row>
    <row r="2537" spans="1:8">
      <c r="A2537" s="3" t="s">
        <v>13642</v>
      </c>
      <c r="B2537" s="1">
        <f>IF(ISERROR(SEARCH(" ",A2537)), 0, SEARCH(" ",A2537))</f>
        <v>6</v>
      </c>
      <c r="C2537" s="1">
        <f>IF(0=B2537,-1,LEFT(A2537,B2537-1)+0)</f>
        <v>45839</v>
      </c>
      <c r="D2537" s="1">
        <f>IF(B2537=0,-1,RIGHT(A2537,LEN(A2537)-B2537)+0)</f>
        <v>5090057</v>
      </c>
      <c r="F2537" s="1">
        <f>IF(C2537&lt;0,443300000,44330*(1-POWER(C2537/$A$1,1/5.255))*1000)</f>
        <v>5088855.3596780403</v>
      </c>
      <c r="H2537" s="5">
        <f t="shared" si="39"/>
        <v>2.3607600503486334E-4</v>
      </c>
    </row>
    <row r="2538" spans="1:8">
      <c r="A2538" s="3" t="s">
        <v>13643</v>
      </c>
      <c r="B2538" s="1">
        <f>IF(ISERROR(SEARCH(" ",A2538)), 0, SEARCH(" ",A2538))</f>
        <v>6</v>
      </c>
      <c r="C2538" s="1">
        <f>IF(0=B2538,-1,LEFT(A2538,B2538-1)+0)</f>
        <v>45819</v>
      </c>
      <c r="D2538" s="1">
        <f>IF(B2538=0,-1,RIGHT(A2538,LEN(A2538)-B2538)+0)</f>
        <v>5093317</v>
      </c>
      <c r="F2538" s="1">
        <f>IF(C2538&lt;0,443300000,44330*(1-POWER(C2538/$A$1,1/5.255))*1000)</f>
        <v>5092114.0308247125</v>
      </c>
      <c r="H2538" s="5">
        <f t="shared" si="39"/>
        <v>2.3618580490621777E-4</v>
      </c>
    </row>
    <row r="2539" spans="1:8">
      <c r="A2539" s="3" t="s">
        <v>13644</v>
      </c>
      <c r="B2539" s="1">
        <f>IF(ISERROR(SEARCH(" ",A2539)), 0, SEARCH(" ",A2539))</f>
        <v>6</v>
      </c>
      <c r="C2539" s="1">
        <f>IF(0=B2539,-1,LEFT(A2539,B2539-1)+0)</f>
        <v>45799</v>
      </c>
      <c r="D2539" s="1">
        <f>IF(B2539=0,-1,RIGHT(A2539,LEN(A2539)-B2539)+0)</f>
        <v>5096578</v>
      </c>
      <c r="F2539" s="1">
        <f>IF(C2539&lt;0,443300000,44330*(1-POWER(C2539/$A$1,1/5.255))*1000)</f>
        <v>5095373.8539078794</v>
      </c>
      <c r="H2539" s="5">
        <f t="shared" si="39"/>
        <v>2.3626560647567016E-4</v>
      </c>
    </row>
    <row r="2540" spans="1:8">
      <c r="A2540" s="3" t="s">
        <v>13645</v>
      </c>
      <c r="B2540" s="1">
        <f>IF(ISERROR(SEARCH(" ",A2540)), 0, SEARCH(" ",A2540))</f>
        <v>6</v>
      </c>
      <c r="C2540" s="1">
        <f>IF(0=B2540,-1,LEFT(A2540,B2540-1)+0)</f>
        <v>45779</v>
      </c>
      <c r="D2540" s="1">
        <f>IF(B2540=0,-1,RIGHT(A2540,LEN(A2540)-B2540)+0)</f>
        <v>5099839</v>
      </c>
      <c r="F2540" s="1">
        <f>IF(C2540&lt;0,443300000,44330*(1-POWER(C2540/$A$1,1/5.255))*1000)</f>
        <v>5098634.8298380561</v>
      </c>
      <c r="H2540" s="5">
        <f t="shared" si="39"/>
        <v>2.3611925042023538E-4</v>
      </c>
    </row>
    <row r="2541" spans="1:8">
      <c r="A2541" s="3" t="s">
        <v>13646</v>
      </c>
      <c r="B2541" s="1">
        <f>IF(ISERROR(SEARCH(" ",A2541)), 0, SEARCH(" ",A2541))</f>
        <v>6</v>
      </c>
      <c r="C2541" s="1">
        <f>IF(0=B2541,-1,LEFT(A2541,B2541-1)+0)</f>
        <v>45759</v>
      </c>
      <c r="D2541" s="1">
        <f>IF(B2541=0,-1,RIGHT(A2541,LEN(A2541)-B2541)+0)</f>
        <v>5103100</v>
      </c>
      <c r="F2541" s="1">
        <f>IF(C2541&lt;0,443300000,44330*(1-POWER(C2541/$A$1,1/5.255))*1000)</f>
        <v>5101896.9595268779</v>
      </c>
      <c r="H2541" s="5">
        <f t="shared" si="39"/>
        <v>2.3574699165647346E-4</v>
      </c>
    </row>
    <row r="2542" spans="1:8">
      <c r="A2542" s="3" t="s">
        <v>13647</v>
      </c>
      <c r="B2542" s="1">
        <f>IF(ISERROR(SEARCH(" ",A2542)), 0, SEARCH(" ",A2542))</f>
        <v>6</v>
      </c>
      <c r="C2542" s="1">
        <f>IF(0=B2542,-1,LEFT(A2542,B2542-1)+0)</f>
        <v>45739</v>
      </c>
      <c r="D2542" s="1">
        <f>IF(B2542=0,-1,RIGHT(A2542,LEN(A2542)-B2542)+0)</f>
        <v>5106361</v>
      </c>
      <c r="F2542" s="1">
        <f>IF(C2542&lt;0,443300000,44330*(1-POWER(C2542/$A$1,1/5.255))*1000)</f>
        <v>5105160.2438870948</v>
      </c>
      <c r="H2542" s="5">
        <f t="shared" si="39"/>
        <v>2.3514908423145548E-4</v>
      </c>
    </row>
    <row r="2543" spans="1:8">
      <c r="A2543" s="3" t="s">
        <v>13648</v>
      </c>
      <c r="B2543" s="1">
        <f>IF(ISERROR(SEARCH(" ",A2543)), 0, SEARCH(" ",A2543))</f>
        <v>6</v>
      </c>
      <c r="C2543" s="1">
        <f>IF(0=B2543,-1,LEFT(A2543,B2543-1)+0)</f>
        <v>45719</v>
      </c>
      <c r="D2543" s="1">
        <f>IF(B2543=0,-1,RIGHT(A2543,LEN(A2543)-B2543)+0)</f>
        <v>5109622</v>
      </c>
      <c r="F2543" s="1">
        <f>IF(C2543&lt;0,443300000,44330*(1-POWER(C2543/$A$1,1/5.255))*1000)</f>
        <v>5108424.6838325867</v>
      </c>
      <c r="H2543" s="5">
        <f t="shared" si="39"/>
        <v>2.3432578132262172E-4</v>
      </c>
    </row>
    <row r="2544" spans="1:8">
      <c r="A2544" s="3" t="s">
        <v>13649</v>
      </c>
      <c r="B2544" s="1">
        <f>IF(ISERROR(SEARCH(" ",A2544)), 0, SEARCH(" ",A2544))</f>
        <v>6</v>
      </c>
      <c r="C2544" s="1">
        <f>IF(0=B2544,-1,LEFT(A2544,B2544-1)+0)</f>
        <v>45699</v>
      </c>
      <c r="D2544" s="1">
        <f>IF(B2544=0,-1,RIGHT(A2544,LEN(A2544)-B2544)+0)</f>
        <v>5112883</v>
      </c>
      <c r="F2544" s="1">
        <f>IF(C2544&lt;0,443300000,44330*(1-POWER(C2544/$A$1,1/5.255))*1000)</f>
        <v>5111690.2802783428</v>
      </c>
      <c r="H2544" s="5">
        <f t="shared" si="39"/>
        <v>2.3327733524456241E-4</v>
      </c>
    </row>
    <row r="2545" spans="1:8">
      <c r="A2545" s="3" t="s">
        <v>13650</v>
      </c>
      <c r="B2545" s="1">
        <f>IF(ISERROR(SEARCH(" ",A2545)), 0, SEARCH(" ",A2545))</f>
        <v>6</v>
      </c>
      <c r="C2545" s="1">
        <f>IF(0=B2545,-1,LEFT(A2545,B2545-1)+0)</f>
        <v>45679</v>
      </c>
      <c r="D2545" s="1">
        <f>IF(B2545=0,-1,RIGHT(A2545,LEN(A2545)-B2545)+0)</f>
        <v>5116144</v>
      </c>
      <c r="F2545" s="1">
        <f>IF(C2545&lt;0,443300000,44330*(1-POWER(C2545/$A$1,1/5.255))*1000)</f>
        <v>5114957.0341404956</v>
      </c>
      <c r="H2545" s="5">
        <f t="shared" si="39"/>
        <v>2.3200399744503216E-4</v>
      </c>
    </row>
    <row r="2546" spans="1:8">
      <c r="A2546" s="3" t="s">
        <v>13651</v>
      </c>
      <c r="B2546" s="1">
        <f>IF(ISERROR(SEARCH(" ",A2546)), 0, SEARCH(" ",A2546))</f>
        <v>6</v>
      </c>
      <c r="C2546" s="1">
        <f>IF(0=B2546,-1,LEFT(A2546,B2546-1)+0)</f>
        <v>45659</v>
      </c>
      <c r="D2546" s="1">
        <f>IF(B2546=0,-1,RIGHT(A2546,LEN(A2546)-B2546)+0)</f>
        <v>5119391</v>
      </c>
      <c r="F2546" s="1">
        <f>IF(C2546&lt;0,443300000,44330*(1-POWER(C2546/$A$1,1/5.255))*1000)</f>
        <v>5118224.9463362833</v>
      </c>
      <c r="H2546" s="5">
        <f t="shared" si="39"/>
        <v>2.2777194860026348E-4</v>
      </c>
    </row>
    <row r="2547" spans="1:8">
      <c r="A2547" s="3" t="s">
        <v>13652</v>
      </c>
      <c r="B2547" s="1">
        <f>IF(ISERROR(SEARCH(" ",A2547)), 0, SEARCH(" ",A2547))</f>
        <v>6</v>
      </c>
      <c r="C2547" s="1">
        <f>IF(0=B2547,-1,LEFT(A2547,B2547-1)+0)</f>
        <v>45639</v>
      </c>
      <c r="D2547" s="1">
        <f>IF(B2547=0,-1,RIGHT(A2547,LEN(A2547)-B2547)+0)</f>
        <v>5122652</v>
      </c>
      <c r="F2547" s="1">
        <f>IF(C2547&lt;0,443300000,44330*(1-POWER(C2547/$A$1,1/5.255))*1000)</f>
        <v>5121494.0177840944</v>
      </c>
      <c r="H2547" s="5">
        <f t="shared" si="39"/>
        <v>2.2605131402749241E-4</v>
      </c>
    </row>
    <row r="2548" spans="1:8">
      <c r="A2548" s="3" t="s">
        <v>13653</v>
      </c>
      <c r="B2548" s="1">
        <f>IF(ISERROR(SEARCH(" ",A2548)), 0, SEARCH(" ",A2548))</f>
        <v>6</v>
      </c>
      <c r="C2548" s="1">
        <f>IF(0=B2548,-1,LEFT(A2548,B2548-1)+0)</f>
        <v>45619</v>
      </c>
      <c r="D2548" s="1">
        <f>IF(B2548=0,-1,RIGHT(A2548,LEN(A2548)-B2548)+0)</f>
        <v>5125913</v>
      </c>
      <c r="F2548" s="1">
        <f>IF(C2548&lt;0,443300000,44330*(1-POWER(C2548/$A$1,1/5.255))*1000)</f>
        <v>5124764.2494034404</v>
      </c>
      <c r="H2548" s="5">
        <f t="shared" si="39"/>
        <v>2.2410653410614002E-4</v>
      </c>
    </row>
    <row r="2549" spans="1:8">
      <c r="A2549" s="3" t="s">
        <v>13654</v>
      </c>
      <c r="B2549" s="1">
        <f>IF(ISERROR(SEARCH(" ",A2549)), 0, SEARCH(" ",A2549))</f>
        <v>6</v>
      </c>
      <c r="C2549" s="1">
        <f>IF(0=B2549,-1,LEFT(A2549,B2549-1)+0)</f>
        <v>45599</v>
      </c>
      <c r="D2549" s="1">
        <f>IF(B2549=0,-1,RIGHT(A2549,LEN(A2549)-B2549)+0)</f>
        <v>5129174</v>
      </c>
      <c r="F2549" s="1">
        <f>IF(C2549&lt;0,443300000,44330*(1-POWER(C2549/$A$1,1/5.255))*1000)</f>
        <v>5128035.6421149597</v>
      </c>
      <c r="H2549" s="5">
        <f t="shared" si="39"/>
        <v>2.2193785686356961E-4</v>
      </c>
    </row>
    <row r="2550" spans="1:8">
      <c r="A2550" s="3" t="s">
        <v>13655</v>
      </c>
      <c r="B2550" s="1">
        <f>IF(ISERROR(SEARCH(" ",A2550)), 0, SEARCH(" ",A2550))</f>
        <v>6</v>
      </c>
      <c r="C2550" s="1">
        <f>IF(0=B2550,-1,LEFT(A2550,B2550-1)+0)</f>
        <v>45579</v>
      </c>
      <c r="D2550" s="1">
        <f>IF(B2550=0,-1,RIGHT(A2550,LEN(A2550)-B2550)+0)</f>
        <v>5132435</v>
      </c>
      <c r="F2550" s="1">
        <f>IF(C2550&lt;0,443300000,44330*(1-POWER(C2550/$A$1,1/5.255))*1000)</f>
        <v>5131308.1968404269</v>
      </c>
      <c r="H2550" s="5">
        <f t="shared" si="39"/>
        <v>2.1954552947540796E-4</v>
      </c>
    </row>
    <row r="2551" spans="1:8">
      <c r="A2551" s="3" t="s">
        <v>13656</v>
      </c>
      <c r="B2551" s="1">
        <f>IF(ISERROR(SEARCH(" ",A2551)), 0, SEARCH(" ",A2551))</f>
        <v>6</v>
      </c>
      <c r="C2551" s="1">
        <f>IF(0=B2551,-1,LEFT(A2551,B2551-1)+0)</f>
        <v>45559</v>
      </c>
      <c r="D2551" s="1">
        <f>IF(B2551=0,-1,RIGHT(A2551,LEN(A2551)-B2551)+0)</f>
        <v>5135696</v>
      </c>
      <c r="F2551" s="1">
        <f>IF(C2551&lt;0,443300000,44330*(1-POWER(C2551/$A$1,1/5.255))*1000)</f>
        <v>5134581.9145027669</v>
      </c>
      <c r="H2551" s="5">
        <f t="shared" si="39"/>
        <v>2.1692979826552921E-4</v>
      </c>
    </row>
    <row r="2552" spans="1:8">
      <c r="A2552" s="3" t="s">
        <v>13657</v>
      </c>
      <c r="B2552" s="1">
        <f>IF(ISERROR(SEARCH(" ",A2552)), 0, SEARCH(" ",A2552))</f>
        <v>6</v>
      </c>
      <c r="C2552" s="1">
        <f>IF(0=B2552,-1,LEFT(A2552,B2552-1)+0)</f>
        <v>45539</v>
      </c>
      <c r="D2552" s="1">
        <f>IF(B2552=0,-1,RIGHT(A2552,LEN(A2552)-B2552)+0)</f>
        <v>5138957</v>
      </c>
      <c r="F2552" s="1">
        <f>IF(C2552&lt;0,443300000,44330*(1-POWER(C2552/$A$1,1/5.255))*1000)</f>
        <v>5137856.796026025</v>
      </c>
      <c r="H2552" s="5">
        <f t="shared" si="39"/>
        <v>2.1409090871455679E-4</v>
      </c>
    </row>
    <row r="2553" spans="1:8">
      <c r="A2553" s="3" t="s">
        <v>13658</v>
      </c>
      <c r="B2553" s="1">
        <f>IF(ISERROR(SEARCH(" ",A2553)), 0, SEARCH(" ",A2553))</f>
        <v>6</v>
      </c>
      <c r="C2553" s="1">
        <f>IF(0=B2553,-1,LEFT(A2553,B2553-1)+0)</f>
        <v>45519</v>
      </c>
      <c r="D2553" s="1">
        <f>IF(B2553=0,-1,RIGHT(A2553,LEN(A2553)-B2553)+0)</f>
        <v>5142218</v>
      </c>
      <c r="F2553" s="1">
        <f>IF(C2553&lt;0,443300000,44330*(1-POWER(C2553/$A$1,1/5.255))*1000)</f>
        <v>5141132.8423353974</v>
      </c>
      <c r="H2553" s="5">
        <f t="shared" si="39"/>
        <v>2.1102910545656026E-4</v>
      </c>
    </row>
    <row r="2554" spans="1:8">
      <c r="A2554" s="3" t="s">
        <v>13659</v>
      </c>
      <c r="B2554" s="1">
        <f>IF(ISERROR(SEARCH(" ",A2554)), 0, SEARCH(" ",A2554))</f>
        <v>6</v>
      </c>
      <c r="C2554" s="1">
        <f>IF(0=B2554,-1,LEFT(A2554,B2554-1)+0)</f>
        <v>45499</v>
      </c>
      <c r="D2554" s="1">
        <f>IF(B2554=0,-1,RIGHT(A2554,LEN(A2554)-B2554)+0)</f>
        <v>5145465</v>
      </c>
      <c r="F2554" s="1">
        <f>IF(C2554&lt;0,443300000,44330*(1-POWER(C2554/$A$1,1/5.255))*1000)</f>
        <v>5144410.0543572186</v>
      </c>
      <c r="H2554" s="5">
        <f t="shared" si="39"/>
        <v>2.0502435499637913E-4</v>
      </c>
    </row>
    <row r="2555" spans="1:8">
      <c r="A2555" s="3" t="s">
        <v>13660</v>
      </c>
      <c r="B2555" s="1">
        <f>IF(ISERROR(SEARCH(" ",A2555)), 0, SEARCH(" ",A2555))</f>
        <v>6</v>
      </c>
      <c r="C2555" s="1">
        <f>IF(0=B2555,-1,LEFT(A2555,B2555-1)+0)</f>
        <v>45479</v>
      </c>
      <c r="D2555" s="1">
        <f>IF(B2555=0,-1,RIGHT(A2555,LEN(A2555)-B2555)+0)</f>
        <v>5148726</v>
      </c>
      <c r="F2555" s="1">
        <f>IF(C2555&lt;0,443300000,44330*(1-POWER(C2555/$A$1,1/5.255))*1000)</f>
        <v>5147688.433018975</v>
      </c>
      <c r="H2555" s="5">
        <f t="shared" si="39"/>
        <v>2.015191682418214E-4</v>
      </c>
    </row>
    <row r="2556" spans="1:8">
      <c r="A2556" s="3" t="s">
        <v>13661</v>
      </c>
      <c r="B2556" s="1">
        <f>IF(ISERROR(SEARCH(" ",A2556)), 0, SEARCH(" ",A2556))</f>
        <v>6</v>
      </c>
      <c r="C2556" s="1">
        <f>IF(0=B2556,-1,LEFT(A2556,B2556-1)+0)</f>
        <v>45459</v>
      </c>
      <c r="D2556" s="1">
        <f>IF(B2556=0,-1,RIGHT(A2556,LEN(A2556)-B2556)+0)</f>
        <v>5151987</v>
      </c>
      <c r="F2556" s="1">
        <f>IF(C2556&lt;0,443300000,44330*(1-POWER(C2556/$A$1,1/5.255))*1000)</f>
        <v>5150967.9792492874</v>
      </c>
      <c r="H2556" s="5">
        <f t="shared" si="39"/>
        <v>1.977917938676094E-4</v>
      </c>
    </row>
    <row r="2557" spans="1:8">
      <c r="A2557" s="3" t="s">
        <v>13662</v>
      </c>
      <c r="B2557" s="1">
        <f>IF(ISERROR(SEARCH(" ",A2557)), 0, SEARCH(" ",A2557))</f>
        <v>6</v>
      </c>
      <c r="C2557" s="1">
        <f>IF(0=B2557,-1,LEFT(A2557,B2557-1)+0)</f>
        <v>45439</v>
      </c>
      <c r="D2557" s="1">
        <f>IF(B2557=0,-1,RIGHT(A2557,LEN(A2557)-B2557)+0)</f>
        <v>5155248</v>
      </c>
      <c r="F2557" s="1">
        <f>IF(C2557&lt;0,443300000,44330*(1-POWER(C2557/$A$1,1/5.255))*1000)</f>
        <v>5154248.6939779269</v>
      </c>
      <c r="H2557" s="5">
        <f t="shared" si="39"/>
        <v>1.9384247315999971E-4</v>
      </c>
    </row>
    <row r="2558" spans="1:8">
      <c r="A2558" s="3" t="s">
        <v>13663</v>
      </c>
      <c r="B2558" s="1">
        <f>IF(ISERROR(SEARCH(" ",A2558)), 0, SEARCH(" ",A2558))</f>
        <v>6</v>
      </c>
      <c r="C2558" s="1">
        <f>IF(0=B2558,-1,LEFT(A2558,B2558-1)+0)</f>
        <v>45419</v>
      </c>
      <c r="D2558" s="1">
        <f>IF(B2558=0,-1,RIGHT(A2558,LEN(A2558)-B2558)+0)</f>
        <v>5158508</v>
      </c>
      <c r="F2558" s="1">
        <f>IF(C2558&lt;0,443300000,44330*(1-POWER(C2558/$A$1,1/5.255))*1000)</f>
        <v>5157530.5781358229</v>
      </c>
      <c r="H2558" s="5">
        <f t="shared" si="39"/>
        <v>1.8947762883707853E-4</v>
      </c>
    </row>
    <row r="2559" spans="1:8">
      <c r="A2559" s="3" t="s">
        <v>13664</v>
      </c>
      <c r="B2559" s="1">
        <f>IF(ISERROR(SEARCH(" ",A2559)), 0, SEARCH(" ",A2559))</f>
        <v>6</v>
      </c>
      <c r="C2559" s="1">
        <f>IF(0=B2559,-1,LEFT(A2559,B2559-1)+0)</f>
        <v>45399</v>
      </c>
      <c r="D2559" s="1">
        <f>IF(B2559=0,-1,RIGHT(A2559,LEN(A2559)-B2559)+0)</f>
        <v>5161769</v>
      </c>
      <c r="F2559" s="1">
        <f>IF(C2559&lt;0,443300000,44330*(1-POWER(C2559/$A$1,1/5.255))*1000)</f>
        <v>5160813.6326550562</v>
      </c>
      <c r="H2559" s="5">
        <f t="shared" si="39"/>
        <v>1.8508525758200464E-4</v>
      </c>
    </row>
    <row r="2560" spans="1:8">
      <c r="A2560" s="3" t="s">
        <v>13665</v>
      </c>
      <c r="B2560" s="1">
        <f>IF(ISERROR(SEARCH(" ",A2560)), 0, SEARCH(" ",A2560))</f>
        <v>6</v>
      </c>
      <c r="C2560" s="1">
        <f>IF(0=B2560,-1,LEFT(A2560,B2560-1)+0)</f>
        <v>45379</v>
      </c>
      <c r="D2560" s="1">
        <f>IF(B2560=0,-1,RIGHT(A2560,LEN(A2560)-B2560)+0)</f>
        <v>5165030</v>
      </c>
      <c r="F2560" s="1">
        <f>IF(C2560&lt;0,443300000,44330*(1-POWER(C2560/$A$1,1/5.255))*1000)</f>
        <v>5164097.8584688511</v>
      </c>
      <c r="H2560" s="5">
        <f t="shared" si="39"/>
        <v>1.8047165866392361E-4</v>
      </c>
    </row>
    <row r="2561" spans="1:8">
      <c r="A2561" s="3" t="s">
        <v>13666</v>
      </c>
      <c r="B2561" s="1">
        <f>IF(ISERROR(SEARCH(" ",A2561)), 0, SEARCH(" ",A2561))</f>
        <v>6</v>
      </c>
      <c r="C2561" s="1">
        <f>IF(0=B2561,-1,LEFT(A2561,B2561-1)+0)</f>
        <v>45359</v>
      </c>
      <c r="D2561" s="1">
        <f>IF(B2561=0,-1,RIGHT(A2561,LEN(A2561)-B2561)+0)</f>
        <v>5168291</v>
      </c>
      <c r="F2561" s="1">
        <f>IF(C2561&lt;0,443300000,44330*(1-POWER(C2561/$A$1,1/5.255))*1000)</f>
        <v>5167383.2565115942</v>
      </c>
      <c r="H2561" s="5">
        <f t="shared" si="39"/>
        <v>1.7563707005000901E-4</v>
      </c>
    </row>
    <row r="2562" spans="1:8">
      <c r="A2562" s="3" t="s">
        <v>13667</v>
      </c>
      <c r="B2562" s="1">
        <f>IF(ISERROR(SEARCH(" ",A2562)), 0, SEARCH(" ",A2562))</f>
        <v>6</v>
      </c>
      <c r="C2562" s="1">
        <f>IF(0=B2562,-1,LEFT(A2562,B2562-1)+0)</f>
        <v>45339</v>
      </c>
      <c r="D2562" s="1">
        <f>IF(B2562=0,-1,RIGHT(A2562,LEN(A2562)-B2562)+0)</f>
        <v>5171552</v>
      </c>
      <c r="F2562" s="1">
        <f>IF(C2562&lt;0,443300000,44330*(1-POWER(C2562/$A$1,1/5.255))*1000)</f>
        <v>5170669.8277188325</v>
      </c>
      <c r="H2562" s="5">
        <f t="shared" si="39"/>
        <v>1.7058172888283245E-4</v>
      </c>
    </row>
    <row r="2563" spans="1:8">
      <c r="A2563" s="3" t="s">
        <v>13668</v>
      </c>
      <c r="B2563" s="1">
        <f>IF(ISERROR(SEARCH(" ",A2563)), 0, SEARCH(" ",A2563))</f>
        <v>6</v>
      </c>
      <c r="C2563" s="1">
        <f>IF(0=B2563,-1,LEFT(A2563,B2563-1)+0)</f>
        <v>45319</v>
      </c>
      <c r="D2563" s="1">
        <f>IF(B2563=0,-1,RIGHT(A2563,LEN(A2563)-B2563)+0)</f>
        <v>5174799</v>
      </c>
      <c r="F2563" s="1">
        <f>IF(C2563&lt;0,443300000,44330*(1-POWER(C2563/$A$1,1/5.255))*1000)</f>
        <v>5173957.5730272681</v>
      </c>
      <c r="H2563" s="5">
        <f t="shared" si="39"/>
        <v>1.6260089961599435E-4</v>
      </c>
    </row>
    <row r="2564" spans="1:8">
      <c r="A2564" s="3" t="s">
        <v>13669</v>
      </c>
      <c r="B2564" s="1">
        <f>IF(ISERROR(SEARCH(" ",A2564)), 0, SEARCH(" ",A2564))</f>
        <v>6</v>
      </c>
      <c r="C2564" s="1">
        <f>IF(0=B2564,-1,LEFT(A2564,B2564-1)+0)</f>
        <v>45299</v>
      </c>
      <c r="D2564" s="1">
        <f>IF(B2564=0,-1,RIGHT(A2564,LEN(A2564)-B2564)+0)</f>
        <v>5178060</v>
      </c>
      <c r="F2564" s="1">
        <f>IF(C2564&lt;0,443300000,44330*(1-POWER(C2564/$A$1,1/5.255))*1000)</f>
        <v>5177246.4933747677</v>
      </c>
      <c r="H2564" s="5">
        <f t="shared" ref="H2564:H2627" si="40">IF(D2564&gt;0,ABS((F2564-D2564)/D2564),0)</f>
        <v>1.5710645014393166E-4</v>
      </c>
    </row>
    <row r="2565" spans="1:8">
      <c r="A2565" s="3" t="s">
        <v>13670</v>
      </c>
      <c r="B2565" s="1">
        <f>IF(ISERROR(SEARCH(" ",A2565)), 0, SEARCH(" ",A2565))</f>
        <v>6</v>
      </c>
      <c r="C2565" s="1">
        <f>IF(0=B2565,-1,LEFT(A2565,B2565-1)+0)</f>
        <v>45279</v>
      </c>
      <c r="D2565" s="1">
        <f>IF(B2565=0,-1,RIGHT(A2565,LEN(A2565)-B2565)+0)</f>
        <v>5181321</v>
      </c>
      <c r="F2565" s="1">
        <f>IF(C2565&lt;0,443300000,44330*(1-POWER(C2565/$A$1,1/5.255))*1000)</f>
        <v>5180536.5897003599</v>
      </c>
      <c r="H2565" s="5">
        <f t="shared" si="40"/>
        <v>1.5139195190573001E-4</v>
      </c>
    </row>
    <row r="2566" spans="1:8">
      <c r="A2566" s="3" t="s">
        <v>13671</v>
      </c>
      <c r="B2566" s="1">
        <f>IF(ISERROR(SEARCH(" ",A2566)), 0, SEARCH(" ",A2566))</f>
        <v>6</v>
      </c>
      <c r="C2566" s="1">
        <f>IF(0=B2566,-1,LEFT(A2566,B2566-1)+0)</f>
        <v>45259</v>
      </c>
      <c r="D2566" s="1">
        <f>IF(B2566=0,-1,RIGHT(A2566,LEN(A2566)-B2566)+0)</f>
        <v>5184582</v>
      </c>
      <c r="F2566" s="1">
        <f>IF(C2566&lt;0,443300000,44330*(1-POWER(C2566/$A$1,1/5.255))*1000)</f>
        <v>5183827.8629442379</v>
      </c>
      <c r="H2566" s="5">
        <f t="shared" si="40"/>
        <v>1.4545763877630099E-4</v>
      </c>
    </row>
    <row r="2567" spans="1:8">
      <c r="A2567" s="3" t="s">
        <v>13672</v>
      </c>
      <c r="B2567" s="1">
        <f>IF(ISERROR(SEARCH(" ",A2567)), 0, SEARCH(" ",A2567))</f>
        <v>6</v>
      </c>
      <c r="C2567" s="1">
        <f>IF(0=B2567,-1,LEFT(A2567,B2567-1)+0)</f>
        <v>45239</v>
      </c>
      <c r="D2567" s="1">
        <f>IF(B2567=0,-1,RIGHT(A2567,LEN(A2567)-B2567)+0)</f>
        <v>5187843</v>
      </c>
      <c r="F2567" s="1">
        <f>IF(C2567&lt;0,443300000,44330*(1-POWER(C2567/$A$1,1/5.255))*1000)</f>
        <v>5187120.3140477706</v>
      </c>
      <c r="H2567" s="5">
        <f t="shared" si="40"/>
        <v>1.3930374381596075E-4</v>
      </c>
    </row>
    <row r="2568" spans="1:8">
      <c r="A2568" s="3" t="s">
        <v>13673</v>
      </c>
      <c r="B2568" s="1">
        <f>IF(ISERROR(SEARCH(" ",A2568)), 0, SEARCH(" ",A2568))</f>
        <v>6</v>
      </c>
      <c r="C2568" s="1">
        <f>IF(0=B2568,-1,LEFT(A2568,B2568-1)+0)</f>
        <v>45219</v>
      </c>
      <c r="D2568" s="1">
        <f>IF(B2568=0,-1,RIGHT(A2568,LEN(A2568)-B2568)+0)</f>
        <v>5191104</v>
      </c>
      <c r="F2568" s="1">
        <f>IF(C2568&lt;0,443300000,44330*(1-POWER(C2568/$A$1,1/5.255))*1000)</f>
        <v>5190413.9439534834</v>
      </c>
      <c r="H2568" s="5">
        <f t="shared" si="40"/>
        <v>1.3293049927657672E-4</v>
      </c>
    </row>
    <row r="2569" spans="1:8">
      <c r="A2569" s="3" t="s">
        <v>13674</v>
      </c>
      <c r="B2569" s="1">
        <f>IF(ISERROR(SEARCH(" ",A2569)), 0, SEARCH(" ",A2569))</f>
        <v>6</v>
      </c>
      <c r="C2569" s="1">
        <f>IF(0=B2569,-1,LEFT(A2569,B2569-1)+0)</f>
        <v>45199</v>
      </c>
      <c r="D2569" s="1">
        <f>IF(B2569=0,-1,RIGHT(A2569,LEN(A2569)-B2569)+0)</f>
        <v>5194365</v>
      </c>
      <c r="F2569" s="1">
        <f>IF(C2569&lt;0,443300000,44330*(1-POWER(C2569/$A$1,1/5.255))*1000)</f>
        <v>5193708.7536050817</v>
      </c>
      <c r="H2569" s="5">
        <f t="shared" si="40"/>
        <v>1.263381365996229E-4</v>
      </c>
    </row>
    <row r="2570" spans="1:8">
      <c r="A2570" s="3" t="s">
        <v>13675</v>
      </c>
      <c r="B2570" s="1">
        <f>IF(ISERROR(SEARCH(" ",A2570)), 0, SEARCH(" ",A2570))</f>
        <v>6</v>
      </c>
      <c r="C2570" s="1">
        <f>IF(0=B2570,-1,LEFT(A2570,B2570-1)+0)</f>
        <v>45179</v>
      </c>
      <c r="D2570" s="1">
        <f>IF(B2570=0,-1,RIGHT(A2570,LEN(A2570)-B2570)+0)</f>
        <v>5197626</v>
      </c>
      <c r="F2570" s="1">
        <f>IF(C2570&lt;0,443300000,44330*(1-POWER(C2570/$A$1,1/5.255))*1000)</f>
        <v>5197004.7439474454</v>
      </c>
      <c r="H2570" s="5">
        <f t="shared" si="40"/>
        <v>1.1952688641979724E-4</v>
      </c>
    </row>
    <row r="2571" spans="1:8">
      <c r="A2571" s="3" t="s">
        <v>13676</v>
      </c>
      <c r="B2571" s="1">
        <f>IF(ISERROR(SEARCH(" ",A2571)), 0, SEARCH(" ",A2571))</f>
        <v>6</v>
      </c>
      <c r="C2571" s="1">
        <f>IF(0=B2571,-1,LEFT(A2571,B2571-1)+0)</f>
        <v>45159</v>
      </c>
      <c r="D2571" s="1">
        <f>IF(B2571=0,-1,RIGHT(A2571,LEN(A2571)-B2571)+0)</f>
        <v>5200887</v>
      </c>
      <c r="F2571" s="1">
        <f>IF(C2571&lt;0,443300000,44330*(1-POWER(C2571/$A$1,1/5.255))*1000)</f>
        <v>5200301.9159266204</v>
      </c>
      <c r="H2571" s="5">
        <f t="shared" si="40"/>
        <v>1.124969785691625E-4</v>
      </c>
    </row>
    <row r="2572" spans="1:8">
      <c r="A2572" s="3" t="s">
        <v>13677</v>
      </c>
      <c r="B2572" s="1">
        <f>IF(ISERROR(SEARCH(" ",A2572)), 0, SEARCH(" ",A2572))</f>
        <v>6</v>
      </c>
      <c r="C2572" s="1">
        <f>IF(0=B2572,-1,LEFT(A2572,B2572-1)+0)</f>
        <v>45139</v>
      </c>
      <c r="D2572" s="1">
        <f>IF(B2572=0,-1,RIGHT(A2572,LEN(A2572)-B2572)+0)</f>
        <v>5204134</v>
      </c>
      <c r="F2572" s="1">
        <f>IF(C2572&lt;0,443300000,44330*(1-POWER(C2572/$A$1,1/5.255))*1000)</f>
        <v>5203600.2704898454</v>
      </c>
      <c r="H2572" s="5">
        <f t="shared" si="40"/>
        <v>1.0255875620315985E-4</v>
      </c>
    </row>
    <row r="2573" spans="1:8">
      <c r="A2573" s="3" t="s">
        <v>13678</v>
      </c>
      <c r="B2573" s="1">
        <f>IF(ISERROR(SEARCH(" ",A2573)), 0, SEARCH(" ",A2573))</f>
        <v>6</v>
      </c>
      <c r="C2573" s="1">
        <f>IF(0=B2573,-1,LEFT(A2573,B2573-1)+0)</f>
        <v>45119</v>
      </c>
      <c r="D2573" s="1">
        <f>IF(B2573=0,-1,RIGHT(A2573,LEN(A2573)-B2573)+0)</f>
        <v>5207395</v>
      </c>
      <c r="F2573" s="1">
        <f>IF(C2573&lt;0,443300000,44330*(1-POWER(C2573/$A$1,1/5.255))*1000)</f>
        <v>5206899.8085855199</v>
      </c>
      <c r="H2573" s="5">
        <f t="shared" si="40"/>
        <v>9.5093883694265095E-5</v>
      </c>
    </row>
    <row r="2574" spans="1:8">
      <c r="A2574" s="3" t="s">
        <v>13679</v>
      </c>
      <c r="B2574" s="1">
        <f>IF(ISERROR(SEARCH(" ",A2574)), 0, SEARCH(" ",A2574))</f>
        <v>6</v>
      </c>
      <c r="C2574" s="1">
        <f>IF(0=B2574,-1,LEFT(A2574,B2574-1)+0)</f>
        <v>45099</v>
      </c>
      <c r="D2574" s="1">
        <f>IF(B2574=0,-1,RIGHT(A2574,LEN(A2574)-B2574)+0)</f>
        <v>5210656</v>
      </c>
      <c r="F2574" s="1">
        <f>IF(C2574&lt;0,443300000,44330*(1-POWER(C2574/$A$1,1/5.255))*1000)</f>
        <v>5210200.5311632426</v>
      </c>
      <c r="H2574" s="5">
        <f t="shared" si="40"/>
        <v>8.7411035531294805E-5</v>
      </c>
    </row>
    <row r="2575" spans="1:8">
      <c r="A2575" s="3" t="s">
        <v>13680</v>
      </c>
      <c r="B2575" s="1">
        <f>IF(ISERROR(SEARCH(" ",A2575)), 0, SEARCH(" ",A2575))</f>
        <v>6</v>
      </c>
      <c r="C2575" s="1">
        <f>IF(0=B2575,-1,LEFT(A2575,B2575-1)+0)</f>
        <v>45079</v>
      </c>
      <c r="D2575" s="1">
        <f>IF(B2575=0,-1,RIGHT(A2575,LEN(A2575)-B2575)+0)</f>
        <v>5213917</v>
      </c>
      <c r="F2575" s="1">
        <f>IF(C2575&lt;0,443300000,44330*(1-POWER(C2575/$A$1,1/5.255))*1000)</f>
        <v>5213502.439173785</v>
      </c>
      <c r="H2575" s="5">
        <f t="shared" si="40"/>
        <v>7.9510438354688366E-5</v>
      </c>
    </row>
    <row r="2576" spans="1:8">
      <c r="A2576" s="3" t="s">
        <v>13681</v>
      </c>
      <c r="B2576" s="1">
        <f>IF(ISERROR(SEARCH(" ",A2576)), 0, SEARCH(" ",A2576))</f>
        <v>6</v>
      </c>
      <c r="C2576" s="1">
        <f>IF(0=B2576,-1,LEFT(A2576,B2576-1)+0)</f>
        <v>45059</v>
      </c>
      <c r="D2576" s="1">
        <f>IF(B2576=0,-1,RIGHT(A2576,LEN(A2576)-B2576)+0)</f>
        <v>5217178</v>
      </c>
      <c r="F2576" s="1">
        <f>IF(C2576&lt;0,443300000,44330*(1-POWER(C2576/$A$1,1/5.255))*1000)</f>
        <v>5216805.5335691022</v>
      </c>
      <c r="H2576" s="5">
        <f t="shared" si="40"/>
        <v>7.1392318011351055E-5</v>
      </c>
    </row>
    <row r="2577" spans="1:8">
      <c r="A2577" s="3" t="s">
        <v>13682</v>
      </c>
      <c r="B2577" s="1">
        <f>IF(ISERROR(SEARCH(" ",A2577)), 0, SEARCH(" ",A2577))</f>
        <v>6</v>
      </c>
      <c r="C2577" s="1">
        <f>IF(0=B2577,-1,LEFT(A2577,B2577-1)+0)</f>
        <v>45039</v>
      </c>
      <c r="D2577" s="1">
        <f>IF(B2577=0,-1,RIGHT(A2577,LEN(A2577)-B2577)+0)</f>
        <v>5220439</v>
      </c>
      <c r="F2577" s="1">
        <f>IF(C2577&lt;0,443300000,44330*(1-POWER(C2577/$A$1,1/5.255))*1000)</f>
        <v>5220109.8153023496</v>
      </c>
      <c r="H2577" s="5">
        <f t="shared" si="40"/>
        <v>6.3056899553921234E-5</v>
      </c>
    </row>
    <row r="2578" spans="1:8">
      <c r="A2578" s="3" t="s">
        <v>13683</v>
      </c>
      <c r="B2578" s="1">
        <f>IF(ISERROR(SEARCH(" ",A2578)), 0, SEARCH(" ",A2578))</f>
        <v>6</v>
      </c>
      <c r="C2578" s="1">
        <f>IF(0=B2578,-1,LEFT(A2578,B2578-1)+0)</f>
        <v>45019</v>
      </c>
      <c r="D2578" s="1">
        <f>IF(B2578=0,-1,RIGHT(A2578,LEN(A2578)-B2578)+0)</f>
        <v>5223699</v>
      </c>
      <c r="F2578" s="1">
        <f>IF(C2578&lt;0,443300000,44330*(1-POWER(C2578/$A$1,1/5.255))*1000)</f>
        <v>5223415.2853278574</v>
      </c>
      <c r="H2578" s="5">
        <f t="shared" si="40"/>
        <v>5.4312982456041161E-5</v>
      </c>
    </row>
    <row r="2579" spans="1:8">
      <c r="A2579" s="3" t="s">
        <v>13684</v>
      </c>
      <c r="B2579" s="1">
        <f>IF(ISERROR(SEARCH(" ",A2579)), 0, SEARCH(" ",A2579))</f>
        <v>6</v>
      </c>
      <c r="C2579" s="1">
        <f>IF(0=B2579,-1,LEFT(A2579,B2579-1)+0)</f>
        <v>44999</v>
      </c>
      <c r="D2579" s="1">
        <f>IF(B2579=0,-1,RIGHT(A2579,LEN(A2579)-B2579)+0)</f>
        <v>5226960</v>
      </c>
      <c r="F2579" s="1">
        <f>IF(C2579&lt;0,443300000,44330*(1-POWER(C2579/$A$1,1/5.255))*1000)</f>
        <v>5226721.9446011586</v>
      </c>
      <c r="H2579" s="5">
        <f t="shared" si="40"/>
        <v>4.5543757526628964E-5</v>
      </c>
    </row>
    <row r="2580" spans="1:8">
      <c r="A2580" s="3" t="s">
        <v>13685</v>
      </c>
      <c r="B2580" s="1">
        <f>IF(ISERROR(SEARCH(" ",A2580)), 0, SEARCH(" ",A2580))</f>
        <v>6</v>
      </c>
      <c r="C2580" s="1">
        <f>IF(0=B2580,-1,LEFT(A2580,B2580-1)+0)</f>
        <v>44979</v>
      </c>
      <c r="D2580" s="1">
        <f>IF(B2580=0,-1,RIGHT(A2580,LEN(A2580)-B2580)+0)</f>
        <v>5230207</v>
      </c>
      <c r="F2580" s="1">
        <f>IF(C2580&lt;0,443300000,44330*(1-POWER(C2580/$A$1,1/5.255))*1000)</f>
        <v>5230029.7940789666</v>
      </c>
      <c r="H2580" s="5">
        <f t="shared" si="40"/>
        <v>3.3881244286009583E-5</v>
      </c>
    </row>
    <row r="2581" spans="1:8">
      <c r="A2581" s="3" t="s">
        <v>13686</v>
      </c>
      <c r="B2581" s="1">
        <f>IF(ISERROR(SEARCH(" ",A2581)), 0, SEARCH(" ",A2581))</f>
        <v>6</v>
      </c>
      <c r="C2581" s="1">
        <f>IF(0=B2581,-1,LEFT(A2581,B2581-1)+0)</f>
        <v>44959</v>
      </c>
      <c r="D2581" s="1">
        <f>IF(B2581=0,-1,RIGHT(A2581,LEN(A2581)-B2581)+0)</f>
        <v>5233468</v>
      </c>
      <c r="F2581" s="1">
        <f>IF(C2581&lt;0,443300000,44330*(1-POWER(C2581/$A$1,1/5.255))*1000)</f>
        <v>5233338.8347192062</v>
      </c>
      <c r="H2581" s="5">
        <f t="shared" si="40"/>
        <v>2.4680628752061444E-5</v>
      </c>
    </row>
    <row r="2582" spans="1:8">
      <c r="A2582" s="3" t="s">
        <v>13687</v>
      </c>
      <c r="B2582" s="1">
        <f>IF(ISERROR(SEARCH(" ",A2582)), 0, SEARCH(" ",A2582))</f>
        <v>6</v>
      </c>
      <c r="C2582" s="1">
        <f>IF(0=B2582,-1,LEFT(A2582,B2582-1)+0)</f>
        <v>44939</v>
      </c>
      <c r="D2582" s="1">
        <f>IF(B2582=0,-1,RIGHT(A2582,LEN(A2582)-B2582)+0)</f>
        <v>5236729</v>
      </c>
      <c r="F2582" s="1">
        <f>IF(C2582&lt;0,443300000,44330*(1-POWER(C2582/$A$1,1/5.255))*1000)</f>
        <v>5236649.067480986</v>
      </c>
      <c r="H2582" s="5">
        <f t="shared" si="40"/>
        <v>1.526382576107976E-5</v>
      </c>
    </row>
    <row r="2583" spans="1:8">
      <c r="A2583" s="3" t="s">
        <v>13688</v>
      </c>
      <c r="B2583" s="1">
        <f>IF(ISERROR(SEARCH(" ",A2583)), 0, SEARCH(" ",A2583))</f>
        <v>6</v>
      </c>
      <c r="C2583" s="1">
        <f>IF(0=B2583,-1,LEFT(A2583,B2583-1)+0)</f>
        <v>44919</v>
      </c>
      <c r="D2583" s="1">
        <f>IF(B2583=0,-1,RIGHT(A2583,LEN(A2583)-B2583)+0)</f>
        <v>5239990</v>
      </c>
      <c r="F2583" s="1">
        <f>IF(C2583&lt;0,443300000,44330*(1-POWER(C2583/$A$1,1/5.255))*1000)</f>
        <v>5239960.4933246234</v>
      </c>
      <c r="H2583" s="5">
        <f t="shared" si="40"/>
        <v>5.6310556654796694E-6</v>
      </c>
    </row>
    <row r="2584" spans="1:8">
      <c r="A2584" s="3" t="s">
        <v>13689</v>
      </c>
      <c r="B2584" s="1">
        <f>IF(ISERROR(SEARCH(" ",A2584)), 0, SEARCH(" ",A2584))</f>
        <v>6</v>
      </c>
      <c r="C2584" s="1">
        <f>IF(0=B2584,-1,LEFT(A2584,B2584-1)+0)</f>
        <v>44899</v>
      </c>
      <c r="D2584" s="1">
        <f>IF(B2584=0,-1,RIGHT(A2584,LEN(A2584)-B2584)+0)</f>
        <v>5243308</v>
      </c>
      <c r="F2584" s="1">
        <f>IF(C2584&lt;0,443300000,44330*(1-POWER(C2584/$A$1,1/5.255))*1000)</f>
        <v>5243273.1132116355</v>
      </c>
      <c r="H2584" s="5">
        <f t="shared" si="40"/>
        <v>6.6535836469076029E-6</v>
      </c>
    </row>
    <row r="2585" spans="1:8">
      <c r="A2585" s="3" t="s">
        <v>13690</v>
      </c>
      <c r="B2585" s="1">
        <f>IF(ISERROR(SEARCH(" ",A2585)), 0, SEARCH(" ",A2585))</f>
        <v>6</v>
      </c>
      <c r="C2585" s="1">
        <f>IF(0=B2585,-1,LEFT(A2585,B2585-1)+0)</f>
        <v>44879</v>
      </c>
      <c r="D2585" s="1">
        <f>IF(B2585=0,-1,RIGHT(A2585,LEN(A2585)-B2585)+0)</f>
        <v>5246678</v>
      </c>
      <c r="F2585" s="1">
        <f>IF(C2585&lt;0,443300000,44330*(1-POWER(C2585/$A$1,1/5.255))*1000)</f>
        <v>5246586.928104734</v>
      </c>
      <c r="H2585" s="5">
        <f t="shared" si="40"/>
        <v>1.7358011157908252E-5</v>
      </c>
    </row>
    <row r="2586" spans="1:8">
      <c r="A2586" s="3" t="s">
        <v>13691</v>
      </c>
      <c r="B2586" s="1">
        <f>IF(ISERROR(SEARCH(" ",A2586)), 0, SEARCH(" ",A2586))</f>
        <v>6</v>
      </c>
      <c r="C2586" s="1">
        <f>IF(0=B2586,-1,LEFT(A2586,B2586-1)+0)</f>
        <v>44859</v>
      </c>
      <c r="D2586" s="1">
        <f>IF(B2586=0,-1,RIGHT(A2586,LEN(A2586)-B2586)+0)</f>
        <v>5250049</v>
      </c>
      <c r="F2586" s="1">
        <f>IF(C2586&lt;0,443300000,44330*(1-POWER(C2586/$A$1,1/5.255))*1000)</f>
        <v>5249901.9389678538</v>
      </c>
      <c r="H2586" s="5">
        <f t="shared" si="40"/>
        <v>2.8011363731312878E-5</v>
      </c>
    </row>
    <row r="2587" spans="1:8">
      <c r="A2587" s="3" t="s">
        <v>13692</v>
      </c>
      <c r="B2587" s="1">
        <f>IF(ISERROR(SEARCH(" ",A2587)), 0, SEARCH(" ",A2587))</f>
        <v>6</v>
      </c>
      <c r="C2587" s="1">
        <f>IF(0=B2587,-1,LEFT(A2587,B2587-1)+0)</f>
        <v>44839</v>
      </c>
      <c r="D2587" s="1">
        <f>IF(B2587=0,-1,RIGHT(A2587,LEN(A2587)-B2587)+0)</f>
        <v>5253419</v>
      </c>
      <c r="F2587" s="1">
        <f>IF(C2587&lt;0,443300000,44330*(1-POWER(C2587/$A$1,1/5.255))*1000)</f>
        <v>5253218.1467661187</v>
      </c>
      <c r="H2587" s="5">
        <f t="shared" si="40"/>
        <v>3.8232860139519562E-5</v>
      </c>
    </row>
    <row r="2588" spans="1:8">
      <c r="A2588" s="3" t="s">
        <v>13693</v>
      </c>
      <c r="B2588" s="1">
        <f>IF(ISERROR(SEARCH(" ",A2588)), 0, SEARCH(" ",A2588))</f>
        <v>6</v>
      </c>
      <c r="C2588" s="1">
        <f>IF(0=B2588,-1,LEFT(A2588,B2588-1)+0)</f>
        <v>44819</v>
      </c>
      <c r="D2588" s="1">
        <f>IF(B2588=0,-1,RIGHT(A2588,LEN(A2588)-B2588)+0)</f>
        <v>5256789</v>
      </c>
      <c r="F2588" s="1">
        <f>IF(C2588&lt;0,443300000,44330*(1-POWER(C2588/$A$1,1/5.255))*1000)</f>
        <v>5256535.5524658691</v>
      </c>
      <c r="H2588" s="5">
        <f t="shared" si="40"/>
        <v>4.8213374006620047E-5</v>
      </c>
    </row>
    <row r="2589" spans="1:8">
      <c r="A2589" s="3" t="s">
        <v>13694</v>
      </c>
      <c r="B2589" s="1">
        <f>IF(ISERROR(SEARCH(" ",A2589)), 0, SEARCH(" ",A2589))</f>
        <v>6</v>
      </c>
      <c r="C2589" s="1">
        <f>IF(0=B2589,-1,LEFT(A2589,B2589-1)+0)</f>
        <v>44799</v>
      </c>
      <c r="D2589" s="1">
        <f>IF(B2589=0,-1,RIGHT(A2589,LEN(A2589)-B2589)+0)</f>
        <v>5260145</v>
      </c>
      <c r="F2589" s="1">
        <f>IF(C2589&lt;0,443300000,44330*(1-POWER(C2589/$A$1,1/5.255))*1000)</f>
        <v>5259854.15703467</v>
      </c>
      <c r="H2589" s="5">
        <f t="shared" si="40"/>
        <v>5.5291815212317766E-5</v>
      </c>
    </row>
    <row r="2590" spans="1:8">
      <c r="A2590" s="3" t="s">
        <v>13695</v>
      </c>
      <c r="B2590" s="1">
        <f>IF(ISERROR(SEARCH(" ",A2590)), 0, SEARCH(" ",A2590))</f>
        <v>6</v>
      </c>
      <c r="C2590" s="1">
        <f>IF(0=B2590,-1,LEFT(A2590,B2590-1)+0)</f>
        <v>44779</v>
      </c>
      <c r="D2590" s="1">
        <f>IF(B2590=0,-1,RIGHT(A2590,LEN(A2590)-B2590)+0)</f>
        <v>5263515</v>
      </c>
      <c r="F2590" s="1">
        <f>IF(C2590&lt;0,443300000,44330*(1-POWER(C2590/$A$1,1/5.255))*1000)</f>
        <v>5263173.961441284</v>
      </c>
      <c r="H2590" s="5">
        <f t="shared" si="40"/>
        <v>6.4792929955733838E-5</v>
      </c>
    </row>
    <row r="2591" spans="1:8">
      <c r="A2591" s="3" t="s">
        <v>13696</v>
      </c>
      <c r="B2591" s="1">
        <f>IF(ISERROR(SEARCH(" ",A2591)), 0, SEARCH(" ",A2591))</f>
        <v>6</v>
      </c>
      <c r="C2591" s="1">
        <f>IF(0=B2591,-1,LEFT(A2591,B2591-1)+0)</f>
        <v>44759</v>
      </c>
      <c r="D2591" s="1">
        <f>IF(B2591=0,-1,RIGHT(A2591,LEN(A2591)-B2591)+0)</f>
        <v>5266885</v>
      </c>
      <c r="F2591" s="1">
        <f>IF(C2591&lt;0,443300000,44330*(1-POWER(C2591/$A$1,1/5.255))*1000)</f>
        <v>5266494.9666556921</v>
      </c>
      <c r="H2591" s="5">
        <f t="shared" si="40"/>
        <v>7.4053894153359025E-5</v>
      </c>
    </row>
    <row r="2592" spans="1:8">
      <c r="A2592" s="3" t="s">
        <v>13697</v>
      </c>
      <c r="B2592" s="1">
        <f>IF(ISERROR(SEARCH(" ",A2592)), 0, SEARCH(" ",A2592))</f>
        <v>6</v>
      </c>
      <c r="C2592" s="1">
        <f>IF(0=B2592,-1,LEFT(A2592,B2592-1)+0)</f>
        <v>44739</v>
      </c>
      <c r="D2592" s="1">
        <f>IF(B2592=0,-1,RIGHT(A2592,LEN(A2592)-B2592)+0)</f>
        <v>5270255</v>
      </c>
      <c r="F2592" s="1">
        <f>IF(C2592&lt;0,443300000,44330*(1-POWER(C2592/$A$1,1/5.255))*1000)</f>
        <v>5269817.1736490978</v>
      </c>
      <c r="H2592" s="5">
        <f t="shared" si="40"/>
        <v>8.3074984208962794E-5</v>
      </c>
    </row>
    <row r="2593" spans="1:8">
      <c r="A2593" s="3" t="s">
        <v>13698</v>
      </c>
      <c r="B2593" s="1">
        <f>IF(ISERROR(SEARCH(" ",A2593)), 0, SEARCH(" ",A2593))</f>
        <v>6</v>
      </c>
      <c r="C2593" s="1">
        <f>IF(0=B2593,-1,LEFT(A2593,B2593-1)+0)</f>
        <v>44719</v>
      </c>
      <c r="D2593" s="1">
        <f>IF(B2593=0,-1,RIGHT(A2593,LEN(A2593)-B2593)+0)</f>
        <v>5273625</v>
      </c>
      <c r="F2593" s="1">
        <f>IF(C2593&lt;0,443300000,44330*(1-POWER(C2593/$A$1,1/5.255))*1000)</f>
        <v>5273140.5833939277</v>
      </c>
      <c r="H2593" s="5">
        <f t="shared" si="40"/>
        <v>9.1856475587918449E-5</v>
      </c>
    </row>
    <row r="2594" spans="1:8">
      <c r="A2594" s="3" t="s">
        <v>13699</v>
      </c>
      <c r="B2594" s="1">
        <f>IF(ISERROR(SEARCH(" ",A2594)), 0, SEARCH(" ",A2594))</f>
        <v>6</v>
      </c>
      <c r="C2594" s="1">
        <f>IF(0=B2594,-1,LEFT(A2594,B2594-1)+0)</f>
        <v>44699</v>
      </c>
      <c r="D2594" s="1">
        <f>IF(B2594=0,-1,RIGHT(A2594,LEN(A2594)-B2594)+0)</f>
        <v>5276996</v>
      </c>
      <c r="F2594" s="1">
        <f>IF(C2594&lt;0,443300000,44330*(1-POWER(C2594/$A$1,1/5.255))*1000)</f>
        <v>5276465.1968638189</v>
      </c>
      <c r="H2594" s="5">
        <f t="shared" si="40"/>
        <v>1.0058812555118221E-4</v>
      </c>
    </row>
    <row r="2595" spans="1:8">
      <c r="A2595" s="3" t="s">
        <v>13700</v>
      </c>
      <c r="B2595" s="1">
        <f>IF(ISERROR(SEARCH(" ",A2595)), 0, SEARCH(" ",A2595))</f>
        <v>6</v>
      </c>
      <c r="C2595" s="1">
        <f>IF(0=B2595,-1,LEFT(A2595,B2595-1)+0)</f>
        <v>44679</v>
      </c>
      <c r="D2595" s="1">
        <f>IF(B2595=0,-1,RIGHT(A2595,LEN(A2595)-B2595)+0)</f>
        <v>5280366</v>
      </c>
      <c r="F2595" s="1">
        <f>IF(C2595&lt;0,443300000,44330*(1-POWER(C2595/$A$1,1/5.255))*1000)</f>
        <v>5279791.0150336428</v>
      </c>
      <c r="H2595" s="5">
        <f t="shared" si="40"/>
        <v>1.0889111973625287E-4</v>
      </c>
    </row>
    <row r="2596" spans="1:8">
      <c r="A2596" s="3" t="s">
        <v>13701</v>
      </c>
      <c r="B2596" s="1">
        <f>IF(ISERROR(SEARCH(" ",A2596)), 0, SEARCH(" ",A2596))</f>
        <v>6</v>
      </c>
      <c r="C2596" s="1">
        <f>IF(0=B2596,-1,LEFT(A2596,B2596-1)+0)</f>
        <v>44659</v>
      </c>
      <c r="D2596" s="1">
        <f>IF(B2596=0,-1,RIGHT(A2596,LEN(A2596)-B2596)+0)</f>
        <v>5283736</v>
      </c>
      <c r="F2596" s="1">
        <f>IF(C2596&lt;0,443300000,44330*(1-POWER(C2596/$A$1,1/5.255))*1000)</f>
        <v>5283118.0388794914</v>
      </c>
      <c r="H2596" s="5">
        <f t="shared" si="40"/>
        <v>1.1695533624477286E-4</v>
      </c>
    </row>
    <row r="2597" spans="1:8">
      <c r="A2597" s="3" t="s">
        <v>13702</v>
      </c>
      <c r="B2597" s="1">
        <f>IF(ISERROR(SEARCH(" ",A2597)), 0, SEARCH(" ",A2597))</f>
        <v>6</v>
      </c>
      <c r="C2597" s="1">
        <f>IF(0=B2597,-1,LEFT(A2597,B2597-1)+0)</f>
        <v>44639</v>
      </c>
      <c r="D2597" s="1">
        <f>IF(B2597=0,-1,RIGHT(A2597,LEN(A2597)-B2597)+0)</f>
        <v>5287106</v>
      </c>
      <c r="F2597" s="1">
        <f>IF(C2597&lt;0,443300000,44330*(1-POWER(C2597/$A$1,1/5.255))*1000)</f>
        <v>5286446.2693786975</v>
      </c>
      <c r="H2597" s="5">
        <f t="shared" si="40"/>
        <v>1.2478104681511973E-4</v>
      </c>
    </row>
    <row r="2598" spans="1:8">
      <c r="A2598" s="3" t="s">
        <v>13703</v>
      </c>
      <c r="B2598" s="1">
        <f>IF(ISERROR(SEARCH(" ",A2598)), 0, SEARCH(" ",A2598))</f>
        <v>6</v>
      </c>
      <c r="C2598" s="1">
        <f>IF(0=B2598,-1,LEFT(A2598,B2598-1)+0)</f>
        <v>44619</v>
      </c>
      <c r="D2598" s="1">
        <f>IF(B2598=0,-1,RIGHT(A2598,LEN(A2598)-B2598)+0)</f>
        <v>5290462</v>
      </c>
      <c r="F2598" s="1">
        <f>IF(C2598&lt;0,443300000,44330*(1-POWER(C2598/$A$1,1/5.255))*1000)</f>
        <v>5289775.7075098027</v>
      </c>
      <c r="H2598" s="5">
        <f t="shared" si="40"/>
        <v>1.2972260082339606E-4</v>
      </c>
    </row>
    <row r="2599" spans="1:8">
      <c r="A2599" s="3" t="s">
        <v>13704</v>
      </c>
      <c r="B2599" s="1">
        <f>IF(ISERROR(SEARCH(" ",A2599)), 0, SEARCH(" ",A2599))</f>
        <v>6</v>
      </c>
      <c r="C2599" s="1">
        <f>IF(0=B2599,-1,LEFT(A2599,B2599-1)+0)</f>
        <v>44599</v>
      </c>
      <c r="D2599" s="1">
        <f>IF(B2599=0,-1,RIGHT(A2599,LEN(A2599)-B2599)+0)</f>
        <v>5293832</v>
      </c>
      <c r="F2599" s="1">
        <f>IF(C2599&lt;0,443300000,44330*(1-POWER(C2599/$A$1,1/5.255))*1000)</f>
        <v>5293106.3542525992</v>
      </c>
      <c r="H2599" s="5">
        <f t="shared" si="40"/>
        <v>1.3707381484732048E-4</v>
      </c>
    </row>
    <row r="2600" spans="1:8">
      <c r="A2600" s="3" t="s">
        <v>13705</v>
      </c>
      <c r="B2600" s="1">
        <f>IF(ISERROR(SEARCH(" ",A2600)), 0, SEARCH(" ",A2600))</f>
        <v>6</v>
      </c>
      <c r="C2600" s="1">
        <f>IF(0=B2600,-1,LEFT(A2600,B2600-1)+0)</f>
        <v>44579</v>
      </c>
      <c r="D2600" s="1">
        <f>IF(B2600=0,-1,RIGHT(A2600,LEN(A2600)-B2600)+0)</f>
        <v>5297202</v>
      </c>
      <c r="F2600" s="1">
        <f>IF(C2600&lt;0,443300000,44330*(1-POWER(C2600/$A$1,1/5.255))*1000)</f>
        <v>5296438.2105881069</v>
      </c>
      <c r="H2600" s="5">
        <f t="shared" si="40"/>
        <v>1.4418732981923561E-4</v>
      </c>
    </row>
    <row r="2601" spans="1:8">
      <c r="A2601" s="3" t="s">
        <v>13706</v>
      </c>
      <c r="B2601" s="1">
        <f>IF(ISERROR(SEARCH(" ",A2601)), 0, SEARCH(" ",A2601))</f>
        <v>6</v>
      </c>
      <c r="C2601" s="1">
        <f>IF(0=B2601,-1,LEFT(A2601,B2601-1)+0)</f>
        <v>44559</v>
      </c>
      <c r="D2601" s="1">
        <f>IF(B2601=0,-1,RIGHT(A2601,LEN(A2601)-B2601)+0)</f>
        <v>5300573</v>
      </c>
      <c r="F2601" s="1">
        <f>IF(C2601&lt;0,443300000,44330*(1-POWER(C2601/$A$1,1/5.255))*1000)</f>
        <v>5299771.277498588</v>
      </c>
      <c r="H2601" s="5">
        <f t="shared" si="40"/>
        <v>1.5125204414919558E-4</v>
      </c>
    </row>
    <row r="2602" spans="1:8">
      <c r="A2602" s="3" t="s">
        <v>13707</v>
      </c>
      <c r="B2602" s="1">
        <f>IF(ISERROR(SEARCH(" ",A2602)), 0, SEARCH(" ",A2602))</f>
        <v>6</v>
      </c>
      <c r="C2602" s="1">
        <f>IF(0=B2602,-1,LEFT(A2602,B2602-1)+0)</f>
        <v>44539</v>
      </c>
      <c r="D2602" s="1">
        <f>IF(B2602=0,-1,RIGHT(A2602,LEN(A2602)-B2602)+0)</f>
        <v>5303943</v>
      </c>
      <c r="F2602" s="1">
        <f>IF(C2602&lt;0,443300000,44330*(1-POWER(C2602/$A$1,1/5.255))*1000)</f>
        <v>5303105.5559675293</v>
      </c>
      <c r="H2602" s="5">
        <f t="shared" si="40"/>
        <v>1.5789084318415482E-4</v>
      </c>
    </row>
    <row r="2603" spans="1:8">
      <c r="A2603" s="3" t="s">
        <v>13708</v>
      </c>
      <c r="B2603" s="1">
        <f>IF(ISERROR(SEARCH(" ",A2603)), 0, SEARCH(" ",A2603))</f>
        <v>6</v>
      </c>
      <c r="C2603" s="1">
        <f>IF(0=B2603,-1,LEFT(A2603,B2603-1)+0)</f>
        <v>44519</v>
      </c>
      <c r="D2603" s="1">
        <f>IF(B2603=0,-1,RIGHT(A2603,LEN(A2603)-B2603)+0)</f>
        <v>5307313</v>
      </c>
      <c r="F2603" s="1">
        <f>IF(C2603&lt;0,443300000,44330*(1-POWER(C2603/$A$1,1/5.255))*1000)</f>
        <v>5306441.0469796788</v>
      </c>
      <c r="H2603" s="5">
        <f t="shared" si="40"/>
        <v>1.6429274480725091E-4</v>
      </c>
    </row>
    <row r="2604" spans="1:8">
      <c r="A2604" s="3" t="s">
        <v>13709</v>
      </c>
      <c r="B2604" s="1">
        <f>IF(ISERROR(SEARCH(" ",A2604)), 0, SEARCH(" ",A2604))</f>
        <v>6</v>
      </c>
      <c r="C2604" s="1">
        <f>IF(0=B2604,-1,LEFT(A2604,B2604-1)+0)</f>
        <v>44499</v>
      </c>
      <c r="D2604" s="1">
        <f>IF(B2604=0,-1,RIGHT(A2604,LEN(A2604)-B2604)+0)</f>
        <v>5310683</v>
      </c>
      <c r="F2604" s="1">
        <f>IF(C2604&lt;0,443300000,44330*(1-POWER(C2604/$A$1,1/5.255))*1000)</f>
        <v>5309777.7515210165</v>
      </c>
      <c r="H2604" s="5">
        <f t="shared" si="40"/>
        <v>1.7045801434269922E-4</v>
      </c>
    </row>
    <row r="2605" spans="1:8">
      <c r="A2605" s="3" t="s">
        <v>13710</v>
      </c>
      <c r="B2605" s="1">
        <f>IF(ISERROR(SEARCH(" ",A2605)), 0, SEARCH(" ",A2605))</f>
        <v>6</v>
      </c>
      <c r="C2605" s="1">
        <f>IF(0=B2605,-1,LEFT(A2605,B2605-1)+0)</f>
        <v>44479</v>
      </c>
      <c r="D2605" s="1">
        <f>IF(B2605=0,-1,RIGHT(A2605,LEN(A2605)-B2605)+0)</f>
        <v>5314053</v>
      </c>
      <c r="F2605" s="1">
        <f>IF(C2605&lt;0,443300000,44330*(1-POWER(C2605/$A$1,1/5.255))*1000)</f>
        <v>5313115.6705787629</v>
      </c>
      <c r="H2605" s="5">
        <f t="shared" si="40"/>
        <v>1.7638691620823336E-4</v>
      </c>
    </row>
    <row r="2606" spans="1:8">
      <c r="A2606" s="3" t="s">
        <v>13711</v>
      </c>
      <c r="B2606" s="1">
        <f>IF(ISERROR(SEARCH(" ",A2606)), 0, SEARCH(" ",A2606))</f>
        <v>6</v>
      </c>
      <c r="C2606" s="1">
        <f>IF(0=B2606,-1,LEFT(A2606,B2606-1)+0)</f>
        <v>44459</v>
      </c>
      <c r="D2606" s="1">
        <f>IF(B2606=0,-1,RIGHT(A2606,LEN(A2606)-B2606)+0)</f>
        <v>5317424</v>
      </c>
      <c r="F2606" s="1">
        <f>IF(C2606&lt;0,443300000,44330*(1-POWER(C2606/$A$1,1/5.255))*1000)</f>
        <v>5316454.8051413978</v>
      </c>
      <c r="H2606" s="5">
        <f t="shared" si="40"/>
        <v>1.8226774065830526E-4</v>
      </c>
    </row>
    <row r="2607" spans="1:8">
      <c r="A2607" s="3" t="s">
        <v>13712</v>
      </c>
      <c r="B2607" s="1">
        <f>IF(ISERROR(SEARCH(" ",A2607)), 0, SEARCH(" ",A2607))</f>
        <v>6</v>
      </c>
      <c r="C2607" s="1">
        <f>IF(0=B2607,-1,LEFT(A2607,B2607-1)+0)</f>
        <v>44439</v>
      </c>
      <c r="D2607" s="1">
        <f>IF(B2607=0,-1,RIGHT(A2607,LEN(A2607)-B2607)+0)</f>
        <v>5320779</v>
      </c>
      <c r="F2607" s="1">
        <f>IF(C2607&lt;0,443300000,44330*(1-POWER(C2607/$A$1,1/5.255))*1000)</f>
        <v>5319795.1561986413</v>
      </c>
      <c r="H2607" s="5">
        <f t="shared" si="40"/>
        <v>1.8490596985116554E-4</v>
      </c>
    </row>
    <row r="2608" spans="1:8">
      <c r="A2608" s="3" t="s">
        <v>13713</v>
      </c>
      <c r="B2608" s="1">
        <f>IF(ISERROR(SEARCH(" ",A2608)), 0, SEARCH(" ",A2608))</f>
        <v>6</v>
      </c>
      <c r="C2608" s="1">
        <f>IF(0=B2608,-1,LEFT(A2608,B2608-1)+0)</f>
        <v>44419</v>
      </c>
      <c r="D2608" s="1">
        <f>IF(B2608=0,-1,RIGHT(A2608,LEN(A2608)-B2608)+0)</f>
        <v>5324149</v>
      </c>
      <c r="F2608" s="1">
        <f>IF(C2608&lt;0,443300000,44330*(1-POWER(C2608/$A$1,1/5.255))*1000)</f>
        <v>5323136.7247414691</v>
      </c>
      <c r="H2608" s="5">
        <f t="shared" si="40"/>
        <v>1.9012902503871747E-4</v>
      </c>
    </row>
    <row r="2609" spans="1:8">
      <c r="A2609" s="3" t="s">
        <v>13714</v>
      </c>
      <c r="B2609" s="1">
        <f>IF(ISERROR(SEARCH(" ",A2609)), 0, SEARCH(" ",A2609))</f>
        <v>6</v>
      </c>
      <c r="C2609" s="1">
        <f>IF(0=B2609,-1,LEFT(A2609,B2609-1)+0)</f>
        <v>44399</v>
      </c>
      <c r="D2609" s="1">
        <f>IF(B2609=0,-1,RIGHT(A2609,LEN(A2609)-B2609)+0)</f>
        <v>5327520</v>
      </c>
      <c r="F2609" s="1">
        <f>IF(C2609&lt;0,443300000,44330*(1-POWER(C2609/$A$1,1/5.255))*1000)</f>
        <v>5326479.5117621161</v>
      </c>
      <c r="H2609" s="5">
        <f t="shared" si="40"/>
        <v>1.9530442642803699E-4</v>
      </c>
    </row>
    <row r="2610" spans="1:8">
      <c r="A2610" s="3" t="s">
        <v>13715</v>
      </c>
      <c r="B2610" s="1">
        <f>IF(ISERROR(SEARCH(" ",A2610)), 0, SEARCH(" ",A2610))</f>
        <v>6</v>
      </c>
      <c r="C2610" s="1">
        <f>IF(0=B2610,-1,LEFT(A2610,B2610-1)+0)</f>
        <v>44379</v>
      </c>
      <c r="D2610" s="1">
        <f>IF(B2610=0,-1,RIGHT(A2610,LEN(A2610)-B2610)+0)</f>
        <v>5330890</v>
      </c>
      <c r="F2610" s="1">
        <f>IF(C2610&lt;0,443300000,44330*(1-POWER(C2610/$A$1,1/5.255))*1000)</f>
        <v>5329823.5182540584</v>
      </c>
      <c r="H2610" s="5">
        <f t="shared" si="40"/>
        <v>2.0005697846730368E-4</v>
      </c>
    </row>
    <row r="2611" spans="1:8">
      <c r="A2611" s="3" t="s">
        <v>13716</v>
      </c>
      <c r="B2611" s="1">
        <f>IF(ISERROR(SEARCH(" ",A2611)), 0, SEARCH(" ",A2611))</f>
        <v>6</v>
      </c>
      <c r="C2611" s="1">
        <f>IF(0=B2611,-1,LEFT(A2611,B2611-1)+0)</f>
        <v>44359</v>
      </c>
      <c r="D2611" s="1">
        <f>IF(B2611=0,-1,RIGHT(A2611,LEN(A2611)-B2611)+0)</f>
        <v>5334260</v>
      </c>
      <c r="F2611" s="1">
        <f>IF(C2611&lt;0,443300000,44330*(1-POWER(C2611/$A$1,1/5.255))*1000)</f>
        <v>5333168.7452120446</v>
      </c>
      <c r="H2611" s="5">
        <f t="shared" si="40"/>
        <v>2.0457472788267409E-4</v>
      </c>
    </row>
    <row r="2612" spans="1:8">
      <c r="A2612" s="3" t="s">
        <v>13717</v>
      </c>
      <c r="B2612" s="1">
        <f>IF(ISERROR(SEARCH(" ",A2612)), 0, SEARCH(" ",A2612))</f>
        <v>6</v>
      </c>
      <c r="C2612" s="1">
        <f>IF(0=B2612,-1,LEFT(A2612,B2612-1)+0)</f>
        <v>44339</v>
      </c>
      <c r="D2612" s="1">
        <f>IF(B2612=0,-1,RIGHT(A2612,LEN(A2612)-B2612)+0)</f>
        <v>5337630</v>
      </c>
      <c r="F2612" s="1">
        <f>IF(C2612&lt;0,443300000,44330*(1-POWER(C2612/$A$1,1/5.255))*1000)</f>
        <v>5336515.193632083</v>
      </c>
      <c r="H2612" s="5">
        <f t="shared" si="40"/>
        <v>2.0885793281231303E-4</v>
      </c>
    </row>
    <row r="2613" spans="1:8">
      <c r="A2613" s="3" t="s">
        <v>13718</v>
      </c>
      <c r="B2613" s="1">
        <f>IF(ISERROR(SEARCH(" ",A2613)), 0, SEARCH(" ",A2613))</f>
        <v>6</v>
      </c>
      <c r="C2613" s="1">
        <f>IF(0=B2613,-1,LEFT(A2613,B2613-1)+0)</f>
        <v>44319</v>
      </c>
      <c r="D2613" s="1">
        <f>IF(B2613=0,-1,RIGHT(A2613,LEN(A2613)-B2613)+0)</f>
        <v>5341000</v>
      </c>
      <c r="F2613" s="1">
        <f>IF(C2613&lt;0,443300000,44330*(1-POWER(C2613/$A$1,1/5.255))*1000)</f>
        <v>5339862.8645114247</v>
      </c>
      <c r="H2613" s="5">
        <f t="shared" si="40"/>
        <v>2.1290685051026482E-4</v>
      </c>
    </row>
    <row r="2614" spans="1:8">
      <c r="A2614" s="3" t="s">
        <v>13719</v>
      </c>
      <c r="B2614" s="1">
        <f>IF(ISERROR(SEARCH(" ",A2614)), 0, SEARCH(" ",A2614))</f>
        <v>6</v>
      </c>
      <c r="C2614" s="1">
        <f>IF(0=B2614,-1,LEFT(A2614,B2614-1)+0)</f>
        <v>44299</v>
      </c>
      <c r="D2614" s="1">
        <f>IF(B2614=0,-1,RIGHT(A2614,LEN(A2614)-B2614)+0)</f>
        <v>5344371</v>
      </c>
      <c r="F2614" s="1">
        <f>IF(C2614&lt;0,443300000,44330*(1-POWER(C2614/$A$1,1/5.255))*1000)</f>
        <v>5343211.7588486187</v>
      </c>
      <c r="H2614" s="5">
        <f t="shared" si="40"/>
        <v>2.1690880954583505E-4</v>
      </c>
    </row>
    <row r="2615" spans="1:8">
      <c r="A2615" s="3" t="s">
        <v>13720</v>
      </c>
      <c r="B2615" s="1">
        <f>IF(ISERROR(SEARCH(" ",A2615)), 0, SEARCH(" ",A2615))</f>
        <v>6</v>
      </c>
      <c r="C2615" s="1">
        <f>IF(0=B2615,-1,LEFT(A2615,B2615-1)+0)</f>
        <v>44279</v>
      </c>
      <c r="D2615" s="1">
        <f>IF(B2615=0,-1,RIGHT(A2615,LEN(A2615)-B2615)+0)</f>
        <v>5347726</v>
      </c>
      <c r="F2615" s="1">
        <f>IF(C2615&lt;0,443300000,44330*(1-POWER(C2615/$A$1,1/5.255))*1000)</f>
        <v>5346561.8776434567</v>
      </c>
      <c r="H2615" s="5">
        <f t="shared" si="40"/>
        <v>2.1768549034548843E-4</v>
      </c>
    </row>
    <row r="2616" spans="1:8">
      <c r="A2616" s="3" t="s">
        <v>13721</v>
      </c>
      <c r="B2616" s="1">
        <f>IF(ISERROR(SEARCH(" ",A2616)), 0, SEARCH(" ",A2616))</f>
        <v>6</v>
      </c>
      <c r="C2616" s="1">
        <f>IF(0=B2616,-1,LEFT(A2616,B2616-1)+0)</f>
        <v>44259</v>
      </c>
      <c r="D2616" s="1">
        <f>IF(B2616=0,-1,RIGHT(A2616,LEN(A2616)-B2616)+0)</f>
        <v>5351096</v>
      </c>
      <c r="F2616" s="1">
        <f>IF(C2616&lt;0,443300000,44330*(1-POWER(C2616/$A$1,1/5.255))*1000)</f>
        <v>5349913.2218970051</v>
      </c>
      <c r="H2616" s="5">
        <f t="shared" si="40"/>
        <v>2.2103473811624694E-4</v>
      </c>
    </row>
    <row r="2617" spans="1:8">
      <c r="A2617" s="3" t="s">
        <v>13722</v>
      </c>
      <c r="B2617" s="1">
        <f>IF(ISERROR(SEARCH(" ",A2617)), 0, SEARCH(" ",A2617))</f>
        <v>6</v>
      </c>
      <c r="C2617" s="1">
        <f>IF(0=B2617,-1,LEFT(A2617,B2617-1)+0)</f>
        <v>44239</v>
      </c>
      <c r="D2617" s="1">
        <f>IF(B2617=0,-1,RIGHT(A2617,LEN(A2617)-B2617)+0)</f>
        <v>5354467</v>
      </c>
      <c r="F2617" s="1">
        <f>IF(C2617&lt;0,443300000,44330*(1-POWER(C2617/$A$1,1/5.255))*1000)</f>
        <v>5353265.7926116018</v>
      </c>
      <c r="H2617" s="5">
        <f t="shared" si="40"/>
        <v>2.2433743422048123E-4</v>
      </c>
    </row>
    <row r="2618" spans="1:8">
      <c r="A2618" s="3" t="s">
        <v>13723</v>
      </c>
      <c r="B2618" s="1">
        <f>IF(ISERROR(SEARCH(" ",A2618)), 0, SEARCH(" ",A2618))</f>
        <v>6</v>
      </c>
      <c r="C2618" s="1">
        <f>IF(0=B2618,-1,LEFT(A2618,B2618-1)+0)</f>
        <v>44219</v>
      </c>
      <c r="D2618" s="1">
        <f>IF(B2618=0,-1,RIGHT(A2618,LEN(A2618)-B2618)+0)</f>
        <v>5357837</v>
      </c>
      <c r="F2618" s="1">
        <f>IF(C2618&lt;0,443300000,44330*(1-POWER(C2618/$A$1,1/5.255))*1000)</f>
        <v>5356619.5907908576</v>
      </c>
      <c r="H2618" s="5">
        <f t="shared" si="40"/>
        <v>2.2722027735118464E-4</v>
      </c>
    </row>
    <row r="2619" spans="1:8">
      <c r="A2619" s="3" t="s">
        <v>13724</v>
      </c>
      <c r="B2619" s="1">
        <f>IF(ISERROR(SEARCH(" ",A2619)), 0, SEARCH(" ",A2619))</f>
        <v>6</v>
      </c>
      <c r="C2619" s="1">
        <f>IF(0=B2619,-1,LEFT(A2619,B2619-1)+0)</f>
        <v>44199</v>
      </c>
      <c r="D2619" s="1">
        <f>IF(B2619=0,-1,RIGHT(A2619,LEN(A2619)-B2619)+0)</f>
        <v>5361207</v>
      </c>
      <c r="F2619" s="1">
        <f>IF(C2619&lt;0,443300000,44330*(1-POWER(C2619/$A$1,1/5.255))*1000)</f>
        <v>5359974.6174396584</v>
      </c>
      <c r="H2619" s="5">
        <f t="shared" si="40"/>
        <v>2.2987035575041572E-4</v>
      </c>
    </row>
    <row r="2620" spans="1:8">
      <c r="A2620" s="3" t="s">
        <v>13725</v>
      </c>
      <c r="B2620" s="1">
        <f>IF(ISERROR(SEARCH(" ",A2620)), 0, SEARCH(" ",A2620))</f>
        <v>6</v>
      </c>
      <c r="C2620" s="1">
        <f>IF(0=B2620,-1,LEFT(A2620,B2620-1)+0)</f>
        <v>44179</v>
      </c>
      <c r="D2620" s="1">
        <f>IF(B2620=0,-1,RIGHT(A2620,LEN(A2620)-B2620)+0)</f>
        <v>5364577</v>
      </c>
      <c r="F2620" s="1">
        <f>IF(C2620&lt;0,443300000,44330*(1-POWER(C2620/$A$1,1/5.255))*1000)</f>
        <v>5363330.8735641809</v>
      </c>
      <c r="H2620" s="5">
        <f t="shared" si="40"/>
        <v>2.3228792052366513E-4</v>
      </c>
    </row>
    <row r="2621" spans="1:8">
      <c r="A2621" s="3" t="s">
        <v>13726</v>
      </c>
      <c r="B2621" s="1">
        <f>IF(ISERROR(SEARCH(" ",A2621)), 0, SEARCH(" ",A2621))</f>
        <v>6</v>
      </c>
      <c r="C2621" s="1">
        <f>IF(0=B2621,-1,LEFT(A2621,B2621-1)+0)</f>
        <v>44159</v>
      </c>
      <c r="D2621" s="1">
        <f>IF(B2621=0,-1,RIGHT(A2621,LEN(A2621)-B2621)+0)</f>
        <v>5367948</v>
      </c>
      <c r="F2621" s="1">
        <f>IF(C2621&lt;0,443300000,44330*(1-POWER(C2621/$A$1,1/5.255))*1000)</f>
        <v>5366688.3601718564</v>
      </c>
      <c r="H2621" s="5">
        <f t="shared" si="40"/>
        <v>2.34659469157235E-4</v>
      </c>
    </row>
    <row r="2622" spans="1:8">
      <c r="A2622" s="3" t="s">
        <v>13727</v>
      </c>
      <c r="B2622" s="1">
        <f>IF(ISERROR(SEARCH(" ",A2622)), 0, SEARCH(" ",A2622))</f>
        <v>6</v>
      </c>
      <c r="C2622" s="1">
        <f>IF(0=B2622,-1,LEFT(A2622,B2622-1)+0)</f>
        <v>44139</v>
      </c>
      <c r="D2622" s="1">
        <f>IF(B2622=0,-1,RIGHT(A2622,LEN(A2622)-B2622)+0)</f>
        <v>5371318</v>
      </c>
      <c r="F2622" s="1">
        <f>IF(C2622&lt;0,443300000,44330*(1-POWER(C2622/$A$1,1/5.255))*1000)</f>
        <v>5370047.0782714179</v>
      </c>
      <c r="H2622" s="5">
        <f t="shared" si="40"/>
        <v>2.3661263931536384E-4</v>
      </c>
    </row>
    <row r="2623" spans="1:8">
      <c r="A2623" s="3" t="s">
        <v>13728</v>
      </c>
      <c r="B2623" s="1">
        <f>IF(ISERROR(SEARCH(" ",A2623)), 0, SEARCH(" ",A2623))</f>
        <v>6</v>
      </c>
      <c r="C2623" s="1">
        <f>IF(0=B2623,-1,LEFT(A2623,B2623-1)+0)</f>
        <v>44119</v>
      </c>
      <c r="D2623" s="1">
        <f>IF(B2623=0,-1,RIGHT(A2623,LEN(A2623)-B2623)+0)</f>
        <v>5374688</v>
      </c>
      <c r="F2623" s="1">
        <f>IF(C2623&lt;0,443300000,44330*(1-POWER(C2623/$A$1,1/5.255))*1000)</f>
        <v>5373407.0288728774</v>
      </c>
      <c r="H2623" s="5">
        <f t="shared" si="40"/>
        <v>2.3833404415710095E-4</v>
      </c>
    </row>
    <row r="2624" spans="1:8">
      <c r="A2624" s="3" t="s">
        <v>13729</v>
      </c>
      <c r="B2624" s="1">
        <f>IF(ISERROR(SEARCH(" ",A2624)), 0, SEARCH(" ",A2624))</f>
        <v>6</v>
      </c>
      <c r="C2624" s="1">
        <f>IF(0=B2624,-1,LEFT(A2624,B2624-1)+0)</f>
        <v>44099</v>
      </c>
      <c r="D2624" s="1">
        <f>IF(B2624=0,-1,RIGHT(A2624,LEN(A2624)-B2624)+0)</f>
        <v>5378044</v>
      </c>
      <c r="F2624" s="1">
        <f>IF(C2624&lt;0,443300000,44330*(1-POWER(C2624/$A$1,1/5.255))*1000)</f>
        <v>5376768.2129875366</v>
      </c>
      <c r="H2624" s="5">
        <f t="shared" si="40"/>
        <v>2.3722137871379177E-4</v>
      </c>
    </row>
    <row r="2625" spans="1:8">
      <c r="A2625" s="3" t="s">
        <v>13730</v>
      </c>
      <c r="B2625" s="1">
        <f>IF(ISERROR(SEARCH(" ",A2625)), 0, SEARCH(" ",A2625))</f>
        <v>6</v>
      </c>
      <c r="C2625" s="1">
        <f>IF(0=B2625,-1,LEFT(A2625,B2625-1)+0)</f>
        <v>44079</v>
      </c>
      <c r="D2625" s="1">
        <f>IF(B2625=0,-1,RIGHT(A2625,LEN(A2625)-B2625)+0)</f>
        <v>5381414</v>
      </c>
      <c r="F2625" s="1">
        <f>IF(C2625&lt;0,443300000,44330*(1-POWER(C2625/$A$1,1/5.255))*1000)</f>
        <v>5380130.631627975</v>
      </c>
      <c r="H2625" s="5">
        <f t="shared" si="40"/>
        <v>2.3848162806744999E-4</v>
      </c>
    </row>
    <row r="2626" spans="1:8">
      <c r="A2626" s="3" t="s">
        <v>13731</v>
      </c>
      <c r="B2626" s="1">
        <f>IF(ISERROR(SEARCH(" ",A2626)), 0, SEARCH(" ",A2626))</f>
        <v>6</v>
      </c>
      <c r="C2626" s="1">
        <f>IF(0=B2626,-1,LEFT(A2626,B2626-1)+0)</f>
        <v>44059</v>
      </c>
      <c r="D2626" s="1">
        <f>IF(B2626=0,-1,RIGHT(A2626,LEN(A2626)-B2626)+0)</f>
        <v>5384784</v>
      </c>
      <c r="F2626" s="1">
        <f>IF(C2626&lt;0,443300000,44330*(1-POWER(C2626/$A$1,1/5.255))*1000)</f>
        <v>5383494.2858080817</v>
      </c>
      <c r="H2626" s="5">
        <f t="shared" si="40"/>
        <v>2.3951084981649429E-4</v>
      </c>
    </row>
    <row r="2627" spans="1:8">
      <c r="A2627" s="3" t="s">
        <v>13732</v>
      </c>
      <c r="B2627" s="1">
        <f>IF(ISERROR(SEARCH(" ",A2627)), 0, SEARCH(" ",A2627))</f>
        <v>6</v>
      </c>
      <c r="C2627" s="1">
        <f>IF(0=B2627,-1,LEFT(A2627,B2627-1)+0)</f>
        <v>44039</v>
      </c>
      <c r="D2627" s="1">
        <f>IF(B2627=0,-1,RIGHT(A2627,LEN(A2627)-B2627)+0)</f>
        <v>5388154</v>
      </c>
      <c r="F2627" s="1">
        <f>IF(C2627&lt;0,443300000,44330*(1-POWER(C2627/$A$1,1/5.255))*1000)</f>
        <v>5386859.1765430225</v>
      </c>
      <c r="H2627" s="5">
        <f t="shared" si="40"/>
        <v>2.4030928903990013E-4</v>
      </c>
    </row>
    <row r="2628" spans="1:8">
      <c r="A2628" s="3" t="s">
        <v>13733</v>
      </c>
      <c r="B2628" s="1">
        <f>IF(ISERROR(SEARCH(" ",A2628)), 0, SEARCH(" ",A2628))</f>
        <v>6</v>
      </c>
      <c r="C2628" s="1">
        <f>IF(0=B2628,-1,LEFT(A2628,B2628-1)+0)</f>
        <v>44019</v>
      </c>
      <c r="D2628" s="1">
        <f>IF(B2628=0,-1,RIGHT(A2628,LEN(A2628)-B2628)+0)</f>
        <v>5391524</v>
      </c>
      <c r="F2628" s="1">
        <f>IF(C2628&lt;0,443300000,44330*(1-POWER(C2628/$A$1,1/5.255))*1000)</f>
        <v>5390225.304849267</v>
      </c>
      <c r="H2628" s="5">
        <f t="shared" ref="H2628:H2691" si="41">IF(D2628&gt;0,ABS((F2628-D2628)/D2628),0)</f>
        <v>2.4087718996205788E-4</v>
      </c>
    </row>
    <row r="2629" spans="1:8">
      <c r="A2629" s="3" t="s">
        <v>13734</v>
      </c>
      <c r="B2629" s="1">
        <f>IF(ISERROR(SEARCH(" ",A2629)), 0, SEARCH(" ",A2629))</f>
        <v>6</v>
      </c>
      <c r="C2629" s="1">
        <f>IF(0=B2629,-1,LEFT(A2629,B2629-1)+0)</f>
        <v>43999</v>
      </c>
      <c r="D2629" s="1">
        <f>IF(B2629=0,-1,RIGHT(A2629,LEN(A2629)-B2629)+0)</f>
        <v>5394895</v>
      </c>
      <c r="F2629" s="1">
        <f>IF(C2629&lt;0,443300000,44330*(1-POWER(C2629/$A$1,1/5.255))*1000)</f>
        <v>5393592.6717445822</v>
      </c>
      <c r="H2629" s="5">
        <f t="shared" si="41"/>
        <v>2.4140011166440807E-4</v>
      </c>
    </row>
    <row r="2630" spans="1:8">
      <c r="A2630" s="3" t="s">
        <v>13735</v>
      </c>
      <c r="B2630" s="1">
        <f>IF(ISERROR(SEARCH(" ",A2630)), 0, SEARCH(" ",A2630))</f>
        <v>6</v>
      </c>
      <c r="C2630" s="1">
        <f>IF(0=B2630,-1,LEFT(A2630,B2630-1)+0)</f>
        <v>43979</v>
      </c>
      <c r="D2630" s="1">
        <f>IF(B2630=0,-1,RIGHT(A2630,LEN(A2630)-B2630)+0)</f>
        <v>5398265</v>
      </c>
      <c r="F2630" s="1">
        <f>IF(C2630&lt;0,443300000,44330*(1-POWER(C2630/$A$1,1/5.255))*1000)</f>
        <v>5396961.278248026</v>
      </c>
      <c r="H2630" s="5">
        <f t="shared" si="41"/>
        <v>2.4150754955045079E-4</v>
      </c>
    </row>
    <row r="2631" spans="1:8">
      <c r="A2631" s="3" t="s">
        <v>13736</v>
      </c>
      <c r="B2631" s="1">
        <f>IF(ISERROR(SEARCH(" ",A2631)), 0, SEARCH(" ",A2631))</f>
        <v>6</v>
      </c>
      <c r="C2631" s="1">
        <f>IF(0=B2631,-1,LEFT(A2631,B2631-1)+0)</f>
        <v>43959</v>
      </c>
      <c r="D2631" s="1">
        <f>IF(B2631=0,-1,RIGHT(A2631,LEN(A2631)-B2631)+0)</f>
        <v>5401635</v>
      </c>
      <c r="F2631" s="1">
        <f>IF(C2631&lt;0,443300000,44330*(1-POWER(C2631/$A$1,1/5.255))*1000)</f>
        <v>5400331.1253799787</v>
      </c>
      <c r="H2631" s="5">
        <f t="shared" si="41"/>
        <v>2.4138517689946116E-4</v>
      </c>
    </row>
    <row r="2632" spans="1:8">
      <c r="A2632" s="3" t="s">
        <v>13737</v>
      </c>
      <c r="B2632" s="1">
        <f>IF(ISERROR(SEARCH(" ",A2632)), 0, SEARCH(" ",A2632))</f>
        <v>6</v>
      </c>
      <c r="C2632" s="1">
        <f>IF(0=B2632,-1,LEFT(A2632,B2632-1)+0)</f>
        <v>43939</v>
      </c>
      <c r="D2632" s="1">
        <f>IF(B2632=0,-1,RIGHT(A2632,LEN(A2632)-B2632)+0)</f>
        <v>5405005</v>
      </c>
      <c r="F2632" s="1">
        <f>IF(C2632&lt;0,443300000,44330*(1-POWER(C2632/$A$1,1/5.255))*1000)</f>
        <v>5403702.2141621029</v>
      </c>
      <c r="H2632" s="5">
        <f t="shared" si="41"/>
        <v>2.4103323454781255E-4</v>
      </c>
    </row>
    <row r="2633" spans="1:8">
      <c r="A2633" s="3" t="s">
        <v>13738</v>
      </c>
      <c r="B2633" s="1">
        <f>IF(ISERROR(SEARCH(" ",A2633)), 0, SEARCH(" ",A2633))</f>
        <v>6</v>
      </c>
      <c r="C2633" s="1">
        <f>IF(0=B2633,-1,LEFT(A2633,B2633-1)+0)</f>
        <v>43919</v>
      </c>
      <c r="D2633" s="1">
        <f>IF(B2633=0,-1,RIGHT(A2633,LEN(A2633)-B2633)+0)</f>
        <v>5408361</v>
      </c>
      <c r="F2633" s="1">
        <f>IF(C2633&lt;0,443300000,44330*(1-POWER(C2633/$A$1,1/5.255))*1000)</f>
        <v>5407074.5456173876</v>
      </c>
      <c r="H2633" s="5">
        <f t="shared" si="41"/>
        <v>2.3786400031587573E-4</v>
      </c>
    </row>
    <row r="2634" spans="1:8">
      <c r="A2634" s="3" t="s">
        <v>13739</v>
      </c>
      <c r="B2634" s="1">
        <f>IF(ISERROR(SEARCH(" ",A2634)), 0, SEARCH(" ",A2634))</f>
        <v>6</v>
      </c>
      <c r="C2634" s="1">
        <f>IF(0=B2634,-1,LEFT(A2634,B2634-1)+0)</f>
        <v>43899</v>
      </c>
      <c r="D2634" s="1">
        <f>IF(B2634=0,-1,RIGHT(A2634,LEN(A2634)-B2634)+0)</f>
        <v>5411731</v>
      </c>
      <c r="F2634" s="1">
        <f>IF(C2634&lt;0,443300000,44330*(1-POWER(C2634/$A$1,1/5.255))*1000)</f>
        <v>5410448.120770108</v>
      </c>
      <c r="H2634" s="5">
        <f t="shared" si="41"/>
        <v>2.3705524718284137E-4</v>
      </c>
    </row>
    <row r="2635" spans="1:8">
      <c r="A2635" s="3" t="s">
        <v>13740</v>
      </c>
      <c r="B2635" s="1">
        <f>IF(ISERROR(SEARCH(" ",A2635)), 0, SEARCH(" ",A2635))</f>
        <v>6</v>
      </c>
      <c r="C2635" s="1">
        <f>IF(0=B2635,-1,LEFT(A2635,B2635-1)+0)</f>
        <v>43879</v>
      </c>
      <c r="D2635" s="1">
        <f>IF(B2635=0,-1,RIGHT(A2635,LEN(A2635)-B2635)+0)</f>
        <v>5415101</v>
      </c>
      <c r="F2635" s="1">
        <f>IF(C2635&lt;0,443300000,44330*(1-POWER(C2635/$A$1,1/5.255))*1000)</f>
        <v>5413822.9406458782</v>
      </c>
      <c r="H2635" s="5">
        <f t="shared" si="41"/>
        <v>2.3601763921334001E-4</v>
      </c>
    </row>
    <row r="2636" spans="1:8">
      <c r="A2636" s="3" t="s">
        <v>13741</v>
      </c>
      <c r="B2636" s="1">
        <f>IF(ISERROR(SEARCH(" ",A2636)), 0, SEARCH(" ",A2636))</f>
        <v>6</v>
      </c>
      <c r="C2636" s="1">
        <f>IF(0=B2636,-1,LEFT(A2636,B2636-1)+0)</f>
        <v>43859</v>
      </c>
      <c r="D2636" s="1">
        <f>IF(B2636=0,-1,RIGHT(A2636,LEN(A2636)-B2636)+0)</f>
        <v>5418472</v>
      </c>
      <c r="F2636" s="1">
        <f>IF(C2636&lt;0,443300000,44330*(1-POWER(C2636/$A$1,1/5.255))*1000)</f>
        <v>5417199.0062716026</v>
      </c>
      <c r="H2636" s="5">
        <f t="shared" si="41"/>
        <v>2.3493592444464307E-4</v>
      </c>
    </row>
    <row r="2637" spans="1:8">
      <c r="A2637" s="3" t="s">
        <v>13742</v>
      </c>
      <c r="B2637" s="1">
        <f>IF(ISERROR(SEARCH(" ",A2637)), 0, SEARCH(" ",A2637))</f>
        <v>6</v>
      </c>
      <c r="C2637" s="1">
        <f>IF(0=B2637,-1,LEFT(A2637,B2637-1)+0)</f>
        <v>43839</v>
      </c>
      <c r="D2637" s="1">
        <f>IF(B2637=0,-1,RIGHT(A2637,LEN(A2637)-B2637)+0)</f>
        <v>5421842</v>
      </c>
      <c r="F2637" s="1">
        <f>IF(C2637&lt;0,443300000,44330*(1-POWER(C2637/$A$1,1/5.255))*1000)</f>
        <v>5420576.3186755152</v>
      </c>
      <c r="H2637" s="5">
        <f t="shared" si="41"/>
        <v>2.3344120401973316E-4</v>
      </c>
    </row>
    <row r="2638" spans="1:8">
      <c r="A2638" s="3" t="s">
        <v>13743</v>
      </c>
      <c r="B2638" s="1">
        <f>IF(ISERROR(SEARCH(" ",A2638)), 0, SEARCH(" ",A2638))</f>
        <v>6</v>
      </c>
      <c r="C2638" s="1">
        <f>IF(0=B2638,-1,LEFT(A2638,B2638-1)+0)</f>
        <v>43819</v>
      </c>
      <c r="D2638" s="1">
        <f>IF(B2638=0,-1,RIGHT(A2638,LEN(A2638)-B2638)+0)</f>
        <v>5425212</v>
      </c>
      <c r="F2638" s="1">
        <f>IF(C2638&lt;0,443300000,44330*(1-POWER(C2638/$A$1,1/5.255))*1000)</f>
        <v>5423954.8788871653</v>
      </c>
      <c r="H2638" s="5">
        <f t="shared" si="41"/>
        <v>2.3171833890263868E-4</v>
      </c>
    </row>
    <row r="2639" spans="1:8">
      <c r="A2639" s="3" t="s">
        <v>13744</v>
      </c>
      <c r="B2639" s="1">
        <f>IF(ISERROR(SEARCH(" ",A2639)), 0, SEARCH(" ",A2639))</f>
        <v>6</v>
      </c>
      <c r="C2639" s="1">
        <f>IF(0=B2639,-1,LEFT(A2639,B2639-1)+0)</f>
        <v>43799</v>
      </c>
      <c r="D2639" s="1">
        <f>IF(B2639=0,-1,RIGHT(A2639,LEN(A2639)-B2639)+0)</f>
        <v>5428582</v>
      </c>
      <c r="F2639" s="1">
        <f>IF(C2639&lt;0,443300000,44330*(1-POWER(C2639/$A$1,1/5.255))*1000)</f>
        <v>5427334.6879374143</v>
      </c>
      <c r="H2639" s="5">
        <f t="shared" si="41"/>
        <v>2.2976756408685112E-4</v>
      </c>
    </row>
    <row r="2640" spans="1:8">
      <c r="A2640" s="3" t="s">
        <v>13745</v>
      </c>
      <c r="B2640" s="1">
        <f>IF(ISERROR(SEARCH(" ",A2640)), 0, SEARCH(" ",A2640))</f>
        <v>6</v>
      </c>
      <c r="C2640" s="1">
        <f>IF(0=B2640,-1,LEFT(A2640,B2640-1)+0)</f>
        <v>43779</v>
      </c>
      <c r="D2640" s="1">
        <f>IF(B2640=0,-1,RIGHT(A2640,LEN(A2640)-B2640)+0)</f>
        <v>5431952</v>
      </c>
      <c r="F2640" s="1">
        <f>IF(C2640&lt;0,443300000,44330*(1-POWER(C2640/$A$1,1/5.255))*1000)</f>
        <v>5430715.746858459</v>
      </c>
      <c r="H2640" s="5">
        <f t="shared" si="41"/>
        <v>2.2758911373683605E-4</v>
      </c>
    </row>
    <row r="2641" spans="1:8">
      <c r="A2641" s="3" t="s">
        <v>13746</v>
      </c>
      <c r="B2641" s="1">
        <f>IF(ISERROR(SEARCH(" ",A2641)), 0, SEARCH(" ",A2641))</f>
        <v>6</v>
      </c>
      <c r="C2641" s="1">
        <f>IF(0=B2641,-1,LEFT(A2641,B2641-1)+0)</f>
        <v>43759</v>
      </c>
      <c r="D2641" s="1">
        <f>IF(B2641=0,-1,RIGHT(A2641,LEN(A2641)-B2641)+0)</f>
        <v>5435308</v>
      </c>
      <c r="F2641" s="1">
        <f>IF(C2641&lt;0,443300000,44330*(1-POWER(C2641/$A$1,1/5.255))*1000)</f>
        <v>5434098.056683816</v>
      </c>
      <c r="H2641" s="5">
        <f t="shared" si="41"/>
        <v>2.2260805021242299E-4</v>
      </c>
    </row>
    <row r="2642" spans="1:8">
      <c r="A2642" s="3" t="s">
        <v>13747</v>
      </c>
      <c r="B2642" s="1">
        <f>IF(ISERROR(SEARCH(" ",A2642)), 0, SEARCH(" ",A2642))</f>
        <v>6</v>
      </c>
      <c r="C2642" s="1">
        <f>IF(0=B2642,-1,LEFT(A2642,B2642-1)+0)</f>
        <v>43739</v>
      </c>
      <c r="D2642" s="1">
        <f>IF(B2642=0,-1,RIGHT(A2642,LEN(A2642)-B2642)+0)</f>
        <v>5438678</v>
      </c>
      <c r="F2642" s="1">
        <f>IF(C2642&lt;0,443300000,44330*(1-POWER(C2642/$A$1,1/5.255))*1000)</f>
        <v>5437481.6184483329</v>
      </c>
      <c r="H2642" s="5">
        <f t="shared" si="41"/>
        <v>2.1997653688398479E-4</v>
      </c>
    </row>
    <row r="2643" spans="1:8">
      <c r="A2643" s="3" t="s">
        <v>13748</v>
      </c>
      <c r="B2643" s="1">
        <f>IF(ISERROR(SEARCH(" ",A2643)), 0, SEARCH(" ",A2643))</f>
        <v>6</v>
      </c>
      <c r="C2643" s="1">
        <f>IF(0=B2643,-1,LEFT(A2643,B2643-1)+0)</f>
        <v>43719</v>
      </c>
      <c r="D2643" s="1">
        <f>IF(B2643=0,-1,RIGHT(A2643,LEN(A2643)-B2643)+0)</f>
        <v>5442048</v>
      </c>
      <c r="F2643" s="1">
        <f>IF(C2643&lt;0,443300000,44330*(1-POWER(C2643/$A$1,1/5.255))*1000)</f>
        <v>5440866.433188173</v>
      </c>
      <c r="H2643" s="5">
        <f t="shared" si="41"/>
        <v>2.1711804302847226E-4</v>
      </c>
    </row>
    <row r="2644" spans="1:8">
      <c r="A2644" s="3" t="s">
        <v>13749</v>
      </c>
      <c r="B2644" s="1">
        <f>IF(ISERROR(SEARCH(" ",A2644)), 0, SEARCH(" ",A2644))</f>
        <v>6</v>
      </c>
      <c r="C2644" s="1">
        <f>IF(0=B2644,-1,LEFT(A2644,B2644-1)+0)</f>
        <v>43699</v>
      </c>
      <c r="D2644" s="1">
        <f>IF(B2644=0,-1,RIGHT(A2644,LEN(A2644)-B2644)+0)</f>
        <v>5445419</v>
      </c>
      <c r="F2644" s="1">
        <f>IF(C2644&lt;0,443300000,44330*(1-POWER(C2644/$A$1,1/5.255))*1000)</f>
        <v>5444252.501940853</v>
      </c>
      <c r="H2644" s="5">
        <f t="shared" si="41"/>
        <v>2.1421640082187204E-4</v>
      </c>
    </row>
    <row r="2645" spans="1:8">
      <c r="A2645" s="3" t="s">
        <v>13750</v>
      </c>
      <c r="B2645" s="1">
        <f>IF(ISERROR(SEARCH(" ",A2645)), 0, SEARCH(" ",A2645))</f>
        <v>6</v>
      </c>
      <c r="C2645" s="1">
        <f>IF(0=B2645,-1,LEFT(A2645,B2645-1)+0)</f>
        <v>43679</v>
      </c>
      <c r="D2645" s="1">
        <f>IF(B2645=0,-1,RIGHT(A2645,LEN(A2645)-B2645)+0)</f>
        <v>5448789</v>
      </c>
      <c r="F2645" s="1">
        <f>IF(C2645&lt;0,443300000,44330*(1-POWER(C2645/$A$1,1/5.255))*1000)</f>
        <v>5447639.8257452045</v>
      </c>
      <c r="H2645" s="5">
        <f t="shared" si="41"/>
        <v>2.109045248027656E-4</v>
      </c>
    </row>
    <row r="2646" spans="1:8">
      <c r="A2646" s="3" t="s">
        <v>13751</v>
      </c>
      <c r="B2646" s="1">
        <f>IF(ISERROR(SEARCH(" ",A2646)), 0, SEARCH(" ",A2646))</f>
        <v>6</v>
      </c>
      <c r="C2646" s="1">
        <f>IF(0=B2646,-1,LEFT(A2646,B2646-1)+0)</f>
        <v>43659</v>
      </c>
      <c r="D2646" s="1">
        <f>IF(B2646=0,-1,RIGHT(A2646,LEN(A2646)-B2646)+0)</f>
        <v>5452159</v>
      </c>
      <c r="F2646" s="1">
        <f>IF(C2646&lt;0,443300000,44330*(1-POWER(C2646/$A$1,1/5.255))*1000)</f>
        <v>5451028.4056414105</v>
      </c>
      <c r="H2646" s="5">
        <f t="shared" si="41"/>
        <v>2.0736635864608866E-4</v>
      </c>
    </row>
    <row r="2647" spans="1:8">
      <c r="A2647" s="3" t="s">
        <v>13752</v>
      </c>
      <c r="B2647" s="1">
        <f>IF(ISERROR(SEARCH(" ",A2647)), 0, SEARCH(" ",A2647))</f>
        <v>6</v>
      </c>
      <c r="C2647" s="1">
        <f>IF(0=B2647,-1,LEFT(A2647,B2647-1)+0)</f>
        <v>43639</v>
      </c>
      <c r="D2647" s="1">
        <f>IF(B2647=0,-1,RIGHT(A2647,LEN(A2647)-B2647)+0)</f>
        <v>5455529</v>
      </c>
      <c r="F2647" s="1">
        <f>IF(C2647&lt;0,443300000,44330*(1-POWER(C2647/$A$1,1/5.255))*1000)</f>
        <v>5454418.242670984</v>
      </c>
      <c r="H2647" s="5">
        <f t="shared" si="41"/>
        <v>2.0360213079538073E-4</v>
      </c>
    </row>
    <row r="2648" spans="1:8">
      <c r="A2648" s="3" t="s">
        <v>13753</v>
      </c>
      <c r="B2648" s="1">
        <f>IF(ISERROR(SEARCH(" ",A2648)), 0, SEARCH(" ",A2648))</f>
        <v>6</v>
      </c>
      <c r="C2648" s="1">
        <f>IF(0=B2648,-1,LEFT(A2648,B2648-1)+0)</f>
        <v>43619</v>
      </c>
      <c r="D2648" s="1">
        <f>IF(B2648=0,-1,RIGHT(A2648,LEN(A2648)-B2648)+0)</f>
        <v>5458899</v>
      </c>
      <c r="F2648" s="1">
        <f>IF(C2648&lt;0,443300000,44330*(1-POWER(C2648/$A$1,1/5.255))*1000)</f>
        <v>5457809.3378767874</v>
      </c>
      <c r="H2648" s="5">
        <f t="shared" si="41"/>
        <v>1.9961206888286279E-4</v>
      </c>
    </row>
    <row r="2649" spans="1:8">
      <c r="A2649" s="3" t="s">
        <v>13754</v>
      </c>
      <c r="B2649" s="1">
        <f>IF(ISERROR(SEARCH(" ",A2649)), 0, SEARCH(" ",A2649))</f>
        <v>6</v>
      </c>
      <c r="C2649" s="1">
        <f>IF(0=B2649,-1,LEFT(A2649,B2649-1)+0)</f>
        <v>43599</v>
      </c>
      <c r="D2649" s="1">
        <f>IF(B2649=0,-1,RIGHT(A2649,LEN(A2649)-B2649)+0)</f>
        <v>5462270</v>
      </c>
      <c r="F2649" s="1">
        <f>IF(C2649&lt;0,443300000,44330*(1-POWER(C2649/$A$1,1/5.255))*1000)</f>
        <v>5461201.692303014</v>
      </c>
      <c r="H2649" s="5">
        <f t="shared" si="41"/>
        <v>1.955794380332741E-4</v>
      </c>
    </row>
    <row r="2650" spans="1:8">
      <c r="A2650" s="3" t="s">
        <v>13755</v>
      </c>
      <c r="B2650" s="1">
        <f>IF(ISERROR(SEARCH(" ",A2650)), 0, SEARCH(" ",A2650))</f>
        <v>6</v>
      </c>
      <c r="C2650" s="1">
        <f>IF(0=B2650,-1,LEFT(A2650,B2650-1)+0)</f>
        <v>43579</v>
      </c>
      <c r="D2650" s="1">
        <f>IF(B2650=0,-1,RIGHT(A2650,LEN(A2650)-B2650)+0)</f>
        <v>5465625</v>
      </c>
      <c r="F2650" s="1">
        <f>IF(C2650&lt;0,443300000,44330*(1-POWER(C2650/$A$1,1/5.255))*1000)</f>
        <v>5464595.306995214</v>
      </c>
      <c r="H2650" s="5">
        <f t="shared" si="41"/>
        <v>1.8839437480362025E-4</v>
      </c>
    </row>
    <row r="2651" spans="1:8">
      <c r="A2651" s="3" t="s">
        <v>13756</v>
      </c>
      <c r="B2651" s="1">
        <f>IF(ISERROR(SEARCH(" ",A2651)), 0, SEARCH(" ",A2651))</f>
        <v>6</v>
      </c>
      <c r="C2651" s="1">
        <f>IF(0=B2651,-1,LEFT(A2651,B2651-1)+0)</f>
        <v>43559</v>
      </c>
      <c r="D2651" s="1">
        <f>IF(B2651=0,-1,RIGHT(A2651,LEN(A2651)-B2651)+0)</f>
        <v>5468995</v>
      </c>
      <c r="F2651" s="1">
        <f>IF(C2651&lt;0,443300000,44330*(1-POWER(C2651/$A$1,1/5.255))*1000)</f>
        <v>5467990.1830002898</v>
      </c>
      <c r="H2651" s="5">
        <f t="shared" si="41"/>
        <v>1.8372973456917861E-4</v>
      </c>
    </row>
    <row r="2652" spans="1:8">
      <c r="A2652" s="3" t="s">
        <v>13757</v>
      </c>
      <c r="B2652" s="1">
        <f>IF(ISERROR(SEARCH(" ",A2652)), 0, SEARCH(" ",A2652))</f>
        <v>6</v>
      </c>
      <c r="C2652" s="1">
        <f>IF(0=B2652,-1,LEFT(A2652,B2652-1)+0)</f>
        <v>43539</v>
      </c>
      <c r="D2652" s="1">
        <f>IF(B2652=0,-1,RIGHT(A2652,LEN(A2652)-B2652)+0)</f>
        <v>5472366</v>
      </c>
      <c r="F2652" s="1">
        <f>IF(C2652&lt;0,443300000,44330*(1-POWER(C2652/$A$1,1/5.255))*1000)</f>
        <v>5471386.3213664759</v>
      </c>
      <c r="H2652" s="5">
        <f t="shared" si="41"/>
        <v>1.7902286388083417E-4</v>
      </c>
    </row>
    <row r="2653" spans="1:8">
      <c r="A2653" s="3" t="s">
        <v>13758</v>
      </c>
      <c r="B2653" s="1">
        <f>IF(ISERROR(SEARCH(" ",A2653)), 0, SEARCH(" ",A2653))</f>
        <v>6</v>
      </c>
      <c r="C2653" s="1">
        <f>IF(0=B2653,-1,LEFT(A2653,B2653-1)+0)</f>
        <v>43519</v>
      </c>
      <c r="D2653" s="1">
        <f>IF(B2653=0,-1,RIGHT(A2653,LEN(A2653)-B2653)+0)</f>
        <v>5475736</v>
      </c>
      <c r="F2653" s="1">
        <f>IF(C2653&lt;0,443300000,44330*(1-POWER(C2653/$A$1,1/5.255))*1000)</f>
        <v>5474783.7231433829</v>
      </c>
      <c r="H2653" s="5">
        <f t="shared" si="41"/>
        <v>1.7390846757715689E-4</v>
      </c>
    </row>
    <row r="2654" spans="1:8">
      <c r="A2654" s="3" t="s">
        <v>13759</v>
      </c>
      <c r="B2654" s="1">
        <f>IF(ISERROR(SEARCH(" ",A2654)), 0, SEARCH(" ",A2654))</f>
        <v>6</v>
      </c>
      <c r="C2654" s="1">
        <f>IF(0=B2654,-1,LEFT(A2654,B2654-1)+0)</f>
        <v>43499</v>
      </c>
      <c r="D2654" s="1">
        <f>IF(B2654=0,-1,RIGHT(A2654,LEN(A2654)-B2654)+0)</f>
        <v>5479106</v>
      </c>
      <c r="F2654" s="1">
        <f>IF(C2654&lt;0,443300000,44330*(1-POWER(C2654/$A$1,1/5.255))*1000)</f>
        <v>5478182.3893819628</v>
      </c>
      <c r="H2654" s="5">
        <f t="shared" si="41"/>
        <v>1.6856958380384896E-4</v>
      </c>
    </row>
    <row r="2655" spans="1:8">
      <c r="A2655" s="3" t="s">
        <v>13760</v>
      </c>
      <c r="B2655" s="1">
        <f>IF(ISERROR(SEARCH(" ",A2655)), 0, SEARCH(" ",A2655))</f>
        <v>6</v>
      </c>
      <c r="C2655" s="1">
        <f>IF(0=B2655,-1,LEFT(A2655,B2655-1)+0)</f>
        <v>43479</v>
      </c>
      <c r="D2655" s="1">
        <f>IF(B2655=0,-1,RIGHT(A2655,LEN(A2655)-B2655)+0)</f>
        <v>5482476</v>
      </c>
      <c r="F2655" s="1">
        <f>IF(C2655&lt;0,443300000,44330*(1-POWER(C2655/$A$1,1/5.255))*1000)</f>
        <v>5481582.3211345309</v>
      </c>
      <c r="H2655" s="5">
        <f t="shared" si="41"/>
        <v>1.6300643458704806E-4</v>
      </c>
    </row>
    <row r="2656" spans="1:8">
      <c r="A2656" s="3" t="s">
        <v>13761</v>
      </c>
      <c r="B2656" s="1">
        <f>IF(ISERROR(SEARCH(" ",A2656)), 0, SEARCH(" ",A2656))</f>
        <v>6</v>
      </c>
      <c r="C2656" s="1">
        <f>IF(0=B2656,-1,LEFT(A2656,B2656-1)+0)</f>
        <v>43459</v>
      </c>
      <c r="D2656" s="1">
        <f>IF(B2656=0,-1,RIGHT(A2656,LEN(A2656)-B2656)+0)</f>
        <v>5485847</v>
      </c>
      <c r="F2656" s="1">
        <f>IF(C2656&lt;0,443300000,44330*(1-POWER(C2656/$A$1,1/5.255))*1000)</f>
        <v>5484983.5194547568</v>
      </c>
      <c r="H2656" s="5">
        <f t="shared" si="41"/>
        <v>1.5740149975805893E-4</v>
      </c>
    </row>
    <row r="2657" spans="1:8">
      <c r="A2657" s="3" t="s">
        <v>13762</v>
      </c>
      <c r="B2657" s="1">
        <f>IF(ISERROR(SEARCH(" ",A2657)), 0, SEARCH(" ",A2657))</f>
        <v>6</v>
      </c>
      <c r="C2657" s="1">
        <f>IF(0=B2657,-1,LEFT(A2657,B2657-1)+0)</f>
        <v>43439</v>
      </c>
      <c r="D2657" s="1">
        <f>IF(B2657=0,-1,RIGHT(A2657,LEN(A2657)-B2657)+0)</f>
        <v>5489217</v>
      </c>
      <c r="F2657" s="1">
        <f>IF(C2657&lt;0,443300000,44330*(1-POWER(C2657/$A$1,1/5.255))*1000)</f>
        <v>5488385.9853976741</v>
      </c>
      <c r="H2657" s="5">
        <f t="shared" si="41"/>
        <v>1.5139037176447145E-4</v>
      </c>
    </row>
    <row r="2658" spans="1:8">
      <c r="A2658" s="3" t="s">
        <v>13763</v>
      </c>
      <c r="B2658" s="1">
        <f>IF(ISERROR(SEARCH(" ",A2658)), 0, SEARCH(" ",A2658))</f>
        <v>6</v>
      </c>
      <c r="C2658" s="1">
        <f>IF(0=B2658,-1,LEFT(A2658,B2658-1)+0)</f>
        <v>43419</v>
      </c>
      <c r="D2658" s="1">
        <f>IF(B2658=0,-1,RIGHT(A2658,LEN(A2658)-B2658)+0)</f>
        <v>5492587</v>
      </c>
      <c r="F2658" s="1">
        <f>IF(C2658&lt;0,443300000,44330*(1-POWER(C2658/$A$1,1/5.255))*1000)</f>
        <v>5491789.7200196916</v>
      </c>
      <c r="H2658" s="5">
        <f t="shared" si="41"/>
        <v>1.4515563983026145E-4</v>
      </c>
    </row>
    <row r="2659" spans="1:8">
      <c r="A2659" s="3" t="s">
        <v>13764</v>
      </c>
      <c r="B2659" s="1">
        <f>IF(ISERROR(SEARCH(" ",A2659)), 0, SEARCH(" ",A2659))</f>
        <v>6</v>
      </c>
      <c r="C2659" s="1">
        <f>IF(0=B2659,-1,LEFT(A2659,B2659-1)+0)</f>
        <v>43399</v>
      </c>
      <c r="D2659" s="1">
        <f>IF(B2659=0,-1,RIGHT(A2659,LEN(A2659)-B2659)+0)</f>
        <v>5495943</v>
      </c>
      <c r="F2659" s="1">
        <f>IF(C2659&lt;0,443300000,44330*(1-POWER(C2659/$A$1,1/5.255))*1000)</f>
        <v>5495194.7243785746</v>
      </c>
      <c r="H2659" s="5">
        <f t="shared" si="41"/>
        <v>1.361505425775632E-4</v>
      </c>
    </row>
    <row r="2660" spans="1:8">
      <c r="A2660" s="3" t="s">
        <v>13765</v>
      </c>
      <c r="B2660" s="1">
        <f>IF(ISERROR(SEARCH(" ",A2660)), 0, SEARCH(" ",A2660))</f>
        <v>6</v>
      </c>
      <c r="C2660" s="1">
        <f>IF(0=B2660,-1,LEFT(A2660,B2660-1)+0)</f>
        <v>43379</v>
      </c>
      <c r="D2660" s="1">
        <f>IF(B2660=0,-1,RIGHT(A2660,LEN(A2660)-B2660)+0)</f>
        <v>5499313</v>
      </c>
      <c r="F2660" s="1">
        <f>IF(C2660&lt;0,443300000,44330*(1-POWER(C2660/$A$1,1/5.255))*1000)</f>
        <v>5498600.9995334651</v>
      </c>
      <c r="H2660" s="5">
        <f t="shared" si="41"/>
        <v>1.2947080235928886E-4</v>
      </c>
    </row>
    <row r="2661" spans="1:8">
      <c r="A2661" s="3" t="s">
        <v>13766</v>
      </c>
      <c r="B2661" s="1">
        <f>IF(ISERROR(SEARCH(" ",A2661)), 0, SEARCH(" ",A2661))</f>
        <v>6</v>
      </c>
      <c r="C2661" s="1">
        <f>IF(0=B2661,-1,LEFT(A2661,B2661-1)+0)</f>
        <v>43359</v>
      </c>
      <c r="D2661" s="1">
        <f>IF(B2661=0,-1,RIGHT(A2661,LEN(A2661)-B2661)+0)</f>
        <v>5502683</v>
      </c>
      <c r="F2661" s="1">
        <f>IF(C2661&lt;0,443300000,44330*(1-POWER(C2661/$A$1,1/5.255))*1000)</f>
        <v>5502008.5465448694</v>
      </c>
      <c r="H2661" s="5">
        <f t="shared" si="41"/>
        <v>1.2256810998027137E-4</v>
      </c>
    </row>
    <row r="2662" spans="1:8">
      <c r="A2662" s="3" t="s">
        <v>13767</v>
      </c>
      <c r="B2662" s="1">
        <f>IF(ISERROR(SEARCH(" ",A2662)), 0, SEARCH(" ",A2662))</f>
        <v>6</v>
      </c>
      <c r="C2662" s="1">
        <f>IF(0=B2662,-1,LEFT(A2662,B2662-1)+0)</f>
        <v>43339</v>
      </c>
      <c r="D2662" s="1">
        <f>IF(B2662=0,-1,RIGHT(A2662,LEN(A2662)-B2662)+0)</f>
        <v>5506053</v>
      </c>
      <c r="F2662" s="1">
        <f>IF(C2662&lt;0,443300000,44330*(1-POWER(C2662/$A$1,1/5.255))*1000)</f>
        <v>5505417.3664746694</v>
      </c>
      <c r="H2662" s="5">
        <f t="shared" si="41"/>
        <v>1.1544268195939511E-4</v>
      </c>
    </row>
    <row r="2663" spans="1:8">
      <c r="A2663" s="3" t="s">
        <v>13768</v>
      </c>
      <c r="B2663" s="1">
        <f>IF(ISERROR(SEARCH(" ",A2663)), 0, SEARCH(" ",A2663))</f>
        <v>6</v>
      </c>
      <c r="C2663" s="1">
        <f>IF(0=B2663,-1,LEFT(A2663,B2663-1)+0)</f>
        <v>43319</v>
      </c>
      <c r="D2663" s="1">
        <f>IF(B2663=0,-1,RIGHT(A2663,LEN(A2663)-B2663)+0)</f>
        <v>5509423</v>
      </c>
      <c r="F2663" s="1">
        <f>IF(C2663&lt;0,443300000,44330*(1-POWER(C2663/$A$1,1/5.255))*1000)</f>
        <v>5508827.4603861431</v>
      </c>
      <c r="H2663" s="5">
        <f t="shared" si="41"/>
        <v>1.0809473403239033E-4</v>
      </c>
    </row>
    <row r="2664" spans="1:8">
      <c r="A2664" s="3" t="s">
        <v>13769</v>
      </c>
      <c r="B2664" s="1">
        <f>IF(ISERROR(SEARCH(" ",A2664)), 0, SEARCH(" ",A2664))</f>
        <v>6</v>
      </c>
      <c r="C2664" s="1">
        <f>IF(0=B2664,-1,LEFT(A2664,B2664-1)+0)</f>
        <v>43299</v>
      </c>
      <c r="D2664" s="1">
        <f>IF(B2664=0,-1,RIGHT(A2664,LEN(A2664)-B2664)+0)</f>
        <v>5512794</v>
      </c>
      <c r="F2664" s="1">
        <f>IF(C2664&lt;0,443300000,44330*(1-POWER(C2664/$A$1,1/5.255))*1000)</f>
        <v>5512238.8293439187</v>
      </c>
      <c r="H2664" s="5">
        <f t="shared" si="41"/>
        <v>1.0070585914897038E-4</v>
      </c>
    </row>
    <row r="2665" spans="1:8">
      <c r="A2665" s="3" t="s">
        <v>13770</v>
      </c>
      <c r="B2665" s="1">
        <f>IF(ISERROR(SEARCH(" ",A2665)), 0, SEARCH(" ",A2665))</f>
        <v>6</v>
      </c>
      <c r="C2665" s="1">
        <f>IF(0=B2665,-1,LEFT(A2665,B2665-1)+0)</f>
        <v>43279</v>
      </c>
      <c r="D2665" s="1">
        <f>IF(B2665=0,-1,RIGHT(A2665,LEN(A2665)-B2665)+0)</f>
        <v>5516164</v>
      </c>
      <c r="F2665" s="1">
        <f>IF(C2665&lt;0,443300000,44330*(1-POWER(C2665/$A$1,1/5.255))*1000)</f>
        <v>5515651.4744140245</v>
      </c>
      <c r="H2665" s="5">
        <f t="shared" si="41"/>
        <v>9.2913406123439765E-5</v>
      </c>
    </row>
    <row r="2666" spans="1:8">
      <c r="A2666" s="3" t="s">
        <v>13771</v>
      </c>
      <c r="B2666" s="1">
        <f>IF(ISERROR(SEARCH(" ",A2666)), 0, SEARCH(" ",A2666))</f>
        <v>6</v>
      </c>
      <c r="C2666" s="1">
        <f>IF(0=B2666,-1,LEFT(A2666,B2666-1)+0)</f>
        <v>43259</v>
      </c>
      <c r="D2666" s="1">
        <f>IF(B2666=0,-1,RIGHT(A2666,LEN(A2666)-B2666)+0)</f>
        <v>5519534</v>
      </c>
      <c r="F2666" s="1">
        <f>IF(C2666&lt;0,443300000,44330*(1-POWER(C2666/$A$1,1/5.255))*1000)</f>
        <v>5519065.3966638716</v>
      </c>
      <c r="H2666" s="5">
        <f t="shared" si="41"/>
        <v>8.4899075923512067E-5</v>
      </c>
    </row>
    <row r="2667" spans="1:8">
      <c r="A2667" s="3" t="s">
        <v>13772</v>
      </c>
      <c r="B2667" s="1">
        <f>IF(ISERROR(SEARCH(" ",A2667)), 0, SEARCH(" ",A2667))</f>
        <v>6</v>
      </c>
      <c r="C2667" s="1">
        <f>IF(0=B2667,-1,LEFT(A2667,B2667-1)+0)</f>
        <v>43239</v>
      </c>
      <c r="D2667" s="1">
        <f>IF(B2667=0,-1,RIGHT(A2667,LEN(A2667)-B2667)+0)</f>
        <v>5522890</v>
      </c>
      <c r="F2667" s="1">
        <f>IF(C2667&lt;0,443300000,44330*(1-POWER(C2667/$A$1,1/5.255))*1000)</f>
        <v>5522480.5971622523</v>
      </c>
      <c r="H2667" s="5">
        <f t="shared" si="41"/>
        <v>7.4128370789153497E-5</v>
      </c>
    </row>
    <row r="2668" spans="1:8">
      <c r="A2668" s="3" t="s">
        <v>13773</v>
      </c>
      <c r="B2668" s="1">
        <f>IF(ISERROR(SEARCH(" ",A2668)), 0, SEARCH(" ",A2668))</f>
        <v>6</v>
      </c>
      <c r="C2668" s="1">
        <f>IF(0=B2668,-1,LEFT(A2668,B2668-1)+0)</f>
        <v>43219</v>
      </c>
      <c r="D2668" s="1">
        <f>IF(B2668=0,-1,RIGHT(A2668,LEN(A2668)-B2668)+0)</f>
        <v>5526260</v>
      </c>
      <c r="F2668" s="1">
        <f>IF(C2668&lt;0,443300000,44330*(1-POWER(C2668/$A$1,1/5.255))*1000)</f>
        <v>5525897.076979354</v>
      </c>
      <c r="H2668" s="5">
        <f t="shared" si="41"/>
        <v>6.5672447667314979E-5</v>
      </c>
    </row>
    <row r="2669" spans="1:8">
      <c r="A2669" s="3" t="s">
        <v>13774</v>
      </c>
      <c r="B2669" s="1">
        <f>IF(ISERROR(SEARCH(" ",A2669)), 0, SEARCH(" ",A2669))</f>
        <v>6</v>
      </c>
      <c r="C2669" s="1">
        <f>IF(0=B2669,-1,LEFT(A2669,B2669-1)+0)</f>
        <v>43199</v>
      </c>
      <c r="D2669" s="1">
        <f>IF(B2669=0,-1,RIGHT(A2669,LEN(A2669)-B2669)+0)</f>
        <v>5529630</v>
      </c>
      <c r="F2669" s="1">
        <f>IF(C2669&lt;0,443300000,44330*(1-POWER(C2669/$A$1,1/5.255))*1000)</f>
        <v>5529314.8371867556</v>
      </c>
      <c r="H2669" s="5">
        <f t="shared" si="41"/>
        <v>5.6995280560252221E-5</v>
      </c>
    </row>
    <row r="2670" spans="1:8">
      <c r="A2670" s="3" t="s">
        <v>13775</v>
      </c>
      <c r="B2670" s="1">
        <f>IF(ISERROR(SEARCH(" ",A2670)), 0, SEARCH(" ",A2670))</f>
        <v>6</v>
      </c>
      <c r="C2670" s="1">
        <f>IF(0=B2670,-1,LEFT(A2670,B2670-1)+0)</f>
        <v>43179</v>
      </c>
      <c r="D2670" s="1">
        <f>IF(B2670=0,-1,RIGHT(A2670,LEN(A2670)-B2670)+0)</f>
        <v>5533000</v>
      </c>
      <c r="F2670" s="1">
        <f>IF(C2670&lt;0,443300000,44330*(1-POWER(C2670/$A$1,1/5.255))*1000)</f>
        <v>5532733.8788574226</v>
      </c>
      <c r="H2670" s="5">
        <f t="shared" si="41"/>
        <v>4.8097079807948658E-5</v>
      </c>
    </row>
    <row r="2671" spans="1:8">
      <c r="A2671" s="3" t="s">
        <v>13776</v>
      </c>
      <c r="B2671" s="1">
        <f>IF(ISERROR(SEARCH(" ",A2671)), 0, SEARCH(" ",A2671))</f>
        <v>6</v>
      </c>
      <c r="C2671" s="1">
        <f>IF(0=B2671,-1,LEFT(A2671,B2671-1)+0)</f>
        <v>43159</v>
      </c>
      <c r="D2671" s="1">
        <f>IF(B2671=0,-1,RIGHT(A2671,LEN(A2671)-B2671)+0)</f>
        <v>5536371</v>
      </c>
      <c r="F2671" s="1">
        <f>IF(C2671&lt;0,443300000,44330*(1-POWER(C2671/$A$1,1/5.255))*1000)</f>
        <v>5536154.2030657222</v>
      </c>
      <c r="H2671" s="5">
        <f t="shared" si="41"/>
        <v>3.9158671678207723E-5</v>
      </c>
    </row>
    <row r="2672" spans="1:8">
      <c r="A2672" s="3" t="s">
        <v>13777</v>
      </c>
      <c r="B2672" s="1">
        <f>IF(ISERROR(SEARCH(" ",A2672)), 0, SEARCH(" ",A2672))</f>
        <v>6</v>
      </c>
      <c r="C2672" s="1">
        <f>IF(0=B2672,-1,LEFT(A2672,B2672-1)+0)</f>
        <v>43139</v>
      </c>
      <c r="D2672" s="1">
        <f>IF(B2672=0,-1,RIGHT(A2672,LEN(A2672)-B2672)+0)</f>
        <v>5539741</v>
      </c>
      <c r="F2672" s="1">
        <f>IF(C2672&lt;0,443300000,44330*(1-POWER(C2672/$A$1,1/5.255))*1000)</f>
        <v>5539575.8108874299</v>
      </c>
      <c r="H2672" s="5">
        <f t="shared" si="41"/>
        <v>2.9818923406371666E-5</v>
      </c>
    </row>
    <row r="2673" spans="1:8">
      <c r="A2673" s="3" t="s">
        <v>13778</v>
      </c>
      <c r="B2673" s="1">
        <f>IF(ISERROR(SEARCH(" ",A2673)), 0, SEARCH(" ",A2673))</f>
        <v>6</v>
      </c>
      <c r="C2673" s="1">
        <f>IF(0=B2673,-1,LEFT(A2673,B2673-1)+0)</f>
        <v>43119</v>
      </c>
      <c r="D2673" s="1">
        <f>IF(B2673=0,-1,RIGHT(A2673,LEN(A2673)-B2673)+0)</f>
        <v>5543111</v>
      </c>
      <c r="F2673" s="1">
        <f>IF(C2673&lt;0,443300000,44330*(1-POWER(C2673/$A$1,1/5.255))*1000)</f>
        <v>5542998.703399701</v>
      </c>
      <c r="H2673" s="5">
        <f t="shared" si="41"/>
        <v>2.0258768099530395E-5</v>
      </c>
    </row>
    <row r="2674" spans="1:8">
      <c r="A2674" s="3" t="s">
        <v>13779</v>
      </c>
      <c r="B2674" s="1">
        <f>IF(ISERROR(SEARCH(" ",A2674)), 0, SEARCH(" ",A2674))</f>
        <v>6</v>
      </c>
      <c r="C2674" s="1">
        <f>IF(0=B2674,-1,LEFT(A2674,B2674-1)+0)</f>
        <v>43099</v>
      </c>
      <c r="D2674" s="1">
        <f>IF(B2674=0,-1,RIGHT(A2674,LEN(A2674)-B2674)+0)</f>
        <v>5546481</v>
      </c>
      <c r="F2674" s="1">
        <f>IF(C2674&lt;0,443300000,44330*(1-POWER(C2674/$A$1,1/5.255))*1000)</f>
        <v>5546422.8816811191</v>
      </c>
      <c r="H2674" s="5">
        <f t="shared" si="41"/>
        <v>1.0478413048004346E-5</v>
      </c>
    </row>
    <row r="2675" spans="1:8">
      <c r="A2675" s="3" t="s">
        <v>13780</v>
      </c>
      <c r="B2675" s="1">
        <f>IF(ISERROR(SEARCH(" ",A2675)), 0, SEARCH(" ",A2675))</f>
        <v>6</v>
      </c>
      <c r="C2675" s="1">
        <f>IF(0=B2675,-1,LEFT(A2675,B2675-1)+0)</f>
        <v>43079</v>
      </c>
      <c r="D2675" s="1">
        <f>IF(B2675=0,-1,RIGHT(A2675,LEN(A2675)-B2675)+0)</f>
        <v>5549872</v>
      </c>
      <c r="F2675" s="1">
        <f>IF(C2675&lt;0,443300000,44330*(1-POWER(C2675/$A$1,1/5.255))*1000)</f>
        <v>5549848.346811654</v>
      </c>
      <c r="H2675" s="5">
        <f t="shared" si="41"/>
        <v>4.2619340312630309E-6</v>
      </c>
    </row>
    <row r="2676" spans="1:8">
      <c r="A2676" s="3" t="s">
        <v>13781</v>
      </c>
      <c r="B2676" s="1">
        <f>IF(ISERROR(SEARCH(" ",A2676)), 0, SEARCH(" ",A2676))</f>
        <v>6</v>
      </c>
      <c r="C2676" s="1">
        <f>IF(0=B2676,-1,LEFT(A2676,B2676-1)+0)</f>
        <v>43059</v>
      </c>
      <c r="D2676" s="1">
        <f>IF(B2676=0,-1,RIGHT(A2676,LEN(A2676)-B2676)+0)</f>
        <v>5553345</v>
      </c>
      <c r="F2676" s="1">
        <f>IF(C2676&lt;0,443300000,44330*(1-POWER(C2676/$A$1,1/5.255))*1000)</f>
        <v>5553275.0998727037</v>
      </c>
      <c r="H2676" s="5">
        <f t="shared" si="41"/>
        <v>1.2587031293092E-5</v>
      </c>
    </row>
    <row r="2677" spans="1:8">
      <c r="A2677" s="3" t="s">
        <v>13782</v>
      </c>
      <c r="B2677" s="1">
        <f>IF(ISERROR(SEARCH(" ",A2677)), 0, SEARCH(" ",A2677))</f>
        <v>6</v>
      </c>
      <c r="C2677" s="1">
        <f>IF(0=B2677,-1,LEFT(A2677,B2677-1)+0)</f>
        <v>43039</v>
      </c>
      <c r="D2677" s="1">
        <f>IF(B2677=0,-1,RIGHT(A2677,LEN(A2677)-B2677)+0)</f>
        <v>5556833</v>
      </c>
      <c r="F2677" s="1">
        <f>IF(C2677&lt;0,443300000,44330*(1-POWER(C2677/$A$1,1/5.255))*1000)</f>
        <v>5556703.141947059</v>
      </c>
      <c r="H2677" s="5">
        <f t="shared" si="41"/>
        <v>2.3369076044041489E-5</v>
      </c>
    </row>
    <row r="2678" spans="1:8">
      <c r="A2678" s="3" t="s">
        <v>13783</v>
      </c>
      <c r="B2678" s="1">
        <f>IF(ISERROR(SEARCH(" ",A2678)), 0, SEARCH(" ",A2678))</f>
        <v>6</v>
      </c>
      <c r="C2678" s="1">
        <f>IF(0=B2678,-1,LEFT(A2678,B2678-1)+0)</f>
        <v>43019</v>
      </c>
      <c r="D2678" s="1">
        <f>IF(B2678=0,-1,RIGHT(A2678,LEN(A2678)-B2678)+0)</f>
        <v>5560321</v>
      </c>
      <c r="F2678" s="1">
        <f>IF(C2678&lt;0,443300000,44330*(1-POWER(C2678/$A$1,1/5.255))*1000)</f>
        <v>5560132.4741189322</v>
      </c>
      <c r="H2678" s="5">
        <f t="shared" si="41"/>
        <v>3.3905575068031092E-5</v>
      </c>
    </row>
    <row r="2679" spans="1:8">
      <c r="A2679" s="3" t="s">
        <v>13784</v>
      </c>
      <c r="B2679" s="1">
        <f>IF(ISERROR(SEARCH(" ",A2679)), 0, SEARCH(" ",A2679))</f>
        <v>6</v>
      </c>
      <c r="C2679" s="1">
        <f>IF(0=B2679,-1,LEFT(A2679,B2679-1)+0)</f>
        <v>42999</v>
      </c>
      <c r="D2679" s="1">
        <f>IF(B2679=0,-1,RIGHT(A2679,LEN(A2679)-B2679)+0)</f>
        <v>5563809</v>
      </c>
      <c r="F2679" s="1">
        <f>IF(C2679&lt;0,443300000,44330*(1-POWER(C2679/$A$1,1/5.255))*1000)</f>
        <v>5563563.0974739576</v>
      </c>
      <c r="H2679" s="5">
        <f t="shared" si="41"/>
        <v>4.419679504498162E-5</v>
      </c>
    </row>
    <row r="2680" spans="1:8">
      <c r="A2680" s="3" t="s">
        <v>13785</v>
      </c>
      <c r="B2680" s="1">
        <f>IF(ISERROR(SEARCH(" ",A2680)), 0, SEARCH(" ",A2680))</f>
        <v>6</v>
      </c>
      <c r="C2680" s="1">
        <f>IF(0=B2680,-1,LEFT(A2680,B2680-1)+0)</f>
        <v>42979</v>
      </c>
      <c r="D2680" s="1">
        <f>IF(B2680=0,-1,RIGHT(A2680,LEN(A2680)-B2680)+0)</f>
        <v>5567297</v>
      </c>
      <c r="F2680" s="1">
        <f>IF(C2680&lt;0,443300000,44330*(1-POWER(C2680/$A$1,1/5.255))*1000)</f>
        <v>5566995.0130991852</v>
      </c>
      <c r="H2680" s="5">
        <f t="shared" si="41"/>
        <v>5.4243001732224616E-5</v>
      </c>
    </row>
    <row r="2681" spans="1:8">
      <c r="A2681" s="3" t="s">
        <v>13786</v>
      </c>
      <c r="B2681" s="1">
        <f>IF(ISERROR(SEARCH(" ",A2681)), 0, SEARCH(" ",A2681))</f>
        <v>6</v>
      </c>
      <c r="C2681" s="1">
        <f>IF(0=B2681,-1,LEFT(A2681,B2681-1)+0)</f>
        <v>42959</v>
      </c>
      <c r="D2681" s="1">
        <f>IF(B2681=0,-1,RIGHT(A2681,LEN(A2681)-B2681)+0)</f>
        <v>5570785</v>
      </c>
      <c r="F2681" s="1">
        <f>IF(C2681&lt;0,443300000,44330*(1-POWER(C2681/$A$1,1/5.255))*1000)</f>
        <v>5570428.2220830843</v>
      </c>
      <c r="H2681" s="5">
        <f t="shared" si="41"/>
        <v>6.4044459966721882E-5</v>
      </c>
    </row>
    <row r="2682" spans="1:8">
      <c r="A2682" s="3" t="s">
        <v>13787</v>
      </c>
      <c r="B2682" s="1">
        <f>IF(ISERROR(SEARCH(" ",A2682)), 0, SEARCH(" ",A2682))</f>
        <v>6</v>
      </c>
      <c r="C2682" s="1">
        <f>IF(0=B2682,-1,LEFT(A2682,B2682-1)+0)</f>
        <v>42939</v>
      </c>
      <c r="D2682" s="1">
        <f>IF(B2682=0,-1,RIGHT(A2682,LEN(A2682)-B2682)+0)</f>
        <v>5574273</v>
      </c>
      <c r="F2682" s="1">
        <f>IF(C2682&lt;0,443300000,44330*(1-POWER(C2682/$A$1,1/5.255))*1000)</f>
        <v>5573862.7255155519</v>
      </c>
      <c r="H2682" s="5">
        <f t="shared" si="41"/>
        <v>7.3601433666441328E-5</v>
      </c>
    </row>
    <row r="2683" spans="1:8">
      <c r="A2683" s="3" t="s">
        <v>13788</v>
      </c>
      <c r="B2683" s="1">
        <f>IF(ISERROR(SEARCH(" ",A2683)), 0, SEARCH(" ",A2683))</f>
        <v>6</v>
      </c>
      <c r="C2683" s="1">
        <f>IF(0=B2683,-1,LEFT(A2683,B2683-1)+0)</f>
        <v>42919</v>
      </c>
      <c r="D2683" s="1">
        <f>IF(B2683=0,-1,RIGHT(A2683,LEN(A2683)-B2683)+0)</f>
        <v>5577761</v>
      </c>
      <c r="F2683" s="1">
        <f>IF(C2683&lt;0,443300000,44330*(1-POWER(C2683/$A$1,1/5.255))*1000)</f>
        <v>5577298.5244878978</v>
      </c>
      <c r="H2683" s="5">
        <f t="shared" si="41"/>
        <v>8.291418583590195E-5</v>
      </c>
    </row>
    <row r="2684" spans="1:8">
      <c r="A2684" s="3" t="s">
        <v>13789</v>
      </c>
      <c r="B2684" s="1">
        <f>IF(ISERROR(SEARCH(" ",A2684)), 0, SEARCH(" ",A2684))</f>
        <v>6</v>
      </c>
      <c r="C2684" s="1">
        <f>IF(0=B2684,-1,LEFT(A2684,B2684-1)+0)</f>
        <v>42899</v>
      </c>
      <c r="D2684" s="1">
        <f>IF(B2684=0,-1,RIGHT(A2684,LEN(A2684)-B2684)+0)</f>
        <v>5581249</v>
      </c>
      <c r="F2684" s="1">
        <f>IF(C2684&lt;0,443300000,44330*(1-POWER(C2684/$A$1,1/5.255))*1000)</f>
        <v>5580735.6200928893</v>
      </c>
      <c r="H2684" s="5">
        <f t="shared" si="41"/>
        <v>9.19829785610185E-5</v>
      </c>
    </row>
    <row r="2685" spans="1:8">
      <c r="A2685" s="3" t="s">
        <v>13790</v>
      </c>
      <c r="B2685" s="1">
        <f>IF(ISERROR(SEARCH(" ",A2685)), 0, SEARCH(" ",A2685))</f>
        <v>6</v>
      </c>
      <c r="C2685" s="1">
        <f>IF(0=B2685,-1,LEFT(A2685,B2685-1)+0)</f>
        <v>42879</v>
      </c>
      <c r="D2685" s="1">
        <f>IF(B2685=0,-1,RIGHT(A2685,LEN(A2685)-B2685)+0)</f>
        <v>5584722</v>
      </c>
      <c r="F2685" s="1">
        <f>IF(C2685&lt;0,443300000,44330*(1-POWER(C2685/$A$1,1/5.255))*1000)</f>
        <v>5584174.0134246945</v>
      </c>
      <c r="H2685" s="5">
        <f t="shared" si="41"/>
        <v>9.8122444645492091E-5</v>
      </c>
    </row>
    <row r="2686" spans="1:8">
      <c r="A2686" s="3" t="s">
        <v>13791</v>
      </c>
      <c r="B2686" s="1">
        <f>IF(ISERROR(SEARCH(" ",A2686)), 0, SEARCH(" ",A2686))</f>
        <v>6</v>
      </c>
      <c r="C2686" s="1">
        <f>IF(0=B2686,-1,LEFT(A2686,B2686-1)+0)</f>
        <v>42859</v>
      </c>
      <c r="D2686" s="1">
        <f>IF(B2686=0,-1,RIGHT(A2686,LEN(A2686)-B2686)+0)</f>
        <v>5588210</v>
      </c>
      <c r="F2686" s="1">
        <f>IF(C2686&lt;0,443300000,44330*(1-POWER(C2686/$A$1,1/5.255))*1000)</f>
        <v>5587613.7055789363</v>
      </c>
      <c r="H2686" s="5">
        <f t="shared" si="41"/>
        <v>1.0670580043766002E-4</v>
      </c>
    </row>
    <row r="2687" spans="1:8">
      <c r="A2687" s="3" t="s">
        <v>13792</v>
      </c>
      <c r="B2687" s="1">
        <f>IF(ISERROR(SEARCH(" ",A2687)), 0, SEARCH(" ",A2687))</f>
        <v>6</v>
      </c>
      <c r="C2687" s="1">
        <f>IF(0=B2687,-1,LEFT(A2687,B2687-1)+0)</f>
        <v>42839</v>
      </c>
      <c r="D2687" s="1">
        <f>IF(B2687=0,-1,RIGHT(A2687,LEN(A2687)-B2687)+0)</f>
        <v>5591698</v>
      </c>
      <c r="F2687" s="1">
        <f>IF(C2687&lt;0,443300000,44330*(1-POWER(C2687/$A$1,1/5.255))*1000)</f>
        <v>5591054.6976526668</v>
      </c>
      <c r="H2687" s="5">
        <f t="shared" si="41"/>
        <v>1.1504597482431463E-4</v>
      </c>
    </row>
    <row r="2688" spans="1:8">
      <c r="A2688" s="3" t="s">
        <v>13793</v>
      </c>
      <c r="B2688" s="1">
        <f>IF(ISERROR(SEARCH(" ",A2688)), 0, SEARCH(" ",A2688))</f>
        <v>6</v>
      </c>
      <c r="C2688" s="1">
        <f>IF(0=B2688,-1,LEFT(A2688,B2688-1)+0)</f>
        <v>42819</v>
      </c>
      <c r="D2688" s="1">
        <f>IF(B2688=0,-1,RIGHT(A2688,LEN(A2688)-B2688)+0)</f>
        <v>5595186</v>
      </c>
      <c r="F2688" s="1">
        <f>IF(C2688&lt;0,443300000,44330*(1-POWER(C2688/$A$1,1/5.255))*1000)</f>
        <v>5594496.9907443775</v>
      </c>
      <c r="H2688" s="5">
        <f t="shared" si="41"/>
        <v>1.2314322627031765E-4</v>
      </c>
    </row>
    <row r="2689" spans="1:8">
      <c r="A2689" s="3" t="s">
        <v>13794</v>
      </c>
      <c r="B2689" s="1">
        <f>IF(ISERROR(SEARCH(" ",A2689)), 0, SEARCH(" ",A2689))</f>
        <v>6</v>
      </c>
      <c r="C2689" s="1">
        <f>IF(0=B2689,-1,LEFT(A2689,B2689-1)+0)</f>
        <v>42799</v>
      </c>
      <c r="D2689" s="1">
        <f>IF(B2689=0,-1,RIGHT(A2689,LEN(A2689)-B2689)+0)</f>
        <v>5598674</v>
      </c>
      <c r="F2689" s="1">
        <f>IF(C2689&lt;0,443300000,44330*(1-POWER(C2689/$A$1,1/5.255))*1000)</f>
        <v>5597940.5859540049</v>
      </c>
      <c r="H2689" s="5">
        <f t="shared" si="41"/>
        <v>1.3099781233826105E-4</v>
      </c>
    </row>
    <row r="2690" spans="1:8">
      <c r="A2690" s="3" t="s">
        <v>13795</v>
      </c>
      <c r="B2690" s="1">
        <f>IF(ISERROR(SEARCH(" ",A2690)), 0, SEARCH(" ",A2690))</f>
        <v>6</v>
      </c>
      <c r="C2690" s="1">
        <f>IF(0=B2690,-1,LEFT(A2690,B2690-1)+0)</f>
        <v>42779</v>
      </c>
      <c r="D2690" s="1">
        <f>IF(B2690=0,-1,RIGHT(A2690,LEN(A2690)-B2690)+0)</f>
        <v>5602162</v>
      </c>
      <c r="F2690" s="1">
        <f>IF(C2690&lt;0,443300000,44330*(1-POWER(C2690/$A$1,1/5.255))*1000)</f>
        <v>5601385.4843829237</v>
      </c>
      <c r="H2690" s="5">
        <f t="shared" si="41"/>
        <v>1.3860998969260574E-4</v>
      </c>
    </row>
    <row r="2691" spans="1:8">
      <c r="A2691" s="3" t="s">
        <v>13796</v>
      </c>
      <c r="B2691" s="1">
        <f>IF(ISERROR(SEARCH(" ",A2691)), 0, SEARCH(" ",A2691))</f>
        <v>6</v>
      </c>
      <c r="C2691" s="1">
        <f>IF(0=B2691,-1,LEFT(A2691,B2691-1)+0)</f>
        <v>42759</v>
      </c>
      <c r="D2691" s="1">
        <f>IF(B2691=0,-1,RIGHT(A2691,LEN(A2691)-B2691)+0)</f>
        <v>5605650</v>
      </c>
      <c r="F2691" s="1">
        <f>IF(C2691&lt;0,443300000,44330*(1-POWER(C2691/$A$1,1/5.255))*1000)</f>
        <v>5604831.6871339669</v>
      </c>
      <c r="H2691" s="5">
        <f t="shared" si="41"/>
        <v>1.4598001409882081E-4</v>
      </c>
    </row>
    <row r="2692" spans="1:8">
      <c r="A2692" s="3" t="s">
        <v>13797</v>
      </c>
      <c r="B2692" s="1">
        <f>IF(ISERROR(SEARCH(" ",A2692)), 0, SEARCH(" ",A2692))</f>
        <v>6</v>
      </c>
      <c r="C2692" s="1">
        <f>IF(0=B2692,-1,LEFT(A2692,B2692-1)+0)</f>
        <v>42739</v>
      </c>
      <c r="D2692" s="1">
        <f>IF(B2692=0,-1,RIGHT(A2692,LEN(A2692)-B2692)+0)</f>
        <v>5609138</v>
      </c>
      <c r="F2692" s="1">
        <f>IF(C2692&lt;0,443300000,44330*(1-POWER(C2692/$A$1,1/5.255))*1000)</f>
        <v>5608279.1953114001</v>
      </c>
      <c r="H2692" s="5">
        <f t="shared" ref="H2692:H2755" si="42">IF(D2692&gt;0,ABS((F2692-D2692)/D2692),0)</f>
        <v>1.5310814043082769E-4</v>
      </c>
    </row>
    <row r="2693" spans="1:8">
      <c r="A2693" s="3" t="s">
        <v>13798</v>
      </c>
      <c r="B2693" s="1">
        <f>IF(ISERROR(SEARCH(" ",A2693)), 0, SEARCH(" ",A2693))</f>
        <v>6</v>
      </c>
      <c r="C2693" s="1">
        <f>IF(0=B2693,-1,LEFT(A2693,B2693-1)+0)</f>
        <v>42719</v>
      </c>
      <c r="D2693" s="1">
        <f>IF(B2693=0,-1,RIGHT(A2693,LEN(A2693)-B2693)+0)</f>
        <v>5612626</v>
      </c>
      <c r="F2693" s="1">
        <f>IF(C2693&lt;0,443300000,44330*(1-POWER(C2693/$A$1,1/5.255))*1000)</f>
        <v>5611728.0100209564</v>
      </c>
      <c r="H2693" s="5">
        <f t="shared" si="42"/>
        <v>1.5999462266746493E-4</v>
      </c>
    </row>
    <row r="2694" spans="1:8">
      <c r="A2694" s="3" t="s">
        <v>13799</v>
      </c>
      <c r="B2694" s="1">
        <f>IF(ISERROR(SEARCH(" ",A2694)), 0, SEARCH(" ",A2694))</f>
        <v>6</v>
      </c>
      <c r="C2694" s="1">
        <f>IF(0=B2694,-1,LEFT(A2694,B2694-1)+0)</f>
        <v>42699</v>
      </c>
      <c r="D2694" s="1">
        <f>IF(B2694=0,-1,RIGHT(A2694,LEN(A2694)-B2694)+0)</f>
        <v>5616098</v>
      </c>
      <c r="F2694" s="1">
        <f>IF(C2694&lt;0,443300000,44330*(1-POWER(C2694/$A$1,1/5.255))*1000)</f>
        <v>5615178.1323698163</v>
      </c>
      <c r="H2694" s="5">
        <f t="shared" si="42"/>
        <v>1.6379123551328641E-4</v>
      </c>
    </row>
    <row r="2695" spans="1:8">
      <c r="A2695" s="3" t="s">
        <v>13800</v>
      </c>
      <c r="B2695" s="1">
        <f>IF(ISERROR(SEARCH(" ",A2695)), 0, SEARCH(" ",A2695))</f>
        <v>6</v>
      </c>
      <c r="C2695" s="1">
        <f>IF(0=B2695,-1,LEFT(A2695,B2695-1)+0)</f>
        <v>42679</v>
      </c>
      <c r="D2695" s="1">
        <f>IF(B2695=0,-1,RIGHT(A2695,LEN(A2695)-B2695)+0)</f>
        <v>5619586</v>
      </c>
      <c r="F2695" s="1">
        <f>IF(C2695&lt;0,443300000,44330*(1-POWER(C2695/$A$1,1/5.255))*1000)</f>
        <v>5618629.5634666244</v>
      </c>
      <c r="H2695" s="5">
        <f t="shared" si="42"/>
        <v>1.7019697418557935E-4</v>
      </c>
    </row>
    <row r="2696" spans="1:8">
      <c r="A2696" s="3" t="s">
        <v>13801</v>
      </c>
      <c r="B2696" s="1">
        <f>IF(ISERROR(SEARCH(" ",A2696)), 0, SEARCH(" ",A2696))</f>
        <v>6</v>
      </c>
      <c r="C2696" s="1">
        <f>IF(0=B2696,-1,LEFT(A2696,B2696-1)+0)</f>
        <v>42659</v>
      </c>
      <c r="D2696" s="1">
        <f>IF(B2696=0,-1,RIGHT(A2696,LEN(A2696)-B2696)+0)</f>
        <v>5623074</v>
      </c>
      <c r="F2696" s="1">
        <f>IF(C2696&lt;0,443300000,44330*(1-POWER(C2696/$A$1,1/5.255))*1000)</f>
        <v>5622082.3044214752</v>
      </c>
      <c r="H2696" s="5">
        <f t="shared" si="42"/>
        <v>1.7636182247020808E-4</v>
      </c>
    </row>
    <row r="2697" spans="1:8">
      <c r="A2697" s="3" t="s">
        <v>13802</v>
      </c>
      <c r="B2697" s="1">
        <f>IF(ISERROR(SEARCH(" ",A2697)), 0, SEARCH(" ",A2697))</f>
        <v>6</v>
      </c>
      <c r="C2697" s="1">
        <f>IF(0=B2697,-1,LEFT(A2697,B2697-1)+0)</f>
        <v>42639</v>
      </c>
      <c r="D2697" s="1">
        <f>IF(B2697=0,-1,RIGHT(A2697,LEN(A2697)-B2697)+0)</f>
        <v>5626562</v>
      </c>
      <c r="F2697" s="1">
        <f>IF(C2697&lt;0,443300000,44330*(1-POWER(C2697/$A$1,1/5.255))*1000)</f>
        <v>5625536.356345932</v>
      </c>
      <c r="H2697" s="5">
        <f t="shared" si="42"/>
        <v>1.8228603080673432E-4</v>
      </c>
    </row>
    <row r="2698" spans="1:8">
      <c r="A2698" s="3" t="s">
        <v>13803</v>
      </c>
      <c r="B2698" s="1">
        <f>IF(ISERROR(SEARCH(" ",A2698)), 0, SEARCH(" ",A2698))</f>
        <v>6</v>
      </c>
      <c r="C2698" s="1">
        <f>IF(0=B2698,-1,LEFT(A2698,B2698-1)+0)</f>
        <v>42619</v>
      </c>
      <c r="D2698" s="1">
        <f>IF(B2698=0,-1,RIGHT(A2698,LEN(A2698)-B2698)+0)</f>
        <v>5630050</v>
      </c>
      <c r="F2698" s="1">
        <f>IF(C2698&lt;0,443300000,44330*(1-POWER(C2698/$A$1,1/5.255))*1000)</f>
        <v>5628991.7203530194</v>
      </c>
      <c r="H2698" s="5">
        <f t="shared" si="42"/>
        <v>1.8796984875455391E-4</v>
      </c>
    </row>
    <row r="2699" spans="1:8">
      <c r="A2699" s="3" t="s">
        <v>13804</v>
      </c>
      <c r="B2699" s="1">
        <f>IF(ISERROR(SEARCH(" ",A2699)), 0, SEARCH(" ",A2699))</f>
        <v>6</v>
      </c>
      <c r="C2699" s="1">
        <f>IF(0=B2699,-1,LEFT(A2699,B2699-1)+0)</f>
        <v>42599</v>
      </c>
      <c r="D2699" s="1">
        <f>IF(B2699=0,-1,RIGHT(A2699,LEN(A2699)-B2699)+0)</f>
        <v>5633538</v>
      </c>
      <c r="F2699" s="1">
        <f>IF(C2699&lt;0,443300000,44330*(1-POWER(C2699/$A$1,1/5.255))*1000)</f>
        <v>5632448.3975572409</v>
      </c>
      <c r="H2699" s="5">
        <f t="shared" si="42"/>
        <v>1.9341352499248059E-4</v>
      </c>
    </row>
    <row r="2700" spans="1:8">
      <c r="A2700" s="3" t="s">
        <v>13805</v>
      </c>
      <c r="B2700" s="1">
        <f>IF(ISERROR(SEARCH(" ",A2700)), 0, SEARCH(" ",A2700))</f>
        <v>6</v>
      </c>
      <c r="C2700" s="1">
        <f>IF(0=B2700,-1,LEFT(A2700,B2700-1)+0)</f>
        <v>42579</v>
      </c>
      <c r="D2700" s="1">
        <f>IF(B2700=0,-1,RIGHT(A2700,LEN(A2700)-B2700)+0)</f>
        <v>5637026</v>
      </c>
      <c r="F2700" s="1">
        <f>IF(C2700&lt;0,443300000,44330*(1-POWER(C2700/$A$1,1/5.255))*1000)</f>
        <v>5635906.3890745565</v>
      </c>
      <c r="H2700" s="5">
        <f t="shared" si="42"/>
        <v>1.9861730732543553E-4</v>
      </c>
    </row>
    <row r="2701" spans="1:8">
      <c r="A2701" s="3" t="s">
        <v>13806</v>
      </c>
      <c r="B2701" s="1">
        <f>IF(ISERROR(SEARCH(" ",A2701)), 0, SEARCH(" ",A2701))</f>
        <v>6</v>
      </c>
      <c r="C2701" s="1">
        <f>IF(0=B2701,-1,LEFT(A2701,B2701-1)+0)</f>
        <v>42559</v>
      </c>
      <c r="D2701" s="1">
        <f>IF(B2701=0,-1,RIGHT(A2701,LEN(A2701)-B2701)+0)</f>
        <v>5640514</v>
      </c>
      <c r="F2701" s="1">
        <f>IF(C2701&lt;0,443300000,44330*(1-POWER(C2701/$A$1,1/5.255))*1000)</f>
        <v>5639365.6960224081</v>
      </c>
      <c r="H2701" s="5">
        <f t="shared" si="42"/>
        <v>2.0358144268269114E-4</v>
      </c>
    </row>
    <row r="2702" spans="1:8">
      <c r="A2702" s="3" t="s">
        <v>13807</v>
      </c>
      <c r="B2702" s="1">
        <f>IF(ISERROR(SEARCH(" ",A2702)), 0, SEARCH(" ",A2702))</f>
        <v>6</v>
      </c>
      <c r="C2702" s="1">
        <f>IF(0=B2702,-1,LEFT(A2702,B2702-1)+0)</f>
        <v>42539</v>
      </c>
      <c r="D2702" s="1">
        <f>IF(B2702=0,-1,RIGHT(A2702,LEN(A2702)-B2702)+0)</f>
        <v>5643987</v>
      </c>
      <c r="F2702" s="1">
        <f>IF(C2702&lt;0,443300000,44330*(1-POWER(C2702/$A$1,1/5.255))*1000)</f>
        <v>5642826.3195197061</v>
      </c>
      <c r="H2702" s="5">
        <f t="shared" si="42"/>
        <v>2.0564903503390947E-4</v>
      </c>
    </row>
    <row r="2703" spans="1:8">
      <c r="A2703" s="3" t="s">
        <v>13808</v>
      </c>
      <c r="B2703" s="1">
        <f>IF(ISERROR(SEARCH(" ",A2703)), 0, SEARCH(" ",A2703))</f>
        <v>6</v>
      </c>
      <c r="C2703" s="1">
        <f>IF(0=B2703,-1,LEFT(A2703,B2703-1)+0)</f>
        <v>42519</v>
      </c>
      <c r="D2703" s="1">
        <f>IF(B2703=0,-1,RIGHT(A2703,LEN(A2703)-B2703)+0)</f>
        <v>5647475</v>
      </c>
      <c r="F2703" s="1">
        <f>IF(C2703&lt;0,443300000,44330*(1-POWER(C2703/$A$1,1/5.255))*1000)</f>
        <v>5646288.2606868483</v>
      </c>
      <c r="H2703" s="5">
        <f t="shared" si="42"/>
        <v>2.1013626676553458E-4</v>
      </c>
    </row>
    <row r="2704" spans="1:8">
      <c r="A2704" s="3" t="s">
        <v>13809</v>
      </c>
      <c r="B2704" s="1">
        <f>IF(ISERROR(SEARCH(" ",A2704)), 0, SEARCH(" ",A2704))</f>
        <v>6</v>
      </c>
      <c r="C2704" s="1">
        <f>IF(0=B2704,-1,LEFT(A2704,B2704-1)+0)</f>
        <v>42499</v>
      </c>
      <c r="D2704" s="1">
        <f>IF(B2704=0,-1,RIGHT(A2704,LEN(A2704)-B2704)+0)</f>
        <v>5650963</v>
      </c>
      <c r="F2704" s="1">
        <f>IF(C2704&lt;0,443300000,44330*(1-POWER(C2704/$A$1,1/5.255))*1000)</f>
        <v>5649751.520645706</v>
      </c>
      <c r="H2704" s="5">
        <f t="shared" si="42"/>
        <v>2.1438458441402236E-4</v>
      </c>
    </row>
    <row r="2705" spans="1:8">
      <c r="A2705" s="3" t="s">
        <v>13810</v>
      </c>
      <c r="B2705" s="1">
        <f>IF(ISERROR(SEARCH(" ",A2705)), 0, SEARCH(" ",A2705))</f>
        <v>6</v>
      </c>
      <c r="C2705" s="1">
        <f>IF(0=B2705,-1,LEFT(A2705,B2705-1)+0)</f>
        <v>42479</v>
      </c>
      <c r="D2705" s="1">
        <f>IF(B2705=0,-1,RIGHT(A2705,LEN(A2705)-B2705)+0)</f>
        <v>5654451</v>
      </c>
      <c r="F2705" s="1">
        <f>IF(C2705&lt;0,443300000,44330*(1-POWER(C2705/$A$1,1/5.255))*1000)</f>
        <v>5653216.1005196339</v>
      </c>
      <c r="H2705" s="5">
        <f t="shared" si="42"/>
        <v>2.1839423144106264E-4</v>
      </c>
    </row>
    <row r="2706" spans="1:8">
      <c r="A2706" s="3" t="s">
        <v>13811</v>
      </c>
      <c r="B2706" s="1">
        <f>IF(ISERROR(SEARCH(" ",A2706)), 0, SEARCH(" ",A2706))</f>
        <v>6</v>
      </c>
      <c r="C2706" s="1">
        <f>IF(0=B2706,-1,LEFT(A2706,B2706-1)+0)</f>
        <v>42459</v>
      </c>
      <c r="D2706" s="1">
        <f>IF(B2706=0,-1,RIGHT(A2706,LEN(A2706)-B2706)+0)</f>
        <v>5657939</v>
      </c>
      <c r="F2706" s="1">
        <f>IF(C2706&lt;0,443300000,44330*(1-POWER(C2706/$A$1,1/5.255))*1000)</f>
        <v>5656682.0014334852</v>
      </c>
      <c r="H2706" s="5">
        <f t="shared" si="42"/>
        <v>2.2216545044314058E-4</v>
      </c>
    </row>
    <row r="2707" spans="1:8">
      <c r="A2707" s="3" t="s">
        <v>13812</v>
      </c>
      <c r="B2707" s="1">
        <f>IF(ISERROR(SEARCH(" ",A2707)), 0, SEARCH(" ",A2707))</f>
        <v>6</v>
      </c>
      <c r="C2707" s="1">
        <f>IF(0=B2707,-1,LEFT(A2707,B2707-1)+0)</f>
        <v>42439</v>
      </c>
      <c r="D2707" s="1">
        <f>IF(B2707=0,-1,RIGHT(A2707,LEN(A2707)-B2707)+0)</f>
        <v>5661427</v>
      </c>
      <c r="F2707" s="1">
        <f>IF(C2707&lt;0,443300000,44330*(1-POWER(C2707/$A$1,1/5.255))*1000)</f>
        <v>5660149.2245135847</v>
      </c>
      <c r="H2707" s="5">
        <f t="shared" si="42"/>
        <v>2.2569848315897247E-4</v>
      </c>
    </row>
    <row r="2708" spans="1:8">
      <c r="A2708" s="3" t="s">
        <v>13813</v>
      </c>
      <c r="B2708" s="1">
        <f>IF(ISERROR(SEARCH(" ",A2708)), 0, SEARCH(" ",A2708))</f>
        <v>6</v>
      </c>
      <c r="C2708" s="1">
        <f>IF(0=B2708,-1,LEFT(A2708,B2708-1)+0)</f>
        <v>42419</v>
      </c>
      <c r="D2708" s="1">
        <f>IF(B2708=0,-1,RIGHT(A2708,LEN(A2708)-B2708)+0)</f>
        <v>5664915</v>
      </c>
      <c r="F2708" s="1">
        <f>IF(C2708&lt;0,443300000,44330*(1-POWER(C2708/$A$1,1/5.255))*1000)</f>
        <v>5663617.7708877567</v>
      </c>
      <c r="H2708" s="5">
        <f t="shared" si="42"/>
        <v>2.2899357046721438E-4</v>
      </c>
    </row>
    <row r="2709" spans="1:8">
      <c r="A2709" s="3" t="s">
        <v>13814</v>
      </c>
      <c r="B2709" s="1">
        <f>IF(ISERROR(SEARCH(" ",A2709)), 0, SEARCH(" ",A2709))</f>
        <v>6</v>
      </c>
      <c r="C2709" s="1">
        <f>IF(0=B2709,-1,LEFT(A2709,B2709-1)+0)</f>
        <v>42399</v>
      </c>
      <c r="D2709" s="1">
        <f>IF(B2709=0,-1,RIGHT(A2709,LEN(A2709)-B2709)+0)</f>
        <v>5668403</v>
      </c>
      <c r="F2709" s="1">
        <f>IF(C2709&lt;0,443300000,44330*(1-POWER(C2709/$A$1,1/5.255))*1000)</f>
        <v>5667087.6416853257</v>
      </c>
      <c r="H2709" s="5">
        <f t="shared" si="42"/>
        <v>2.3205095238894405E-4</v>
      </c>
    </row>
    <row r="2710" spans="1:8">
      <c r="A2710" s="3" t="s">
        <v>13815</v>
      </c>
      <c r="B2710" s="1">
        <f>IF(ISERROR(SEARCH(" ",A2710)), 0, SEARCH(" ",A2710))</f>
        <v>6</v>
      </c>
      <c r="C2710" s="1">
        <f>IF(0=B2710,-1,LEFT(A2710,B2710-1)+0)</f>
        <v>42379</v>
      </c>
      <c r="D2710" s="1">
        <f>IF(B2710=0,-1,RIGHT(A2710,LEN(A2710)-B2710)+0)</f>
        <v>5671891</v>
      </c>
      <c r="F2710" s="1">
        <f>IF(C2710&lt;0,443300000,44330*(1-POWER(C2710/$A$1,1/5.255))*1000)</f>
        <v>5670558.8380371062</v>
      </c>
      <c r="H2710" s="5">
        <f t="shared" si="42"/>
        <v>2.3487086809210393E-4</v>
      </c>
    </row>
    <row r="2711" spans="1:8">
      <c r="A2711" s="3" t="s">
        <v>13816</v>
      </c>
      <c r="B2711" s="1">
        <f>IF(ISERROR(SEARCH(" ",A2711)), 0, SEARCH(" ",A2711))</f>
        <v>6</v>
      </c>
      <c r="C2711" s="1">
        <f>IF(0=B2711,-1,LEFT(A2711,B2711-1)+0)</f>
        <v>42359</v>
      </c>
      <c r="D2711" s="1">
        <f>IF(B2711=0,-1,RIGHT(A2711,LEN(A2711)-B2711)+0)</f>
        <v>5675364</v>
      </c>
      <c r="F2711" s="1">
        <f>IF(C2711&lt;0,443300000,44330*(1-POWER(C2711/$A$1,1/5.255))*1000)</f>
        <v>5674031.3610754116</v>
      </c>
      <c r="H2711" s="5">
        <f t="shared" si="42"/>
        <v>2.3481118120149638E-4</v>
      </c>
    </row>
    <row r="2712" spans="1:8">
      <c r="A2712" s="3" t="s">
        <v>13817</v>
      </c>
      <c r="B2712" s="1">
        <f>IF(ISERROR(SEARCH(" ",A2712)), 0, SEARCH(" ",A2712))</f>
        <v>6</v>
      </c>
      <c r="C2712" s="1">
        <f>IF(0=B2712,-1,LEFT(A2712,B2712-1)+0)</f>
        <v>42339</v>
      </c>
      <c r="D2712" s="1">
        <f>IF(B2712=0,-1,RIGHT(A2712,LEN(A2712)-B2712)+0)</f>
        <v>5678852</v>
      </c>
      <c r="F2712" s="1">
        <f>IF(C2712&lt;0,443300000,44330*(1-POWER(C2712/$A$1,1/5.255))*1000)</f>
        <v>5677505.2119340645</v>
      </c>
      <c r="H2712" s="5">
        <f t="shared" si="42"/>
        <v>2.3715850772928844E-4</v>
      </c>
    </row>
    <row r="2713" spans="1:8">
      <c r="A2713" s="3" t="s">
        <v>13818</v>
      </c>
      <c r="B2713" s="1">
        <f>IF(ISERROR(SEARCH(" ",A2713)), 0, SEARCH(" ",A2713))</f>
        <v>6</v>
      </c>
      <c r="C2713" s="1">
        <f>IF(0=B2713,-1,LEFT(A2713,B2713-1)+0)</f>
        <v>42319</v>
      </c>
      <c r="D2713" s="1">
        <f>IF(B2713=0,-1,RIGHT(A2713,LEN(A2713)-B2713)+0)</f>
        <v>5682340</v>
      </c>
      <c r="F2713" s="1">
        <f>IF(C2713&lt;0,443300000,44330*(1-POWER(C2713/$A$1,1/5.255))*1000)</f>
        <v>5680980.391748379</v>
      </c>
      <c r="H2713" s="5">
        <f t="shared" si="42"/>
        <v>2.3926907781319235E-4</v>
      </c>
    </row>
    <row r="2714" spans="1:8">
      <c r="A2714" s="3" t="s">
        <v>13819</v>
      </c>
      <c r="B2714" s="1">
        <f>IF(ISERROR(SEARCH(" ",A2714)), 0, SEARCH(" ",A2714))</f>
        <v>6</v>
      </c>
      <c r="C2714" s="1">
        <f>IF(0=B2714,-1,LEFT(A2714,B2714-1)+0)</f>
        <v>42299</v>
      </c>
      <c r="D2714" s="1">
        <f>IF(B2714=0,-1,RIGHT(A2714,LEN(A2714)-B2714)+0)</f>
        <v>5685828</v>
      </c>
      <c r="F2714" s="1">
        <f>IF(C2714&lt;0,443300000,44330*(1-POWER(C2714/$A$1,1/5.255))*1000)</f>
        <v>5684456.901655199</v>
      </c>
      <c r="H2714" s="5">
        <f t="shared" si="42"/>
        <v>2.4114312722808249E-4</v>
      </c>
    </row>
    <row r="2715" spans="1:8">
      <c r="A2715" s="3" t="s">
        <v>13820</v>
      </c>
      <c r="B2715" s="1">
        <f>IF(ISERROR(SEARCH(" ",A2715)), 0, SEARCH(" ",A2715))</f>
        <v>6</v>
      </c>
      <c r="C2715" s="1">
        <f>IF(0=B2715,-1,LEFT(A2715,B2715-1)+0)</f>
        <v>42279</v>
      </c>
      <c r="D2715" s="1">
        <f>IF(B2715=0,-1,RIGHT(A2715,LEN(A2715)-B2715)+0)</f>
        <v>5689316</v>
      </c>
      <c r="F2715" s="1">
        <f>IF(C2715&lt;0,443300000,44330*(1-POWER(C2715/$A$1,1/5.255))*1000)</f>
        <v>5687934.7427928606</v>
      </c>
      <c r="H2715" s="5">
        <f t="shared" si="42"/>
        <v>2.4278089090839657E-4</v>
      </c>
    </row>
    <row r="2716" spans="1:8">
      <c r="A2716" s="3" t="s">
        <v>13821</v>
      </c>
      <c r="B2716" s="1">
        <f>IF(ISERROR(SEARCH(" ",A2716)), 0, SEARCH(" ",A2716))</f>
        <v>6</v>
      </c>
      <c r="C2716" s="1">
        <f>IF(0=B2716,-1,LEFT(A2716,B2716-1)+0)</f>
        <v>42259</v>
      </c>
      <c r="D2716" s="1">
        <f>IF(B2716=0,-1,RIGHT(A2716,LEN(A2716)-B2716)+0)</f>
        <v>5692804</v>
      </c>
      <c r="F2716" s="1">
        <f>IF(C2716&lt;0,443300000,44330*(1-POWER(C2716/$A$1,1/5.255))*1000)</f>
        <v>5691413.916301216</v>
      </c>
      <c r="H2716" s="5">
        <f t="shared" si="42"/>
        <v>2.4418260294645683E-4</v>
      </c>
    </row>
    <row r="2717" spans="1:8">
      <c r="A2717" s="3" t="s">
        <v>13822</v>
      </c>
      <c r="B2717" s="1">
        <f>IF(ISERROR(SEARCH(" ",A2717)), 0, SEARCH(" ",A2717))</f>
        <v>6</v>
      </c>
      <c r="C2717" s="1">
        <f>IF(0=B2717,-1,LEFT(A2717,B2717-1)+0)</f>
        <v>42239</v>
      </c>
      <c r="D2717" s="1">
        <f>IF(B2717=0,-1,RIGHT(A2717,LEN(A2717)-B2717)+0)</f>
        <v>5696292</v>
      </c>
      <c r="F2717" s="1">
        <f>IF(C2717&lt;0,443300000,44330*(1-POWER(C2717/$A$1,1/5.255))*1000)</f>
        <v>5694894.4233216429</v>
      </c>
      <c r="H2717" s="5">
        <f t="shared" si="42"/>
        <v>2.4534849659341325E-4</v>
      </c>
    </row>
    <row r="2718" spans="1:8">
      <c r="A2718" s="3" t="s">
        <v>13823</v>
      </c>
      <c r="B2718" s="1">
        <f>IF(ISERROR(SEARCH(" ",A2718)), 0, SEARCH(" ",A2718))</f>
        <v>6</v>
      </c>
      <c r="C2718" s="1">
        <f>IF(0=B2718,-1,LEFT(A2718,B2718-1)+0)</f>
        <v>42219</v>
      </c>
      <c r="D2718" s="1">
        <f>IF(B2718=0,-1,RIGHT(A2718,LEN(A2718)-B2718)+0)</f>
        <v>5699780</v>
      </c>
      <c r="F2718" s="1">
        <f>IF(C2718&lt;0,443300000,44330*(1-POWER(C2718/$A$1,1/5.255))*1000)</f>
        <v>5698376.2649970241</v>
      </c>
      <c r="H2718" s="5">
        <f t="shared" si="42"/>
        <v>2.4627880426541214E-4</v>
      </c>
    </row>
    <row r="2719" spans="1:8">
      <c r="A2719" s="3" t="s">
        <v>13824</v>
      </c>
      <c r="B2719" s="1">
        <f>IF(ISERROR(SEARCH(" ",A2719)), 0, SEARCH(" ",A2719))</f>
        <v>6</v>
      </c>
      <c r="C2719" s="1">
        <f>IF(0=B2719,-1,LEFT(A2719,B2719-1)+0)</f>
        <v>42199</v>
      </c>
      <c r="D2719" s="1">
        <f>IF(B2719=0,-1,RIGHT(A2719,LEN(A2719)-B2719)+0)</f>
        <v>5703268</v>
      </c>
      <c r="F2719" s="1">
        <f>IF(C2719&lt;0,443300000,44330*(1-POWER(C2719/$A$1,1/5.255))*1000)</f>
        <v>5701859.4424717752</v>
      </c>
      <c r="H2719" s="5">
        <f t="shared" si="42"/>
        <v>2.469737575412507E-4</v>
      </c>
    </row>
    <row r="2720" spans="1:8">
      <c r="A2720" s="3" t="s">
        <v>13825</v>
      </c>
      <c r="B2720" s="1">
        <f>IF(ISERROR(SEARCH(" ",A2720)), 0, SEARCH(" ",A2720))</f>
        <v>6</v>
      </c>
      <c r="C2720" s="1">
        <f>IF(0=B2720,-1,LEFT(A2720,B2720-1)+0)</f>
        <v>42179</v>
      </c>
      <c r="D2720" s="1">
        <f>IF(B2720=0,-1,RIGHT(A2720,LEN(A2720)-B2720)+0)</f>
        <v>5706741</v>
      </c>
      <c r="F2720" s="1">
        <f>IF(C2720&lt;0,443300000,44330*(1-POWER(C2720/$A$1,1/5.255))*1000)</f>
        <v>5705343.9568918338</v>
      </c>
      <c r="H2720" s="5">
        <f t="shared" si="42"/>
        <v>2.4480576710353516E-4</v>
      </c>
    </row>
    <row r="2721" spans="1:8">
      <c r="A2721" s="3" t="s">
        <v>13826</v>
      </c>
      <c r="B2721" s="1">
        <f>IF(ISERROR(SEARCH(" ",A2721)), 0, SEARCH(" ",A2721))</f>
        <v>6</v>
      </c>
      <c r="C2721" s="1">
        <f>IF(0=B2721,-1,LEFT(A2721,B2721-1)+0)</f>
        <v>42159</v>
      </c>
      <c r="D2721" s="1">
        <f>IF(B2721=0,-1,RIGHT(A2721,LEN(A2721)-B2721)+0)</f>
        <v>5710229</v>
      </c>
      <c r="F2721" s="1">
        <f>IF(C2721&lt;0,443300000,44330*(1-POWER(C2721/$A$1,1/5.255))*1000)</f>
        <v>5708829.8094046526</v>
      </c>
      <c r="H2721" s="5">
        <f t="shared" si="42"/>
        <v>2.4503230874758865E-4</v>
      </c>
    </row>
    <row r="2722" spans="1:8">
      <c r="A2722" s="3" t="s">
        <v>13827</v>
      </c>
      <c r="B2722" s="1">
        <f>IF(ISERROR(SEARCH(" ",A2722)), 0, SEARCH(" ",A2722))</f>
        <v>6</v>
      </c>
      <c r="C2722" s="1">
        <f>IF(0=B2722,-1,LEFT(A2722,B2722-1)+0)</f>
        <v>42139</v>
      </c>
      <c r="D2722" s="1">
        <f>IF(B2722=0,-1,RIGHT(A2722,LEN(A2722)-B2722)+0)</f>
        <v>5713717</v>
      </c>
      <c r="F2722" s="1">
        <f>IF(C2722&lt;0,443300000,44330*(1-POWER(C2722/$A$1,1/5.255))*1000)</f>
        <v>5712317.0011592368</v>
      </c>
      <c r="H2722" s="5">
        <f t="shared" si="42"/>
        <v>2.4502418316539544E-4</v>
      </c>
    </row>
    <row r="2723" spans="1:8">
      <c r="A2723" s="3" t="s">
        <v>13828</v>
      </c>
      <c r="B2723" s="1">
        <f>IF(ISERROR(SEARCH(" ",A2723)), 0, SEARCH(" ",A2723))</f>
        <v>6</v>
      </c>
      <c r="C2723" s="1">
        <f>IF(0=B2723,-1,LEFT(A2723,B2723-1)+0)</f>
        <v>42119</v>
      </c>
      <c r="D2723" s="1">
        <f>IF(B2723=0,-1,RIGHT(A2723,LEN(A2723)-B2723)+0)</f>
        <v>5717205</v>
      </c>
      <c r="F2723" s="1">
        <f>IF(C2723&lt;0,443300000,44330*(1-POWER(C2723/$A$1,1/5.255))*1000)</f>
        <v>5715805.5333061032</v>
      </c>
      <c r="H2723" s="5">
        <f t="shared" si="42"/>
        <v>2.4478161862252627E-4</v>
      </c>
    </row>
    <row r="2724" spans="1:8">
      <c r="A2724" s="3" t="s">
        <v>13829</v>
      </c>
      <c r="B2724" s="1">
        <f>IF(ISERROR(SEARCH(" ",A2724)), 0, SEARCH(" ",A2724))</f>
        <v>6</v>
      </c>
      <c r="C2724" s="1">
        <f>IF(0=B2724,-1,LEFT(A2724,B2724-1)+0)</f>
        <v>42099</v>
      </c>
      <c r="D2724" s="1">
        <f>IF(B2724=0,-1,RIGHT(A2724,LEN(A2724)-B2724)+0)</f>
        <v>5720693</v>
      </c>
      <c r="F2724" s="1">
        <f>IF(C2724&lt;0,443300000,44330*(1-POWER(C2724/$A$1,1/5.255))*1000)</f>
        <v>5719295.4069973193</v>
      </c>
      <c r="H2724" s="5">
        <f t="shared" si="42"/>
        <v>2.4430484255678274E-4</v>
      </c>
    </row>
    <row r="2725" spans="1:8">
      <c r="A2725" s="3" t="s">
        <v>13830</v>
      </c>
      <c r="B2725" s="1">
        <f>IF(ISERROR(SEARCH(" ",A2725)), 0, SEARCH(" ",A2725))</f>
        <v>6</v>
      </c>
      <c r="C2725" s="1">
        <f>IF(0=B2725,-1,LEFT(A2725,B2725-1)+0)</f>
        <v>42079</v>
      </c>
      <c r="D2725" s="1">
        <f>IF(B2725=0,-1,RIGHT(A2725,LEN(A2725)-B2725)+0)</f>
        <v>5724181</v>
      </c>
      <c r="F2725" s="1">
        <f>IF(C2725&lt;0,443300000,44330*(1-POWER(C2725/$A$1,1/5.255))*1000)</f>
        <v>5722786.6233864734</v>
      </c>
      <c r="H2725" s="5">
        <f t="shared" si="42"/>
        <v>2.4359408158592557E-4</v>
      </c>
    </row>
    <row r="2726" spans="1:8">
      <c r="A2726" s="3" t="s">
        <v>13831</v>
      </c>
      <c r="B2726" s="1">
        <f>IF(ISERROR(SEARCH(" ",A2726)), 0, SEARCH(" ",A2726))</f>
        <v>6</v>
      </c>
      <c r="C2726" s="1">
        <f>IF(0=B2726,-1,LEFT(A2726,B2726-1)+0)</f>
        <v>42059</v>
      </c>
      <c r="D2726" s="1">
        <f>IF(B2726=0,-1,RIGHT(A2726,LEN(A2726)-B2726)+0)</f>
        <v>5727669</v>
      </c>
      <c r="F2726" s="1">
        <f>IF(C2726&lt;0,443300000,44330*(1-POWER(C2726/$A$1,1/5.255))*1000)</f>
        <v>5726279.1836287137</v>
      </c>
      <c r="H2726" s="5">
        <f t="shared" si="42"/>
        <v>2.4264956150334244E-4</v>
      </c>
    </row>
    <row r="2727" spans="1:8">
      <c r="A2727" s="3" t="s">
        <v>13832</v>
      </c>
      <c r="B2727" s="1">
        <f>IF(ISERROR(SEARCH(" ",A2727)), 0, SEARCH(" ",A2727))</f>
        <v>6</v>
      </c>
      <c r="C2727" s="1">
        <f>IF(0=B2727,-1,LEFT(A2727,B2727-1)+0)</f>
        <v>42039</v>
      </c>
      <c r="D2727" s="1">
        <f>IF(B2727=0,-1,RIGHT(A2727,LEN(A2727)-B2727)+0)</f>
        <v>5731157</v>
      </c>
      <c r="F2727" s="1">
        <f>IF(C2727&lt;0,443300000,44330*(1-POWER(C2727/$A$1,1/5.255))*1000)</f>
        <v>5729773.0888807178</v>
      </c>
      <c r="H2727" s="5">
        <f t="shared" si="42"/>
        <v>2.4147150728591899E-4</v>
      </c>
    </row>
    <row r="2728" spans="1:8">
      <c r="A2728" s="3" t="s">
        <v>13833</v>
      </c>
      <c r="B2728" s="1">
        <f>IF(ISERROR(SEARCH(" ",A2728)), 0, SEARCH(" ",A2728))</f>
        <v>6</v>
      </c>
      <c r="C2728" s="1">
        <f>IF(0=B2728,-1,LEFT(A2728,B2728-1)+0)</f>
        <v>42019</v>
      </c>
      <c r="D2728" s="1">
        <f>IF(B2728=0,-1,RIGHT(A2728,LEN(A2728)-B2728)+0)</f>
        <v>5734630</v>
      </c>
      <c r="F2728" s="1">
        <f>IF(C2728&lt;0,443300000,44330*(1-POWER(C2728/$A$1,1/5.255))*1000)</f>
        <v>5733268.3403007174</v>
      </c>
      <c r="H2728" s="5">
        <f t="shared" si="42"/>
        <v>2.3744508351586919E-4</v>
      </c>
    </row>
    <row r="2729" spans="1:8">
      <c r="A2729" s="3" t="s">
        <v>13834</v>
      </c>
      <c r="B2729" s="1">
        <f>IF(ISERROR(SEARCH(" ",A2729)), 0, SEARCH(" ",A2729))</f>
        <v>6</v>
      </c>
      <c r="C2729" s="1">
        <f>IF(0=B2729,-1,LEFT(A2729,B2729-1)+0)</f>
        <v>41999</v>
      </c>
      <c r="D2729" s="1">
        <f>IF(B2729=0,-1,RIGHT(A2729,LEN(A2729)-B2729)+0)</f>
        <v>5738118</v>
      </c>
      <c r="F2729" s="1">
        <f>IF(C2729&lt;0,443300000,44330*(1-POWER(C2729/$A$1,1/5.255))*1000)</f>
        <v>5736764.9390484896</v>
      </c>
      <c r="H2729" s="5">
        <f t="shared" si="42"/>
        <v>2.3580221799385169E-4</v>
      </c>
    </row>
    <row r="2730" spans="1:8">
      <c r="A2730" s="3" t="s">
        <v>13835</v>
      </c>
      <c r="B2730" s="1">
        <f>IF(ISERROR(SEARCH(" ",A2730)), 0, SEARCH(" ",A2730))</f>
        <v>6</v>
      </c>
      <c r="C2730" s="1">
        <f>IF(0=B2730,-1,LEFT(A2730,B2730-1)+0)</f>
        <v>41979</v>
      </c>
      <c r="D2730" s="1">
        <f>IF(B2730=0,-1,RIGHT(A2730,LEN(A2730)-B2730)+0)</f>
        <v>5741606</v>
      </c>
      <c r="F2730" s="1">
        <f>IF(C2730&lt;0,443300000,44330*(1-POWER(C2730/$A$1,1/5.255))*1000)</f>
        <v>5740262.8862853656</v>
      </c>
      <c r="H2730" s="5">
        <f t="shared" si="42"/>
        <v>2.3392648583592132E-4</v>
      </c>
    </row>
    <row r="2731" spans="1:8">
      <c r="A2731" s="3" t="s">
        <v>13836</v>
      </c>
      <c r="B2731" s="1">
        <f>IF(ISERROR(SEARCH(" ",A2731)), 0, SEARCH(" ",A2731))</f>
        <v>6</v>
      </c>
      <c r="C2731" s="1">
        <f>IF(0=B2731,-1,LEFT(A2731,B2731-1)+0)</f>
        <v>41959</v>
      </c>
      <c r="D2731" s="1">
        <f>IF(B2731=0,-1,RIGHT(A2731,LEN(A2731)-B2731)+0)</f>
        <v>5745094</v>
      </c>
      <c r="F2731" s="1">
        <f>IF(C2731&lt;0,443300000,44330*(1-POWER(C2731/$A$1,1/5.255))*1000)</f>
        <v>5743762.1831742283</v>
      </c>
      <c r="H2731" s="5">
        <f t="shared" si="42"/>
        <v>2.3181810876753354E-4</v>
      </c>
    </row>
    <row r="2732" spans="1:8">
      <c r="A2732" s="3" t="s">
        <v>13837</v>
      </c>
      <c r="B2732" s="1">
        <f>IF(ISERROR(SEARCH(" ",A2732)), 0, SEARCH(" ",A2732))</f>
        <v>6</v>
      </c>
      <c r="C2732" s="1">
        <f>IF(0=B2732,-1,LEFT(A2732,B2732-1)+0)</f>
        <v>41939</v>
      </c>
      <c r="D2732" s="1">
        <f>IF(B2732=0,-1,RIGHT(A2732,LEN(A2732)-B2732)+0)</f>
        <v>5748582</v>
      </c>
      <c r="F2732" s="1">
        <f>IF(C2732&lt;0,443300000,44330*(1-POWER(C2732/$A$1,1/5.255))*1000)</f>
        <v>5747262.8308795244</v>
      </c>
      <c r="H2732" s="5">
        <f t="shared" si="42"/>
        <v>2.2947730770399549E-4</v>
      </c>
    </row>
    <row r="2733" spans="1:8">
      <c r="A2733" s="3" t="s">
        <v>13838</v>
      </c>
      <c r="B2733" s="1">
        <f>IF(ISERROR(SEARCH(" ",A2733)), 0, SEARCH(" ",A2733))</f>
        <v>6</v>
      </c>
      <c r="C2733" s="1">
        <f>IF(0=B2733,-1,LEFT(A2733,B2733-1)+0)</f>
        <v>41919</v>
      </c>
      <c r="D2733" s="1">
        <f>IF(B2733=0,-1,RIGHT(A2733,LEN(A2733)-B2733)+0)</f>
        <v>5752070</v>
      </c>
      <c r="F2733" s="1">
        <f>IF(C2733&lt;0,443300000,44330*(1-POWER(C2733/$A$1,1/5.255))*1000)</f>
        <v>5750764.8305672556</v>
      </c>
      <c r="H2733" s="5">
        <f t="shared" si="42"/>
        <v>2.2690430275437953E-4</v>
      </c>
    </row>
    <row r="2734" spans="1:8">
      <c r="A2734" s="3" t="s">
        <v>13839</v>
      </c>
      <c r="B2734" s="1">
        <f>IF(ISERROR(SEARCH(" ",A2734)), 0, SEARCH(" ",A2734))</f>
        <v>6</v>
      </c>
      <c r="C2734" s="1">
        <f>IF(0=B2734,-1,LEFT(A2734,B2734-1)+0)</f>
        <v>41899</v>
      </c>
      <c r="D2734" s="1">
        <f>IF(B2734=0,-1,RIGHT(A2734,LEN(A2734)-B2734)+0)</f>
        <v>5755558</v>
      </c>
      <c r="F2734" s="1">
        <f>IF(C2734&lt;0,443300000,44330*(1-POWER(C2734/$A$1,1/5.255))*1000)</f>
        <v>5754268.1834049942</v>
      </c>
      <c r="H2734" s="5">
        <f t="shared" si="42"/>
        <v>2.2409931322137712E-4</v>
      </c>
    </row>
    <row r="2735" spans="1:8">
      <c r="A2735" s="3" t="s">
        <v>13840</v>
      </c>
      <c r="B2735" s="1">
        <f>IF(ISERROR(SEARCH(" ",A2735)), 0, SEARCH(" ",A2735))</f>
        <v>6</v>
      </c>
      <c r="C2735" s="1">
        <f>IF(0=B2735,-1,LEFT(A2735,B2735-1)+0)</f>
        <v>41879</v>
      </c>
      <c r="D2735" s="1">
        <f>IF(B2735=0,-1,RIGHT(A2735,LEN(A2735)-B2735)+0)</f>
        <v>5759046</v>
      </c>
      <c r="F2735" s="1">
        <f>IF(C2735&lt;0,443300000,44330*(1-POWER(C2735/$A$1,1/5.255))*1000)</f>
        <v>5757772.8905618675</v>
      </c>
      <c r="H2735" s="5">
        <f t="shared" si="42"/>
        <v>2.2106255760632833E-4</v>
      </c>
    </row>
    <row r="2736" spans="1:8">
      <c r="A2736" s="3" t="s">
        <v>13841</v>
      </c>
      <c r="B2736" s="1">
        <f>IF(ISERROR(SEARCH(" ",A2736)), 0, SEARCH(" ",A2736))</f>
        <v>6</v>
      </c>
      <c r="C2736" s="1">
        <f>IF(0=B2736,-1,LEFT(A2736,B2736-1)+0)</f>
        <v>41859</v>
      </c>
      <c r="D2736" s="1">
        <f>IF(B2736=0,-1,RIGHT(A2736,LEN(A2736)-B2736)+0)</f>
        <v>5762534</v>
      </c>
      <c r="F2736" s="1">
        <f>IF(C2736&lt;0,443300000,44330*(1-POWER(C2736/$A$1,1/5.255))*1000)</f>
        <v>5761278.9532085769</v>
      </c>
      <c r="H2736" s="5">
        <f t="shared" si="42"/>
        <v>2.1779425360841465E-4</v>
      </c>
    </row>
    <row r="2737" spans="1:8">
      <c r="A2737" s="3" t="s">
        <v>13842</v>
      </c>
      <c r="B2737" s="1">
        <f>IF(ISERROR(SEARCH(" ",A2737)), 0, SEARCH(" ",A2737))</f>
        <v>6</v>
      </c>
      <c r="C2737" s="1">
        <f>IF(0=B2737,-1,LEFT(A2737,B2737-1)+0)</f>
        <v>41839</v>
      </c>
      <c r="D2737" s="1">
        <f>IF(B2737=0,-1,RIGHT(A2737,LEN(A2737)-B2737)+0)</f>
        <v>5766007</v>
      </c>
      <c r="F2737" s="1">
        <f>IF(C2737&lt;0,443300000,44330*(1-POWER(C2737/$A$1,1/5.255))*1000)</f>
        <v>5764786.3725174014</v>
      </c>
      <c r="H2737" s="5">
        <f t="shared" si="42"/>
        <v>2.1169372194633956E-4</v>
      </c>
    </row>
    <row r="2738" spans="1:8">
      <c r="A2738" s="3" t="s">
        <v>13843</v>
      </c>
      <c r="B2738" s="1">
        <f>IF(ISERROR(SEARCH(" ",A2738)), 0, SEARCH(" ",A2738))</f>
        <v>6</v>
      </c>
      <c r="C2738" s="1">
        <f>IF(0=B2738,-1,LEFT(A2738,B2738-1)+0)</f>
        <v>41819</v>
      </c>
      <c r="D2738" s="1">
        <f>IF(B2738=0,-1,RIGHT(A2738,LEN(A2738)-B2738)+0)</f>
        <v>5769495</v>
      </c>
      <c r="F2738" s="1">
        <f>IF(C2738&lt;0,443300000,44330*(1-POWER(C2738/$A$1,1/5.255))*1000)</f>
        <v>5768295.1496621901</v>
      </c>
      <c r="H2738" s="5">
        <f t="shared" si="42"/>
        <v>2.0796453377806604E-4</v>
      </c>
    </row>
    <row r="2739" spans="1:8">
      <c r="A2739" s="3" t="s">
        <v>13844</v>
      </c>
      <c r="B2739" s="1">
        <f>IF(ISERROR(SEARCH(" ",A2739)), 0, SEARCH(" ",A2739))</f>
        <v>6</v>
      </c>
      <c r="C2739" s="1">
        <f>IF(0=B2739,-1,LEFT(A2739,B2739-1)+0)</f>
        <v>41799</v>
      </c>
      <c r="D2739" s="1">
        <f>IF(B2739=0,-1,RIGHT(A2739,LEN(A2739)-B2739)+0)</f>
        <v>5772983</v>
      </c>
      <c r="F2739" s="1">
        <f>IF(C2739&lt;0,443300000,44330*(1-POWER(C2739/$A$1,1/5.255))*1000)</f>
        <v>5771805.2858183663</v>
      </c>
      <c r="H2739" s="5">
        <f t="shared" si="42"/>
        <v>2.0400444304680373E-4</v>
      </c>
    </row>
    <row r="2740" spans="1:8">
      <c r="A2740" s="3" t="s">
        <v>13845</v>
      </c>
      <c r="B2740" s="1">
        <f>IF(ISERROR(SEARCH(" ",A2740)), 0, SEARCH(" ",A2740))</f>
        <v>6</v>
      </c>
      <c r="C2740" s="1">
        <f>IF(0=B2740,-1,LEFT(A2740,B2740-1)+0)</f>
        <v>41779</v>
      </c>
      <c r="D2740" s="1">
        <f>IF(B2740=0,-1,RIGHT(A2740,LEN(A2740)-B2740)+0)</f>
        <v>5776471</v>
      </c>
      <c r="F2740" s="1">
        <f>IF(C2740&lt;0,443300000,44330*(1-POWER(C2740/$A$1,1/5.255))*1000)</f>
        <v>5775316.7821629373</v>
      </c>
      <c r="H2740" s="5">
        <f t="shared" si="42"/>
        <v>1.9981366427056663E-4</v>
      </c>
    </row>
    <row r="2741" spans="1:8">
      <c r="A2741" s="3" t="s">
        <v>13846</v>
      </c>
      <c r="B2741" s="1">
        <f>IF(ISERROR(SEARCH(" ",A2741)), 0, SEARCH(" ",A2741))</f>
        <v>6</v>
      </c>
      <c r="C2741" s="1">
        <f>IF(0=B2741,-1,LEFT(A2741,B2741-1)+0)</f>
        <v>41759</v>
      </c>
      <c r="D2741" s="1">
        <f>IF(B2741=0,-1,RIGHT(A2741,LEN(A2741)-B2741)+0)</f>
        <v>5779959</v>
      </c>
      <c r="F2741" s="1">
        <f>IF(C2741&lt;0,443300000,44330*(1-POWER(C2741/$A$1,1/5.255))*1000)</f>
        <v>5778829.6398745002</v>
      </c>
      <c r="H2741" s="5">
        <f t="shared" si="42"/>
        <v>1.9539241117450443E-4</v>
      </c>
    </row>
    <row r="2742" spans="1:8">
      <c r="A2742" s="3" t="s">
        <v>13847</v>
      </c>
      <c r="B2742" s="1">
        <f>IF(ISERROR(SEARCH(" ",A2742)), 0, SEARCH(" ",A2742))</f>
        <v>6</v>
      </c>
      <c r="C2742" s="1">
        <f>IF(0=B2742,-1,LEFT(A2742,B2742-1)+0)</f>
        <v>41739</v>
      </c>
      <c r="D2742" s="1">
        <f>IF(B2742=0,-1,RIGHT(A2742,LEN(A2742)-B2742)+0)</f>
        <v>5783447</v>
      </c>
      <c r="F2742" s="1">
        <f>IF(C2742&lt;0,443300000,44330*(1-POWER(C2742/$A$1,1/5.255))*1000)</f>
        <v>5782343.8601332232</v>
      </c>
      <c r="H2742" s="5">
        <f t="shared" si="42"/>
        <v>1.9074089669651411E-4</v>
      </c>
    </row>
    <row r="2743" spans="1:8">
      <c r="A2743" s="3" t="s">
        <v>13848</v>
      </c>
      <c r="B2743" s="1">
        <f>IF(ISERROR(SEARCH(" ",A2743)), 0, SEARCH(" ",A2743))</f>
        <v>6</v>
      </c>
      <c r="C2743" s="1">
        <f>IF(0=B2743,-1,LEFT(A2743,B2743-1)+0)</f>
        <v>41719</v>
      </c>
      <c r="D2743" s="1">
        <f>IF(B2743=0,-1,RIGHT(A2743,LEN(A2743)-B2743)+0)</f>
        <v>5786935</v>
      </c>
      <c r="F2743" s="1">
        <f>IF(C2743&lt;0,443300000,44330*(1-POWER(C2743/$A$1,1/5.255))*1000)</f>
        <v>5785859.4441208765</v>
      </c>
      <c r="H2743" s="5">
        <f t="shared" si="42"/>
        <v>1.8585933298430153E-4</v>
      </c>
    </row>
    <row r="2744" spans="1:8">
      <c r="A2744" s="3" t="s">
        <v>13849</v>
      </c>
      <c r="B2744" s="1">
        <f>IF(ISERROR(SEARCH(" ",A2744)), 0, SEARCH(" ",A2744))</f>
        <v>6</v>
      </c>
      <c r="C2744" s="1">
        <f>IF(0=B2744,-1,LEFT(A2744,B2744-1)+0)</f>
        <v>41699</v>
      </c>
      <c r="D2744" s="1">
        <f>IF(B2744=0,-1,RIGHT(A2744,LEN(A2744)-B2744)+0)</f>
        <v>5790423</v>
      </c>
      <c r="F2744" s="1">
        <f>IF(C2744&lt;0,443300000,44330*(1-POWER(C2744/$A$1,1/5.255))*1000)</f>
        <v>5789376.393020818</v>
      </c>
      <c r="H2744" s="5">
        <f t="shared" si="42"/>
        <v>1.8074793140017404E-4</v>
      </c>
    </row>
    <row r="2745" spans="1:8">
      <c r="A2745" s="3" t="s">
        <v>13850</v>
      </c>
      <c r="B2745" s="1">
        <f>IF(ISERROR(SEARCH(" ",A2745)), 0, SEARCH(" ",A2745))</f>
        <v>6</v>
      </c>
      <c r="C2745" s="1">
        <f>IF(0=B2745,-1,LEFT(A2745,B2745-1)+0)</f>
        <v>41679</v>
      </c>
      <c r="D2745" s="1">
        <f>IF(B2745=0,-1,RIGHT(A2745,LEN(A2745)-B2745)+0)</f>
        <v>5793911</v>
      </c>
      <c r="F2745" s="1">
        <f>IF(C2745&lt;0,443300000,44330*(1-POWER(C2745/$A$1,1/5.255))*1000)</f>
        <v>5792894.7080180068</v>
      </c>
      <c r="H2745" s="5">
        <f t="shared" si="42"/>
        <v>1.7540690252115421E-4</v>
      </c>
    </row>
    <row r="2746" spans="1:8">
      <c r="A2746" s="3" t="s">
        <v>13851</v>
      </c>
      <c r="B2746" s="1">
        <f>IF(ISERROR(SEARCH(" ",A2746)), 0, SEARCH(" ",A2746))</f>
        <v>6</v>
      </c>
      <c r="C2746" s="1">
        <f>IF(0=B2746,-1,LEFT(A2746,B2746-1)+0)</f>
        <v>41659</v>
      </c>
      <c r="D2746" s="1">
        <f>IF(B2746=0,-1,RIGHT(A2746,LEN(A2746)-B2746)+0)</f>
        <v>5797384</v>
      </c>
      <c r="F2746" s="1">
        <f>IF(C2746&lt;0,443300000,44330*(1-POWER(C2746/$A$1,1/5.255))*1000)</f>
        <v>5796414.3902989849</v>
      </c>
      <c r="H2746" s="5">
        <f t="shared" si="42"/>
        <v>1.6724952168341016E-4</v>
      </c>
    </row>
    <row r="2747" spans="1:8">
      <c r="A2747" s="3" t="s">
        <v>13852</v>
      </c>
      <c r="B2747" s="1">
        <f>IF(ISERROR(SEARCH(" ",A2747)), 0, SEARCH(" ",A2747))</f>
        <v>6</v>
      </c>
      <c r="C2747" s="1">
        <f>IF(0=B2747,-1,LEFT(A2747,B2747-1)+0)</f>
        <v>41639</v>
      </c>
      <c r="D2747" s="1">
        <f>IF(B2747=0,-1,RIGHT(A2747,LEN(A2747)-B2747)+0)</f>
        <v>5800872</v>
      </c>
      <c r="F2747" s="1">
        <f>IF(C2747&lt;0,443300000,44330*(1-POWER(C2747/$A$1,1/5.255))*1000)</f>
        <v>5799935.4410519125</v>
      </c>
      <c r="H2747" s="5">
        <f t="shared" si="42"/>
        <v>1.6145140732074523E-4</v>
      </c>
    </row>
    <row r="2748" spans="1:8">
      <c r="A2748" s="3" t="s">
        <v>13853</v>
      </c>
      <c r="B2748" s="1">
        <f>IF(ISERROR(SEARCH(" ",A2748)), 0, SEARCH(" ",A2748))</f>
        <v>6</v>
      </c>
      <c r="C2748" s="1">
        <f>IF(0=B2748,-1,LEFT(A2748,B2748-1)+0)</f>
        <v>41619</v>
      </c>
      <c r="D2748" s="1">
        <f>IF(B2748=0,-1,RIGHT(A2748,LEN(A2748)-B2748)+0)</f>
        <v>5804360</v>
      </c>
      <c r="F2748" s="1">
        <f>IF(C2748&lt;0,443300000,44330*(1-POWER(C2748/$A$1,1/5.255))*1000)</f>
        <v>5803457.8614665344</v>
      </c>
      <c r="H2748" s="5">
        <f t="shared" si="42"/>
        <v>1.5542429026896407E-4</v>
      </c>
    </row>
    <row r="2749" spans="1:8">
      <c r="A2749" s="3" t="s">
        <v>13854</v>
      </c>
      <c r="B2749" s="1">
        <f>IF(ISERROR(SEARCH(" ",A2749)), 0, SEARCH(" ",A2749))</f>
        <v>6</v>
      </c>
      <c r="C2749" s="1">
        <f>IF(0=B2749,-1,LEFT(A2749,B2749-1)+0)</f>
        <v>41599</v>
      </c>
      <c r="D2749" s="1">
        <f>IF(B2749=0,-1,RIGHT(A2749,LEN(A2749)-B2749)+0)</f>
        <v>5807848</v>
      </c>
      <c r="F2749" s="1">
        <f>IF(C2749&lt;0,443300000,44330*(1-POWER(C2749/$A$1,1/5.255))*1000)</f>
        <v>5806981.6527342275</v>
      </c>
      <c r="H2749" s="5">
        <f t="shared" si="42"/>
        <v>1.4916837799000963E-4</v>
      </c>
    </row>
    <row r="2750" spans="1:8">
      <c r="A2750" s="3" t="s">
        <v>13855</v>
      </c>
      <c r="B2750" s="1">
        <f>IF(ISERROR(SEARCH(" ",A2750)), 0, SEARCH(" ",A2750))</f>
        <v>6</v>
      </c>
      <c r="C2750" s="1">
        <f>IF(0=B2750,-1,LEFT(A2750,B2750-1)+0)</f>
        <v>41579</v>
      </c>
      <c r="D2750" s="1">
        <f>IF(B2750=0,-1,RIGHT(A2750,LEN(A2750)-B2750)+0)</f>
        <v>5811336</v>
      </c>
      <c r="F2750" s="1">
        <f>IF(C2750&lt;0,443300000,44330*(1-POWER(C2750/$A$1,1/5.255))*1000)</f>
        <v>5810506.8160479525</v>
      </c>
      <c r="H2750" s="5">
        <f t="shared" si="42"/>
        <v>1.4268387717514348E-4</v>
      </c>
    </row>
    <row r="2751" spans="1:8">
      <c r="A2751" s="3" t="s">
        <v>13856</v>
      </c>
      <c r="B2751" s="1">
        <f>IF(ISERROR(SEARCH(" ",A2751)), 0, SEARCH(" ",A2751))</f>
        <v>6</v>
      </c>
      <c r="C2751" s="1">
        <f>IF(0=B2751,-1,LEFT(A2751,B2751-1)+0)</f>
        <v>41559</v>
      </c>
      <c r="D2751" s="1">
        <f>IF(B2751=0,-1,RIGHT(A2751,LEN(A2751)-B2751)+0)</f>
        <v>5814824</v>
      </c>
      <c r="F2751" s="1">
        <f>IF(C2751&lt;0,443300000,44330*(1-POWER(C2751/$A$1,1/5.255))*1000)</f>
        <v>5814033.3526023049</v>
      </c>
      <c r="H2751" s="5">
        <f t="shared" si="42"/>
        <v>1.3597099373860829E-4</v>
      </c>
    </row>
    <row r="2752" spans="1:8">
      <c r="A2752" s="3" t="s">
        <v>13857</v>
      </c>
      <c r="B2752" s="1">
        <f>IF(ISERROR(SEARCH(" ",A2752)), 0, SEARCH(" ",A2752))</f>
        <v>6</v>
      </c>
      <c r="C2752" s="1">
        <f>IF(0=B2752,-1,LEFT(A2752,B2752-1)+0)</f>
        <v>41539</v>
      </c>
      <c r="D2752" s="1">
        <f>IF(B2752=0,-1,RIGHT(A2752,LEN(A2752)-B2752)+0)</f>
        <v>5818312</v>
      </c>
      <c r="F2752" s="1">
        <f>IF(C2752&lt;0,443300000,44330*(1-POWER(C2752/$A$1,1/5.255))*1000)</f>
        <v>5817561.2635934744</v>
      </c>
      <c r="H2752" s="5">
        <f t="shared" si="42"/>
        <v>1.2902993282683998E-4</v>
      </c>
    </row>
    <row r="2753" spans="1:8">
      <c r="A2753" s="3" t="s">
        <v>13858</v>
      </c>
      <c r="B2753" s="1">
        <f>IF(ISERROR(SEARCH(" ",A2753)), 0, SEARCH(" ",A2753))</f>
        <v>6</v>
      </c>
      <c r="C2753" s="1">
        <f>IF(0=B2753,-1,LEFT(A2753,B2753-1)+0)</f>
        <v>41519</v>
      </c>
      <c r="D2753" s="1">
        <f>IF(B2753=0,-1,RIGHT(A2753,LEN(A2753)-B2753)+0)</f>
        <v>5821800</v>
      </c>
      <c r="F2753" s="1">
        <f>IF(C2753&lt;0,443300000,44330*(1-POWER(C2753/$A$1,1/5.255))*1000)</f>
        <v>5821090.550219289</v>
      </c>
      <c r="H2753" s="5">
        <f t="shared" si="42"/>
        <v>1.2186089881324897E-4</v>
      </c>
    </row>
    <row r="2754" spans="1:8">
      <c r="A2754" s="3" t="s">
        <v>13859</v>
      </c>
      <c r="B2754" s="1">
        <f>IF(ISERROR(SEARCH(" ",A2754)), 0, SEARCH(" ",A2754))</f>
        <v>6</v>
      </c>
      <c r="C2754" s="1">
        <f>IF(0=B2754,-1,LEFT(A2754,B2754-1)+0)</f>
        <v>41499</v>
      </c>
      <c r="D2754" s="1">
        <f>IF(B2754=0,-1,RIGHT(A2754,LEN(A2754)-B2754)+0)</f>
        <v>5825272</v>
      </c>
      <c r="F2754" s="1">
        <f>IF(C2754&lt;0,443300000,44330*(1-POWER(C2754/$A$1,1/5.255))*1000)</f>
        <v>5824621.2136791823</v>
      </c>
      <c r="H2754" s="5">
        <f t="shared" si="42"/>
        <v>1.1171775683910671E-4</v>
      </c>
    </row>
    <row r="2755" spans="1:8">
      <c r="A2755" s="3" t="s">
        <v>13860</v>
      </c>
      <c r="B2755" s="1">
        <f>IF(ISERROR(SEARCH(" ",A2755)), 0, SEARCH(" ",A2755))</f>
        <v>6</v>
      </c>
      <c r="C2755" s="1">
        <f>IF(0=B2755,-1,LEFT(A2755,B2755-1)+0)</f>
        <v>41479</v>
      </c>
      <c r="D2755" s="1">
        <f>IF(B2755=0,-1,RIGHT(A2755,LEN(A2755)-B2755)+0)</f>
        <v>5828760</v>
      </c>
      <c r="F2755" s="1">
        <f>IF(C2755&lt;0,443300000,44330*(1-POWER(C2755/$A$1,1/5.255))*1000)</f>
        <v>5828153.2551742243</v>
      </c>
      <c r="H2755" s="5">
        <f t="shared" si="42"/>
        <v>1.0409500919161795E-4</v>
      </c>
    </row>
    <row r="2756" spans="1:8">
      <c r="A2756" s="3" t="s">
        <v>13861</v>
      </c>
      <c r="B2756" s="1">
        <f>IF(ISERROR(SEARCH(" ",A2756)), 0, SEARCH(" ",A2756))</f>
        <v>6</v>
      </c>
      <c r="C2756" s="1">
        <f>IF(0=B2756,-1,LEFT(A2756,B2756-1)+0)</f>
        <v>41459</v>
      </c>
      <c r="D2756" s="1">
        <f>IF(B2756=0,-1,RIGHT(A2756,LEN(A2756)-B2756)+0)</f>
        <v>5832248</v>
      </c>
      <c r="F2756" s="1">
        <f>IF(C2756&lt;0,443300000,44330*(1-POWER(C2756/$A$1,1/5.255))*1000)</f>
        <v>5831686.6759071024</v>
      </c>
      <c r="H2756" s="5">
        <f t="shared" ref="H2756:H2819" si="43">IF(D2756&gt;0,ABS((F2756-D2756)/D2756),0)</f>
        <v>9.6244894403939361E-5</v>
      </c>
    </row>
    <row r="2757" spans="1:8">
      <c r="A2757" s="3" t="s">
        <v>13862</v>
      </c>
      <c r="B2757" s="1">
        <f>IF(ISERROR(SEARCH(" ",A2757)), 0, SEARCH(" ",A2757))</f>
        <v>6</v>
      </c>
      <c r="C2757" s="1">
        <f>IF(0=B2757,-1,LEFT(A2757,B2757-1)+0)</f>
        <v>41439</v>
      </c>
      <c r="D2757" s="1">
        <f>IF(B2757=0,-1,RIGHT(A2757,LEN(A2757)-B2757)+0)</f>
        <v>5835736</v>
      </c>
      <c r="F2757" s="1">
        <f>IF(C2757&lt;0,443300000,44330*(1-POWER(C2757/$A$1,1/5.255))*1000)</f>
        <v>5835221.4770821473</v>
      </c>
      <c r="H2757" s="5">
        <f t="shared" si="43"/>
        <v>8.8167613794170436E-5</v>
      </c>
    </row>
    <row r="2758" spans="1:8">
      <c r="A2758" s="3" t="s">
        <v>13863</v>
      </c>
      <c r="B2758" s="1">
        <f>IF(ISERROR(SEARCH(" ",A2758)), 0, SEARCH(" ",A2758))</f>
        <v>6</v>
      </c>
      <c r="C2758" s="1">
        <f>IF(0=B2758,-1,LEFT(A2758,B2758-1)+0)</f>
        <v>41419</v>
      </c>
      <c r="D2758" s="1">
        <f>IF(B2758=0,-1,RIGHT(A2758,LEN(A2758)-B2758)+0)</f>
        <v>5839224</v>
      </c>
      <c r="F2758" s="1">
        <f>IF(C2758&lt;0,443300000,44330*(1-POWER(C2758/$A$1,1/5.255))*1000)</f>
        <v>5838757.6599053126</v>
      </c>
      <c r="H2758" s="5">
        <f t="shared" si="43"/>
        <v>7.9863367921391125E-5</v>
      </c>
    </row>
    <row r="2759" spans="1:8">
      <c r="A2759" s="3" t="s">
        <v>13864</v>
      </c>
      <c r="B2759" s="1">
        <f>IF(ISERROR(SEARCH(" ",A2759)), 0, SEARCH(" ",A2759))</f>
        <v>6</v>
      </c>
      <c r="C2759" s="1">
        <f>IF(0=B2759,-1,LEFT(A2759,B2759-1)+0)</f>
        <v>41399</v>
      </c>
      <c r="D2759" s="1">
        <f>IF(B2759=0,-1,RIGHT(A2759,LEN(A2759)-B2759)+0)</f>
        <v>5842712</v>
      </c>
      <c r="F2759" s="1">
        <f>IF(C2759&lt;0,443300000,44330*(1-POWER(C2759/$A$1,1/5.255))*1000)</f>
        <v>5842295.2255841857</v>
      </c>
      <c r="H2759" s="5">
        <f t="shared" si="43"/>
        <v>7.1332356586173987E-5</v>
      </c>
    </row>
    <row r="2760" spans="1:8">
      <c r="A2760" s="3" t="s">
        <v>13865</v>
      </c>
      <c r="B2760" s="1">
        <f>IF(ISERROR(SEARCH(" ",A2760)), 0, SEARCH(" ",A2760))</f>
        <v>6</v>
      </c>
      <c r="C2760" s="1">
        <f>IF(0=B2760,-1,LEFT(A2760,B2760-1)+0)</f>
        <v>41379</v>
      </c>
      <c r="D2760" s="1">
        <f>IF(B2760=0,-1,RIGHT(A2760,LEN(A2760)-B2760)+0)</f>
        <v>5846200</v>
      </c>
      <c r="F2760" s="1">
        <f>IF(C2760&lt;0,443300000,44330*(1-POWER(C2760/$A$1,1/5.255))*1000)</f>
        <v>5845834.1753280042</v>
      </c>
      <c r="H2760" s="5">
        <f t="shared" si="43"/>
        <v>6.2574778829979486E-5</v>
      </c>
    </row>
    <row r="2761" spans="1:8">
      <c r="A2761" s="3" t="s">
        <v>13866</v>
      </c>
      <c r="B2761" s="1">
        <f>IF(ISERROR(SEARCH(" ",A2761)), 0, SEARCH(" ",A2761))</f>
        <v>6</v>
      </c>
      <c r="C2761" s="1">
        <f>IF(0=B2761,-1,LEFT(A2761,B2761-1)+0)</f>
        <v>41359</v>
      </c>
      <c r="D2761" s="1">
        <f>IF(B2761=0,-1,RIGHT(A2761,LEN(A2761)-B2761)+0)</f>
        <v>5849688</v>
      </c>
      <c r="F2761" s="1">
        <f>IF(C2761&lt;0,443300000,44330*(1-POWER(C2761/$A$1,1/5.255))*1000)</f>
        <v>5849374.510347642</v>
      </c>
      <c r="H2761" s="5">
        <f t="shared" si="43"/>
        <v>5.3590832939807303E-5</v>
      </c>
    </row>
    <row r="2762" spans="1:8">
      <c r="A2762" s="3" t="s">
        <v>13867</v>
      </c>
      <c r="B2762" s="1">
        <f>IF(ISERROR(SEARCH(" ",A2762)), 0, SEARCH(" ",A2762))</f>
        <v>6</v>
      </c>
      <c r="C2762" s="1">
        <f>IF(0=B2762,-1,LEFT(A2762,B2762-1)+0)</f>
        <v>41339</v>
      </c>
      <c r="D2762" s="1">
        <f>IF(B2762=0,-1,RIGHT(A2762,LEN(A2762)-B2762)+0)</f>
        <v>5853176</v>
      </c>
      <c r="F2762" s="1">
        <f>IF(C2762&lt;0,443300000,44330*(1-POWER(C2762/$A$1,1/5.255))*1000)</f>
        <v>5852916.2318556197</v>
      </c>
      <c r="H2762" s="5">
        <f t="shared" si="43"/>
        <v>4.4380716448694051E-5</v>
      </c>
    </row>
    <row r="2763" spans="1:8">
      <c r="A2763" s="3" t="s">
        <v>13868</v>
      </c>
      <c r="B2763" s="1">
        <f>IF(ISERROR(SEARCH(" ",A2763)), 0, SEARCH(" ",A2763))</f>
        <v>6</v>
      </c>
      <c r="C2763" s="1">
        <f>IF(0=B2763,-1,LEFT(A2763,B2763-1)+0)</f>
        <v>41319</v>
      </c>
      <c r="D2763" s="1">
        <f>IF(B2763=0,-1,RIGHT(A2763,LEN(A2763)-B2763)+0)</f>
        <v>5856649</v>
      </c>
      <c r="F2763" s="1">
        <f>IF(C2763&lt;0,443300000,44330*(1-POWER(C2763/$A$1,1/5.255))*1000)</f>
        <v>5856459.3410661072</v>
      </c>
      <c r="H2763" s="5">
        <f t="shared" si="43"/>
        <v>3.2383524075430525E-5</v>
      </c>
    </row>
    <row r="2764" spans="1:8">
      <c r="A2764" s="3" t="s">
        <v>13869</v>
      </c>
      <c r="B2764" s="1">
        <f>IF(ISERROR(SEARCH(" ",A2764)), 0, SEARCH(" ",A2764))</f>
        <v>6</v>
      </c>
      <c r="C2764" s="1">
        <f>IF(0=B2764,-1,LEFT(A2764,B2764-1)+0)</f>
        <v>41299</v>
      </c>
      <c r="D2764" s="1">
        <f>IF(B2764=0,-1,RIGHT(A2764,LEN(A2764)-B2764)+0)</f>
        <v>5860137</v>
      </c>
      <c r="F2764" s="1">
        <f>IF(C2764&lt;0,443300000,44330*(1-POWER(C2764/$A$1,1/5.255))*1000)</f>
        <v>5860003.8391949246</v>
      </c>
      <c r="H2764" s="5">
        <f t="shared" si="43"/>
        <v>2.2723155631929659E-5</v>
      </c>
    </row>
    <row r="2765" spans="1:8">
      <c r="A2765" s="3" t="s">
        <v>13870</v>
      </c>
      <c r="B2765" s="1">
        <f>IF(ISERROR(SEARCH(" ",A2765)), 0, SEARCH(" ",A2765))</f>
        <v>6</v>
      </c>
      <c r="C2765" s="1">
        <f>IF(0=B2765,-1,LEFT(A2765,B2765-1)+0)</f>
        <v>41279</v>
      </c>
      <c r="D2765" s="1">
        <f>IF(B2765=0,-1,RIGHT(A2765,LEN(A2765)-B2765)+0)</f>
        <v>5863625</v>
      </c>
      <c r="F2765" s="1">
        <f>IF(C2765&lt;0,443300000,44330*(1-POWER(C2765/$A$1,1/5.255))*1000)</f>
        <v>5863549.7274595425</v>
      </c>
      <c r="H2765" s="5">
        <f t="shared" si="43"/>
        <v>1.2837202320671378E-5</v>
      </c>
    </row>
    <row r="2766" spans="1:8">
      <c r="A2766" s="3" t="s">
        <v>13871</v>
      </c>
      <c r="B2766" s="1">
        <f>IF(ISERROR(SEARCH(" ",A2766)), 0, SEARCH(" ",A2766))</f>
        <v>6</v>
      </c>
      <c r="C2766" s="1">
        <f>IF(0=B2766,-1,LEFT(A2766,B2766-1)+0)</f>
        <v>41259</v>
      </c>
      <c r="D2766" s="1">
        <f>IF(B2766=0,-1,RIGHT(A2766,LEN(A2766)-B2766)+0)</f>
        <v>5867113</v>
      </c>
      <c r="F2766" s="1">
        <f>IF(C2766&lt;0,443300000,44330*(1-POWER(C2766/$A$1,1/5.255))*1000)</f>
        <v>5867097.0070791012</v>
      </c>
      <c r="H2766" s="5">
        <f t="shared" si="43"/>
        <v>2.7258586802116101E-6</v>
      </c>
    </row>
    <row r="2767" spans="1:8">
      <c r="A2767" s="3" t="s">
        <v>13872</v>
      </c>
      <c r="B2767" s="1">
        <f>IF(ISERROR(SEARCH(" ",A2767)), 0, SEARCH(" ",A2767))</f>
        <v>6</v>
      </c>
      <c r="C2767" s="1">
        <f>IF(0=B2767,-1,LEFT(A2767,B2767-1)+0)</f>
        <v>41239</v>
      </c>
      <c r="D2767" s="1">
        <f>IF(B2767=0,-1,RIGHT(A2767,LEN(A2767)-B2767)+0)</f>
        <v>5870703</v>
      </c>
      <c r="F2767" s="1">
        <f>IF(C2767&lt;0,443300000,44330*(1-POWER(C2767/$A$1,1/5.255))*1000)</f>
        <v>5870645.6792743923</v>
      </c>
      <c r="H2767" s="5">
        <f t="shared" si="43"/>
        <v>9.7638605815497302E-6</v>
      </c>
    </row>
    <row r="2768" spans="1:8">
      <c r="A2768" s="3" t="s">
        <v>13873</v>
      </c>
      <c r="B2768" s="1">
        <f>IF(ISERROR(SEARCH(" ",A2768)), 0, SEARCH(" ",A2768))</f>
        <v>6</v>
      </c>
      <c r="C2768" s="1">
        <f>IF(0=B2768,-1,LEFT(A2768,B2768-1)+0)</f>
        <v>41219</v>
      </c>
      <c r="D2768" s="1">
        <f>IF(B2768=0,-1,RIGHT(A2768,LEN(A2768)-B2768)+0)</f>
        <v>5874315</v>
      </c>
      <c r="F2768" s="1">
        <f>IF(C2768&lt;0,443300000,44330*(1-POWER(C2768/$A$1,1/5.255))*1000)</f>
        <v>5874195.7452678718</v>
      </c>
      <c r="H2768" s="5">
        <f t="shared" si="43"/>
        <v>2.0301044824499999E-5</v>
      </c>
    </row>
    <row r="2769" spans="1:8">
      <c r="A2769" s="3" t="s">
        <v>13874</v>
      </c>
      <c r="B2769" s="1">
        <f>IF(ISERROR(SEARCH(" ",A2769)), 0, SEARCH(" ",A2769))</f>
        <v>6</v>
      </c>
      <c r="C2769" s="1">
        <f>IF(0=B2769,-1,LEFT(A2769,B2769-1)+0)</f>
        <v>41199</v>
      </c>
      <c r="D2769" s="1">
        <f>IF(B2769=0,-1,RIGHT(A2769,LEN(A2769)-B2769)+0)</f>
        <v>5877928</v>
      </c>
      <c r="F2769" s="1">
        <f>IF(C2769&lt;0,443300000,44330*(1-POWER(C2769/$A$1,1/5.255))*1000)</f>
        <v>5877747.2062836653</v>
      </c>
      <c r="H2769" s="5">
        <f t="shared" si="43"/>
        <v>3.0758069226900673E-5</v>
      </c>
    </row>
    <row r="2770" spans="1:8">
      <c r="A2770" s="3" t="s">
        <v>13875</v>
      </c>
      <c r="B2770" s="1">
        <f>IF(ISERROR(SEARCH(" ",A2770)), 0, SEARCH(" ",A2770))</f>
        <v>6</v>
      </c>
      <c r="C2770" s="1">
        <f>IF(0=B2770,-1,LEFT(A2770,B2770-1)+0)</f>
        <v>41179</v>
      </c>
      <c r="D2770" s="1">
        <f>IF(B2770=0,-1,RIGHT(A2770,LEN(A2770)-B2770)+0)</f>
        <v>5881540</v>
      </c>
      <c r="F2770" s="1">
        <f>IF(C2770&lt;0,443300000,44330*(1-POWER(C2770/$A$1,1/5.255))*1000)</f>
        <v>5881300.0635475656</v>
      </c>
      <c r="H2770" s="5">
        <f t="shared" si="43"/>
        <v>4.0794834760011531E-5</v>
      </c>
    </row>
    <row r="2771" spans="1:8">
      <c r="A2771" s="3" t="s">
        <v>13876</v>
      </c>
      <c r="B2771" s="1">
        <f>IF(ISERROR(SEARCH(" ",A2771)), 0, SEARCH(" ",A2771))</f>
        <v>6</v>
      </c>
      <c r="C2771" s="1">
        <f>IF(0=B2771,-1,LEFT(A2771,B2771-1)+0)</f>
        <v>41159</v>
      </c>
      <c r="D2771" s="1">
        <f>IF(B2771=0,-1,RIGHT(A2771,LEN(A2771)-B2771)+0)</f>
        <v>5885152</v>
      </c>
      <c r="F2771" s="1">
        <f>IF(C2771&lt;0,443300000,44330*(1-POWER(C2771/$A$1,1/5.255))*1000)</f>
        <v>5884854.3182870448</v>
      </c>
      <c r="H2771" s="5">
        <f t="shared" si="43"/>
        <v>5.0581822348044101E-5</v>
      </c>
    </row>
    <row r="2772" spans="1:8">
      <c r="A2772" s="3" t="s">
        <v>13877</v>
      </c>
      <c r="B2772" s="1">
        <f>IF(ISERROR(SEARCH(" ",A2772)), 0, SEARCH(" ",A2772))</f>
        <v>6</v>
      </c>
      <c r="C2772" s="1">
        <f>IF(0=B2772,-1,LEFT(A2772,B2772-1)+0)</f>
        <v>41139</v>
      </c>
      <c r="D2772" s="1">
        <f>IF(B2772=0,-1,RIGHT(A2772,LEN(A2772)-B2772)+0)</f>
        <v>5888749</v>
      </c>
      <c r="F2772" s="1">
        <f>IF(C2772&lt;0,443300000,44330*(1-POWER(C2772/$A$1,1/5.255))*1000)</f>
        <v>5888409.9717312399</v>
      </c>
      <c r="H2772" s="5">
        <f t="shared" si="43"/>
        <v>5.7572205702785125E-5</v>
      </c>
    </row>
    <row r="2773" spans="1:8">
      <c r="A2773" s="3" t="s">
        <v>13878</v>
      </c>
      <c r="B2773" s="1">
        <f>IF(ISERROR(SEARCH(" ",A2773)), 0, SEARCH(" ",A2773))</f>
        <v>6</v>
      </c>
      <c r="C2773" s="1">
        <f>IF(0=B2773,-1,LEFT(A2773,B2773-1)+0)</f>
        <v>41119</v>
      </c>
      <c r="D2773" s="1">
        <f>IF(B2773=0,-1,RIGHT(A2773,LEN(A2773)-B2773)+0)</f>
        <v>5892361</v>
      </c>
      <c r="F2773" s="1">
        <f>IF(C2773&lt;0,443300000,44330*(1-POWER(C2773/$A$1,1/5.255))*1000)</f>
        <v>5891967.0251109786</v>
      </c>
      <c r="H2773" s="5">
        <f t="shared" si="43"/>
        <v>6.6861974176627478E-5</v>
      </c>
    </row>
    <row r="2774" spans="1:8">
      <c r="A2774" s="3" t="s">
        <v>13879</v>
      </c>
      <c r="B2774" s="1">
        <f>IF(ISERROR(SEARCH(" ",A2774)), 0, SEARCH(" ",A2774))</f>
        <v>6</v>
      </c>
      <c r="C2774" s="1">
        <f>IF(0=B2774,-1,LEFT(A2774,B2774-1)+0)</f>
        <v>41099</v>
      </c>
      <c r="D2774" s="1">
        <f>IF(B2774=0,-1,RIGHT(A2774,LEN(A2774)-B2774)+0)</f>
        <v>5895973</v>
      </c>
      <c r="F2774" s="1">
        <f>IF(C2774&lt;0,443300000,44330*(1-POWER(C2774/$A$1,1/5.255))*1000)</f>
        <v>5895525.479658762</v>
      </c>
      <c r="H2774" s="5">
        <f t="shared" si="43"/>
        <v>7.5902712111810376E-5</v>
      </c>
    </row>
    <row r="2775" spans="1:8">
      <c r="A2775" s="3" t="s">
        <v>13880</v>
      </c>
      <c r="B2775" s="1">
        <f>IF(ISERROR(SEARCH(" ",A2775)), 0, SEARCH(" ",A2775))</f>
        <v>6</v>
      </c>
      <c r="C2775" s="1">
        <f>IF(0=B2775,-1,LEFT(A2775,B2775-1)+0)</f>
        <v>41079</v>
      </c>
      <c r="D2775" s="1">
        <f>IF(B2775=0,-1,RIGHT(A2775,LEN(A2775)-B2775)+0)</f>
        <v>5899585</v>
      </c>
      <c r="F2775" s="1">
        <f>IF(C2775&lt;0,443300000,44330*(1-POWER(C2775/$A$1,1/5.255))*1000)</f>
        <v>5899085.3366087889</v>
      </c>
      <c r="H2775" s="5">
        <f t="shared" si="43"/>
        <v>8.4694667711554314E-5</v>
      </c>
    </row>
    <row r="2776" spans="1:8">
      <c r="A2776" s="3" t="s">
        <v>13881</v>
      </c>
      <c r="B2776" s="1">
        <f>IF(ISERROR(SEARCH(" ",A2776)), 0, SEARCH(" ",A2776))</f>
        <v>6</v>
      </c>
      <c r="C2776" s="1">
        <f>IF(0=B2776,-1,LEFT(A2776,B2776-1)+0)</f>
        <v>41059</v>
      </c>
      <c r="D2776" s="1">
        <f>IF(B2776=0,-1,RIGHT(A2776,LEN(A2776)-B2776)+0)</f>
        <v>5903197</v>
      </c>
      <c r="F2776" s="1">
        <f>IF(C2776&lt;0,443300000,44330*(1-POWER(C2776/$A$1,1/5.255))*1000)</f>
        <v>5902646.5971969292</v>
      </c>
      <c r="H2776" s="5">
        <f t="shared" si="43"/>
        <v>9.3238088288573667E-5</v>
      </c>
    </row>
    <row r="2777" spans="1:8">
      <c r="A2777" s="3" t="s">
        <v>13882</v>
      </c>
      <c r="B2777" s="1">
        <f>IF(ISERROR(SEARCH(" ",A2777)), 0, SEARCH(" ",A2777))</f>
        <v>6</v>
      </c>
      <c r="C2777" s="1">
        <f>IF(0=B2777,-1,LEFT(A2777,B2777-1)+0)</f>
        <v>41039</v>
      </c>
      <c r="D2777" s="1">
        <f>IF(B2777=0,-1,RIGHT(A2777,LEN(A2777)-B2777)+0)</f>
        <v>5906810</v>
      </c>
      <c r="F2777" s="1">
        <f>IF(C2777&lt;0,443300000,44330*(1-POWER(C2777/$A$1,1/5.255))*1000)</f>
        <v>5906209.2626607632</v>
      </c>
      <c r="H2777" s="5">
        <f t="shared" si="43"/>
        <v>1.0170249918937186E-4</v>
      </c>
    </row>
    <row r="2778" spans="1:8">
      <c r="A2778" s="3" t="s">
        <v>13883</v>
      </c>
      <c r="B2778" s="1">
        <f>IF(ISERROR(SEARCH(" ",A2778)), 0, SEARCH(" ",A2778))</f>
        <v>6</v>
      </c>
      <c r="C2778" s="1">
        <f>IF(0=B2778,-1,LEFT(A2778,B2778-1)+0)</f>
        <v>41019</v>
      </c>
      <c r="D2778" s="1">
        <f>IF(B2778=0,-1,RIGHT(A2778,LEN(A2778)-B2778)+0)</f>
        <v>5910422</v>
      </c>
      <c r="F2778" s="1">
        <f>IF(C2778&lt;0,443300000,44330*(1-POWER(C2778/$A$1,1/5.255))*1000)</f>
        <v>5909773.3342395518</v>
      </c>
      <c r="H2778" s="5">
        <f t="shared" si="43"/>
        <v>1.0974948327686289E-4</v>
      </c>
    </row>
    <row r="2779" spans="1:8">
      <c r="A2779" s="3" t="s">
        <v>13884</v>
      </c>
      <c r="B2779" s="1">
        <f>IF(ISERROR(SEARCH(" ",A2779)), 0, SEARCH(" ",A2779))</f>
        <v>6</v>
      </c>
      <c r="C2779" s="1">
        <f>IF(0=B2779,-1,LEFT(A2779,B2779-1)+0)</f>
        <v>40999</v>
      </c>
      <c r="D2779" s="1">
        <f>IF(B2779=0,-1,RIGHT(A2779,LEN(A2779)-B2779)+0)</f>
        <v>5914034</v>
      </c>
      <c r="F2779" s="1">
        <f>IF(C2779&lt;0,443300000,44330*(1-POWER(C2779/$A$1,1/5.255))*1000)</f>
        <v>5913338.8131742636</v>
      </c>
      <c r="H2779" s="5">
        <f t="shared" si="43"/>
        <v>1.1754866910410488E-4</v>
      </c>
    </row>
    <row r="2780" spans="1:8">
      <c r="A2780" s="3" t="s">
        <v>13885</v>
      </c>
      <c r="B2780" s="1">
        <f>IF(ISERROR(SEARCH(" ",A2780)), 0, SEARCH(" ",A2780))</f>
        <v>6</v>
      </c>
      <c r="C2780" s="1">
        <f>IF(0=B2780,-1,LEFT(A2780,B2780-1)+0)</f>
        <v>40979</v>
      </c>
      <c r="D2780" s="1">
        <f>IF(B2780=0,-1,RIGHT(A2780,LEN(A2780)-B2780)+0)</f>
        <v>5917646</v>
      </c>
      <c r="F2780" s="1">
        <f>IF(C2780&lt;0,443300000,44330*(1-POWER(C2780/$A$1,1/5.255))*1000)</f>
        <v>5916905.7007075557</v>
      </c>
      <c r="H2780" s="5">
        <f t="shared" si="43"/>
        <v>1.2510030043099088E-4</v>
      </c>
    </row>
    <row r="2781" spans="1:8">
      <c r="A2781" s="3" t="s">
        <v>13886</v>
      </c>
      <c r="B2781" s="1">
        <f>IF(ISERROR(SEARCH(" ",A2781)), 0, SEARCH(" ",A2781))</f>
        <v>6</v>
      </c>
      <c r="C2781" s="1">
        <f>IF(0=B2781,-1,LEFT(A2781,B2781-1)+0)</f>
        <v>40959</v>
      </c>
      <c r="D2781" s="1">
        <f>IF(B2781=0,-1,RIGHT(A2781,LEN(A2781)-B2781)+0)</f>
        <v>5921243</v>
      </c>
      <c r="F2781" s="1">
        <f>IF(C2781&lt;0,443300000,44330*(1-POWER(C2781/$A$1,1/5.255))*1000)</f>
        <v>5920473.9980838075</v>
      </c>
      <c r="H2781" s="5">
        <f t="shared" si="43"/>
        <v>1.2987170365959849E-4</v>
      </c>
    </row>
    <row r="2782" spans="1:8">
      <c r="A2782" s="3" t="s">
        <v>13887</v>
      </c>
      <c r="B2782" s="1">
        <f>IF(ISERROR(SEARCH(" ",A2782)), 0, SEARCH(" ",A2782))</f>
        <v>6</v>
      </c>
      <c r="C2782" s="1">
        <f>IF(0=B2782,-1,LEFT(A2782,B2782-1)+0)</f>
        <v>40939</v>
      </c>
      <c r="D2782" s="1">
        <f>IF(B2782=0,-1,RIGHT(A2782,LEN(A2782)-B2782)+0)</f>
        <v>5924855</v>
      </c>
      <c r="F2782" s="1">
        <f>IF(C2782&lt;0,443300000,44330*(1-POWER(C2782/$A$1,1/5.255))*1000)</f>
        <v>5924043.7065490913</v>
      </c>
      <c r="H2782" s="5">
        <f t="shared" si="43"/>
        <v>1.3693051575249275E-4</v>
      </c>
    </row>
    <row r="2783" spans="1:8">
      <c r="A2783" s="3" t="s">
        <v>13888</v>
      </c>
      <c r="B2783" s="1">
        <f>IF(ISERROR(SEARCH(" ",A2783)), 0, SEARCH(" ",A2783))</f>
        <v>6</v>
      </c>
      <c r="C2783" s="1">
        <f>IF(0=B2783,-1,LEFT(A2783,B2783-1)+0)</f>
        <v>40919</v>
      </c>
      <c r="D2783" s="1">
        <f>IF(B2783=0,-1,RIGHT(A2783,LEN(A2783)-B2783)+0)</f>
        <v>5928467</v>
      </c>
      <c r="F2783" s="1">
        <f>IF(C2783&lt;0,443300000,44330*(1-POWER(C2783/$A$1,1/5.255))*1000)</f>
        <v>5927614.8273511995</v>
      </c>
      <c r="H2783" s="5">
        <f t="shared" si="43"/>
        <v>1.4374249680407044E-4</v>
      </c>
    </row>
    <row r="2784" spans="1:8">
      <c r="A2784" s="3" t="s">
        <v>13889</v>
      </c>
      <c r="B2784" s="1">
        <f>IF(ISERROR(SEARCH(" ",A2784)), 0, SEARCH(" ",A2784))</f>
        <v>6</v>
      </c>
      <c r="C2784" s="1">
        <f>IF(0=B2784,-1,LEFT(A2784,B2784-1)+0)</f>
        <v>40899</v>
      </c>
      <c r="D2784" s="1">
        <f>IF(B2784=0,-1,RIGHT(A2784,LEN(A2784)-B2784)+0)</f>
        <v>5932079</v>
      </c>
      <c r="F2784" s="1">
        <f>IF(C2784&lt;0,443300000,44330*(1-POWER(C2784/$A$1,1/5.255))*1000)</f>
        <v>5931187.3617396327</v>
      </c>
      <c r="H2784" s="5">
        <f t="shared" si="43"/>
        <v>1.5030788706072972E-4</v>
      </c>
    </row>
    <row r="2785" spans="1:8">
      <c r="A2785" s="3" t="s">
        <v>13890</v>
      </c>
      <c r="B2785" s="1">
        <f>IF(ISERROR(SEARCH(" ",A2785)), 0, SEARCH(" ",A2785))</f>
        <v>6</v>
      </c>
      <c r="C2785" s="1">
        <f>IF(0=B2785,-1,LEFT(A2785,B2785-1)+0)</f>
        <v>40879</v>
      </c>
      <c r="D2785" s="1">
        <f>IF(B2785=0,-1,RIGHT(A2785,LEN(A2785)-B2785)+0)</f>
        <v>5935692</v>
      </c>
      <c r="F2785" s="1">
        <f>IF(C2785&lt;0,443300000,44330*(1-POWER(C2785/$A$1,1/5.255))*1000)</f>
        <v>5934761.3109656079</v>
      </c>
      <c r="H2785" s="5">
        <f t="shared" si="43"/>
        <v>1.5679537186096009E-4</v>
      </c>
    </row>
    <row r="2786" spans="1:8">
      <c r="A2786" s="3" t="s">
        <v>13891</v>
      </c>
      <c r="B2786" s="1">
        <f>IF(ISERROR(SEARCH(" ",A2786)), 0, SEARCH(" ",A2786))</f>
        <v>6</v>
      </c>
      <c r="C2786" s="1">
        <f>IF(0=B2786,-1,LEFT(A2786,B2786-1)+0)</f>
        <v>40859</v>
      </c>
      <c r="D2786" s="1">
        <f>IF(B2786=0,-1,RIGHT(A2786,LEN(A2786)-B2786)+0)</f>
        <v>5939304</v>
      </c>
      <c r="F2786" s="1">
        <f>IF(C2786&lt;0,443300000,44330*(1-POWER(C2786/$A$1,1/5.255))*1000)</f>
        <v>5938336.6762820622</v>
      </c>
      <c r="H2786" s="5">
        <f t="shared" si="43"/>
        <v>1.6286819430994014E-4</v>
      </c>
    </row>
    <row r="2787" spans="1:8">
      <c r="A2787" s="3" t="s">
        <v>13892</v>
      </c>
      <c r="B2787" s="1">
        <f>IF(ISERROR(SEARCH(" ",A2787)), 0, SEARCH(" ",A2787))</f>
        <v>6</v>
      </c>
      <c r="C2787" s="1">
        <f>IF(0=B2787,-1,LEFT(A2787,B2787-1)+0)</f>
        <v>40839</v>
      </c>
      <c r="D2787" s="1">
        <f>IF(B2787=0,-1,RIGHT(A2787,LEN(A2787)-B2787)+0)</f>
        <v>5942916</v>
      </c>
      <c r="F2787" s="1">
        <f>IF(C2787&lt;0,443300000,44330*(1-POWER(C2787/$A$1,1/5.255))*1000)</f>
        <v>5941913.4589436678</v>
      </c>
      <c r="H2787" s="5">
        <f t="shared" si="43"/>
        <v>1.6869514163285809E-4</v>
      </c>
    </row>
    <row r="2788" spans="1:8">
      <c r="A2788" s="3" t="s">
        <v>13893</v>
      </c>
      <c r="B2788" s="1">
        <f>IF(ISERROR(SEARCH(" ",A2788)), 0, SEARCH(" ",A2788))</f>
        <v>6</v>
      </c>
      <c r="C2788" s="1">
        <f>IF(0=B2788,-1,LEFT(A2788,B2788-1)+0)</f>
        <v>40819</v>
      </c>
      <c r="D2788" s="1">
        <f>IF(B2788=0,-1,RIGHT(A2788,LEN(A2788)-B2788)+0)</f>
        <v>5946528</v>
      </c>
      <c r="F2788" s="1">
        <f>IF(C2788&lt;0,443300000,44330*(1-POWER(C2788/$A$1,1/5.255))*1000)</f>
        <v>5945491.6602068115</v>
      </c>
      <c r="H2788" s="5">
        <f t="shared" si="43"/>
        <v>1.7427645059242929E-4</v>
      </c>
    </row>
    <row r="2789" spans="1:8">
      <c r="A2789" s="3" t="s">
        <v>13894</v>
      </c>
      <c r="B2789" s="1">
        <f>IF(ISERROR(SEARCH(" ",A2789)), 0, SEARCH(" ",A2789))</f>
        <v>6</v>
      </c>
      <c r="C2789" s="1">
        <f>IF(0=B2789,-1,LEFT(A2789,B2789-1)+0)</f>
        <v>40799</v>
      </c>
      <c r="D2789" s="1">
        <f>IF(B2789=0,-1,RIGHT(A2789,LEN(A2789)-B2789)+0)</f>
        <v>5950125</v>
      </c>
      <c r="F2789" s="1">
        <f>IF(C2789&lt;0,443300000,44330*(1-POWER(C2789/$A$1,1/5.255))*1000)</f>
        <v>5949071.2813296057</v>
      </c>
      <c r="H2789" s="5">
        <f t="shared" si="43"/>
        <v>1.7709185443907005E-4</v>
      </c>
    </row>
    <row r="2790" spans="1:8">
      <c r="A2790" s="3" t="s">
        <v>13895</v>
      </c>
      <c r="B2790" s="1">
        <f>IF(ISERROR(SEARCH(" ",A2790)), 0, SEARCH(" ",A2790))</f>
        <v>6</v>
      </c>
      <c r="C2790" s="1">
        <f>IF(0=B2790,-1,LEFT(A2790,B2790-1)+0)</f>
        <v>40779</v>
      </c>
      <c r="D2790" s="1">
        <f>IF(B2790=0,-1,RIGHT(A2790,LEN(A2790)-B2790)+0)</f>
        <v>5953737</v>
      </c>
      <c r="F2790" s="1">
        <f>IF(C2790&lt;0,443300000,44330*(1-POWER(C2790/$A$1,1/5.255))*1000)</f>
        <v>5952652.323571912</v>
      </c>
      <c r="H2790" s="5">
        <f t="shared" si="43"/>
        <v>1.8218413545777838E-4</v>
      </c>
    </row>
    <row r="2791" spans="1:8">
      <c r="A2791" s="3" t="s">
        <v>13896</v>
      </c>
      <c r="B2791" s="1">
        <f>IF(ISERROR(SEARCH(" ",A2791)), 0, SEARCH(" ",A2791))</f>
        <v>6</v>
      </c>
      <c r="C2791" s="1">
        <f>IF(0=B2791,-1,LEFT(A2791,B2791-1)+0)</f>
        <v>40759</v>
      </c>
      <c r="D2791" s="1">
        <f>IF(B2791=0,-1,RIGHT(A2791,LEN(A2791)-B2791)+0)</f>
        <v>5957349</v>
      </c>
      <c r="F2791" s="1">
        <f>IF(C2791&lt;0,443300000,44330*(1-POWER(C2791/$A$1,1/5.255))*1000)</f>
        <v>5956234.7881953185</v>
      </c>
      <c r="H2791" s="5">
        <f t="shared" si="43"/>
        <v>1.8703148072766218E-4</v>
      </c>
    </row>
    <row r="2792" spans="1:8">
      <c r="A2792" s="3" t="s">
        <v>13897</v>
      </c>
      <c r="B2792" s="1">
        <f>IF(ISERROR(SEARCH(" ",A2792)), 0, SEARCH(" ",A2792))</f>
        <v>6</v>
      </c>
      <c r="C2792" s="1">
        <f>IF(0=B2792,-1,LEFT(A2792,B2792-1)+0)</f>
        <v>40739</v>
      </c>
      <c r="D2792" s="1">
        <f>IF(B2792=0,-1,RIGHT(A2792,LEN(A2792)-B2792)+0)</f>
        <v>5960961</v>
      </c>
      <c r="F2792" s="1">
        <f>IF(C2792&lt;0,443300000,44330*(1-POWER(C2792/$A$1,1/5.255))*1000)</f>
        <v>5959818.6764631541</v>
      </c>
      <c r="H2792" s="5">
        <f t="shared" si="43"/>
        <v>1.916341235659578E-4</v>
      </c>
    </row>
    <row r="2793" spans="1:8">
      <c r="A2793" s="3" t="s">
        <v>13898</v>
      </c>
      <c r="B2793" s="1">
        <f>IF(ISERROR(SEARCH(" ",A2793)), 0, SEARCH(" ",A2793))</f>
        <v>6</v>
      </c>
      <c r="C2793" s="1">
        <f>IF(0=B2793,-1,LEFT(A2793,B2793-1)+0)</f>
        <v>40719</v>
      </c>
      <c r="D2793" s="1">
        <f>IF(B2793=0,-1,RIGHT(A2793,LEN(A2793)-B2793)+0)</f>
        <v>5964574</v>
      </c>
      <c r="F2793" s="1">
        <f>IF(C2793&lt;0,443300000,44330*(1-POWER(C2793/$A$1,1/5.255))*1000)</f>
        <v>5963403.9896404883</v>
      </c>
      <c r="H2793" s="5">
        <f t="shared" si="43"/>
        <v>1.9615992014043428E-4</v>
      </c>
    </row>
    <row r="2794" spans="1:8">
      <c r="A2794" s="3" t="s">
        <v>13899</v>
      </c>
      <c r="B2794" s="1">
        <f>IF(ISERROR(SEARCH(" ",A2794)), 0, SEARCH(" ",A2794))</f>
        <v>6</v>
      </c>
      <c r="C2794" s="1">
        <f>IF(0=B2794,-1,LEFT(A2794,B2794-1)+0)</f>
        <v>40699</v>
      </c>
      <c r="D2794" s="1">
        <f>IF(B2794=0,-1,RIGHT(A2794,LEN(A2794)-B2794)+0)</f>
        <v>5968186</v>
      </c>
      <c r="F2794" s="1">
        <f>IF(C2794&lt;0,443300000,44330*(1-POWER(C2794/$A$1,1/5.255))*1000)</f>
        <v>5966990.7289941451</v>
      </c>
      <c r="H2794" s="5">
        <f t="shared" si="43"/>
        <v>2.0027375250284457E-4</v>
      </c>
    </row>
    <row r="2795" spans="1:8">
      <c r="A2795" s="3" t="s">
        <v>13900</v>
      </c>
      <c r="B2795" s="1">
        <f>IF(ISERROR(SEARCH(" ",A2795)), 0, SEARCH(" ",A2795))</f>
        <v>6</v>
      </c>
      <c r="C2795" s="1">
        <f>IF(0=B2795,-1,LEFT(A2795,B2795-1)+0)</f>
        <v>40679</v>
      </c>
      <c r="D2795" s="1">
        <f>IF(B2795=0,-1,RIGHT(A2795,LEN(A2795)-B2795)+0)</f>
        <v>5971798</v>
      </c>
      <c r="F2795" s="1">
        <f>IF(C2795&lt;0,443300000,44330*(1-POWER(C2795/$A$1,1/5.255))*1000)</f>
        <v>5970578.8957926845</v>
      </c>
      <c r="H2795" s="5">
        <f t="shared" si="43"/>
        <v>2.0414357741428666E-4</v>
      </c>
    </row>
    <row r="2796" spans="1:8">
      <c r="A2796" s="3" t="s">
        <v>13901</v>
      </c>
      <c r="B2796" s="1">
        <f>IF(ISERROR(SEARCH(" ",A2796)), 0, SEARCH(" ",A2796))</f>
        <v>6</v>
      </c>
      <c r="C2796" s="1">
        <f>IF(0=B2796,-1,LEFT(A2796,B2796-1)+0)</f>
        <v>40659</v>
      </c>
      <c r="D2796" s="1">
        <f>IF(B2796=0,-1,RIGHT(A2796,LEN(A2796)-B2796)+0)</f>
        <v>5975410</v>
      </c>
      <c r="F2796" s="1">
        <f>IF(C2796&lt;0,443300000,44330*(1-POWER(C2796/$A$1,1/5.255))*1000)</f>
        <v>5974168.4913064325</v>
      </c>
      <c r="H2796" s="5">
        <f t="shared" si="43"/>
        <v>2.0776962477344268E-4</v>
      </c>
    </row>
    <row r="2797" spans="1:8">
      <c r="A2797" s="3" t="s">
        <v>13902</v>
      </c>
      <c r="B2797" s="1">
        <f>IF(ISERROR(SEARCH(" ",A2797)), 0, SEARCH(" ",A2797))</f>
        <v>6</v>
      </c>
      <c r="C2797" s="1">
        <f>IF(0=B2797,-1,LEFT(A2797,B2797-1)+0)</f>
        <v>40639</v>
      </c>
      <c r="D2797" s="1">
        <f>IF(B2797=0,-1,RIGHT(A2797,LEN(A2797)-B2797)+0)</f>
        <v>5979022</v>
      </c>
      <c r="F2797" s="1">
        <f>IF(C2797&lt;0,443300000,44330*(1-POWER(C2797/$A$1,1/5.255))*1000)</f>
        <v>5977759.5168074658</v>
      </c>
      <c r="H2797" s="5">
        <f t="shared" si="43"/>
        <v>2.1115212363061818E-4</v>
      </c>
    </row>
    <row r="2798" spans="1:8">
      <c r="A2798" s="3" t="s">
        <v>13903</v>
      </c>
      <c r="B2798" s="1">
        <f>IF(ISERROR(SEARCH(" ",A2798)), 0, SEARCH(" ",A2798))</f>
        <v>6</v>
      </c>
      <c r="C2798" s="1">
        <f>IF(0=B2798,-1,LEFT(A2798,B2798-1)+0)</f>
        <v>40619</v>
      </c>
      <c r="D2798" s="1">
        <f>IF(B2798=0,-1,RIGHT(A2798,LEN(A2798)-B2798)+0)</f>
        <v>5982619</v>
      </c>
      <c r="F2798" s="1">
        <f>IF(C2798&lt;0,443300000,44330*(1-POWER(C2798/$A$1,1/5.255))*1000)</f>
        <v>5981351.9735696157</v>
      </c>
      <c r="H2798" s="5">
        <f t="shared" si="43"/>
        <v>2.1178457635096868E-4</v>
      </c>
    </row>
    <row r="2799" spans="1:8">
      <c r="A2799" s="3" t="s">
        <v>13904</v>
      </c>
      <c r="B2799" s="1">
        <f>IF(ISERROR(SEARCH(" ",A2799)), 0, SEARCH(" ",A2799))</f>
        <v>6</v>
      </c>
      <c r="C2799" s="1">
        <f>IF(0=B2799,-1,LEFT(A2799,B2799-1)+0)</f>
        <v>40599</v>
      </c>
      <c r="D2799" s="1">
        <f>IF(B2799=0,-1,RIGHT(A2799,LEN(A2799)-B2799)+0)</f>
        <v>5986231</v>
      </c>
      <c r="F2799" s="1">
        <f>IF(C2799&lt;0,443300000,44330*(1-POWER(C2799/$A$1,1/5.255))*1000)</f>
        <v>5984945.8628684869</v>
      </c>
      <c r="H2799" s="5">
        <f t="shared" si="43"/>
        <v>2.1468218174559191E-4</v>
      </c>
    </row>
    <row r="2800" spans="1:8">
      <c r="A2800" s="3" t="s">
        <v>13905</v>
      </c>
      <c r="B2800" s="1">
        <f>IF(ISERROR(SEARCH(" ",A2800)), 0, SEARCH(" ",A2800))</f>
        <v>6</v>
      </c>
      <c r="C2800" s="1">
        <f>IF(0=B2800,-1,LEFT(A2800,B2800-1)+0)</f>
        <v>40579</v>
      </c>
      <c r="D2800" s="1">
        <f>IF(B2800=0,-1,RIGHT(A2800,LEN(A2800)-B2800)+0)</f>
        <v>5989843</v>
      </c>
      <c r="F2800" s="1">
        <f>IF(C2800&lt;0,443300000,44330*(1-POWER(C2800/$A$1,1/5.255))*1000)</f>
        <v>5988541.1859814422</v>
      </c>
      <c r="H2800" s="5">
        <f t="shared" si="43"/>
        <v>2.1733691827277934E-4</v>
      </c>
    </row>
    <row r="2801" spans="1:8">
      <c r="A2801" s="3" t="s">
        <v>13906</v>
      </c>
      <c r="B2801" s="1">
        <f>IF(ISERROR(SEARCH(" ",A2801)), 0, SEARCH(" ",A2801))</f>
        <v>6</v>
      </c>
      <c r="C2801" s="1">
        <f>IF(0=B2801,-1,LEFT(A2801,B2801-1)+0)</f>
        <v>40559</v>
      </c>
      <c r="D2801" s="1">
        <f>IF(B2801=0,-1,RIGHT(A2801,LEN(A2801)-B2801)+0)</f>
        <v>5993456</v>
      </c>
      <c r="F2801" s="1">
        <f>IF(C2801&lt;0,443300000,44330*(1-POWER(C2801/$A$1,1/5.255))*1000)</f>
        <v>5992137.9441876151</v>
      </c>
      <c r="H2801" s="5">
        <f t="shared" si="43"/>
        <v>2.1991582358908338E-4</v>
      </c>
    </row>
    <row r="2802" spans="1:8">
      <c r="A2802" s="3" t="s">
        <v>13907</v>
      </c>
      <c r="B2802" s="1">
        <f>IF(ISERROR(SEARCH(" ",A2802)), 0, SEARCH(" ",A2802))</f>
        <v>6</v>
      </c>
      <c r="C2802" s="1">
        <f>IF(0=B2802,-1,LEFT(A2802,B2802-1)+0)</f>
        <v>40539</v>
      </c>
      <c r="D2802" s="1">
        <f>IF(B2802=0,-1,RIGHT(A2802,LEN(A2802)-B2802)+0)</f>
        <v>5997068</v>
      </c>
      <c r="F2802" s="1">
        <f>IF(C2802&lt;0,443300000,44330*(1-POWER(C2802/$A$1,1/5.255))*1000)</f>
        <v>5995736.1387679111</v>
      </c>
      <c r="H2802" s="5">
        <f t="shared" si="43"/>
        <v>2.2208539774584493E-4</v>
      </c>
    </row>
    <row r="2803" spans="1:8">
      <c r="A2803" s="3" t="s">
        <v>13908</v>
      </c>
      <c r="B2803" s="1">
        <f>IF(ISERROR(SEARCH(" ",A2803)), 0, SEARCH(" ",A2803))</f>
        <v>6</v>
      </c>
      <c r="C2803" s="1">
        <f>IF(0=B2803,-1,LEFT(A2803,B2803-1)+0)</f>
        <v>40519</v>
      </c>
      <c r="D2803" s="1">
        <f>IF(B2803=0,-1,RIGHT(A2803,LEN(A2803)-B2803)+0)</f>
        <v>6000680</v>
      </c>
      <c r="F2803" s="1">
        <f>IF(C2803&lt;0,443300000,44330*(1-POWER(C2803/$A$1,1/5.255))*1000)</f>
        <v>5999335.7710050121</v>
      </c>
      <c r="H2803" s="5">
        <f t="shared" si="43"/>
        <v>2.2401277771650962E-4</v>
      </c>
    </row>
    <row r="2804" spans="1:8">
      <c r="A2804" s="3" t="s">
        <v>13909</v>
      </c>
      <c r="B2804" s="1">
        <f>IF(ISERROR(SEARCH(" ",A2804)), 0, SEARCH(" ",A2804))</f>
        <v>6</v>
      </c>
      <c r="C2804" s="1">
        <f>IF(0=B2804,-1,LEFT(A2804,B2804-1)+0)</f>
        <v>40499</v>
      </c>
      <c r="D2804" s="1">
        <f>IF(B2804=0,-1,RIGHT(A2804,LEN(A2804)-B2804)+0)</f>
        <v>6004292</v>
      </c>
      <c r="F2804" s="1">
        <f>IF(C2804&lt;0,443300000,44330*(1-POWER(C2804/$A$1,1/5.255))*1000)</f>
        <v>6002936.8421833813</v>
      </c>
      <c r="H2804" s="5">
        <f t="shared" si="43"/>
        <v>2.2569818666691777E-4</v>
      </c>
    </row>
    <row r="2805" spans="1:8">
      <c r="A2805" s="3" t="s">
        <v>13910</v>
      </c>
      <c r="B2805" s="1">
        <f>IF(ISERROR(SEARCH(" ",A2805)), 0, SEARCH(" ",A2805))</f>
        <v>6</v>
      </c>
      <c r="C2805" s="1">
        <f>IF(0=B2805,-1,LEFT(A2805,B2805-1)+0)</f>
        <v>40479</v>
      </c>
      <c r="D2805" s="1">
        <f>IF(B2805=0,-1,RIGHT(A2805,LEN(A2805)-B2805)+0)</f>
        <v>6007904</v>
      </c>
      <c r="F2805" s="1">
        <f>IF(C2805&lt;0,443300000,44330*(1-POWER(C2805/$A$1,1/5.255))*1000)</f>
        <v>6006539.35358926</v>
      </c>
      <c r="H2805" s="5">
        <f t="shared" si="43"/>
        <v>2.2714184693030726E-4</v>
      </c>
    </row>
    <row r="2806" spans="1:8">
      <c r="A2806" s="3" t="s">
        <v>13911</v>
      </c>
      <c r="B2806" s="1">
        <f>IF(ISERROR(SEARCH(" ",A2806)), 0, SEARCH(" ",A2806))</f>
        <v>6</v>
      </c>
      <c r="C2806" s="1">
        <f>IF(0=B2806,-1,LEFT(A2806,B2806-1)+0)</f>
        <v>40459</v>
      </c>
      <c r="D2806" s="1">
        <f>IF(B2806=0,-1,RIGHT(A2806,LEN(A2806)-B2806)+0)</f>
        <v>6011517</v>
      </c>
      <c r="F2806" s="1">
        <f>IF(C2806&lt;0,443300000,44330*(1-POWER(C2806/$A$1,1/5.255))*1000)</f>
        <v>6010143.306510685</v>
      </c>
      <c r="H2806" s="5">
        <f t="shared" si="43"/>
        <v>2.2851028938535619E-4</v>
      </c>
    </row>
    <row r="2807" spans="1:8">
      <c r="A2807" s="3" t="s">
        <v>13912</v>
      </c>
      <c r="B2807" s="1">
        <f>IF(ISERROR(SEARCH(" ",A2807)), 0, SEARCH(" ",A2807))</f>
        <v>6</v>
      </c>
      <c r="C2807" s="1">
        <f>IF(0=B2807,-1,LEFT(A2807,B2807-1)+0)</f>
        <v>40439</v>
      </c>
      <c r="D2807" s="1">
        <f>IF(B2807=0,-1,RIGHT(A2807,LEN(A2807)-B2807)+0)</f>
        <v>6015113</v>
      </c>
      <c r="F2807" s="1">
        <f>IF(C2807&lt;0,443300000,44330*(1-POWER(C2807/$A$1,1/5.255))*1000)</f>
        <v>6013748.7022374682</v>
      </c>
      <c r="H2807" s="5">
        <f t="shared" si="43"/>
        <v>2.2681165965324129E-4</v>
      </c>
    </row>
    <row r="2808" spans="1:8">
      <c r="A2808" s="3" t="s">
        <v>13913</v>
      </c>
      <c r="B2808" s="1">
        <f>IF(ISERROR(SEARCH(" ",A2808)), 0, SEARCH(" ",A2808))</f>
        <v>6</v>
      </c>
      <c r="C2808" s="1">
        <f>IF(0=B2808,-1,LEFT(A2808,B2808-1)+0)</f>
        <v>40419</v>
      </c>
      <c r="D2808" s="1">
        <f>IF(B2808=0,-1,RIGHT(A2808,LEN(A2808)-B2808)+0)</f>
        <v>6018725</v>
      </c>
      <c r="F2808" s="1">
        <f>IF(C2808&lt;0,443300000,44330*(1-POWER(C2808/$A$1,1/5.255))*1000)</f>
        <v>6017355.5420612264</v>
      </c>
      <c r="H2808" s="5">
        <f t="shared" si="43"/>
        <v>2.275328975445061E-4</v>
      </c>
    </row>
    <row r="2809" spans="1:8">
      <c r="A2809" s="3" t="s">
        <v>13914</v>
      </c>
      <c r="B2809" s="1">
        <f>IF(ISERROR(SEARCH(" ",A2809)), 0, SEARCH(" ",A2809))</f>
        <v>6</v>
      </c>
      <c r="C2809" s="1">
        <f>IF(0=B2809,-1,LEFT(A2809,B2809-1)+0)</f>
        <v>40399</v>
      </c>
      <c r="D2809" s="1">
        <f>IF(B2809=0,-1,RIGHT(A2809,LEN(A2809)-B2809)+0)</f>
        <v>6022337</v>
      </c>
      <c r="F2809" s="1">
        <f>IF(C2809&lt;0,443300000,44330*(1-POWER(C2809/$A$1,1/5.255))*1000)</f>
        <v>6020963.8272753712</v>
      </c>
      <c r="H2809" s="5">
        <f t="shared" si="43"/>
        <v>2.2801326538664658E-4</v>
      </c>
    </row>
    <row r="2810" spans="1:8">
      <c r="A2810" s="3" t="s">
        <v>13915</v>
      </c>
      <c r="B2810" s="1">
        <f>IF(ISERROR(SEARCH(" ",A2810)), 0, SEARCH(" ",A2810))</f>
        <v>6</v>
      </c>
      <c r="C2810" s="1">
        <f>IF(0=B2810,-1,LEFT(A2810,B2810-1)+0)</f>
        <v>40379</v>
      </c>
      <c r="D2810" s="1">
        <f>IF(B2810=0,-1,RIGHT(A2810,LEN(A2810)-B2810)+0)</f>
        <v>6025950</v>
      </c>
      <c r="F2810" s="1">
        <f>IF(C2810&lt;0,443300000,44330*(1-POWER(C2810/$A$1,1/5.255))*1000)</f>
        <v>6024573.5591750974</v>
      </c>
      <c r="H2810" s="5">
        <f t="shared" si="43"/>
        <v>2.2841889244063036E-4</v>
      </c>
    </row>
    <row r="2811" spans="1:8">
      <c r="A2811" s="3" t="s">
        <v>13916</v>
      </c>
      <c r="B2811" s="1">
        <f>IF(ISERROR(SEARCH(" ",A2811)), 0, SEARCH(" ",A2811))</f>
        <v>6</v>
      </c>
      <c r="C2811" s="1">
        <f>IF(0=B2811,-1,LEFT(A2811,B2811-1)+0)</f>
        <v>40359</v>
      </c>
      <c r="D2811" s="1">
        <f>IF(B2811=0,-1,RIGHT(A2811,LEN(A2811)-B2811)+0)</f>
        <v>6029562</v>
      </c>
      <c r="F2811" s="1">
        <f>IF(C2811&lt;0,443300000,44330*(1-POWER(C2811/$A$1,1/5.255))*1000)</f>
        <v>6028184.7390574263</v>
      </c>
      <c r="H2811" s="5">
        <f t="shared" si="43"/>
        <v>2.2841807457550965E-4</v>
      </c>
    </row>
    <row r="2812" spans="1:8">
      <c r="A2812" s="3" t="s">
        <v>13917</v>
      </c>
      <c r="B2812" s="1">
        <f>IF(ISERROR(SEARCH(" ",A2812)), 0, SEARCH(" ",A2812))</f>
        <v>6</v>
      </c>
      <c r="C2812" s="1">
        <f>IF(0=B2812,-1,LEFT(A2812,B2812-1)+0)</f>
        <v>40339</v>
      </c>
      <c r="D2812" s="1">
        <f>IF(B2812=0,-1,RIGHT(A2812,LEN(A2812)-B2812)+0)</f>
        <v>6033174</v>
      </c>
      <c r="F2812" s="1">
        <f>IF(C2812&lt;0,443300000,44330*(1-POWER(C2812/$A$1,1/5.255))*1000)</f>
        <v>6031797.3682211731</v>
      </c>
      <c r="H2812" s="5">
        <f t="shared" si="43"/>
        <v>2.2817703895610124E-4</v>
      </c>
    </row>
    <row r="2813" spans="1:8">
      <c r="A2813" s="3" t="s">
        <v>13918</v>
      </c>
      <c r="B2813" s="1">
        <f>IF(ISERROR(SEARCH(" ",A2813)), 0, SEARCH(" ",A2813))</f>
        <v>6</v>
      </c>
      <c r="C2813" s="1">
        <f>IF(0=B2813,-1,LEFT(A2813,B2813-1)+0)</f>
        <v>40319</v>
      </c>
      <c r="D2813" s="1">
        <f>IF(B2813=0,-1,RIGHT(A2813,LEN(A2813)-B2813)+0)</f>
        <v>6036786</v>
      </c>
      <c r="F2813" s="1">
        <f>IF(C2813&lt;0,443300000,44330*(1-POWER(C2813/$A$1,1/5.255))*1000)</f>
        <v>6035411.4479669631</v>
      </c>
      <c r="H2813" s="5">
        <f t="shared" si="43"/>
        <v>2.2769600132205238E-4</v>
      </c>
    </row>
    <row r="2814" spans="1:8">
      <c r="A2814" s="3" t="s">
        <v>13919</v>
      </c>
      <c r="B2814" s="1">
        <f>IF(ISERROR(SEARCH(" ",A2814)), 0, SEARCH(" ",A2814))</f>
        <v>6</v>
      </c>
      <c r="C2814" s="1">
        <f>IF(0=B2814,-1,LEFT(A2814,B2814-1)+0)</f>
        <v>40299</v>
      </c>
      <c r="D2814" s="1">
        <f>IF(B2814=0,-1,RIGHT(A2814,LEN(A2814)-B2814)+0)</f>
        <v>6040398</v>
      </c>
      <c r="F2814" s="1">
        <f>IF(C2814&lt;0,443300000,44330*(1-POWER(C2814/$A$1,1/5.255))*1000)</f>
        <v>6039026.9795972388</v>
      </c>
      <c r="H2814" s="5">
        <f t="shared" si="43"/>
        <v>2.2697517659617399E-4</v>
      </c>
    </row>
    <row r="2815" spans="1:8">
      <c r="A2815" s="3" t="s">
        <v>13920</v>
      </c>
      <c r="B2815" s="1">
        <f>IF(ISERROR(SEARCH(" ",A2815)), 0, SEARCH(" ",A2815))</f>
        <v>6</v>
      </c>
      <c r="C2815" s="1">
        <f>IF(0=B2815,-1,LEFT(A2815,B2815-1)+0)</f>
        <v>40279</v>
      </c>
      <c r="D2815" s="1">
        <f>IF(B2815=0,-1,RIGHT(A2815,LEN(A2815)-B2815)+0)</f>
        <v>6043995</v>
      </c>
      <c r="F2815" s="1">
        <f>IF(C2815&lt;0,443300000,44330*(1-POWER(C2815/$A$1,1/5.255))*1000)</f>
        <v>6042643.9644162497</v>
      </c>
      <c r="H2815" s="5">
        <f t="shared" si="43"/>
        <v>2.2353353762707363E-4</v>
      </c>
    </row>
    <row r="2816" spans="1:8">
      <c r="A2816" s="3" t="s">
        <v>13921</v>
      </c>
      <c r="B2816" s="1">
        <f>IF(ISERROR(SEARCH(" ",A2816)), 0, SEARCH(" ",A2816))</f>
        <v>6</v>
      </c>
      <c r="C2816" s="1">
        <f>IF(0=B2816,-1,LEFT(A2816,B2816-1)+0)</f>
        <v>40259</v>
      </c>
      <c r="D2816" s="1">
        <f>IF(B2816=0,-1,RIGHT(A2816,LEN(A2816)-B2816)+0)</f>
        <v>6047607</v>
      </c>
      <c r="F2816" s="1">
        <f>IF(C2816&lt;0,443300000,44330*(1-POWER(C2816/$A$1,1/5.255))*1000)</f>
        <v>6046262.4037300795</v>
      </c>
      <c r="H2816" s="5">
        <f t="shared" si="43"/>
        <v>2.2233525920590876E-4</v>
      </c>
    </row>
    <row r="2817" spans="1:8">
      <c r="A2817" s="3" t="s">
        <v>13922</v>
      </c>
      <c r="B2817" s="1">
        <f>IF(ISERROR(SEARCH(" ",A2817)), 0, SEARCH(" ",A2817))</f>
        <v>6</v>
      </c>
      <c r="C2817" s="1">
        <f>IF(0=B2817,-1,LEFT(A2817,B2817-1)+0)</f>
        <v>40239</v>
      </c>
      <c r="D2817" s="1">
        <f>IF(B2817=0,-1,RIGHT(A2817,LEN(A2817)-B2817)+0)</f>
        <v>6051219</v>
      </c>
      <c r="F2817" s="1">
        <f>IF(C2817&lt;0,443300000,44330*(1-POWER(C2817/$A$1,1/5.255))*1000)</f>
        <v>6049882.2988466229</v>
      </c>
      <c r="H2817" s="5">
        <f t="shared" si="43"/>
        <v>2.2089783122657947E-4</v>
      </c>
    </row>
    <row r="2818" spans="1:8">
      <c r="A2818" s="3" t="s">
        <v>13923</v>
      </c>
      <c r="B2818" s="1">
        <f>IF(ISERROR(SEARCH(" ",A2818)), 0, SEARCH(" ",A2818))</f>
        <v>6</v>
      </c>
      <c r="C2818" s="1">
        <f>IF(0=B2818,-1,LEFT(A2818,B2818-1)+0)</f>
        <v>40219</v>
      </c>
      <c r="D2818" s="1">
        <f>IF(B2818=0,-1,RIGHT(A2818,LEN(A2818)-B2818)+0)</f>
        <v>6054832</v>
      </c>
      <c r="F2818" s="1">
        <f>IF(C2818&lt;0,443300000,44330*(1-POWER(C2818/$A$1,1/5.255))*1000)</f>
        <v>6053503.6510756034</v>
      </c>
      <c r="H2818" s="5">
        <f t="shared" si="43"/>
        <v>2.1938658651413608E-4</v>
      </c>
    </row>
    <row r="2819" spans="1:8">
      <c r="A2819" s="3" t="s">
        <v>13924</v>
      </c>
      <c r="B2819" s="1">
        <f>IF(ISERROR(SEARCH(" ",A2819)), 0, SEARCH(" ",A2819))</f>
        <v>6</v>
      </c>
      <c r="C2819" s="1">
        <f>IF(0=B2819,-1,LEFT(A2819,B2819-1)+0)</f>
        <v>40199</v>
      </c>
      <c r="D2819" s="1">
        <f>IF(B2819=0,-1,RIGHT(A2819,LEN(A2819)-B2819)+0)</f>
        <v>6058444</v>
      </c>
      <c r="F2819" s="1">
        <f>IF(C2819&lt;0,443300000,44330*(1-POWER(C2819/$A$1,1/5.255))*1000)</f>
        <v>6057126.4617285859</v>
      </c>
      <c r="H2819" s="5">
        <f t="shared" si="43"/>
        <v>2.1747139552897015E-4</v>
      </c>
    </row>
    <row r="2820" spans="1:8">
      <c r="A2820" s="3" t="s">
        <v>13925</v>
      </c>
      <c r="B2820" s="1">
        <f>IF(ISERROR(SEARCH(" ",A2820)), 0, SEARCH(" ",A2820))</f>
        <v>6</v>
      </c>
      <c r="C2820" s="1">
        <f>IF(0=B2820,-1,LEFT(A2820,B2820-1)+0)</f>
        <v>40179</v>
      </c>
      <c r="D2820" s="1">
        <f>IF(B2820=0,-1,RIGHT(A2820,LEN(A2820)-B2820)+0)</f>
        <v>6062056</v>
      </c>
      <c r="F2820" s="1">
        <f>IF(C2820&lt;0,443300000,44330*(1-POWER(C2820/$A$1,1/5.255))*1000)</f>
        <v>6060750.7321189558</v>
      </c>
      <c r="H2820" s="5">
        <f t="shared" ref="H2820:H2883" si="44">IF(D2820&gt;0,ABS((F2820-D2820)/D2820),0)</f>
        <v>2.1531768776866903E-4</v>
      </c>
    </row>
    <row r="2821" spans="1:8">
      <c r="A2821" s="3" t="s">
        <v>13926</v>
      </c>
      <c r="B2821" s="1">
        <f>IF(ISERROR(SEARCH(" ",A2821)), 0, SEARCH(" ",A2821))</f>
        <v>6</v>
      </c>
      <c r="C2821" s="1">
        <f>IF(0=B2821,-1,LEFT(A2821,B2821-1)+0)</f>
        <v>40159</v>
      </c>
      <c r="D2821" s="1">
        <f>IF(B2821=0,-1,RIGHT(A2821,LEN(A2821)-B2821)+0)</f>
        <v>6065668</v>
      </c>
      <c r="F2821" s="1">
        <f>IF(C2821&lt;0,443300000,44330*(1-POWER(C2821/$A$1,1/5.255))*1000)</f>
        <v>6064376.46356194</v>
      </c>
      <c r="H2821" s="5">
        <f t="shared" si="44"/>
        <v>2.1292567249971364E-4</v>
      </c>
    </row>
    <row r="2822" spans="1:8">
      <c r="A2822" s="3" t="s">
        <v>13927</v>
      </c>
      <c r="B2822" s="1">
        <f>IF(ISERROR(SEARCH(" ",A2822)), 0, SEARCH(" ",A2822))</f>
        <v>6</v>
      </c>
      <c r="C2822" s="1">
        <f>IF(0=B2822,-1,LEFT(A2822,B2822-1)+0)</f>
        <v>40139</v>
      </c>
      <c r="D2822" s="1">
        <f>IF(B2822=0,-1,RIGHT(A2822,LEN(A2822)-B2822)+0)</f>
        <v>6069280</v>
      </c>
      <c r="F2822" s="1">
        <f>IF(C2822&lt;0,443300000,44330*(1-POWER(C2822/$A$1,1/5.255))*1000)</f>
        <v>6068003.6573746139</v>
      </c>
      <c r="H2822" s="5">
        <f t="shared" si="44"/>
        <v>2.102955581858279E-4</v>
      </c>
    </row>
    <row r="2823" spans="1:8">
      <c r="A2823" s="3" t="s">
        <v>13928</v>
      </c>
      <c r="B2823" s="1">
        <f>IF(ISERROR(SEARCH(" ",A2823)), 0, SEARCH(" ",A2823))</f>
        <v>6</v>
      </c>
      <c r="C2823" s="1">
        <f>IF(0=B2823,-1,LEFT(A2823,B2823-1)+0)</f>
        <v>40119</v>
      </c>
      <c r="D2823" s="1">
        <f>IF(B2823=0,-1,RIGHT(A2823,LEN(A2823)-B2823)+0)</f>
        <v>6072893</v>
      </c>
      <c r="F2823" s="1">
        <f>IF(C2823&lt;0,443300000,44330*(1-POWER(C2823/$A$1,1/5.255))*1000)</f>
        <v>6071632.3148758831</v>
      </c>
      <c r="H2823" s="5">
        <f t="shared" si="44"/>
        <v>2.0759218450200749E-4</v>
      </c>
    </row>
    <row r="2824" spans="1:8">
      <c r="A2824" s="3" t="s">
        <v>13929</v>
      </c>
      <c r="B2824" s="1">
        <f>IF(ISERROR(SEARCH(" ",A2824)), 0, SEARCH(" ",A2824))</f>
        <v>6</v>
      </c>
      <c r="C2824" s="1">
        <f>IF(0=B2824,-1,LEFT(A2824,B2824-1)+0)</f>
        <v>40099</v>
      </c>
      <c r="D2824" s="1">
        <f>IF(B2824=0,-1,RIGHT(A2824,LEN(A2824)-B2824)+0)</f>
        <v>6076489</v>
      </c>
      <c r="F2824" s="1">
        <f>IF(C2824&lt;0,443300000,44330*(1-POWER(C2824/$A$1,1/5.255))*1000)</f>
        <v>6075262.4373865062</v>
      </c>
      <c r="H2824" s="5">
        <f t="shared" si="44"/>
        <v>2.0185383590651821E-4</v>
      </c>
    </row>
    <row r="2825" spans="1:8">
      <c r="A2825" s="3" t="s">
        <v>13930</v>
      </c>
      <c r="B2825" s="1">
        <f>IF(ISERROR(SEARCH(" ",A2825)), 0, SEARCH(" ",A2825))</f>
        <v>6</v>
      </c>
      <c r="C2825" s="1">
        <f>IF(0=B2825,-1,LEFT(A2825,B2825-1)+0)</f>
        <v>40079</v>
      </c>
      <c r="D2825" s="1">
        <f>IF(B2825=0,-1,RIGHT(A2825,LEN(A2825)-B2825)+0)</f>
        <v>6080101</v>
      </c>
      <c r="F2825" s="1">
        <f>IF(C2825&lt;0,443300000,44330*(1-POWER(C2825/$A$1,1/5.255))*1000)</f>
        <v>6078894.0262291012</v>
      </c>
      <c r="H2825" s="5">
        <f t="shared" si="44"/>
        <v>1.9851212519311222E-4</v>
      </c>
    </row>
    <row r="2826" spans="1:8">
      <c r="A2826" s="3" t="s">
        <v>13931</v>
      </c>
      <c r="B2826" s="1">
        <f>IF(ISERROR(SEARCH(" ",A2826)), 0, SEARCH(" ",A2826))</f>
        <v>6</v>
      </c>
      <c r="C2826" s="1">
        <f>IF(0=B2826,-1,LEFT(A2826,B2826-1)+0)</f>
        <v>40059</v>
      </c>
      <c r="D2826" s="1">
        <f>IF(B2826=0,-1,RIGHT(A2826,LEN(A2826)-B2826)+0)</f>
        <v>6083714</v>
      </c>
      <c r="F2826" s="1">
        <f>IF(C2826&lt;0,443300000,44330*(1-POWER(C2826/$A$1,1/5.255))*1000)</f>
        <v>6082527.0827281345</v>
      </c>
      <c r="H2826" s="5">
        <f t="shared" si="44"/>
        <v>1.9509748023420099E-4</v>
      </c>
    </row>
    <row r="2827" spans="1:8">
      <c r="A2827" s="3" t="s">
        <v>13932</v>
      </c>
      <c r="B2827" s="1">
        <f>IF(ISERROR(SEARCH(" ",A2827)), 0, SEARCH(" ",A2827))</f>
        <v>6</v>
      </c>
      <c r="C2827" s="1">
        <f>IF(0=B2827,-1,LEFT(A2827,B2827-1)+0)</f>
        <v>40039</v>
      </c>
      <c r="D2827" s="1">
        <f>IF(B2827=0,-1,RIGHT(A2827,LEN(A2827)-B2827)+0)</f>
        <v>6087326</v>
      </c>
      <c r="F2827" s="1">
        <f>IF(C2827&lt;0,443300000,44330*(1-POWER(C2827/$A$1,1/5.255))*1000)</f>
        <v>6086161.6082099229</v>
      </c>
      <c r="H2827" s="5">
        <f t="shared" si="44"/>
        <v>1.9128132616473805E-4</v>
      </c>
    </row>
    <row r="2828" spans="1:8">
      <c r="A2828" s="3" t="s">
        <v>13933</v>
      </c>
      <c r="B2828" s="1">
        <f>IF(ISERROR(SEARCH(" ",A2828)), 0, SEARCH(" ",A2828))</f>
        <v>6</v>
      </c>
      <c r="C2828" s="1">
        <f>IF(0=B2828,-1,LEFT(A2828,B2828-1)+0)</f>
        <v>40019</v>
      </c>
      <c r="D2828" s="1">
        <f>IF(B2828=0,-1,RIGHT(A2828,LEN(A2828)-B2828)+0)</f>
        <v>6090938</v>
      </c>
      <c r="F2828" s="1">
        <f>IF(C2828&lt;0,443300000,44330*(1-POWER(C2828/$A$1,1/5.255))*1000)</f>
        <v>6089797.6040026639</v>
      </c>
      <c r="H2828" s="5">
        <f t="shared" si="44"/>
        <v>1.872283049566642E-4</v>
      </c>
    </row>
    <row r="2829" spans="1:8">
      <c r="A2829" s="3" t="s">
        <v>13934</v>
      </c>
      <c r="B2829" s="1">
        <f>IF(ISERROR(SEARCH(" ",A2829)), 0, SEARCH(" ",A2829))</f>
        <v>6</v>
      </c>
      <c r="C2829" s="1">
        <f>IF(0=B2829,-1,LEFT(A2829,B2829-1)+0)</f>
        <v>39999</v>
      </c>
      <c r="D2829" s="1">
        <f>IF(B2829=0,-1,RIGHT(A2829,LEN(A2829)-B2829)+0)</f>
        <v>6094550</v>
      </c>
      <c r="F2829" s="1">
        <f>IF(C2829&lt;0,443300000,44330*(1-POWER(C2829/$A$1,1/5.255))*1000)</f>
        <v>6093435.0714364043</v>
      </c>
      <c r="H2829" s="5">
        <f t="shared" si="44"/>
        <v>1.829386195200219E-4</v>
      </c>
    </row>
    <row r="2830" spans="1:8">
      <c r="A2830" s="3" t="s">
        <v>13935</v>
      </c>
      <c r="B2830" s="1">
        <f>IF(ISERROR(SEARCH(" ",A2830)), 0, SEARCH(" ",A2830))</f>
        <v>6</v>
      </c>
      <c r="C2830" s="1">
        <f>IF(0=B2830,-1,LEFT(A2830,B2830-1)+0)</f>
        <v>39979</v>
      </c>
      <c r="D2830" s="1">
        <f>IF(B2830=0,-1,RIGHT(A2830,LEN(A2830)-B2830)+0)</f>
        <v>6098162</v>
      </c>
      <c r="F2830" s="1">
        <f>IF(C2830&lt;0,443300000,44330*(1-POWER(C2830/$A$1,1/5.255))*1000)</f>
        <v>6097074.0118430685</v>
      </c>
      <c r="H2830" s="5">
        <f t="shared" si="44"/>
        <v>1.7841247197622411E-4</v>
      </c>
    </row>
    <row r="2831" spans="1:8">
      <c r="A2831" s="3" t="s">
        <v>13936</v>
      </c>
      <c r="B2831" s="1">
        <f>IF(ISERROR(SEARCH(" ",A2831)), 0, SEARCH(" ",A2831))</f>
        <v>6</v>
      </c>
      <c r="C2831" s="1">
        <f>IF(0=B2831,-1,LEFT(A2831,B2831-1)+0)</f>
        <v>39959</v>
      </c>
      <c r="D2831" s="1">
        <f>IF(B2831=0,-1,RIGHT(A2831,LEN(A2831)-B2831)+0)</f>
        <v>6101775</v>
      </c>
      <c r="F2831" s="1">
        <f>IF(C2831&lt;0,443300000,44330*(1-POWER(C2831/$A$1,1/5.255))*1000)</f>
        <v>6100714.4265564391</v>
      </c>
      <c r="H2831" s="5">
        <f t="shared" si="44"/>
        <v>1.7381392194252673E-4</v>
      </c>
    </row>
    <row r="2832" spans="1:8">
      <c r="A2832" s="3" t="s">
        <v>13937</v>
      </c>
      <c r="B2832" s="1">
        <f>IF(ISERROR(SEARCH(" ",A2832)), 0, SEARCH(" ",A2832))</f>
        <v>6</v>
      </c>
      <c r="C2832" s="1">
        <f>IF(0=B2832,-1,LEFT(A2832,B2832-1)+0)</f>
        <v>39939</v>
      </c>
      <c r="D2832" s="1">
        <f>IF(B2832=0,-1,RIGHT(A2832,LEN(A2832)-B2832)+0)</f>
        <v>6105387</v>
      </c>
      <c r="F2832" s="1">
        <f>IF(C2832&lt;0,443300000,44330*(1-POWER(C2832/$A$1,1/5.255))*1000)</f>
        <v>6104356.316912204</v>
      </c>
      <c r="H2832" s="5">
        <f t="shared" si="44"/>
        <v>1.6881535728954984E-4</v>
      </c>
    </row>
    <row r="2833" spans="1:8">
      <c r="A2833" s="3" t="s">
        <v>13938</v>
      </c>
      <c r="B2833" s="1">
        <f>IF(ISERROR(SEARCH(" ",A2833)), 0, SEARCH(" ",A2833))</f>
        <v>6</v>
      </c>
      <c r="C2833" s="1">
        <f>IF(0=B2833,-1,LEFT(A2833,B2833-1)+0)</f>
        <v>39919</v>
      </c>
      <c r="D2833" s="1">
        <f>IF(B2833=0,-1,RIGHT(A2833,LEN(A2833)-B2833)+0)</f>
        <v>6108983</v>
      </c>
      <c r="F2833" s="1">
        <f>IF(C2833&lt;0,443300000,44330*(1-POWER(C2833/$A$1,1/5.255))*1000)</f>
        <v>6107999.684247897</v>
      </c>
      <c r="H2833" s="5">
        <f t="shared" si="44"/>
        <v>1.6096226689499602E-4</v>
      </c>
    </row>
    <row r="2834" spans="1:8">
      <c r="A2834" s="3" t="s">
        <v>13939</v>
      </c>
      <c r="B2834" s="1">
        <f>IF(ISERROR(SEARCH(" ",A2834)), 0, SEARCH(" ",A2834))</f>
        <v>6</v>
      </c>
      <c r="C2834" s="1">
        <f>IF(0=B2834,-1,LEFT(A2834,B2834-1)+0)</f>
        <v>39899</v>
      </c>
      <c r="D2834" s="1">
        <f>IF(B2834=0,-1,RIGHT(A2834,LEN(A2834)-B2834)+0)</f>
        <v>6112596</v>
      </c>
      <c r="F2834" s="1">
        <f>IF(C2834&lt;0,443300000,44330*(1-POWER(C2834/$A$1,1/5.255))*1000)</f>
        <v>6111644.5299029555</v>
      </c>
      <c r="H2834" s="5">
        <f t="shared" si="44"/>
        <v>1.5565728489899919E-4</v>
      </c>
    </row>
    <row r="2835" spans="1:8">
      <c r="A2835" s="3" t="s">
        <v>13940</v>
      </c>
      <c r="B2835" s="1">
        <f>IF(ISERROR(SEARCH(" ",A2835)), 0, SEARCH(" ",A2835))</f>
        <v>6</v>
      </c>
      <c r="C2835" s="1">
        <f>IF(0=B2835,-1,LEFT(A2835,B2835-1)+0)</f>
        <v>39879</v>
      </c>
      <c r="D2835" s="1">
        <f>IF(B2835=0,-1,RIGHT(A2835,LEN(A2835)-B2835)+0)</f>
        <v>6116208</v>
      </c>
      <c r="F2835" s="1">
        <f>IF(C2835&lt;0,443300000,44330*(1-POWER(C2835/$A$1,1/5.255))*1000)</f>
        <v>6115290.8552186983</v>
      </c>
      <c r="H2835" s="5">
        <f t="shared" si="44"/>
        <v>1.4995317054320738E-4</v>
      </c>
    </row>
    <row r="2836" spans="1:8">
      <c r="A2836" s="3" t="s">
        <v>13941</v>
      </c>
      <c r="B2836" s="1">
        <f>IF(ISERROR(SEARCH(" ",A2836)), 0, SEARCH(" ",A2836))</f>
        <v>6</v>
      </c>
      <c r="C2836" s="1">
        <f>IF(0=B2836,-1,LEFT(A2836,B2836-1)+0)</f>
        <v>39859</v>
      </c>
      <c r="D2836" s="1">
        <f>IF(B2836=0,-1,RIGHT(A2836,LEN(A2836)-B2836)+0)</f>
        <v>6119820</v>
      </c>
      <c r="F2836" s="1">
        <f>IF(C2836&lt;0,443300000,44330*(1-POWER(C2836/$A$1,1/5.255))*1000)</f>
        <v>6118938.6615383383</v>
      </c>
      <c r="H2836" s="5">
        <f t="shared" si="44"/>
        <v>1.4401378825875782E-4</v>
      </c>
    </row>
    <row r="2837" spans="1:8">
      <c r="A2837" s="3" t="s">
        <v>13942</v>
      </c>
      <c r="B2837" s="1">
        <f>IF(ISERROR(SEARCH(" ",A2837)), 0, SEARCH(" ",A2837))</f>
        <v>6</v>
      </c>
      <c r="C2837" s="1">
        <f>IF(0=B2837,-1,LEFT(A2837,B2837-1)+0)</f>
        <v>39839</v>
      </c>
      <c r="D2837" s="1">
        <f>IF(B2837=0,-1,RIGHT(A2837,LEN(A2837)-B2837)+0)</f>
        <v>6123432</v>
      </c>
      <c r="F2837" s="1">
        <f>IF(C2837&lt;0,443300000,44330*(1-POWER(C2837/$A$1,1/5.255))*1000)</f>
        <v>6122587.9502069792</v>
      </c>
      <c r="H2837" s="5">
        <f t="shared" si="44"/>
        <v>1.3783933470981993E-4</v>
      </c>
    </row>
    <row r="2838" spans="1:8">
      <c r="A2838" s="3" t="s">
        <v>13943</v>
      </c>
      <c r="B2838" s="1">
        <f>IF(ISERROR(SEARCH(" ",A2838)), 0, SEARCH(" ",A2838))</f>
        <v>6</v>
      </c>
      <c r="C2838" s="1">
        <f>IF(0=B2838,-1,LEFT(A2838,B2838-1)+0)</f>
        <v>39819</v>
      </c>
      <c r="D2838" s="1">
        <f>IF(B2838=0,-1,RIGHT(A2838,LEN(A2838)-B2838)+0)</f>
        <v>6127044</v>
      </c>
      <c r="F2838" s="1">
        <f>IF(C2838&lt;0,443300000,44330*(1-POWER(C2838/$A$1,1/5.255))*1000)</f>
        <v>6126238.7225716179</v>
      </c>
      <c r="H2838" s="5">
        <f t="shared" si="44"/>
        <v>1.3143000578779527E-4</v>
      </c>
    </row>
    <row r="2839" spans="1:8">
      <c r="A2839" s="3" t="s">
        <v>13944</v>
      </c>
      <c r="B2839" s="1">
        <f>IF(ISERROR(SEARCH(" ",A2839)), 0, SEARCH(" ",A2839))</f>
        <v>6</v>
      </c>
      <c r="C2839" s="1">
        <f>IF(0=B2839,-1,LEFT(A2839,B2839-1)+0)</f>
        <v>39799</v>
      </c>
      <c r="D2839" s="1">
        <f>IF(B2839=0,-1,RIGHT(A2839,LEN(A2839)-B2839)+0)</f>
        <v>6130657</v>
      </c>
      <c r="F2839" s="1">
        <f>IF(C2839&lt;0,443300000,44330*(1-POWER(C2839/$A$1,1/5.255))*1000)</f>
        <v>6129890.9799811617</v>
      </c>
      <c r="H2839" s="5">
        <f t="shared" si="44"/>
        <v>1.2494909091119371E-4</v>
      </c>
    </row>
    <row r="2840" spans="1:8">
      <c r="A2840" s="3" t="s">
        <v>13945</v>
      </c>
      <c r="B2840" s="1">
        <f>IF(ISERROR(SEARCH(" ",A2840)), 0, SEARCH(" ",A2840))</f>
        <v>6</v>
      </c>
      <c r="C2840" s="1">
        <f>IF(0=B2840,-1,LEFT(A2840,B2840-1)+0)</f>
        <v>39779</v>
      </c>
      <c r="D2840" s="1">
        <f>IF(B2840=0,-1,RIGHT(A2840,LEN(A2840)-B2840)+0)</f>
        <v>6134269</v>
      </c>
      <c r="F2840" s="1">
        <f>IF(C2840&lt;0,443300000,44330*(1-POWER(C2840/$A$1,1/5.255))*1000)</f>
        <v>6133544.7237864193</v>
      </c>
      <c r="H2840" s="5">
        <f t="shared" si="44"/>
        <v>1.1807050091555204E-4</v>
      </c>
    </row>
    <row r="2841" spans="1:8">
      <c r="A2841" s="3" t="s">
        <v>13946</v>
      </c>
      <c r="B2841" s="1">
        <f>IF(ISERROR(SEARCH(" ",A2841)), 0, SEARCH(" ",A2841))</f>
        <v>6</v>
      </c>
      <c r="C2841" s="1">
        <f>IF(0=B2841,-1,LEFT(A2841,B2841-1)+0)</f>
        <v>39759</v>
      </c>
      <c r="D2841" s="1">
        <f>IF(B2841=0,-1,RIGHT(A2841,LEN(A2841)-B2841)+0)</f>
        <v>6137865</v>
      </c>
      <c r="F2841" s="1">
        <f>IF(C2841&lt;0,443300000,44330*(1-POWER(C2841/$A$1,1/5.255))*1000)</f>
        <v>6137199.955340106</v>
      </c>
      <c r="H2841" s="5">
        <f t="shared" si="44"/>
        <v>1.0835113836716184E-4</v>
      </c>
    </row>
    <row r="2842" spans="1:8">
      <c r="A2842" s="3" t="s">
        <v>13947</v>
      </c>
      <c r="B2842" s="1">
        <f>IF(ISERROR(SEARCH(" ",A2842)), 0, SEARCH(" ",A2842))</f>
        <v>6</v>
      </c>
      <c r="C2842" s="1">
        <f>IF(0=B2842,-1,LEFT(A2842,B2842-1)+0)</f>
        <v>39739</v>
      </c>
      <c r="D2842" s="1">
        <f>IF(B2842=0,-1,RIGHT(A2842,LEN(A2842)-B2842)+0)</f>
        <v>6141477</v>
      </c>
      <c r="F2842" s="1">
        <f>IF(C2842&lt;0,443300000,44330*(1-POWER(C2842/$A$1,1/5.255))*1000)</f>
        <v>6140856.6759968484</v>
      </c>
      <c r="H2842" s="5">
        <f t="shared" si="44"/>
        <v>1.0100567064756865E-4</v>
      </c>
    </row>
    <row r="2843" spans="1:8">
      <c r="A2843" s="3" t="s">
        <v>13948</v>
      </c>
      <c r="B2843" s="1">
        <f>IF(ISERROR(SEARCH(" ",A2843)), 0, SEARCH(" ",A2843))</f>
        <v>6</v>
      </c>
      <c r="C2843" s="1">
        <f>IF(0=B2843,-1,LEFT(A2843,B2843-1)+0)</f>
        <v>39719</v>
      </c>
      <c r="D2843" s="1">
        <f>IF(B2843=0,-1,RIGHT(A2843,LEN(A2843)-B2843)+0)</f>
        <v>6145090</v>
      </c>
      <c r="F2843" s="1">
        <f>IF(C2843&lt;0,443300000,44330*(1-POWER(C2843/$A$1,1/5.255))*1000)</f>
        <v>6144514.8871131977</v>
      </c>
      <c r="H2843" s="5">
        <f t="shared" si="44"/>
        <v>9.3589009567360834E-5</v>
      </c>
    </row>
    <row r="2844" spans="1:8">
      <c r="A2844" s="3" t="s">
        <v>13949</v>
      </c>
      <c r="B2844" s="1">
        <f>IF(ISERROR(SEARCH(" ",A2844)), 0, SEARCH(" ",A2844))</f>
        <v>6</v>
      </c>
      <c r="C2844" s="1">
        <f>IF(0=B2844,-1,LEFT(A2844,B2844-1)+0)</f>
        <v>39699</v>
      </c>
      <c r="D2844" s="1">
        <f>IF(B2844=0,-1,RIGHT(A2844,LEN(A2844)-B2844)+0)</f>
        <v>6148702</v>
      </c>
      <c r="F2844" s="1">
        <f>IF(C2844&lt;0,443300000,44330*(1-POWER(C2844/$A$1,1/5.255))*1000)</f>
        <v>6148174.5900476081</v>
      </c>
      <c r="H2844" s="5">
        <f t="shared" si="44"/>
        <v>8.5775819415523849E-5</v>
      </c>
    </row>
    <row r="2845" spans="1:8">
      <c r="A2845" s="3" t="s">
        <v>13950</v>
      </c>
      <c r="B2845" s="1">
        <f>IF(ISERROR(SEARCH(" ",A2845)), 0, SEARCH(" ",A2845))</f>
        <v>6</v>
      </c>
      <c r="C2845" s="1">
        <f>IF(0=B2845,-1,LEFT(A2845,B2845-1)+0)</f>
        <v>39679</v>
      </c>
      <c r="D2845" s="1">
        <f>IF(B2845=0,-1,RIGHT(A2845,LEN(A2845)-B2845)+0)</f>
        <v>6152314</v>
      </c>
      <c r="F2845" s="1">
        <f>IF(C2845&lt;0,443300000,44330*(1-POWER(C2845/$A$1,1/5.255))*1000)</f>
        <v>6151835.7861604756</v>
      </c>
      <c r="H2845" s="5">
        <f t="shared" si="44"/>
        <v>7.7729101525771528E-5</v>
      </c>
    </row>
    <row r="2846" spans="1:8">
      <c r="A2846" s="3" t="s">
        <v>13951</v>
      </c>
      <c r="B2846" s="1">
        <f>IF(ISERROR(SEARCH(" ",A2846)), 0, SEARCH(" ",A2846))</f>
        <v>6</v>
      </c>
      <c r="C2846" s="1">
        <f>IF(0=B2846,-1,LEFT(A2846,B2846-1)+0)</f>
        <v>39659</v>
      </c>
      <c r="D2846" s="1">
        <f>IF(B2846=0,-1,RIGHT(A2846,LEN(A2846)-B2846)+0)</f>
        <v>6155926</v>
      </c>
      <c r="F2846" s="1">
        <f>IF(C2846&lt;0,443300000,44330*(1-POWER(C2846/$A$1,1/5.255))*1000)</f>
        <v>6155498.4768141117</v>
      </c>
      <c r="H2846" s="5">
        <f t="shared" si="44"/>
        <v>6.9449045665640762E-5</v>
      </c>
    </row>
    <row r="2847" spans="1:8">
      <c r="A2847" s="3" t="s">
        <v>13952</v>
      </c>
      <c r="B2847" s="1">
        <f>IF(ISERROR(SEARCH(" ",A2847)), 0, SEARCH(" ",A2847))</f>
        <v>6</v>
      </c>
      <c r="C2847" s="1">
        <f>IF(0=B2847,-1,LEFT(A2847,B2847-1)+0)</f>
        <v>39639</v>
      </c>
      <c r="D2847" s="1">
        <f>IF(B2847=0,-1,RIGHT(A2847,LEN(A2847)-B2847)+0)</f>
        <v>6159538</v>
      </c>
      <c r="F2847" s="1">
        <f>IF(C2847&lt;0,443300000,44330*(1-POWER(C2847/$A$1,1/5.255))*1000)</f>
        <v>6159162.6633727625</v>
      </c>
      <c r="H2847" s="5">
        <f t="shared" si="44"/>
        <v>6.0935840843501372E-5</v>
      </c>
    </row>
    <row r="2848" spans="1:8">
      <c r="A2848" s="3" t="s">
        <v>13953</v>
      </c>
      <c r="B2848" s="1">
        <f>IF(ISERROR(SEARCH(" ",A2848)), 0, SEARCH(" ",A2848))</f>
        <v>6</v>
      </c>
      <c r="C2848" s="1">
        <f>IF(0=B2848,-1,LEFT(A2848,B2848-1)+0)</f>
        <v>39619</v>
      </c>
      <c r="D2848" s="1">
        <f>IF(B2848=0,-1,RIGHT(A2848,LEN(A2848)-B2848)+0)</f>
        <v>6163151</v>
      </c>
      <c r="F2848" s="1">
        <f>IF(C2848&lt;0,443300000,44330*(1-POWER(C2848/$A$1,1/5.255))*1000)</f>
        <v>6162828.3472026084</v>
      </c>
      <c r="H2848" s="5">
        <f t="shared" si="44"/>
        <v>5.2351921507624616E-5</v>
      </c>
    </row>
    <row r="2849" spans="1:8">
      <c r="A2849" s="3" t="s">
        <v>13954</v>
      </c>
      <c r="B2849" s="1">
        <f>IF(ISERROR(SEARCH(" ",A2849)), 0, SEARCH(" ",A2849))</f>
        <v>6</v>
      </c>
      <c r="C2849" s="1">
        <f>IF(0=B2849,-1,LEFT(A2849,B2849-1)+0)</f>
        <v>39599</v>
      </c>
      <c r="D2849" s="1">
        <f>IF(B2849=0,-1,RIGHT(A2849,LEN(A2849)-B2849)+0)</f>
        <v>6166763</v>
      </c>
      <c r="F2849" s="1">
        <f>IF(C2849&lt;0,443300000,44330*(1-POWER(C2849/$A$1,1/5.255))*1000)</f>
        <v>6166495.5296717668</v>
      </c>
      <c r="H2849" s="5">
        <f t="shared" si="44"/>
        <v>4.3372889185656201E-5</v>
      </c>
    </row>
    <row r="2850" spans="1:8">
      <c r="A2850" s="3" t="s">
        <v>13955</v>
      </c>
      <c r="B2850" s="1">
        <f>IF(ISERROR(SEARCH(" ",A2850)), 0, SEARCH(" ",A2850))</f>
        <v>6</v>
      </c>
      <c r="C2850" s="1">
        <f>IF(0=B2850,-1,LEFT(A2850,B2850-1)+0)</f>
        <v>39579</v>
      </c>
      <c r="D2850" s="1">
        <f>IF(B2850=0,-1,RIGHT(A2850,LEN(A2850)-B2850)+0)</f>
        <v>6170359</v>
      </c>
      <c r="F2850" s="1">
        <f>IF(C2850&lt;0,443300000,44330*(1-POWER(C2850/$A$1,1/5.255))*1000)</f>
        <v>6170164.2121502981</v>
      </c>
      <c r="H2850" s="5">
        <f t="shared" si="44"/>
        <v>3.1568317127405553E-5</v>
      </c>
    </row>
    <row r="2851" spans="1:8">
      <c r="A2851" s="3" t="s">
        <v>13956</v>
      </c>
      <c r="B2851" s="1">
        <f>IF(ISERROR(SEARCH(" ",A2851)), 0, SEARCH(" ",A2851))</f>
        <v>6</v>
      </c>
      <c r="C2851" s="1">
        <f>IF(0=B2851,-1,LEFT(A2851,B2851-1)+0)</f>
        <v>39559</v>
      </c>
      <c r="D2851" s="1">
        <f>IF(B2851=0,-1,RIGHT(A2851,LEN(A2851)-B2851)+0)</f>
        <v>6173972</v>
      </c>
      <c r="F2851" s="1">
        <f>IF(C2851&lt;0,443300000,44330*(1-POWER(C2851/$A$1,1/5.255))*1000)</f>
        <v>6173834.3960102061</v>
      </c>
      <c r="H2851" s="5">
        <f t="shared" si="44"/>
        <v>2.2287757345501249E-5</v>
      </c>
    </row>
    <row r="2852" spans="1:8">
      <c r="A2852" s="3" t="s">
        <v>13957</v>
      </c>
      <c r="B2852" s="1">
        <f>IF(ISERROR(SEARCH(" ",A2852)), 0, SEARCH(" ",A2852))</f>
        <v>6</v>
      </c>
      <c r="C2852" s="1">
        <f>IF(0=B2852,-1,LEFT(A2852,B2852-1)+0)</f>
        <v>39539</v>
      </c>
      <c r="D2852" s="1">
        <f>IF(B2852=0,-1,RIGHT(A2852,LEN(A2852)-B2852)+0)</f>
        <v>6177584</v>
      </c>
      <c r="F2852" s="1">
        <f>IF(C2852&lt;0,443300000,44330*(1-POWER(C2852/$A$1,1/5.255))*1000)</f>
        <v>6177506.082625445</v>
      </c>
      <c r="H2852" s="5">
        <f t="shared" si="44"/>
        <v>1.2612920286477938E-5</v>
      </c>
    </row>
    <row r="2853" spans="1:8">
      <c r="A2853" s="3" t="s">
        <v>13958</v>
      </c>
      <c r="B2853" s="1">
        <f>IF(ISERROR(SEARCH(" ",A2853)), 0, SEARCH(" ",A2853))</f>
        <v>6</v>
      </c>
      <c r="C2853" s="1">
        <f>IF(0=B2853,-1,LEFT(A2853,B2853-1)+0)</f>
        <v>39519</v>
      </c>
      <c r="D2853" s="1">
        <f>IF(B2853=0,-1,RIGHT(A2853,LEN(A2853)-B2853)+0)</f>
        <v>6181196</v>
      </c>
      <c r="F2853" s="1">
        <f>IF(C2853&lt;0,443300000,44330*(1-POWER(C2853/$A$1,1/5.255))*1000)</f>
        <v>6181179.2733719256</v>
      </c>
      <c r="H2853" s="5">
        <f t="shared" si="44"/>
        <v>2.7060504268789531E-6</v>
      </c>
    </row>
    <row r="2854" spans="1:8">
      <c r="A2854" s="3" t="s">
        <v>13959</v>
      </c>
      <c r="B2854" s="1">
        <f>IF(ISERROR(SEARCH(" ",A2854)), 0, SEARCH(" ",A2854))</f>
        <v>6</v>
      </c>
      <c r="C2854" s="1">
        <f>IF(0=B2854,-1,LEFT(A2854,B2854-1)+0)</f>
        <v>39499</v>
      </c>
      <c r="D2854" s="1">
        <f>IF(B2854=0,-1,RIGHT(A2854,LEN(A2854)-B2854)+0)</f>
        <v>6184916</v>
      </c>
      <c r="F2854" s="1">
        <f>IF(C2854&lt;0,443300000,44330*(1-POWER(C2854/$A$1,1/5.255))*1000)</f>
        <v>6184853.9696275117</v>
      </c>
      <c r="H2854" s="5">
        <f t="shared" si="44"/>
        <v>1.0029299102576725E-5</v>
      </c>
    </row>
    <row r="2855" spans="1:8">
      <c r="A2855" s="3" t="s">
        <v>13960</v>
      </c>
      <c r="B2855" s="1">
        <f>IF(ISERROR(SEARCH(" ",A2855)), 0, SEARCH(" ",A2855))</f>
        <v>6</v>
      </c>
      <c r="C2855" s="1">
        <f>IF(0=B2855,-1,LEFT(A2855,B2855-1)+0)</f>
        <v>39479</v>
      </c>
      <c r="D2855" s="1">
        <f>IF(B2855=0,-1,RIGHT(A2855,LEN(A2855)-B2855)+0)</f>
        <v>6188659</v>
      </c>
      <c r="F2855" s="1">
        <f>IF(C2855&lt;0,443300000,44330*(1-POWER(C2855/$A$1,1/5.255))*1000)</f>
        <v>6188530.1727720322</v>
      </c>
      <c r="H2855" s="5">
        <f t="shared" si="44"/>
        <v>2.0816662861500571E-5</v>
      </c>
    </row>
    <row r="2856" spans="1:8">
      <c r="A2856" s="3" t="s">
        <v>13961</v>
      </c>
      <c r="B2856" s="1">
        <f>IF(ISERROR(SEARCH(" ",A2856)), 0, SEARCH(" ",A2856))</f>
        <v>6</v>
      </c>
      <c r="C2856" s="1">
        <f>IF(0=B2856,-1,LEFT(A2856,B2856-1)+0)</f>
        <v>39459</v>
      </c>
      <c r="D2856" s="1">
        <f>IF(B2856=0,-1,RIGHT(A2856,LEN(A2856)-B2856)+0)</f>
        <v>6192402</v>
      </c>
      <c r="F2856" s="1">
        <f>IF(C2856&lt;0,443300000,44330*(1-POWER(C2856/$A$1,1/5.255))*1000)</f>
        <v>6192207.8841872653</v>
      </c>
      <c r="H2856" s="5">
        <f t="shared" si="44"/>
        <v>3.1347417808905288E-5</v>
      </c>
    </row>
    <row r="2857" spans="1:8">
      <c r="A2857" s="3" t="s">
        <v>13962</v>
      </c>
      <c r="B2857" s="1">
        <f>IF(ISERROR(SEARCH(" ",A2857)), 0, SEARCH(" ",A2857))</f>
        <v>6</v>
      </c>
      <c r="C2857" s="1">
        <f>IF(0=B2857,-1,LEFT(A2857,B2857-1)+0)</f>
        <v>39439</v>
      </c>
      <c r="D2857" s="1">
        <f>IF(B2857=0,-1,RIGHT(A2857,LEN(A2857)-B2857)+0)</f>
        <v>6196145</v>
      </c>
      <c r="F2857" s="1">
        <f>IF(C2857&lt;0,443300000,44330*(1-POWER(C2857/$A$1,1/5.255))*1000)</f>
        <v>6195887.105256984</v>
      </c>
      <c r="H2857" s="5">
        <f t="shared" si="44"/>
        <v>4.1621805657548311E-5</v>
      </c>
    </row>
    <row r="2858" spans="1:8">
      <c r="A2858" s="3" t="s">
        <v>13963</v>
      </c>
      <c r="B2858" s="1">
        <f>IF(ISERROR(SEARCH(" ",A2858)), 0, SEARCH(" ",A2858))</f>
        <v>6</v>
      </c>
      <c r="C2858" s="1">
        <f>IF(0=B2858,-1,LEFT(A2858,B2858-1)+0)</f>
        <v>39419</v>
      </c>
      <c r="D2858" s="1">
        <f>IF(B2858=0,-1,RIGHT(A2858,LEN(A2858)-B2858)+0)</f>
        <v>6199888</v>
      </c>
      <c r="F2858" s="1">
        <f>IF(C2858&lt;0,443300000,44330*(1-POWER(C2858/$A$1,1/5.255))*1000)</f>
        <v>6199567.8373669088</v>
      </c>
      <c r="H2858" s="5">
        <f t="shared" si="44"/>
        <v>5.1640067222377459E-5</v>
      </c>
    </row>
    <row r="2859" spans="1:8">
      <c r="A2859" s="3" t="s">
        <v>13964</v>
      </c>
      <c r="B2859" s="1">
        <f>IF(ISERROR(SEARCH(" ",A2859)), 0, SEARCH(" ",A2859))</f>
        <v>6</v>
      </c>
      <c r="C2859" s="1">
        <f>IF(0=B2859,-1,LEFT(A2859,B2859-1)+0)</f>
        <v>39399</v>
      </c>
      <c r="D2859" s="1">
        <f>IF(B2859=0,-1,RIGHT(A2859,LEN(A2859)-B2859)+0)</f>
        <v>6203615</v>
      </c>
      <c r="F2859" s="1">
        <f>IF(C2859&lt;0,443300000,44330*(1-POWER(C2859/$A$1,1/5.255))*1000)</f>
        <v>6203250.0819047503</v>
      </c>
      <c r="H2859" s="5">
        <f t="shared" si="44"/>
        <v>5.8823459426428408E-5</v>
      </c>
    </row>
    <row r="2860" spans="1:8">
      <c r="A2860" s="3" t="s">
        <v>13965</v>
      </c>
      <c r="B2860" s="1">
        <f>IF(ISERROR(SEARCH(" ",A2860)), 0, SEARCH(" ",A2860))</f>
        <v>6</v>
      </c>
      <c r="C2860" s="1">
        <f>IF(0=B2860,-1,LEFT(A2860,B2860-1)+0)</f>
        <v>39379</v>
      </c>
      <c r="D2860" s="1">
        <f>IF(B2860=0,-1,RIGHT(A2860,LEN(A2860)-B2860)+0)</f>
        <v>6207358</v>
      </c>
      <c r="F2860" s="1">
        <f>IF(C2860&lt;0,443300000,44330*(1-POWER(C2860/$A$1,1/5.255))*1000)</f>
        <v>6206933.84026019</v>
      </c>
      <c r="H2860" s="5">
        <f t="shared" si="44"/>
        <v>6.8331766882148909E-5</v>
      </c>
    </row>
    <row r="2861" spans="1:8">
      <c r="A2861" s="3" t="s">
        <v>13966</v>
      </c>
      <c r="B2861" s="1">
        <f>IF(ISERROR(SEARCH(" ",A2861)), 0, SEARCH(" ",A2861))</f>
        <v>6</v>
      </c>
      <c r="C2861" s="1">
        <f>IF(0=B2861,-1,LEFT(A2861,B2861-1)+0)</f>
        <v>39359</v>
      </c>
      <c r="D2861" s="1">
        <f>IF(B2861=0,-1,RIGHT(A2861,LEN(A2861)-B2861)+0)</f>
        <v>6211101</v>
      </c>
      <c r="F2861" s="1">
        <f>IF(C2861&lt;0,443300000,44330*(1-POWER(C2861/$A$1,1/5.255))*1000)</f>
        <v>6210619.1138248984</v>
      </c>
      <c r="H2861" s="5">
        <f t="shared" si="44"/>
        <v>7.7584662542377414E-5</v>
      </c>
    </row>
    <row r="2862" spans="1:8">
      <c r="A2862" s="3" t="s">
        <v>13967</v>
      </c>
      <c r="B2862" s="1">
        <f>IF(ISERROR(SEARCH(" ",A2862)), 0, SEARCH(" ",A2862))</f>
        <v>6</v>
      </c>
      <c r="C2862" s="1">
        <f>IF(0=B2862,-1,LEFT(A2862,B2862-1)+0)</f>
        <v>39339</v>
      </c>
      <c r="D2862" s="1">
        <f>IF(B2862=0,-1,RIGHT(A2862,LEN(A2862)-B2862)+0)</f>
        <v>6214844</v>
      </c>
      <c r="F2862" s="1">
        <f>IF(C2862&lt;0,443300000,44330*(1-POWER(C2862/$A$1,1/5.255))*1000)</f>
        <v>6214305.9039925337</v>
      </c>
      <c r="H2862" s="5">
        <f t="shared" si="44"/>
        <v>8.6582383639286238E-5</v>
      </c>
    </row>
    <row r="2863" spans="1:8">
      <c r="A2863" s="3" t="s">
        <v>13968</v>
      </c>
      <c r="B2863" s="1">
        <f>IF(ISERROR(SEARCH(" ",A2863)), 0, SEARCH(" ",A2863))</f>
        <v>6</v>
      </c>
      <c r="C2863" s="1">
        <f>IF(0=B2863,-1,LEFT(A2863,B2863-1)+0)</f>
        <v>39319</v>
      </c>
      <c r="D2863" s="1">
        <f>IF(B2863=0,-1,RIGHT(A2863,LEN(A2863)-B2863)+0)</f>
        <v>6218587</v>
      </c>
      <c r="F2863" s="1">
        <f>IF(C2863&lt;0,443300000,44330*(1-POWER(C2863/$A$1,1/5.255))*1000)</f>
        <v>6217994.2121587461</v>
      </c>
      <c r="H2863" s="5">
        <f t="shared" si="44"/>
        <v>9.5325166513536588E-5</v>
      </c>
    </row>
    <row r="2864" spans="1:8">
      <c r="A2864" s="3" t="s">
        <v>13969</v>
      </c>
      <c r="B2864" s="1">
        <f>IF(ISERROR(SEARCH(" ",A2864)), 0, SEARCH(" ",A2864))</f>
        <v>6</v>
      </c>
      <c r="C2864" s="1">
        <f>IF(0=B2864,-1,LEFT(A2864,B2864-1)+0)</f>
        <v>39299</v>
      </c>
      <c r="D2864" s="1">
        <f>IF(B2864=0,-1,RIGHT(A2864,LEN(A2864)-B2864)+0)</f>
        <v>6222330</v>
      </c>
      <c r="F2864" s="1">
        <f>IF(C2864&lt;0,443300000,44330*(1-POWER(C2864/$A$1,1/5.255))*1000)</f>
        <v>6221684.0397211723</v>
      </c>
      <c r="H2864" s="5">
        <f t="shared" si="44"/>
        <v>1.0381324661785811E-4</v>
      </c>
    </row>
    <row r="2865" spans="1:8">
      <c r="A2865" s="3" t="s">
        <v>13970</v>
      </c>
      <c r="B2865" s="1">
        <f>IF(ISERROR(SEARCH(" ",A2865)), 0, SEARCH(" ",A2865))</f>
        <v>6</v>
      </c>
      <c r="C2865" s="1">
        <f>IF(0=B2865,-1,LEFT(A2865,B2865-1)+0)</f>
        <v>39279</v>
      </c>
      <c r="D2865" s="1">
        <f>IF(B2865=0,-1,RIGHT(A2865,LEN(A2865)-B2865)+0)</f>
        <v>6226073</v>
      </c>
      <c r="F2865" s="1">
        <f>IF(C2865&lt;0,443300000,44330*(1-POWER(C2865/$A$1,1/5.255))*1000)</f>
        <v>6225375.3880794588</v>
      </c>
      <c r="H2865" s="5">
        <f t="shared" si="44"/>
        <v>1.1204685851597827E-4</v>
      </c>
    </row>
    <row r="2866" spans="1:8">
      <c r="A2866" s="3" t="s">
        <v>13971</v>
      </c>
      <c r="B2866" s="1">
        <f>IF(ISERROR(SEARCH(" ",A2866)), 0, SEARCH(" ",A2866))</f>
        <v>6</v>
      </c>
      <c r="C2866" s="1">
        <f>IF(0=B2866,-1,LEFT(A2866,B2866-1)+0)</f>
        <v>39259</v>
      </c>
      <c r="D2866" s="1">
        <f>IF(B2866=0,-1,RIGHT(A2866,LEN(A2866)-B2866)+0)</f>
        <v>6229816</v>
      </c>
      <c r="F2866" s="1">
        <f>IF(C2866&lt;0,443300000,44330*(1-POWER(C2866/$A$1,1/5.255))*1000)</f>
        <v>6229068.2586352453</v>
      </c>
      <c r="H2866" s="5">
        <f t="shared" si="44"/>
        <v>1.2002623588798392E-4</v>
      </c>
    </row>
    <row r="2867" spans="1:8">
      <c r="A2867" s="3" t="s">
        <v>13972</v>
      </c>
      <c r="B2867" s="1">
        <f>IF(ISERROR(SEARCH(" ",A2867)), 0, SEARCH(" ",A2867))</f>
        <v>6</v>
      </c>
      <c r="C2867" s="1">
        <f>IF(0=B2867,-1,LEFT(A2867,B2867-1)+0)</f>
        <v>39239</v>
      </c>
      <c r="D2867" s="1">
        <f>IF(B2867=0,-1,RIGHT(A2867,LEN(A2867)-B2867)+0)</f>
        <v>6233559</v>
      </c>
      <c r="F2867" s="1">
        <f>IF(C2867&lt;0,443300000,44330*(1-POWER(C2867/$A$1,1/5.255))*1000)</f>
        <v>6232762.6527921828</v>
      </c>
      <c r="H2867" s="5">
        <f t="shared" si="44"/>
        <v>1.2775161152998616E-4</v>
      </c>
    </row>
    <row r="2868" spans="1:8">
      <c r="A2868" s="3" t="s">
        <v>13973</v>
      </c>
      <c r="B2868" s="1">
        <f>IF(ISERROR(SEARCH(" ",A2868)), 0, SEARCH(" ",A2868))</f>
        <v>6</v>
      </c>
      <c r="C2868" s="1">
        <f>IF(0=B2868,-1,LEFT(A2868,B2868-1)+0)</f>
        <v>39219</v>
      </c>
      <c r="D2868" s="1">
        <f>IF(B2868=0,-1,RIGHT(A2868,LEN(A2868)-B2868)+0)</f>
        <v>6237286</v>
      </c>
      <c r="F2868" s="1">
        <f>IF(C2868&lt;0,443300000,44330*(1-POWER(C2868/$A$1,1/5.255))*1000)</f>
        <v>6236458.5719559407</v>
      </c>
      <c r="H2868" s="5">
        <f t="shared" si="44"/>
        <v>1.3265834596318235E-4</v>
      </c>
    </row>
    <row r="2869" spans="1:8">
      <c r="A2869" s="3" t="s">
        <v>13974</v>
      </c>
      <c r="B2869" s="1">
        <f>IF(ISERROR(SEARCH(" ",A2869)), 0, SEARCH(" ",A2869))</f>
        <v>6</v>
      </c>
      <c r="C2869" s="1">
        <f>IF(0=B2869,-1,LEFT(A2869,B2869-1)+0)</f>
        <v>39199</v>
      </c>
      <c r="D2869" s="1">
        <f>IF(B2869=0,-1,RIGHT(A2869,LEN(A2869)-B2869)+0)</f>
        <v>6241029</v>
      </c>
      <c r="F2869" s="1">
        <f>IF(C2869&lt;0,443300000,44330*(1-POWER(C2869/$A$1,1/5.255))*1000)</f>
        <v>6240156.0175341861</v>
      </c>
      <c r="H2869" s="5">
        <f t="shared" si="44"/>
        <v>1.398779697729121E-4</v>
      </c>
    </row>
    <row r="2870" spans="1:8">
      <c r="A2870" s="3" t="s">
        <v>13975</v>
      </c>
      <c r="B2870" s="1">
        <f>IF(ISERROR(SEARCH(" ",A2870)), 0, SEARCH(" ",A2870))</f>
        <v>6</v>
      </c>
      <c r="C2870" s="1">
        <f>IF(0=B2870,-1,LEFT(A2870,B2870-1)+0)</f>
        <v>39179</v>
      </c>
      <c r="D2870" s="1">
        <f>IF(B2870=0,-1,RIGHT(A2870,LEN(A2870)-B2870)+0)</f>
        <v>6244772</v>
      </c>
      <c r="F2870" s="1">
        <f>IF(C2870&lt;0,443300000,44330*(1-POWER(C2870/$A$1,1/5.255))*1000)</f>
        <v>6243854.990936622</v>
      </c>
      <c r="H2870" s="5">
        <f t="shared" si="44"/>
        <v>1.4684428244585653E-4</v>
      </c>
    </row>
    <row r="2871" spans="1:8">
      <c r="A2871" s="3" t="s">
        <v>13976</v>
      </c>
      <c r="B2871" s="1">
        <f>IF(ISERROR(SEARCH(" ",A2871)), 0, SEARCH(" ",A2871))</f>
        <v>6</v>
      </c>
      <c r="C2871" s="1">
        <f>IF(0=B2871,-1,LEFT(A2871,B2871-1)+0)</f>
        <v>39159</v>
      </c>
      <c r="D2871" s="1">
        <f>IF(B2871=0,-1,RIGHT(A2871,LEN(A2871)-B2871)+0)</f>
        <v>6248515</v>
      </c>
      <c r="F2871" s="1">
        <f>IF(C2871&lt;0,443300000,44330*(1-POWER(C2871/$A$1,1/5.255))*1000)</f>
        <v>6247555.4935749611</v>
      </c>
      <c r="H2871" s="5">
        <f t="shared" si="44"/>
        <v>1.5355751327137911E-4</v>
      </c>
    </row>
    <row r="2872" spans="1:8">
      <c r="A2872" s="3" t="s">
        <v>13977</v>
      </c>
      <c r="B2872" s="1">
        <f>IF(ISERROR(SEARCH(" ",A2872)), 0, SEARCH(" ",A2872))</f>
        <v>6</v>
      </c>
      <c r="C2872" s="1">
        <f>IF(0=B2872,-1,LEFT(A2872,B2872-1)+0)</f>
        <v>39139</v>
      </c>
      <c r="D2872" s="1">
        <f>IF(B2872=0,-1,RIGHT(A2872,LEN(A2872)-B2872)+0)</f>
        <v>6252258</v>
      </c>
      <c r="F2872" s="1">
        <f>IF(C2872&lt;0,443300000,44330*(1-POWER(C2872/$A$1,1/5.255))*1000)</f>
        <v>6251257.5268629435</v>
      </c>
      <c r="H2872" s="5">
        <f t="shared" si="44"/>
        <v>1.6001789066549316E-4</v>
      </c>
    </row>
    <row r="2873" spans="1:8">
      <c r="A2873" s="3" t="s">
        <v>13978</v>
      </c>
      <c r="B2873" s="1">
        <f>IF(ISERROR(SEARCH(" ",A2873)), 0, SEARCH(" ",A2873))</f>
        <v>6</v>
      </c>
      <c r="C2873" s="1">
        <f>IF(0=B2873,-1,LEFT(A2873,B2873-1)+0)</f>
        <v>39119</v>
      </c>
      <c r="D2873" s="1">
        <f>IF(B2873=0,-1,RIGHT(A2873,LEN(A2873)-B2873)+0)</f>
        <v>6256001</v>
      </c>
      <c r="F2873" s="1">
        <f>IF(C2873&lt;0,443300000,44330*(1-POWER(C2873/$A$1,1/5.255))*1000)</f>
        <v>6254961.0922163455</v>
      </c>
      <c r="H2873" s="5">
        <f t="shared" si="44"/>
        <v>1.6622564217213496E-4</v>
      </c>
    </row>
    <row r="2874" spans="1:8">
      <c r="A2874" s="3" t="s">
        <v>13979</v>
      </c>
      <c r="B2874" s="1">
        <f>IF(ISERROR(SEARCH(" ",A2874)), 0, SEARCH(" ",A2874))</f>
        <v>6</v>
      </c>
      <c r="C2874" s="1">
        <f>IF(0=B2874,-1,LEFT(A2874,B2874-1)+0)</f>
        <v>39099</v>
      </c>
      <c r="D2874" s="1">
        <f>IF(B2874=0,-1,RIGHT(A2874,LEN(A2874)-B2874)+0)</f>
        <v>6259744</v>
      </c>
      <c r="F2874" s="1">
        <f>IF(C2874&lt;0,443300000,44330*(1-POWER(C2874/$A$1,1/5.255))*1000)</f>
        <v>6258666.1910529733</v>
      </c>
      <c r="H2874" s="5">
        <f t="shared" si="44"/>
        <v>1.7218099446666342E-4</v>
      </c>
    </row>
    <row r="2875" spans="1:8">
      <c r="A2875" s="3" t="s">
        <v>13980</v>
      </c>
      <c r="B2875" s="1">
        <f>IF(ISERROR(SEARCH(" ",A2875)), 0, SEARCH(" ",A2875))</f>
        <v>6</v>
      </c>
      <c r="C2875" s="1">
        <f>IF(0=B2875,-1,LEFT(A2875,B2875-1)+0)</f>
        <v>39079</v>
      </c>
      <c r="D2875" s="1">
        <f>IF(B2875=0,-1,RIGHT(A2875,LEN(A2875)-B2875)+0)</f>
        <v>6263487</v>
      </c>
      <c r="F2875" s="1">
        <f>IF(C2875&lt;0,443300000,44330*(1-POWER(C2875/$A$1,1/5.255))*1000)</f>
        <v>6262372.8247926794</v>
      </c>
      <c r="H2875" s="5">
        <f t="shared" si="44"/>
        <v>1.778841733559279E-4</v>
      </c>
    </row>
    <row r="2876" spans="1:8">
      <c r="A2876" s="3" t="s">
        <v>13981</v>
      </c>
      <c r="B2876" s="1">
        <f>IF(ISERROR(SEARCH(" ",A2876)), 0, SEARCH(" ",A2876))</f>
        <v>6</v>
      </c>
      <c r="C2876" s="1">
        <f>IF(0=B2876,-1,LEFT(A2876,B2876-1)+0)</f>
        <v>39059</v>
      </c>
      <c r="D2876" s="1">
        <f>IF(B2876=0,-1,RIGHT(A2876,LEN(A2876)-B2876)+0)</f>
        <v>6267214</v>
      </c>
      <c r="F2876" s="1">
        <f>IF(C2876&lt;0,443300000,44330*(1-POWER(C2876/$A$1,1/5.255))*1000)</f>
        <v>6266080.9948573383</v>
      </c>
      <c r="H2876" s="5">
        <f t="shared" si="44"/>
        <v>1.8078290332223263E-4</v>
      </c>
    </row>
    <row r="2877" spans="1:8">
      <c r="A2877" s="3" t="s">
        <v>13982</v>
      </c>
      <c r="B2877" s="1">
        <f>IF(ISERROR(SEARCH(" ",A2877)), 0, SEARCH(" ",A2877))</f>
        <v>6</v>
      </c>
      <c r="C2877" s="1">
        <f>IF(0=B2877,-1,LEFT(A2877,B2877-1)+0)</f>
        <v>39039</v>
      </c>
      <c r="D2877" s="1">
        <f>IF(B2877=0,-1,RIGHT(A2877,LEN(A2877)-B2877)+0)</f>
        <v>6270957</v>
      </c>
      <c r="F2877" s="1">
        <f>IF(C2877&lt;0,443300000,44330*(1-POWER(C2877/$A$1,1/5.255))*1000)</f>
        <v>6269790.7026708983</v>
      </c>
      <c r="H2877" s="5">
        <f t="shared" si="44"/>
        <v>1.8598394616670333E-4</v>
      </c>
    </row>
    <row r="2878" spans="1:8">
      <c r="A2878" s="3" t="s">
        <v>13983</v>
      </c>
      <c r="B2878" s="1">
        <f>IF(ISERROR(SEARCH(" ",A2878)), 0, SEARCH(" ",A2878))</f>
        <v>6</v>
      </c>
      <c r="C2878" s="1">
        <f>IF(0=B2878,-1,LEFT(A2878,B2878-1)+0)</f>
        <v>39019</v>
      </c>
      <c r="D2878" s="1">
        <f>IF(B2878=0,-1,RIGHT(A2878,LEN(A2878)-B2878)+0)</f>
        <v>6274700</v>
      </c>
      <c r="F2878" s="1">
        <f>IF(C2878&lt;0,443300000,44330*(1-POWER(C2878/$A$1,1/5.255))*1000)</f>
        <v>6273501.9496593382</v>
      </c>
      <c r="H2878" s="5">
        <f t="shared" si="44"/>
        <v>1.909334853716957E-4</v>
      </c>
    </row>
    <row r="2879" spans="1:8">
      <c r="A2879" s="3" t="s">
        <v>13984</v>
      </c>
      <c r="B2879" s="1">
        <f>IF(ISERROR(SEARCH(" ",A2879)), 0, SEARCH(" ",A2879))</f>
        <v>6</v>
      </c>
      <c r="C2879" s="1">
        <f>IF(0=B2879,-1,LEFT(A2879,B2879-1)+0)</f>
        <v>38999</v>
      </c>
      <c r="D2879" s="1">
        <f>IF(B2879=0,-1,RIGHT(A2879,LEN(A2879)-B2879)+0)</f>
        <v>6278443</v>
      </c>
      <c r="F2879" s="1">
        <f>IF(C2879&lt;0,443300000,44330*(1-POWER(C2879/$A$1,1/5.255))*1000)</f>
        <v>6277214.7372506866</v>
      </c>
      <c r="H2879" s="5">
        <f t="shared" si="44"/>
        <v>1.9563174330218126E-4</v>
      </c>
    </row>
    <row r="2880" spans="1:8">
      <c r="A2880" s="3" t="s">
        <v>13985</v>
      </c>
      <c r="B2880" s="1">
        <f>IF(ISERROR(SEARCH(" ",A2880)), 0, SEARCH(" ",A2880))</f>
        <v>6</v>
      </c>
      <c r="C2880" s="1">
        <f>IF(0=B2880,-1,LEFT(A2880,B2880-1)+0)</f>
        <v>38979</v>
      </c>
      <c r="D2880" s="1">
        <f>IF(B2880=0,-1,RIGHT(A2880,LEN(A2880)-B2880)+0)</f>
        <v>6282186</v>
      </c>
      <c r="F2880" s="1">
        <f>IF(C2880&lt;0,443300000,44330*(1-POWER(C2880/$A$1,1/5.255))*1000)</f>
        <v>6280929.0668750582</v>
      </c>
      <c r="H2880" s="5">
        <f t="shared" si="44"/>
        <v>2.0007894146110506E-4</v>
      </c>
    </row>
    <row r="2881" spans="1:8">
      <c r="A2881" s="3" t="s">
        <v>13986</v>
      </c>
      <c r="B2881" s="1">
        <f>IF(ISERROR(SEARCH(" ",A2881)), 0, SEARCH(" ",A2881))</f>
        <v>6</v>
      </c>
      <c r="C2881" s="1">
        <f>IF(0=B2881,-1,LEFT(A2881,B2881-1)+0)</f>
        <v>38959</v>
      </c>
      <c r="D2881" s="1">
        <f>IF(B2881=0,-1,RIGHT(A2881,LEN(A2881)-B2881)+0)</f>
        <v>6285929</v>
      </c>
      <c r="F2881" s="1">
        <f>IF(C2881&lt;0,443300000,44330*(1-POWER(C2881/$A$1,1/5.255))*1000)</f>
        <v>6284644.9399645925</v>
      </c>
      <c r="H2881" s="5">
        <f t="shared" si="44"/>
        <v>2.0427530050173064E-4</v>
      </c>
    </row>
    <row r="2882" spans="1:8">
      <c r="A2882" s="3" t="s">
        <v>13987</v>
      </c>
      <c r="B2882" s="1">
        <f>IF(ISERROR(SEARCH(" ",A2882)), 0, SEARCH(" ",A2882))</f>
        <v>6</v>
      </c>
      <c r="C2882" s="1">
        <f>IF(0=B2882,-1,LEFT(A2882,B2882-1)+0)</f>
        <v>38939</v>
      </c>
      <c r="D2882" s="1">
        <f>IF(B2882=0,-1,RIGHT(A2882,LEN(A2882)-B2882)+0)</f>
        <v>6289672</v>
      </c>
      <c r="F2882" s="1">
        <f>IF(C2882&lt;0,443300000,44330*(1-POWER(C2882/$A$1,1/5.255))*1000)</f>
        <v>6288362.3579535298</v>
      </c>
      <c r="H2882" s="5">
        <f t="shared" si="44"/>
        <v>2.0822104021802647E-4</v>
      </c>
    </row>
    <row r="2883" spans="1:8">
      <c r="A2883" s="3" t="s">
        <v>13988</v>
      </c>
      <c r="B2883" s="1">
        <f>IF(ISERROR(SEARCH(" ",A2883)), 0, SEARCH(" ",A2883))</f>
        <v>6</v>
      </c>
      <c r="C2883" s="1">
        <f>IF(0=B2883,-1,LEFT(A2883,B2883-1)+0)</f>
        <v>38919</v>
      </c>
      <c r="D2883" s="1">
        <f>IF(B2883=0,-1,RIGHT(A2883,LEN(A2883)-B2883)+0)</f>
        <v>6293415</v>
      </c>
      <c r="F2883" s="1">
        <f>IF(C2883&lt;0,443300000,44330*(1-POWER(C2883/$A$1,1/5.255))*1000)</f>
        <v>6292081.3222781494</v>
      </c>
      <c r="H2883" s="5">
        <f t="shared" si="44"/>
        <v>2.1191637955713616E-4</v>
      </c>
    </row>
    <row r="2884" spans="1:8">
      <c r="A2884" s="3" t="s">
        <v>13989</v>
      </c>
      <c r="B2884" s="1">
        <f>IF(ISERROR(SEARCH(" ",A2884)), 0, SEARCH(" ",A2884))</f>
        <v>6</v>
      </c>
      <c r="C2884" s="1">
        <f>IF(0=B2884,-1,LEFT(A2884,B2884-1)+0)</f>
        <v>38899</v>
      </c>
      <c r="D2884" s="1">
        <f>IF(B2884=0,-1,RIGHT(A2884,LEN(A2884)-B2884)+0)</f>
        <v>6297158</v>
      </c>
      <c r="F2884" s="1">
        <f>IF(C2884&lt;0,443300000,44330*(1-POWER(C2884/$A$1,1/5.255))*1000)</f>
        <v>6295801.8343768353</v>
      </c>
      <c r="H2884" s="5">
        <f t="shared" ref="H2884:H2947" si="45">IF(D2884&gt;0,ABS((F2884-D2884)/D2884),0)</f>
        <v>2.1536153661139449E-4</v>
      </c>
    </row>
    <row r="2885" spans="1:8">
      <c r="A2885" s="3" t="s">
        <v>13990</v>
      </c>
      <c r="B2885" s="1">
        <f>IF(ISERROR(SEARCH(" ",A2885)), 0, SEARCH(" ",A2885))</f>
        <v>6</v>
      </c>
      <c r="C2885" s="1">
        <f>IF(0=B2885,-1,LEFT(A2885,B2885-1)+0)</f>
        <v>38879</v>
      </c>
      <c r="D2885" s="1">
        <f>IF(B2885=0,-1,RIGHT(A2885,LEN(A2885)-B2885)+0)</f>
        <v>6300885</v>
      </c>
      <c r="F2885" s="1">
        <f>IF(C2885&lt;0,443300000,44330*(1-POWER(C2885/$A$1,1/5.255))*1000)</f>
        <v>6299523.8956900267</v>
      </c>
      <c r="H2885" s="5">
        <f t="shared" si="45"/>
        <v>2.1601795779058132E-4</v>
      </c>
    </row>
    <row r="2886" spans="1:8">
      <c r="A2886" s="3" t="s">
        <v>13991</v>
      </c>
      <c r="B2886" s="1">
        <f>IF(ISERROR(SEARCH(" ",A2886)), 0, SEARCH(" ",A2886))</f>
        <v>6</v>
      </c>
      <c r="C2886" s="1">
        <f>IF(0=B2886,-1,LEFT(A2886,B2886-1)+0)</f>
        <v>38859</v>
      </c>
      <c r="D2886" s="1">
        <f>IF(B2886=0,-1,RIGHT(A2886,LEN(A2886)-B2886)+0)</f>
        <v>6304628</v>
      </c>
      <c r="F2886" s="1">
        <f>IF(C2886&lt;0,443300000,44330*(1-POWER(C2886/$A$1,1/5.255))*1000)</f>
        <v>6303247.5076602548</v>
      </c>
      <c r="H2886" s="5">
        <f t="shared" si="45"/>
        <v>2.1896491589117772E-4</v>
      </c>
    </row>
    <row r="2887" spans="1:8">
      <c r="A2887" s="3" t="s">
        <v>13992</v>
      </c>
      <c r="B2887" s="1">
        <f>IF(ISERROR(SEARCH(" ",A2887)), 0, SEARCH(" ",A2887))</f>
        <v>6</v>
      </c>
      <c r="C2887" s="1">
        <f>IF(0=B2887,-1,LEFT(A2887,B2887-1)+0)</f>
        <v>38839</v>
      </c>
      <c r="D2887" s="1">
        <f>IF(B2887=0,-1,RIGHT(A2887,LEN(A2887)-B2887)+0)</f>
        <v>6308371</v>
      </c>
      <c r="F2887" s="1">
        <f>IF(C2887&lt;0,443300000,44330*(1-POWER(C2887/$A$1,1/5.255))*1000)</f>
        <v>6306972.6717321277</v>
      </c>
      <c r="H2887" s="5">
        <f t="shared" si="45"/>
        <v>2.2166233848204767E-4</v>
      </c>
    </row>
    <row r="2888" spans="1:8">
      <c r="A2888" s="3" t="s">
        <v>13993</v>
      </c>
      <c r="B2888" s="1">
        <f>IF(ISERROR(SEARCH(" ",A2888)), 0, SEARCH(" ",A2888))</f>
        <v>6</v>
      </c>
      <c r="C2888" s="1">
        <f>IF(0=B2888,-1,LEFT(A2888,B2888-1)+0)</f>
        <v>38819</v>
      </c>
      <c r="D2888" s="1">
        <f>IF(B2888=0,-1,RIGHT(A2888,LEN(A2888)-B2888)+0)</f>
        <v>6312114</v>
      </c>
      <c r="F2888" s="1">
        <f>IF(C2888&lt;0,443300000,44330*(1-POWER(C2888/$A$1,1/5.255))*1000)</f>
        <v>6310699.3893523654</v>
      </c>
      <c r="H2888" s="5">
        <f t="shared" si="45"/>
        <v>2.2411044027953282E-4</v>
      </c>
    </row>
    <row r="2889" spans="1:8">
      <c r="A2889" s="3" t="s">
        <v>13994</v>
      </c>
      <c r="B2889" s="1">
        <f>IF(ISERROR(SEARCH(" ",A2889)), 0, SEARCH(" ",A2889))</f>
        <v>6</v>
      </c>
      <c r="C2889" s="1">
        <f>IF(0=B2889,-1,LEFT(A2889,B2889-1)+0)</f>
        <v>38799</v>
      </c>
      <c r="D2889" s="1">
        <f>IF(B2889=0,-1,RIGHT(A2889,LEN(A2889)-B2889)+0)</f>
        <v>6315857</v>
      </c>
      <c r="F2889" s="1">
        <f>IF(C2889&lt;0,443300000,44330*(1-POWER(C2889/$A$1,1/5.255))*1000)</f>
        <v>6314427.6619697642</v>
      </c>
      <c r="H2889" s="5">
        <f t="shared" si="45"/>
        <v>2.2630943516229734E-4</v>
      </c>
    </row>
    <row r="2890" spans="1:8">
      <c r="A2890" s="3" t="s">
        <v>13995</v>
      </c>
      <c r="B2890" s="1">
        <f>IF(ISERROR(SEARCH(" ",A2890)), 0, SEARCH(" ",A2890))</f>
        <v>6</v>
      </c>
      <c r="C2890" s="1">
        <f>IF(0=B2890,-1,LEFT(A2890,B2890-1)+0)</f>
        <v>38779</v>
      </c>
      <c r="D2890" s="1">
        <f>IF(B2890=0,-1,RIGHT(A2890,LEN(A2890)-B2890)+0)</f>
        <v>6319600</v>
      </c>
      <c r="F2890" s="1">
        <f>IF(C2890&lt;0,443300000,44330*(1-POWER(C2890/$A$1,1/5.255))*1000)</f>
        <v>6318157.4910352267</v>
      </c>
      <c r="H2890" s="5">
        <f t="shared" si="45"/>
        <v>2.2825953616894542E-4</v>
      </c>
    </row>
    <row r="2891" spans="1:8">
      <c r="A2891" s="3" t="s">
        <v>13996</v>
      </c>
      <c r="B2891" s="1">
        <f>IF(ISERROR(SEARCH(" ",A2891)), 0, SEARCH(" ",A2891))</f>
        <v>6</v>
      </c>
      <c r="C2891" s="1">
        <f>IF(0=B2891,-1,LEFT(A2891,B2891-1)+0)</f>
        <v>38759</v>
      </c>
      <c r="D2891" s="1">
        <f>IF(B2891=0,-1,RIGHT(A2891,LEN(A2891)-B2891)+0)</f>
        <v>6323343</v>
      </c>
      <c r="F2891" s="1">
        <f>IF(C2891&lt;0,443300000,44330*(1-POWER(C2891/$A$1,1/5.255))*1000)</f>
        <v>6321888.8780017486</v>
      </c>
      <c r="H2891" s="5">
        <f t="shared" si="45"/>
        <v>2.299609555027168E-4</v>
      </c>
    </row>
    <row r="2892" spans="1:8">
      <c r="A2892" s="3" t="s">
        <v>13997</v>
      </c>
      <c r="B2892" s="1">
        <f>IF(ISERROR(SEARCH(" ",A2892)), 0, SEARCH(" ",A2892))</f>
        <v>6</v>
      </c>
      <c r="C2892" s="1">
        <f>IF(0=B2892,-1,LEFT(A2892,B2892-1)+0)</f>
        <v>38739</v>
      </c>
      <c r="D2892" s="1">
        <f>IF(B2892=0,-1,RIGHT(A2892,LEN(A2892)-B2892)+0)</f>
        <v>6327086</v>
      </c>
      <c r="F2892" s="1">
        <f>IF(C2892&lt;0,443300000,44330*(1-POWER(C2892/$A$1,1/5.255))*1000)</f>
        <v>6325621.8243244402</v>
      </c>
      <c r="H2892" s="5">
        <f t="shared" si="45"/>
        <v>2.3141390453042506E-4</v>
      </c>
    </row>
    <row r="2893" spans="1:8">
      <c r="A2893" s="3" t="s">
        <v>13998</v>
      </c>
      <c r="B2893" s="1">
        <f>IF(ISERROR(SEARCH(" ",A2893)), 0, SEARCH(" ",A2893))</f>
        <v>6</v>
      </c>
      <c r="C2893" s="1">
        <f>IF(0=B2893,-1,LEFT(A2893,B2893-1)+0)</f>
        <v>38719</v>
      </c>
      <c r="D2893" s="1">
        <f>IF(B2893=0,-1,RIGHT(A2893,LEN(A2893)-B2893)+0)</f>
        <v>6330829</v>
      </c>
      <c r="F2893" s="1">
        <f>IF(C2893&lt;0,443300000,44330*(1-POWER(C2893/$A$1,1/5.255))*1000)</f>
        <v>6329356.3314605337</v>
      </c>
      <c r="H2893" s="5">
        <f t="shared" si="45"/>
        <v>2.3261859378390039E-4</v>
      </c>
    </row>
    <row r="2894" spans="1:8">
      <c r="A2894" s="3" t="s">
        <v>13999</v>
      </c>
      <c r="B2894" s="1">
        <f>IF(ISERROR(SEARCH(" ",A2894)), 0, SEARCH(" ",A2894))</f>
        <v>6</v>
      </c>
      <c r="C2894" s="1">
        <f>IF(0=B2894,-1,LEFT(A2894,B2894-1)+0)</f>
        <v>38699</v>
      </c>
      <c r="D2894" s="1">
        <f>IF(B2894=0,-1,RIGHT(A2894,LEN(A2894)-B2894)+0)</f>
        <v>6334556</v>
      </c>
      <c r="F2894" s="1">
        <f>IF(C2894&lt;0,443300000,44330*(1-POWER(C2894/$A$1,1/5.255))*1000)</f>
        <v>6333092.4008693593</v>
      </c>
      <c r="H2894" s="5">
        <f t="shared" si="45"/>
        <v>2.3104999476533758E-4</v>
      </c>
    </row>
    <row r="2895" spans="1:8">
      <c r="A2895" s="3" t="s">
        <v>14000</v>
      </c>
      <c r="B2895" s="1">
        <f>IF(ISERROR(SEARCH(" ",A2895)), 0, SEARCH(" ",A2895))</f>
        <v>6</v>
      </c>
      <c r="C2895" s="1">
        <f>IF(0=B2895,-1,LEFT(A2895,B2895-1)+0)</f>
        <v>38679</v>
      </c>
      <c r="D2895" s="1">
        <f>IF(B2895=0,-1,RIGHT(A2895,LEN(A2895)-B2895)+0)</f>
        <v>6338299</v>
      </c>
      <c r="F2895" s="1">
        <f>IF(C2895&lt;0,443300000,44330*(1-POWER(C2895/$A$1,1/5.255))*1000)</f>
        <v>6336830.0340123698</v>
      </c>
      <c r="H2895" s="5">
        <f t="shared" si="45"/>
        <v>2.3176028578490672E-4</v>
      </c>
    </row>
    <row r="2896" spans="1:8">
      <c r="A2896" s="3" t="s">
        <v>14001</v>
      </c>
      <c r="B2896" s="1">
        <f>IF(ISERROR(SEARCH(" ",A2896)), 0, SEARCH(" ",A2896))</f>
        <v>6</v>
      </c>
      <c r="C2896" s="1">
        <f>IF(0=B2896,-1,LEFT(A2896,B2896-1)+0)</f>
        <v>38659</v>
      </c>
      <c r="D2896" s="1">
        <f>IF(B2896=0,-1,RIGHT(A2896,LEN(A2896)-B2896)+0)</f>
        <v>6342042</v>
      </c>
      <c r="F2896" s="1">
        <f>IF(C2896&lt;0,443300000,44330*(1-POWER(C2896/$A$1,1/5.255))*1000)</f>
        <v>6340569.2323531471</v>
      </c>
      <c r="H2896" s="5">
        <f t="shared" si="45"/>
        <v>2.3222294126290564E-4</v>
      </c>
    </row>
    <row r="2897" spans="1:8">
      <c r="A2897" s="3" t="s">
        <v>14002</v>
      </c>
      <c r="B2897" s="1">
        <f>IF(ISERROR(SEARCH(" ",A2897)), 0, SEARCH(" ",A2897))</f>
        <v>6</v>
      </c>
      <c r="C2897" s="1">
        <f>IF(0=B2897,-1,LEFT(A2897,B2897-1)+0)</f>
        <v>38639</v>
      </c>
      <c r="D2897" s="1">
        <f>IF(B2897=0,-1,RIGHT(A2897,LEN(A2897)-B2897)+0)</f>
        <v>6345785</v>
      </c>
      <c r="F2897" s="1">
        <f>IF(C2897&lt;0,443300000,44330*(1-POWER(C2897/$A$1,1/5.255))*1000)</f>
        <v>6344309.9973574057</v>
      </c>
      <c r="H2897" s="5">
        <f t="shared" si="45"/>
        <v>2.3243816842112959E-4</v>
      </c>
    </row>
    <row r="2898" spans="1:8">
      <c r="A2898" s="3" t="s">
        <v>14003</v>
      </c>
      <c r="B2898" s="1">
        <f>IF(ISERROR(SEARCH(" ",A2898)), 0, SEARCH(" ",A2898))</f>
        <v>6</v>
      </c>
      <c r="C2898" s="1">
        <f>IF(0=B2898,-1,LEFT(A2898,B2898-1)+0)</f>
        <v>38619</v>
      </c>
      <c r="D2898" s="1">
        <f>IF(B2898=0,-1,RIGHT(A2898,LEN(A2898)-B2898)+0)</f>
        <v>6349528</v>
      </c>
      <c r="F2898" s="1">
        <f>IF(C2898&lt;0,443300000,44330*(1-POWER(C2898/$A$1,1/5.255))*1000)</f>
        <v>6348052.3304929752</v>
      </c>
      <c r="H2898" s="5">
        <f t="shared" si="45"/>
        <v>2.3240617365964994E-4</v>
      </c>
    </row>
    <row r="2899" spans="1:8">
      <c r="A2899" s="3" t="s">
        <v>14004</v>
      </c>
      <c r="B2899" s="1">
        <f>IF(ISERROR(SEARCH(" ",A2899)), 0, SEARCH(" ",A2899))</f>
        <v>6</v>
      </c>
      <c r="C2899" s="1">
        <f>IF(0=B2899,-1,LEFT(A2899,B2899-1)+0)</f>
        <v>38599</v>
      </c>
      <c r="D2899" s="1">
        <f>IF(B2899=0,-1,RIGHT(A2899,LEN(A2899)-B2899)+0)</f>
        <v>6353271</v>
      </c>
      <c r="F2899" s="1">
        <f>IF(C2899&lt;0,443300000,44330*(1-POWER(C2899/$A$1,1/5.255))*1000)</f>
        <v>6351796.233229842</v>
      </c>
      <c r="H2899" s="5">
        <f t="shared" si="45"/>
        <v>2.3212716255263834E-4</v>
      </c>
    </row>
    <row r="2900" spans="1:8">
      <c r="A2900" s="3" t="s">
        <v>14005</v>
      </c>
      <c r="B2900" s="1">
        <f>IF(ISERROR(SEARCH(" ",A2900)), 0, SEARCH(" ",A2900))</f>
        <v>6</v>
      </c>
      <c r="C2900" s="1">
        <f>IF(0=B2900,-1,LEFT(A2900,B2900-1)+0)</f>
        <v>38579</v>
      </c>
      <c r="D2900" s="1">
        <f>IF(B2900=0,-1,RIGHT(A2900,LEN(A2900)-B2900)+0)</f>
        <v>6357014</v>
      </c>
      <c r="F2900" s="1">
        <f>IF(C2900&lt;0,443300000,44330*(1-POWER(C2900/$A$1,1/5.255))*1000)</f>
        <v>6355541.7070401106</v>
      </c>
      <c r="H2900" s="5">
        <f t="shared" si="45"/>
        <v>2.3160133985695124E-4</v>
      </c>
    </row>
    <row r="2901" spans="1:8">
      <c r="A2901" s="3" t="s">
        <v>14006</v>
      </c>
      <c r="B2901" s="1">
        <f>IF(ISERROR(SEARCH(" ",A2901)), 0, SEARCH(" ",A2901))</f>
        <v>6</v>
      </c>
      <c r="C2901" s="1">
        <f>IF(0=B2901,-1,LEFT(A2901,B2901-1)+0)</f>
        <v>38559</v>
      </c>
      <c r="D2901" s="1">
        <f>IF(B2901=0,-1,RIGHT(A2901,LEN(A2901)-B2901)+0)</f>
        <v>6360757</v>
      </c>
      <c r="F2901" s="1">
        <f>IF(C2901&lt;0,443300000,44330*(1-POWER(C2901/$A$1,1/5.255))*1000)</f>
        <v>6359288.7533980533</v>
      </c>
      <c r="H2901" s="5">
        <f t="shared" si="45"/>
        <v>2.3082890950662822E-4</v>
      </c>
    </row>
    <row r="2902" spans="1:8">
      <c r="A2902" s="3" t="s">
        <v>14007</v>
      </c>
      <c r="B2902" s="1">
        <f>IF(ISERROR(SEARCH(" ",A2902)), 0, SEARCH(" ",A2902))</f>
        <v>6</v>
      </c>
      <c r="C2902" s="1">
        <f>IF(0=B2902,-1,LEFT(A2902,B2902-1)+0)</f>
        <v>38539</v>
      </c>
      <c r="D2902" s="1">
        <f>IF(B2902=0,-1,RIGHT(A2902,LEN(A2902)-B2902)+0)</f>
        <v>6364484</v>
      </c>
      <c r="F2902" s="1">
        <f>IF(C2902&lt;0,443300000,44330*(1-POWER(C2902/$A$1,1/5.255))*1000)</f>
        <v>6363037.3737800745</v>
      </c>
      <c r="H2902" s="5">
        <f t="shared" si="45"/>
        <v>2.2729670149622037E-4</v>
      </c>
    </row>
    <row r="2903" spans="1:8">
      <c r="A2903" s="3" t="s">
        <v>14008</v>
      </c>
      <c r="B2903" s="1">
        <f>IF(ISERROR(SEARCH(" ",A2903)), 0, SEARCH(" ",A2903))</f>
        <v>6</v>
      </c>
      <c r="C2903" s="1">
        <f>IF(0=B2903,-1,LEFT(A2903,B2903-1)+0)</f>
        <v>38519</v>
      </c>
      <c r="D2903" s="1">
        <f>IF(B2903=0,-1,RIGHT(A2903,LEN(A2903)-B2903)+0)</f>
        <v>6368227</v>
      </c>
      <c r="F2903" s="1">
        <f>IF(C2903&lt;0,443300000,44330*(1-POWER(C2903/$A$1,1/5.255))*1000)</f>
        <v>6366787.5696647437</v>
      </c>
      <c r="H2903" s="5">
        <f t="shared" si="45"/>
        <v>2.2603313846322862E-4</v>
      </c>
    </row>
    <row r="2904" spans="1:8">
      <c r="A2904" s="3" t="s">
        <v>14009</v>
      </c>
      <c r="B2904" s="1">
        <f>IF(ISERROR(SEARCH(" ",A2904)), 0, SEARCH(" ",A2904))</f>
        <v>6</v>
      </c>
      <c r="C2904" s="1">
        <f>IF(0=B2904,-1,LEFT(A2904,B2904-1)+0)</f>
        <v>38499</v>
      </c>
      <c r="D2904" s="1">
        <f>IF(B2904=0,-1,RIGHT(A2904,LEN(A2904)-B2904)+0)</f>
        <v>6371970</v>
      </c>
      <c r="F2904" s="1">
        <f>IF(C2904&lt;0,443300000,44330*(1-POWER(C2904/$A$1,1/5.255))*1000)</f>
        <v>6370539.3425327735</v>
      </c>
      <c r="H2904" s="5">
        <f t="shared" si="45"/>
        <v>2.2452357233736158E-4</v>
      </c>
    </row>
    <row r="2905" spans="1:8">
      <c r="A2905" s="3" t="s">
        <v>14010</v>
      </c>
      <c r="B2905" s="1">
        <f>IF(ISERROR(SEARCH(" ",A2905)), 0, SEARCH(" ",A2905))</f>
        <v>6</v>
      </c>
      <c r="C2905" s="1">
        <f>IF(0=B2905,-1,LEFT(A2905,B2905-1)+0)</f>
        <v>38479</v>
      </c>
      <c r="D2905" s="1">
        <f>IF(B2905=0,-1,RIGHT(A2905,LEN(A2905)-B2905)+0)</f>
        <v>6375713</v>
      </c>
      <c r="F2905" s="1">
        <f>IF(C2905&lt;0,443300000,44330*(1-POWER(C2905/$A$1,1/5.255))*1000)</f>
        <v>6374292.6938670529</v>
      </c>
      <c r="H2905" s="5">
        <f t="shared" si="45"/>
        <v>2.2276820379886841E-4</v>
      </c>
    </row>
    <row r="2906" spans="1:8">
      <c r="A2906" s="3" t="s">
        <v>14011</v>
      </c>
      <c r="B2906" s="1">
        <f>IF(ISERROR(SEARCH(" ",A2906)), 0, SEARCH(" ",A2906))</f>
        <v>6</v>
      </c>
      <c r="C2906" s="1">
        <f>IF(0=B2906,-1,LEFT(A2906,B2906-1)+0)</f>
        <v>38459</v>
      </c>
      <c r="D2906" s="1">
        <f>IF(B2906=0,-1,RIGHT(A2906,LEN(A2906)-B2906)+0)</f>
        <v>6379456</v>
      </c>
      <c r="F2906" s="1">
        <f>IF(C2906&lt;0,443300000,44330*(1-POWER(C2906/$A$1,1/5.255))*1000)</f>
        <v>6378047.6251526298</v>
      </c>
      <c r="H2906" s="5">
        <f t="shared" si="45"/>
        <v>2.2076723271862049E-4</v>
      </c>
    </row>
    <row r="2907" spans="1:8">
      <c r="A2907" s="3" t="s">
        <v>14012</v>
      </c>
      <c r="B2907" s="1">
        <f>IF(ISERROR(SEARCH(" ",A2907)), 0, SEARCH(" ",A2907))</f>
        <v>6</v>
      </c>
      <c r="C2907" s="1">
        <f>IF(0=B2907,-1,LEFT(A2907,B2907-1)+0)</f>
        <v>38439</v>
      </c>
      <c r="D2907" s="1">
        <f>IF(B2907=0,-1,RIGHT(A2907,LEN(A2907)-B2907)+0)</f>
        <v>6383199</v>
      </c>
      <c r="F2907" s="1">
        <f>IF(C2907&lt;0,443300000,44330*(1-POWER(C2907/$A$1,1/5.255))*1000)</f>
        <v>6381804.1378767258</v>
      </c>
      <c r="H2907" s="5">
        <f t="shared" si="45"/>
        <v>2.1852085815814992E-4</v>
      </c>
    </row>
    <row r="2908" spans="1:8">
      <c r="A2908" s="3" t="s">
        <v>14013</v>
      </c>
      <c r="B2908" s="1">
        <f>IF(ISERROR(SEARCH(" ",A2908)), 0, SEARCH(" ",A2908))</f>
        <v>6</v>
      </c>
      <c r="C2908" s="1">
        <f>IF(0=B2908,-1,LEFT(A2908,B2908-1)+0)</f>
        <v>38419</v>
      </c>
      <c r="D2908" s="1">
        <f>IF(B2908=0,-1,RIGHT(A2908,LEN(A2908)-B2908)+0)</f>
        <v>6386942</v>
      </c>
      <c r="F2908" s="1">
        <f>IF(C2908&lt;0,443300000,44330*(1-POWER(C2908/$A$1,1/5.255))*1000)</f>
        <v>6385562.2335287239</v>
      </c>
      <c r="H2908" s="5">
        <f t="shared" si="45"/>
        <v>2.1602927837391662E-4</v>
      </c>
    </row>
    <row r="2909" spans="1:8">
      <c r="A2909" s="3" t="s">
        <v>14014</v>
      </c>
      <c r="B2909" s="1">
        <f>IF(ISERROR(SEARCH(" ",A2909)), 0, SEARCH(" ",A2909))</f>
        <v>6</v>
      </c>
      <c r="C2909" s="1">
        <f>IF(0=B2909,-1,LEFT(A2909,B2909-1)+0)</f>
        <v>38399</v>
      </c>
      <c r="D2909" s="1">
        <f>IF(B2909=0,-1,RIGHT(A2909,LEN(A2909)-B2909)+0)</f>
        <v>6390685</v>
      </c>
      <c r="F2909" s="1">
        <f>IF(C2909&lt;0,443300000,44330*(1-POWER(C2909/$A$1,1/5.255))*1000)</f>
        <v>6389321.913600212</v>
      </c>
      <c r="H2909" s="5">
        <f t="shared" si="45"/>
        <v>2.1329269081296246E-4</v>
      </c>
    </row>
    <row r="2910" spans="1:8">
      <c r="A2910" s="3" t="s">
        <v>14015</v>
      </c>
      <c r="B2910" s="1">
        <f>IF(ISERROR(SEARCH(" ",A2910)), 0, SEARCH(" ",A2910))</f>
        <v>6</v>
      </c>
      <c r="C2910" s="1">
        <f>IF(0=B2910,-1,LEFT(A2910,B2910-1)+0)</f>
        <v>38379</v>
      </c>
      <c r="D2910" s="1">
        <f>IF(B2910=0,-1,RIGHT(A2910,LEN(A2910)-B2910)+0)</f>
        <v>6394428</v>
      </c>
      <c r="F2910" s="1">
        <f>IF(C2910&lt;0,443300000,44330*(1-POWER(C2910/$A$1,1/5.255))*1000)</f>
        <v>6393083.1795849334</v>
      </c>
      <c r="H2910" s="5">
        <f t="shared" si="45"/>
        <v>2.1031129212285371E-4</v>
      </c>
    </row>
    <row r="2911" spans="1:8">
      <c r="A2911" s="3" t="s">
        <v>14016</v>
      </c>
      <c r="B2911" s="1">
        <f>IF(ISERROR(SEARCH(" ",A2911)), 0, SEARCH(" ",A2911))</f>
        <v>6</v>
      </c>
      <c r="C2911" s="1">
        <f>IF(0=B2911,-1,LEFT(A2911,B2911-1)+0)</f>
        <v>38359</v>
      </c>
      <c r="D2911" s="1">
        <f>IF(B2911=0,-1,RIGHT(A2911,LEN(A2911)-B2911)+0)</f>
        <v>6398155</v>
      </c>
      <c r="F2911" s="1">
        <f>IF(C2911&lt;0,443300000,44330*(1-POWER(C2911/$A$1,1/5.255))*1000)</f>
        <v>6396846.0329788392</v>
      </c>
      <c r="H2911" s="5">
        <f t="shared" si="45"/>
        <v>2.0458507509754908E-4</v>
      </c>
    </row>
    <row r="2912" spans="1:8">
      <c r="A2912" s="3" t="s">
        <v>14017</v>
      </c>
      <c r="B2912" s="1">
        <f>IF(ISERROR(SEARCH(" ",A2912)), 0, SEARCH(" ",A2912))</f>
        <v>6</v>
      </c>
      <c r="C2912" s="1">
        <f>IF(0=B2912,-1,LEFT(A2912,B2912-1)+0)</f>
        <v>38339</v>
      </c>
      <c r="D2912" s="1">
        <f>IF(B2912=0,-1,RIGHT(A2912,LEN(A2912)-B2912)+0)</f>
        <v>6401898</v>
      </c>
      <c r="F2912" s="1">
        <f>IF(C2912&lt;0,443300000,44330*(1-POWER(C2912/$A$1,1/5.255))*1000)</f>
        <v>6400610.475280067</v>
      </c>
      <c r="H2912" s="5">
        <f t="shared" si="45"/>
        <v>2.0111609399791247E-4</v>
      </c>
    </row>
    <row r="2913" spans="1:8">
      <c r="A2913" s="3" t="s">
        <v>14018</v>
      </c>
      <c r="B2913" s="1">
        <f>IF(ISERROR(SEARCH(" ",A2913)), 0, SEARCH(" ",A2913))</f>
        <v>6</v>
      </c>
      <c r="C2913" s="1">
        <f>IF(0=B2913,-1,LEFT(A2913,B2913-1)+0)</f>
        <v>38319</v>
      </c>
      <c r="D2913" s="1">
        <f>IF(B2913=0,-1,RIGHT(A2913,LEN(A2913)-B2913)+0)</f>
        <v>6405641</v>
      </c>
      <c r="F2913" s="1">
        <f>IF(C2913&lt;0,443300000,44330*(1-POWER(C2913/$A$1,1/5.255))*1000)</f>
        <v>6404376.5079889391</v>
      </c>
      <c r="H2913" s="5">
        <f t="shared" si="45"/>
        <v>1.9740288459202417E-4</v>
      </c>
    </row>
    <row r="2914" spans="1:8">
      <c r="A2914" s="3" t="s">
        <v>14019</v>
      </c>
      <c r="B2914" s="1">
        <f>IF(ISERROR(SEARCH(" ",A2914)), 0, SEARCH(" ",A2914))</f>
        <v>6</v>
      </c>
      <c r="C2914" s="1">
        <f>IF(0=B2914,-1,LEFT(A2914,B2914-1)+0)</f>
        <v>38299</v>
      </c>
      <c r="D2914" s="1">
        <f>IF(B2914=0,-1,RIGHT(A2914,LEN(A2914)-B2914)+0)</f>
        <v>6409384</v>
      </c>
      <c r="F2914" s="1">
        <f>IF(C2914&lt;0,443300000,44330*(1-POWER(C2914/$A$1,1/5.255))*1000)</f>
        <v>6408144.1326079946</v>
      </c>
      <c r="H2914" s="5">
        <f t="shared" si="45"/>
        <v>1.9344564033070867E-4</v>
      </c>
    </row>
    <row r="2915" spans="1:8">
      <c r="A2915" s="3" t="s">
        <v>14020</v>
      </c>
      <c r="B2915" s="1">
        <f>IF(ISERROR(SEARCH(" ",A2915)), 0, SEARCH(" ",A2915))</f>
        <v>6</v>
      </c>
      <c r="C2915" s="1">
        <f>IF(0=B2915,-1,LEFT(A2915,B2915-1)+0)</f>
        <v>38279</v>
      </c>
      <c r="D2915" s="1">
        <f>IF(B2915=0,-1,RIGHT(A2915,LEN(A2915)-B2915)+0)</f>
        <v>6413127</v>
      </c>
      <c r="F2915" s="1">
        <f>IF(C2915&lt;0,443300000,44330*(1-POWER(C2915/$A$1,1/5.255))*1000)</f>
        <v>6411913.3506419677</v>
      </c>
      <c r="H2915" s="5">
        <f t="shared" si="45"/>
        <v>1.8924455387087628E-4</v>
      </c>
    </row>
    <row r="2916" spans="1:8">
      <c r="A2916" s="3" t="s">
        <v>14021</v>
      </c>
      <c r="B2916" s="1">
        <f>IF(ISERROR(SEARCH(" ",A2916)), 0, SEARCH(" ",A2916))</f>
        <v>6</v>
      </c>
      <c r="C2916" s="1">
        <f>IF(0=B2916,-1,LEFT(A2916,B2916-1)+0)</f>
        <v>38259</v>
      </c>
      <c r="D2916" s="1">
        <f>IF(B2916=0,-1,RIGHT(A2916,LEN(A2916)-B2916)+0)</f>
        <v>6416870</v>
      </c>
      <c r="F2916" s="1">
        <f>IF(C2916&lt;0,443300000,44330*(1-POWER(C2916/$A$1,1/5.255))*1000)</f>
        <v>6415684.1635978147</v>
      </c>
      <c r="H2916" s="5">
        <f t="shared" si="45"/>
        <v>1.8479981707362954E-4</v>
      </c>
    </row>
    <row r="2917" spans="1:8">
      <c r="A2917" s="3" t="s">
        <v>14022</v>
      </c>
      <c r="B2917" s="1">
        <f>IF(ISERROR(SEARCH(" ",A2917)), 0, SEARCH(" ",A2917))</f>
        <v>6</v>
      </c>
      <c r="C2917" s="1">
        <f>IF(0=B2917,-1,LEFT(A2917,B2917-1)+0)</f>
        <v>38239</v>
      </c>
      <c r="D2917" s="1">
        <f>IF(B2917=0,-1,RIGHT(A2917,LEN(A2917)-B2917)+0)</f>
        <v>6420613</v>
      </c>
      <c r="F2917" s="1">
        <f>IF(C2917&lt;0,443300000,44330*(1-POWER(C2917/$A$1,1/5.255))*1000)</f>
        <v>6419456.5729846787</v>
      </c>
      <c r="H2917" s="5">
        <f t="shared" si="45"/>
        <v>1.8011162101209483E-4</v>
      </c>
    </row>
    <row r="2918" spans="1:8">
      <c r="A2918" s="3" t="s">
        <v>14023</v>
      </c>
      <c r="B2918" s="1">
        <f>IF(ISERROR(SEARCH(" ",A2918)), 0, SEARCH(" ",A2918))</f>
        <v>6</v>
      </c>
      <c r="C2918" s="1">
        <f>IF(0=B2918,-1,LEFT(A2918,B2918-1)+0)</f>
        <v>38219</v>
      </c>
      <c r="D2918" s="1">
        <f>IF(B2918=0,-1,RIGHT(A2918,LEN(A2918)-B2918)+0)</f>
        <v>6424356</v>
      </c>
      <c r="F2918" s="1">
        <f>IF(C2918&lt;0,443300000,44330*(1-POWER(C2918/$A$1,1/5.255))*1000)</f>
        <v>6423230.5803139629</v>
      </c>
      <c r="H2918" s="5">
        <f t="shared" si="45"/>
        <v>1.7518015596226544E-4</v>
      </c>
    </row>
    <row r="2919" spans="1:8">
      <c r="A2919" s="3" t="s">
        <v>14024</v>
      </c>
      <c r="B2919" s="1">
        <f>IF(ISERROR(SEARCH(" ",A2919)), 0, SEARCH(" ",A2919))</f>
        <v>6</v>
      </c>
      <c r="C2919" s="1">
        <f>IF(0=B2919,-1,LEFT(A2919,B2919-1)+0)</f>
        <v>38199</v>
      </c>
      <c r="D2919" s="1">
        <f>IF(B2919=0,-1,RIGHT(A2919,LEN(A2919)-B2919)+0)</f>
        <v>6428099</v>
      </c>
      <c r="F2919" s="1">
        <f>IF(C2919&lt;0,443300000,44330*(1-POWER(C2919/$A$1,1/5.255))*1000)</f>
        <v>6427006.1870992444</v>
      </c>
      <c r="H2919" s="5">
        <f t="shared" si="45"/>
        <v>1.7000561141879652E-4</v>
      </c>
    </row>
    <row r="2920" spans="1:8">
      <c r="A2920" s="3" t="s">
        <v>14025</v>
      </c>
      <c r="B2920" s="1">
        <f>IF(ISERROR(SEARCH(" ",A2920)), 0, SEARCH(" ",A2920))</f>
        <v>6</v>
      </c>
      <c r="C2920" s="1">
        <f>IF(0=B2920,-1,LEFT(A2920,B2920-1)+0)</f>
        <v>38179</v>
      </c>
      <c r="D2920" s="1">
        <f>IF(B2920=0,-1,RIGHT(A2920,LEN(A2920)-B2920)+0)</f>
        <v>6431826</v>
      </c>
      <c r="F2920" s="1">
        <f>IF(C2920&lt;0,443300000,44330*(1-POWER(C2920/$A$1,1/5.255))*1000)</f>
        <v>6430783.3948563719</v>
      </c>
      <c r="H2920" s="5">
        <f t="shared" si="45"/>
        <v>1.6210095603147275E-4</v>
      </c>
    </row>
    <row r="2921" spans="1:8">
      <c r="A2921" s="3" t="s">
        <v>14026</v>
      </c>
      <c r="B2921" s="1">
        <f>IF(ISERROR(SEARCH(" ",A2921)), 0, SEARCH(" ",A2921))</f>
        <v>6</v>
      </c>
      <c r="C2921" s="1">
        <f>IF(0=B2921,-1,LEFT(A2921,B2921-1)+0)</f>
        <v>38159</v>
      </c>
      <c r="D2921" s="1">
        <f>IF(B2921=0,-1,RIGHT(A2921,LEN(A2921)-B2921)+0)</f>
        <v>6435569</v>
      </c>
      <c r="F2921" s="1">
        <f>IF(C2921&lt;0,443300000,44330*(1-POWER(C2921/$A$1,1/5.255))*1000)</f>
        <v>6434562.2051033955</v>
      </c>
      <c r="H2921" s="5">
        <f t="shared" si="45"/>
        <v>1.5644225034406331E-4</v>
      </c>
    </row>
    <row r="2922" spans="1:8">
      <c r="A2922" s="3" t="s">
        <v>14027</v>
      </c>
      <c r="B2922" s="1">
        <f>IF(ISERROR(SEARCH(" ",A2922)), 0, SEARCH(" ",A2922))</f>
        <v>6</v>
      </c>
      <c r="C2922" s="1">
        <f>IF(0=B2922,-1,LEFT(A2922,B2922-1)+0)</f>
        <v>38139</v>
      </c>
      <c r="D2922" s="1">
        <f>IF(B2922=0,-1,RIGHT(A2922,LEN(A2922)-B2922)+0)</f>
        <v>6439312</v>
      </c>
      <c r="F2922" s="1">
        <f>IF(C2922&lt;0,443300000,44330*(1-POWER(C2922/$A$1,1/5.255))*1000)</f>
        <v>6438342.6193606118</v>
      </c>
      <c r="H2922" s="5">
        <f t="shared" si="45"/>
        <v>1.5054102664822361E-4</v>
      </c>
    </row>
    <row r="2923" spans="1:8">
      <c r="A2923" s="3" t="s">
        <v>14028</v>
      </c>
      <c r="B2923" s="1">
        <f>IF(ISERROR(SEARCH(" ",A2923)), 0, SEARCH(" ",A2923))</f>
        <v>6</v>
      </c>
      <c r="C2923" s="1">
        <f>IF(0=B2923,-1,LEFT(A2923,B2923-1)+0)</f>
        <v>38119</v>
      </c>
      <c r="D2923" s="1">
        <f>IF(B2923=0,-1,RIGHT(A2923,LEN(A2923)-B2923)+0)</f>
        <v>6443055</v>
      </c>
      <c r="F2923" s="1">
        <f>IF(C2923&lt;0,443300000,44330*(1-POWER(C2923/$A$1,1/5.255))*1000)</f>
        <v>6442124.639150559</v>
      </c>
      <c r="H2923" s="5">
        <f t="shared" si="45"/>
        <v>1.44397471299101E-4</v>
      </c>
    </row>
    <row r="2924" spans="1:8">
      <c r="A2924" s="3" t="s">
        <v>14029</v>
      </c>
      <c r="B2924" s="1">
        <f>IF(ISERROR(SEARCH(" ",A2924)), 0, SEARCH(" ",A2924))</f>
        <v>6</v>
      </c>
      <c r="C2924" s="1">
        <f>IF(0=B2924,-1,LEFT(A2924,B2924-1)+0)</f>
        <v>38099</v>
      </c>
      <c r="D2924" s="1">
        <f>IF(B2924=0,-1,RIGHT(A2924,LEN(A2924)-B2924)+0)</f>
        <v>6446798</v>
      </c>
      <c r="F2924" s="1">
        <f>IF(C2924&lt;0,443300000,44330*(1-POWER(C2924/$A$1,1/5.255))*1000)</f>
        <v>6445908.2659980236</v>
      </c>
      <c r="H2924" s="5">
        <f t="shared" si="45"/>
        <v>1.3801176987031979E-4</v>
      </c>
    </row>
    <row r="2925" spans="1:8">
      <c r="A2925" s="3" t="s">
        <v>14030</v>
      </c>
      <c r="B2925" s="1">
        <f>IF(ISERROR(SEARCH(" ",A2925)), 0, SEARCH(" ",A2925))</f>
        <v>6</v>
      </c>
      <c r="C2925" s="1">
        <f>IF(0=B2925,-1,LEFT(A2925,B2925-1)+0)</f>
        <v>38079</v>
      </c>
      <c r="D2925" s="1">
        <f>IF(B2925=0,-1,RIGHT(A2925,LEN(A2925)-B2925)+0)</f>
        <v>6450541</v>
      </c>
      <c r="F2925" s="1">
        <f>IF(C2925&lt;0,443300000,44330*(1-POWER(C2925/$A$1,1/5.255))*1000)</f>
        <v>6449693.50143003</v>
      </c>
      <c r="H2925" s="5">
        <f t="shared" si="45"/>
        <v>1.3138410715783671E-4</v>
      </c>
    </row>
    <row r="2926" spans="1:8">
      <c r="A2926" s="3" t="s">
        <v>14031</v>
      </c>
      <c r="B2926" s="1">
        <f>IF(ISERROR(SEARCH(" ",A2926)), 0, SEARCH(" ",A2926))</f>
        <v>6</v>
      </c>
      <c r="C2926" s="1">
        <f>IF(0=B2926,-1,LEFT(A2926,B2926-1)+0)</f>
        <v>38059</v>
      </c>
      <c r="D2926" s="1">
        <f>IF(B2926=0,-1,RIGHT(A2926,LEN(A2926)-B2926)+0)</f>
        <v>6454284</v>
      </c>
      <c r="F2926" s="1">
        <f>IF(C2926&lt;0,443300000,44330*(1-POWER(C2926/$A$1,1/5.255))*1000)</f>
        <v>6453480.3469758686</v>
      </c>
      <c r="H2926" s="5">
        <f t="shared" si="45"/>
        <v>1.2451466717786701E-4</v>
      </c>
    </row>
    <row r="2927" spans="1:8">
      <c r="A2927" s="3" t="s">
        <v>14032</v>
      </c>
      <c r="B2927" s="1">
        <f>IF(ISERROR(SEARCH(" ",A2927)), 0, SEARCH(" ",A2927))</f>
        <v>6</v>
      </c>
      <c r="C2927" s="1">
        <f>IF(0=B2927,-1,LEFT(A2927,B2927-1)+0)</f>
        <v>38039</v>
      </c>
      <c r="D2927" s="1">
        <f>IF(B2927=0,-1,RIGHT(A2927,LEN(A2927)-B2927)+0)</f>
        <v>6458027</v>
      </c>
      <c r="F2927" s="1">
        <f>IF(C2927&lt;0,443300000,44330*(1-POWER(C2927/$A$1,1/5.255))*1000)</f>
        <v>6457268.8041670835</v>
      </c>
      <c r="H2927" s="5">
        <f t="shared" si="45"/>
        <v>1.1740363317101886E-4</v>
      </c>
    </row>
    <row r="2928" spans="1:8">
      <c r="A2928" s="3" t="s">
        <v>14033</v>
      </c>
      <c r="B2928" s="1">
        <f>IF(ISERROR(SEARCH(" ",A2928)), 0, SEARCH(" ",A2928))</f>
        <v>6</v>
      </c>
      <c r="C2928" s="1">
        <f>IF(0=B2928,-1,LEFT(A2928,B2928-1)+0)</f>
        <v>38019</v>
      </c>
      <c r="D2928" s="1">
        <f>IF(B2928=0,-1,RIGHT(A2928,LEN(A2928)-B2928)+0)</f>
        <v>6461754</v>
      </c>
      <c r="F2928" s="1">
        <f>IF(C2928&lt;0,443300000,44330*(1-POWER(C2928/$A$1,1/5.255))*1000)</f>
        <v>6461058.8745374773</v>
      </c>
      <c r="H2928" s="5">
        <f t="shared" si="45"/>
        <v>1.0757535222212579E-4</v>
      </c>
    </row>
    <row r="2929" spans="1:8">
      <c r="A2929" s="3" t="s">
        <v>14034</v>
      </c>
      <c r="B2929" s="1">
        <f>IF(ISERROR(SEARCH(" ",A2929)), 0, SEARCH(" ",A2929))</f>
        <v>6</v>
      </c>
      <c r="C2929" s="1">
        <f>IF(0=B2929,-1,LEFT(A2929,B2929-1)+0)</f>
        <v>37999</v>
      </c>
      <c r="D2929" s="1">
        <f>IF(B2929=0,-1,RIGHT(A2929,LEN(A2929)-B2929)+0)</f>
        <v>6465497</v>
      </c>
      <c r="F2929" s="1">
        <f>IF(C2929&lt;0,443300000,44330*(1-POWER(C2929/$A$1,1/5.255))*1000)</f>
        <v>6464850.5596231306</v>
      </c>
      <c r="H2929" s="5">
        <f t="shared" si="45"/>
        <v>9.9983091302865477E-5</v>
      </c>
    </row>
    <row r="2930" spans="1:8">
      <c r="A2930" s="3" t="s">
        <v>14035</v>
      </c>
      <c r="B2930" s="1">
        <f>IF(ISERROR(SEARCH(" ",A2930)), 0, SEARCH(" ",A2930))</f>
        <v>6</v>
      </c>
      <c r="C2930" s="1">
        <f>IF(0=B2930,-1,LEFT(A2930,B2930-1)+0)</f>
        <v>37979</v>
      </c>
      <c r="D2930" s="1">
        <f>IF(B2930=0,-1,RIGHT(A2930,LEN(A2930)-B2930)+0)</f>
        <v>6469240</v>
      </c>
      <c r="F2930" s="1">
        <f>IF(C2930&lt;0,443300000,44330*(1-POWER(C2930/$A$1,1/5.255))*1000)</f>
        <v>6468643.8609623853</v>
      </c>
      <c r="H2930" s="5">
        <f t="shared" si="45"/>
        <v>9.2149779203536778E-5</v>
      </c>
    </row>
    <row r="2931" spans="1:8">
      <c r="A2931" s="3" t="s">
        <v>14036</v>
      </c>
      <c r="B2931" s="1">
        <f>IF(ISERROR(SEARCH(" ",A2931)), 0, SEARCH(" ",A2931))</f>
        <v>6</v>
      </c>
      <c r="C2931" s="1">
        <f>IF(0=B2931,-1,LEFT(A2931,B2931-1)+0)</f>
        <v>37959</v>
      </c>
      <c r="D2931" s="1">
        <f>IF(B2931=0,-1,RIGHT(A2931,LEN(A2931)-B2931)+0)</f>
        <v>6472983</v>
      </c>
      <c r="F2931" s="1">
        <f>IF(C2931&lt;0,443300000,44330*(1-POWER(C2931/$A$1,1/5.255))*1000)</f>
        <v>6472438.780095865</v>
      </c>
      <c r="H2931" s="5">
        <f t="shared" si="45"/>
        <v>8.4075596079115507E-5</v>
      </c>
    </row>
    <row r="2932" spans="1:8">
      <c r="A2932" s="3" t="s">
        <v>14037</v>
      </c>
      <c r="B2932" s="1">
        <f>IF(ISERROR(SEARCH(" ",A2932)), 0, SEARCH(" ",A2932))</f>
        <v>6</v>
      </c>
      <c r="C2932" s="1">
        <f>IF(0=B2932,-1,LEFT(A2932,B2932-1)+0)</f>
        <v>37939</v>
      </c>
      <c r="D2932" s="1">
        <f>IF(B2932=0,-1,RIGHT(A2932,LEN(A2932)-B2932)+0)</f>
        <v>6476726</v>
      </c>
      <c r="F2932" s="1">
        <f>IF(C2932&lt;0,443300000,44330*(1-POWER(C2932/$A$1,1/5.255))*1000)</f>
        <v>6476235.3185664713</v>
      </c>
      <c r="H2932" s="5">
        <f t="shared" si="45"/>
        <v>7.576072131639685E-5</v>
      </c>
    </row>
    <row r="2933" spans="1:8">
      <c r="A2933" s="3" t="s">
        <v>14038</v>
      </c>
      <c r="B2933" s="1">
        <f>IF(ISERROR(SEARCH(" ",A2933)), 0, SEARCH(" ",A2933))</f>
        <v>6</v>
      </c>
      <c r="C2933" s="1">
        <f>IF(0=B2933,-1,LEFT(A2933,B2933-1)+0)</f>
        <v>37919</v>
      </c>
      <c r="D2933" s="1">
        <f>IF(B2933=0,-1,RIGHT(A2933,LEN(A2933)-B2933)+0)</f>
        <v>6480469</v>
      </c>
      <c r="F2933" s="1">
        <f>IF(C2933&lt;0,443300000,44330*(1-POWER(C2933/$A$1,1/5.255))*1000)</f>
        <v>6480033.4779194025</v>
      </c>
      <c r="H2933" s="5">
        <f t="shared" si="45"/>
        <v>6.7205333533339596E-5</v>
      </c>
    </row>
    <row r="2934" spans="1:8">
      <c r="A2934" s="3" t="s">
        <v>14039</v>
      </c>
      <c r="B2934" s="1">
        <f>IF(ISERROR(SEARCH(" ",A2934)), 0, SEARCH(" ",A2934))</f>
        <v>6</v>
      </c>
      <c r="C2934" s="1">
        <f>IF(0=B2934,-1,LEFT(A2934,B2934-1)+0)</f>
        <v>37899</v>
      </c>
      <c r="D2934" s="1">
        <f>IF(B2934=0,-1,RIGHT(A2934,LEN(A2934)-B2934)+0)</f>
        <v>6484212</v>
      </c>
      <c r="F2934" s="1">
        <f>IF(C2934&lt;0,443300000,44330*(1-POWER(C2934/$A$1,1/5.255))*1000)</f>
        <v>6483833.2597021284</v>
      </c>
      <c r="H2934" s="5">
        <f t="shared" si="45"/>
        <v>5.8409610585163135E-5</v>
      </c>
    </row>
    <row r="2935" spans="1:8">
      <c r="A2935" s="3" t="s">
        <v>14040</v>
      </c>
      <c r="B2935" s="1">
        <f>IF(ISERROR(SEARCH(" ",A2935)), 0, SEARCH(" ",A2935))</f>
        <v>6</v>
      </c>
      <c r="C2935" s="1">
        <f>IF(0=B2935,-1,LEFT(A2935,B2935-1)+0)</f>
        <v>37879</v>
      </c>
      <c r="D2935" s="1">
        <f>IF(B2935=0,-1,RIGHT(A2935,LEN(A2935)-B2935)+0)</f>
        <v>6487955</v>
      </c>
      <c r="F2935" s="1">
        <f>IF(C2935&lt;0,443300000,44330*(1-POWER(C2935/$A$1,1/5.255))*1000)</f>
        <v>6487634.6654644348</v>
      </c>
      <c r="H2935" s="5">
        <f t="shared" si="45"/>
        <v>4.937372955965744E-5</v>
      </c>
    </row>
    <row r="2936" spans="1:8">
      <c r="A2936" s="3" t="s">
        <v>14041</v>
      </c>
      <c r="B2936" s="1">
        <f>IF(ISERROR(SEARCH(" ",A2936)), 0, SEARCH(" ",A2936))</f>
        <v>6</v>
      </c>
      <c r="C2936" s="1">
        <f>IF(0=B2936,-1,LEFT(A2936,B2936-1)+0)</f>
        <v>37859</v>
      </c>
      <c r="D2936" s="1">
        <f>IF(B2936=0,-1,RIGHT(A2936,LEN(A2936)-B2936)+0)</f>
        <v>6491698</v>
      </c>
      <c r="F2936" s="1">
        <f>IF(C2936&lt;0,443300000,44330*(1-POWER(C2936/$A$1,1/5.255))*1000)</f>
        <v>6491437.6967583867</v>
      </c>
      <c r="H2936" s="5">
        <f t="shared" si="45"/>
        <v>4.0097866785134031E-5</v>
      </c>
    </row>
    <row r="2937" spans="1:8">
      <c r="A2937" s="3" t="s">
        <v>14042</v>
      </c>
      <c r="B2937" s="1">
        <f>IF(ISERROR(SEARCH(" ",A2937)), 0, SEARCH(" ",A2937))</f>
        <v>6</v>
      </c>
      <c r="C2937" s="1">
        <f>IF(0=B2937,-1,LEFT(A2937,B2937-1)+0)</f>
        <v>37839</v>
      </c>
      <c r="D2937" s="1">
        <f>IF(B2937=0,-1,RIGHT(A2937,LEN(A2937)-B2937)+0)</f>
        <v>6495425</v>
      </c>
      <c r="F2937" s="1">
        <f>IF(C2937&lt;0,443300000,44330*(1-POWER(C2937/$A$1,1/5.255))*1000)</f>
        <v>6495242.3551383773</v>
      </c>
      <c r="H2937" s="5">
        <f t="shared" si="45"/>
        <v>2.8119000931072795E-5</v>
      </c>
    </row>
    <row r="2938" spans="1:8">
      <c r="A2938" s="3" t="s">
        <v>14043</v>
      </c>
      <c r="B2938" s="1">
        <f>IF(ISERROR(SEARCH(" ",A2938)), 0, SEARCH(" ",A2938))</f>
        <v>6</v>
      </c>
      <c r="C2938" s="1">
        <f>IF(0=B2938,-1,LEFT(A2938,B2938-1)+0)</f>
        <v>37819</v>
      </c>
      <c r="D2938" s="1">
        <f>IF(B2938=0,-1,RIGHT(A2938,LEN(A2938)-B2938)+0)</f>
        <v>6499168</v>
      </c>
      <c r="F2938" s="1">
        <f>IF(C2938&lt;0,443300000,44330*(1-POWER(C2938/$A$1,1/5.255))*1000)</f>
        <v>6499048.6421610815</v>
      </c>
      <c r="H2938" s="5">
        <f t="shared" si="45"/>
        <v>1.8365095181176259E-5</v>
      </c>
    </row>
    <row r="2939" spans="1:8">
      <c r="A2939" s="3" t="s">
        <v>14044</v>
      </c>
      <c r="B2939" s="1">
        <f>IF(ISERROR(SEARCH(" ",A2939)), 0, SEARCH(" ",A2939))</f>
        <v>6</v>
      </c>
      <c r="C2939" s="1">
        <f>IF(0=B2939,-1,LEFT(A2939,B2939-1)+0)</f>
        <v>37799</v>
      </c>
      <c r="D2939" s="1">
        <f>IF(B2939=0,-1,RIGHT(A2939,LEN(A2939)-B2939)+0)</f>
        <v>6502911</v>
      </c>
      <c r="F2939" s="1">
        <f>IF(C2939&lt;0,443300000,44330*(1-POWER(C2939/$A$1,1/5.255))*1000)</f>
        <v>6502856.5593855036</v>
      </c>
      <c r="H2939" s="5">
        <f t="shared" si="45"/>
        <v>8.371729906246255E-6</v>
      </c>
    </row>
    <row r="2940" spans="1:8">
      <c r="A2940" s="3" t="s">
        <v>14045</v>
      </c>
      <c r="B2940" s="1">
        <f>IF(ISERROR(SEARCH(" ",A2940)), 0, SEARCH(" ",A2940))</f>
        <v>6</v>
      </c>
      <c r="C2940" s="1">
        <f>IF(0=B2940,-1,LEFT(A2940,B2940-1)+0)</f>
        <v>37779</v>
      </c>
      <c r="D2940" s="1">
        <f>IF(B2940=0,-1,RIGHT(A2940,LEN(A2940)-B2940)+0)</f>
        <v>6506690</v>
      </c>
      <c r="F2940" s="1">
        <f>IF(C2940&lt;0,443300000,44330*(1-POWER(C2940/$A$1,1/5.255))*1000)</f>
        <v>6506666.1083729696</v>
      </c>
      <c r="H2940" s="5">
        <f t="shared" si="45"/>
        <v>3.6718557408524344E-6</v>
      </c>
    </row>
    <row r="2941" spans="1:8">
      <c r="A2941" s="3" t="s">
        <v>14046</v>
      </c>
      <c r="B2941" s="1">
        <f>IF(ISERROR(SEARCH(" ",A2941)), 0, SEARCH(" ",A2941))</f>
        <v>6</v>
      </c>
      <c r="C2941" s="1">
        <f>IF(0=B2941,-1,LEFT(A2941,B2941-1)+0)</f>
        <v>37759</v>
      </c>
      <c r="D2941" s="1">
        <f>IF(B2941=0,-1,RIGHT(A2941,LEN(A2941)-B2941)+0)</f>
        <v>6510575</v>
      </c>
      <c r="F2941" s="1">
        <f>IF(C2941&lt;0,443300000,44330*(1-POWER(C2941/$A$1,1/5.255))*1000)</f>
        <v>6510477.2906871159</v>
      </c>
      <c r="H2941" s="5">
        <f t="shared" si="45"/>
        <v>1.5007785469660826E-5</v>
      </c>
    </row>
    <row r="2942" spans="1:8">
      <c r="A2942" s="3" t="s">
        <v>14047</v>
      </c>
      <c r="B2942" s="1">
        <f>IF(ISERROR(SEARCH(" ",A2942)), 0, SEARCH(" ",A2942))</f>
        <v>6</v>
      </c>
      <c r="C2942" s="1">
        <f>IF(0=B2942,-1,LEFT(A2942,B2942-1)+0)</f>
        <v>37739</v>
      </c>
      <c r="D2942" s="1">
        <f>IF(B2942=0,-1,RIGHT(A2942,LEN(A2942)-B2942)+0)</f>
        <v>6514460</v>
      </c>
      <c r="F2942" s="1">
        <f>IF(C2942&lt;0,443300000,44330*(1-POWER(C2942/$A$1,1/5.255))*1000)</f>
        <v>6514290.1078939149</v>
      </c>
      <c r="H2942" s="5">
        <f t="shared" si="45"/>
        <v>2.6079230831885435E-5</v>
      </c>
    </row>
    <row r="2943" spans="1:8">
      <c r="A2943" s="3" t="s">
        <v>14048</v>
      </c>
      <c r="B2943" s="1">
        <f>IF(ISERROR(SEARCH(" ",A2943)), 0, SEARCH(" ",A2943))</f>
        <v>6</v>
      </c>
      <c r="C2943" s="1">
        <f>IF(0=B2943,-1,LEFT(A2943,B2943-1)+0)</f>
        <v>37719</v>
      </c>
      <c r="D2943" s="1">
        <f>IF(B2943=0,-1,RIGHT(A2943,LEN(A2943)-B2943)+0)</f>
        <v>6518344</v>
      </c>
      <c r="F2943" s="1">
        <f>IF(C2943&lt;0,443300000,44330*(1-POWER(C2943/$A$1,1/5.255))*1000)</f>
        <v>6518104.5615616729</v>
      </c>
      <c r="H2943" s="5">
        <f t="shared" si="45"/>
        <v>3.6733016595480648E-5</v>
      </c>
    </row>
    <row r="2944" spans="1:8">
      <c r="A2944" s="3" t="s">
        <v>14049</v>
      </c>
      <c r="B2944" s="1">
        <f>IF(ISERROR(SEARCH(" ",A2944)), 0, SEARCH(" ",A2944))</f>
        <v>6</v>
      </c>
      <c r="C2944" s="1">
        <f>IF(0=B2944,-1,LEFT(A2944,B2944-1)+0)</f>
        <v>37699</v>
      </c>
      <c r="D2944" s="1">
        <f>IF(B2944=0,-1,RIGHT(A2944,LEN(A2944)-B2944)+0)</f>
        <v>6522229</v>
      </c>
      <c r="F2944" s="1">
        <f>IF(C2944&lt;0,443300000,44330*(1-POWER(C2944/$A$1,1/5.255))*1000)</f>
        <v>6521920.6532610226</v>
      </c>
      <c r="H2944" s="5">
        <f t="shared" si="45"/>
        <v>4.7276282230715563E-5</v>
      </c>
    </row>
    <row r="2945" spans="1:8">
      <c r="A2945" s="3" t="s">
        <v>14050</v>
      </c>
      <c r="B2945" s="1">
        <f>IF(ISERROR(SEARCH(" ",A2945)), 0, SEARCH(" ",A2945))</f>
        <v>6</v>
      </c>
      <c r="C2945" s="1">
        <f>IF(0=B2945,-1,LEFT(A2945,B2945-1)+0)</f>
        <v>37679</v>
      </c>
      <c r="D2945" s="1">
        <f>IF(B2945=0,-1,RIGHT(A2945,LEN(A2945)-B2945)+0)</f>
        <v>6526113</v>
      </c>
      <c r="F2945" s="1">
        <f>IF(C2945&lt;0,443300000,44330*(1-POWER(C2945/$A$1,1/5.255))*1000)</f>
        <v>6525738.3845649511</v>
      </c>
      <c r="H2945" s="5">
        <f t="shared" si="45"/>
        <v>5.7402535789517866E-5</v>
      </c>
    </row>
    <row r="2946" spans="1:8">
      <c r="A2946" s="3" t="s">
        <v>14051</v>
      </c>
      <c r="B2946" s="1">
        <f>IF(ISERROR(SEARCH(" ",A2946)), 0, SEARCH(" ",A2946))</f>
        <v>6</v>
      </c>
      <c r="C2946" s="1">
        <f>IF(0=B2946,-1,LEFT(A2946,B2946-1)+0)</f>
        <v>37659</v>
      </c>
      <c r="D2946" s="1">
        <f>IF(B2946=0,-1,RIGHT(A2946,LEN(A2946)-B2946)+0)</f>
        <v>6529981</v>
      </c>
      <c r="F2946" s="1">
        <f>IF(C2946&lt;0,443300000,44330*(1-POWER(C2946/$A$1,1/5.255))*1000)</f>
        <v>6529557.757048782</v>
      </c>
      <c r="H2946" s="5">
        <f t="shared" si="45"/>
        <v>6.4815341915702167E-5</v>
      </c>
    </row>
    <row r="2947" spans="1:8">
      <c r="A2947" s="3" t="s">
        <v>14052</v>
      </c>
      <c r="B2947" s="1">
        <f>IF(ISERROR(SEARCH(" ",A2947)), 0, SEARCH(" ",A2947))</f>
        <v>6</v>
      </c>
      <c r="C2947" s="1">
        <f>IF(0=B2947,-1,LEFT(A2947,B2947-1)+0)</f>
        <v>37639</v>
      </c>
      <c r="D2947" s="1">
        <f>IF(B2947=0,-1,RIGHT(A2947,LEN(A2947)-B2947)+0)</f>
        <v>6533866</v>
      </c>
      <c r="F2947" s="1">
        <f>IF(C2947&lt;0,443300000,44330*(1-POWER(C2947/$A$1,1/5.255))*1000)</f>
        <v>6533378.7722902028</v>
      </c>
      <c r="H2947" s="5">
        <f t="shared" si="45"/>
        <v>7.4569590162579244E-5</v>
      </c>
    </row>
    <row r="2948" spans="1:8">
      <c r="A2948" s="3" t="s">
        <v>14053</v>
      </c>
      <c r="B2948" s="1">
        <f>IF(ISERROR(SEARCH(" ",A2948)), 0, SEARCH(" ",A2948))</f>
        <v>6</v>
      </c>
      <c r="C2948" s="1">
        <f>IF(0=B2948,-1,LEFT(A2948,B2948-1)+0)</f>
        <v>37619</v>
      </c>
      <c r="D2948" s="1">
        <f>IF(B2948=0,-1,RIGHT(A2948,LEN(A2948)-B2948)+0)</f>
        <v>6537750</v>
      </c>
      <c r="F2948" s="1">
        <f>IF(C2948&lt;0,443300000,44330*(1-POWER(C2948/$A$1,1/5.255))*1000)</f>
        <v>6537201.4318692349</v>
      </c>
      <c r="H2948" s="5">
        <f t="shared" ref="H2948:H3011" si="46">IF(D2948&gt;0,ABS((F2948-D2948)/D2948),0)</f>
        <v>8.3907786434952433E-5</v>
      </c>
    </row>
    <row r="2949" spans="1:8">
      <c r="A2949" s="3" t="s">
        <v>14054</v>
      </c>
      <c r="B2949" s="1">
        <f>IF(ISERROR(SEARCH(" ",A2949)), 0, SEARCH(" ",A2949))</f>
        <v>6</v>
      </c>
      <c r="C2949" s="1">
        <f>IF(0=B2949,-1,LEFT(A2949,B2949-1)+0)</f>
        <v>37599</v>
      </c>
      <c r="D2949" s="1">
        <f>IF(B2949=0,-1,RIGHT(A2949,LEN(A2949)-B2949)+0)</f>
        <v>6541635</v>
      </c>
      <c r="F2949" s="1">
        <f>IF(C2949&lt;0,443300000,44330*(1-POWER(C2949/$A$1,1/5.255))*1000)</f>
        <v>6541025.7373682829</v>
      </c>
      <c r="H2949" s="5">
        <f t="shared" si="46"/>
        <v>9.3136139775016184E-5</v>
      </c>
    </row>
    <row r="2950" spans="1:8">
      <c r="A2950" s="3" t="s">
        <v>14055</v>
      </c>
      <c r="B2950" s="1">
        <f>IF(ISERROR(SEARCH(" ",A2950)), 0, SEARCH(" ",A2950))</f>
        <v>6</v>
      </c>
      <c r="C2950" s="1">
        <f>IF(0=B2950,-1,LEFT(A2950,B2950-1)+0)</f>
        <v>37579</v>
      </c>
      <c r="D2950" s="1">
        <f>IF(B2950=0,-1,RIGHT(A2950,LEN(A2950)-B2950)+0)</f>
        <v>6545519</v>
      </c>
      <c r="F2950" s="1">
        <f>IF(C2950&lt;0,443300000,44330*(1-POWER(C2950/$A$1,1/5.255))*1000)</f>
        <v>6544851.6903721076</v>
      </c>
      <c r="H2950" s="5">
        <f t="shared" si="46"/>
        <v>1.0194907812389659E-4</v>
      </c>
    </row>
    <row r="2951" spans="1:8">
      <c r="A2951" s="3" t="s">
        <v>14056</v>
      </c>
      <c r="B2951" s="1">
        <f>IF(ISERROR(SEARCH(" ",A2951)), 0, SEARCH(" ",A2951))</f>
        <v>6</v>
      </c>
      <c r="C2951" s="1">
        <f>IF(0=B2951,-1,LEFT(A2951,B2951-1)+0)</f>
        <v>37559</v>
      </c>
      <c r="D2951" s="1">
        <f>IF(B2951=0,-1,RIGHT(A2951,LEN(A2951)-B2951)+0)</f>
        <v>6549404</v>
      </c>
      <c r="F2951" s="1">
        <f>IF(C2951&lt;0,443300000,44330*(1-POWER(C2951/$A$1,1/5.255))*1000)</f>
        <v>6548679.2924678372</v>
      </c>
      <c r="H2951" s="5">
        <f t="shared" si="46"/>
        <v>1.1065243984991277E-4</v>
      </c>
    </row>
    <row r="2952" spans="1:8">
      <c r="A2952" s="3" t="s">
        <v>14057</v>
      </c>
      <c r="B2952" s="1">
        <f>IF(ISERROR(SEARCH(" ",A2952)), 0, SEARCH(" ",A2952))</f>
        <v>6</v>
      </c>
      <c r="C2952" s="1">
        <f>IF(0=B2952,-1,LEFT(A2952,B2952-1)+0)</f>
        <v>37539</v>
      </c>
      <c r="D2952" s="1">
        <f>IF(B2952=0,-1,RIGHT(A2952,LEN(A2952)-B2952)+0)</f>
        <v>6553288</v>
      </c>
      <c r="F2952" s="1">
        <f>IF(C2952&lt;0,443300000,44330*(1-POWER(C2952/$A$1,1/5.255))*1000)</f>
        <v>6552508.5452449787</v>
      </c>
      <c r="H2952" s="5">
        <f t="shared" si="46"/>
        <v>1.1894101938160801E-4</v>
      </c>
    </row>
    <row r="2953" spans="1:8">
      <c r="A2953" s="3" t="s">
        <v>14058</v>
      </c>
      <c r="B2953" s="1">
        <f>IF(ISERROR(SEARCH(" ",A2953)), 0, SEARCH(" ",A2953))</f>
        <v>6</v>
      </c>
      <c r="C2953" s="1">
        <f>IF(0=B2953,-1,LEFT(A2953,B2953-1)+0)</f>
        <v>37519</v>
      </c>
      <c r="D2953" s="1">
        <f>IF(B2953=0,-1,RIGHT(A2953,LEN(A2953)-B2953)+0)</f>
        <v>6557173</v>
      </c>
      <c r="F2953" s="1">
        <f>IF(C2953&lt;0,443300000,44330*(1-POWER(C2953/$A$1,1/5.255))*1000)</f>
        <v>6556339.4502954232</v>
      </c>
      <c r="H2953" s="5">
        <f t="shared" si="46"/>
        <v>1.2712028561345605E-4</v>
      </c>
    </row>
    <row r="2954" spans="1:8">
      <c r="A2954" s="3" t="s">
        <v>14059</v>
      </c>
      <c r="B2954" s="1">
        <f>IF(ISERROR(SEARCH(" ",A2954)), 0, SEARCH(" ",A2954))</f>
        <v>6</v>
      </c>
      <c r="C2954" s="1">
        <f>IF(0=B2954,-1,LEFT(A2954,B2954-1)+0)</f>
        <v>37499</v>
      </c>
      <c r="D2954" s="1">
        <f>IF(B2954=0,-1,RIGHT(A2954,LEN(A2954)-B2954)+0)</f>
        <v>6561058</v>
      </c>
      <c r="F2954" s="1">
        <f>IF(C2954&lt;0,443300000,44330*(1-POWER(C2954/$A$1,1/5.255))*1000)</f>
        <v>6560172.0092134364</v>
      </c>
      <c r="H2954" s="5">
        <f t="shared" si="46"/>
        <v>1.3503779216150888E-4</v>
      </c>
    </row>
    <row r="2955" spans="1:8">
      <c r="A2955" s="3" t="s">
        <v>14060</v>
      </c>
      <c r="B2955" s="1">
        <f>IF(ISERROR(SEARCH(" ",A2955)), 0, SEARCH(" ",A2955))</f>
        <v>6</v>
      </c>
      <c r="C2955" s="1">
        <f>IF(0=B2955,-1,LEFT(A2955,B2955-1)+0)</f>
        <v>37479</v>
      </c>
      <c r="D2955" s="1">
        <f>IF(B2955=0,-1,RIGHT(A2955,LEN(A2955)-B2955)+0)</f>
        <v>6564925</v>
      </c>
      <c r="F2955" s="1">
        <f>IF(C2955&lt;0,443300000,44330*(1-POWER(C2955/$A$1,1/5.255))*1000)</f>
        <v>6564006.2235956797</v>
      </c>
      <c r="H2955" s="5">
        <f t="shared" si="46"/>
        <v>1.3995230780553661E-4</v>
      </c>
    </row>
    <row r="2956" spans="1:8">
      <c r="A2956" s="3" t="s">
        <v>14061</v>
      </c>
      <c r="B2956" s="1">
        <f>IF(ISERROR(SEARCH(" ",A2956)), 0, SEARCH(" ",A2956))</f>
        <v>6</v>
      </c>
      <c r="C2956" s="1">
        <f>IF(0=B2956,-1,LEFT(A2956,B2956-1)+0)</f>
        <v>37459</v>
      </c>
      <c r="D2956" s="1">
        <f>IF(B2956=0,-1,RIGHT(A2956,LEN(A2956)-B2956)+0)</f>
        <v>6568810</v>
      </c>
      <c r="F2956" s="1">
        <f>IF(C2956&lt;0,443300000,44330*(1-POWER(C2956/$A$1,1/5.255))*1000)</f>
        <v>6567842.0950412061</v>
      </c>
      <c r="H2956" s="5">
        <f t="shared" si="46"/>
        <v>1.4734860024782166E-4</v>
      </c>
    </row>
    <row r="2957" spans="1:8">
      <c r="A2957" s="3" t="s">
        <v>14062</v>
      </c>
      <c r="B2957" s="1">
        <f>IF(ISERROR(SEARCH(" ",A2957)), 0, SEARCH(" ",A2957))</f>
        <v>6</v>
      </c>
      <c r="C2957" s="1">
        <f>IF(0=B2957,-1,LEFT(A2957,B2957-1)+0)</f>
        <v>37439</v>
      </c>
      <c r="D2957" s="1">
        <f>IF(B2957=0,-1,RIGHT(A2957,LEN(A2957)-B2957)+0)</f>
        <v>6572695</v>
      </c>
      <c r="F2957" s="1">
        <f>IF(C2957&lt;0,443300000,44330*(1-POWER(C2957/$A$1,1/5.255))*1000)</f>
        <v>6571679.6251514778</v>
      </c>
      <c r="H2957" s="5">
        <f t="shared" si="46"/>
        <v>1.5448379219212908E-4</v>
      </c>
    </row>
    <row r="2958" spans="1:8">
      <c r="A2958" s="3" t="s">
        <v>14063</v>
      </c>
      <c r="B2958" s="1">
        <f>IF(ISERROR(SEARCH(" ",A2958)), 0, SEARCH(" ",A2958))</f>
        <v>6</v>
      </c>
      <c r="C2958" s="1">
        <f>IF(0=B2958,-1,LEFT(A2958,B2958-1)+0)</f>
        <v>37419</v>
      </c>
      <c r="D2958" s="1">
        <f>IF(B2958=0,-1,RIGHT(A2958,LEN(A2958)-B2958)+0)</f>
        <v>6576579</v>
      </c>
      <c r="F2958" s="1">
        <f>IF(C2958&lt;0,443300000,44330*(1-POWER(C2958/$A$1,1/5.255))*1000)</f>
        <v>6575518.8155303495</v>
      </c>
      <c r="H2958" s="5">
        <f t="shared" si="46"/>
        <v>1.6120607228324932E-4</v>
      </c>
    </row>
    <row r="2959" spans="1:8">
      <c r="A2959" s="3" t="s">
        <v>14064</v>
      </c>
      <c r="B2959" s="1">
        <f>IF(ISERROR(SEARCH(" ",A2959)), 0, SEARCH(" ",A2959))</f>
        <v>6</v>
      </c>
      <c r="C2959" s="1">
        <f>IF(0=B2959,-1,LEFT(A2959,B2959-1)+0)</f>
        <v>37399</v>
      </c>
      <c r="D2959" s="1">
        <f>IF(B2959=0,-1,RIGHT(A2959,LEN(A2959)-B2959)+0)</f>
        <v>6580464</v>
      </c>
      <c r="F2959" s="1">
        <f>IF(C2959&lt;0,443300000,44330*(1-POWER(C2959/$A$1,1/5.255))*1000)</f>
        <v>6579359.6677840874</v>
      </c>
      <c r="H2959" s="5">
        <f t="shared" si="46"/>
        <v>1.6781980965364145E-4</v>
      </c>
    </row>
    <row r="2960" spans="1:8">
      <c r="A2960" s="3" t="s">
        <v>14065</v>
      </c>
      <c r="B2960" s="1">
        <f>IF(ISERROR(SEARCH(" ",A2960)), 0, SEARCH(" ",A2960))</f>
        <v>6</v>
      </c>
      <c r="C2960" s="1">
        <f>IF(0=B2960,-1,LEFT(A2960,B2960-1)+0)</f>
        <v>37379</v>
      </c>
      <c r="D2960" s="1">
        <f>IF(B2960=0,-1,RIGHT(A2960,LEN(A2960)-B2960)+0)</f>
        <v>6584348</v>
      </c>
      <c r="F2960" s="1">
        <f>IF(C2960&lt;0,443300000,44330*(1-POWER(C2960/$A$1,1/5.255))*1000)</f>
        <v>6583202.1835213732</v>
      </c>
      <c r="H2960" s="5">
        <f t="shared" si="46"/>
        <v>1.7402125140208302E-4</v>
      </c>
    </row>
    <row r="2961" spans="1:8">
      <c r="A2961" s="3" t="s">
        <v>14066</v>
      </c>
      <c r="B2961" s="1">
        <f>IF(ISERROR(SEARCH(" ",A2961)), 0, SEARCH(" ",A2961))</f>
        <v>6</v>
      </c>
      <c r="C2961" s="1">
        <f>IF(0=B2961,-1,LEFT(A2961,B2961-1)+0)</f>
        <v>37359</v>
      </c>
      <c r="D2961" s="1">
        <f>IF(B2961=0,-1,RIGHT(A2961,LEN(A2961)-B2961)+0)</f>
        <v>6588233</v>
      </c>
      <c r="F2961" s="1">
        <f>IF(C2961&lt;0,443300000,44330*(1-POWER(C2961/$A$1,1/5.255))*1000)</f>
        <v>6587046.3643533122</v>
      </c>
      <c r="H2961" s="5">
        <f t="shared" si="46"/>
        <v>1.8011440194780915E-4</v>
      </c>
    </row>
    <row r="2962" spans="1:8">
      <c r="A2962" s="3" t="s">
        <v>14067</v>
      </c>
      <c r="B2962" s="1">
        <f>IF(ISERROR(SEARCH(" ",A2962)), 0, SEARCH(" ",A2962))</f>
        <v>6</v>
      </c>
      <c r="C2962" s="1">
        <f>IF(0=B2962,-1,LEFT(A2962,B2962-1)+0)</f>
        <v>37339</v>
      </c>
      <c r="D2962" s="1">
        <f>IF(B2962=0,-1,RIGHT(A2962,LEN(A2962)-B2962)+0)</f>
        <v>6592117</v>
      </c>
      <c r="F2962" s="1">
        <f>IF(C2962&lt;0,443300000,44330*(1-POWER(C2962/$A$1,1/5.255))*1000)</f>
        <v>6590892.2118934263</v>
      </c>
      <c r="H2962" s="5">
        <f t="shared" si="46"/>
        <v>1.8579586900137628E-4</v>
      </c>
    </row>
    <row r="2963" spans="1:8">
      <c r="A2963" s="3" t="s">
        <v>14068</v>
      </c>
      <c r="B2963" s="1">
        <f>IF(ISERROR(SEARCH(" ",A2963)), 0, SEARCH(" ",A2963))</f>
        <v>6</v>
      </c>
      <c r="C2963" s="1">
        <f>IF(0=B2963,-1,LEFT(A2963,B2963-1)+0)</f>
        <v>37319</v>
      </c>
      <c r="D2963" s="1">
        <f>IF(B2963=0,-1,RIGHT(A2963,LEN(A2963)-B2963)+0)</f>
        <v>6595985</v>
      </c>
      <c r="F2963" s="1">
        <f>IF(C2963&lt;0,443300000,44330*(1-POWER(C2963/$A$1,1/5.255))*1000)</f>
        <v>6594739.7277576691</v>
      </c>
      <c r="H2963" s="5">
        <f t="shared" si="46"/>
        <v>1.8879246122162891E-4</v>
      </c>
    </row>
    <row r="2964" spans="1:8">
      <c r="A2964" s="3" t="s">
        <v>14069</v>
      </c>
      <c r="B2964" s="1">
        <f>IF(ISERROR(SEARCH(" ",A2964)), 0, SEARCH(" ",A2964))</f>
        <v>6</v>
      </c>
      <c r="C2964" s="1">
        <f>IF(0=B2964,-1,LEFT(A2964,B2964-1)+0)</f>
        <v>37299</v>
      </c>
      <c r="D2964" s="1">
        <f>IF(B2964=0,-1,RIGHT(A2964,LEN(A2964)-B2964)+0)</f>
        <v>6599870</v>
      </c>
      <c r="F2964" s="1">
        <f>IF(C2964&lt;0,443300000,44330*(1-POWER(C2964/$A$1,1/5.255))*1000)</f>
        <v>6598588.9135644324</v>
      </c>
      <c r="H2964" s="5">
        <f t="shared" si="46"/>
        <v>1.9410782872504877E-4</v>
      </c>
    </row>
    <row r="2965" spans="1:8">
      <c r="A2965" s="3" t="s">
        <v>14070</v>
      </c>
      <c r="B2965" s="1">
        <f>IF(ISERROR(SEARCH(" ",A2965)), 0, SEARCH(" ",A2965))</f>
        <v>6</v>
      </c>
      <c r="C2965" s="1">
        <f>IF(0=B2965,-1,LEFT(A2965,B2965-1)+0)</f>
        <v>37279</v>
      </c>
      <c r="D2965" s="1">
        <f>IF(B2965=0,-1,RIGHT(A2965,LEN(A2965)-B2965)+0)</f>
        <v>6603754</v>
      </c>
      <c r="F2965" s="1">
        <f>IF(C2965&lt;0,443300000,44330*(1-POWER(C2965/$A$1,1/5.255))*1000)</f>
        <v>6602439.7709345324</v>
      </c>
      <c r="H2965" s="5">
        <f t="shared" si="46"/>
        <v>1.9901242012764308E-4</v>
      </c>
    </row>
    <row r="2966" spans="1:8">
      <c r="A2966" s="3" t="s">
        <v>14071</v>
      </c>
      <c r="B2966" s="1">
        <f>IF(ISERROR(SEARCH(" ",A2966)), 0, SEARCH(" ",A2966))</f>
        <v>6</v>
      </c>
      <c r="C2966" s="1">
        <f>IF(0=B2966,-1,LEFT(A2966,B2966-1)+0)</f>
        <v>37259</v>
      </c>
      <c r="D2966" s="1">
        <f>IF(B2966=0,-1,RIGHT(A2966,LEN(A2966)-B2966)+0)</f>
        <v>6607639</v>
      </c>
      <c r="F2966" s="1">
        <f>IF(C2966&lt;0,443300000,44330*(1-POWER(C2966/$A$1,1/5.255))*1000)</f>
        <v>6606292.3014912466</v>
      </c>
      <c r="H2966" s="5">
        <f t="shared" si="46"/>
        <v>2.0380933473415259E-4</v>
      </c>
    </row>
    <row r="2967" spans="1:8">
      <c r="A2967" s="3" t="s">
        <v>14072</v>
      </c>
      <c r="B2967" s="1">
        <f>IF(ISERROR(SEARCH(" ",A2967)), 0, SEARCH(" ",A2967))</f>
        <v>6</v>
      </c>
      <c r="C2967" s="1">
        <f>IF(0=B2967,-1,LEFT(A2967,B2967-1)+0)</f>
        <v>37239</v>
      </c>
      <c r="D2967" s="1">
        <f>IF(B2967=0,-1,RIGHT(A2967,LEN(A2967)-B2967)+0)</f>
        <v>6611523</v>
      </c>
      <c r="F2967" s="1">
        <f>IF(C2967&lt;0,443300000,44330*(1-POWER(C2967/$A$1,1/5.255))*1000)</f>
        <v>6610146.5068602944</v>
      </c>
      <c r="H2967" s="5">
        <f t="shared" si="46"/>
        <v>2.0819607520167755E-4</v>
      </c>
    </row>
    <row r="2968" spans="1:8">
      <c r="A2968" s="3" t="s">
        <v>14073</v>
      </c>
      <c r="B2968" s="1">
        <f>IF(ISERROR(SEARCH(" ",A2968)), 0, SEARCH(" ",A2968))</f>
        <v>6</v>
      </c>
      <c r="C2968" s="1">
        <f>IF(0=B2968,-1,LEFT(A2968,B2968-1)+0)</f>
        <v>37219</v>
      </c>
      <c r="D2968" s="1">
        <f>IF(B2968=0,-1,RIGHT(A2968,LEN(A2968)-B2968)+0)</f>
        <v>6615408</v>
      </c>
      <c r="F2968" s="1">
        <f>IF(C2968&lt;0,443300000,44330*(1-POWER(C2968/$A$1,1/5.255))*1000)</f>
        <v>6614002.3886698419</v>
      </c>
      <c r="H2968" s="5">
        <f t="shared" si="46"/>
        <v>2.1247538022720248E-4</v>
      </c>
    </row>
    <row r="2969" spans="1:8">
      <c r="A2969" s="3" t="s">
        <v>14074</v>
      </c>
      <c r="B2969" s="1">
        <f>IF(ISERROR(SEARCH(" ",A2969)), 0, SEARCH(" ",A2969))</f>
        <v>6</v>
      </c>
      <c r="C2969" s="1">
        <f>IF(0=B2969,-1,LEFT(A2969,B2969-1)+0)</f>
        <v>37199</v>
      </c>
      <c r="D2969" s="1">
        <f>IF(B2969=0,-1,RIGHT(A2969,LEN(A2969)-B2969)+0)</f>
        <v>6619293</v>
      </c>
      <c r="F2969" s="1">
        <f>IF(C2969&lt;0,443300000,44330*(1-POWER(C2969/$A$1,1/5.255))*1000)</f>
        <v>6617859.9485505279</v>
      </c>
      <c r="H2969" s="5">
        <f t="shared" si="46"/>
        <v>2.1649614988671518E-4</v>
      </c>
    </row>
    <row r="2970" spans="1:8">
      <c r="A2970" s="3" t="s">
        <v>14075</v>
      </c>
      <c r="B2970" s="1">
        <f>IF(ISERROR(SEARCH(" ",A2970)), 0, SEARCH(" ",A2970))</f>
        <v>6</v>
      </c>
      <c r="C2970" s="1">
        <f>IF(0=B2970,-1,LEFT(A2970,B2970-1)+0)</f>
        <v>37179</v>
      </c>
      <c r="D2970" s="1">
        <f>IF(B2970=0,-1,RIGHT(A2970,LEN(A2970)-B2970)+0)</f>
        <v>6623177</v>
      </c>
      <c r="F2970" s="1">
        <f>IF(C2970&lt;0,443300000,44330*(1-POWER(C2970/$A$1,1/5.255))*1000)</f>
        <v>6621719.188135446</v>
      </c>
      <c r="H2970" s="5">
        <f t="shared" si="46"/>
        <v>2.2010764087294522E-4</v>
      </c>
    </row>
    <row r="2971" spans="1:8">
      <c r="A2971" s="3" t="s">
        <v>14076</v>
      </c>
      <c r="B2971" s="1">
        <f>IF(ISERROR(SEARCH(" ",A2971)), 0, SEARCH(" ",A2971))</f>
        <v>6</v>
      </c>
      <c r="C2971" s="1">
        <f>IF(0=B2971,-1,LEFT(A2971,B2971-1)+0)</f>
        <v>37159</v>
      </c>
      <c r="D2971" s="1">
        <f>IF(B2971=0,-1,RIGHT(A2971,LEN(A2971)-B2971)+0)</f>
        <v>6627062</v>
      </c>
      <c r="F2971" s="1">
        <f>IF(C2971&lt;0,443300000,44330*(1-POWER(C2971/$A$1,1/5.255))*1000)</f>
        <v>6625580.1090601552</v>
      </c>
      <c r="H2971" s="5">
        <f t="shared" si="46"/>
        <v>2.2361205310057039E-4</v>
      </c>
    </row>
    <row r="2972" spans="1:8">
      <c r="A2972" s="3" t="s">
        <v>14077</v>
      </c>
      <c r="B2972" s="1">
        <f>IF(ISERROR(SEARCH(" ",A2972)), 0, SEARCH(" ",A2972))</f>
        <v>6</v>
      </c>
      <c r="C2972" s="1">
        <f>IF(0=B2972,-1,LEFT(A2972,B2972-1)+0)</f>
        <v>37139</v>
      </c>
      <c r="D2972" s="1">
        <f>IF(B2972=0,-1,RIGHT(A2972,LEN(A2972)-B2972)+0)</f>
        <v>6630930</v>
      </c>
      <c r="F2972" s="1">
        <f>IF(C2972&lt;0,443300000,44330*(1-POWER(C2972/$A$1,1/5.255))*1000)</f>
        <v>6629442.7129626954</v>
      </c>
      <c r="H2972" s="5">
        <f t="shared" si="46"/>
        <v>2.2429539103935685E-4</v>
      </c>
    </row>
    <row r="2973" spans="1:8">
      <c r="A2973" s="3" t="s">
        <v>14078</v>
      </c>
      <c r="B2973" s="1">
        <f>IF(ISERROR(SEARCH(" ",A2973)), 0, SEARCH(" ",A2973))</f>
        <v>6</v>
      </c>
      <c r="C2973" s="1">
        <f>IF(0=B2973,-1,LEFT(A2973,B2973-1)+0)</f>
        <v>37119</v>
      </c>
      <c r="D2973" s="1">
        <f>IF(B2973=0,-1,RIGHT(A2973,LEN(A2973)-B2973)+0)</f>
        <v>6634814</v>
      </c>
      <c r="F2973" s="1">
        <f>IF(C2973&lt;0,443300000,44330*(1-POWER(C2973/$A$1,1/5.255))*1000)</f>
        <v>6633307.0014835848</v>
      </c>
      <c r="H2973" s="5">
        <f t="shared" si="46"/>
        <v>2.271350058065299E-4</v>
      </c>
    </row>
    <row r="2974" spans="1:8">
      <c r="A2974" s="3" t="s">
        <v>14079</v>
      </c>
      <c r="B2974" s="1">
        <f>IF(ISERROR(SEARCH(" ",A2974)), 0, SEARCH(" ",A2974))</f>
        <v>6</v>
      </c>
      <c r="C2974" s="1">
        <f>IF(0=B2974,-1,LEFT(A2974,B2974-1)+0)</f>
        <v>37099</v>
      </c>
      <c r="D2974" s="1">
        <f>IF(B2974=0,-1,RIGHT(A2974,LEN(A2974)-B2974)+0)</f>
        <v>6638699</v>
      </c>
      <c r="F2974" s="1">
        <f>IF(C2974&lt;0,443300000,44330*(1-POWER(C2974/$A$1,1/5.255))*1000)</f>
        <v>6637172.9762658272</v>
      </c>
      <c r="H2974" s="5">
        <f t="shared" si="46"/>
        <v>2.2986789040635916E-4</v>
      </c>
    </row>
    <row r="2975" spans="1:8">
      <c r="A2975" s="3" t="s">
        <v>14080</v>
      </c>
      <c r="B2975" s="1">
        <f>IF(ISERROR(SEARCH(" ",A2975)), 0, SEARCH(" ",A2975))</f>
        <v>6</v>
      </c>
      <c r="C2975" s="1">
        <f>IF(0=B2975,-1,LEFT(A2975,B2975-1)+0)</f>
        <v>37079</v>
      </c>
      <c r="D2975" s="1">
        <f>IF(B2975=0,-1,RIGHT(A2975,LEN(A2975)-B2975)+0)</f>
        <v>6642583</v>
      </c>
      <c r="F2975" s="1">
        <f>IF(C2975&lt;0,443300000,44330*(1-POWER(C2975/$A$1,1/5.255))*1000)</f>
        <v>6641040.6389549095</v>
      </c>
      <c r="H2975" s="5">
        <f t="shared" si="46"/>
        <v>2.3219296546094818E-4</v>
      </c>
    </row>
    <row r="2976" spans="1:8">
      <c r="A2976" s="3" t="s">
        <v>14081</v>
      </c>
      <c r="B2976" s="1">
        <f>IF(ISERROR(SEARCH(" ",A2976)), 0, SEARCH(" ",A2976))</f>
        <v>6</v>
      </c>
      <c r="C2976" s="1">
        <f>IF(0=B2976,-1,LEFT(A2976,B2976-1)+0)</f>
        <v>37059</v>
      </c>
      <c r="D2976" s="1">
        <f>IF(B2976=0,-1,RIGHT(A2976,LEN(A2976)-B2976)+0)</f>
        <v>6646468</v>
      </c>
      <c r="F2976" s="1">
        <f>IF(C2976&lt;0,443300000,44330*(1-POWER(C2976/$A$1,1/5.255))*1000)</f>
        <v>6644909.9911988145</v>
      </c>
      <c r="H2976" s="5">
        <f t="shared" si="46"/>
        <v>2.3441154026251627E-4</v>
      </c>
    </row>
    <row r="2977" spans="1:8">
      <c r="A2977" s="3" t="s">
        <v>14082</v>
      </c>
      <c r="B2977" s="1">
        <f>IF(ISERROR(SEARCH(" ",A2977)), 0, SEARCH(" ",A2977))</f>
        <v>6</v>
      </c>
      <c r="C2977" s="1">
        <f>IF(0=B2977,-1,LEFT(A2977,B2977-1)+0)</f>
        <v>37039</v>
      </c>
      <c r="D2977" s="1">
        <f>IF(B2977=0,-1,RIGHT(A2977,LEN(A2977)-B2977)+0)</f>
        <v>6650352</v>
      </c>
      <c r="F2977" s="1">
        <f>IF(C2977&lt;0,443300000,44330*(1-POWER(C2977/$A$1,1/5.255))*1000)</f>
        <v>6648781.0346480282</v>
      </c>
      <c r="H2977" s="5">
        <f t="shared" si="46"/>
        <v>2.3622288744592731E-4</v>
      </c>
    </row>
    <row r="2978" spans="1:8">
      <c r="A2978" s="3" t="s">
        <v>14083</v>
      </c>
      <c r="B2978" s="1">
        <f>IF(ISERROR(SEARCH(" ",A2978)), 0, SEARCH(" ",A2978))</f>
        <v>6</v>
      </c>
      <c r="C2978" s="1">
        <f>IF(0=B2978,-1,LEFT(A2978,B2978-1)+0)</f>
        <v>37019</v>
      </c>
      <c r="D2978" s="1">
        <f>IF(B2978=0,-1,RIGHT(A2978,LEN(A2978)-B2978)+0)</f>
        <v>6654237</v>
      </c>
      <c r="F2978" s="1">
        <f>IF(C2978&lt;0,443300000,44330*(1-POWER(C2978/$A$1,1/5.255))*1000)</f>
        <v>6652653.7709555374</v>
      </c>
      <c r="H2978" s="5">
        <f t="shared" si="46"/>
        <v>2.3792796145712184E-4</v>
      </c>
    </row>
    <row r="2979" spans="1:8">
      <c r="A2979" s="3" t="s">
        <v>14084</v>
      </c>
      <c r="B2979" s="1">
        <f>IF(ISERROR(SEARCH(" ",A2979)), 0, SEARCH(" ",A2979))</f>
        <v>6</v>
      </c>
      <c r="C2979" s="1">
        <f>IF(0=B2979,-1,LEFT(A2979,B2979-1)+0)</f>
        <v>36999</v>
      </c>
      <c r="D2979" s="1">
        <f>IF(B2979=0,-1,RIGHT(A2979,LEN(A2979)-B2979)+0)</f>
        <v>6658122</v>
      </c>
      <c r="F2979" s="1">
        <f>IF(C2979&lt;0,443300000,44330*(1-POWER(C2979/$A$1,1/5.255))*1000)</f>
        <v>6656528.2017768472</v>
      </c>
      <c r="H2979" s="5">
        <f t="shared" si="46"/>
        <v>2.393765423872913E-4</v>
      </c>
    </row>
    <row r="2980" spans="1:8">
      <c r="A2980" s="3" t="s">
        <v>14085</v>
      </c>
      <c r="B2980" s="1">
        <f>IF(ISERROR(SEARCH(" ",A2980)), 0, SEARCH(" ",A2980))</f>
        <v>6</v>
      </c>
      <c r="C2980" s="1">
        <f>IF(0=B2980,-1,LEFT(A2980,B2980-1)+0)</f>
        <v>36979</v>
      </c>
      <c r="D2980" s="1">
        <f>IF(B2980=0,-1,RIGHT(A2980,LEN(A2980)-B2980)+0)</f>
        <v>6662006</v>
      </c>
      <c r="F2980" s="1">
        <f>IF(C2980&lt;0,443300000,44330*(1-POWER(C2980/$A$1,1/5.255))*1000)</f>
        <v>6660404.3287699604</v>
      </c>
      <c r="H2980" s="5">
        <f t="shared" si="46"/>
        <v>2.404187612619321E-4</v>
      </c>
    </row>
    <row r="2981" spans="1:8">
      <c r="A2981" s="3" t="s">
        <v>14086</v>
      </c>
      <c r="B2981" s="1">
        <f>IF(ISERROR(SEARCH(" ",A2981)), 0, SEARCH(" ",A2981))</f>
        <v>6</v>
      </c>
      <c r="C2981" s="1">
        <f>IF(0=B2981,-1,LEFT(A2981,B2981-1)+0)</f>
        <v>36959</v>
      </c>
      <c r="D2981" s="1">
        <f>IF(B2981=0,-1,RIGHT(A2981,LEN(A2981)-B2981)+0)</f>
        <v>6665874</v>
      </c>
      <c r="F2981" s="1">
        <f>IF(C2981&lt;0,443300000,44330*(1-POWER(C2981/$A$1,1/5.255))*1000)</f>
        <v>6664282.1535954224</v>
      </c>
      <c r="H2981" s="5">
        <f t="shared" si="46"/>
        <v>2.3880535464330791E-4</v>
      </c>
    </row>
    <row r="2982" spans="1:8">
      <c r="A2982" s="3" t="s">
        <v>14087</v>
      </c>
      <c r="B2982" s="1">
        <f>IF(ISERROR(SEARCH(" ",A2982)), 0, SEARCH(" ",A2982))</f>
        <v>6</v>
      </c>
      <c r="C2982" s="1">
        <f>IF(0=B2982,-1,LEFT(A2982,B2982-1)+0)</f>
        <v>36939</v>
      </c>
      <c r="D2982" s="1">
        <f>IF(B2982=0,-1,RIGHT(A2982,LEN(A2982)-B2982)+0)</f>
        <v>6669759</v>
      </c>
      <c r="F2982" s="1">
        <f>IF(C2982&lt;0,443300000,44330*(1-POWER(C2982/$A$1,1/5.255))*1000)</f>
        <v>6668161.6779162828</v>
      </c>
      <c r="H2982" s="5">
        <f t="shared" si="46"/>
        <v>2.3948722640761263E-4</v>
      </c>
    </row>
    <row r="2983" spans="1:8">
      <c r="A2983" s="3" t="s">
        <v>14088</v>
      </c>
      <c r="B2983" s="1">
        <f>IF(ISERROR(SEARCH(" ",A2983)), 0, SEARCH(" ",A2983))</f>
        <v>6</v>
      </c>
      <c r="C2983" s="1">
        <f>IF(0=B2983,-1,LEFT(A2983,B2983-1)+0)</f>
        <v>36919</v>
      </c>
      <c r="D2983" s="1">
        <f>IF(B2983=0,-1,RIGHT(A2983,LEN(A2983)-B2983)+0)</f>
        <v>6673643</v>
      </c>
      <c r="F2983" s="1">
        <f>IF(C2983&lt;0,443300000,44330*(1-POWER(C2983/$A$1,1/5.255))*1000)</f>
        <v>6672042.9033981301</v>
      </c>
      <c r="H2983" s="5">
        <f t="shared" si="46"/>
        <v>2.3976358967207431E-4</v>
      </c>
    </row>
    <row r="2984" spans="1:8">
      <c r="A2984" s="3" t="s">
        <v>14089</v>
      </c>
      <c r="B2984" s="1">
        <f>IF(ISERROR(SEARCH(" ",A2984)), 0, SEARCH(" ",A2984))</f>
        <v>6</v>
      </c>
      <c r="C2984" s="1">
        <f>IF(0=B2984,-1,LEFT(A2984,B2984-1)+0)</f>
        <v>36899</v>
      </c>
      <c r="D2984" s="1">
        <f>IF(B2984=0,-1,RIGHT(A2984,LEN(A2984)-B2984)+0)</f>
        <v>6677528</v>
      </c>
      <c r="F2984" s="1">
        <f>IF(C2984&lt;0,443300000,44330*(1-POWER(C2984/$A$1,1/5.255))*1000)</f>
        <v>6675925.8317090981</v>
      </c>
      <c r="H2984" s="5">
        <f t="shared" si="46"/>
        <v>2.3993434260431842E-4</v>
      </c>
    </row>
    <row r="2985" spans="1:8">
      <c r="A2985" s="3" t="s">
        <v>14090</v>
      </c>
      <c r="B2985" s="1">
        <f>IF(ISERROR(SEARCH(" ",A2985)), 0, SEARCH(" ",A2985))</f>
        <v>6</v>
      </c>
      <c r="C2985" s="1">
        <f>IF(0=B2985,-1,LEFT(A2985,B2985-1)+0)</f>
        <v>36879</v>
      </c>
      <c r="D2985" s="1">
        <f>IF(B2985=0,-1,RIGHT(A2985,LEN(A2985)-B2985)+0)</f>
        <v>6681412</v>
      </c>
      <c r="F2985" s="1">
        <f>IF(C2985&lt;0,443300000,44330*(1-POWER(C2985/$A$1,1/5.255))*1000)</f>
        <v>6679810.4645198444</v>
      </c>
      <c r="H2985" s="5">
        <f t="shared" si="46"/>
        <v>2.3970015322443962E-4</v>
      </c>
    </row>
    <row r="2986" spans="1:8">
      <c r="A2986" s="3" t="s">
        <v>14091</v>
      </c>
      <c r="B2986" s="1">
        <f>IF(ISERROR(SEARCH(" ",A2986)), 0, SEARCH(" ",A2986))</f>
        <v>6</v>
      </c>
      <c r="C2986" s="1">
        <f>IF(0=B2986,-1,LEFT(A2986,B2986-1)+0)</f>
        <v>36859</v>
      </c>
      <c r="D2986" s="1">
        <f>IF(B2986=0,-1,RIGHT(A2986,LEN(A2986)-B2986)+0)</f>
        <v>6685297</v>
      </c>
      <c r="F2986" s="1">
        <f>IF(C2986&lt;0,443300000,44330*(1-POWER(C2986/$A$1,1/5.255))*1000)</f>
        <v>6683696.8035035813</v>
      </c>
      <c r="H2986" s="5">
        <f t="shared" si="46"/>
        <v>2.3936056938363056E-4</v>
      </c>
    </row>
    <row r="2987" spans="1:8">
      <c r="A2987" s="3" t="s">
        <v>14092</v>
      </c>
      <c r="B2987" s="1">
        <f>IF(ISERROR(SEARCH(" ",A2987)), 0, SEARCH(" ",A2987))</f>
        <v>6</v>
      </c>
      <c r="C2987" s="1">
        <f>IF(0=B2987,-1,LEFT(A2987,B2987-1)+0)</f>
        <v>36839</v>
      </c>
      <c r="D2987" s="1">
        <f>IF(B2987=0,-1,RIGHT(A2987,LEN(A2987)-B2987)+0)</f>
        <v>6689181</v>
      </c>
      <c r="F2987" s="1">
        <f>IF(C2987&lt;0,443300000,44330*(1-POWER(C2987/$A$1,1/5.255))*1000)</f>
        <v>6687584.8503360823</v>
      </c>
      <c r="H2987" s="5">
        <f t="shared" si="46"/>
        <v>2.3861660551833183E-4</v>
      </c>
    </row>
    <row r="2988" spans="1:8">
      <c r="A2988" s="3" t="s">
        <v>14093</v>
      </c>
      <c r="B2988" s="1">
        <f>IF(ISERROR(SEARCH(" ",A2988)), 0, SEARCH(" ",A2988))</f>
        <v>6</v>
      </c>
      <c r="C2988" s="1">
        <f>IF(0=B2988,-1,LEFT(A2988,B2988-1)+0)</f>
        <v>36819</v>
      </c>
      <c r="D2988" s="1">
        <f>IF(B2988=0,-1,RIGHT(A2988,LEN(A2988)-B2988)+0)</f>
        <v>6693066</v>
      </c>
      <c r="F2988" s="1">
        <f>IF(C2988&lt;0,443300000,44330*(1-POWER(C2988/$A$1,1/5.255))*1000)</f>
        <v>6691474.606695652</v>
      </c>
      <c r="H2988" s="5">
        <f t="shared" si="46"/>
        <v>2.3776746028621141E-4</v>
      </c>
    </row>
    <row r="2989" spans="1:8">
      <c r="A2989" s="3" t="s">
        <v>14094</v>
      </c>
      <c r="B2989" s="1">
        <f>IF(ISERROR(SEARCH(" ",A2989)), 0, SEARCH(" ",A2989))</f>
        <v>6</v>
      </c>
      <c r="C2989" s="1">
        <f>IF(0=B2989,-1,LEFT(A2989,B2989-1)+0)</f>
        <v>36799</v>
      </c>
      <c r="D2989" s="1">
        <f>IF(B2989=0,-1,RIGHT(A2989,LEN(A2989)-B2989)+0)</f>
        <v>6696934</v>
      </c>
      <c r="F2989" s="1">
        <f>IF(C2989&lt;0,443300000,44330*(1-POWER(C2989/$A$1,1/5.255))*1000)</f>
        <v>6695366.0742631862</v>
      </c>
      <c r="H2989" s="5">
        <f t="shared" si="46"/>
        <v>2.3412590549851708E-4</v>
      </c>
    </row>
    <row r="2990" spans="1:8">
      <c r="A2990" s="3" t="s">
        <v>14095</v>
      </c>
      <c r="B2990" s="1">
        <f>IF(ISERROR(SEARCH(" ",A2990)), 0, SEARCH(" ",A2990))</f>
        <v>6</v>
      </c>
      <c r="C2990" s="1">
        <f>IF(0=B2990,-1,LEFT(A2990,B2990-1)+0)</f>
        <v>36779</v>
      </c>
      <c r="D2990" s="1">
        <f>IF(B2990=0,-1,RIGHT(A2990,LEN(A2990)-B2990)+0)</f>
        <v>6700818</v>
      </c>
      <c r="F2990" s="1">
        <f>IF(C2990&lt;0,443300000,44330*(1-POWER(C2990/$A$1,1/5.255))*1000)</f>
        <v>6699259.2547221351</v>
      </c>
      <c r="H2990" s="5">
        <f t="shared" si="46"/>
        <v>2.326201484452881E-4</v>
      </c>
    </row>
    <row r="2991" spans="1:8">
      <c r="A2991" s="3" t="s">
        <v>14096</v>
      </c>
      <c r="B2991" s="1">
        <f>IF(ISERROR(SEARCH(" ",A2991)), 0, SEARCH(" ",A2991))</f>
        <v>6</v>
      </c>
      <c r="C2991" s="1">
        <f>IF(0=B2991,-1,LEFT(A2991,B2991-1)+0)</f>
        <v>36759</v>
      </c>
      <c r="D2991" s="1">
        <f>IF(B2991=0,-1,RIGHT(A2991,LEN(A2991)-B2991)+0)</f>
        <v>6704703</v>
      </c>
      <c r="F2991" s="1">
        <f>IF(C2991&lt;0,443300000,44330*(1-POWER(C2991/$A$1,1/5.255))*1000)</f>
        <v>6703154.1497585066</v>
      </c>
      <c r="H2991" s="5">
        <f t="shared" si="46"/>
        <v>2.3100952294134933E-4</v>
      </c>
    </row>
    <row r="2992" spans="1:8">
      <c r="A2992" s="3" t="s">
        <v>14097</v>
      </c>
      <c r="B2992" s="1">
        <f>IF(ISERROR(SEARCH(" ",A2992)), 0, SEARCH(" ",A2992))</f>
        <v>6</v>
      </c>
      <c r="C2992" s="1">
        <f>IF(0=B2992,-1,LEFT(A2992,B2992-1)+0)</f>
        <v>36739</v>
      </c>
      <c r="D2992" s="1">
        <f>IF(B2992=0,-1,RIGHT(A2992,LEN(A2992)-B2992)+0)</f>
        <v>6708587</v>
      </c>
      <c r="F2992" s="1">
        <f>IF(C2992&lt;0,443300000,44330*(1-POWER(C2992/$A$1,1/5.255))*1000)</f>
        <v>6707050.7610609131</v>
      </c>
      <c r="H2992" s="5">
        <f t="shared" si="46"/>
        <v>2.2899590317408219E-4</v>
      </c>
    </row>
    <row r="2993" spans="1:8">
      <c r="A2993" s="3" t="s">
        <v>14098</v>
      </c>
      <c r="B2993" s="1">
        <f>IF(ISERROR(SEARCH(" ",A2993)), 0, SEARCH(" ",A2993))</f>
        <v>6</v>
      </c>
      <c r="C2993" s="1">
        <f>IF(0=B2993,-1,LEFT(A2993,B2993-1)+0)</f>
        <v>36719</v>
      </c>
      <c r="D2993" s="1">
        <f>IF(B2993=0,-1,RIGHT(A2993,LEN(A2993)-B2993)+0)</f>
        <v>6712472</v>
      </c>
      <c r="F2993" s="1">
        <f>IF(C2993&lt;0,443300000,44330*(1-POWER(C2993/$A$1,1/5.255))*1000)</f>
        <v>6710949.0903205415</v>
      </c>
      <c r="H2993" s="5">
        <f t="shared" si="46"/>
        <v>2.2687762115931011E-4</v>
      </c>
    </row>
    <row r="2994" spans="1:8">
      <c r="A2994" s="3" t="s">
        <v>14099</v>
      </c>
      <c r="B2994" s="1">
        <f>IF(ISERROR(SEARCH(" ",A2994)), 0, SEARCH(" ",A2994))</f>
        <v>6</v>
      </c>
      <c r="C2994" s="1">
        <f>IF(0=B2994,-1,LEFT(A2994,B2994-1)+0)</f>
        <v>36699</v>
      </c>
      <c r="D2994" s="1">
        <f>IF(B2994=0,-1,RIGHT(A2994,LEN(A2994)-B2994)+0)</f>
        <v>6716357</v>
      </c>
      <c r="F2994" s="1">
        <f>IF(C2994&lt;0,443300000,44330*(1-POWER(C2994/$A$1,1/5.255))*1000)</f>
        <v>6714849.139231151</v>
      </c>
      <c r="H2994" s="5">
        <f t="shared" si="46"/>
        <v>2.2450575049078395E-4</v>
      </c>
    </row>
    <row r="2995" spans="1:8">
      <c r="A2995" s="3" t="s">
        <v>14100</v>
      </c>
      <c r="B2995" s="1">
        <f>IF(ISERROR(SEARCH(" ",A2995)), 0, SEARCH(" ",A2995))</f>
        <v>6</v>
      </c>
      <c r="C2995" s="1">
        <f>IF(0=B2995,-1,LEFT(A2995,B2995-1)+0)</f>
        <v>36679</v>
      </c>
      <c r="D2995" s="1">
        <f>IF(B2995=0,-1,RIGHT(A2995,LEN(A2995)-B2995)+0)</f>
        <v>6720241</v>
      </c>
      <c r="F2995" s="1">
        <f>IF(C2995&lt;0,443300000,44330*(1-POWER(C2995/$A$1,1/5.255))*1000)</f>
        <v>6718750.9094891213</v>
      </c>
      <c r="H2995" s="5">
        <f t="shared" si="46"/>
        <v>2.217317073716124E-4</v>
      </c>
    </row>
    <row r="2996" spans="1:8">
      <c r="A2996" s="3" t="s">
        <v>14101</v>
      </c>
      <c r="B2996" s="1">
        <f>IF(ISERROR(SEARCH(" ",A2996)), 0, SEARCH(" ",A2996))</f>
        <v>6</v>
      </c>
      <c r="C2996" s="1">
        <f>IF(0=B2996,-1,LEFT(A2996,B2996-1)+0)</f>
        <v>36659</v>
      </c>
      <c r="D2996" s="1">
        <f>IF(B2996=0,-1,RIGHT(A2996,LEN(A2996)-B2996)+0)</f>
        <v>6724126</v>
      </c>
      <c r="F2996" s="1">
        <f>IF(C2996&lt;0,443300000,44330*(1-POWER(C2996/$A$1,1/5.255))*1000)</f>
        <v>6722654.402793413</v>
      </c>
      <c r="H2996" s="5">
        <f t="shared" si="46"/>
        <v>2.1885330622700583E-4</v>
      </c>
    </row>
    <row r="2997" spans="1:8">
      <c r="A2997" s="3" t="s">
        <v>14102</v>
      </c>
      <c r="B2997" s="1">
        <f>IF(ISERROR(SEARCH(" ",A2997)), 0, SEARCH(" ",A2997))</f>
        <v>6</v>
      </c>
      <c r="C2997" s="1">
        <f>IF(0=B2997,-1,LEFT(A2997,B2997-1)+0)</f>
        <v>36639</v>
      </c>
      <c r="D2997" s="1">
        <f>IF(B2997=0,-1,RIGHT(A2997,LEN(A2997)-B2997)+0)</f>
        <v>6728010</v>
      </c>
      <c r="F2997" s="1">
        <f>IF(C2997&lt;0,443300000,44330*(1-POWER(C2997/$A$1,1/5.255))*1000)</f>
        <v>6726559.6208455954</v>
      </c>
      <c r="H2997" s="5">
        <f t="shared" si="46"/>
        <v>2.1557327566466537E-4</v>
      </c>
    </row>
    <row r="2998" spans="1:8">
      <c r="A2998" s="3" t="s">
        <v>14103</v>
      </c>
      <c r="B2998" s="1">
        <f>IF(ISERROR(SEARCH(" ",A2998)), 0, SEARCH(" ",A2998))</f>
        <v>6</v>
      </c>
      <c r="C2998" s="1">
        <f>IF(0=B2998,-1,LEFT(A2998,B2998-1)+0)</f>
        <v>36619</v>
      </c>
      <c r="D2998" s="1">
        <f>IF(B2998=0,-1,RIGHT(A2998,LEN(A2998)-B2998)+0)</f>
        <v>6731878</v>
      </c>
      <c r="F2998" s="1">
        <f>IF(C2998&lt;0,443300000,44330*(1-POWER(C2998/$A$1,1/5.255))*1000)</f>
        <v>6730466.5653498545</v>
      </c>
      <c r="H2998" s="5">
        <f t="shared" si="46"/>
        <v>2.0966432400371354E-4</v>
      </c>
    </row>
    <row r="2999" spans="1:8">
      <c r="A2999" s="3" t="s">
        <v>14104</v>
      </c>
      <c r="B2999" s="1">
        <f>IF(ISERROR(SEARCH(" ",A2999)), 0, SEARCH(" ",A2999))</f>
        <v>6</v>
      </c>
      <c r="C2999" s="1">
        <f>IF(0=B2999,-1,LEFT(A2999,B2999-1)+0)</f>
        <v>36599</v>
      </c>
      <c r="D2999" s="1">
        <f>IF(B2999=0,-1,RIGHT(A2999,LEN(A2999)-B2999)+0)</f>
        <v>6735763</v>
      </c>
      <c r="F2999" s="1">
        <f>IF(C2999&lt;0,443300000,44330*(1-POWER(C2999/$A$1,1/5.255))*1000)</f>
        <v>6734375.2380129797</v>
      </c>
      <c r="H2999" s="5">
        <f t="shared" si="46"/>
        <v>2.0602892159659738E-4</v>
      </c>
    </row>
    <row r="3000" spans="1:8">
      <c r="A3000" s="3" t="s">
        <v>14105</v>
      </c>
      <c r="B3000" s="1">
        <f>IF(ISERROR(SEARCH(" ",A3000)), 0, SEARCH(" ",A3000))</f>
        <v>6</v>
      </c>
      <c r="C3000" s="1">
        <f>IF(0=B3000,-1,LEFT(A3000,B3000-1)+0)</f>
        <v>36579</v>
      </c>
      <c r="D3000" s="1">
        <f>IF(B3000=0,-1,RIGHT(A3000,LEN(A3000)-B3000)+0)</f>
        <v>6739647</v>
      </c>
      <c r="F3000" s="1">
        <f>IF(C3000&lt;0,443300000,44330*(1-POWER(C3000/$A$1,1/5.255))*1000)</f>
        <v>6738285.6405444015</v>
      </c>
      <c r="H3000" s="5">
        <f t="shared" si="46"/>
        <v>2.019926942165544E-4</v>
      </c>
    </row>
    <row r="3001" spans="1:8">
      <c r="A3001" s="3" t="s">
        <v>14106</v>
      </c>
      <c r="B3001" s="1">
        <f>IF(ISERROR(SEARCH(" ",A3001)), 0, SEARCH(" ",A3001))</f>
        <v>6</v>
      </c>
      <c r="C3001" s="1">
        <f>IF(0=B3001,-1,LEFT(A3001,B3001-1)+0)</f>
        <v>36559</v>
      </c>
      <c r="D3001" s="1">
        <f>IF(B3001=0,-1,RIGHT(A3001,LEN(A3001)-B3001)+0)</f>
        <v>6743532</v>
      </c>
      <c r="F3001" s="1">
        <f>IF(C3001&lt;0,443300000,44330*(1-POWER(C3001/$A$1,1/5.255))*1000)</f>
        <v>6742197.7746561542</v>
      </c>
      <c r="H3001" s="5">
        <f t="shared" si="46"/>
        <v>1.9785260066175776E-4</v>
      </c>
    </row>
    <row r="3002" spans="1:8">
      <c r="A3002" s="3" t="s">
        <v>14107</v>
      </c>
      <c r="B3002" s="1">
        <f>IF(ISERROR(SEARCH(" ",A3002)), 0, SEARCH(" ",A3002))</f>
        <v>6</v>
      </c>
      <c r="C3002" s="1">
        <f>IF(0=B3002,-1,LEFT(A3002,B3002-1)+0)</f>
        <v>36539</v>
      </c>
      <c r="D3002" s="1">
        <f>IF(B3002=0,-1,RIGHT(A3002,LEN(A3002)-B3002)+0)</f>
        <v>6747416</v>
      </c>
      <c r="F3002" s="1">
        <f>IF(C3002&lt;0,443300000,44330*(1-POWER(C3002/$A$1,1/5.255))*1000)</f>
        <v>6746111.6420629248</v>
      </c>
      <c r="H3002" s="5">
        <f t="shared" si="46"/>
        <v>1.9331221568007629E-4</v>
      </c>
    </row>
    <row r="3003" spans="1:8">
      <c r="A3003" s="3" t="s">
        <v>14108</v>
      </c>
      <c r="B3003" s="1">
        <f>IF(ISERROR(SEARCH(" ",A3003)), 0, SEARCH(" ",A3003))</f>
        <v>6</v>
      </c>
      <c r="C3003" s="1">
        <f>IF(0=B3003,-1,LEFT(A3003,B3003-1)+0)</f>
        <v>36519</v>
      </c>
      <c r="D3003" s="1">
        <f>IF(B3003=0,-1,RIGHT(A3003,LEN(A3003)-B3003)+0)</f>
        <v>6751301</v>
      </c>
      <c r="F3003" s="1">
        <f>IF(C3003&lt;0,443300000,44330*(1-POWER(C3003/$A$1,1/5.255))*1000)</f>
        <v>6750027.2444820181</v>
      </c>
      <c r="H3003" s="5">
        <f t="shared" si="46"/>
        <v>1.8866815714214881E-4</v>
      </c>
    </row>
    <row r="3004" spans="1:8">
      <c r="A3004" s="3" t="s">
        <v>14109</v>
      </c>
      <c r="B3004" s="1">
        <f>IF(ISERROR(SEARCH(" ",A3004)), 0, SEARCH(" ",A3004))</f>
        <v>6</v>
      </c>
      <c r="C3004" s="1">
        <f>IF(0=B3004,-1,LEFT(A3004,B3004-1)+0)</f>
        <v>36499</v>
      </c>
      <c r="D3004" s="1">
        <f>IF(B3004=0,-1,RIGHT(A3004,LEN(A3004)-B3004)+0)</f>
        <v>6755186</v>
      </c>
      <c r="F3004" s="1">
        <f>IF(C3004&lt;0,443300000,44330*(1-POWER(C3004/$A$1,1/5.255))*1000)</f>
        <v>6753944.5836333977</v>
      </c>
      <c r="H3004" s="5">
        <f t="shared" si="46"/>
        <v>1.837723441815361E-4</v>
      </c>
    </row>
    <row r="3005" spans="1:8">
      <c r="A3005" s="3" t="s">
        <v>14110</v>
      </c>
      <c r="B3005" s="1">
        <f>IF(ISERROR(SEARCH(" ",A3005)), 0, SEARCH(" ",A3005))</f>
        <v>6</v>
      </c>
      <c r="C3005" s="1">
        <f>IF(0=B3005,-1,LEFT(A3005,B3005-1)+0)</f>
        <v>36479</v>
      </c>
      <c r="D3005" s="1">
        <f>IF(B3005=0,-1,RIGHT(A3005,LEN(A3005)-B3005)+0)</f>
        <v>6759070</v>
      </c>
      <c r="F3005" s="1">
        <f>IF(C3005&lt;0,443300000,44330*(1-POWER(C3005/$A$1,1/5.255))*1000)</f>
        <v>6757863.661239665</v>
      </c>
      <c r="H3005" s="5">
        <f t="shared" si="46"/>
        <v>1.784770331325165E-4</v>
      </c>
    </row>
    <row r="3006" spans="1:8">
      <c r="A3006" s="3" t="s">
        <v>14111</v>
      </c>
      <c r="B3006" s="1">
        <f>IF(ISERROR(SEARCH(" ",A3006)), 0, SEARCH(" ",A3006))</f>
        <v>6</v>
      </c>
      <c r="C3006" s="1">
        <f>IF(0=B3006,-1,LEFT(A3006,B3006-1)+0)</f>
        <v>36459</v>
      </c>
      <c r="D3006" s="1">
        <f>IF(B3006=0,-1,RIGHT(A3006,LEN(A3006)-B3006)+0)</f>
        <v>6762955</v>
      </c>
      <c r="F3006" s="1">
        <f>IF(C3006&lt;0,443300000,44330*(1-POWER(C3006/$A$1,1/5.255))*1000)</f>
        <v>6761784.4790260876</v>
      </c>
      <c r="H3006" s="5">
        <f t="shared" si="46"/>
        <v>1.7307833246154089E-4</v>
      </c>
    </row>
    <row r="3007" spans="1:8">
      <c r="A3007" s="3" t="s">
        <v>14112</v>
      </c>
      <c r="B3007" s="1">
        <f>IF(ISERROR(SEARCH(" ",A3007)), 0, SEARCH(" ",A3007))</f>
        <v>6</v>
      </c>
      <c r="C3007" s="1">
        <f>IF(0=B3007,-1,LEFT(A3007,B3007-1)+0)</f>
        <v>36439</v>
      </c>
      <c r="D3007" s="1">
        <f>IF(B3007=0,-1,RIGHT(A3007,LEN(A3007)-B3007)+0)</f>
        <v>6766822</v>
      </c>
      <c r="F3007" s="1">
        <f>IF(C3007&lt;0,443300000,44330*(1-POWER(C3007/$A$1,1/5.255))*1000)</f>
        <v>6765707.0387205826</v>
      </c>
      <c r="H3007" s="5">
        <f t="shared" si="46"/>
        <v>1.6476882049171505E-4</v>
      </c>
    </row>
    <row r="3008" spans="1:8">
      <c r="A3008" s="3" t="s">
        <v>14113</v>
      </c>
      <c r="B3008" s="1">
        <f>IF(ISERROR(SEARCH(" ",A3008)), 0, SEARCH(" ",A3008))</f>
        <v>6</v>
      </c>
      <c r="C3008" s="1">
        <f>IF(0=B3008,-1,LEFT(A3008,B3008-1)+0)</f>
        <v>36419</v>
      </c>
      <c r="D3008" s="1">
        <f>IF(B3008=0,-1,RIGHT(A3008,LEN(A3008)-B3008)+0)</f>
        <v>6770707</v>
      </c>
      <c r="F3008" s="1">
        <f>IF(C3008&lt;0,443300000,44330*(1-POWER(C3008/$A$1,1/5.255))*1000)</f>
        <v>6769631.3420537375</v>
      </c>
      <c r="H3008" s="5">
        <f t="shared" si="46"/>
        <v>1.588693686290824E-4</v>
      </c>
    </row>
    <row r="3009" spans="1:8">
      <c r="A3009" s="3" t="s">
        <v>14114</v>
      </c>
      <c r="B3009" s="1">
        <f>IF(ISERROR(SEARCH(" ",A3009)), 0, SEARCH(" ",A3009))</f>
        <v>6</v>
      </c>
      <c r="C3009" s="1">
        <f>IF(0=B3009,-1,LEFT(A3009,B3009-1)+0)</f>
        <v>36399</v>
      </c>
      <c r="D3009" s="1">
        <f>IF(B3009=0,-1,RIGHT(A3009,LEN(A3009)-B3009)+0)</f>
        <v>6774592</v>
      </c>
      <c r="F3009" s="1">
        <f>IF(C3009&lt;0,443300000,44330*(1-POWER(C3009/$A$1,1/5.255))*1000)</f>
        <v>6773557.390758804</v>
      </c>
      <c r="H3009" s="5">
        <f t="shared" si="46"/>
        <v>1.5271904805425247E-4</v>
      </c>
    </row>
    <row r="3010" spans="1:8">
      <c r="A3010" s="3" t="s">
        <v>14115</v>
      </c>
      <c r="B3010" s="1">
        <f>IF(ISERROR(SEARCH(" ",A3010)), 0, SEARCH(" ",A3010))</f>
        <v>6</v>
      </c>
      <c r="C3010" s="1">
        <f>IF(0=B3010,-1,LEFT(A3010,B3010-1)+0)</f>
        <v>36379</v>
      </c>
      <c r="D3010" s="1">
        <f>IF(B3010=0,-1,RIGHT(A3010,LEN(A3010)-B3010)+0)</f>
        <v>6778476</v>
      </c>
      <c r="F3010" s="1">
        <f>IF(C3010&lt;0,443300000,44330*(1-POWER(C3010/$A$1,1/5.255))*1000)</f>
        <v>6777485.1865717229</v>
      </c>
      <c r="H3010" s="5">
        <f t="shared" si="46"/>
        <v>1.4617052981778645E-4</v>
      </c>
    </row>
    <row r="3011" spans="1:8">
      <c r="A3011" s="3" t="s">
        <v>14116</v>
      </c>
      <c r="B3011" s="1">
        <f>IF(ISERROR(SEARCH(" ",A3011)), 0, SEARCH(" ",A3011))</f>
        <v>6</v>
      </c>
      <c r="C3011" s="1">
        <f>IF(0=B3011,-1,LEFT(A3011,B3011-1)+0)</f>
        <v>36359</v>
      </c>
      <c r="D3011" s="1">
        <f>IF(B3011=0,-1,RIGHT(A3011,LEN(A3011)-B3011)+0)</f>
        <v>6782361</v>
      </c>
      <c r="F3011" s="1">
        <f>IF(C3011&lt;0,443300000,44330*(1-POWER(C3011/$A$1,1/5.255))*1000)</f>
        <v>6781414.7312311027</v>
      </c>
      <c r="H3011" s="5">
        <f t="shared" si="46"/>
        <v>1.3951908028742206E-4</v>
      </c>
    </row>
    <row r="3012" spans="1:8">
      <c r="A3012" s="3" t="s">
        <v>14117</v>
      </c>
      <c r="B3012" s="1">
        <f>IF(ISERROR(SEARCH(" ",A3012)), 0, SEARCH(" ",A3012))</f>
        <v>6</v>
      </c>
      <c r="C3012" s="1">
        <f>IF(0=B3012,-1,LEFT(A3012,B3012-1)+0)</f>
        <v>36339</v>
      </c>
      <c r="D3012" s="1">
        <f>IF(B3012=0,-1,RIGHT(A3012,LEN(A3012)-B3012)+0)</f>
        <v>6786245</v>
      </c>
      <c r="F3012" s="1">
        <f>IF(C3012&lt;0,443300000,44330*(1-POWER(C3012/$A$1,1/5.255))*1000)</f>
        <v>6785346.0264782459</v>
      </c>
      <c r="H3012" s="5">
        <f t="shared" ref="H3012:H3075" si="47">IF(D3012&gt;0,ABS((F3012-D3012)/D3012),0)</f>
        <v>1.3246994792468378E-4</v>
      </c>
    </row>
    <row r="3013" spans="1:8">
      <c r="A3013" s="3" t="s">
        <v>14118</v>
      </c>
      <c r="B3013" s="1">
        <f>IF(ISERROR(SEARCH(" ",A3013)), 0, SEARCH(" ",A3013))</f>
        <v>6</v>
      </c>
      <c r="C3013" s="1">
        <f>IF(0=B3013,-1,LEFT(A3013,B3013-1)+0)</f>
        <v>36319</v>
      </c>
      <c r="D3013" s="1">
        <f>IF(B3013=0,-1,RIGHT(A3013,LEN(A3013)-B3013)+0)</f>
        <v>6790130</v>
      </c>
      <c r="F3013" s="1">
        <f>IF(C3013&lt;0,443300000,44330*(1-POWER(C3013/$A$1,1/5.255))*1000)</f>
        <v>6789279.0740571562</v>
      </c>
      <c r="H3013" s="5">
        <f t="shared" si="47"/>
        <v>1.2531806354867725E-4</v>
      </c>
    </row>
    <row r="3014" spans="1:8">
      <c r="A3014" s="3" t="s">
        <v>14119</v>
      </c>
      <c r="B3014" s="1">
        <f>IF(ISERROR(SEARCH(" ",A3014)), 0, SEARCH(" ",A3014))</f>
        <v>6</v>
      </c>
      <c r="C3014" s="1">
        <f>IF(0=B3014,-1,LEFT(A3014,B3014-1)+0)</f>
        <v>36299</v>
      </c>
      <c r="D3014" s="1">
        <f>IF(B3014=0,-1,RIGHT(A3014,LEN(A3014)-B3014)+0)</f>
        <v>6794015</v>
      </c>
      <c r="F3014" s="1">
        <f>IF(C3014&lt;0,443300000,44330*(1-POWER(C3014/$A$1,1/5.255))*1000)</f>
        <v>6793213.8757145228</v>
      </c>
      <c r="H3014" s="5">
        <f t="shared" si="47"/>
        <v>1.1791617850081484E-4</v>
      </c>
    </row>
    <row r="3015" spans="1:8">
      <c r="A3015" s="3" t="s">
        <v>14120</v>
      </c>
      <c r="B3015" s="1">
        <f>IF(ISERROR(SEARCH(" ",A3015)), 0, SEARCH(" ",A3015))</f>
        <v>6</v>
      </c>
      <c r="C3015" s="1">
        <f>IF(0=B3015,-1,LEFT(A3015,B3015-1)+0)</f>
        <v>36279</v>
      </c>
      <c r="D3015" s="1">
        <f>IF(B3015=0,-1,RIGHT(A3015,LEN(A3015)-B3015)+0)</f>
        <v>6797882</v>
      </c>
      <c r="F3015" s="1">
        <f>IF(C3015&lt;0,443300000,44330*(1-POWER(C3015/$A$1,1/5.255))*1000)</f>
        <v>6797150.4331997456</v>
      </c>
      <c r="H3015" s="5">
        <f t="shared" si="47"/>
        <v>1.0761687246915982E-4</v>
      </c>
    </row>
    <row r="3016" spans="1:8">
      <c r="A3016" s="3" t="s">
        <v>14121</v>
      </c>
      <c r="B3016" s="1">
        <f>IF(ISERROR(SEARCH(" ",A3016)), 0, SEARCH(" ",A3016))</f>
        <v>6</v>
      </c>
      <c r="C3016" s="1">
        <f>IF(0=B3016,-1,LEFT(A3016,B3016-1)+0)</f>
        <v>36259</v>
      </c>
      <c r="D3016" s="1">
        <f>IF(B3016=0,-1,RIGHT(A3016,LEN(A3016)-B3016)+0)</f>
        <v>6801767</v>
      </c>
      <c r="F3016" s="1">
        <f>IF(C3016&lt;0,443300000,44330*(1-POWER(C3016/$A$1,1/5.255))*1000)</f>
        <v>6801088.7482649367</v>
      </c>
      <c r="H3016" s="5">
        <f t="shared" si="47"/>
        <v>9.9716990461929926E-5</v>
      </c>
    </row>
    <row r="3017" spans="1:8">
      <c r="A3017" s="3" t="s">
        <v>14122</v>
      </c>
      <c r="B3017" s="1">
        <f>IF(ISERROR(SEARCH(" ",A3017)), 0, SEARCH(" ",A3017))</f>
        <v>6</v>
      </c>
      <c r="C3017" s="1">
        <f>IF(0=B3017,-1,LEFT(A3017,B3017-1)+0)</f>
        <v>36239</v>
      </c>
      <c r="D3017" s="1">
        <f>IF(B3017=0,-1,RIGHT(A3017,LEN(A3017)-B3017)+0)</f>
        <v>6805651</v>
      </c>
      <c r="F3017" s="1">
        <f>IF(C3017&lt;0,443300000,44330*(1-POWER(C3017/$A$1,1/5.255))*1000)</f>
        <v>6805028.8226649184</v>
      </c>
      <c r="H3017" s="5">
        <f t="shared" si="47"/>
        <v>9.1420693638510415E-5</v>
      </c>
    </row>
    <row r="3018" spans="1:8">
      <c r="A3018" s="3" t="s">
        <v>14123</v>
      </c>
      <c r="B3018" s="1">
        <f>IF(ISERROR(SEARCH(" ",A3018)), 0, SEARCH(" ",A3018))</f>
        <v>6</v>
      </c>
      <c r="C3018" s="1">
        <f>IF(0=B3018,-1,LEFT(A3018,B3018-1)+0)</f>
        <v>36219</v>
      </c>
      <c r="D3018" s="1">
        <f>IF(B3018=0,-1,RIGHT(A3018,LEN(A3018)-B3018)+0)</f>
        <v>6809536</v>
      </c>
      <c r="F3018" s="1">
        <f>IF(C3018&lt;0,443300000,44330*(1-POWER(C3018/$A$1,1/5.255))*1000)</f>
        <v>6808970.6581572434</v>
      </c>
      <c r="H3018" s="5">
        <f t="shared" si="47"/>
        <v>8.3022080029624142E-5</v>
      </c>
    </row>
    <row r="3019" spans="1:8">
      <c r="A3019" s="3" t="s">
        <v>14124</v>
      </c>
      <c r="B3019" s="1">
        <f>IF(ISERROR(SEARCH(" ",A3019)), 0, SEARCH(" ",A3019))</f>
        <v>6</v>
      </c>
      <c r="C3019" s="1">
        <f>IF(0=B3019,-1,LEFT(A3019,B3019-1)+0)</f>
        <v>36199</v>
      </c>
      <c r="D3019" s="1">
        <f>IF(B3019=0,-1,RIGHT(A3019,LEN(A3019)-B3019)+0)</f>
        <v>6813421</v>
      </c>
      <c r="F3019" s="1">
        <f>IF(C3019&lt;0,443300000,44330*(1-POWER(C3019/$A$1,1/5.255))*1000)</f>
        <v>6812914.2565021859</v>
      </c>
      <c r="H3019" s="5">
        <f t="shared" si="47"/>
        <v>7.4374311790516368E-5</v>
      </c>
    </row>
    <row r="3020" spans="1:8">
      <c r="A3020" s="3" t="s">
        <v>14125</v>
      </c>
      <c r="B3020" s="1">
        <f>IF(ISERROR(SEARCH(" ",A3020)), 0, SEARCH(" ",A3020))</f>
        <v>6</v>
      </c>
      <c r="C3020" s="1">
        <f>IF(0=B3020,-1,LEFT(A3020,B3020-1)+0)</f>
        <v>36179</v>
      </c>
      <c r="D3020" s="1">
        <f>IF(B3020=0,-1,RIGHT(A3020,LEN(A3020)-B3020)+0)</f>
        <v>6817305</v>
      </c>
      <c r="F3020" s="1">
        <f>IF(C3020&lt;0,443300000,44330*(1-POWER(C3020/$A$1,1/5.255))*1000)</f>
        <v>6816859.6194627509</v>
      </c>
      <c r="H3020" s="5">
        <f t="shared" si="47"/>
        <v>6.5330880347754411E-5</v>
      </c>
    </row>
    <row r="3021" spans="1:8">
      <c r="A3021" s="3" t="s">
        <v>14126</v>
      </c>
      <c r="B3021" s="1">
        <f>IF(ISERROR(SEARCH(" ",A3021)), 0, SEARCH(" ",A3021))</f>
        <v>6</v>
      </c>
      <c r="C3021" s="1">
        <f>IF(0=B3021,-1,LEFT(A3021,B3021-1)+0)</f>
        <v>36159</v>
      </c>
      <c r="D3021" s="1">
        <f>IF(B3021=0,-1,RIGHT(A3021,LEN(A3021)-B3021)+0)</f>
        <v>6821190</v>
      </c>
      <c r="F3021" s="1">
        <f>IF(C3021&lt;0,443300000,44330*(1-POWER(C3021/$A$1,1/5.255))*1000)</f>
        <v>6820806.7488046922</v>
      </c>
      <c r="H3021" s="5">
        <f t="shared" si="47"/>
        <v>5.6185386319369647E-5</v>
      </c>
    </row>
    <row r="3022" spans="1:8">
      <c r="A3022" s="3" t="s">
        <v>14127</v>
      </c>
      <c r="B3022" s="1">
        <f>IF(ISERROR(SEARCH(" ",A3022)), 0, SEARCH(" ",A3022))</f>
        <v>6</v>
      </c>
      <c r="C3022" s="1">
        <f>IF(0=B3022,-1,LEFT(A3022,B3022-1)+0)</f>
        <v>36139</v>
      </c>
      <c r="D3022" s="1">
        <f>IF(B3022=0,-1,RIGHT(A3022,LEN(A3022)-B3022)+0)</f>
        <v>6825074</v>
      </c>
      <c r="F3022" s="1">
        <f>IF(C3022&lt;0,443300000,44330*(1-POWER(C3022/$A$1,1/5.255))*1000)</f>
        <v>6824755.6462964956</v>
      </c>
      <c r="H3022" s="5">
        <f t="shared" si="47"/>
        <v>4.6644725537690619E-5</v>
      </c>
    </row>
    <row r="3023" spans="1:8">
      <c r="A3023" s="3" t="s">
        <v>14128</v>
      </c>
      <c r="B3023" s="1">
        <f>IF(ISERROR(SEARCH(" ",A3023)), 0, SEARCH(" ",A3023))</f>
        <v>6</v>
      </c>
      <c r="C3023" s="1">
        <f>IF(0=B3023,-1,LEFT(A3023,B3023-1)+0)</f>
        <v>36119</v>
      </c>
      <c r="D3023" s="1">
        <f>IF(B3023=0,-1,RIGHT(A3023,LEN(A3023)-B3023)+0)</f>
        <v>6828959</v>
      </c>
      <c r="F3023" s="1">
        <f>IF(C3023&lt;0,443300000,44330*(1-POWER(C3023/$A$1,1/5.255))*1000)</f>
        <v>6828706.313709408</v>
      </c>
      <c r="H3023" s="5">
        <f t="shared" si="47"/>
        <v>3.7002168352739439E-5</v>
      </c>
    </row>
    <row r="3024" spans="1:8">
      <c r="A3024" s="3" t="s">
        <v>14129</v>
      </c>
      <c r="B3024" s="1">
        <f>IF(ISERROR(SEARCH(" ",A3024)), 0, SEARCH(" ",A3024))</f>
        <v>6</v>
      </c>
      <c r="C3024" s="1">
        <f>IF(0=B3024,-1,LEFT(A3024,B3024-1)+0)</f>
        <v>36099</v>
      </c>
      <c r="D3024" s="1">
        <f>IF(B3024=0,-1,RIGHT(A3024,LEN(A3024)-B3024)+0)</f>
        <v>6832827</v>
      </c>
      <c r="F3024" s="1">
        <f>IF(C3024&lt;0,443300000,44330*(1-POWER(C3024/$A$1,1/5.255))*1000)</f>
        <v>6832658.7528174268</v>
      </c>
      <c r="H3024" s="5">
        <f t="shared" si="47"/>
        <v>2.4623363444324262E-5</v>
      </c>
    </row>
    <row r="3025" spans="1:8">
      <c r="A3025" s="3" t="s">
        <v>14130</v>
      </c>
      <c r="B3025" s="1">
        <f>IF(ISERROR(SEARCH(" ",A3025)), 0, SEARCH(" ",A3025))</f>
        <v>6</v>
      </c>
      <c r="C3025" s="1">
        <f>IF(0=B3025,-1,LEFT(A3025,B3025-1)+0)</f>
        <v>36079</v>
      </c>
      <c r="D3025" s="1">
        <f>IF(B3025=0,-1,RIGHT(A3025,LEN(A3025)-B3025)+0)</f>
        <v>6836711</v>
      </c>
      <c r="F3025" s="1">
        <f>IF(C3025&lt;0,443300000,44330*(1-POWER(C3025/$A$1,1/5.255))*1000)</f>
        <v>6836612.9653973142</v>
      </c>
      <c r="H3025" s="5">
        <f t="shared" si="47"/>
        <v>1.4339439342372595E-5</v>
      </c>
    </row>
    <row r="3026" spans="1:8">
      <c r="A3026" s="3" t="s">
        <v>14131</v>
      </c>
      <c r="B3026" s="1">
        <f>IF(ISERROR(SEARCH(" ",A3026)), 0, SEARCH(" ",A3026))</f>
        <v>6</v>
      </c>
      <c r="C3026" s="1">
        <f>IF(0=B3026,-1,LEFT(A3026,B3026-1)+0)</f>
        <v>36059</v>
      </c>
      <c r="D3026" s="1">
        <f>IF(B3026=0,-1,RIGHT(A3026,LEN(A3026)-B3026)+0)</f>
        <v>6840596</v>
      </c>
      <c r="F3026" s="1">
        <f>IF(C3026&lt;0,443300000,44330*(1-POWER(C3026/$A$1,1/5.255))*1000)</f>
        <v>6840568.9532286003</v>
      </c>
      <c r="H3026" s="5">
        <f t="shared" si="47"/>
        <v>3.9538618271970454E-6</v>
      </c>
    </row>
    <row r="3027" spans="1:8">
      <c r="A3027" s="3" t="s">
        <v>14132</v>
      </c>
      <c r="B3027" s="1">
        <f>IF(ISERROR(SEARCH(" ",A3027)), 0, SEARCH(" ",A3027))</f>
        <v>6</v>
      </c>
      <c r="C3027" s="1">
        <f>IF(0=B3027,-1,LEFT(A3027,B3027-1)+0)</f>
        <v>36039</v>
      </c>
      <c r="D3027" s="1">
        <f>IF(B3027=0,-1,RIGHT(A3027,LEN(A3027)-B3027)+0)</f>
        <v>6844587</v>
      </c>
      <c r="F3027" s="1">
        <f>IF(C3027&lt;0,443300000,44330*(1-POWER(C3027/$A$1,1/5.255))*1000)</f>
        <v>6844526.7180935852</v>
      </c>
      <c r="H3027" s="5">
        <f t="shared" si="47"/>
        <v>8.807237955303518E-6</v>
      </c>
    </row>
    <row r="3028" spans="1:8">
      <c r="A3028" s="3" t="s">
        <v>14133</v>
      </c>
      <c r="B3028" s="1">
        <f>IF(ISERROR(SEARCH(" ",A3028)), 0, SEARCH(" ",A3028))</f>
        <v>6</v>
      </c>
      <c r="C3028" s="1">
        <f>IF(0=B3028,-1,LEFT(A3028,B3028-1)+0)</f>
        <v>36019</v>
      </c>
      <c r="D3028" s="1">
        <f>IF(B3028=0,-1,RIGHT(A3028,LEN(A3028)-B3028)+0)</f>
        <v>6848625</v>
      </c>
      <c r="F3028" s="1">
        <f>IF(C3028&lt;0,443300000,44330*(1-POWER(C3028/$A$1,1/5.255))*1000)</f>
        <v>6848486.2617773497</v>
      </c>
      <c r="H3028" s="5">
        <f t="shared" si="47"/>
        <v>2.0257821482451192E-5</v>
      </c>
    </row>
    <row r="3029" spans="1:8">
      <c r="A3029" s="3" t="s">
        <v>14134</v>
      </c>
      <c r="B3029" s="1">
        <f>IF(ISERROR(SEARCH(" ",A3029)), 0, SEARCH(" ",A3029))</f>
        <v>6</v>
      </c>
      <c r="C3029" s="1">
        <f>IF(0=B3029,-1,LEFT(A3029,B3029-1)+0)</f>
        <v>35999</v>
      </c>
      <c r="D3029" s="1">
        <f>IF(B3029=0,-1,RIGHT(A3029,LEN(A3029)-B3029)+0)</f>
        <v>6852663</v>
      </c>
      <c r="F3029" s="1">
        <f>IF(C3029&lt;0,443300000,44330*(1-POWER(C3029/$A$1,1/5.255))*1000)</f>
        <v>6852447.5860677715</v>
      </c>
      <c r="H3029" s="5">
        <f t="shared" si="47"/>
        <v>3.1435068706641626E-5</v>
      </c>
    </row>
    <row r="3030" spans="1:8">
      <c r="A3030" s="3" t="s">
        <v>14135</v>
      </c>
      <c r="B3030" s="1">
        <f>IF(ISERROR(SEARCH(" ",A3030)), 0, SEARCH(" ",A3030))</f>
        <v>6</v>
      </c>
      <c r="C3030" s="1">
        <f>IF(0=B3030,-1,LEFT(A3030,B3030-1)+0)</f>
        <v>35979</v>
      </c>
      <c r="D3030" s="1">
        <f>IF(B3030=0,-1,RIGHT(A3030,LEN(A3030)-B3030)+0)</f>
        <v>6856702</v>
      </c>
      <c r="F3030" s="1">
        <f>IF(C3030&lt;0,443300000,44330*(1-POWER(C3030/$A$1,1/5.255))*1000)</f>
        <v>6856410.6927555008</v>
      </c>
      <c r="H3030" s="5">
        <f t="shared" si="47"/>
        <v>4.2485037923365197E-5</v>
      </c>
    </row>
    <row r="3031" spans="1:8">
      <c r="A3031" s="3" t="s">
        <v>14136</v>
      </c>
      <c r="B3031" s="1">
        <f>IF(ISERROR(SEARCH(" ",A3031)), 0, SEARCH(" ",A3031))</f>
        <v>6</v>
      </c>
      <c r="C3031" s="1">
        <f>IF(0=B3031,-1,LEFT(A3031,B3031-1)+0)</f>
        <v>35959</v>
      </c>
      <c r="D3031" s="1">
        <f>IF(B3031=0,-1,RIGHT(A3031,LEN(A3031)-B3031)+0)</f>
        <v>6860740</v>
      </c>
      <c r="F3031" s="1">
        <f>IF(C3031&lt;0,443300000,44330*(1-POWER(C3031/$A$1,1/5.255))*1000)</f>
        <v>6860375.5836339947</v>
      </c>
      <c r="H3031" s="5">
        <f t="shared" si="47"/>
        <v>5.3116189508029221E-5</v>
      </c>
    </row>
    <row r="3032" spans="1:8">
      <c r="A3032" s="3" t="s">
        <v>14137</v>
      </c>
      <c r="B3032" s="1">
        <f>IF(ISERROR(SEARCH(" ",A3032)), 0, SEARCH(" ",A3032))</f>
        <v>6</v>
      </c>
      <c r="C3032" s="1">
        <f>IF(0=B3032,-1,LEFT(A3032,B3032-1)+0)</f>
        <v>35939</v>
      </c>
      <c r="D3032" s="1">
        <f>IF(B3032=0,-1,RIGHT(A3032,LEN(A3032)-B3032)+0)</f>
        <v>6864778</v>
      </c>
      <c r="F3032" s="1">
        <f>IF(C3032&lt;0,443300000,44330*(1-POWER(C3032/$A$1,1/5.255))*1000)</f>
        <v>6864342.2604995249</v>
      </c>
      <c r="H3032" s="5">
        <f t="shared" si="47"/>
        <v>6.3474667421891296E-5</v>
      </c>
    </row>
    <row r="3033" spans="1:8">
      <c r="A3033" s="3" t="s">
        <v>14138</v>
      </c>
      <c r="B3033" s="1">
        <f>IF(ISERROR(SEARCH(" ",A3033)), 0, SEARCH(" ",A3033))</f>
        <v>6</v>
      </c>
      <c r="C3033" s="1">
        <f>IF(0=B3033,-1,LEFT(A3033,B3033-1)+0)</f>
        <v>35919</v>
      </c>
      <c r="D3033" s="1">
        <f>IF(B3033=0,-1,RIGHT(A3033,LEN(A3033)-B3033)+0)</f>
        <v>6868799</v>
      </c>
      <c r="F3033" s="1">
        <f>IF(C3033&lt;0,443300000,44330*(1-POWER(C3033/$A$1,1/5.255))*1000)</f>
        <v>6868310.7251511505</v>
      </c>
      <c r="H3033" s="5">
        <f t="shared" si="47"/>
        <v>7.1085913104971138E-5</v>
      </c>
    </row>
    <row r="3034" spans="1:8">
      <c r="A3034" s="3" t="s">
        <v>14139</v>
      </c>
      <c r="B3034" s="1">
        <f>IF(ISERROR(SEARCH(" ",A3034)), 0, SEARCH(" ",A3034))</f>
        <v>6</v>
      </c>
      <c r="C3034" s="1">
        <f>IF(0=B3034,-1,LEFT(A3034,B3034-1)+0)</f>
        <v>35899</v>
      </c>
      <c r="D3034" s="1">
        <f>IF(B3034=0,-1,RIGHT(A3034,LEN(A3034)-B3034)+0)</f>
        <v>6872837</v>
      </c>
      <c r="F3034" s="1">
        <f>IF(C3034&lt;0,443300000,44330*(1-POWER(C3034/$A$1,1/5.255))*1000)</f>
        <v>6872280.9793907562</v>
      </c>
      <c r="H3034" s="5">
        <f t="shared" si="47"/>
        <v>8.0901177962429912E-5</v>
      </c>
    </row>
    <row r="3035" spans="1:8">
      <c r="A3035" s="3" t="s">
        <v>14140</v>
      </c>
      <c r="B3035" s="1">
        <f>IF(ISERROR(SEARCH(" ",A3035)), 0, SEARCH(" ",A3035))</f>
        <v>6</v>
      </c>
      <c r="C3035" s="1">
        <f>IF(0=B3035,-1,LEFT(A3035,B3035-1)+0)</f>
        <v>35879</v>
      </c>
      <c r="D3035" s="1">
        <f>IF(B3035=0,-1,RIGHT(A3035,LEN(A3035)-B3035)+0)</f>
        <v>6876875</v>
      </c>
      <c r="F3035" s="1">
        <f>IF(C3035&lt;0,443300000,44330*(1-POWER(C3035/$A$1,1/5.255))*1000)</f>
        <v>6876253.0250230562</v>
      </c>
      <c r="H3035" s="5">
        <f t="shared" si="47"/>
        <v>9.0444420895218516E-5</v>
      </c>
    </row>
    <row r="3036" spans="1:8">
      <c r="A3036" s="3" t="s">
        <v>14141</v>
      </c>
      <c r="B3036" s="1">
        <f>IF(ISERROR(SEARCH(" ",A3036)), 0, SEARCH(" ",A3036))</f>
        <v>6</v>
      </c>
      <c r="C3036" s="1">
        <f>IF(0=B3036,-1,LEFT(A3036,B3036-1)+0)</f>
        <v>35859</v>
      </c>
      <c r="D3036" s="1">
        <f>IF(B3036=0,-1,RIGHT(A3036,LEN(A3036)-B3036)+0)</f>
        <v>6880914</v>
      </c>
      <c r="F3036" s="1">
        <f>IF(C3036&lt;0,443300000,44330*(1-POWER(C3036/$A$1,1/5.255))*1000)</f>
        <v>6880226.8638555733</v>
      </c>
      <c r="H3036" s="5">
        <f t="shared" si="47"/>
        <v>9.9861173156160835E-5</v>
      </c>
    </row>
    <row r="3037" spans="1:8">
      <c r="A3037" s="3" t="s">
        <v>14142</v>
      </c>
      <c r="B3037" s="1">
        <f>IF(ISERROR(SEARCH(" ",A3037)), 0, SEARCH(" ",A3037))</f>
        <v>6</v>
      </c>
      <c r="C3037" s="1">
        <f>IF(0=B3037,-1,LEFT(A3037,B3037-1)+0)</f>
        <v>35839</v>
      </c>
      <c r="D3037" s="1">
        <f>IF(B3037=0,-1,RIGHT(A3037,LEN(A3037)-B3037)+0)</f>
        <v>6884952</v>
      </c>
      <c r="F3037" s="1">
        <f>IF(C3037&lt;0,443300000,44330*(1-POWER(C3037/$A$1,1/5.255))*1000)</f>
        <v>6884202.4976986852</v>
      </c>
      <c r="H3037" s="5">
        <f t="shared" si="47"/>
        <v>1.0886093342623822E-4</v>
      </c>
    </row>
    <row r="3038" spans="1:8">
      <c r="A3038" s="3" t="s">
        <v>14143</v>
      </c>
      <c r="B3038" s="1">
        <f>IF(ISERROR(SEARCH(" ",A3038)), 0, SEARCH(" ",A3038))</f>
        <v>6</v>
      </c>
      <c r="C3038" s="1">
        <f>IF(0=B3038,-1,LEFT(A3038,B3038-1)+0)</f>
        <v>35819</v>
      </c>
      <c r="D3038" s="1">
        <f>IF(B3038=0,-1,RIGHT(A3038,LEN(A3038)-B3038)+0)</f>
        <v>6888990</v>
      </c>
      <c r="F3038" s="1">
        <f>IF(C3038&lt;0,443300000,44330*(1-POWER(C3038/$A$1,1/5.255))*1000)</f>
        <v>6888179.928365591</v>
      </c>
      <c r="H3038" s="5">
        <f t="shared" si="47"/>
        <v>1.1758931779680589E-4</v>
      </c>
    </row>
    <row r="3039" spans="1:8">
      <c r="A3039" s="3" t="s">
        <v>14144</v>
      </c>
      <c r="B3039" s="1">
        <f>IF(ISERROR(SEARCH(" ",A3039)), 0, SEARCH(" ",A3039))</f>
        <v>6</v>
      </c>
      <c r="C3039" s="1">
        <f>IF(0=B3039,-1,LEFT(A3039,B3039-1)+0)</f>
        <v>35799</v>
      </c>
      <c r="D3039" s="1">
        <f>IF(B3039=0,-1,RIGHT(A3039,LEN(A3039)-B3039)+0)</f>
        <v>6893028</v>
      </c>
      <c r="F3039" s="1">
        <f>IF(C3039&lt;0,443300000,44330*(1-POWER(C3039/$A$1,1/5.255))*1000)</f>
        <v>6892159.1576723419</v>
      </c>
      <c r="H3039" s="5">
        <f t="shared" si="47"/>
        <v>1.2604653972943198E-4</v>
      </c>
    </row>
    <row r="3040" spans="1:8">
      <c r="A3040" s="3" t="s">
        <v>14145</v>
      </c>
      <c r="B3040" s="1">
        <f>IF(ISERROR(SEARCH(" ",A3040)), 0, SEARCH(" ",A3040))</f>
        <v>6</v>
      </c>
      <c r="C3040" s="1">
        <f>IF(0=B3040,-1,LEFT(A3040,B3040-1)+0)</f>
        <v>35779</v>
      </c>
      <c r="D3040" s="1">
        <f>IF(B3040=0,-1,RIGHT(A3040,LEN(A3040)-B3040)+0)</f>
        <v>6897067</v>
      </c>
      <c r="F3040" s="1">
        <f>IF(C3040&lt;0,443300000,44330*(1-POWER(C3040/$A$1,1/5.255))*1000)</f>
        <v>6896140.1874378417</v>
      </c>
      <c r="H3040" s="5">
        <f t="shared" si="47"/>
        <v>1.3437778147701497E-4</v>
      </c>
    </row>
    <row r="3041" spans="1:8">
      <c r="A3041" s="3" t="s">
        <v>14146</v>
      </c>
      <c r="B3041" s="1">
        <f>IF(ISERROR(SEARCH(" ",A3041)), 0, SEARCH(" ",A3041))</f>
        <v>6</v>
      </c>
      <c r="C3041" s="1">
        <f>IF(0=B3041,-1,LEFT(A3041,B3041-1)+0)</f>
        <v>35759</v>
      </c>
      <c r="D3041" s="1">
        <f>IF(B3041=0,-1,RIGHT(A3041,LEN(A3041)-B3041)+0)</f>
        <v>6901105</v>
      </c>
      <c r="F3041" s="1">
        <f>IF(C3041&lt;0,443300000,44330*(1-POWER(C3041/$A$1,1/5.255))*1000)</f>
        <v>6900123.0194838513</v>
      </c>
      <c r="H3041" s="5">
        <f t="shared" si="47"/>
        <v>1.422932292942552E-4</v>
      </c>
    </row>
    <row r="3042" spans="1:8">
      <c r="A3042" s="3" t="s">
        <v>14147</v>
      </c>
      <c r="B3042" s="1">
        <f>IF(ISERROR(SEARCH(" ",A3042)), 0, SEARCH(" ",A3042))</f>
        <v>6</v>
      </c>
      <c r="C3042" s="1">
        <f>IF(0=B3042,-1,LEFT(A3042,B3042-1)+0)</f>
        <v>35739</v>
      </c>
      <c r="D3042" s="1">
        <f>IF(B3042=0,-1,RIGHT(A3042,LEN(A3042)-B3042)+0)</f>
        <v>6905126</v>
      </c>
      <c r="F3042" s="1">
        <f>IF(C3042&lt;0,443300000,44330*(1-POWER(C3042/$A$1,1/5.255))*1000)</f>
        <v>6904107.6556349918</v>
      </c>
      <c r="H3042" s="5">
        <f t="shared" si="47"/>
        <v>1.4747657971891828E-4</v>
      </c>
    </row>
    <row r="3043" spans="1:8">
      <c r="A3043" s="3" t="s">
        <v>14148</v>
      </c>
      <c r="B3043" s="1">
        <f>IF(ISERROR(SEARCH(" ",A3043)), 0, SEARCH(" ",A3043))</f>
        <v>6</v>
      </c>
      <c r="C3043" s="1">
        <f>IF(0=B3043,-1,LEFT(A3043,B3043-1)+0)</f>
        <v>35719</v>
      </c>
      <c r="D3043" s="1">
        <f>IF(B3043=0,-1,RIGHT(A3043,LEN(A3043)-B3043)+0)</f>
        <v>6909164</v>
      </c>
      <c r="F3043" s="1">
        <f>IF(C3043&lt;0,443300000,44330*(1-POWER(C3043/$A$1,1/5.255))*1000)</f>
        <v>6908094.0977187548</v>
      </c>
      <c r="H3043" s="5">
        <f t="shared" si="47"/>
        <v>1.5485263937072802E-4</v>
      </c>
    </row>
    <row r="3044" spans="1:8">
      <c r="A3044" s="3" t="s">
        <v>14149</v>
      </c>
      <c r="B3044" s="1">
        <f>IF(ISERROR(SEARCH(" ",A3044)), 0, SEARCH(" ",A3044))</f>
        <v>6</v>
      </c>
      <c r="C3044" s="1">
        <f>IF(0=B3044,-1,LEFT(A3044,B3044-1)+0)</f>
        <v>35699</v>
      </c>
      <c r="D3044" s="1">
        <f>IF(B3044=0,-1,RIGHT(A3044,LEN(A3044)-B3044)+0)</f>
        <v>6913202</v>
      </c>
      <c r="F3044" s="1">
        <f>IF(C3044&lt;0,443300000,44330*(1-POWER(C3044/$A$1,1/5.255))*1000)</f>
        <v>6912082.3475655131</v>
      </c>
      <c r="H3044" s="5">
        <f t="shared" si="47"/>
        <v>1.6195858800117455E-4</v>
      </c>
    </row>
    <row r="3045" spans="1:8">
      <c r="A3045" s="3" t="s">
        <v>14150</v>
      </c>
      <c r="B3045" s="1">
        <f>IF(ISERROR(SEARCH(" ",A3045)), 0, SEARCH(" ",A3045))</f>
        <v>6</v>
      </c>
      <c r="C3045" s="1">
        <f>IF(0=B3045,-1,LEFT(A3045,B3045-1)+0)</f>
        <v>35679</v>
      </c>
      <c r="D3045" s="1">
        <f>IF(B3045=0,-1,RIGHT(A3045,LEN(A3045)-B3045)+0)</f>
        <v>6917241</v>
      </c>
      <c r="F3045" s="1">
        <f>IF(C3045&lt;0,443300000,44330*(1-POWER(C3045/$A$1,1/5.255))*1000)</f>
        <v>6916072.4070085129</v>
      </c>
      <c r="H3045" s="5">
        <f t="shared" si="47"/>
        <v>1.6893917553069542E-4</v>
      </c>
    </row>
    <row r="3046" spans="1:8">
      <c r="A3046" s="3" t="s">
        <v>14151</v>
      </c>
      <c r="B3046" s="1">
        <f>IF(ISERROR(SEARCH(" ",A3046)), 0, SEARCH(" ",A3046))</f>
        <v>6</v>
      </c>
      <c r="C3046" s="1">
        <f>IF(0=B3046,-1,LEFT(A3046,B3046-1)+0)</f>
        <v>35659</v>
      </c>
      <c r="D3046" s="1">
        <f>IF(B3046=0,-1,RIGHT(A3046,LEN(A3046)-B3046)+0)</f>
        <v>6921279</v>
      </c>
      <c r="F3046" s="1">
        <f>IF(C3046&lt;0,443300000,44330*(1-POWER(C3046/$A$1,1/5.255))*1000)</f>
        <v>6920064.2778838947</v>
      </c>
      <c r="H3046" s="5">
        <f t="shared" si="47"/>
        <v>1.7550543997796629E-4</v>
      </c>
    </row>
    <row r="3047" spans="1:8">
      <c r="A3047" s="3" t="s">
        <v>14152</v>
      </c>
      <c r="B3047" s="1">
        <f>IF(ISERROR(SEARCH(" ",A3047)), 0, SEARCH(" ",A3047))</f>
        <v>6</v>
      </c>
      <c r="C3047" s="1">
        <f>IF(0=B3047,-1,LEFT(A3047,B3047-1)+0)</f>
        <v>35639</v>
      </c>
      <c r="D3047" s="1">
        <f>IF(B3047=0,-1,RIGHT(A3047,LEN(A3047)-B3047)+0)</f>
        <v>6925317</v>
      </c>
      <c r="F3047" s="1">
        <f>IF(C3047&lt;0,443300000,44330*(1-POWER(C3047/$A$1,1/5.255))*1000)</f>
        <v>6924057.962030692</v>
      </c>
      <c r="H3047" s="5">
        <f t="shared" si="47"/>
        <v>1.8180221487449223E-4</v>
      </c>
    </row>
    <row r="3048" spans="1:8">
      <c r="A3048" s="3" t="s">
        <v>14153</v>
      </c>
      <c r="B3048" s="1">
        <f>IF(ISERROR(SEARCH(" ",A3048)), 0, SEARCH(" ",A3048))</f>
        <v>6</v>
      </c>
      <c r="C3048" s="1">
        <f>IF(0=B3048,-1,LEFT(A3048,B3048-1)+0)</f>
        <v>35619</v>
      </c>
      <c r="D3048" s="1">
        <f>IF(B3048=0,-1,RIGHT(A3048,LEN(A3048)-B3048)+0)</f>
        <v>6929355</v>
      </c>
      <c r="F3048" s="1">
        <f>IF(C3048&lt;0,443300000,44330*(1-POWER(C3048/$A$1,1/5.255))*1000)</f>
        <v>6928053.4612908335</v>
      </c>
      <c r="H3048" s="5">
        <f t="shared" si="47"/>
        <v>1.8782970553052336E-4</v>
      </c>
    </row>
    <row r="3049" spans="1:8">
      <c r="A3049" s="3" t="s">
        <v>14154</v>
      </c>
      <c r="B3049" s="1">
        <f>IF(ISERROR(SEARCH(" ",A3049)), 0, SEARCH(" ",A3049))</f>
        <v>6</v>
      </c>
      <c r="C3049" s="1">
        <f>IF(0=B3049,-1,LEFT(A3049,B3049-1)+0)</f>
        <v>35599</v>
      </c>
      <c r="D3049" s="1">
        <f>IF(B3049=0,-1,RIGHT(A3049,LEN(A3049)-B3049)+0)</f>
        <v>6933394</v>
      </c>
      <c r="F3049" s="1">
        <f>IF(C3049&lt;0,443300000,44330*(1-POWER(C3049/$A$1,1/5.255))*1000)</f>
        <v>6932050.777509165</v>
      </c>
      <c r="H3049" s="5">
        <f t="shared" si="47"/>
        <v>1.9373231794342043E-4</v>
      </c>
    </row>
    <row r="3050" spans="1:8">
      <c r="A3050" s="3" t="s">
        <v>14155</v>
      </c>
      <c r="B3050" s="1">
        <f>IF(ISERROR(SEARCH(" ",A3050)), 0, SEARCH(" ",A3050))</f>
        <v>6</v>
      </c>
      <c r="C3050" s="1">
        <f>IF(0=B3050,-1,LEFT(A3050,B3050-1)+0)</f>
        <v>35579</v>
      </c>
      <c r="D3050" s="1">
        <f>IF(B3050=0,-1,RIGHT(A3050,LEN(A3050)-B3050)+0)</f>
        <v>6937414</v>
      </c>
      <c r="F3050" s="1">
        <f>IF(C3050&lt;0,443300000,44330*(1-POWER(C3050/$A$1,1/5.255))*1000)</f>
        <v>6936049.9125334332</v>
      </c>
      <c r="H3050" s="5">
        <f t="shared" si="47"/>
        <v>1.9662765788041819E-4</v>
      </c>
    </row>
    <row r="3051" spans="1:8">
      <c r="A3051" s="3" t="s">
        <v>14156</v>
      </c>
      <c r="B3051" s="1">
        <f>IF(ISERROR(SEARCH(" ",A3051)), 0, SEARCH(" ",A3051))</f>
        <v>6</v>
      </c>
      <c r="C3051" s="1">
        <f>IF(0=B3051,-1,LEFT(A3051,B3051-1)+0)</f>
        <v>35559</v>
      </c>
      <c r="D3051" s="1">
        <f>IF(B3051=0,-1,RIGHT(A3051,LEN(A3051)-B3051)+0)</f>
        <v>6941453</v>
      </c>
      <c r="F3051" s="1">
        <f>IF(C3051&lt;0,443300000,44330*(1-POWER(C3051/$A$1,1/5.255))*1000)</f>
        <v>6940050.8682143167</v>
      </c>
      <c r="H3051" s="5">
        <f t="shared" si="47"/>
        <v>2.0199398968534887E-4</v>
      </c>
    </row>
    <row r="3052" spans="1:8">
      <c r="A3052" s="3" t="s">
        <v>14157</v>
      </c>
      <c r="B3052" s="1">
        <f>IF(ISERROR(SEARCH(" ",A3052)), 0, SEARCH(" ",A3052))</f>
        <v>6</v>
      </c>
      <c r="C3052" s="1">
        <f>IF(0=B3052,-1,LEFT(A3052,B3052-1)+0)</f>
        <v>35539</v>
      </c>
      <c r="D3052" s="1">
        <f>IF(B3052=0,-1,RIGHT(A3052,LEN(A3052)-B3052)+0)</f>
        <v>6945491</v>
      </c>
      <c r="F3052" s="1">
        <f>IF(C3052&lt;0,443300000,44330*(1-POWER(C3052/$A$1,1/5.255))*1000)</f>
        <v>6944053.6464054026</v>
      </c>
      <c r="H3052" s="5">
        <f t="shared" si="47"/>
        <v>2.0694772977136231E-4</v>
      </c>
    </row>
    <row r="3053" spans="1:8">
      <c r="A3053" s="3" t="s">
        <v>14158</v>
      </c>
      <c r="B3053" s="1">
        <f>IF(ISERROR(SEARCH(" ",A3053)), 0, SEARCH(" ",A3053))</f>
        <v>6</v>
      </c>
      <c r="C3053" s="1">
        <f>IF(0=B3053,-1,LEFT(A3053,B3053-1)+0)</f>
        <v>35519</v>
      </c>
      <c r="D3053" s="1">
        <f>IF(B3053=0,-1,RIGHT(A3053,LEN(A3053)-B3053)+0)</f>
        <v>6949529</v>
      </c>
      <c r="F3053" s="1">
        <f>IF(C3053&lt;0,443300000,44330*(1-POWER(C3053/$A$1,1/5.255))*1000)</f>
        <v>6948058.2489632284</v>
      </c>
      <c r="H3053" s="5">
        <f t="shared" si="47"/>
        <v>2.1163319654779095E-4</v>
      </c>
    </row>
    <row r="3054" spans="1:8">
      <c r="A3054" s="3" t="s">
        <v>14159</v>
      </c>
      <c r="B3054" s="1">
        <f>IF(ISERROR(SEARCH(" ",A3054)), 0, SEARCH(" ",A3054))</f>
        <v>6</v>
      </c>
      <c r="C3054" s="1">
        <f>IF(0=B3054,-1,LEFT(A3054,B3054-1)+0)</f>
        <v>35499</v>
      </c>
      <c r="D3054" s="1">
        <f>IF(B3054=0,-1,RIGHT(A3054,LEN(A3054)-B3054)+0)</f>
        <v>6953568</v>
      </c>
      <c r="F3054" s="1">
        <f>IF(C3054&lt;0,443300000,44330*(1-POWER(C3054/$A$1,1/5.255))*1000)</f>
        <v>6952064.6777472487</v>
      </c>
      <c r="H3054" s="5">
        <f t="shared" si="47"/>
        <v>2.1619436996248947E-4</v>
      </c>
    </row>
    <row r="3055" spans="1:8">
      <c r="A3055" s="3" t="s">
        <v>14160</v>
      </c>
      <c r="B3055" s="1">
        <f>IF(ISERROR(SEARCH(" ",A3055)), 0, SEARCH(" ",A3055))</f>
        <v>6</v>
      </c>
      <c r="C3055" s="1">
        <f>IF(0=B3055,-1,LEFT(A3055,B3055-1)+0)</f>
        <v>35479</v>
      </c>
      <c r="D3055" s="1">
        <f>IF(B3055=0,-1,RIGHT(A3055,LEN(A3055)-B3055)+0)</f>
        <v>6957606</v>
      </c>
      <c r="F3055" s="1">
        <f>IF(C3055&lt;0,443300000,44330*(1-POWER(C3055/$A$1,1/5.255))*1000)</f>
        <v>6956072.9346198859</v>
      </c>
      <c r="H3055" s="5">
        <f t="shared" si="47"/>
        <v>2.2034380505509088E-4</v>
      </c>
    </row>
    <row r="3056" spans="1:8">
      <c r="A3056" s="3" t="s">
        <v>14161</v>
      </c>
      <c r="B3056" s="1">
        <f>IF(ISERROR(SEARCH(" ",A3056)), 0, SEARCH(" ",A3056))</f>
        <v>6</v>
      </c>
      <c r="C3056" s="1">
        <f>IF(0=B3056,-1,LEFT(A3056,B3056-1)+0)</f>
        <v>35459</v>
      </c>
      <c r="D3056" s="1">
        <f>IF(B3056=0,-1,RIGHT(A3056,LEN(A3056)-B3056)+0)</f>
        <v>6961644</v>
      </c>
      <c r="F3056" s="1">
        <f>IF(C3056&lt;0,443300000,44330*(1-POWER(C3056/$A$1,1/5.255))*1000)</f>
        <v>6960083.0214464925</v>
      </c>
      <c r="H3056" s="5">
        <f t="shared" si="47"/>
        <v>2.2422556417815636E-4</v>
      </c>
    </row>
    <row r="3057" spans="1:8">
      <c r="A3057" s="3" t="s">
        <v>14162</v>
      </c>
      <c r="B3057" s="1">
        <f>IF(ISERROR(SEARCH(" ",A3057)), 0, SEARCH(" ",A3057))</f>
        <v>6</v>
      </c>
      <c r="C3057" s="1">
        <f>IF(0=B3057,-1,LEFT(A3057,B3057-1)+0)</f>
        <v>35439</v>
      </c>
      <c r="D3057" s="1">
        <f>IF(B3057=0,-1,RIGHT(A3057,LEN(A3057)-B3057)+0)</f>
        <v>6965682</v>
      </c>
      <c r="F3057" s="1">
        <f>IF(C3057&lt;0,443300000,44330*(1-POWER(C3057/$A$1,1/5.255))*1000)</f>
        <v>6964094.9400953939</v>
      </c>
      <c r="H3057" s="5">
        <f t="shared" si="47"/>
        <v>2.2783984462771651E-4</v>
      </c>
    </row>
    <row r="3058" spans="1:8">
      <c r="A3058" s="3" t="s">
        <v>14163</v>
      </c>
      <c r="B3058" s="1">
        <f>IF(ISERROR(SEARCH(" ",A3058)), 0, SEARCH(" ",A3058))</f>
        <v>6</v>
      </c>
      <c r="C3058" s="1">
        <f>IF(0=B3058,-1,LEFT(A3058,B3058-1)+0)</f>
        <v>35419</v>
      </c>
      <c r="D3058" s="1">
        <f>IF(B3058=0,-1,RIGHT(A3058,LEN(A3058)-B3058)+0)</f>
        <v>6969721</v>
      </c>
      <c r="F3058" s="1">
        <f>IF(C3058&lt;0,443300000,44330*(1-POWER(C3058/$A$1,1/5.255))*1000)</f>
        <v>6968108.692437863</v>
      </c>
      <c r="H3058" s="5">
        <f t="shared" si="47"/>
        <v>2.3133028741566882E-4</v>
      </c>
    </row>
    <row r="3059" spans="1:8">
      <c r="A3059" s="3" t="s">
        <v>14164</v>
      </c>
      <c r="B3059" s="1">
        <f>IF(ISERROR(SEARCH(" ",A3059)), 0, SEARCH(" ",A3059))</f>
        <v>6</v>
      </c>
      <c r="C3059" s="1">
        <f>IF(0=B3059,-1,LEFT(A3059,B3059-1)+0)</f>
        <v>35399</v>
      </c>
      <c r="D3059" s="1">
        <f>IF(B3059=0,-1,RIGHT(A3059,LEN(A3059)-B3059)+0)</f>
        <v>6973741</v>
      </c>
      <c r="F3059" s="1">
        <f>IF(C3059&lt;0,443300000,44330*(1-POWER(C3059/$A$1,1/5.255))*1000)</f>
        <v>6972124.280348151</v>
      </c>
      <c r="H3059" s="5">
        <f t="shared" si="47"/>
        <v>2.3182960936590693E-4</v>
      </c>
    </row>
    <row r="3060" spans="1:8">
      <c r="A3060" s="3" t="s">
        <v>14165</v>
      </c>
      <c r="B3060" s="1">
        <f>IF(ISERROR(SEARCH(" ",A3060)), 0, SEARCH(" ",A3060))</f>
        <v>6</v>
      </c>
      <c r="C3060" s="1">
        <f>IF(0=B3060,-1,LEFT(A3060,B3060-1)+0)</f>
        <v>35379</v>
      </c>
      <c r="D3060" s="1">
        <f>IF(B3060=0,-1,RIGHT(A3060,LEN(A3060)-B3060)+0)</f>
        <v>6977780</v>
      </c>
      <c r="F3060" s="1">
        <f>IF(C3060&lt;0,443300000,44330*(1-POWER(C3060/$A$1,1/5.255))*1000)</f>
        <v>6976141.7057034913</v>
      </c>
      <c r="H3060" s="5">
        <f t="shared" si="47"/>
        <v>2.3478732440814342E-4</v>
      </c>
    </row>
    <row r="3061" spans="1:8">
      <c r="A3061" s="3" t="s">
        <v>14166</v>
      </c>
      <c r="B3061" s="1">
        <f>IF(ISERROR(SEARCH(" ",A3061)), 0, SEARCH(" ",A3061))</f>
        <v>6</v>
      </c>
      <c r="C3061" s="1">
        <f>IF(0=B3061,-1,LEFT(A3061,B3061-1)+0)</f>
        <v>35359</v>
      </c>
      <c r="D3061" s="1">
        <f>IF(B3061=0,-1,RIGHT(A3061,LEN(A3061)-B3061)+0)</f>
        <v>6981818</v>
      </c>
      <c r="F3061" s="1">
        <f>IF(C3061&lt;0,443300000,44330*(1-POWER(C3061/$A$1,1/5.255))*1000)</f>
        <v>6980160.97038408</v>
      </c>
      <c r="H3061" s="5">
        <f t="shared" si="47"/>
        <v>2.3733497721081201E-4</v>
      </c>
    </row>
    <row r="3062" spans="1:8">
      <c r="A3062" s="3" t="s">
        <v>14167</v>
      </c>
      <c r="B3062" s="1">
        <f>IF(ISERROR(SEARCH(" ",A3062)), 0, SEARCH(" ",A3062))</f>
        <v>6</v>
      </c>
      <c r="C3062" s="1">
        <f>IF(0=B3062,-1,LEFT(A3062,B3062-1)+0)</f>
        <v>35339</v>
      </c>
      <c r="D3062" s="1">
        <f>IF(B3062=0,-1,RIGHT(A3062,LEN(A3062)-B3062)+0)</f>
        <v>6985856</v>
      </c>
      <c r="F3062" s="1">
        <f>IF(C3062&lt;0,443300000,44330*(1-POWER(C3062/$A$1,1/5.255))*1000)</f>
        <v>6984182.0762731293</v>
      </c>
      <c r="H3062" s="5">
        <f t="shared" si="47"/>
        <v>2.3961612247241833E-4</v>
      </c>
    </row>
    <row r="3063" spans="1:8">
      <c r="A3063" s="3" t="s">
        <v>14168</v>
      </c>
      <c r="B3063" s="1">
        <f>IF(ISERROR(SEARCH(" ",A3063)), 0, SEARCH(" ",A3063))</f>
        <v>6</v>
      </c>
      <c r="C3063" s="1">
        <f>IF(0=B3063,-1,LEFT(A3063,B3063-1)+0)</f>
        <v>35319</v>
      </c>
      <c r="D3063" s="1">
        <f>IF(B3063=0,-1,RIGHT(A3063,LEN(A3063)-B3063)+0)</f>
        <v>6989895</v>
      </c>
      <c r="F3063" s="1">
        <f>IF(C3063&lt;0,443300000,44330*(1-POWER(C3063/$A$1,1/5.255))*1000)</f>
        <v>6988205.0252568219</v>
      </c>
      <c r="H3063" s="5">
        <f t="shared" si="47"/>
        <v>2.4177398132276871E-4</v>
      </c>
    </row>
    <row r="3064" spans="1:8">
      <c r="A3064" s="3" t="s">
        <v>14169</v>
      </c>
      <c r="B3064" s="1">
        <f>IF(ISERROR(SEARCH(" ",A3064)), 0, SEARCH(" ",A3064))</f>
        <v>6</v>
      </c>
      <c r="C3064" s="1">
        <f>IF(0=B3064,-1,LEFT(A3064,B3064-1)+0)</f>
        <v>35299</v>
      </c>
      <c r="D3064" s="1">
        <f>IF(B3064=0,-1,RIGHT(A3064,LEN(A3064)-B3064)+0)</f>
        <v>6993933</v>
      </c>
      <c r="F3064" s="1">
        <f>IF(C3064&lt;0,443300000,44330*(1-POWER(C3064/$A$1,1/5.255))*1000)</f>
        <v>6992229.8192243539</v>
      </c>
      <c r="H3064" s="5">
        <f t="shared" si="47"/>
        <v>2.4352260389770967E-4</v>
      </c>
    </row>
    <row r="3065" spans="1:8">
      <c r="A3065" s="3" t="s">
        <v>14170</v>
      </c>
      <c r="B3065" s="1">
        <f>IF(ISERROR(SEARCH(" ",A3065)), 0, SEARCH(" ",A3065))</f>
        <v>6</v>
      </c>
      <c r="C3065" s="1">
        <f>IF(0=B3065,-1,LEFT(A3065,B3065-1)+0)</f>
        <v>35279</v>
      </c>
      <c r="D3065" s="1">
        <f>IF(B3065=0,-1,RIGHT(A3065,LEN(A3065)-B3065)+0)</f>
        <v>6997971</v>
      </c>
      <c r="F3065" s="1">
        <f>IF(C3065&lt;0,443300000,44330*(1-POWER(C3065/$A$1,1/5.255))*1000)</f>
        <v>6996256.4600679306</v>
      </c>
      <c r="H3065" s="5">
        <f t="shared" si="47"/>
        <v>2.4500529254399149E-4</v>
      </c>
    </row>
    <row r="3066" spans="1:8">
      <c r="A3066" s="3" t="s">
        <v>14171</v>
      </c>
      <c r="B3066" s="1">
        <f>IF(ISERROR(SEARCH(" ",A3066)), 0, SEARCH(" ",A3066))</f>
        <v>6</v>
      </c>
      <c r="C3066" s="1">
        <f>IF(0=B3066,-1,LEFT(A3066,B3066-1)+0)</f>
        <v>35259</v>
      </c>
      <c r="D3066" s="1">
        <f>IF(B3066=0,-1,RIGHT(A3066,LEN(A3066)-B3066)+0)</f>
        <v>7002009</v>
      </c>
      <c r="F3066" s="1">
        <f>IF(C3066&lt;0,443300000,44330*(1-POWER(C3066/$A$1,1/5.255))*1000)</f>
        <v>7000284.9496827647</v>
      </c>
      <c r="H3066" s="5">
        <f t="shared" si="47"/>
        <v>2.462222366802572E-4</v>
      </c>
    </row>
    <row r="3067" spans="1:8">
      <c r="A3067" s="3" t="s">
        <v>14172</v>
      </c>
      <c r="B3067" s="1">
        <f>IF(ISERROR(SEARCH(" ",A3067)), 0, SEARCH(" ",A3067))</f>
        <v>6</v>
      </c>
      <c r="C3067" s="1">
        <f>IF(0=B3067,-1,LEFT(A3067,B3067-1)+0)</f>
        <v>35239</v>
      </c>
      <c r="D3067" s="1">
        <f>IF(B3067=0,-1,RIGHT(A3067,LEN(A3067)-B3067)+0)</f>
        <v>7006048</v>
      </c>
      <c r="F3067" s="1">
        <f>IF(C3067&lt;0,443300000,44330*(1-POWER(C3067/$A$1,1/5.255))*1000)</f>
        <v>7004315.2899670992</v>
      </c>
      <c r="H3067" s="5">
        <f t="shared" si="47"/>
        <v>2.4731632339669888E-4</v>
      </c>
    </row>
    <row r="3068" spans="1:8">
      <c r="A3068" s="3" t="s">
        <v>14173</v>
      </c>
      <c r="B3068" s="1">
        <f>IF(ISERROR(SEARCH(" ",A3068)), 0, SEARCH(" ",A3068))</f>
        <v>6</v>
      </c>
      <c r="C3068" s="1">
        <f>IF(0=B3068,-1,LEFT(A3068,B3068-1)+0)</f>
        <v>35219</v>
      </c>
      <c r="D3068" s="1">
        <f>IF(B3068=0,-1,RIGHT(A3068,LEN(A3068)-B3068)+0)</f>
        <v>7010068</v>
      </c>
      <c r="F3068" s="1">
        <f>IF(C3068&lt;0,443300000,44330*(1-POWER(C3068/$A$1,1/5.255))*1000)</f>
        <v>7008347.4828221994</v>
      </c>
      <c r="H3068" s="5">
        <f t="shared" si="47"/>
        <v>2.454351623694161E-4</v>
      </c>
    </row>
    <row r="3069" spans="1:8">
      <c r="A3069" s="3" t="s">
        <v>14174</v>
      </c>
      <c r="B3069" s="1">
        <f>IF(ISERROR(SEARCH(" ",A3069)), 0, SEARCH(" ",A3069))</f>
        <v>6</v>
      </c>
      <c r="C3069" s="1">
        <f>IF(0=B3069,-1,LEFT(A3069,B3069-1)+0)</f>
        <v>35199</v>
      </c>
      <c r="D3069" s="1">
        <f>IF(B3069=0,-1,RIGHT(A3069,LEN(A3069)-B3069)+0)</f>
        <v>7014107</v>
      </c>
      <c r="F3069" s="1">
        <f>IF(C3069&lt;0,443300000,44330*(1-POWER(C3069/$A$1,1/5.255))*1000)</f>
        <v>7012381.5301523637</v>
      </c>
      <c r="H3069" s="5">
        <f t="shared" si="47"/>
        <v>2.4599993237005042E-4</v>
      </c>
    </row>
    <row r="3070" spans="1:8">
      <c r="A3070" s="3" t="s">
        <v>14175</v>
      </c>
      <c r="B3070" s="1">
        <f>IF(ISERROR(SEARCH(" ",A3070)), 0, SEARCH(" ",A3070))</f>
        <v>6</v>
      </c>
      <c r="C3070" s="1">
        <f>IF(0=B3070,-1,LEFT(A3070,B3070-1)+0)</f>
        <v>35179</v>
      </c>
      <c r="D3070" s="1">
        <f>IF(B3070=0,-1,RIGHT(A3070,LEN(A3070)-B3070)+0)</f>
        <v>7018145</v>
      </c>
      <c r="F3070" s="1">
        <f>IF(C3070&lt;0,443300000,44330*(1-POWER(C3070/$A$1,1/5.255))*1000)</f>
        <v>7016417.4338649344</v>
      </c>
      <c r="H3070" s="5">
        <f t="shared" si="47"/>
        <v>2.461570878153173E-4</v>
      </c>
    </row>
    <row r="3071" spans="1:8">
      <c r="A3071" s="3" t="s">
        <v>14176</v>
      </c>
      <c r="B3071" s="1">
        <f>IF(ISERROR(SEARCH(" ",A3071)), 0, SEARCH(" ",A3071))</f>
        <v>6</v>
      </c>
      <c r="C3071" s="1">
        <f>IF(0=B3071,-1,LEFT(A3071,B3071-1)+0)</f>
        <v>35159</v>
      </c>
      <c r="D3071" s="1">
        <f>IF(B3071=0,-1,RIGHT(A3071,LEN(A3071)-B3071)+0)</f>
        <v>7022183</v>
      </c>
      <c r="F3071" s="1">
        <f>IF(C3071&lt;0,443300000,44330*(1-POWER(C3071/$A$1,1/5.255))*1000)</f>
        <v>7020455.1958703035</v>
      </c>
      <c r="H3071" s="5">
        <f t="shared" si="47"/>
        <v>2.4604943073919478E-4</v>
      </c>
    </row>
    <row r="3072" spans="1:8">
      <c r="A3072" s="3" t="s">
        <v>14177</v>
      </c>
      <c r="B3072" s="1">
        <f>IF(ISERROR(SEARCH(" ",A3072)), 0, SEARCH(" ",A3072))</f>
        <v>6</v>
      </c>
      <c r="C3072" s="1">
        <f>IF(0=B3072,-1,LEFT(A3072,B3072-1)+0)</f>
        <v>35139</v>
      </c>
      <c r="D3072" s="1">
        <f>IF(B3072=0,-1,RIGHT(A3072,LEN(A3072)-B3072)+0)</f>
        <v>7026221</v>
      </c>
      <c r="F3072" s="1">
        <f>IF(C3072&lt;0,443300000,44330*(1-POWER(C3072/$A$1,1/5.255))*1000)</f>
        <v>7024494.8180819107</v>
      </c>
      <c r="H3072" s="5">
        <f t="shared" si="47"/>
        <v>2.4567714538003828E-4</v>
      </c>
    </row>
    <row r="3073" spans="1:8">
      <c r="A3073" s="3" t="s">
        <v>14178</v>
      </c>
      <c r="B3073" s="1">
        <f>IF(ISERROR(SEARCH(" ",A3073)), 0, SEARCH(" ",A3073))</f>
        <v>6</v>
      </c>
      <c r="C3073" s="1">
        <f>IF(0=B3073,-1,LEFT(A3073,B3073-1)+0)</f>
        <v>35119</v>
      </c>
      <c r="D3073" s="1">
        <f>IF(B3073=0,-1,RIGHT(A3073,LEN(A3073)-B3073)+0)</f>
        <v>7030260</v>
      </c>
      <c r="F3073" s="1">
        <f>IF(C3073&lt;0,443300000,44330*(1-POWER(C3073/$A$1,1/5.255))*1000)</f>
        <v>7028536.3024162557</v>
      </c>
      <c r="H3073" s="5">
        <f t="shared" si="47"/>
        <v>2.4518262251243942E-4</v>
      </c>
    </row>
    <row r="3074" spans="1:8">
      <c r="A3074" s="3" t="s">
        <v>14179</v>
      </c>
      <c r="B3074" s="1">
        <f>IF(ISERROR(SEARCH(" ",A3074)), 0, SEARCH(" ",A3074))</f>
        <v>6</v>
      </c>
      <c r="C3074" s="1">
        <f>IF(0=B3074,-1,LEFT(A3074,B3074-1)+0)</f>
        <v>35099</v>
      </c>
      <c r="D3074" s="1">
        <f>IF(B3074=0,-1,RIGHT(A3074,LEN(A3074)-B3074)+0)</f>
        <v>7034298</v>
      </c>
      <c r="F3074" s="1">
        <f>IF(C3074&lt;0,443300000,44330*(1-POWER(C3074/$A$1,1/5.255))*1000)</f>
        <v>7032579.6507929172</v>
      </c>
      <c r="H3074" s="5">
        <f t="shared" si="47"/>
        <v>2.4428154836243267E-4</v>
      </c>
    </row>
    <row r="3075" spans="1:8">
      <c r="A3075" s="3" t="s">
        <v>14180</v>
      </c>
      <c r="B3075" s="1">
        <f>IF(ISERROR(SEARCH(" ",A3075)), 0, SEARCH(" ",A3075))</f>
        <v>6</v>
      </c>
      <c r="C3075" s="1">
        <f>IF(0=B3075,-1,LEFT(A3075,B3075-1)+0)</f>
        <v>35079</v>
      </c>
      <c r="D3075" s="1">
        <f>IF(B3075=0,-1,RIGHT(A3075,LEN(A3075)-B3075)+0)</f>
        <v>7038336</v>
      </c>
      <c r="F3075" s="1">
        <f>IF(C3075&lt;0,443300000,44330*(1-POWER(C3075/$A$1,1/5.255))*1000)</f>
        <v>7036624.8651345354</v>
      </c>
      <c r="H3075" s="5">
        <f t="shared" si="47"/>
        <v>2.43116393628358E-4</v>
      </c>
    </row>
    <row r="3076" spans="1:8">
      <c r="A3076" s="3" t="s">
        <v>14181</v>
      </c>
      <c r="B3076" s="1">
        <f>IF(ISERROR(SEARCH(" ",A3076)), 0, SEARCH(" ",A3076))</f>
        <v>6</v>
      </c>
      <c r="C3076" s="1">
        <f>IF(0=B3076,-1,LEFT(A3076,B3076-1)+0)</f>
        <v>35059</v>
      </c>
      <c r="D3076" s="1">
        <f>IF(B3076=0,-1,RIGHT(A3076,LEN(A3076)-B3076)+0)</f>
        <v>7042357</v>
      </c>
      <c r="F3076" s="1">
        <f>IF(C3076&lt;0,443300000,44330*(1-POWER(C3076/$A$1,1/5.255))*1000)</f>
        <v>7040671.9473668346</v>
      </c>
      <c r="H3076" s="5">
        <f t="shared" ref="H3076:H3139" si="48">IF(D3076&gt;0,ABS((F3076-D3076)/D3076),0)</f>
        <v>2.3927395801794511E-4</v>
      </c>
    </row>
    <row r="3077" spans="1:8">
      <c r="A3077" s="3" t="s">
        <v>14182</v>
      </c>
      <c r="B3077" s="1">
        <f>IF(ISERROR(SEARCH(" ",A3077)), 0, SEARCH(" ",A3077))</f>
        <v>6</v>
      </c>
      <c r="C3077" s="1">
        <f>IF(0=B3077,-1,LEFT(A3077,B3077-1)+0)</f>
        <v>35039</v>
      </c>
      <c r="D3077" s="1">
        <f>IF(B3077=0,-1,RIGHT(A3077,LEN(A3077)-B3077)+0)</f>
        <v>7046395</v>
      </c>
      <c r="F3077" s="1">
        <f>IF(C3077&lt;0,443300000,44330*(1-POWER(C3077/$A$1,1/5.255))*1000)</f>
        <v>7044720.8994186288</v>
      </c>
      <c r="H3077" s="5">
        <f t="shared" si="48"/>
        <v>2.3758256262545961E-4</v>
      </c>
    </row>
    <row r="3078" spans="1:8">
      <c r="A3078" s="3" t="s">
        <v>14183</v>
      </c>
      <c r="B3078" s="1">
        <f>IF(ISERROR(SEARCH(" ",A3078)), 0, SEARCH(" ",A3078))</f>
        <v>6</v>
      </c>
      <c r="C3078" s="1">
        <f>IF(0=B3078,-1,LEFT(A3078,B3078-1)+0)</f>
        <v>35019</v>
      </c>
      <c r="D3078" s="1">
        <f>IF(B3078=0,-1,RIGHT(A3078,LEN(A3078)-B3078)+0)</f>
        <v>7050434</v>
      </c>
      <c r="F3078" s="1">
        <f>IF(C3078&lt;0,443300000,44330*(1-POWER(C3078/$A$1,1/5.255))*1000)</f>
        <v>7048771.7232218292</v>
      </c>
      <c r="H3078" s="5">
        <f t="shared" si="48"/>
        <v>2.3576942613331875E-4</v>
      </c>
    </row>
    <row r="3079" spans="1:8">
      <c r="A3079" s="3" t="s">
        <v>14184</v>
      </c>
      <c r="B3079" s="1">
        <f>IF(ISERROR(SEARCH(" ",A3079)), 0, SEARCH(" ",A3079))</f>
        <v>6</v>
      </c>
      <c r="C3079" s="1">
        <f>IF(0=B3079,-1,LEFT(A3079,B3079-1)+0)</f>
        <v>34999</v>
      </c>
      <c r="D3079" s="1">
        <f>IF(B3079=0,-1,RIGHT(A3079,LEN(A3079)-B3079)+0)</f>
        <v>7054472</v>
      </c>
      <c r="F3079" s="1">
        <f>IF(C3079&lt;0,443300000,44330*(1-POWER(C3079/$A$1,1/5.255))*1000)</f>
        <v>7052824.4207114344</v>
      </c>
      <c r="H3079" s="5">
        <f t="shared" si="48"/>
        <v>2.3355104231267114E-4</v>
      </c>
    </row>
    <row r="3080" spans="1:8">
      <c r="A3080" s="3" t="s">
        <v>14185</v>
      </c>
      <c r="B3080" s="1">
        <f>IF(ISERROR(SEARCH(" ",A3080)), 0, SEARCH(" ",A3080))</f>
        <v>6</v>
      </c>
      <c r="C3080" s="1">
        <f>IF(0=B3080,-1,LEFT(A3080,B3080-1)+0)</f>
        <v>34979</v>
      </c>
      <c r="D3080" s="1">
        <f>IF(B3080=0,-1,RIGHT(A3080,LEN(A3080)-B3080)+0)</f>
        <v>7058510</v>
      </c>
      <c r="F3080" s="1">
        <f>IF(C3080&lt;0,443300000,44330*(1-POWER(C3080/$A$1,1/5.255))*1000)</f>
        <v>7056878.9938255697</v>
      </c>
      <c r="H3080" s="5">
        <f t="shared" si="48"/>
        <v>2.3106947137997271E-4</v>
      </c>
    </row>
    <row r="3081" spans="1:8">
      <c r="A3081" s="3" t="s">
        <v>14186</v>
      </c>
      <c r="B3081" s="1">
        <f>IF(ISERROR(SEARCH(" ",A3081)), 0, SEARCH(" ",A3081))</f>
        <v>6</v>
      </c>
      <c r="C3081" s="1">
        <f>IF(0=B3081,-1,LEFT(A3081,B3081-1)+0)</f>
        <v>34959</v>
      </c>
      <c r="D3081" s="1">
        <f>IF(B3081=0,-1,RIGHT(A3081,LEN(A3081)-B3081)+0)</f>
        <v>7062548</v>
      </c>
      <c r="F3081" s="1">
        <f>IF(C3081&lt;0,443300000,44330*(1-POWER(C3081/$A$1,1/5.255))*1000)</f>
        <v>7060935.4445054559</v>
      </c>
      <c r="H3081" s="5">
        <f t="shared" si="48"/>
        <v>2.2832488990433711E-4</v>
      </c>
    </row>
    <row r="3082" spans="1:8">
      <c r="A3082" s="3" t="s">
        <v>14187</v>
      </c>
      <c r="B3082" s="1">
        <f>IF(ISERROR(SEARCH(" ",A3082)), 0, SEARCH(" ",A3082))</f>
        <v>6</v>
      </c>
      <c r="C3082" s="1">
        <f>IF(0=B3082,-1,LEFT(A3082,B3082-1)+0)</f>
        <v>34939</v>
      </c>
      <c r="D3082" s="1">
        <f>IF(B3082=0,-1,RIGHT(A3082,LEN(A3082)-B3082)+0)</f>
        <v>7066587</v>
      </c>
      <c r="F3082" s="1">
        <f>IF(C3082&lt;0,443300000,44330*(1-POWER(C3082/$A$1,1/5.255))*1000)</f>
        <v>7064993.7746954514</v>
      </c>
      <c r="H3082" s="5">
        <f t="shared" si="48"/>
        <v>2.2545895275167895E-4</v>
      </c>
    </row>
    <row r="3083" spans="1:8">
      <c r="A3083" s="3" t="s">
        <v>14188</v>
      </c>
      <c r="B3083" s="1">
        <f>IF(ISERROR(SEARCH(" ",A3083)), 0, SEARCH(" ",A3083))</f>
        <v>6</v>
      </c>
      <c r="C3083" s="1">
        <f>IF(0=B3083,-1,LEFT(A3083,B3083-1)+0)</f>
        <v>34919</v>
      </c>
      <c r="D3083" s="1">
        <f>IF(B3083=0,-1,RIGHT(A3083,LEN(A3083)-B3083)+0)</f>
        <v>7070625</v>
      </c>
      <c r="F3083" s="1">
        <f>IF(C3083&lt;0,443300000,44330*(1-POWER(C3083/$A$1,1/5.255))*1000)</f>
        <v>7069053.9863430317</v>
      </c>
      <c r="H3083" s="5">
        <f t="shared" si="48"/>
        <v>2.2218879617689395E-4</v>
      </c>
    </row>
    <row r="3084" spans="1:8">
      <c r="A3084" s="3" t="s">
        <v>14189</v>
      </c>
      <c r="B3084" s="1">
        <f>IF(ISERROR(SEARCH(" ",A3084)), 0, SEARCH(" ",A3084))</f>
        <v>6</v>
      </c>
      <c r="C3084" s="1">
        <f>IF(0=B3084,-1,LEFT(A3084,B3084-1)+0)</f>
        <v>34899</v>
      </c>
      <c r="D3084" s="1">
        <f>IF(B3084=0,-1,RIGHT(A3084,LEN(A3084)-B3084)+0)</f>
        <v>7074663</v>
      </c>
      <c r="F3084" s="1">
        <f>IF(C3084&lt;0,443300000,44330*(1-POWER(C3084/$A$1,1/5.255))*1000)</f>
        <v>7073116.0813988047</v>
      </c>
      <c r="H3084" s="5">
        <f t="shared" si="48"/>
        <v>2.186561538260307E-4</v>
      </c>
    </row>
    <row r="3085" spans="1:8">
      <c r="A3085" s="3" t="s">
        <v>14190</v>
      </c>
      <c r="B3085" s="1">
        <f>IF(ISERROR(SEARCH(" ",A3085)), 0, SEARCH(" ",A3085))</f>
        <v>6</v>
      </c>
      <c r="C3085" s="1">
        <f>IF(0=B3085,-1,LEFT(A3085,B3085-1)+0)</f>
        <v>34879</v>
      </c>
      <c r="D3085" s="1">
        <f>IF(B3085=0,-1,RIGHT(A3085,LEN(A3085)-B3085)+0)</f>
        <v>7078684</v>
      </c>
      <c r="F3085" s="1">
        <f>IF(C3085&lt;0,443300000,44330*(1-POWER(C3085/$A$1,1/5.255))*1000)</f>
        <v>7077180.0618165331</v>
      </c>
      <c r="H3085" s="5">
        <f t="shared" si="48"/>
        <v>2.1246013856062847E-4</v>
      </c>
    </row>
    <row r="3086" spans="1:8">
      <c r="A3086" s="3" t="s">
        <v>14191</v>
      </c>
      <c r="B3086" s="1">
        <f>IF(ISERROR(SEARCH(" ",A3086)), 0, SEARCH(" ",A3086))</f>
        <v>6</v>
      </c>
      <c r="C3086" s="1">
        <f>IF(0=B3086,-1,LEFT(A3086,B3086-1)+0)</f>
        <v>34859</v>
      </c>
      <c r="D3086" s="1">
        <f>IF(B3086=0,-1,RIGHT(A3086,LEN(A3086)-B3086)+0)</f>
        <v>7082722</v>
      </c>
      <c r="F3086" s="1">
        <f>IF(C3086&lt;0,443300000,44330*(1-POWER(C3086/$A$1,1/5.255))*1000)</f>
        <v>7081245.9295531139</v>
      </c>
      <c r="H3086" s="5">
        <f t="shared" si="48"/>
        <v>2.0840440255683087E-4</v>
      </c>
    </row>
    <row r="3087" spans="1:8">
      <c r="A3087" s="3" t="s">
        <v>14192</v>
      </c>
      <c r="B3087" s="1">
        <f>IF(ISERROR(SEARCH(" ",A3087)), 0, SEARCH(" ",A3087))</f>
        <v>6</v>
      </c>
      <c r="C3087" s="1">
        <f>IF(0=B3087,-1,LEFT(A3087,B3087-1)+0)</f>
        <v>34839</v>
      </c>
      <c r="D3087" s="1">
        <f>IF(B3087=0,-1,RIGHT(A3087,LEN(A3087)-B3087)+0)</f>
        <v>7086761</v>
      </c>
      <c r="F3087" s="1">
        <f>IF(C3087&lt;0,443300000,44330*(1-POWER(C3087/$A$1,1/5.255))*1000)</f>
        <v>7085313.6865686132</v>
      </c>
      <c r="H3087" s="5">
        <f t="shared" si="48"/>
        <v>2.0422777505645187E-4</v>
      </c>
    </row>
    <row r="3088" spans="1:8">
      <c r="A3088" s="3" t="s">
        <v>14193</v>
      </c>
      <c r="B3088" s="1">
        <f>IF(ISERROR(SEARCH(" ",A3088)), 0, SEARCH(" ",A3088))</f>
        <v>6</v>
      </c>
      <c r="C3088" s="1">
        <f>IF(0=B3088,-1,LEFT(A3088,B3088-1)+0)</f>
        <v>34819</v>
      </c>
      <c r="D3088" s="1">
        <f>IF(B3088=0,-1,RIGHT(A3088,LEN(A3088)-B3088)+0)</f>
        <v>7090799</v>
      </c>
      <c r="F3088" s="1">
        <f>IF(C3088&lt;0,443300000,44330*(1-POWER(C3088/$A$1,1/5.255))*1000)</f>
        <v>7089383.3348262459</v>
      </c>
      <c r="H3088" s="5">
        <f t="shared" si="48"/>
        <v>1.9964818827244941E-4</v>
      </c>
    </row>
    <row r="3089" spans="1:8">
      <c r="A3089" s="3" t="s">
        <v>14194</v>
      </c>
      <c r="B3089" s="1">
        <f>IF(ISERROR(SEARCH(" ",A3089)), 0, SEARCH(" ",A3089))</f>
        <v>6</v>
      </c>
      <c r="C3089" s="1">
        <f>IF(0=B3089,-1,LEFT(A3089,B3089-1)+0)</f>
        <v>34799</v>
      </c>
      <c r="D3089" s="1">
        <f>IF(B3089=0,-1,RIGHT(A3089,LEN(A3089)-B3089)+0)</f>
        <v>7094837</v>
      </c>
      <c r="F3089" s="1">
        <f>IF(C3089&lt;0,443300000,44330*(1-POWER(C3089/$A$1,1/5.255))*1000)</f>
        <v>7093454.876292401</v>
      </c>
      <c r="H3089" s="5">
        <f t="shared" si="48"/>
        <v>1.948069712664303E-4</v>
      </c>
    </row>
    <row r="3090" spans="1:8">
      <c r="A3090" s="3" t="s">
        <v>14195</v>
      </c>
      <c r="B3090" s="1">
        <f>IF(ISERROR(SEARCH(" ",A3090)), 0, SEARCH(" ",A3090))</f>
        <v>6</v>
      </c>
      <c r="C3090" s="1">
        <f>IF(0=B3090,-1,LEFT(A3090,B3090-1)+0)</f>
        <v>34779</v>
      </c>
      <c r="D3090" s="1">
        <f>IF(B3090=0,-1,RIGHT(A3090,LEN(A3090)-B3090)+0)</f>
        <v>7098875</v>
      </c>
      <c r="F3090" s="1">
        <f>IF(C3090&lt;0,443300000,44330*(1-POWER(C3090/$A$1,1/5.255))*1000)</f>
        <v>7097528.3129366525</v>
      </c>
      <c r="H3090" s="5">
        <f t="shared" si="48"/>
        <v>1.8970429305313142E-4</v>
      </c>
    </row>
    <row r="3091" spans="1:8">
      <c r="A3091" s="3" t="s">
        <v>14196</v>
      </c>
      <c r="B3091" s="1">
        <f>IF(ISERROR(SEARCH(" ",A3091)), 0, SEARCH(" ",A3091))</f>
        <v>6</v>
      </c>
      <c r="C3091" s="1">
        <f>IF(0=B3091,-1,LEFT(A3091,B3091-1)+0)</f>
        <v>34759</v>
      </c>
      <c r="D3091" s="1">
        <f>IF(B3091=0,-1,RIGHT(A3091,LEN(A3091)-B3091)+0)</f>
        <v>7102914</v>
      </c>
      <c r="F3091" s="1">
        <f>IF(C3091&lt;0,443300000,44330*(1-POWER(C3091/$A$1,1/5.255))*1000)</f>
        <v>7101603.6467317399</v>
      </c>
      <c r="H3091" s="5">
        <f t="shared" si="48"/>
        <v>1.8448108315265204E-4</v>
      </c>
    </row>
    <row r="3092" spans="1:8">
      <c r="A3092" s="3" t="s">
        <v>14197</v>
      </c>
      <c r="B3092" s="1">
        <f>IF(ISERROR(SEARCH(" ",A3092)), 0, SEARCH(" ",A3092))</f>
        <v>6</v>
      </c>
      <c r="C3092" s="1">
        <f>IF(0=B3092,-1,LEFT(A3092,B3092-1)+0)</f>
        <v>34739</v>
      </c>
      <c r="D3092" s="1">
        <f>IF(B3092=0,-1,RIGHT(A3092,LEN(A3092)-B3092)+0)</f>
        <v>7106952</v>
      </c>
      <c r="F3092" s="1">
        <f>IF(C3092&lt;0,443300000,44330*(1-POWER(C3092/$A$1,1/5.255))*1000)</f>
        <v>7105680.8796536112</v>
      </c>
      <c r="H3092" s="5">
        <f t="shared" si="48"/>
        <v>1.7885590705956359E-4</v>
      </c>
    </row>
    <row r="3093" spans="1:8">
      <c r="A3093" s="3" t="s">
        <v>14198</v>
      </c>
      <c r="B3093" s="1">
        <f>IF(ISERROR(SEARCH(" ",A3093)), 0, SEARCH(" ",A3093))</f>
        <v>6</v>
      </c>
      <c r="C3093" s="1">
        <f>IF(0=B3093,-1,LEFT(A3093,B3093-1)+0)</f>
        <v>34719</v>
      </c>
      <c r="D3093" s="1">
        <f>IF(B3093=0,-1,RIGHT(A3093,LEN(A3093)-B3093)+0)</f>
        <v>7110990</v>
      </c>
      <c r="F3093" s="1">
        <f>IF(C3093&lt;0,443300000,44330*(1-POWER(C3093/$A$1,1/5.255))*1000)</f>
        <v>7109760.0136813968</v>
      </c>
      <c r="H3093" s="5">
        <f t="shared" si="48"/>
        <v>1.7296977194499754E-4</v>
      </c>
    </row>
    <row r="3094" spans="1:8">
      <c r="A3094" s="3" t="s">
        <v>14199</v>
      </c>
      <c r="B3094" s="1">
        <f>IF(ISERROR(SEARCH(" ",A3094)), 0, SEARCH(" ",A3094))</f>
        <v>6</v>
      </c>
      <c r="C3094" s="1">
        <f>IF(0=B3094,-1,LEFT(A3094,B3094-1)+0)</f>
        <v>34699</v>
      </c>
      <c r="D3094" s="1">
        <f>IF(B3094=0,-1,RIGHT(A3094,LEN(A3094)-B3094)+0)</f>
        <v>7115011</v>
      </c>
      <c r="F3094" s="1">
        <f>IF(C3094&lt;0,443300000,44330*(1-POWER(C3094/$A$1,1/5.255))*1000)</f>
        <v>7113841.0507974401</v>
      </c>
      <c r="H3094" s="5">
        <f t="shared" si="48"/>
        <v>1.6443392744718011E-4</v>
      </c>
    </row>
    <row r="3095" spans="1:8">
      <c r="A3095" s="3" t="s">
        <v>14200</v>
      </c>
      <c r="B3095" s="1">
        <f>IF(ISERROR(SEARCH(" ",A3095)), 0, SEARCH(" ",A3095))</f>
        <v>6</v>
      </c>
      <c r="C3095" s="1">
        <f>IF(0=B3095,-1,LEFT(A3095,B3095-1)+0)</f>
        <v>34679</v>
      </c>
      <c r="D3095" s="1">
        <f>IF(B3095=0,-1,RIGHT(A3095,LEN(A3095)-B3095)+0)</f>
        <v>7119049</v>
      </c>
      <c r="F3095" s="1">
        <f>IF(C3095&lt;0,443300000,44330*(1-POWER(C3095/$A$1,1/5.255))*1000)</f>
        <v>7117923.9929872956</v>
      </c>
      <c r="H3095" s="5">
        <f t="shared" si="48"/>
        <v>1.5802771026079287E-4</v>
      </c>
    </row>
    <row r="3096" spans="1:8">
      <c r="A3096" s="3" t="s">
        <v>14201</v>
      </c>
      <c r="B3096" s="1">
        <f>IF(ISERROR(SEARCH(" ",A3096)), 0, SEARCH(" ",A3096))</f>
        <v>6</v>
      </c>
      <c r="C3096" s="1">
        <f>IF(0=B3096,-1,LEFT(A3096,B3096-1)+0)</f>
        <v>34659</v>
      </c>
      <c r="D3096" s="1">
        <f>IF(B3096=0,-1,RIGHT(A3096,LEN(A3096)-B3096)+0)</f>
        <v>7123088</v>
      </c>
      <c r="F3096" s="1">
        <f>IF(C3096&lt;0,443300000,44330*(1-POWER(C3096/$A$1,1/5.255))*1000)</f>
        <v>7122008.8422397245</v>
      </c>
      <c r="H3096" s="5">
        <f t="shared" si="48"/>
        <v>1.5150139381621115E-4</v>
      </c>
    </row>
    <row r="3097" spans="1:8">
      <c r="A3097" s="3" t="s">
        <v>14202</v>
      </c>
      <c r="B3097" s="1">
        <f>IF(ISERROR(SEARCH(" ",A3097)), 0, SEARCH(" ",A3097))</f>
        <v>6</v>
      </c>
      <c r="C3097" s="1">
        <f>IF(0=B3097,-1,LEFT(A3097,B3097-1)+0)</f>
        <v>34639</v>
      </c>
      <c r="D3097" s="1">
        <f>IF(B3097=0,-1,RIGHT(A3097,LEN(A3097)-B3097)+0)</f>
        <v>7127126</v>
      </c>
      <c r="F3097" s="1">
        <f>IF(C3097&lt;0,443300000,44330*(1-POWER(C3097/$A$1,1/5.255))*1000)</f>
        <v>7126095.6005467279</v>
      </c>
      <c r="H3097" s="5">
        <f t="shared" si="48"/>
        <v>1.4457432817549623E-4</v>
      </c>
    </row>
    <row r="3098" spans="1:8">
      <c r="A3098" s="3" t="s">
        <v>14203</v>
      </c>
      <c r="B3098" s="1">
        <f>IF(ISERROR(SEARCH(" ",A3098)), 0, SEARCH(" ",A3098))</f>
        <v>6</v>
      </c>
      <c r="C3098" s="1">
        <f>IF(0=B3098,-1,LEFT(A3098,B3098-1)+0)</f>
        <v>34619</v>
      </c>
      <c r="D3098" s="1">
        <f>IF(B3098=0,-1,RIGHT(A3098,LEN(A3098)-B3098)+0)</f>
        <v>7131164</v>
      </c>
      <c r="F3098" s="1">
        <f>IF(C3098&lt;0,443300000,44330*(1-POWER(C3098/$A$1,1/5.255))*1000)</f>
        <v>7130184.2699035294</v>
      </c>
      <c r="H3098" s="5">
        <f t="shared" si="48"/>
        <v>1.3738712171961894E-4</v>
      </c>
    </row>
    <row r="3099" spans="1:8">
      <c r="A3099" s="3" t="s">
        <v>14204</v>
      </c>
      <c r="B3099" s="1">
        <f>IF(ISERROR(SEARCH(" ",A3099)), 0, SEARCH(" ",A3099))</f>
        <v>6</v>
      </c>
      <c r="C3099" s="1">
        <f>IF(0=B3099,-1,LEFT(A3099,B3099-1)+0)</f>
        <v>34599</v>
      </c>
      <c r="D3099" s="1">
        <f>IF(B3099=0,-1,RIGHT(A3099,LEN(A3099)-B3099)+0)</f>
        <v>7135202</v>
      </c>
      <c r="F3099" s="1">
        <f>IF(C3099&lt;0,443300000,44330*(1-POWER(C3099/$A$1,1/5.255))*1000)</f>
        <v>7134274.8523085974</v>
      </c>
      <c r="H3099" s="5">
        <f t="shared" si="48"/>
        <v>1.2993993602459809E-4</v>
      </c>
    </row>
    <row r="3100" spans="1:8">
      <c r="A3100" s="3" t="s">
        <v>14205</v>
      </c>
      <c r="B3100" s="1">
        <f>IF(ISERROR(SEARCH(" ",A3100)), 0, SEARCH(" ",A3100))</f>
        <v>6</v>
      </c>
      <c r="C3100" s="1">
        <f>IF(0=B3100,-1,LEFT(A3100,B3100-1)+0)</f>
        <v>34579</v>
      </c>
      <c r="D3100" s="1">
        <f>IF(B3100=0,-1,RIGHT(A3100,LEN(A3100)-B3100)+0)</f>
        <v>7139241</v>
      </c>
      <c r="F3100" s="1">
        <f>IF(C3100&lt;0,443300000,44330*(1-POWER(C3100/$A$1,1/5.255))*1000)</f>
        <v>7138367.3497636467</v>
      </c>
      <c r="H3100" s="5">
        <f t="shared" si="48"/>
        <v>1.2237298563716763E-4</v>
      </c>
    </row>
    <row r="3101" spans="1:8">
      <c r="A3101" s="3" t="s">
        <v>14206</v>
      </c>
      <c r="B3101" s="1">
        <f>IF(ISERROR(SEARCH(" ",A3101)), 0, SEARCH(" ",A3101))</f>
        <v>6</v>
      </c>
      <c r="C3101" s="1">
        <f>IF(0=B3101,-1,LEFT(A3101,B3101-1)+0)</f>
        <v>34559</v>
      </c>
      <c r="D3101" s="1">
        <f>IF(B3101=0,-1,RIGHT(A3101,LEN(A3101)-B3101)+0)</f>
        <v>7143279</v>
      </c>
      <c r="F3101" s="1">
        <f>IF(C3101&lt;0,443300000,44330*(1-POWER(C3101/$A$1,1/5.255))*1000)</f>
        <v>7142461.7642736463</v>
      </c>
      <c r="H3101" s="5">
        <f t="shared" si="48"/>
        <v>1.1440624485669849E-4</v>
      </c>
    </row>
    <row r="3102" spans="1:8">
      <c r="A3102" s="3" t="s">
        <v>14207</v>
      </c>
      <c r="B3102" s="1">
        <f>IF(ISERROR(SEARCH(" ",A3102)), 0, SEARCH(" ",A3102))</f>
        <v>6</v>
      </c>
      <c r="C3102" s="1">
        <f>IF(0=B3102,-1,LEFT(A3102,B3102-1)+0)</f>
        <v>34539</v>
      </c>
      <c r="D3102" s="1">
        <f>IF(B3102=0,-1,RIGHT(A3102,LEN(A3102)-B3102)+0)</f>
        <v>7147300</v>
      </c>
      <c r="F3102" s="1">
        <f>IF(C3102&lt;0,443300000,44330*(1-POWER(C3102/$A$1,1/5.255))*1000)</f>
        <v>7146558.0978468154</v>
      </c>
      <c r="H3102" s="5">
        <f t="shared" si="48"/>
        <v>1.0380173676558104E-4</v>
      </c>
    </row>
    <row r="3103" spans="1:8">
      <c r="A3103" s="3" t="s">
        <v>14208</v>
      </c>
      <c r="B3103" s="1">
        <f>IF(ISERROR(SEARCH(" ",A3103)), 0, SEARCH(" ",A3103))</f>
        <v>6</v>
      </c>
      <c r="C3103" s="1">
        <f>IF(0=B3103,-1,LEFT(A3103,B3103-1)+0)</f>
        <v>34519</v>
      </c>
      <c r="D3103" s="1">
        <f>IF(B3103=0,-1,RIGHT(A3103,LEN(A3103)-B3103)+0)</f>
        <v>7151338</v>
      </c>
      <c r="F3103" s="1">
        <f>IF(C3103&lt;0,443300000,44330*(1-POWER(C3103/$A$1,1/5.255))*1000)</f>
        <v>7150656.3524946617</v>
      </c>
      <c r="H3103" s="5">
        <f t="shared" si="48"/>
        <v>9.5317478398909933E-5</v>
      </c>
    </row>
    <row r="3104" spans="1:8">
      <c r="A3104" s="3" t="s">
        <v>14209</v>
      </c>
      <c r="B3104" s="1">
        <f>IF(ISERROR(SEARCH(" ",A3104)), 0, SEARCH(" ",A3104))</f>
        <v>6</v>
      </c>
      <c r="C3104" s="1">
        <f>IF(0=B3104,-1,LEFT(A3104,B3104-1)+0)</f>
        <v>34499</v>
      </c>
      <c r="D3104" s="1">
        <f>IF(B3104=0,-1,RIGHT(A3104,LEN(A3104)-B3104)+0)</f>
        <v>7155376</v>
      </c>
      <c r="F3104" s="1">
        <f>IF(C3104&lt;0,443300000,44330*(1-POWER(C3104/$A$1,1/5.255))*1000)</f>
        <v>7154756.5302319443</v>
      </c>
      <c r="H3104" s="5">
        <f t="shared" si="48"/>
        <v>8.6574034412127988E-5</v>
      </c>
    </row>
    <row r="3105" spans="1:8">
      <c r="A3105" s="3" t="s">
        <v>14210</v>
      </c>
      <c r="B3105" s="1">
        <f>IF(ISERROR(SEARCH(" ",A3105)), 0, SEARCH(" ",A3105))</f>
        <v>6</v>
      </c>
      <c r="C3105" s="1">
        <f>IF(0=B3105,-1,LEFT(A3105,B3105-1)+0)</f>
        <v>34479</v>
      </c>
      <c r="D3105" s="1">
        <f>IF(B3105=0,-1,RIGHT(A3105,LEN(A3105)-B3105)+0)</f>
        <v>7159415</v>
      </c>
      <c r="F3105" s="1">
        <f>IF(C3105&lt;0,443300000,44330*(1-POWER(C3105/$A$1,1/5.255))*1000)</f>
        <v>7158858.6330767227</v>
      </c>
      <c r="H3105" s="5">
        <f t="shared" si="48"/>
        <v>7.7711226863824251E-5</v>
      </c>
    </row>
    <row r="3106" spans="1:8">
      <c r="A3106" s="3" t="s">
        <v>14211</v>
      </c>
      <c r="B3106" s="1">
        <f>IF(ISERROR(SEARCH(" ",A3106)), 0, SEARCH(" ",A3106))</f>
        <v>6</v>
      </c>
      <c r="C3106" s="1">
        <f>IF(0=B3106,-1,LEFT(A3106,B3106-1)+0)</f>
        <v>34459</v>
      </c>
      <c r="D3106" s="1">
        <f>IF(B3106=0,-1,RIGHT(A3106,LEN(A3106)-B3106)+0)</f>
        <v>7163453</v>
      </c>
      <c r="F3106" s="1">
        <f>IF(C3106&lt;0,443300000,44330*(1-POWER(C3106/$A$1,1/5.255))*1000)</f>
        <v>7162962.6630503414</v>
      </c>
      <c r="H3106" s="5">
        <f t="shared" si="48"/>
        <v>6.844980342002385E-5</v>
      </c>
    </row>
    <row r="3107" spans="1:8">
      <c r="A3107" s="3" t="s">
        <v>14212</v>
      </c>
      <c r="B3107" s="1">
        <f>IF(ISERROR(SEARCH(" ",A3107)), 0, SEARCH(" ",A3107))</f>
        <v>6</v>
      </c>
      <c r="C3107" s="1">
        <f>IF(0=B3107,-1,LEFT(A3107,B3107-1)+0)</f>
        <v>34439</v>
      </c>
      <c r="D3107" s="1">
        <f>IF(B3107=0,-1,RIGHT(A3107,LEN(A3107)-B3107)+0)</f>
        <v>7167491</v>
      </c>
      <c r="F3107" s="1">
        <f>IF(C3107&lt;0,443300000,44330*(1-POWER(C3107/$A$1,1/5.255))*1000)</f>
        <v>7167068.6221774472</v>
      </c>
      <c r="H3107" s="5">
        <f t="shared" si="48"/>
        <v>5.8929662074609876E-5</v>
      </c>
    </row>
    <row r="3108" spans="1:8">
      <c r="A3108" s="3" t="s">
        <v>14213</v>
      </c>
      <c r="B3108" s="1">
        <f>IF(ISERROR(SEARCH(" ",A3108)), 0, SEARCH(" ",A3108))</f>
        <v>6</v>
      </c>
      <c r="C3108" s="1">
        <f>IF(0=B3108,-1,LEFT(A3108,B3108-1)+0)</f>
        <v>34419</v>
      </c>
      <c r="D3108" s="1">
        <f>IF(B3108=0,-1,RIGHT(A3108,LEN(A3108)-B3108)+0)</f>
        <v>7171529</v>
      </c>
      <c r="F3108" s="1">
        <f>IF(C3108&lt;0,443300000,44330*(1-POWER(C3108/$A$1,1/5.255))*1000)</f>
        <v>7171176.5124859735</v>
      </c>
      <c r="H3108" s="5">
        <f t="shared" si="48"/>
        <v>4.9150957072956554E-5</v>
      </c>
    </row>
    <row r="3109" spans="1:8">
      <c r="A3109" s="3" t="s">
        <v>14214</v>
      </c>
      <c r="B3109" s="1">
        <f>IF(ISERROR(SEARCH(" ",A3109)), 0, SEARCH(" ",A3109))</f>
        <v>6</v>
      </c>
      <c r="C3109" s="1">
        <f>IF(0=B3109,-1,LEFT(A3109,B3109-1)+0)</f>
        <v>34399</v>
      </c>
      <c r="D3109" s="1">
        <f>IF(B3109=0,-1,RIGHT(A3109,LEN(A3109)-B3109)+0)</f>
        <v>7175568</v>
      </c>
      <c r="F3109" s="1">
        <f>IF(C3109&lt;0,443300000,44330*(1-POWER(C3109/$A$1,1/5.255))*1000)</f>
        <v>7175286.3360071816</v>
      </c>
      <c r="H3109" s="5">
        <f t="shared" si="48"/>
        <v>3.925319818841449E-5</v>
      </c>
    </row>
    <row r="3110" spans="1:8">
      <c r="A3110" s="3" t="s">
        <v>14215</v>
      </c>
      <c r="B3110" s="1">
        <f>IF(ISERROR(SEARCH(" ",A3110)), 0, SEARCH(" ",A3110))</f>
        <v>6</v>
      </c>
      <c r="C3110" s="1">
        <f>IF(0=B3110,-1,LEFT(A3110,B3110-1)+0)</f>
        <v>34379</v>
      </c>
      <c r="D3110" s="1">
        <f>IF(B3110=0,-1,RIGHT(A3110,LEN(A3110)-B3110)+0)</f>
        <v>7179606</v>
      </c>
      <c r="F3110" s="1">
        <f>IF(C3110&lt;0,443300000,44330*(1-POWER(C3110/$A$1,1/5.255))*1000)</f>
        <v>7179398.0947756497</v>
      </c>
      <c r="H3110" s="5">
        <f t="shared" si="48"/>
        <v>2.8957748426624116E-5</v>
      </c>
    </row>
    <row r="3111" spans="1:8">
      <c r="A3111" s="3" t="s">
        <v>14216</v>
      </c>
      <c r="B3111" s="1">
        <f>IF(ISERROR(SEARCH(" ",A3111)), 0, SEARCH(" ",A3111))</f>
        <v>6</v>
      </c>
      <c r="C3111" s="1">
        <f>IF(0=B3111,-1,LEFT(A3111,B3111-1)+0)</f>
        <v>34359</v>
      </c>
      <c r="D3111" s="1">
        <f>IF(B3111=0,-1,RIGHT(A3111,LEN(A3111)-B3111)+0)</f>
        <v>7183627</v>
      </c>
      <c r="F3111" s="1">
        <f>IF(C3111&lt;0,443300000,44330*(1-POWER(C3111/$A$1,1/5.255))*1000)</f>
        <v>7183511.7908292748</v>
      </c>
      <c r="H3111" s="5">
        <f t="shared" si="48"/>
        <v>1.6037743987152534E-5</v>
      </c>
    </row>
    <row r="3112" spans="1:8">
      <c r="A3112" s="3" t="s">
        <v>14217</v>
      </c>
      <c r="B3112" s="1">
        <f>IF(ISERROR(SEARCH(" ",A3112)), 0, SEARCH(" ",A3112))</f>
        <v>6</v>
      </c>
      <c r="C3112" s="1">
        <f>IF(0=B3112,-1,LEFT(A3112,B3112-1)+0)</f>
        <v>34339</v>
      </c>
      <c r="D3112" s="1">
        <f>IF(B3112=0,-1,RIGHT(A3112,LEN(A3112)-B3112)+0)</f>
        <v>7187665</v>
      </c>
      <c r="F3112" s="1">
        <f>IF(C3112&lt;0,443300000,44330*(1-POWER(C3112/$A$1,1/5.255))*1000)</f>
        <v>7187627.4262093008</v>
      </c>
      <c r="H3112" s="5">
        <f t="shared" si="48"/>
        <v>5.2275378303306492E-6</v>
      </c>
    </row>
    <row r="3113" spans="1:8">
      <c r="A3113" s="3" t="s">
        <v>14218</v>
      </c>
      <c r="B3113" s="1">
        <f>IF(ISERROR(SEARCH(" ",A3113)), 0, SEARCH(" ",A3113))</f>
        <v>6</v>
      </c>
      <c r="C3113" s="1">
        <f>IF(0=B3113,-1,LEFT(A3113,B3113-1)+0)</f>
        <v>34319</v>
      </c>
      <c r="D3113" s="1">
        <f>IF(B3113=0,-1,RIGHT(A3113,LEN(A3113)-B3113)+0)</f>
        <v>7191796</v>
      </c>
      <c r="F3113" s="1">
        <f>IF(C3113&lt;0,443300000,44330*(1-POWER(C3113/$A$1,1/5.255))*1000)</f>
        <v>7191745.0029603001</v>
      </c>
      <c r="H3113" s="5">
        <f t="shared" si="48"/>
        <v>7.0910019833608983E-6</v>
      </c>
    </row>
    <row r="3114" spans="1:8">
      <c r="A3114" s="3" t="s">
        <v>14219</v>
      </c>
      <c r="B3114" s="1">
        <f>IF(ISERROR(SEARCH(" ",A3114)), 0, SEARCH(" ",A3114))</f>
        <v>6</v>
      </c>
      <c r="C3114" s="1">
        <f>IF(0=B3114,-1,LEFT(A3114,B3114-1)+0)</f>
        <v>34299</v>
      </c>
      <c r="D3114" s="1">
        <f>IF(B3114=0,-1,RIGHT(A3114,LEN(A3114)-B3114)+0)</f>
        <v>7196000</v>
      </c>
      <c r="F3114" s="1">
        <f>IF(C3114&lt;0,443300000,44330*(1-POWER(C3114/$A$1,1/5.255))*1000)</f>
        <v>7195864.5231301971</v>
      </c>
      <c r="H3114" s="5">
        <f t="shared" si="48"/>
        <v>1.8826691189955811E-5</v>
      </c>
    </row>
    <row r="3115" spans="1:8">
      <c r="A3115" s="3" t="s">
        <v>14220</v>
      </c>
      <c r="B3115" s="1">
        <f>IF(ISERROR(SEARCH(" ",A3115)), 0, SEARCH(" ",A3115))</f>
        <v>6</v>
      </c>
      <c r="C3115" s="1">
        <f>IF(0=B3115,-1,LEFT(A3115,B3115-1)+0)</f>
        <v>34279</v>
      </c>
      <c r="D3115" s="1">
        <f>IF(B3115=0,-1,RIGHT(A3115,LEN(A3115)-B3115)+0)</f>
        <v>7200204</v>
      </c>
      <c r="F3115" s="1">
        <f>IF(C3115&lt;0,443300000,44330*(1-POWER(C3115/$A$1,1/5.255))*1000)</f>
        <v>7199985.9887702782</v>
      </c>
      <c r="H3115" s="5">
        <f t="shared" si="48"/>
        <v>3.0278479571110664E-5</v>
      </c>
    </row>
    <row r="3116" spans="1:8">
      <c r="A3116" s="3" t="s">
        <v>14221</v>
      </c>
      <c r="B3116" s="1">
        <f>IF(ISERROR(SEARCH(" ",A3116)), 0, SEARCH(" ",A3116))</f>
        <v>6</v>
      </c>
      <c r="C3116" s="1">
        <f>IF(0=B3116,-1,LEFT(A3116,B3116-1)+0)</f>
        <v>34259</v>
      </c>
      <c r="D3116" s="1">
        <f>IF(B3116=0,-1,RIGHT(A3116,LEN(A3116)-B3116)+0)</f>
        <v>7204408</v>
      </c>
      <c r="F3116" s="1">
        <f>IF(C3116&lt;0,443300000,44330*(1-POWER(C3116/$A$1,1/5.255))*1000)</f>
        <v>7204109.4019351834</v>
      </c>
      <c r="H3116" s="5">
        <f t="shared" si="48"/>
        <v>4.144657893008792E-5</v>
      </c>
    </row>
    <row r="3117" spans="1:8">
      <c r="A3117" s="3" t="s">
        <v>14222</v>
      </c>
      <c r="B3117" s="1">
        <f>IF(ISERROR(SEARCH(" ",A3117)), 0, SEARCH(" ",A3117))</f>
        <v>6</v>
      </c>
      <c r="C3117" s="1">
        <f>IF(0=B3117,-1,LEFT(A3117,B3117-1)+0)</f>
        <v>34239</v>
      </c>
      <c r="D3117" s="1">
        <f>IF(B3117=0,-1,RIGHT(A3117,LEN(A3117)-B3117)+0)</f>
        <v>7208612</v>
      </c>
      <c r="F3117" s="1">
        <f>IF(C3117&lt;0,443300000,44330*(1-POWER(C3117/$A$1,1/5.255))*1000)</f>
        <v>7208234.7646829318</v>
      </c>
      <c r="H3117" s="5">
        <f t="shared" si="48"/>
        <v>5.2331200107340289E-5</v>
      </c>
    </row>
    <row r="3118" spans="1:8">
      <c r="A3118" s="3" t="s">
        <v>14223</v>
      </c>
      <c r="B3118" s="1">
        <f>IF(ISERROR(SEARCH(" ",A3118)), 0, SEARCH(" ",A3118))</f>
        <v>6</v>
      </c>
      <c r="C3118" s="1">
        <f>IF(0=B3118,-1,LEFT(A3118,B3118-1)+0)</f>
        <v>34219</v>
      </c>
      <c r="D3118" s="1">
        <f>IF(B3118=0,-1,RIGHT(A3118,LEN(A3118)-B3118)+0)</f>
        <v>7212816</v>
      </c>
      <c r="F3118" s="1">
        <f>IF(C3118&lt;0,443300000,44330*(1-POWER(C3118/$A$1,1/5.255))*1000)</f>
        <v>7212362.0790749202</v>
      </c>
      <c r="H3118" s="5">
        <f t="shared" si="48"/>
        <v>6.2932552983445696E-5</v>
      </c>
    </row>
    <row r="3119" spans="1:8">
      <c r="A3119" s="3" t="s">
        <v>14224</v>
      </c>
      <c r="B3119" s="1">
        <f>IF(ISERROR(SEARCH(" ",A3119)), 0, SEARCH(" ",A3119))</f>
        <v>6</v>
      </c>
      <c r="C3119" s="1">
        <f>IF(0=B3119,-1,LEFT(A3119,B3119-1)+0)</f>
        <v>34199</v>
      </c>
      <c r="D3119" s="1">
        <f>IF(B3119=0,-1,RIGHT(A3119,LEN(A3119)-B3119)+0)</f>
        <v>7217020</v>
      </c>
      <c r="F3119" s="1">
        <f>IF(C3119&lt;0,443300000,44330*(1-POWER(C3119/$A$1,1/5.255))*1000)</f>
        <v>7216491.347175925</v>
      </c>
      <c r="H3119" s="5">
        <f t="shared" si="48"/>
        <v>7.3250846481644956E-5</v>
      </c>
    </row>
    <row r="3120" spans="1:8">
      <c r="A3120" s="3" t="s">
        <v>14225</v>
      </c>
      <c r="B3120" s="1">
        <f>IF(ISERROR(SEARCH(" ",A3120)), 0, SEARCH(" ",A3120))</f>
        <v>6</v>
      </c>
      <c r="C3120" s="1">
        <f>IF(0=B3120,-1,LEFT(A3120,B3120-1)+0)</f>
        <v>34179</v>
      </c>
      <c r="D3120" s="1">
        <f>IF(B3120=0,-1,RIGHT(A3120,LEN(A3120)-B3120)+0)</f>
        <v>7221206</v>
      </c>
      <c r="F3120" s="1">
        <f>IF(C3120&lt;0,443300000,44330*(1-POWER(C3120/$A$1,1/5.255))*1000)</f>
        <v>7220622.5710541233</v>
      </c>
      <c r="H3120" s="5">
        <f t="shared" si="48"/>
        <v>8.0793837743537298E-5</v>
      </c>
    </row>
    <row r="3121" spans="1:8">
      <c r="A3121" s="3" t="s">
        <v>14226</v>
      </c>
      <c r="B3121" s="1">
        <f>IF(ISERROR(SEARCH(" ",A3121)), 0, SEARCH(" ",A3121))</f>
        <v>6</v>
      </c>
      <c r="C3121" s="1">
        <f>IF(0=B3121,-1,LEFT(A3121,B3121-1)+0)</f>
        <v>34159</v>
      </c>
      <c r="D3121" s="1">
        <f>IF(B3121=0,-1,RIGHT(A3121,LEN(A3121)-B3121)+0)</f>
        <v>7225410</v>
      </c>
      <c r="F3121" s="1">
        <f>IF(C3121&lt;0,443300000,44330*(1-POWER(C3121/$A$1,1/5.255))*1000)</f>
        <v>7224755.7527810866</v>
      </c>
      <c r="H3121" s="5">
        <f t="shared" si="48"/>
        <v>9.0548109922260287E-5</v>
      </c>
    </row>
    <row r="3122" spans="1:8">
      <c r="A3122" s="3" t="s">
        <v>14227</v>
      </c>
      <c r="B3122" s="1">
        <f>IF(ISERROR(SEARCH(" ",A3122)), 0, SEARCH(" ",A3122))</f>
        <v>6</v>
      </c>
      <c r="C3122" s="1">
        <f>IF(0=B3122,-1,LEFT(A3122,B3122-1)+0)</f>
        <v>34139</v>
      </c>
      <c r="D3122" s="1">
        <f>IF(B3122=0,-1,RIGHT(A3122,LEN(A3122)-B3122)+0)</f>
        <v>7229614</v>
      </c>
      <c r="F3122" s="1">
        <f>IF(C3122&lt;0,443300000,44330*(1-POWER(C3122/$A$1,1/5.255))*1000)</f>
        <v>7228890.8944318118</v>
      </c>
      <c r="H3122" s="5">
        <f t="shared" si="48"/>
        <v>1.0001994133964034E-4</v>
      </c>
    </row>
    <row r="3123" spans="1:8">
      <c r="A3123" s="3" t="s">
        <v>14228</v>
      </c>
      <c r="B3123" s="1">
        <f>IF(ISERROR(SEARCH(" ",A3123)), 0, SEARCH(" ",A3123))</f>
        <v>6</v>
      </c>
      <c r="C3123" s="1">
        <f>IF(0=B3123,-1,LEFT(A3123,B3123-1)+0)</f>
        <v>34119</v>
      </c>
      <c r="D3123" s="1">
        <f>IF(B3123=0,-1,RIGHT(A3123,LEN(A3123)-B3123)+0)</f>
        <v>7233818</v>
      </c>
      <c r="F3123" s="1">
        <f>IF(C3123&lt;0,443300000,44330*(1-POWER(C3123/$A$1,1/5.255))*1000)</f>
        <v>7233027.998084682</v>
      </c>
      <c r="H3123" s="5">
        <f t="shared" si="48"/>
        <v>1.0920953710999642E-4</v>
      </c>
    </row>
    <row r="3124" spans="1:8">
      <c r="A3124" s="3" t="s">
        <v>14229</v>
      </c>
      <c r="B3124" s="1">
        <f>IF(ISERROR(SEARCH(" ",A3124)), 0, SEARCH(" ",A3124))</f>
        <v>6</v>
      </c>
      <c r="C3124" s="1">
        <f>IF(0=B3124,-1,LEFT(A3124,B3124-1)+0)</f>
        <v>34099</v>
      </c>
      <c r="D3124" s="1">
        <f>IF(B3124=0,-1,RIGHT(A3124,LEN(A3124)-B3124)+0)</f>
        <v>7238022</v>
      </c>
      <c r="F3124" s="1">
        <f>IF(C3124&lt;0,443300000,44330*(1-POWER(C3124/$A$1,1/5.255))*1000)</f>
        <v>7237167.0658215312</v>
      </c>
      <c r="H3124" s="5">
        <f t="shared" si="48"/>
        <v>1.1811710139438251E-4</v>
      </c>
    </row>
    <row r="3125" spans="1:8">
      <c r="A3125" s="3" t="s">
        <v>14230</v>
      </c>
      <c r="B3125" s="1">
        <f>IF(ISERROR(SEARCH(" ",A3125)), 0, SEARCH(" ",A3125))</f>
        <v>6</v>
      </c>
      <c r="C3125" s="1">
        <f>IF(0=B3125,-1,LEFT(A3125,B3125-1)+0)</f>
        <v>34079</v>
      </c>
      <c r="D3125" s="1">
        <f>IF(B3125=0,-1,RIGHT(A3125,LEN(A3125)-B3125)+0)</f>
        <v>7242226</v>
      </c>
      <c r="F3125" s="1">
        <f>IF(C3125&lt;0,443300000,44330*(1-POWER(C3125/$A$1,1/5.255))*1000)</f>
        <v>7241308.0997276166</v>
      </c>
      <c r="H3125" s="5">
        <f t="shared" si="48"/>
        <v>1.2674283740708375E-4</v>
      </c>
    </row>
    <row r="3126" spans="1:8">
      <c r="A3126" s="3" t="s">
        <v>14231</v>
      </c>
      <c r="B3126" s="1">
        <f>IF(ISERROR(SEARCH(" ",A3126)), 0, SEARCH(" ",A3126))</f>
        <v>6</v>
      </c>
      <c r="C3126" s="1">
        <f>IF(0=B3126,-1,LEFT(A3126,B3126-1)+0)</f>
        <v>34059</v>
      </c>
      <c r="D3126" s="1">
        <f>IF(B3126=0,-1,RIGHT(A3126,LEN(A3126)-B3126)+0)</f>
        <v>7246430</v>
      </c>
      <c r="F3126" s="1">
        <f>IF(C3126&lt;0,443300000,44330*(1-POWER(C3126/$A$1,1/5.255))*1000)</f>
        <v>7245451.1018916285</v>
      </c>
      <c r="H3126" s="5">
        <f t="shared" si="48"/>
        <v>1.3508694741707757E-4</v>
      </c>
    </row>
    <row r="3127" spans="1:8">
      <c r="A3127" s="3" t="s">
        <v>14232</v>
      </c>
      <c r="B3127" s="1">
        <f>IF(ISERROR(SEARCH(" ",A3127)), 0, SEARCH(" ",A3127))</f>
        <v>6</v>
      </c>
      <c r="C3127" s="1">
        <f>IF(0=B3127,-1,LEFT(A3127,B3127-1)+0)</f>
        <v>34039</v>
      </c>
      <c r="D3127" s="1">
        <f>IF(B3127=0,-1,RIGHT(A3127,LEN(A3127)-B3127)+0)</f>
        <v>7250634</v>
      </c>
      <c r="F3127" s="1">
        <f>IF(C3127&lt;0,443300000,44330*(1-POWER(C3127/$A$1,1/5.255))*1000)</f>
        <v>7249596.0744057111</v>
      </c>
      <c r="H3127" s="5">
        <f t="shared" si="48"/>
        <v>1.4314963274781982E-4</v>
      </c>
    </row>
    <row r="3128" spans="1:8">
      <c r="A3128" s="3" t="s">
        <v>14233</v>
      </c>
      <c r="B3128" s="1">
        <f>IF(ISERROR(SEARCH(" ",A3128)), 0, SEARCH(" ",A3128))</f>
        <v>6</v>
      </c>
      <c r="C3128" s="1">
        <f>IF(0=B3128,-1,LEFT(A3128,B3128-1)+0)</f>
        <v>34019</v>
      </c>
      <c r="D3128" s="1">
        <f>IF(B3128=0,-1,RIGHT(A3128,LEN(A3128)-B3128)+0)</f>
        <v>7254838</v>
      </c>
      <c r="F3128" s="1">
        <f>IF(C3128&lt;0,443300000,44330*(1-POWER(C3128/$A$1,1/5.255))*1000)</f>
        <v>7253743.0193654615</v>
      </c>
      <c r="H3128" s="5">
        <f t="shared" si="48"/>
        <v>1.509310937802411E-4</v>
      </c>
    </row>
    <row r="3129" spans="1:8">
      <c r="A3129" s="3" t="s">
        <v>14234</v>
      </c>
      <c r="B3129" s="1">
        <f>IF(ISERROR(SEARCH(" ",A3129)), 0, SEARCH(" ",A3129))</f>
        <v>6</v>
      </c>
      <c r="C3129" s="1">
        <f>IF(0=B3129,-1,LEFT(A3129,B3129-1)+0)</f>
        <v>33999</v>
      </c>
      <c r="D3129" s="1">
        <f>IF(B3129=0,-1,RIGHT(A3129,LEN(A3129)-B3129)+0)</f>
        <v>7259024</v>
      </c>
      <c r="F3129" s="1">
        <f>IF(C3129&lt;0,443300000,44330*(1-POWER(C3129/$A$1,1/5.255))*1000)</f>
        <v>7257891.9388699448</v>
      </c>
      <c r="H3129" s="5">
        <f t="shared" si="48"/>
        <v>1.5595225061319903E-4</v>
      </c>
    </row>
    <row r="3130" spans="1:8">
      <c r="A3130" s="3" t="s">
        <v>14235</v>
      </c>
      <c r="B3130" s="1">
        <f>IF(ISERROR(SEARCH(" ",A3130)), 0, SEARCH(" ",A3130))</f>
        <v>6</v>
      </c>
      <c r="C3130" s="1">
        <f>IF(0=B3130,-1,LEFT(A3130,B3130-1)+0)</f>
        <v>33979</v>
      </c>
      <c r="D3130" s="1">
        <f>IF(B3130=0,-1,RIGHT(A3130,LEN(A3130)-B3130)+0)</f>
        <v>7263228</v>
      </c>
      <c r="F3130" s="1">
        <f>IF(C3130&lt;0,443300000,44330*(1-POWER(C3130/$A$1,1/5.255))*1000)</f>
        <v>7262042.8350216765</v>
      </c>
      <c r="H3130" s="5">
        <f t="shared" si="48"/>
        <v>1.6317331334270442E-4</v>
      </c>
    </row>
    <row r="3131" spans="1:8">
      <c r="A3131" s="3" t="s">
        <v>14236</v>
      </c>
      <c r="B3131" s="1">
        <f>IF(ISERROR(SEARCH(" ",A3131)), 0, SEARCH(" ",A3131))</f>
        <v>6</v>
      </c>
      <c r="C3131" s="1">
        <f>IF(0=B3131,-1,LEFT(A3131,B3131-1)+0)</f>
        <v>33959</v>
      </c>
      <c r="D3131" s="1">
        <f>IF(B3131=0,-1,RIGHT(A3131,LEN(A3131)-B3131)+0)</f>
        <v>7267432</v>
      </c>
      <c r="F3131" s="1">
        <f>IF(C3131&lt;0,443300000,44330*(1-POWER(C3131/$A$1,1/5.255))*1000)</f>
        <v>7266195.7099266807</v>
      </c>
      <c r="H3131" s="5">
        <f t="shared" si="48"/>
        <v>1.7011374489907003E-4</v>
      </c>
    </row>
    <row r="3132" spans="1:8">
      <c r="A3132" s="3" t="s">
        <v>14237</v>
      </c>
      <c r="B3132" s="1">
        <f>IF(ISERROR(SEARCH(" ",A3132)), 0, SEARCH(" ",A3132))</f>
        <v>6</v>
      </c>
      <c r="C3132" s="1">
        <f>IF(0=B3132,-1,LEFT(A3132,B3132-1)+0)</f>
        <v>33939</v>
      </c>
      <c r="D3132" s="1">
        <f>IF(B3132=0,-1,RIGHT(A3132,LEN(A3132)-B3132)+0)</f>
        <v>7271636</v>
      </c>
      <c r="F3132" s="1">
        <f>IF(C3132&lt;0,443300000,44330*(1-POWER(C3132/$A$1,1/5.255))*1000)</f>
        <v>7270350.5656944383</v>
      </c>
      <c r="H3132" s="5">
        <f t="shared" si="48"/>
        <v>1.7677374191470895E-4</v>
      </c>
    </row>
    <row r="3133" spans="1:8">
      <c r="A3133" s="3" t="s">
        <v>14238</v>
      </c>
      <c r="B3133" s="1">
        <f>IF(ISERROR(SEARCH(" ",A3133)), 0, SEARCH(" ",A3133))</f>
        <v>6</v>
      </c>
      <c r="C3133" s="1">
        <f>IF(0=B3133,-1,LEFT(A3133,B3133-1)+0)</f>
        <v>33919</v>
      </c>
      <c r="D3133" s="1">
        <f>IF(B3133=0,-1,RIGHT(A3133,LEN(A3133)-B3133)+0)</f>
        <v>7275840</v>
      </c>
      <c r="F3133" s="1">
        <f>IF(C3133&lt;0,443300000,44330*(1-POWER(C3133/$A$1,1/5.255))*1000)</f>
        <v>7274507.4044379415</v>
      </c>
      <c r="H3133" s="5">
        <f t="shared" si="48"/>
        <v>1.831535000850075E-4</v>
      </c>
    </row>
    <row r="3134" spans="1:8">
      <c r="A3134" s="3" t="s">
        <v>14239</v>
      </c>
      <c r="B3134" s="1">
        <f>IF(ISERROR(SEARCH(" ",A3134)), 0, SEARCH(" ",A3134))</f>
        <v>6</v>
      </c>
      <c r="C3134" s="1">
        <f>IF(0=B3134,-1,LEFT(A3134,B3134-1)+0)</f>
        <v>33899</v>
      </c>
      <c r="D3134" s="1">
        <f>IF(B3134=0,-1,RIGHT(A3134,LEN(A3134)-B3134)+0)</f>
        <v>7280044</v>
      </c>
      <c r="F3134" s="1">
        <f>IF(C3134&lt;0,443300000,44330*(1-POWER(C3134/$A$1,1/5.255))*1000)</f>
        <v>7278666.2282736739</v>
      </c>
      <c r="H3134" s="5">
        <f t="shared" si="48"/>
        <v>1.8925321417371729E-4</v>
      </c>
    </row>
    <row r="3135" spans="1:8">
      <c r="A3135" s="3" t="s">
        <v>14240</v>
      </c>
      <c r="B3135" s="1">
        <f>IF(ISERROR(SEARCH(" ",A3135)), 0, SEARCH(" ",A3135))</f>
        <v>6</v>
      </c>
      <c r="C3135" s="1">
        <f>IF(0=B3135,-1,LEFT(A3135,B3135-1)+0)</f>
        <v>33879</v>
      </c>
      <c r="D3135" s="1">
        <f>IF(B3135=0,-1,RIGHT(A3135,LEN(A3135)-B3135)+0)</f>
        <v>7284248</v>
      </c>
      <c r="F3135" s="1">
        <f>IF(C3135&lt;0,443300000,44330*(1-POWER(C3135/$A$1,1/5.255))*1000)</f>
        <v>7282827.0393216424</v>
      </c>
      <c r="H3135" s="5">
        <f t="shared" si="48"/>
        <v>1.9507307801129657E-4</v>
      </c>
    </row>
    <row r="3136" spans="1:8">
      <c r="A3136" s="3" t="s">
        <v>14241</v>
      </c>
      <c r="B3136" s="1">
        <f>IF(ISERROR(SEARCH(" ",A3136)), 0, SEARCH(" ",A3136))</f>
        <v>6</v>
      </c>
      <c r="C3136" s="1">
        <f>IF(0=B3136,-1,LEFT(A3136,B3136-1)+0)</f>
        <v>33859</v>
      </c>
      <c r="D3136" s="1">
        <f>IF(B3136=0,-1,RIGHT(A3136,LEN(A3136)-B3136)+0)</f>
        <v>7288452</v>
      </c>
      <c r="F3136" s="1">
        <f>IF(C3136&lt;0,443300000,44330*(1-POWER(C3136/$A$1,1/5.255))*1000)</f>
        <v>7286989.8397053536</v>
      </c>
      <c r="H3136" s="5">
        <f t="shared" si="48"/>
        <v>2.0061328450079622E-4</v>
      </c>
    </row>
    <row r="3137" spans="1:8">
      <c r="A3137" s="3" t="s">
        <v>14242</v>
      </c>
      <c r="B3137" s="1">
        <f>IF(ISERROR(SEARCH(" ",A3137)), 0, SEARCH(" ",A3137))</f>
        <v>6</v>
      </c>
      <c r="C3137" s="1">
        <f>IF(0=B3137,-1,LEFT(A3137,B3137-1)+0)</f>
        <v>33839</v>
      </c>
      <c r="D3137" s="1">
        <f>IF(B3137=0,-1,RIGHT(A3137,LEN(A3137)-B3137)+0)</f>
        <v>7292638</v>
      </c>
      <c r="F3137" s="1">
        <f>IF(C3137&lt;0,443300000,44330*(1-POWER(C3137/$A$1,1/5.255))*1000)</f>
        <v>7291154.6315518524</v>
      </c>
      <c r="H3137" s="5">
        <f t="shared" si="48"/>
        <v>2.0340629113189908E-4</v>
      </c>
    </row>
    <row r="3138" spans="1:8">
      <c r="A3138" s="3" t="s">
        <v>14243</v>
      </c>
      <c r="B3138" s="1">
        <f>IF(ISERROR(SEARCH(" ",A3138)), 0, SEARCH(" ",A3138))</f>
        <v>6</v>
      </c>
      <c r="C3138" s="1">
        <f>IF(0=B3138,-1,LEFT(A3138,B3138-1)+0)</f>
        <v>33819</v>
      </c>
      <c r="D3138" s="1">
        <f>IF(B3138=0,-1,RIGHT(A3138,LEN(A3138)-B3138)+0)</f>
        <v>7296842</v>
      </c>
      <c r="F3138" s="1">
        <f>IF(C3138&lt;0,443300000,44330*(1-POWER(C3138/$A$1,1/5.255))*1000)</f>
        <v>7295321.416991706</v>
      </c>
      <c r="H3138" s="5">
        <f t="shared" si="48"/>
        <v>2.0838919196742835E-4</v>
      </c>
    </row>
    <row r="3139" spans="1:8">
      <c r="A3139" s="3" t="s">
        <v>14244</v>
      </c>
      <c r="B3139" s="1">
        <f>IF(ISERROR(SEARCH(" ",A3139)), 0, SEARCH(" ",A3139))</f>
        <v>6</v>
      </c>
      <c r="C3139" s="1">
        <f>IF(0=B3139,-1,LEFT(A3139,B3139-1)+0)</f>
        <v>33799</v>
      </c>
      <c r="D3139" s="1">
        <f>IF(B3139=0,-1,RIGHT(A3139,LEN(A3139)-B3139)+0)</f>
        <v>7301046</v>
      </c>
      <c r="F3139" s="1">
        <f>IF(C3139&lt;0,443300000,44330*(1-POWER(C3139/$A$1,1/5.255))*1000)</f>
        <v>7299490.1981590334</v>
      </c>
      <c r="H3139" s="5">
        <f t="shared" si="48"/>
        <v>2.1309300625781119E-4</v>
      </c>
    </row>
    <row r="3140" spans="1:8">
      <c r="A3140" s="3" t="s">
        <v>14245</v>
      </c>
      <c r="B3140" s="1">
        <f>IF(ISERROR(SEARCH(" ",A3140)), 0, SEARCH(" ",A3140))</f>
        <v>6</v>
      </c>
      <c r="C3140" s="1">
        <f>IF(0=B3140,-1,LEFT(A3140,B3140-1)+0)</f>
        <v>33779</v>
      </c>
      <c r="D3140" s="1">
        <f>IF(B3140=0,-1,RIGHT(A3140,LEN(A3140)-B3140)+0)</f>
        <v>7305250</v>
      </c>
      <c r="F3140" s="1">
        <f>IF(C3140&lt;0,443300000,44330*(1-POWER(C3140/$A$1,1/5.255))*1000)</f>
        <v>7303660.9771915004</v>
      </c>
      <c r="H3140" s="5">
        <f t="shared" ref="H3140:H3203" si="49">IF(D3140&gt;0,ABS((F3140-D3140)/D3140),0)</f>
        <v>2.1751792320586348E-4</v>
      </c>
    </row>
    <row r="3141" spans="1:8">
      <c r="A3141" s="3" t="s">
        <v>14246</v>
      </c>
      <c r="B3141" s="1">
        <f>IF(ISERROR(SEARCH(" ",A3141)), 0, SEARCH(" ",A3141))</f>
        <v>6</v>
      </c>
      <c r="C3141" s="1">
        <f>IF(0=B3141,-1,LEFT(A3141,B3141-1)+0)</f>
        <v>33759</v>
      </c>
      <c r="D3141" s="1">
        <f>IF(B3141=0,-1,RIGHT(A3141,LEN(A3141)-B3141)+0)</f>
        <v>7309454</v>
      </c>
      <c r="F3141" s="1">
        <f>IF(C3141&lt;0,443300000,44330*(1-POWER(C3141/$A$1,1/5.255))*1000)</f>
        <v>7307833.7562303236</v>
      </c>
      <c r="H3141" s="5">
        <f t="shared" si="49"/>
        <v>2.2166413109329705E-4</v>
      </c>
    </row>
    <row r="3142" spans="1:8">
      <c r="A3142" s="3" t="s">
        <v>14247</v>
      </c>
      <c r="B3142" s="1">
        <f>IF(ISERROR(SEARCH(" ",A3142)), 0, SEARCH(" ",A3142))</f>
        <v>6</v>
      </c>
      <c r="C3142" s="1">
        <f>IF(0=B3142,-1,LEFT(A3142,B3142-1)+0)</f>
        <v>33739</v>
      </c>
      <c r="D3142" s="1">
        <f>IF(B3142=0,-1,RIGHT(A3142,LEN(A3142)-B3142)+0)</f>
        <v>7313658</v>
      </c>
      <c r="F3142" s="1">
        <f>IF(C3142&lt;0,443300000,44330*(1-POWER(C3142/$A$1,1/5.255))*1000)</f>
        <v>7312008.5374202831</v>
      </c>
      <c r="H3142" s="5">
        <f t="shared" si="49"/>
        <v>2.2553181728171161E-4</v>
      </c>
    </row>
    <row r="3143" spans="1:8">
      <c r="A3143" s="3" t="s">
        <v>14248</v>
      </c>
      <c r="B3143" s="1">
        <f>IF(ISERROR(SEARCH(" ",A3143)), 0, SEARCH(" ",A3143))</f>
        <v>6</v>
      </c>
      <c r="C3143" s="1">
        <f>IF(0=B3143,-1,LEFT(A3143,B3143-1)+0)</f>
        <v>33719</v>
      </c>
      <c r="D3143" s="1">
        <f>IF(B3143=0,-1,RIGHT(A3143,LEN(A3143)-B3143)+0)</f>
        <v>7317862</v>
      </c>
      <c r="F3143" s="1">
        <f>IF(C3143&lt;0,443300000,44330*(1-POWER(C3143/$A$1,1/5.255))*1000)</f>
        <v>7316185.3229097482</v>
      </c>
      <c r="H3143" s="5">
        <f t="shared" si="49"/>
        <v>2.2912116821167415E-4</v>
      </c>
    </row>
    <row r="3144" spans="1:8">
      <c r="A3144" s="3" t="s">
        <v>14249</v>
      </c>
      <c r="B3144" s="1">
        <f>IF(ISERROR(SEARCH(" ",A3144)), 0, SEARCH(" ",A3144))</f>
        <v>6</v>
      </c>
      <c r="C3144" s="1">
        <f>IF(0=B3144,-1,LEFT(A3144,B3144-1)+0)</f>
        <v>33699</v>
      </c>
      <c r="D3144" s="1">
        <f>IF(B3144=0,-1,RIGHT(A3144,LEN(A3144)-B3144)+0)</f>
        <v>7322066</v>
      </c>
      <c r="F3144" s="1">
        <f>IF(C3144&lt;0,443300000,44330*(1-POWER(C3144/$A$1,1/5.255))*1000)</f>
        <v>7320364.1148506468</v>
      </c>
      <c r="H3144" s="5">
        <f t="shared" si="49"/>
        <v>2.3243236940956061E-4</v>
      </c>
    </row>
    <row r="3145" spans="1:8">
      <c r="A3145" s="3" t="s">
        <v>14250</v>
      </c>
      <c r="B3145" s="1">
        <f>IF(ISERROR(SEARCH(" ",A3145)), 0, SEARCH(" ",A3145))</f>
        <v>6</v>
      </c>
      <c r="C3145" s="1">
        <f>IF(0=B3145,-1,LEFT(A3145,B3145-1)+0)</f>
        <v>33679</v>
      </c>
      <c r="D3145" s="1">
        <f>IF(B3145=0,-1,RIGHT(A3145,LEN(A3145)-B3145)+0)</f>
        <v>7326270</v>
      </c>
      <c r="F3145" s="1">
        <f>IF(C3145&lt;0,443300000,44330*(1-POWER(C3145/$A$1,1/5.255))*1000)</f>
        <v>7324544.9153985158</v>
      </c>
      <c r="H3145" s="5">
        <f t="shared" si="49"/>
        <v>2.3546560548331404E-4</v>
      </c>
    </row>
    <row r="3146" spans="1:8">
      <c r="A3146" s="3" t="s">
        <v>14251</v>
      </c>
      <c r="B3146" s="1">
        <f>IF(ISERROR(SEARCH(" ",A3146)), 0, SEARCH(" ",A3146))</f>
        <v>6</v>
      </c>
      <c r="C3146" s="1">
        <f>IF(0=B3146,-1,LEFT(A3146,B3146-1)+0)</f>
        <v>33659</v>
      </c>
      <c r="D3146" s="1">
        <f>IF(B3146=0,-1,RIGHT(A3146,LEN(A3146)-B3146)+0)</f>
        <v>7330456</v>
      </c>
      <c r="F3146" s="1">
        <f>IF(C3146&lt;0,443300000,44330*(1-POWER(C3146/$A$1,1/5.255))*1000)</f>
        <v>7328727.7267124793</v>
      </c>
      <c r="H3146" s="5">
        <f t="shared" si="49"/>
        <v>2.357661361749861E-4</v>
      </c>
    </row>
    <row r="3147" spans="1:8">
      <c r="A3147" s="3" t="s">
        <v>14252</v>
      </c>
      <c r="B3147" s="1">
        <f>IF(ISERROR(SEARCH(" ",A3147)), 0, SEARCH(" ",A3147))</f>
        <v>6</v>
      </c>
      <c r="C3147" s="1">
        <f>IF(0=B3147,-1,LEFT(A3147,B3147-1)+0)</f>
        <v>33639</v>
      </c>
      <c r="D3147" s="1">
        <f>IF(B3147=0,-1,RIGHT(A3147,LEN(A3147)-B3147)+0)</f>
        <v>7334660</v>
      </c>
      <c r="F3147" s="1">
        <f>IF(C3147&lt;0,443300000,44330*(1-POWER(C3147/$A$1,1/5.255))*1000)</f>
        <v>7332912.5509552732</v>
      </c>
      <c r="H3147" s="5">
        <f t="shared" si="49"/>
        <v>2.3824540533941437E-4</v>
      </c>
    </row>
    <row r="3148" spans="1:8">
      <c r="A3148" s="3" t="s">
        <v>14253</v>
      </c>
      <c r="B3148" s="1">
        <f>IF(ISERROR(SEARCH(" ",A3148)), 0, SEARCH(" ",A3148))</f>
        <v>6</v>
      </c>
      <c r="C3148" s="1">
        <f>IF(0=B3148,-1,LEFT(A3148,B3148-1)+0)</f>
        <v>33619</v>
      </c>
      <c r="D3148" s="1">
        <f>IF(B3148=0,-1,RIGHT(A3148,LEN(A3148)-B3148)+0)</f>
        <v>7338864</v>
      </c>
      <c r="F3148" s="1">
        <f>IF(C3148&lt;0,443300000,44330*(1-POWER(C3148/$A$1,1/5.255))*1000)</f>
        <v>7337099.3902932368</v>
      </c>
      <c r="H3148" s="5">
        <f t="shared" si="49"/>
        <v>2.404472554285211E-4</v>
      </c>
    </row>
    <row r="3149" spans="1:8">
      <c r="A3149" s="3" t="s">
        <v>14254</v>
      </c>
      <c r="B3149" s="1">
        <f>IF(ISERROR(SEARCH(" ",A3149)), 0, SEARCH(" ",A3149))</f>
        <v>6</v>
      </c>
      <c r="C3149" s="1">
        <f>IF(0=B3149,-1,LEFT(A3149,B3149-1)+0)</f>
        <v>33599</v>
      </c>
      <c r="D3149" s="1">
        <f>IF(B3149=0,-1,RIGHT(A3149,LEN(A3149)-B3149)+0)</f>
        <v>7343068</v>
      </c>
      <c r="F3149" s="1">
        <f>IF(C3149&lt;0,443300000,44330*(1-POWER(C3149/$A$1,1/5.255))*1000)</f>
        <v>7341288.2468963359</v>
      </c>
      <c r="H3149" s="5">
        <f t="shared" si="49"/>
        <v>2.4237186740802956E-4</v>
      </c>
    </row>
    <row r="3150" spans="1:8">
      <c r="A3150" s="3" t="s">
        <v>14255</v>
      </c>
      <c r="B3150" s="1">
        <f>IF(ISERROR(SEARCH(" ",A3150)), 0, SEARCH(" ",A3150))</f>
        <v>6</v>
      </c>
      <c r="C3150" s="1">
        <f>IF(0=B3150,-1,LEFT(A3150,B3150-1)+0)</f>
        <v>33579</v>
      </c>
      <c r="D3150" s="1">
        <f>IF(B3150=0,-1,RIGHT(A3150,LEN(A3150)-B3150)+0)</f>
        <v>7347272</v>
      </c>
      <c r="F3150" s="1">
        <f>IF(C3150&lt;0,443300000,44330*(1-POWER(C3150/$A$1,1/5.255))*1000)</f>
        <v>7345479.1229381748</v>
      </c>
      <c r="H3150" s="5">
        <f t="shared" si="49"/>
        <v>2.4401942133423746E-4</v>
      </c>
    </row>
    <row r="3151" spans="1:8">
      <c r="A3151" s="3" t="s">
        <v>14256</v>
      </c>
      <c r="B3151" s="1">
        <f>IF(ISERROR(SEARCH(" ",A3151)), 0, SEARCH(" ",A3151))</f>
        <v>6</v>
      </c>
      <c r="C3151" s="1">
        <f>IF(0=B3151,-1,LEFT(A3151,B3151-1)+0)</f>
        <v>33559</v>
      </c>
      <c r="D3151" s="1">
        <f>IF(B3151=0,-1,RIGHT(A3151,LEN(A3151)-B3151)+0)</f>
        <v>7351476</v>
      </c>
      <c r="F3151" s="1">
        <f>IF(C3151&lt;0,443300000,44330*(1-POWER(C3151/$A$1,1/5.255))*1000)</f>
        <v>7349672.0205959836</v>
      </c>
      <c r="H3151" s="5">
        <f t="shared" si="49"/>
        <v>2.4539009635839089E-4</v>
      </c>
    </row>
    <row r="3152" spans="1:8">
      <c r="A3152" s="3" t="s">
        <v>14257</v>
      </c>
      <c r="B3152" s="1">
        <f>IF(ISERROR(SEARCH(" ",A3152)), 0, SEARCH(" ",A3152))</f>
        <v>6</v>
      </c>
      <c r="C3152" s="1">
        <f>IF(0=B3152,-1,LEFT(A3152,B3152-1)+0)</f>
        <v>33539</v>
      </c>
      <c r="D3152" s="1">
        <f>IF(B3152=0,-1,RIGHT(A3152,LEN(A3152)-B3152)+0)</f>
        <v>7355680</v>
      </c>
      <c r="F3152" s="1">
        <f>IF(C3152&lt;0,443300000,44330*(1-POWER(C3152/$A$1,1/5.255))*1000)</f>
        <v>7353866.9420506498</v>
      </c>
      <c r="H3152" s="5">
        <f t="shared" si="49"/>
        <v>2.4648407072496565E-4</v>
      </c>
    </row>
    <row r="3153" spans="1:8">
      <c r="A3153" s="3" t="s">
        <v>14258</v>
      </c>
      <c r="B3153" s="1">
        <f>IF(ISERROR(SEARCH(" ",A3153)), 0, SEARCH(" ",A3153))</f>
        <v>6</v>
      </c>
      <c r="C3153" s="1">
        <f>IF(0=B3153,-1,LEFT(A3153,B3153-1)+0)</f>
        <v>33519</v>
      </c>
      <c r="D3153" s="1">
        <f>IF(B3153=0,-1,RIGHT(A3153,LEN(A3153)-B3153)+0)</f>
        <v>7359884</v>
      </c>
      <c r="F3153" s="1">
        <f>IF(C3153&lt;0,443300000,44330*(1-POWER(C3153/$A$1,1/5.255))*1000)</f>
        <v>7358063.8894867059</v>
      </c>
      <c r="H3153" s="5">
        <f t="shared" si="49"/>
        <v>2.4730152177590239E-4</v>
      </c>
    </row>
    <row r="3154" spans="1:8">
      <c r="A3154" s="3" t="s">
        <v>14259</v>
      </c>
      <c r="B3154" s="1">
        <f>IF(ISERROR(SEARCH(" ",A3154)), 0, SEARCH(" ",A3154))</f>
        <v>6</v>
      </c>
      <c r="C3154" s="1">
        <f>IF(0=B3154,-1,LEFT(A3154,B3154-1)+0)</f>
        <v>33499</v>
      </c>
      <c r="D3154" s="1">
        <f>IF(B3154=0,-1,RIGHT(A3154,LEN(A3154)-B3154)+0)</f>
        <v>7364088</v>
      </c>
      <c r="F3154" s="1">
        <f>IF(C3154&lt;0,443300000,44330*(1-POWER(C3154/$A$1,1/5.255))*1000)</f>
        <v>7362262.8650923604</v>
      </c>
      <c r="H3154" s="5">
        <f t="shared" si="49"/>
        <v>2.4784262594900895E-4</v>
      </c>
    </row>
    <row r="3155" spans="1:8">
      <c r="A3155" s="3" t="s">
        <v>14260</v>
      </c>
      <c r="B3155" s="1">
        <f>IF(ISERROR(SEARCH(" ",A3155)), 0, SEARCH(" ",A3155))</f>
        <v>6</v>
      </c>
      <c r="C3155" s="1">
        <f>IF(0=B3155,-1,LEFT(A3155,B3155-1)+0)</f>
        <v>33479</v>
      </c>
      <c r="D3155" s="1">
        <f>IF(B3155=0,-1,RIGHT(A3155,LEN(A3155)-B3155)+0)</f>
        <v>7368274</v>
      </c>
      <c r="F3155" s="1">
        <f>IF(C3155&lt;0,443300000,44330*(1-POWER(C3155/$A$1,1/5.255))*1000)</f>
        <v>7366463.8710594801</v>
      </c>
      <c r="H3155" s="5">
        <f t="shared" si="49"/>
        <v>2.4566525899008058E-4</v>
      </c>
    </row>
    <row r="3156" spans="1:8">
      <c r="A3156" s="3" t="s">
        <v>14261</v>
      </c>
      <c r="B3156" s="1">
        <f>IF(ISERROR(SEARCH(" ",A3156)), 0, SEARCH(" ",A3156))</f>
        <v>6</v>
      </c>
      <c r="C3156" s="1">
        <f>IF(0=B3156,-1,LEFT(A3156,B3156-1)+0)</f>
        <v>33459</v>
      </c>
      <c r="D3156" s="1">
        <f>IF(B3156=0,-1,RIGHT(A3156,LEN(A3156)-B3156)+0)</f>
        <v>7372478</v>
      </c>
      <c r="F3156" s="1">
        <f>IF(C3156&lt;0,443300000,44330*(1-POWER(C3156/$A$1,1/5.255))*1000)</f>
        <v>7370666.9095836123</v>
      </c>
      <c r="H3156" s="5">
        <f t="shared" si="49"/>
        <v>2.4565558776678002E-4</v>
      </c>
    </row>
    <row r="3157" spans="1:8">
      <c r="A3157" s="3" t="s">
        <v>14262</v>
      </c>
      <c r="B3157" s="1">
        <f>IF(ISERROR(SEARCH(" ",A3157)), 0, SEARCH(" ",A3157))</f>
        <v>6</v>
      </c>
      <c r="C3157" s="1">
        <f>IF(0=B3157,-1,LEFT(A3157,B3157-1)+0)</f>
        <v>33439</v>
      </c>
      <c r="D3157" s="1">
        <f>IF(B3157=0,-1,RIGHT(A3157,LEN(A3157)-B3157)+0)</f>
        <v>7376682</v>
      </c>
      <c r="F3157" s="1">
        <f>IF(C3157&lt;0,443300000,44330*(1-POWER(C3157/$A$1,1/5.255))*1000)</f>
        <v>7374871.9828640083</v>
      </c>
      <c r="H3157" s="5">
        <f t="shared" si="49"/>
        <v>2.4537009132177785E-4</v>
      </c>
    </row>
    <row r="3158" spans="1:8">
      <c r="A3158" s="3" t="s">
        <v>14263</v>
      </c>
      <c r="B3158" s="1">
        <f>IF(ISERROR(SEARCH(" ",A3158)), 0, SEARCH(" ",A3158))</f>
        <v>6</v>
      </c>
      <c r="C3158" s="1">
        <f>IF(0=B3158,-1,LEFT(A3158,B3158-1)+0)</f>
        <v>33419</v>
      </c>
      <c r="D3158" s="1">
        <f>IF(B3158=0,-1,RIGHT(A3158,LEN(A3158)-B3158)+0)</f>
        <v>7380886</v>
      </c>
      <c r="F3158" s="1">
        <f>IF(C3158&lt;0,443300000,44330*(1-POWER(C3158/$A$1,1/5.255))*1000)</f>
        <v>7379079.0931035997</v>
      </c>
      <c r="H3158" s="5">
        <f t="shared" si="49"/>
        <v>2.4480894250368659E-4</v>
      </c>
    </row>
    <row r="3159" spans="1:8">
      <c r="A3159" s="3" t="s">
        <v>14264</v>
      </c>
      <c r="B3159" s="1">
        <f>IF(ISERROR(SEARCH(" ",A3159)), 0, SEARCH(" ",A3159))</f>
        <v>6</v>
      </c>
      <c r="C3159" s="1">
        <f>IF(0=B3159,-1,LEFT(A3159,B3159-1)+0)</f>
        <v>33399</v>
      </c>
      <c r="D3159" s="1">
        <f>IF(B3159=0,-1,RIGHT(A3159,LEN(A3159)-B3159)+0)</f>
        <v>7385090</v>
      </c>
      <c r="F3159" s="1">
        <f>IF(C3159&lt;0,443300000,44330*(1-POWER(C3159/$A$1,1/5.255))*1000)</f>
        <v>7383288.2425090279</v>
      </c>
      <c r="H3159" s="5">
        <f t="shared" si="49"/>
        <v>2.4397231326524891E-4</v>
      </c>
    </row>
    <row r="3160" spans="1:8">
      <c r="A3160" s="3" t="s">
        <v>14265</v>
      </c>
      <c r="B3160" s="1">
        <f>IF(ISERROR(SEARCH(" ",A3160)), 0, SEARCH(" ",A3160))</f>
        <v>6</v>
      </c>
      <c r="C3160" s="1">
        <f>IF(0=B3160,-1,LEFT(A3160,B3160-1)+0)</f>
        <v>33379</v>
      </c>
      <c r="D3160" s="1">
        <f>IF(B3160=0,-1,RIGHT(A3160,LEN(A3160)-B3160)+0)</f>
        <v>7389294</v>
      </c>
      <c r="F3160" s="1">
        <f>IF(C3160&lt;0,443300000,44330*(1-POWER(C3160/$A$1,1/5.255))*1000)</f>
        <v>7387499.4332906511</v>
      </c>
      <c r="H3160" s="5">
        <f t="shared" si="49"/>
        <v>2.4286037466487759E-4</v>
      </c>
    </row>
    <row r="3161" spans="1:8">
      <c r="A3161" s="3" t="s">
        <v>14266</v>
      </c>
      <c r="B3161" s="1">
        <f>IF(ISERROR(SEARCH(" ",A3161)), 0, SEARCH(" ",A3161))</f>
        <v>6</v>
      </c>
      <c r="C3161" s="1">
        <f>IF(0=B3161,-1,LEFT(A3161,B3161-1)+0)</f>
        <v>33359</v>
      </c>
      <c r="D3161" s="1">
        <f>IF(B3161=0,-1,RIGHT(A3161,LEN(A3161)-B3161)+0)</f>
        <v>7393498</v>
      </c>
      <c r="F3161" s="1">
        <f>IF(C3161&lt;0,443300000,44330*(1-POWER(C3161/$A$1,1/5.255))*1000)</f>
        <v>7391712.6676625432</v>
      </c>
      <c r="H3161" s="5">
        <f t="shared" si="49"/>
        <v>2.4147329686932429E-4</v>
      </c>
    </row>
    <row r="3162" spans="1:8">
      <c r="A3162" s="3" t="s">
        <v>14267</v>
      </c>
      <c r="B3162" s="1">
        <f>IF(ISERROR(SEARCH(" ",A3162)), 0, SEARCH(" ",A3162))</f>
        <v>6</v>
      </c>
      <c r="C3162" s="1">
        <f>IF(0=B3162,-1,LEFT(A3162,B3162-1)+0)</f>
        <v>33339</v>
      </c>
      <c r="D3162" s="1">
        <f>IF(B3162=0,-1,RIGHT(A3162,LEN(A3162)-B3162)+0)</f>
        <v>7397702</v>
      </c>
      <c r="F3162" s="1">
        <f>IF(C3162&lt;0,443300000,44330*(1-POWER(C3162/$A$1,1/5.255))*1000)</f>
        <v>7395927.9478425179</v>
      </c>
      <c r="H3162" s="5">
        <f t="shared" si="49"/>
        <v>2.3981124915306568E-4</v>
      </c>
    </row>
    <row r="3163" spans="1:8">
      <c r="A3163" s="3" t="s">
        <v>14268</v>
      </c>
      <c r="B3163" s="1">
        <f>IF(ISERROR(SEARCH(" ",A3163)), 0, SEARCH(" ",A3163))</f>
        <v>6</v>
      </c>
      <c r="C3163" s="1">
        <f>IF(0=B3163,-1,LEFT(A3163,B3163-1)+0)</f>
        <v>33319</v>
      </c>
      <c r="D3163" s="1">
        <f>IF(B3163=0,-1,RIGHT(A3163,LEN(A3163)-B3163)+0)</f>
        <v>7401888</v>
      </c>
      <c r="F3163" s="1">
        <f>IF(C3163&lt;0,443300000,44330*(1-POWER(C3163/$A$1,1/5.255))*1000)</f>
        <v>7400145.2760521211</v>
      </c>
      <c r="H3163" s="5">
        <f t="shared" si="49"/>
        <v>2.3544316637578506E-4</v>
      </c>
    </row>
    <row r="3164" spans="1:8">
      <c r="A3164" s="3" t="s">
        <v>14269</v>
      </c>
      <c r="B3164" s="1">
        <f>IF(ISERROR(SEARCH(" ",A3164)), 0, SEARCH(" ",A3164))</f>
        <v>6</v>
      </c>
      <c r="C3164" s="1">
        <f>IF(0=B3164,-1,LEFT(A3164,B3164-1)+0)</f>
        <v>33299</v>
      </c>
      <c r="D3164" s="1">
        <f>IF(B3164=0,-1,RIGHT(A3164,LEN(A3164)-B3164)+0)</f>
        <v>7406092</v>
      </c>
      <c r="F3164" s="1">
        <f>IF(C3164&lt;0,443300000,44330*(1-POWER(C3164/$A$1,1/5.255))*1000)</f>
        <v>7404364.6545166513</v>
      </c>
      <c r="H3164" s="5">
        <f t="shared" si="49"/>
        <v>2.3323305777847545E-4</v>
      </c>
    </row>
    <row r="3165" spans="1:8">
      <c r="A3165" s="3" t="s">
        <v>14270</v>
      </c>
      <c r="B3165" s="1">
        <f>IF(ISERROR(SEARCH(" ",A3165)), 0, SEARCH(" ",A3165))</f>
        <v>6</v>
      </c>
      <c r="C3165" s="1">
        <f>IF(0=B3165,-1,LEFT(A3165,B3165-1)+0)</f>
        <v>33279</v>
      </c>
      <c r="D3165" s="1">
        <f>IF(B3165=0,-1,RIGHT(A3165,LEN(A3165)-B3165)+0)</f>
        <v>7410296</v>
      </c>
      <c r="F3165" s="1">
        <f>IF(C3165&lt;0,443300000,44330*(1-POWER(C3165/$A$1,1/5.255))*1000)</f>
        <v>7408586.0854651555</v>
      </c>
      <c r="H3165" s="5">
        <f t="shared" si="49"/>
        <v>2.3074847952692551E-4</v>
      </c>
    </row>
    <row r="3166" spans="1:8">
      <c r="A3166" s="3" t="s">
        <v>14271</v>
      </c>
      <c r="B3166" s="1">
        <f>IF(ISERROR(SEARCH(" ",A3166)), 0, SEARCH(" ",A3166))</f>
        <v>6</v>
      </c>
      <c r="C3166" s="1">
        <f>IF(0=B3166,-1,LEFT(A3166,B3166-1)+0)</f>
        <v>33259</v>
      </c>
      <c r="D3166" s="1">
        <f>IF(B3166=0,-1,RIGHT(A3166,LEN(A3166)-B3166)+0)</f>
        <v>7414500</v>
      </c>
      <c r="F3166" s="1">
        <f>IF(C3166&lt;0,443300000,44330*(1-POWER(C3166/$A$1,1/5.255))*1000)</f>
        <v>7412809.571130448</v>
      </c>
      <c r="H3166" s="5">
        <f t="shared" si="49"/>
        <v>2.2798959735005449E-4</v>
      </c>
    </row>
    <row r="3167" spans="1:8">
      <c r="A3167" s="3" t="s">
        <v>14272</v>
      </c>
      <c r="B3167" s="1">
        <f>IF(ISERROR(SEARCH(" ",A3167)), 0, SEARCH(" ",A3167))</f>
        <v>6</v>
      </c>
      <c r="C3167" s="1">
        <f>IF(0=B3167,-1,LEFT(A3167,B3167-1)+0)</f>
        <v>33239</v>
      </c>
      <c r="D3167" s="1">
        <f>IF(B3167=0,-1,RIGHT(A3167,LEN(A3167)-B3167)+0)</f>
        <v>7418704</v>
      </c>
      <c r="F3167" s="1">
        <f>IF(C3167&lt;0,443300000,44330*(1-POWER(C3167/$A$1,1/5.255))*1000)</f>
        <v>7417035.1137491241</v>
      </c>
      <c r="H3167" s="5">
        <f t="shared" si="49"/>
        <v>2.249565760914427E-4</v>
      </c>
    </row>
    <row r="3168" spans="1:8">
      <c r="A3168" s="3" t="s">
        <v>14273</v>
      </c>
      <c r="B3168" s="1">
        <f>IF(ISERROR(SEARCH(" ",A3168)), 0, SEARCH(" ",A3168))</f>
        <v>6</v>
      </c>
      <c r="C3168" s="1">
        <f>IF(0=B3168,-1,LEFT(A3168,B3168-1)+0)</f>
        <v>33219</v>
      </c>
      <c r="D3168" s="1">
        <f>IF(B3168=0,-1,RIGHT(A3168,LEN(A3168)-B3168)+0)</f>
        <v>7422908</v>
      </c>
      <c r="F3168" s="1">
        <f>IF(C3168&lt;0,443300000,44330*(1-POWER(C3168/$A$1,1/5.255))*1000)</f>
        <v>7421262.7155615548</v>
      </c>
      <c r="H3168" s="5">
        <f t="shared" si="49"/>
        <v>2.2164957971259147E-4</v>
      </c>
    </row>
    <row r="3169" spans="1:8">
      <c r="A3169" s="3" t="s">
        <v>14274</v>
      </c>
      <c r="B3169" s="1">
        <f>IF(ISERROR(SEARCH(" ",A3169)), 0, SEARCH(" ",A3169))</f>
        <v>6</v>
      </c>
      <c r="C3169" s="1">
        <f>IF(0=B3169,-1,LEFT(A3169,B3169-1)+0)</f>
        <v>33199</v>
      </c>
      <c r="D3169" s="1">
        <f>IF(B3169=0,-1,RIGHT(A3169,LEN(A3169)-B3169)+0)</f>
        <v>7427112</v>
      </c>
      <c r="F3169" s="1">
        <f>IF(C3169&lt;0,443300000,44330*(1-POWER(C3169/$A$1,1/5.255))*1000)</f>
        <v>7425492.3788119042</v>
      </c>
      <c r="H3169" s="5">
        <f t="shared" si="49"/>
        <v>2.1806877129303703E-4</v>
      </c>
    </row>
    <row r="3170" spans="1:8">
      <c r="A3170" s="3" t="s">
        <v>14275</v>
      </c>
      <c r="B3170" s="1">
        <f>IF(ISERROR(SEARCH(" ",A3170)), 0, SEARCH(" ",A3170))</f>
        <v>6</v>
      </c>
      <c r="C3170" s="1">
        <f>IF(0=B3170,-1,LEFT(A3170,B3170-1)+0)</f>
        <v>33179</v>
      </c>
      <c r="D3170" s="1">
        <f>IF(B3170=0,-1,RIGHT(A3170,LEN(A3170)-B3170)+0)</f>
        <v>7431316</v>
      </c>
      <c r="F3170" s="1">
        <f>IF(C3170&lt;0,443300000,44330*(1-POWER(C3170/$A$1,1/5.255))*1000)</f>
        <v>7429724.1057481254</v>
      </c>
      <c r="H3170" s="5">
        <f t="shared" si="49"/>
        <v>2.1421431303347187E-4</v>
      </c>
    </row>
    <row r="3171" spans="1:8">
      <c r="A3171" s="3" t="s">
        <v>14276</v>
      </c>
      <c r="B3171" s="1">
        <f>IF(ISERROR(SEARCH(" ",A3171)), 0, SEARCH(" ",A3171))</f>
        <v>6</v>
      </c>
      <c r="C3171" s="1">
        <f>IF(0=B3171,-1,LEFT(A3171,B3171-1)+0)</f>
        <v>33159</v>
      </c>
      <c r="D3171" s="1">
        <f>IF(B3171=0,-1,RIGHT(A3171,LEN(A3171)-B3171)+0)</f>
        <v>7435520</v>
      </c>
      <c r="F3171" s="1">
        <f>IF(C3171&lt;0,443300000,44330*(1-POWER(C3171/$A$1,1/5.255))*1000)</f>
        <v>7433957.8986220034</v>
      </c>
      <c r="H3171" s="5">
        <f t="shared" si="49"/>
        <v>2.1008636625234229E-4</v>
      </c>
    </row>
    <row r="3172" spans="1:8">
      <c r="A3172" s="3" t="s">
        <v>14277</v>
      </c>
      <c r="B3172" s="1">
        <f>IF(ISERROR(SEARCH(" ",A3172)), 0, SEARCH(" ",A3172))</f>
        <v>6</v>
      </c>
      <c r="C3172" s="1">
        <f>IF(0=B3172,-1,LEFT(A3172,B3172-1)+0)</f>
        <v>33139</v>
      </c>
      <c r="D3172" s="1">
        <f>IF(B3172=0,-1,RIGHT(A3172,LEN(A3172)-B3172)+0)</f>
        <v>7439706</v>
      </c>
      <c r="F3172" s="1">
        <f>IF(C3172&lt;0,443300000,44330*(1-POWER(C3172/$A$1,1/5.255))*1000)</f>
        <v>7438193.7596891141</v>
      </c>
      <c r="H3172" s="5">
        <f t="shared" si="49"/>
        <v>2.0326613859283465E-4</v>
      </c>
    </row>
    <row r="3173" spans="1:8">
      <c r="A3173" s="3" t="s">
        <v>14278</v>
      </c>
      <c r="B3173" s="1">
        <f>IF(ISERROR(SEARCH(" ",A3173)), 0, SEARCH(" ",A3173))</f>
        <v>6</v>
      </c>
      <c r="C3173" s="1">
        <f>IF(0=B3173,-1,LEFT(A3173,B3173-1)+0)</f>
        <v>33119</v>
      </c>
      <c r="D3173" s="1">
        <f>IF(B3173=0,-1,RIGHT(A3173,LEN(A3173)-B3173)+0)</f>
        <v>7443910</v>
      </c>
      <c r="F3173" s="1">
        <f>IF(C3173&lt;0,443300000,44330*(1-POWER(C3173/$A$1,1/5.255))*1000)</f>
        <v>7442431.6912088804</v>
      </c>
      <c r="H3173" s="5">
        <f t="shared" si="49"/>
        <v>1.9859305003950951E-4</v>
      </c>
    </row>
    <row r="3174" spans="1:8">
      <c r="A3174" s="3" t="s">
        <v>14279</v>
      </c>
      <c r="B3174" s="1">
        <f>IF(ISERROR(SEARCH(" ",A3174)), 0, SEARCH(" ",A3174))</f>
        <v>6</v>
      </c>
      <c r="C3174" s="1">
        <f>IF(0=B3174,-1,LEFT(A3174,B3174-1)+0)</f>
        <v>33099</v>
      </c>
      <c r="D3174" s="1">
        <f>IF(B3174=0,-1,RIGHT(A3174,LEN(A3174)-B3174)+0)</f>
        <v>7448114</v>
      </c>
      <c r="F3174" s="1">
        <f>IF(C3174&lt;0,443300000,44330*(1-POWER(C3174/$A$1,1/5.255))*1000)</f>
        <v>7446671.6954445392</v>
      </c>
      <c r="H3174" s="5">
        <f t="shared" si="49"/>
        <v>1.9364694947752016E-4</v>
      </c>
    </row>
    <row r="3175" spans="1:8">
      <c r="A3175" s="3" t="s">
        <v>14280</v>
      </c>
      <c r="B3175" s="1">
        <f>IF(ISERROR(SEARCH(" ",A3175)), 0, SEARCH(" ",A3175))</f>
        <v>6</v>
      </c>
      <c r="C3175" s="1">
        <f>IF(0=B3175,-1,LEFT(A3175,B3175-1)+0)</f>
        <v>33079</v>
      </c>
      <c r="D3175" s="1">
        <f>IF(B3175=0,-1,RIGHT(A3175,LEN(A3175)-B3175)+0)</f>
        <v>7452318</v>
      </c>
      <c r="F3175" s="1">
        <f>IF(C3175&lt;0,443300000,44330*(1-POWER(C3175/$A$1,1/5.255))*1000)</f>
        <v>7450913.7746631922</v>
      </c>
      <c r="H3175" s="5">
        <f t="shared" si="49"/>
        <v>1.8842799472698025E-4</v>
      </c>
    </row>
    <row r="3176" spans="1:8">
      <c r="A3176" s="3" t="s">
        <v>14281</v>
      </c>
      <c r="B3176" s="1">
        <f>IF(ISERROR(SEARCH(" ",A3176)), 0, SEARCH(" ",A3176))</f>
        <v>6</v>
      </c>
      <c r="C3176" s="1">
        <f>IF(0=B3176,-1,LEFT(A3176,B3176-1)+0)</f>
        <v>33059</v>
      </c>
      <c r="D3176" s="1">
        <f>IF(B3176=0,-1,RIGHT(A3176,LEN(A3176)-B3176)+0)</f>
        <v>7456522</v>
      </c>
      <c r="F3176" s="1">
        <f>IF(C3176&lt;0,443300000,44330*(1-POWER(C3176/$A$1,1/5.255))*1000)</f>
        <v>7455157.9311357755</v>
      </c>
      <c r="H3176" s="5">
        <f t="shared" si="49"/>
        <v>1.8293634273787145E-4</v>
      </c>
    </row>
    <row r="3177" spans="1:8">
      <c r="A3177" s="3" t="s">
        <v>14282</v>
      </c>
      <c r="B3177" s="1">
        <f>IF(ISERROR(SEARCH(" ",A3177)), 0, SEARCH(" ",A3177))</f>
        <v>6</v>
      </c>
      <c r="C3177" s="1">
        <f>IF(0=B3177,-1,LEFT(A3177,B3177-1)+0)</f>
        <v>33039</v>
      </c>
      <c r="D3177" s="1">
        <f>IF(B3177=0,-1,RIGHT(A3177,LEN(A3177)-B3177)+0)</f>
        <v>7460726</v>
      </c>
      <c r="F3177" s="1">
        <f>IF(C3177&lt;0,443300000,44330*(1-POWER(C3177/$A$1,1/5.255))*1000)</f>
        <v>7459404.1671370929</v>
      </c>
      <c r="H3177" s="5">
        <f t="shared" si="49"/>
        <v>1.7717214958800113E-4</v>
      </c>
    </row>
    <row r="3178" spans="1:8">
      <c r="A3178" s="3" t="s">
        <v>14283</v>
      </c>
      <c r="B3178" s="1">
        <f>IF(ISERROR(SEARCH(" ",A3178)), 0, SEARCH(" ",A3178))</f>
        <v>6</v>
      </c>
      <c r="C3178" s="1">
        <f>IF(0=B3178,-1,LEFT(A3178,B3178-1)+0)</f>
        <v>33019</v>
      </c>
      <c r="D3178" s="1">
        <f>IF(B3178=0,-1,RIGHT(A3178,LEN(A3178)-B3178)+0)</f>
        <v>7464930</v>
      </c>
      <c r="F3178" s="1">
        <f>IF(C3178&lt;0,443300000,44330*(1-POWER(C3178/$A$1,1/5.255))*1000)</f>
        <v>7463652.4849458262</v>
      </c>
      <c r="H3178" s="5">
        <f t="shared" si="49"/>
        <v>1.7113557048408594E-4</v>
      </c>
    </row>
    <row r="3179" spans="1:8">
      <c r="A3179" s="3" t="s">
        <v>14284</v>
      </c>
      <c r="B3179" s="1">
        <f>IF(ISERROR(SEARCH(" ",A3179)), 0, SEARCH(" ",A3179))</f>
        <v>6</v>
      </c>
      <c r="C3179" s="1">
        <f>IF(0=B3179,-1,LEFT(A3179,B3179-1)+0)</f>
        <v>32999</v>
      </c>
      <c r="D3179" s="1">
        <f>IF(B3179=0,-1,RIGHT(A3179,LEN(A3179)-B3179)+0)</f>
        <v>7469134</v>
      </c>
      <c r="F3179" s="1">
        <f>IF(C3179&lt;0,443300000,44330*(1-POWER(C3179/$A$1,1/5.255))*1000)</f>
        <v>7467902.8868445288</v>
      </c>
      <c r="H3179" s="5">
        <f t="shared" si="49"/>
        <v>1.6482675976507599E-4</v>
      </c>
    </row>
    <row r="3180" spans="1:8">
      <c r="A3180" s="3" t="s">
        <v>14285</v>
      </c>
      <c r="B3180" s="1">
        <f>IF(ISERROR(SEARCH(" ",A3180)), 0, SEARCH(" ",A3180))</f>
        <v>6</v>
      </c>
      <c r="C3180" s="1">
        <f>IF(0=B3180,-1,LEFT(A3180,B3180-1)+0)</f>
        <v>32979</v>
      </c>
      <c r="D3180" s="1">
        <f>IF(B3180=0,-1,RIGHT(A3180,LEN(A3180)-B3180)+0)</f>
        <v>7473338</v>
      </c>
      <c r="F3180" s="1">
        <f>IF(C3180&lt;0,443300000,44330*(1-POWER(C3180/$A$1,1/5.255))*1000)</f>
        <v>7472155.3751196302</v>
      </c>
      <c r="H3180" s="5">
        <f t="shared" si="49"/>
        <v>1.5824587090397258E-4</v>
      </c>
    </row>
    <row r="3181" spans="1:8">
      <c r="A3181" s="3" t="s">
        <v>14286</v>
      </c>
      <c r="B3181" s="1">
        <f>IF(ISERROR(SEARCH(" ",A3181)), 0, SEARCH(" ",A3181))</f>
        <v>6</v>
      </c>
      <c r="C3181" s="1">
        <f>IF(0=B3181,-1,LEFT(A3181,B3181-1)+0)</f>
        <v>32959</v>
      </c>
      <c r="D3181" s="1">
        <f>IF(B3181=0,-1,RIGHT(A3181,LEN(A3181)-B3181)+0)</f>
        <v>7477524</v>
      </c>
      <c r="F3181" s="1">
        <f>IF(C3181&lt;0,443300000,44330*(1-POWER(C3181/$A$1,1/5.255))*1000)</f>
        <v>7476409.9520614864</v>
      </c>
      <c r="H3181" s="5">
        <f t="shared" si="49"/>
        <v>1.4898620700028105E-4</v>
      </c>
    </row>
    <row r="3182" spans="1:8">
      <c r="A3182" s="3" t="s">
        <v>14287</v>
      </c>
      <c r="B3182" s="1">
        <f>IF(ISERROR(SEARCH(" ",A3182)), 0, SEARCH(" ",A3182))</f>
        <v>6</v>
      </c>
      <c r="C3182" s="1">
        <f>IF(0=B3182,-1,LEFT(A3182,B3182-1)+0)</f>
        <v>32939</v>
      </c>
      <c r="D3182" s="1">
        <f>IF(B3182=0,-1,RIGHT(A3182,LEN(A3182)-B3182)+0)</f>
        <v>7481728</v>
      </c>
      <c r="F3182" s="1">
        <f>IF(C3182&lt;0,443300000,44330*(1-POWER(C3182/$A$1,1/5.255))*1000)</f>
        <v>7480666.6199643239</v>
      </c>
      <c r="H3182" s="5">
        <f t="shared" si="49"/>
        <v>1.4186295407639279E-4</v>
      </c>
    </row>
    <row r="3183" spans="1:8">
      <c r="A3183" s="3" t="s">
        <v>14288</v>
      </c>
      <c r="B3183" s="1">
        <f>IF(ISERROR(SEARCH(" ",A3183)), 0, SEARCH(" ",A3183))</f>
        <v>6</v>
      </c>
      <c r="C3183" s="1">
        <f>IF(0=B3183,-1,LEFT(A3183,B3183-1)+0)</f>
        <v>32919</v>
      </c>
      <c r="D3183" s="1">
        <f>IF(B3183=0,-1,RIGHT(A3183,LEN(A3183)-B3183)+0)</f>
        <v>7485932</v>
      </c>
      <c r="F3183" s="1">
        <f>IF(C3183&lt;0,443300000,44330*(1-POWER(C3183/$A$1,1/5.255))*1000)</f>
        <v>7484925.3811263172</v>
      </c>
      <c r="H3183" s="5">
        <f t="shared" si="49"/>
        <v>1.3446807607694065E-4</v>
      </c>
    </row>
    <row r="3184" spans="1:8">
      <c r="A3184" s="3" t="s">
        <v>14289</v>
      </c>
      <c r="B3184" s="1">
        <f>IF(ISERROR(SEARCH(" ",A3184)), 0, SEARCH(" ",A3184))</f>
        <v>6</v>
      </c>
      <c r="C3184" s="1">
        <f>IF(0=B3184,-1,LEFT(A3184,B3184-1)+0)</f>
        <v>32899</v>
      </c>
      <c r="D3184" s="1">
        <f>IF(B3184=0,-1,RIGHT(A3184,LEN(A3184)-B3184)+0)</f>
        <v>7490136</v>
      </c>
      <c r="F3184" s="1">
        <f>IF(C3184&lt;0,443300000,44330*(1-POWER(C3184/$A$1,1/5.255))*1000)</f>
        <v>7489186.2378495391</v>
      </c>
      <c r="H3184" s="5">
        <f t="shared" si="49"/>
        <v>1.2680172302089764E-4</v>
      </c>
    </row>
    <row r="3185" spans="1:8">
      <c r="A3185" s="3" t="s">
        <v>14290</v>
      </c>
      <c r="B3185" s="1">
        <f>IF(ISERROR(SEARCH(" ",A3185)), 0, SEARCH(" ",A3185))</f>
        <v>6</v>
      </c>
      <c r="C3185" s="1">
        <f>IF(0=B3185,-1,LEFT(A3185,B3185-1)+0)</f>
        <v>32879</v>
      </c>
      <c r="D3185" s="1">
        <f>IF(B3185=0,-1,RIGHT(A3185,LEN(A3185)-B3185)+0)</f>
        <v>7494340</v>
      </c>
      <c r="F3185" s="1">
        <f>IF(C3185&lt;0,443300000,44330*(1-POWER(C3185/$A$1,1/5.255))*1000)</f>
        <v>7493449.1924400125</v>
      </c>
      <c r="H3185" s="5">
        <f t="shared" si="49"/>
        <v>1.1886404406359067E-4</v>
      </c>
    </row>
    <row r="3186" spans="1:8">
      <c r="A3186" s="3" t="s">
        <v>14291</v>
      </c>
      <c r="B3186" s="1">
        <f>IF(ISERROR(SEARCH(" ",A3186)), 0, SEARCH(" ",A3186))</f>
        <v>6</v>
      </c>
      <c r="C3186" s="1">
        <f>IF(0=B3186,-1,LEFT(A3186,B3186-1)+0)</f>
        <v>32859</v>
      </c>
      <c r="D3186" s="1">
        <f>IF(B3186=0,-1,RIGHT(A3186,LEN(A3186)-B3186)+0)</f>
        <v>7498544</v>
      </c>
      <c r="F3186" s="1">
        <f>IF(C3186&lt;0,443300000,44330*(1-POWER(C3186/$A$1,1/5.255))*1000)</f>
        <v>7497714.247207691</v>
      </c>
      <c r="H3186" s="5">
        <f t="shared" si="49"/>
        <v>1.1065518750160542E-4</v>
      </c>
    </row>
    <row r="3187" spans="1:8">
      <c r="A3187" s="3" t="s">
        <v>14292</v>
      </c>
      <c r="B3187" s="1">
        <f>IF(ISERROR(SEARCH(" ",A3187)), 0, SEARCH(" ",A3187))</f>
        <v>6</v>
      </c>
      <c r="C3187" s="1">
        <f>IF(0=B3187,-1,LEFT(A3187,B3187-1)+0)</f>
        <v>32839</v>
      </c>
      <c r="D3187" s="1">
        <f>IF(B3187=0,-1,RIGHT(A3187,LEN(A3187)-B3187)+0)</f>
        <v>7502748</v>
      </c>
      <c r="F3187" s="1">
        <f>IF(C3187&lt;0,443300000,44330*(1-POWER(C3187/$A$1,1/5.255))*1000)</f>
        <v>7501981.4044664931</v>
      </c>
      <c r="H3187" s="5">
        <f t="shared" si="49"/>
        <v>1.0217530077072357E-4</v>
      </c>
    </row>
    <row r="3188" spans="1:8">
      <c r="A3188" s="3" t="s">
        <v>14293</v>
      </c>
      <c r="B3188" s="1">
        <f>IF(ISERROR(SEARCH(" ",A3188)), 0, SEARCH(" ",A3188))</f>
        <v>6</v>
      </c>
      <c r="C3188" s="1">
        <f>IF(0=B3188,-1,LEFT(A3188,B3188-1)+0)</f>
        <v>32819</v>
      </c>
      <c r="D3188" s="1">
        <f>IF(B3188=0,-1,RIGHT(A3188,LEN(A3188)-B3188)+0)</f>
        <v>7506952</v>
      </c>
      <c r="F3188" s="1">
        <f>IF(C3188&lt;0,443300000,44330*(1-POWER(C3188/$A$1,1/5.255))*1000)</f>
        <v>7506250.6665342776</v>
      </c>
      <c r="H3188" s="5">
        <f t="shared" si="49"/>
        <v>9.3424530451558701E-5</v>
      </c>
    </row>
    <row r="3189" spans="1:8">
      <c r="A3189" s="3" t="s">
        <v>14294</v>
      </c>
      <c r="B3189" s="1">
        <f>IF(ISERROR(SEARCH(" ",A3189)), 0, SEARCH(" ",A3189))</f>
        <v>6</v>
      </c>
      <c r="C3189" s="1">
        <f>IF(0=B3189,-1,LEFT(A3189,B3189-1)+0)</f>
        <v>32799</v>
      </c>
      <c r="D3189" s="1">
        <f>IF(B3189=0,-1,RIGHT(A3189,LEN(A3189)-B3189)+0)</f>
        <v>7511138</v>
      </c>
      <c r="F3189" s="1">
        <f>IF(C3189&lt;0,443300000,44330*(1-POWER(C3189/$A$1,1/5.255))*1000)</f>
        <v>7510522.0357328905</v>
      </c>
      <c r="H3189" s="5">
        <f t="shared" si="49"/>
        <v>8.2006783407457124E-5</v>
      </c>
    </row>
    <row r="3190" spans="1:8">
      <c r="A3190" s="3" t="s">
        <v>14295</v>
      </c>
      <c r="B3190" s="1">
        <f>IF(ISERROR(SEARCH(" ",A3190)), 0, SEARCH(" ",A3190))</f>
        <v>6</v>
      </c>
      <c r="C3190" s="1">
        <f>IF(0=B3190,-1,LEFT(A3190,B3190-1)+0)</f>
        <v>32779</v>
      </c>
      <c r="D3190" s="1">
        <f>IF(B3190=0,-1,RIGHT(A3190,LEN(A3190)-B3190)+0)</f>
        <v>7515342</v>
      </c>
      <c r="F3190" s="1">
        <f>IF(C3190&lt;0,443300000,44330*(1-POWER(C3190/$A$1,1/5.255))*1000)</f>
        <v>7514795.5143881533</v>
      </c>
      <c r="H3190" s="5">
        <f t="shared" si="49"/>
        <v>7.2716000395813061E-5</v>
      </c>
    </row>
    <row r="3191" spans="1:8">
      <c r="A3191" s="3" t="s">
        <v>14296</v>
      </c>
      <c r="B3191" s="1">
        <f>IF(ISERROR(SEARCH(" ",A3191)), 0, SEARCH(" ",A3191))</f>
        <v>6</v>
      </c>
      <c r="C3191" s="1">
        <f>IF(0=B3191,-1,LEFT(A3191,B3191-1)+0)</f>
        <v>32759</v>
      </c>
      <c r="D3191" s="1">
        <f>IF(B3191=0,-1,RIGHT(A3191,LEN(A3191)-B3191)+0)</f>
        <v>7519546</v>
      </c>
      <c r="F3191" s="1">
        <f>IF(C3191&lt;0,443300000,44330*(1-POWER(C3191/$A$1,1/5.255))*1000)</f>
        <v>7519071.1048298739</v>
      </c>
      <c r="H3191" s="5">
        <f t="shared" si="49"/>
        <v>6.3154766275265868E-5</v>
      </c>
    </row>
    <row r="3192" spans="1:8">
      <c r="A3192" s="3" t="s">
        <v>14297</v>
      </c>
      <c r="B3192" s="1">
        <f>IF(ISERROR(SEARCH(" ",A3192)), 0, SEARCH(" ",A3192))</f>
        <v>6</v>
      </c>
      <c r="C3192" s="1">
        <f>IF(0=B3192,-1,LEFT(A3192,B3192-1)+0)</f>
        <v>32739</v>
      </c>
      <c r="D3192" s="1">
        <f>IF(B3192=0,-1,RIGHT(A3192,LEN(A3192)-B3192)+0)</f>
        <v>7523750</v>
      </c>
      <c r="F3192" s="1">
        <f>IF(C3192&lt;0,443300000,44330*(1-POWER(C3192/$A$1,1/5.255))*1000)</f>
        <v>7523348.8093918515</v>
      </c>
      <c r="H3192" s="5">
        <f t="shared" si="49"/>
        <v>5.3323224209797386E-5</v>
      </c>
    </row>
    <row r="3193" spans="1:8">
      <c r="A3193" s="3" t="s">
        <v>14298</v>
      </c>
      <c r="B3193" s="1">
        <f>IF(ISERROR(SEARCH(" ",A3193)), 0, SEARCH(" ",A3193))</f>
        <v>6</v>
      </c>
      <c r="C3193" s="1">
        <f>IF(0=B3193,-1,LEFT(A3193,B3193-1)+0)</f>
        <v>32719</v>
      </c>
      <c r="D3193" s="1">
        <f>IF(B3193=0,-1,RIGHT(A3193,LEN(A3193)-B3193)+0)</f>
        <v>7527954</v>
      </c>
      <c r="F3193" s="1">
        <f>IF(C3193&lt;0,443300000,44330*(1-POWER(C3193/$A$1,1/5.255))*1000)</f>
        <v>7527628.6304119015</v>
      </c>
      <c r="H3193" s="5">
        <f t="shared" si="49"/>
        <v>4.3221516510128618E-5</v>
      </c>
    </row>
    <row r="3194" spans="1:8">
      <c r="A3194" s="3" t="s">
        <v>14299</v>
      </c>
      <c r="B3194" s="1">
        <f>IF(ISERROR(SEARCH(" ",A3194)), 0, SEARCH(" ",A3194))</f>
        <v>6</v>
      </c>
      <c r="C3194" s="1">
        <f>IF(0=B3194,-1,LEFT(A3194,B3194-1)+0)</f>
        <v>32699</v>
      </c>
      <c r="D3194" s="1">
        <f>IF(B3194=0,-1,RIGHT(A3194,LEN(A3194)-B3194)+0)</f>
        <v>7532158</v>
      </c>
      <c r="F3194" s="1">
        <f>IF(C3194&lt;0,443300000,44330*(1-POWER(C3194/$A$1,1/5.255))*1000)</f>
        <v>7531910.5702318512</v>
      </c>
      <c r="H3194" s="5">
        <f t="shared" si="49"/>
        <v>3.2849784636595473E-5</v>
      </c>
    </row>
    <row r="3195" spans="1:8">
      <c r="A3195" s="3" t="s">
        <v>14300</v>
      </c>
      <c r="B3195" s="1">
        <f>IF(ISERROR(SEARCH(" ",A3195)), 0, SEARCH(" ",A3195))</f>
        <v>6</v>
      </c>
      <c r="C3195" s="1">
        <f>IF(0=B3195,-1,LEFT(A3195,B3195-1)+0)</f>
        <v>32679</v>
      </c>
      <c r="D3195" s="1">
        <f>IF(B3195=0,-1,RIGHT(A3195,LEN(A3195)-B3195)+0)</f>
        <v>7536362</v>
      </c>
      <c r="F3195" s="1">
        <f>IF(C3195&lt;0,443300000,44330*(1-POWER(C3195/$A$1,1/5.255))*1000)</f>
        <v>7536194.6311975522</v>
      </c>
      <c r="H3195" s="5">
        <f t="shared" si="49"/>
        <v>2.2208169199914138E-5</v>
      </c>
    </row>
    <row r="3196" spans="1:8">
      <c r="A3196" s="3" t="s">
        <v>14301</v>
      </c>
      <c r="B3196" s="1">
        <f>IF(ISERROR(SEARCH(" ",A3196)), 0, SEARCH(" ",A3196))</f>
        <v>6</v>
      </c>
      <c r="C3196" s="1">
        <f>IF(0=B3196,-1,LEFT(A3196,B3196-1)+0)</f>
        <v>32659</v>
      </c>
      <c r="D3196" s="1">
        <f>IF(B3196=0,-1,RIGHT(A3196,LEN(A3196)-B3196)+0)</f>
        <v>7540566</v>
      </c>
      <c r="F3196" s="1">
        <f>IF(C3196&lt;0,443300000,44330*(1-POWER(C3196/$A$1,1/5.255))*1000)</f>
        <v>7540480.8156589009</v>
      </c>
      <c r="H3196" s="5">
        <f t="shared" si="49"/>
        <v>1.1296809960832281E-5</v>
      </c>
    </row>
    <row r="3197" spans="1:8">
      <c r="A3197" s="3" t="s">
        <v>14302</v>
      </c>
      <c r="B3197" s="1">
        <f>IF(ISERROR(SEARCH(" ",A3197)), 0, SEARCH(" ",A3197))</f>
        <v>6</v>
      </c>
      <c r="C3197" s="1">
        <f>IF(0=B3197,-1,LEFT(A3197,B3197-1)+0)</f>
        <v>32639</v>
      </c>
      <c r="D3197" s="1">
        <f>IF(B3197=0,-1,RIGHT(A3197,LEN(A3197)-B3197)+0)</f>
        <v>7544801</v>
      </c>
      <c r="F3197" s="1">
        <f>IF(C3197&lt;0,443300000,44330*(1-POWER(C3197/$A$1,1/5.255))*1000)</f>
        <v>7544769.1259698169</v>
      </c>
      <c r="H3197" s="5">
        <f t="shared" si="49"/>
        <v>4.2246349748746727E-6</v>
      </c>
    </row>
    <row r="3198" spans="1:8">
      <c r="A3198" s="3" t="s">
        <v>14303</v>
      </c>
      <c r="B3198" s="1">
        <f>IF(ISERROR(SEARCH(" ",A3198)), 0, SEARCH(" ",A3198))</f>
        <v>6</v>
      </c>
      <c r="C3198" s="1">
        <f>IF(0=B3198,-1,LEFT(A3198,B3198-1)+0)</f>
        <v>32619</v>
      </c>
      <c r="D3198" s="1">
        <f>IF(B3198=0,-1,RIGHT(A3198,LEN(A3198)-B3198)+0)</f>
        <v>7549164</v>
      </c>
      <c r="F3198" s="1">
        <f>IF(C3198&lt;0,443300000,44330*(1-POWER(C3198/$A$1,1/5.255))*1000)</f>
        <v>7549059.5644882992</v>
      </c>
      <c r="H3198" s="5">
        <f t="shared" si="49"/>
        <v>1.3834049929344362E-5</v>
      </c>
    </row>
    <row r="3199" spans="1:8">
      <c r="A3199" s="3" t="s">
        <v>14304</v>
      </c>
      <c r="B3199" s="1">
        <f>IF(ISERROR(SEARCH(" ",A3199)), 0, SEARCH(" ",A3199))</f>
        <v>6</v>
      </c>
      <c r="C3199" s="1">
        <f>IF(0=B3199,-1,LEFT(A3199,B3199-1)+0)</f>
        <v>32599</v>
      </c>
      <c r="D3199" s="1">
        <f>IF(B3199=0,-1,RIGHT(A3199,LEN(A3199)-B3199)+0)</f>
        <v>7553545</v>
      </c>
      <c r="F3199" s="1">
        <f>IF(C3199&lt;0,443300000,44330*(1-POWER(C3199/$A$1,1/5.255))*1000)</f>
        <v>7553352.1335763875</v>
      </c>
      <c r="H3199" s="5">
        <f t="shared" si="49"/>
        <v>2.5533232887665395E-5</v>
      </c>
    </row>
    <row r="3200" spans="1:8">
      <c r="A3200" s="3" t="s">
        <v>14305</v>
      </c>
      <c r="B3200" s="1">
        <f>IF(ISERROR(SEARCH(" ",A3200)), 0, SEARCH(" ",A3200))</f>
        <v>6</v>
      </c>
      <c r="C3200" s="1">
        <f>IF(0=B3200,-1,LEFT(A3200,B3200-1)+0)</f>
        <v>32579</v>
      </c>
      <c r="D3200" s="1">
        <f>IF(B3200=0,-1,RIGHT(A3200,LEN(A3200)-B3200)+0)</f>
        <v>7557927</v>
      </c>
      <c r="F3200" s="1">
        <f>IF(C3200&lt;0,443300000,44330*(1-POWER(C3200/$A$1,1/5.255))*1000)</f>
        <v>7557646.8356002104</v>
      </c>
      <c r="H3200" s="5">
        <f t="shared" si="49"/>
        <v>3.7068947581743816E-5</v>
      </c>
    </row>
    <row r="3201" spans="1:8">
      <c r="A3201" s="3" t="s">
        <v>14306</v>
      </c>
      <c r="B3201" s="1">
        <f>IF(ISERROR(SEARCH(" ",A3201)), 0, SEARCH(" ",A3201))</f>
        <v>6</v>
      </c>
      <c r="C3201" s="1">
        <f>IF(0=B3201,-1,LEFT(A3201,B3201-1)+0)</f>
        <v>32559</v>
      </c>
      <c r="D3201" s="1">
        <f>IF(B3201=0,-1,RIGHT(A3201,LEN(A3201)-B3201)+0)</f>
        <v>7562308</v>
      </c>
      <c r="F3201" s="1">
        <f>IF(C3201&lt;0,443300000,44330*(1-POWER(C3201/$A$1,1/5.255))*1000)</f>
        <v>7561943.6729299659</v>
      </c>
      <c r="H3201" s="5">
        <f t="shared" si="49"/>
        <v>4.8176703465940434E-5</v>
      </c>
    </row>
    <row r="3202" spans="1:8">
      <c r="A3202" s="3" t="s">
        <v>14307</v>
      </c>
      <c r="B3202" s="1">
        <f>IF(ISERROR(SEARCH(" ",A3202)), 0, SEARCH(" ",A3202))</f>
        <v>6</v>
      </c>
      <c r="C3202" s="1">
        <f>IF(0=B3202,-1,LEFT(A3202,B3202-1)+0)</f>
        <v>32539</v>
      </c>
      <c r="D3202" s="1">
        <f>IF(B3202=0,-1,RIGHT(A3202,LEN(A3202)-B3202)+0)</f>
        <v>7566689</v>
      </c>
      <c r="F3202" s="1">
        <f>IF(C3202&lt;0,443300000,44330*(1-POWER(C3202/$A$1,1/5.255))*1000)</f>
        <v>7566242.6479399549</v>
      </c>
      <c r="H3202" s="5">
        <f t="shared" si="49"/>
        <v>5.8989084928046557E-5</v>
      </c>
    </row>
    <row r="3203" spans="1:8">
      <c r="A3203" s="3" t="s">
        <v>14308</v>
      </c>
      <c r="B3203" s="1">
        <f>IF(ISERROR(SEARCH(" ",A3203)), 0, SEARCH(" ",A3203))</f>
        <v>6</v>
      </c>
      <c r="C3203" s="1">
        <f>IF(0=B3203,-1,LEFT(A3203,B3203-1)+0)</f>
        <v>32519</v>
      </c>
      <c r="D3203" s="1">
        <f>IF(B3203=0,-1,RIGHT(A3203,LEN(A3203)-B3203)+0)</f>
        <v>7571071</v>
      </c>
      <c r="F3203" s="1">
        <f>IF(C3203&lt;0,443300000,44330*(1-POWER(C3203/$A$1,1/5.255))*1000)</f>
        <v>7570543.763008575</v>
      </c>
      <c r="H3203" s="5">
        <f t="shared" si="49"/>
        <v>6.9638363109399563E-5</v>
      </c>
    </row>
    <row r="3204" spans="1:8">
      <c r="A3204" s="3" t="s">
        <v>14309</v>
      </c>
      <c r="B3204" s="1">
        <f>IF(ISERROR(SEARCH(" ",A3204)), 0, SEARCH(" ",A3204))</f>
        <v>6</v>
      </c>
      <c r="C3204" s="1">
        <f>IF(0=B3204,-1,LEFT(A3204,B3204-1)+0)</f>
        <v>32499</v>
      </c>
      <c r="D3204" s="1">
        <f>IF(B3204=0,-1,RIGHT(A3204,LEN(A3204)-B3204)+0)</f>
        <v>7575452</v>
      </c>
      <c r="F3204" s="1">
        <f>IF(C3204&lt;0,443300000,44330*(1-POWER(C3204/$A$1,1/5.255))*1000)</f>
        <v>7574847.0205183374</v>
      </c>
      <c r="H3204" s="5">
        <f t="shared" ref="H3204:H3267" si="50">IF(D3204&gt;0,ABS((F3204-D3204)/D3204),0)</f>
        <v>7.9860512833111952E-5</v>
      </c>
    </row>
    <row r="3205" spans="1:8">
      <c r="A3205" s="3" t="s">
        <v>14310</v>
      </c>
      <c r="B3205" s="1">
        <f>IF(ISERROR(SEARCH(" ",A3205)), 0, SEARCH(" ",A3205))</f>
        <v>6</v>
      </c>
      <c r="C3205" s="1">
        <f>IF(0=B3205,-1,LEFT(A3205,B3205-1)+0)</f>
        <v>32479</v>
      </c>
      <c r="D3205" s="1">
        <f>IF(B3205=0,-1,RIGHT(A3205,LEN(A3205)-B3205)+0)</f>
        <v>7579834</v>
      </c>
      <c r="F3205" s="1">
        <f>IF(C3205&lt;0,443300000,44330*(1-POWER(C3205/$A$1,1/5.255))*1000)</f>
        <v>7579152.422855868</v>
      </c>
      <c r="H3205" s="5">
        <f t="shared" si="50"/>
        <v>8.9919798261016767E-5</v>
      </c>
    </row>
    <row r="3206" spans="1:8">
      <c r="A3206" s="3" t="s">
        <v>14311</v>
      </c>
      <c r="B3206" s="1">
        <f>IF(ISERROR(SEARCH(" ",A3206)), 0, SEARCH(" ",A3206))</f>
        <v>6</v>
      </c>
      <c r="C3206" s="1">
        <f>IF(0=B3206,-1,LEFT(A3206,B3206-1)+0)</f>
        <v>32459</v>
      </c>
      <c r="D3206" s="1">
        <f>IF(B3206=0,-1,RIGHT(A3206,LEN(A3206)-B3206)+0)</f>
        <v>7584215</v>
      </c>
      <c r="F3206" s="1">
        <f>IF(C3206&lt;0,443300000,44330*(1-POWER(C3206/$A$1,1/5.255))*1000)</f>
        <v>7583459.9724119259</v>
      </c>
      <c r="H3206" s="5">
        <f t="shared" si="50"/>
        <v>9.9552503202255673E-5</v>
      </c>
    </row>
    <row r="3207" spans="1:8">
      <c r="A3207" s="3" t="s">
        <v>14312</v>
      </c>
      <c r="B3207" s="1">
        <f>IF(ISERROR(SEARCH(" ",A3207)), 0, SEARCH(" ",A3207))</f>
        <v>6</v>
      </c>
      <c r="C3207" s="1">
        <f>IF(0=B3207,-1,LEFT(A3207,B3207-1)+0)</f>
        <v>32439</v>
      </c>
      <c r="D3207" s="1">
        <f>IF(B3207=0,-1,RIGHT(A3207,LEN(A3207)-B3207)+0)</f>
        <v>7588577</v>
      </c>
      <c r="F3207" s="1">
        <f>IF(C3207&lt;0,443300000,44330*(1-POWER(C3207/$A$1,1/5.255))*1000)</f>
        <v>7587769.6715814061</v>
      </c>
      <c r="H3207" s="5">
        <f t="shared" si="50"/>
        <v>1.0638732645051289E-4</v>
      </c>
    </row>
    <row r="3208" spans="1:8">
      <c r="A3208" s="3" t="s">
        <v>14313</v>
      </c>
      <c r="B3208" s="1">
        <f>IF(ISERROR(SEARCH(" ",A3208)), 0, SEARCH(" ",A3208))</f>
        <v>6</v>
      </c>
      <c r="C3208" s="1">
        <f>IF(0=B3208,-1,LEFT(A3208,B3208-1)+0)</f>
        <v>32419</v>
      </c>
      <c r="D3208" s="1">
        <f>IF(B3208=0,-1,RIGHT(A3208,LEN(A3208)-B3208)+0)</f>
        <v>7592959</v>
      </c>
      <c r="F3208" s="1">
        <f>IF(C3208&lt;0,443300000,44330*(1-POWER(C3208/$A$1,1/5.255))*1000)</f>
        <v>7592081.5227633659</v>
      </c>
      <c r="H3208" s="5">
        <f t="shared" si="50"/>
        <v>1.1556459565159252E-4</v>
      </c>
    </row>
    <row r="3209" spans="1:8">
      <c r="A3209" s="3" t="s">
        <v>14314</v>
      </c>
      <c r="B3209" s="1">
        <f>IF(ISERROR(SEARCH(" ",A3209)), 0, SEARCH(" ",A3209))</f>
        <v>6</v>
      </c>
      <c r="C3209" s="1">
        <f>IF(0=B3209,-1,LEFT(A3209,B3209-1)+0)</f>
        <v>32399</v>
      </c>
      <c r="D3209" s="1">
        <f>IF(B3209=0,-1,RIGHT(A3209,LEN(A3209)-B3209)+0)</f>
        <v>7597340</v>
      </c>
      <c r="F3209" s="1">
        <f>IF(C3209&lt;0,443300000,44330*(1-POWER(C3209/$A$1,1/5.255))*1000)</f>
        <v>7596395.5283610122</v>
      </c>
      <c r="H3209" s="5">
        <f t="shared" si="50"/>
        <v>1.2431609471048711E-4</v>
      </c>
    </row>
    <row r="3210" spans="1:8">
      <c r="A3210" s="3" t="s">
        <v>14315</v>
      </c>
      <c r="B3210" s="1">
        <f>IF(ISERROR(SEARCH(" ",A3210)), 0, SEARCH(" ",A3210))</f>
        <v>6</v>
      </c>
      <c r="C3210" s="1">
        <f>IF(0=B3210,-1,LEFT(A3210,B3210-1)+0)</f>
        <v>32379</v>
      </c>
      <c r="D3210" s="1">
        <f>IF(B3210=0,-1,RIGHT(A3210,LEN(A3210)-B3210)+0)</f>
        <v>7601722</v>
      </c>
      <c r="F3210" s="1">
        <f>IF(C3210&lt;0,443300000,44330*(1-POWER(C3210/$A$1,1/5.255))*1000)</f>
        <v>7600711.6907817209</v>
      </c>
      <c r="H3210" s="5">
        <f t="shared" si="50"/>
        <v>1.3290530991255482E-4</v>
      </c>
    </row>
    <row r="3211" spans="1:8">
      <c r="A3211" s="3" t="s">
        <v>14316</v>
      </c>
      <c r="B3211" s="1">
        <f>IF(ISERROR(SEARCH(" ",A3211)), 0, SEARCH(" ",A3211))</f>
        <v>6</v>
      </c>
      <c r="C3211" s="1">
        <f>IF(0=B3211,-1,LEFT(A3211,B3211-1)+0)</f>
        <v>32359</v>
      </c>
      <c r="D3211" s="1">
        <f>IF(B3211=0,-1,RIGHT(A3211,LEN(A3211)-B3211)+0)</f>
        <v>7606103</v>
      </c>
      <c r="F3211" s="1">
        <f>IF(C3211&lt;0,443300000,44330*(1-POWER(C3211/$A$1,1/5.255))*1000)</f>
        <v>7605030.012437054</v>
      </c>
      <c r="H3211" s="5">
        <f t="shared" si="50"/>
        <v>1.4106929171824834E-4</v>
      </c>
    </row>
    <row r="3212" spans="1:8">
      <c r="A3212" s="3" t="s">
        <v>14317</v>
      </c>
      <c r="B3212" s="1">
        <f>IF(ISERROR(SEARCH(" ",A3212)), 0, SEARCH(" ",A3212))</f>
        <v>6</v>
      </c>
      <c r="C3212" s="1">
        <f>IF(0=B3212,-1,LEFT(A3212,B3212-1)+0)</f>
        <v>32339</v>
      </c>
      <c r="D3212" s="1">
        <f>IF(B3212=0,-1,RIGHT(A3212,LEN(A3212)-B3212)+0)</f>
        <v>7610485</v>
      </c>
      <c r="F3212" s="1">
        <f>IF(C3212&lt;0,443300000,44330*(1-POWER(C3212/$A$1,1/5.255))*1000)</f>
        <v>7609350.4957427448</v>
      </c>
      <c r="H3212" s="5">
        <f t="shared" si="50"/>
        <v>1.4907121651974004E-4</v>
      </c>
    </row>
    <row r="3213" spans="1:8">
      <c r="A3213" s="3" t="s">
        <v>14318</v>
      </c>
      <c r="B3213" s="1">
        <f>IF(ISERROR(SEARCH(" ",A3213)), 0, SEARCH(" ",A3213))</f>
        <v>6</v>
      </c>
      <c r="C3213" s="1">
        <f>IF(0=B3213,-1,LEFT(A3213,B3213-1)+0)</f>
        <v>32319</v>
      </c>
      <c r="D3213" s="1">
        <f>IF(B3213=0,-1,RIGHT(A3213,LEN(A3213)-B3213)+0)</f>
        <v>7614866</v>
      </c>
      <c r="F3213" s="1">
        <f>IF(C3213&lt;0,443300000,44330*(1-POWER(C3213/$A$1,1/5.255))*1000)</f>
        <v>7613673.143118754</v>
      </c>
      <c r="H3213" s="5">
        <f t="shared" si="50"/>
        <v>1.5664844020183292E-4</v>
      </c>
    </row>
    <row r="3214" spans="1:8">
      <c r="A3214" s="3" t="s">
        <v>14319</v>
      </c>
      <c r="B3214" s="1">
        <f>IF(ISERROR(SEARCH(" ",A3214)), 0, SEARCH(" ",A3214))</f>
        <v>6</v>
      </c>
      <c r="C3214" s="1">
        <f>IF(0=B3214,-1,LEFT(A3214,B3214-1)+0)</f>
        <v>32299</v>
      </c>
      <c r="D3214" s="1">
        <f>IF(B3214=0,-1,RIGHT(A3214,LEN(A3214)-B3214)+0)</f>
        <v>7619247</v>
      </c>
      <c r="F3214" s="1">
        <f>IF(C3214&lt;0,443300000,44330*(1-POWER(C3214/$A$1,1/5.255))*1000)</f>
        <v>7617997.9569892231</v>
      </c>
      <c r="H3214" s="5">
        <f t="shared" si="50"/>
        <v>1.639326052530995E-4</v>
      </c>
    </row>
    <row r="3215" spans="1:8">
      <c r="A3215" s="3" t="s">
        <v>14320</v>
      </c>
      <c r="B3215" s="1">
        <f>IF(ISERROR(SEARCH(" ",A3215)), 0, SEARCH(" ",A3215))</f>
        <v>6</v>
      </c>
      <c r="C3215" s="1">
        <f>IF(0=B3215,-1,LEFT(A3215,B3215-1)+0)</f>
        <v>32279</v>
      </c>
      <c r="D3215" s="1">
        <f>IF(B3215=0,-1,RIGHT(A3215,LEN(A3215)-B3215)+0)</f>
        <v>7623629</v>
      </c>
      <c r="F3215" s="1">
        <f>IF(C3215&lt;0,443300000,44330*(1-POWER(C3215/$A$1,1/5.255))*1000)</f>
        <v>7622324.9397825347</v>
      </c>
      <c r="H3215" s="5">
        <f t="shared" si="50"/>
        <v>1.7105504707341793E-4</v>
      </c>
    </row>
    <row r="3216" spans="1:8">
      <c r="A3216" s="3" t="s">
        <v>14321</v>
      </c>
      <c r="B3216" s="1">
        <f>IF(ISERROR(SEARCH(" ",A3216)), 0, SEARCH(" ",A3216))</f>
        <v>6</v>
      </c>
      <c r="C3216" s="1">
        <f>IF(0=B3216,-1,LEFT(A3216,B3216-1)+0)</f>
        <v>32259</v>
      </c>
      <c r="D3216" s="1">
        <f>IF(B3216=0,-1,RIGHT(A3216,LEN(A3216)-B3216)+0)</f>
        <v>7627991</v>
      </c>
      <c r="F3216" s="1">
        <f>IF(C3216&lt;0,443300000,44330*(1-POWER(C3216/$A$1,1/5.255))*1000)</f>
        <v>7626654.093931281</v>
      </c>
      <c r="H3216" s="5">
        <f t="shared" si="50"/>
        <v>1.752631942957185E-4</v>
      </c>
    </row>
    <row r="3217" spans="1:8">
      <c r="A3217" s="3" t="s">
        <v>14322</v>
      </c>
      <c r="B3217" s="1">
        <f>IF(ISERROR(SEARCH(" ",A3217)), 0, SEARCH(" ",A3217))</f>
        <v>6</v>
      </c>
      <c r="C3217" s="1">
        <f>IF(0=B3217,-1,LEFT(A3217,B3217-1)+0)</f>
        <v>32239</v>
      </c>
      <c r="D3217" s="1">
        <f>IF(B3217=0,-1,RIGHT(A3217,LEN(A3217)-B3217)+0)</f>
        <v>7632373</v>
      </c>
      <c r="F3217" s="1">
        <f>IF(C3217&lt;0,443300000,44330*(1-POWER(C3217/$A$1,1/5.255))*1000)</f>
        <v>7630985.4218722982</v>
      </c>
      <c r="H3217" s="5">
        <f t="shared" si="50"/>
        <v>1.818016661006697E-4</v>
      </c>
    </row>
    <row r="3218" spans="1:8">
      <c r="A3218" s="3" t="s">
        <v>14323</v>
      </c>
      <c r="B3218" s="1">
        <f>IF(ISERROR(SEARCH(" ",A3218)), 0, SEARCH(" ",A3218))</f>
        <v>6</v>
      </c>
      <c r="C3218" s="1">
        <f>IF(0=B3218,-1,LEFT(A3218,B3218-1)+0)</f>
        <v>32219</v>
      </c>
      <c r="D3218" s="1">
        <f>IF(B3218=0,-1,RIGHT(A3218,LEN(A3218)-B3218)+0)</f>
        <v>7636754</v>
      </c>
      <c r="F3218" s="1">
        <f>IF(C3218&lt;0,443300000,44330*(1-POWER(C3218/$A$1,1/5.255))*1000)</f>
        <v>7635318.9260466862</v>
      </c>
      <c r="H3218" s="5">
        <f t="shared" si="50"/>
        <v>1.8791674490415078E-4</v>
      </c>
    </row>
    <row r="3219" spans="1:8">
      <c r="A3219" s="3" t="s">
        <v>14324</v>
      </c>
      <c r="B3219" s="1">
        <f>IF(ISERROR(SEARCH(" ",A3219)), 0, SEARCH(" ",A3219))</f>
        <v>6</v>
      </c>
      <c r="C3219" s="1">
        <f>IF(0=B3219,-1,LEFT(A3219,B3219-1)+0)</f>
        <v>32199</v>
      </c>
      <c r="D3219" s="1">
        <f>IF(B3219=0,-1,RIGHT(A3219,LEN(A3219)-B3219)+0)</f>
        <v>7641136</v>
      </c>
      <c r="F3219" s="1">
        <f>IF(C3219&lt;0,443300000,44330*(1-POWER(C3219/$A$1,1/5.255))*1000)</f>
        <v>7639654.6088997843</v>
      </c>
      <c r="H3219" s="5">
        <f t="shared" si="50"/>
        <v>1.9387053184444377E-4</v>
      </c>
    </row>
    <row r="3220" spans="1:8">
      <c r="A3220" s="3" t="s">
        <v>14325</v>
      </c>
      <c r="B3220" s="1">
        <f>IF(ISERROR(SEARCH(" ",A3220)), 0, SEARCH(" ",A3220))</f>
        <v>6</v>
      </c>
      <c r="C3220" s="1">
        <f>IF(0=B3220,-1,LEFT(A3220,B3220-1)+0)</f>
        <v>32179</v>
      </c>
      <c r="D3220" s="1">
        <f>IF(B3220=0,-1,RIGHT(A3220,LEN(A3220)-B3220)+0)</f>
        <v>7645517</v>
      </c>
      <c r="F3220" s="1">
        <f>IF(C3220&lt;0,443300000,44330*(1-POWER(C3220/$A$1,1/5.255))*1000)</f>
        <v>7643992.4728812091</v>
      </c>
      <c r="H3220" s="5">
        <f t="shared" si="50"/>
        <v>1.9940144254350551E-4</v>
      </c>
    </row>
    <row r="3221" spans="1:8">
      <c r="A3221" s="3" t="s">
        <v>14326</v>
      </c>
      <c r="B3221" s="1">
        <f>IF(ISERROR(SEARCH(" ",A3221)), 0, SEARCH(" ",A3221))</f>
        <v>6</v>
      </c>
      <c r="C3221" s="1">
        <f>IF(0=B3221,-1,LEFT(A3221,B3221-1)+0)</f>
        <v>32159</v>
      </c>
      <c r="D3221" s="1">
        <f>IF(B3221=0,-1,RIGHT(A3221,LEN(A3221)-B3221)+0)</f>
        <v>7649898</v>
      </c>
      <c r="F3221" s="1">
        <f>IF(C3221&lt;0,443300000,44330*(1-POWER(C3221/$A$1,1/5.255))*1000)</f>
        <v>7648332.5204448532</v>
      </c>
      <c r="H3221" s="5">
        <f t="shared" si="50"/>
        <v>2.0464057888703465E-4</v>
      </c>
    </row>
    <row r="3222" spans="1:8">
      <c r="A3222" s="3" t="s">
        <v>14327</v>
      </c>
      <c r="B3222" s="1">
        <f>IF(ISERROR(SEARCH(" ",A3222)), 0, SEARCH(" ",A3222))</f>
        <v>6</v>
      </c>
      <c r="C3222" s="1">
        <f>IF(0=B3222,-1,LEFT(A3222,B3222-1)+0)</f>
        <v>32139</v>
      </c>
      <c r="D3222" s="1">
        <f>IF(B3222=0,-1,RIGHT(A3222,LEN(A3222)-B3222)+0)</f>
        <v>7654280</v>
      </c>
      <c r="F3222" s="1">
        <f>IF(C3222&lt;0,443300000,44330*(1-POWER(C3222/$A$1,1/5.255))*1000)</f>
        <v>7652674.7540488997</v>
      </c>
      <c r="H3222" s="5">
        <f t="shared" si="50"/>
        <v>2.097187392021526E-4</v>
      </c>
    </row>
    <row r="3223" spans="1:8">
      <c r="A3223" s="3" t="s">
        <v>14328</v>
      </c>
      <c r="B3223" s="1">
        <f>IF(ISERROR(SEARCH(" ",A3223)), 0, SEARCH(" ",A3223))</f>
        <v>6</v>
      </c>
      <c r="C3223" s="1">
        <f>IF(0=B3223,-1,LEFT(A3223,B3223-1)+0)</f>
        <v>32119</v>
      </c>
      <c r="D3223" s="1">
        <f>IF(B3223=0,-1,RIGHT(A3223,LEN(A3223)-B3223)+0)</f>
        <v>7658661</v>
      </c>
      <c r="F3223" s="1">
        <f>IF(C3223&lt;0,443300000,44330*(1-POWER(C3223/$A$1,1/5.255))*1000)</f>
        <v>7657019.1761558326</v>
      </c>
      <c r="H3223" s="5">
        <f t="shared" si="50"/>
        <v>2.1437479007980689E-4</v>
      </c>
    </row>
    <row r="3224" spans="1:8">
      <c r="A3224" s="3" t="s">
        <v>14329</v>
      </c>
      <c r="B3224" s="1">
        <f>IF(ISERROR(SEARCH(" ",A3224)), 0, SEARCH(" ",A3224))</f>
        <v>6</v>
      </c>
      <c r="C3224" s="1">
        <f>IF(0=B3224,-1,LEFT(A3224,B3224-1)+0)</f>
        <v>32099</v>
      </c>
      <c r="D3224" s="1">
        <f>IF(B3224=0,-1,RIGHT(A3224,LEN(A3224)-B3224)+0)</f>
        <v>7663024</v>
      </c>
      <c r="F3224" s="1">
        <f>IF(C3224&lt;0,443300000,44330*(1-POWER(C3224/$A$1,1/5.255))*1000)</f>
        <v>7661365.7892324412</v>
      </c>
      <c r="H3224" s="5">
        <f t="shared" si="50"/>
        <v>2.1639117501899717E-4</v>
      </c>
    </row>
    <row r="3225" spans="1:8">
      <c r="A3225" s="3" t="s">
        <v>14330</v>
      </c>
      <c r="B3225" s="1">
        <f>IF(ISERROR(SEARCH(" ",A3225)), 0, SEARCH(" ",A3225))</f>
        <v>6</v>
      </c>
      <c r="C3225" s="1">
        <f>IF(0=B3225,-1,LEFT(A3225,B3225-1)+0)</f>
        <v>32079</v>
      </c>
      <c r="D3225" s="1">
        <f>IF(B3225=0,-1,RIGHT(A3225,LEN(A3225)-B3225)+0)</f>
        <v>7667405</v>
      </c>
      <c r="F3225" s="1">
        <f>IF(C3225&lt;0,443300000,44330*(1-POWER(C3225/$A$1,1/5.255))*1000)</f>
        <v>7665714.5957498392</v>
      </c>
      <c r="H3225" s="5">
        <f t="shared" si="50"/>
        <v>2.2046627902931839E-4</v>
      </c>
    </row>
    <row r="3226" spans="1:8">
      <c r="A3226" s="3" t="s">
        <v>14331</v>
      </c>
      <c r="B3226" s="1">
        <f>IF(ISERROR(SEARCH(" ",A3226)), 0, SEARCH(" ",A3226))</f>
        <v>6</v>
      </c>
      <c r="C3226" s="1">
        <f>IF(0=B3226,-1,LEFT(A3226,B3226-1)+0)</f>
        <v>32059</v>
      </c>
      <c r="D3226" s="1">
        <f>IF(B3226=0,-1,RIGHT(A3226,LEN(A3226)-B3226)+0)</f>
        <v>7671786</v>
      </c>
      <c r="F3226" s="1">
        <f>IF(C3226&lt;0,443300000,44330*(1-POWER(C3226/$A$1,1/5.255))*1000)</f>
        <v>7670065.5981834661</v>
      </c>
      <c r="H3226" s="5">
        <f t="shared" si="50"/>
        <v>2.2425049610793086E-4</v>
      </c>
    </row>
    <row r="3227" spans="1:8">
      <c r="A3227" s="3" t="s">
        <v>14332</v>
      </c>
      <c r="B3227" s="1">
        <f>IF(ISERROR(SEARCH(" ",A3227)), 0, SEARCH(" ",A3227))</f>
        <v>6</v>
      </c>
      <c r="C3227" s="1">
        <f>IF(0=B3227,-1,LEFT(A3227,B3227-1)+0)</f>
        <v>32039</v>
      </c>
      <c r="D3227" s="1">
        <f>IF(B3227=0,-1,RIGHT(A3227,LEN(A3227)-B3227)+0)</f>
        <v>7676168</v>
      </c>
      <c r="F3227" s="1">
        <f>IF(C3227&lt;0,443300000,44330*(1-POWER(C3227/$A$1,1/5.255))*1000)</f>
        <v>7674418.7990131006</v>
      </c>
      <c r="H3227" s="5">
        <f t="shared" si="50"/>
        <v>2.2787424492265354E-4</v>
      </c>
    </row>
    <row r="3228" spans="1:8">
      <c r="A3228" s="3" t="s">
        <v>14333</v>
      </c>
      <c r="B3228" s="1">
        <f>IF(ISERROR(SEARCH(" ",A3228)), 0, SEARCH(" ",A3228))</f>
        <v>6</v>
      </c>
      <c r="C3228" s="1">
        <f>IF(0=B3228,-1,LEFT(A3228,B3228-1)+0)</f>
        <v>32019</v>
      </c>
      <c r="D3228" s="1">
        <f>IF(B3228=0,-1,RIGHT(A3228,LEN(A3228)-B3228)+0)</f>
        <v>7680549</v>
      </c>
      <c r="F3228" s="1">
        <f>IF(C3228&lt;0,443300000,44330*(1-POWER(C3228/$A$1,1/5.255))*1000)</f>
        <v>7678774.2007228779</v>
      </c>
      <c r="H3228" s="5">
        <f t="shared" si="50"/>
        <v>2.310771374705288E-4</v>
      </c>
    </row>
    <row r="3229" spans="1:8">
      <c r="A3229" s="3" t="s">
        <v>14334</v>
      </c>
      <c r="B3229" s="1">
        <f>IF(ISERROR(SEARCH(" ",A3229)), 0, SEARCH(" ",A3229))</f>
        <v>6</v>
      </c>
      <c r="C3229" s="1">
        <f>IF(0=B3229,-1,LEFT(A3229,B3229-1)+0)</f>
        <v>31999</v>
      </c>
      <c r="D3229" s="1">
        <f>IF(B3229=0,-1,RIGHT(A3229,LEN(A3229)-B3229)+0)</f>
        <v>7684931</v>
      </c>
      <c r="F3229" s="1">
        <f>IF(C3229&lt;0,443300000,44330*(1-POWER(C3229/$A$1,1/5.255))*1000)</f>
        <v>7683131.8058012901</v>
      </c>
      <c r="H3229" s="5">
        <f t="shared" si="50"/>
        <v>2.3411975965820808E-4</v>
      </c>
    </row>
    <row r="3230" spans="1:8">
      <c r="A3230" s="3" t="s">
        <v>14335</v>
      </c>
      <c r="B3230" s="1">
        <f>IF(ISERROR(SEARCH(" ",A3230)), 0, SEARCH(" ",A3230))</f>
        <v>6</v>
      </c>
      <c r="C3230" s="1">
        <f>IF(0=B3230,-1,LEFT(A3230,B3230-1)+0)</f>
        <v>31979</v>
      </c>
      <c r="D3230" s="1">
        <f>IF(B3230=0,-1,RIGHT(A3230,LEN(A3230)-B3230)+0)</f>
        <v>7689312</v>
      </c>
      <c r="F3230" s="1">
        <f>IF(C3230&lt;0,443300000,44330*(1-POWER(C3230/$A$1,1/5.255))*1000)</f>
        <v>7687491.6167412018</v>
      </c>
      <c r="H3230" s="5">
        <f t="shared" si="50"/>
        <v>2.3674202045620722E-4</v>
      </c>
    </row>
    <row r="3231" spans="1:8">
      <c r="A3231" s="3" t="s">
        <v>14336</v>
      </c>
      <c r="B3231" s="1">
        <f>IF(ISERROR(SEARCH(" ",A3231)), 0, SEARCH(" ",A3231))</f>
        <v>6</v>
      </c>
      <c r="C3231" s="1">
        <f>IF(0=B3231,-1,LEFT(A3231,B3231-1)+0)</f>
        <v>31959</v>
      </c>
      <c r="D3231" s="1">
        <f>IF(B3231=0,-1,RIGHT(A3231,LEN(A3231)-B3231)+0)</f>
        <v>7693694</v>
      </c>
      <c r="F3231" s="1">
        <f>IF(C3231&lt;0,443300000,44330*(1-POWER(C3231/$A$1,1/5.255))*1000)</f>
        <v>7691853.6360398522</v>
      </c>
      <c r="H3231" s="5">
        <f t="shared" si="50"/>
        <v>2.3920420543731467E-4</v>
      </c>
    </row>
    <row r="3232" spans="1:8">
      <c r="A3232" s="3" t="s">
        <v>14337</v>
      </c>
      <c r="B3232" s="1">
        <f>IF(ISERROR(SEARCH(" ",A3232)), 0, SEARCH(" ",A3232))</f>
        <v>6</v>
      </c>
      <c r="C3232" s="1">
        <f>IF(0=B3232,-1,LEFT(A3232,B3232-1)+0)</f>
        <v>31939</v>
      </c>
      <c r="D3232" s="1">
        <f>IF(B3232=0,-1,RIGHT(A3232,LEN(A3232)-B3232)+0)</f>
        <v>7698075</v>
      </c>
      <c r="F3232" s="1">
        <f>IF(C3232&lt;0,443300000,44330*(1-POWER(C3232/$A$1,1/5.255))*1000)</f>
        <v>7696217.8661988797</v>
      </c>
      <c r="H3232" s="5">
        <f t="shared" si="50"/>
        <v>2.4124651956759752E-4</v>
      </c>
    </row>
    <row r="3233" spans="1:8">
      <c r="A3233" s="3" t="s">
        <v>14338</v>
      </c>
      <c r="B3233" s="1">
        <f>IF(ISERROR(SEARCH(" ",A3233)), 0, SEARCH(" ",A3233))</f>
        <v>6</v>
      </c>
      <c r="C3233" s="1">
        <f>IF(0=B3233,-1,LEFT(A3233,B3233-1)+0)</f>
        <v>31919</v>
      </c>
      <c r="D3233" s="1">
        <f>IF(B3233=0,-1,RIGHT(A3233,LEN(A3233)-B3233)+0)</f>
        <v>7702437</v>
      </c>
      <c r="F3233" s="1">
        <f>IF(C3233&lt;0,443300000,44330*(1-POWER(C3233/$A$1,1/5.255))*1000)</f>
        <v>7700584.309724329</v>
      </c>
      <c r="H3233" s="5">
        <f t="shared" si="50"/>
        <v>2.4053299957805049E-4</v>
      </c>
    </row>
    <row r="3234" spans="1:8">
      <c r="A3234" s="3" t="s">
        <v>14339</v>
      </c>
      <c r="B3234" s="1">
        <f>IF(ISERROR(SEARCH(" ",A3234)), 0, SEARCH(" ",A3234))</f>
        <v>6</v>
      </c>
      <c r="C3234" s="1">
        <f>IF(0=B3234,-1,LEFT(A3234,B3234-1)+0)</f>
        <v>31899</v>
      </c>
      <c r="D3234" s="1">
        <f>IF(B3234=0,-1,RIGHT(A3234,LEN(A3234)-B3234)+0)</f>
        <v>7706819</v>
      </c>
      <c r="F3234" s="1">
        <f>IF(C3234&lt;0,443300000,44330*(1-POWER(C3234/$A$1,1/5.255))*1000)</f>
        <v>7704952.9691266576</v>
      </c>
      <c r="H3234" s="5">
        <f t="shared" si="50"/>
        <v>2.4212724774545986E-4</v>
      </c>
    </row>
    <row r="3235" spans="1:8">
      <c r="A3235" s="3" t="s">
        <v>14340</v>
      </c>
      <c r="B3235" s="1">
        <f>IF(ISERROR(SEARCH(" ",A3235)), 0, SEARCH(" ",A3235))</f>
        <v>6</v>
      </c>
      <c r="C3235" s="1">
        <f>IF(0=B3235,-1,LEFT(A3235,B3235-1)+0)</f>
        <v>31879</v>
      </c>
      <c r="D3235" s="1">
        <f>IF(B3235=0,-1,RIGHT(A3235,LEN(A3235)-B3235)+0)</f>
        <v>7711200</v>
      </c>
      <c r="F3235" s="1">
        <f>IF(C3235&lt;0,443300000,44330*(1-POWER(C3235/$A$1,1/5.255))*1000)</f>
        <v>7709323.8469207259</v>
      </c>
      <c r="H3235" s="5">
        <f t="shared" si="50"/>
        <v>2.4330234973468596E-4</v>
      </c>
    </row>
    <row r="3236" spans="1:8">
      <c r="A3236" s="3" t="s">
        <v>14341</v>
      </c>
      <c r="B3236" s="1">
        <f>IF(ISERROR(SEARCH(" ",A3236)), 0, SEARCH(" ",A3236))</f>
        <v>6</v>
      </c>
      <c r="C3236" s="1">
        <f>IF(0=B3236,-1,LEFT(A3236,B3236-1)+0)</f>
        <v>31859</v>
      </c>
      <c r="D3236" s="1">
        <f>IF(B3236=0,-1,RIGHT(A3236,LEN(A3236)-B3236)+0)</f>
        <v>7715582</v>
      </c>
      <c r="F3236" s="1">
        <f>IF(C3236&lt;0,443300000,44330*(1-POWER(C3236/$A$1,1/5.255))*1000)</f>
        <v>7713696.9456258547</v>
      </c>
      <c r="H3236" s="5">
        <f t="shared" si="50"/>
        <v>2.4431784590525304E-4</v>
      </c>
    </row>
    <row r="3237" spans="1:8">
      <c r="A3237" s="3" t="s">
        <v>14342</v>
      </c>
      <c r="B3237" s="1">
        <f>IF(ISERROR(SEARCH(" ",A3237)), 0, SEARCH(" ",A3237))</f>
        <v>6</v>
      </c>
      <c r="C3237" s="1">
        <f>IF(0=B3237,-1,LEFT(A3237,B3237-1)+0)</f>
        <v>31839</v>
      </c>
      <c r="D3237" s="1">
        <f>IF(B3237=0,-1,RIGHT(A3237,LEN(A3237)-B3237)+0)</f>
        <v>7719963</v>
      </c>
      <c r="F3237" s="1">
        <f>IF(C3237&lt;0,443300000,44330*(1-POWER(C3237/$A$1,1/5.255))*1000)</f>
        <v>7718072.2677658023</v>
      </c>
      <c r="H3237" s="5">
        <f t="shared" si="50"/>
        <v>2.4491467565293626E-4</v>
      </c>
    </row>
    <row r="3238" spans="1:8">
      <c r="A3238" s="3" t="s">
        <v>14343</v>
      </c>
      <c r="B3238" s="1">
        <f>IF(ISERROR(SEARCH(" ",A3238)), 0, SEARCH(" ",A3238))</f>
        <v>6</v>
      </c>
      <c r="C3238" s="1">
        <f>IF(0=B3238,-1,LEFT(A3238,B3238-1)+0)</f>
        <v>31819</v>
      </c>
      <c r="D3238" s="1">
        <f>IF(B3238=0,-1,RIGHT(A3238,LEN(A3238)-B3238)+0)</f>
        <v>7724345</v>
      </c>
      <c r="F3238" s="1">
        <f>IF(C3238&lt;0,443300000,44330*(1-POWER(C3238/$A$1,1/5.255))*1000)</f>
        <v>7722449.8158687726</v>
      </c>
      <c r="H3238" s="5">
        <f t="shared" si="50"/>
        <v>2.4535208243902024E-4</v>
      </c>
    </row>
    <row r="3239" spans="1:8">
      <c r="A3239" s="3" t="s">
        <v>14344</v>
      </c>
      <c r="B3239" s="1">
        <f>IF(ISERROR(SEARCH(" ",A3239)), 0, SEARCH(" ",A3239))</f>
        <v>6</v>
      </c>
      <c r="C3239" s="1">
        <f>IF(0=B3239,-1,LEFT(A3239,B3239-1)+0)</f>
        <v>31799</v>
      </c>
      <c r="D3239" s="1">
        <f>IF(B3239=0,-1,RIGHT(A3239,LEN(A3239)-B3239)+0)</f>
        <v>7728726</v>
      </c>
      <c r="F3239" s="1">
        <f>IF(C3239&lt;0,443300000,44330*(1-POWER(C3239/$A$1,1/5.255))*1000)</f>
        <v>7726829.5924674477</v>
      </c>
      <c r="H3239" s="5">
        <f t="shared" si="50"/>
        <v>2.4537129826471493E-4</v>
      </c>
    </row>
    <row r="3240" spans="1:8">
      <c r="A3240" s="3" t="s">
        <v>14345</v>
      </c>
      <c r="B3240" s="1">
        <f>IF(ISERROR(SEARCH(" ",A3240)), 0, SEARCH(" ",A3240))</f>
        <v>6</v>
      </c>
      <c r="C3240" s="1">
        <f>IF(0=B3240,-1,LEFT(A3240,B3240-1)+0)</f>
        <v>31779</v>
      </c>
      <c r="D3240" s="1">
        <f>IF(B3240=0,-1,RIGHT(A3240,LEN(A3240)-B3240)+0)</f>
        <v>7733107</v>
      </c>
      <c r="F3240" s="1">
        <f>IF(C3240&lt;0,443300000,44330*(1-POWER(C3240/$A$1,1/5.255))*1000)</f>
        <v>7731211.6000989731</v>
      </c>
      <c r="H3240" s="5">
        <f t="shared" si="50"/>
        <v>2.451019882470086E-4</v>
      </c>
    </row>
    <row r="3241" spans="1:8">
      <c r="A3241" s="3" t="s">
        <v>14346</v>
      </c>
      <c r="B3241" s="1">
        <f>IF(ISERROR(SEARCH(" ",A3241)), 0, SEARCH(" ",A3241))</f>
        <v>6</v>
      </c>
      <c r="C3241" s="1">
        <f>IF(0=B3241,-1,LEFT(A3241,B3241-1)+0)</f>
        <v>31759</v>
      </c>
      <c r="D3241" s="1">
        <f>IF(B3241=0,-1,RIGHT(A3241,LEN(A3241)-B3241)+0)</f>
        <v>7737489</v>
      </c>
      <c r="F3241" s="1">
        <f>IF(C3241&lt;0,443300000,44330*(1-POWER(C3241/$A$1,1/5.255))*1000)</f>
        <v>7735595.8413050044</v>
      </c>
      <c r="H3241" s="5">
        <f t="shared" si="50"/>
        <v>2.4467352328327283E-4</v>
      </c>
    </row>
    <row r="3242" spans="1:8">
      <c r="A3242" s="3" t="s">
        <v>14347</v>
      </c>
      <c r="B3242" s="1">
        <f>IF(ISERROR(SEARCH(" ",A3242)), 0, SEARCH(" ",A3242))</f>
        <v>6</v>
      </c>
      <c r="C3242" s="1">
        <f>IF(0=B3242,-1,LEFT(A3242,B3242-1)+0)</f>
        <v>31739</v>
      </c>
      <c r="D3242" s="1">
        <f>IF(B3242=0,-1,RIGHT(A3242,LEN(A3242)-B3242)+0)</f>
        <v>7741851</v>
      </c>
      <c r="F3242" s="1">
        <f>IF(C3242&lt;0,443300000,44330*(1-POWER(C3242/$A$1,1/5.255))*1000)</f>
        <v>7739982.3186316648</v>
      </c>
      <c r="H3242" s="5">
        <f t="shared" si="50"/>
        <v>2.4137397740348532E-4</v>
      </c>
    </row>
    <row r="3243" spans="1:8">
      <c r="A3243" s="3" t="s">
        <v>14348</v>
      </c>
      <c r="B3243" s="1">
        <f>IF(ISERROR(SEARCH(" ",A3243)), 0, SEARCH(" ",A3243))</f>
        <v>6</v>
      </c>
      <c r="C3243" s="1">
        <f>IF(0=B3243,-1,LEFT(A3243,B3243-1)+0)</f>
        <v>31719</v>
      </c>
      <c r="D3243" s="1">
        <f>IF(B3243=0,-1,RIGHT(A3243,LEN(A3243)-B3243)+0)</f>
        <v>7746233</v>
      </c>
      <c r="F3243" s="1">
        <f>IF(C3243&lt;0,443300000,44330*(1-POWER(C3243/$A$1,1/5.255))*1000)</f>
        <v>7744371.0346296132</v>
      </c>
      <c r="H3243" s="5">
        <f t="shared" si="50"/>
        <v>2.4037043171653099E-4</v>
      </c>
    </row>
    <row r="3244" spans="1:8">
      <c r="A3244" s="3" t="s">
        <v>14349</v>
      </c>
      <c r="B3244" s="1">
        <f>IF(ISERROR(SEARCH(" ",A3244)), 0, SEARCH(" ",A3244))</f>
        <v>6</v>
      </c>
      <c r="C3244" s="1">
        <f>IF(0=B3244,-1,LEFT(A3244,B3244-1)+0)</f>
        <v>31699</v>
      </c>
      <c r="D3244" s="1">
        <f>IF(B3244=0,-1,RIGHT(A3244,LEN(A3244)-B3244)+0)</f>
        <v>7750614</v>
      </c>
      <c r="F3244" s="1">
        <f>IF(C3244&lt;0,443300000,44330*(1-POWER(C3244/$A$1,1/5.255))*1000)</f>
        <v>7748761.9918540157</v>
      </c>
      <c r="H3244" s="5">
        <f t="shared" si="50"/>
        <v>2.389498620347062E-4</v>
      </c>
    </row>
    <row r="3245" spans="1:8">
      <c r="A3245" s="3" t="s">
        <v>14350</v>
      </c>
      <c r="B3245" s="1">
        <f>IF(ISERROR(SEARCH(" ",A3245)), 0, SEARCH(" ",A3245))</f>
        <v>6</v>
      </c>
      <c r="C3245" s="1">
        <f>IF(0=B3245,-1,LEFT(A3245,B3245-1)+0)</f>
        <v>31679</v>
      </c>
      <c r="D3245" s="1">
        <f>IF(B3245=0,-1,RIGHT(A3245,LEN(A3245)-B3245)+0)</f>
        <v>7754995</v>
      </c>
      <c r="F3245" s="1">
        <f>IF(C3245&lt;0,443300000,44330*(1-POWER(C3245/$A$1,1/5.255))*1000)</f>
        <v>7753155.1928645736</v>
      </c>
      <c r="H3245" s="5">
        <f t="shared" si="50"/>
        <v>2.3724156307340487E-4</v>
      </c>
    </row>
    <row r="3246" spans="1:8">
      <c r="A3246" s="3" t="s">
        <v>14351</v>
      </c>
      <c r="B3246" s="1">
        <f>IF(ISERROR(SEARCH(" ",A3246)), 0, SEARCH(" ",A3246))</f>
        <v>6</v>
      </c>
      <c r="C3246" s="1">
        <f>IF(0=B3246,-1,LEFT(A3246,B3246-1)+0)</f>
        <v>31659</v>
      </c>
      <c r="D3246" s="1">
        <f>IF(B3246=0,-1,RIGHT(A3246,LEN(A3246)-B3246)+0)</f>
        <v>7759377</v>
      </c>
      <c r="F3246" s="1">
        <f>IF(C3246&lt;0,443300000,44330*(1-POWER(C3246/$A$1,1/5.255))*1000)</f>
        <v>7757550.6402255259</v>
      </c>
      <c r="H3246" s="5">
        <f t="shared" si="50"/>
        <v>2.3537453773338435E-4</v>
      </c>
    </row>
    <row r="3247" spans="1:8">
      <c r="A3247" s="3" t="s">
        <v>14352</v>
      </c>
      <c r="B3247" s="1">
        <f>IF(ISERROR(SEARCH(" ",A3247)), 0, SEARCH(" ",A3247))</f>
        <v>6</v>
      </c>
      <c r="C3247" s="1">
        <f>IF(0=B3247,-1,LEFT(A3247,B3247-1)+0)</f>
        <v>31639</v>
      </c>
      <c r="D3247" s="1">
        <f>IF(B3247=0,-1,RIGHT(A3247,LEN(A3247)-B3247)+0)</f>
        <v>7763758</v>
      </c>
      <c r="F3247" s="1">
        <f>IF(C3247&lt;0,443300000,44330*(1-POWER(C3247/$A$1,1/5.255))*1000)</f>
        <v>7761948.3365056645</v>
      </c>
      <c r="H3247" s="5">
        <f t="shared" si="50"/>
        <v>2.3309117753741003E-4</v>
      </c>
    </row>
    <row r="3248" spans="1:8">
      <c r="A3248" s="3" t="s">
        <v>14353</v>
      </c>
      <c r="B3248" s="1">
        <f>IF(ISERROR(SEARCH(" ",A3248)), 0, SEARCH(" ",A3248))</f>
        <v>6</v>
      </c>
      <c r="C3248" s="1">
        <f>IF(0=B3248,-1,LEFT(A3248,B3248-1)+0)</f>
        <v>31619</v>
      </c>
      <c r="D3248" s="1">
        <f>IF(B3248=0,-1,RIGHT(A3248,LEN(A3248)-B3248)+0)</f>
        <v>7768140</v>
      </c>
      <c r="F3248" s="1">
        <f>IF(C3248&lt;0,443300000,44330*(1-POWER(C3248/$A$1,1/5.255))*1000)</f>
        <v>7766348.2842783518</v>
      </c>
      <c r="H3248" s="5">
        <f t="shared" si="50"/>
        <v>2.3064925730589131E-4</v>
      </c>
    </row>
    <row r="3249" spans="1:8">
      <c r="A3249" s="3" t="s">
        <v>14354</v>
      </c>
      <c r="B3249" s="1">
        <f>IF(ISERROR(SEARCH(" ",A3249)), 0, SEARCH(" ",A3249))</f>
        <v>6</v>
      </c>
      <c r="C3249" s="1">
        <f>IF(0=B3249,-1,LEFT(A3249,B3249-1)+0)</f>
        <v>31599</v>
      </c>
      <c r="D3249" s="1">
        <f>IF(B3249=0,-1,RIGHT(A3249,LEN(A3249)-B3249)+0)</f>
        <v>7772521</v>
      </c>
      <c r="F3249" s="1">
        <f>IF(C3249&lt;0,443300000,44330*(1-POWER(C3249/$A$1,1/5.255))*1000)</f>
        <v>7770750.4861215148</v>
      </c>
      <c r="H3249" s="5">
        <f t="shared" si="50"/>
        <v>2.2779145639943436E-4</v>
      </c>
    </row>
    <row r="3250" spans="1:8">
      <c r="A3250" s="3" t="s">
        <v>14355</v>
      </c>
      <c r="B3250" s="1">
        <f>IF(ISERROR(SEARCH(" ",A3250)), 0, SEARCH(" ",A3250))</f>
        <v>6</v>
      </c>
      <c r="C3250" s="1">
        <f>IF(0=B3250,-1,LEFT(A3250,B3250-1)+0)</f>
        <v>31579</v>
      </c>
      <c r="D3250" s="1">
        <f>IF(B3250=0,-1,RIGHT(A3250,LEN(A3250)-B3250)+0)</f>
        <v>7776884</v>
      </c>
      <c r="F3250" s="1">
        <f>IF(C3250&lt;0,443300000,44330*(1-POWER(C3250/$A$1,1/5.255))*1000)</f>
        <v>7775154.944617671</v>
      </c>
      <c r="H3250" s="5">
        <f t="shared" si="50"/>
        <v>2.2233266978510148E-4</v>
      </c>
    </row>
    <row r="3251" spans="1:8">
      <c r="A3251" s="3" t="s">
        <v>14356</v>
      </c>
      <c r="B3251" s="1">
        <f>IF(ISERROR(SEARCH(" ",A3251)), 0, SEARCH(" ",A3251))</f>
        <v>6</v>
      </c>
      <c r="C3251" s="1">
        <f>IF(0=B3251,-1,LEFT(A3251,B3251-1)+0)</f>
        <v>31559</v>
      </c>
      <c r="D3251" s="1">
        <f>IF(B3251=0,-1,RIGHT(A3251,LEN(A3251)-B3251)+0)</f>
        <v>7781265</v>
      </c>
      <c r="F3251" s="1">
        <f>IF(C3251&lt;0,443300000,44330*(1-POWER(C3251/$A$1,1/5.255))*1000)</f>
        <v>7779561.6623539431</v>
      </c>
      <c r="H3251" s="5">
        <f t="shared" si="50"/>
        <v>2.189024080347987E-4</v>
      </c>
    </row>
    <row r="3252" spans="1:8">
      <c r="A3252" s="3" t="s">
        <v>14357</v>
      </c>
      <c r="B3252" s="1">
        <f>IF(ISERROR(SEARCH(" ",A3252)), 0, SEARCH(" ",A3252))</f>
        <v>6</v>
      </c>
      <c r="C3252" s="1">
        <f>IF(0=B3252,-1,LEFT(A3252,B3252-1)+0)</f>
        <v>31539</v>
      </c>
      <c r="D3252" s="1">
        <f>IF(B3252=0,-1,RIGHT(A3252,LEN(A3252)-B3252)+0)</f>
        <v>7785646</v>
      </c>
      <c r="F3252" s="1">
        <f>IF(C3252&lt;0,443300000,44330*(1-POWER(C3252/$A$1,1/5.255))*1000)</f>
        <v>7783970.641922039</v>
      </c>
      <c r="H3252" s="5">
        <f t="shared" si="50"/>
        <v>2.1518549365858917E-4</v>
      </c>
    </row>
    <row r="3253" spans="1:8">
      <c r="A3253" s="3" t="s">
        <v>14358</v>
      </c>
      <c r="B3253" s="1">
        <f>IF(ISERROR(SEARCH(" ",A3253)), 0, SEARCH(" ",A3253))</f>
        <v>6</v>
      </c>
      <c r="C3253" s="1">
        <f>IF(0=B3253,-1,LEFT(A3253,B3253-1)+0)</f>
        <v>31519</v>
      </c>
      <c r="D3253" s="1">
        <f>IF(B3253=0,-1,RIGHT(A3253,LEN(A3253)-B3253)+0)</f>
        <v>7790028</v>
      </c>
      <c r="F3253" s="1">
        <f>IF(C3253&lt;0,443300000,44330*(1-POWER(C3253/$A$1,1/5.255))*1000)</f>
        <v>7788381.8859183108</v>
      </c>
      <c r="H3253" s="5">
        <f t="shared" si="50"/>
        <v>2.1131041912675496E-4</v>
      </c>
    </row>
    <row r="3254" spans="1:8">
      <c r="A3254" s="3" t="s">
        <v>14359</v>
      </c>
      <c r="B3254" s="1">
        <f>IF(ISERROR(SEARCH(" ",A3254)), 0, SEARCH(" ",A3254))</f>
        <v>6</v>
      </c>
      <c r="C3254" s="1">
        <f>IF(0=B3254,-1,LEFT(A3254,B3254-1)+0)</f>
        <v>31499</v>
      </c>
      <c r="D3254" s="1">
        <f>IF(B3254=0,-1,RIGHT(A3254,LEN(A3254)-B3254)+0)</f>
        <v>7794409</v>
      </c>
      <c r="F3254" s="1">
        <f>IF(C3254&lt;0,443300000,44330*(1-POWER(C3254/$A$1,1/5.255))*1000)</f>
        <v>7792795.3969437312</v>
      </c>
      <c r="H3254" s="5">
        <f t="shared" si="50"/>
        <v>2.0702057798978299E-4</v>
      </c>
    </row>
    <row r="3255" spans="1:8">
      <c r="A3255" s="3" t="s">
        <v>14360</v>
      </c>
      <c r="B3255" s="1">
        <f>IF(ISERROR(SEARCH(" ",A3255)), 0, SEARCH(" ",A3255))</f>
        <v>6</v>
      </c>
      <c r="C3255" s="1">
        <f>IF(0=B3255,-1,LEFT(A3255,B3255-1)+0)</f>
        <v>31479</v>
      </c>
      <c r="D3255" s="1">
        <f>IF(B3255=0,-1,RIGHT(A3255,LEN(A3255)-B3255)+0)</f>
        <v>7798791</v>
      </c>
      <c r="F3255" s="1">
        <f>IF(C3255&lt;0,443300000,44330*(1-POWER(C3255/$A$1,1/5.255))*1000)</f>
        <v>7797211.1776039032</v>
      </c>
      <c r="H3255" s="5">
        <f t="shared" si="50"/>
        <v>2.0257273160631864E-4</v>
      </c>
    </row>
    <row r="3256" spans="1:8">
      <c r="A3256" s="3" t="s">
        <v>14361</v>
      </c>
      <c r="B3256" s="1">
        <f>IF(ISERROR(SEARCH(" ",A3256)), 0, SEARCH(" ",A3256))</f>
        <v>6</v>
      </c>
      <c r="C3256" s="1">
        <f>IF(0=B3256,-1,LEFT(A3256,B3256-1)+0)</f>
        <v>31459</v>
      </c>
      <c r="D3256" s="1">
        <f>IF(B3256=0,-1,RIGHT(A3256,LEN(A3256)-B3256)+0)</f>
        <v>7803172</v>
      </c>
      <c r="F3256" s="1">
        <f>IF(C3256&lt;0,443300000,44330*(1-POWER(C3256/$A$1,1/5.255))*1000)</f>
        <v>7801629.2305090996</v>
      </c>
      <c r="H3256" s="5">
        <f t="shared" si="50"/>
        <v>1.9771055807823402E-4</v>
      </c>
    </row>
    <row r="3257" spans="1:8">
      <c r="A3257" s="3" t="s">
        <v>14362</v>
      </c>
      <c r="B3257" s="1">
        <f>IF(ISERROR(SEARCH(" ",A3257)), 0, SEARCH(" ",A3257))</f>
        <v>6</v>
      </c>
      <c r="C3257" s="1">
        <f>IF(0=B3257,-1,LEFT(A3257,B3257-1)+0)</f>
        <v>31439</v>
      </c>
      <c r="D3257" s="1">
        <f>IF(B3257=0,-1,RIGHT(A3257,LEN(A3257)-B3257)+0)</f>
        <v>7807554</v>
      </c>
      <c r="F3257" s="1">
        <f>IF(C3257&lt;0,443300000,44330*(1-POWER(C3257/$A$1,1/5.255))*1000)</f>
        <v>7806049.5582742402</v>
      </c>
      <c r="H3257" s="5">
        <f t="shared" si="50"/>
        <v>1.9269053096011466E-4</v>
      </c>
    </row>
    <row r="3258" spans="1:8">
      <c r="A3258" s="3" t="s">
        <v>14363</v>
      </c>
      <c r="B3258" s="1">
        <f>IF(ISERROR(SEARCH(" ",A3258)), 0, SEARCH(" ",A3258))</f>
        <v>6</v>
      </c>
      <c r="C3258" s="1">
        <f>IF(0=B3258,-1,LEFT(A3258,B3258-1)+0)</f>
        <v>31419</v>
      </c>
      <c r="D3258" s="1">
        <f>IF(B3258=0,-1,RIGHT(A3258,LEN(A3258)-B3258)+0)</f>
        <v>7811935</v>
      </c>
      <c r="F3258" s="1">
        <f>IF(C3258&lt;0,443300000,44330*(1-POWER(C3258/$A$1,1/5.255))*1000)</f>
        <v>7810472.1635189429</v>
      </c>
      <c r="H3258" s="5">
        <f t="shared" si="50"/>
        <v>1.8725661197348768E-4</v>
      </c>
    </row>
    <row r="3259" spans="1:8">
      <c r="A3259" s="3" t="s">
        <v>14364</v>
      </c>
      <c r="B3259" s="1">
        <f>IF(ISERROR(SEARCH(" ",A3259)), 0, SEARCH(" ",A3259))</f>
        <v>6</v>
      </c>
      <c r="C3259" s="1">
        <f>IF(0=B3259,-1,LEFT(A3259,B3259-1)+0)</f>
        <v>31399</v>
      </c>
      <c r="D3259" s="1">
        <f>IF(B3259=0,-1,RIGHT(A3259,LEN(A3259)-B3259)+0)</f>
        <v>7816297</v>
      </c>
      <c r="F3259" s="1">
        <f>IF(C3259&lt;0,443300000,44330*(1-POWER(C3259/$A$1,1/5.255))*1000)</f>
        <v>7814897.0488674855</v>
      </c>
      <c r="H3259" s="5">
        <f t="shared" si="50"/>
        <v>1.7910669624177715E-4</v>
      </c>
    </row>
    <row r="3260" spans="1:8">
      <c r="A3260" s="3" t="s">
        <v>14365</v>
      </c>
      <c r="B3260" s="1">
        <f>IF(ISERROR(SEARCH(" ",A3260)), 0, SEARCH(" ",A3260))</f>
        <v>6</v>
      </c>
      <c r="C3260" s="1">
        <f>IF(0=B3260,-1,LEFT(A3260,B3260-1)+0)</f>
        <v>31379</v>
      </c>
      <c r="D3260" s="1">
        <f>IF(B3260=0,-1,RIGHT(A3260,LEN(A3260)-B3260)+0)</f>
        <v>7820679</v>
      </c>
      <c r="F3260" s="1">
        <f>IF(C3260&lt;0,443300000,44330*(1-POWER(C3260/$A$1,1/5.255))*1000)</f>
        <v>7819324.2169488668</v>
      </c>
      <c r="H3260" s="5">
        <f t="shared" si="50"/>
        <v>1.7323087306526144E-4</v>
      </c>
    </row>
    <row r="3261" spans="1:8">
      <c r="A3261" s="3" t="s">
        <v>14366</v>
      </c>
      <c r="B3261" s="1">
        <f>IF(ISERROR(SEARCH(" ",A3261)), 0, SEARCH(" ",A3261))</f>
        <v>6</v>
      </c>
      <c r="C3261" s="1">
        <f>IF(0=B3261,-1,LEFT(A3261,B3261-1)+0)</f>
        <v>31359</v>
      </c>
      <c r="D3261" s="1">
        <f>IF(B3261=0,-1,RIGHT(A3261,LEN(A3261)-B3261)+0)</f>
        <v>7825060</v>
      </c>
      <c r="F3261" s="1">
        <f>IF(C3261&lt;0,443300000,44330*(1-POWER(C3261/$A$1,1/5.255))*1000)</f>
        <v>7823753.670396775</v>
      </c>
      <c r="H3261" s="5">
        <f t="shared" si="50"/>
        <v>1.6694180021942231E-4</v>
      </c>
    </row>
    <row r="3262" spans="1:8">
      <c r="A3262" s="3" t="s">
        <v>14367</v>
      </c>
      <c r="B3262" s="1">
        <f>IF(ISERROR(SEARCH(" ",A3262)), 0, SEARCH(" ",A3262))</f>
        <v>6</v>
      </c>
      <c r="C3262" s="1">
        <f>IF(0=B3262,-1,LEFT(A3262,B3262-1)+0)</f>
        <v>31339</v>
      </c>
      <c r="D3262" s="1">
        <f>IF(B3262=0,-1,RIGHT(A3262,LEN(A3262)-B3262)+0)</f>
        <v>7829442</v>
      </c>
      <c r="F3262" s="1">
        <f>IF(C3262&lt;0,443300000,44330*(1-POWER(C3262/$A$1,1/5.255))*1000)</f>
        <v>7828185.4118496329</v>
      </c>
      <c r="H3262" s="5">
        <f t="shared" si="50"/>
        <v>1.604952371276447E-4</v>
      </c>
    </row>
    <row r="3263" spans="1:8">
      <c r="A3263" s="3" t="s">
        <v>14368</v>
      </c>
      <c r="B3263" s="1">
        <f>IF(ISERROR(SEARCH(" ",A3263)), 0, SEARCH(" ",A3263))</f>
        <v>6</v>
      </c>
      <c r="C3263" s="1">
        <f>IF(0=B3263,-1,LEFT(A3263,B3263-1)+0)</f>
        <v>31319</v>
      </c>
      <c r="D3263" s="1">
        <f>IF(B3263=0,-1,RIGHT(A3263,LEN(A3263)-B3263)+0)</f>
        <v>7833823</v>
      </c>
      <c r="F3263" s="1">
        <f>IF(C3263&lt;0,443300000,44330*(1-POWER(C3263/$A$1,1/5.255))*1000)</f>
        <v>7832619.4439505944</v>
      </c>
      <c r="H3263" s="5">
        <f t="shared" si="50"/>
        <v>1.5363584924060669E-4</v>
      </c>
    </row>
    <row r="3264" spans="1:8">
      <c r="A3264" s="3" t="s">
        <v>14369</v>
      </c>
      <c r="B3264" s="1">
        <f>IF(ISERROR(SEARCH(" ",A3264)), 0, SEARCH(" ",A3264))</f>
        <v>6</v>
      </c>
      <c r="C3264" s="1">
        <f>IF(0=B3264,-1,LEFT(A3264,B3264-1)+0)</f>
        <v>31299</v>
      </c>
      <c r="D3264" s="1">
        <f>IF(B3264=0,-1,RIGHT(A3264,LEN(A3264)-B3264)+0)</f>
        <v>7838204</v>
      </c>
      <c r="F3264" s="1">
        <f>IF(C3264&lt;0,443300000,44330*(1-POWER(C3264/$A$1,1/5.255))*1000)</f>
        <v>7837055.7693475448</v>
      </c>
      <c r="H3264" s="5">
        <f t="shared" si="50"/>
        <v>1.4649154990801981E-4</v>
      </c>
    </row>
    <row r="3265" spans="1:8">
      <c r="A3265" s="3" t="s">
        <v>14370</v>
      </c>
      <c r="B3265" s="1">
        <f>IF(ISERROR(SEARCH(" ",A3265)), 0, SEARCH(" ",A3265))</f>
        <v>6</v>
      </c>
      <c r="C3265" s="1">
        <f>IF(0=B3265,-1,LEFT(A3265,B3265-1)+0)</f>
        <v>31279</v>
      </c>
      <c r="D3265" s="1">
        <f>IF(B3265=0,-1,RIGHT(A3265,LEN(A3265)-B3265)+0)</f>
        <v>7842586</v>
      </c>
      <c r="F3265" s="1">
        <f>IF(C3265&lt;0,443300000,44330*(1-POWER(C3265/$A$1,1/5.255))*1000)</f>
        <v>7841494.3906931384</v>
      </c>
      <c r="H3265" s="5">
        <f t="shared" si="50"/>
        <v>1.3918996959187268E-4</v>
      </c>
    </row>
    <row r="3266" spans="1:8">
      <c r="A3266" s="3" t="s">
        <v>14371</v>
      </c>
      <c r="B3266" s="1">
        <f>IF(ISERROR(SEARCH(" ",A3266)), 0, SEARCH(" ",A3266))</f>
        <v>6</v>
      </c>
      <c r="C3266" s="1">
        <f>IF(0=B3266,-1,LEFT(A3266,B3266-1)+0)</f>
        <v>31259</v>
      </c>
      <c r="D3266" s="1">
        <f>IF(B3266=0,-1,RIGHT(A3266,LEN(A3266)-B3266)+0)</f>
        <v>7846967</v>
      </c>
      <c r="F3266" s="1">
        <f>IF(C3266&lt;0,443300000,44330*(1-POWER(C3266/$A$1,1/5.255))*1000)</f>
        <v>7845935.3106447943</v>
      </c>
      <c r="H3266" s="5">
        <f t="shared" si="50"/>
        <v>1.3147619394929843E-4</v>
      </c>
    </row>
    <row r="3267" spans="1:8">
      <c r="A3267" s="3" t="s">
        <v>14372</v>
      </c>
      <c r="B3267" s="1">
        <f>IF(ISERROR(SEARCH(" ",A3267)), 0, SEARCH(" ",A3267))</f>
        <v>6</v>
      </c>
      <c r="C3267" s="1">
        <f>IF(0=B3267,-1,LEFT(A3267,B3267-1)+0)</f>
        <v>31239</v>
      </c>
      <c r="D3267" s="1">
        <f>IF(B3267=0,-1,RIGHT(A3267,LEN(A3267)-B3267)+0)</f>
        <v>7851349</v>
      </c>
      <c r="F3267" s="1">
        <f>IF(C3267&lt;0,443300000,44330*(1-POWER(C3267/$A$1,1/5.255))*1000)</f>
        <v>7850378.5318647027</v>
      </c>
      <c r="H3267" s="5">
        <f t="shared" si="50"/>
        <v>1.2360527283875654E-4</v>
      </c>
    </row>
    <row r="3268" spans="1:8">
      <c r="A3268" s="3" t="s">
        <v>14373</v>
      </c>
      <c r="B3268" s="1">
        <f>IF(ISERROR(SEARCH(" ",A3268)), 0, SEARCH(" ",A3268))</f>
        <v>6</v>
      </c>
      <c r="C3268" s="1">
        <f>IF(0=B3268,-1,LEFT(A3268,B3268-1)+0)</f>
        <v>31219</v>
      </c>
      <c r="D3268" s="1">
        <f>IF(B3268=0,-1,RIGHT(A3268,LEN(A3268)-B3268)+0)</f>
        <v>7855711</v>
      </c>
      <c r="F3268" s="1">
        <f>IF(C3268&lt;0,443300000,44330*(1-POWER(C3268/$A$1,1/5.255))*1000)</f>
        <v>7854824.0570198549</v>
      </c>
      <c r="H3268" s="5">
        <f t="shared" ref="H3268:H3331" si="51">IF(D3268&gt;0,ABS((F3268-D3268)/D3268),0)</f>
        <v>1.1290422727428545E-4</v>
      </c>
    </row>
    <row r="3269" spans="1:8">
      <c r="A3269" s="3" t="s">
        <v>14374</v>
      </c>
      <c r="B3269" s="1">
        <f>IF(ISERROR(SEARCH(" ",A3269)), 0, SEARCH(" ",A3269))</f>
        <v>6</v>
      </c>
      <c r="C3269" s="1">
        <f>IF(0=B3269,-1,LEFT(A3269,B3269-1)+0)</f>
        <v>31199</v>
      </c>
      <c r="D3269" s="1">
        <f>IF(B3269=0,-1,RIGHT(A3269,LEN(A3269)-B3269)+0)</f>
        <v>7860093</v>
      </c>
      <c r="F3269" s="1">
        <f>IF(C3269&lt;0,443300000,44330*(1-POWER(C3269/$A$1,1/5.255))*1000)</f>
        <v>7859271.8887820262</v>
      </c>
      <c r="H3269" s="5">
        <f t="shared" si="51"/>
        <v>1.0446584003188688E-4</v>
      </c>
    </row>
    <row r="3270" spans="1:8">
      <c r="A3270" s="3" t="s">
        <v>14375</v>
      </c>
      <c r="B3270" s="1">
        <f>IF(ISERROR(SEARCH(" ",A3270)), 0, SEARCH(" ",A3270))</f>
        <v>6</v>
      </c>
      <c r="C3270" s="1">
        <f>IF(0=B3270,-1,LEFT(A3270,B3270-1)+0)</f>
        <v>31179</v>
      </c>
      <c r="D3270" s="1">
        <f>IF(B3270=0,-1,RIGHT(A3270,LEN(A3270)-B3270)+0)</f>
        <v>7864474</v>
      </c>
      <c r="F3270" s="1">
        <f>IF(C3270&lt;0,443300000,44330*(1-POWER(C3270/$A$1,1/5.255))*1000)</f>
        <v>7863722.0298278285</v>
      </c>
      <c r="H3270" s="5">
        <f t="shared" si="51"/>
        <v>9.5616079622296536E-5</v>
      </c>
    </row>
    <row r="3271" spans="1:8">
      <c r="A3271" s="3" t="s">
        <v>14376</v>
      </c>
      <c r="B3271" s="1">
        <f>IF(ISERROR(SEARCH(" ",A3271)), 0, SEARCH(" ",A3271))</f>
        <v>6</v>
      </c>
      <c r="C3271" s="1">
        <f>IF(0=B3271,-1,LEFT(A3271,B3271-1)+0)</f>
        <v>31159</v>
      </c>
      <c r="D3271" s="1">
        <f>IF(B3271=0,-1,RIGHT(A3271,LEN(A3271)-B3271)+0)</f>
        <v>7868855</v>
      </c>
      <c r="F3271" s="1">
        <f>IF(C3271&lt;0,443300000,44330*(1-POWER(C3271/$A$1,1/5.255))*1000)</f>
        <v>7868174.4828386838</v>
      </c>
      <c r="H3271" s="5">
        <f t="shared" si="51"/>
        <v>8.6482361324009439E-5</v>
      </c>
    </row>
    <row r="3272" spans="1:8">
      <c r="A3272" s="3" t="s">
        <v>14377</v>
      </c>
      <c r="B3272" s="1">
        <f>IF(ISERROR(SEARCH(" ",A3272)), 0, SEARCH(" ",A3272))</f>
        <v>6</v>
      </c>
      <c r="C3272" s="1">
        <f>IF(0=B3272,-1,LEFT(A3272,B3272-1)+0)</f>
        <v>31139</v>
      </c>
      <c r="D3272" s="1">
        <f>IF(B3272=0,-1,RIGHT(A3272,LEN(A3272)-B3272)+0)</f>
        <v>7873237</v>
      </c>
      <c r="F3272" s="1">
        <f>IF(C3272&lt;0,443300000,44330*(1-POWER(C3272/$A$1,1/5.255))*1000)</f>
        <v>7872629.2505008485</v>
      </c>
      <c r="H3272" s="5">
        <f t="shared" si="51"/>
        <v>7.7191820740501413E-5</v>
      </c>
    </row>
    <row r="3273" spans="1:8">
      <c r="A3273" s="3" t="s">
        <v>14378</v>
      </c>
      <c r="B3273" s="1">
        <f>IF(ISERROR(SEARCH(" ",A3273)), 0, SEARCH(" ",A3273))</f>
        <v>6</v>
      </c>
      <c r="C3273" s="1">
        <f>IF(0=B3273,-1,LEFT(A3273,B3273-1)+0)</f>
        <v>31119</v>
      </c>
      <c r="D3273" s="1">
        <f>IF(B3273=0,-1,RIGHT(A3273,LEN(A3273)-B3273)+0)</f>
        <v>7877618</v>
      </c>
      <c r="F3273" s="1">
        <f>IF(C3273&lt;0,443300000,44330*(1-POWER(C3273/$A$1,1/5.255))*1000)</f>
        <v>7877086.3355054418</v>
      </c>
      <c r="H3273" s="5">
        <f t="shared" si="51"/>
        <v>6.7490514843222599E-5</v>
      </c>
    </row>
    <row r="3274" spans="1:8">
      <c r="A3274" s="3" t="s">
        <v>14379</v>
      </c>
      <c r="B3274" s="1">
        <f>IF(ISERROR(SEARCH(" ",A3274)), 0, SEARCH(" ",A3274))</f>
        <v>6</v>
      </c>
      <c r="C3274" s="1">
        <f>IF(0=B3274,-1,LEFT(A3274,B3274-1)+0)</f>
        <v>31099</v>
      </c>
      <c r="D3274" s="1">
        <f>IF(B3274=0,-1,RIGHT(A3274,LEN(A3274)-B3274)+0)</f>
        <v>7882000</v>
      </c>
      <c r="F3274" s="1">
        <f>IF(C3274&lt;0,443300000,44330*(1-POWER(C3274/$A$1,1/5.255))*1000)</f>
        <v>7881545.7405484309</v>
      </c>
      <c r="H3274" s="5">
        <f t="shared" si="51"/>
        <v>5.7632510983133471E-5</v>
      </c>
    </row>
    <row r="3275" spans="1:8">
      <c r="A3275" s="3" t="s">
        <v>14380</v>
      </c>
      <c r="B3275" s="1">
        <f>IF(ISERROR(SEARCH(" ",A3275)), 0, SEARCH(" ",A3275))</f>
        <v>6</v>
      </c>
      <c r="C3275" s="1">
        <f>IF(0=B3275,-1,LEFT(A3275,B3275-1)+0)</f>
        <v>31079</v>
      </c>
      <c r="D3275" s="1">
        <f>IF(B3275=0,-1,RIGHT(A3275,LEN(A3275)-B3275)+0)</f>
        <v>7886381</v>
      </c>
      <c r="F3275" s="1">
        <f>IF(C3275&lt;0,443300000,44330*(1-POWER(C3275/$A$1,1/5.255))*1000)</f>
        <v>7886007.4683306627</v>
      </c>
      <c r="H3275" s="5">
        <f t="shared" si="51"/>
        <v>4.7364141973016828E-5</v>
      </c>
    </row>
    <row r="3276" spans="1:8">
      <c r="A3276" s="3" t="s">
        <v>14381</v>
      </c>
      <c r="B3276" s="1">
        <f>IF(ISERROR(SEARCH(" ",A3276)), 0, SEARCH(" ",A3276))</f>
        <v>6</v>
      </c>
      <c r="C3276" s="1">
        <f>IF(0=B3276,-1,LEFT(A3276,B3276-1)+0)</f>
        <v>31059</v>
      </c>
      <c r="D3276" s="1">
        <f>IF(B3276=0,-1,RIGHT(A3276,LEN(A3276)-B3276)+0)</f>
        <v>7890743</v>
      </c>
      <c r="F3276" s="1">
        <f>IF(C3276&lt;0,443300000,44330*(1-POWER(C3276/$A$1,1/5.255))*1000)</f>
        <v>7890471.5215578722</v>
      </c>
      <c r="H3276" s="5">
        <f t="shared" si="51"/>
        <v>3.4404674202139949E-5</v>
      </c>
    </row>
    <row r="3277" spans="1:8">
      <c r="A3277" s="3" t="s">
        <v>14382</v>
      </c>
      <c r="B3277" s="1">
        <f>IF(ISERROR(SEARCH(" ",A3277)), 0, SEARCH(" ",A3277))</f>
        <v>6</v>
      </c>
      <c r="C3277" s="1">
        <f>IF(0=B3277,-1,LEFT(A3277,B3277-1)+0)</f>
        <v>31039</v>
      </c>
      <c r="D3277" s="1">
        <f>IF(B3277=0,-1,RIGHT(A3277,LEN(A3277)-B3277)+0)</f>
        <v>7895125</v>
      </c>
      <c r="F3277" s="1">
        <f>IF(C3277&lt;0,443300000,44330*(1-POWER(C3277/$A$1,1/5.255))*1000)</f>
        <v>7894937.9029406793</v>
      </c>
      <c r="H3277" s="5">
        <f t="shared" si="51"/>
        <v>2.3697795705661209E-5</v>
      </c>
    </row>
    <row r="3278" spans="1:8">
      <c r="A3278" s="3" t="s">
        <v>14383</v>
      </c>
      <c r="B3278" s="1">
        <f>IF(ISERROR(SEARCH(" ",A3278)), 0, SEARCH(" ",A3278))</f>
        <v>6</v>
      </c>
      <c r="C3278" s="1">
        <f>IF(0=B3278,-1,LEFT(A3278,B3278-1)+0)</f>
        <v>31019</v>
      </c>
      <c r="D3278" s="1">
        <f>IF(B3278=0,-1,RIGHT(A3278,LEN(A3278)-B3278)+0)</f>
        <v>7899506</v>
      </c>
      <c r="F3278" s="1">
        <f>IF(C3278&lt;0,443300000,44330*(1-POWER(C3278/$A$1,1/5.255))*1000)</f>
        <v>7899406.615194615</v>
      </c>
      <c r="H3278" s="5">
        <f t="shared" si="51"/>
        <v>1.2581141831530143E-5</v>
      </c>
    </row>
    <row r="3279" spans="1:8">
      <c r="A3279" s="3" t="s">
        <v>14384</v>
      </c>
      <c r="B3279" s="1">
        <f>IF(ISERROR(SEARCH(" ",A3279)), 0, SEARCH(" ",A3279))</f>
        <v>6</v>
      </c>
      <c r="C3279" s="1">
        <f>IF(0=B3279,-1,LEFT(A3279,B3279-1)+0)</f>
        <v>30999</v>
      </c>
      <c r="D3279" s="1">
        <f>IF(B3279=0,-1,RIGHT(A3279,LEN(A3279)-B3279)+0)</f>
        <v>7903888</v>
      </c>
      <c r="F3279" s="1">
        <f>IF(C3279&lt;0,443300000,44330*(1-POWER(C3279/$A$1,1/5.255))*1000)</f>
        <v>7903877.6610401478</v>
      </c>
      <c r="H3279" s="5">
        <f t="shared" si="51"/>
        <v>1.3080853185462053E-6</v>
      </c>
    </row>
    <row r="3280" spans="1:8">
      <c r="A3280" s="3" t="s">
        <v>14385</v>
      </c>
      <c r="B3280" s="1">
        <f>IF(ISERROR(SEARCH(" ",A3280)), 0, SEARCH(" ",A3280))</f>
        <v>6</v>
      </c>
      <c r="C3280" s="1">
        <f>IF(0=B3280,-1,LEFT(A3280,B3280-1)+0)</f>
        <v>30979</v>
      </c>
      <c r="D3280" s="1">
        <f>IF(B3280=0,-1,RIGHT(A3280,LEN(A3280)-B3280)+0)</f>
        <v>7908451</v>
      </c>
      <c r="F3280" s="1">
        <f>IF(C3280&lt;0,443300000,44330*(1-POWER(C3280/$A$1,1/5.255))*1000)</f>
        <v>7908351.0432026582</v>
      </c>
      <c r="H3280" s="5">
        <f t="shared" si="51"/>
        <v>1.263923837194112E-5</v>
      </c>
    </row>
    <row r="3281" spans="1:8">
      <c r="A3281" s="3" t="s">
        <v>14386</v>
      </c>
      <c r="B3281" s="1">
        <f>IF(ISERROR(SEARCH(" ",A3281)), 0, SEARCH(" ",A3281))</f>
        <v>6</v>
      </c>
      <c r="C3281" s="1">
        <f>IF(0=B3281,-1,LEFT(A3281,B3281-1)+0)</f>
        <v>30959</v>
      </c>
      <c r="D3281" s="1">
        <f>IF(B3281=0,-1,RIGHT(A3281,LEN(A3281)-B3281)+0)</f>
        <v>7913023</v>
      </c>
      <c r="F3281" s="1">
        <f>IF(C3281&lt;0,443300000,44330*(1-POWER(C3281/$A$1,1/5.255))*1000)</f>
        <v>7912826.7644124813</v>
      </c>
      <c r="H3281" s="5">
        <f t="shared" si="51"/>
        <v>2.4799066996097727E-5</v>
      </c>
    </row>
    <row r="3282" spans="1:8">
      <c r="A3282" s="3" t="s">
        <v>14387</v>
      </c>
      <c r="B3282" s="1">
        <f>IF(ISERROR(SEARCH(" ",A3282)), 0, SEARCH(" ",A3282))</f>
        <v>6</v>
      </c>
      <c r="C3282" s="1">
        <f>IF(0=B3282,-1,LEFT(A3282,B3282-1)+0)</f>
        <v>30939</v>
      </c>
      <c r="D3282" s="1">
        <f>IF(B3282=0,-1,RIGHT(A3282,LEN(A3282)-B3282)+0)</f>
        <v>7917594</v>
      </c>
      <c r="F3282" s="1">
        <f>IF(C3282&lt;0,443300000,44330*(1-POWER(C3282/$A$1,1/5.255))*1000)</f>
        <v>7917304.8274049098</v>
      </c>
      <c r="H3282" s="5">
        <f t="shared" si="51"/>
        <v>3.6522786479103726E-5</v>
      </c>
    </row>
    <row r="3283" spans="1:8">
      <c r="A3283" s="3" t="s">
        <v>14388</v>
      </c>
      <c r="B3283" s="1">
        <f>IF(ISERROR(SEARCH(" ",A3283)), 0, SEARCH(" ",A3283))</f>
        <v>6</v>
      </c>
      <c r="C3283" s="1">
        <f>IF(0=B3283,-1,LEFT(A3283,B3283-1)+0)</f>
        <v>30919</v>
      </c>
      <c r="D3283" s="1">
        <f>IF(B3283=0,-1,RIGHT(A3283,LEN(A3283)-B3283)+0)</f>
        <v>7922166</v>
      </c>
      <c r="F3283" s="1">
        <f>IF(C3283&lt;0,443300000,44330*(1-POWER(C3283/$A$1,1/5.255))*1000)</f>
        <v>7921785.2349202009</v>
      </c>
      <c r="H3283" s="5">
        <f t="shared" si="51"/>
        <v>4.8063254392688593E-5</v>
      </c>
    </row>
    <row r="3284" spans="1:8">
      <c r="A3284" s="3" t="s">
        <v>14389</v>
      </c>
      <c r="B3284" s="1">
        <f>IF(ISERROR(SEARCH(" ",A3284)), 0, SEARCH(" ",A3284))</f>
        <v>6</v>
      </c>
      <c r="C3284" s="1">
        <f>IF(0=B3284,-1,LEFT(A3284,B3284-1)+0)</f>
        <v>30899</v>
      </c>
      <c r="D3284" s="1">
        <f>IF(B3284=0,-1,RIGHT(A3284,LEN(A3284)-B3284)+0)</f>
        <v>7926738</v>
      </c>
      <c r="F3284" s="1">
        <f>IF(C3284&lt;0,443300000,44330*(1-POWER(C3284/$A$1,1/5.255))*1000)</f>
        <v>7926267.9897036012</v>
      </c>
      <c r="H3284" s="5">
        <f t="shared" si="51"/>
        <v>5.9294289327939664E-5</v>
      </c>
    </row>
    <row r="3285" spans="1:8">
      <c r="A3285" s="3" t="s">
        <v>14390</v>
      </c>
      <c r="B3285" s="1">
        <f>IF(ISERROR(SEARCH(" ",A3285)), 0, SEARCH(" ",A3285))</f>
        <v>6</v>
      </c>
      <c r="C3285" s="1">
        <f>IF(0=B3285,-1,LEFT(A3285,B3285-1)+0)</f>
        <v>30879</v>
      </c>
      <c r="D3285" s="1">
        <f>IF(B3285=0,-1,RIGHT(A3285,LEN(A3285)-B3285)+0)</f>
        <v>7931290</v>
      </c>
      <c r="F3285" s="1">
        <f>IF(C3285&lt;0,443300000,44330*(1-POWER(C3285/$A$1,1/5.255))*1000)</f>
        <v>7930753.0945053436</v>
      </c>
      <c r="H3285" s="5">
        <f t="shared" si="51"/>
        <v>6.7694598817646788E-5</v>
      </c>
    </row>
    <row r="3286" spans="1:8">
      <c r="A3286" s="3" t="s">
        <v>14391</v>
      </c>
      <c r="B3286" s="1">
        <f>IF(ISERROR(SEARCH(" ",A3286)), 0, SEARCH(" ",A3286))</f>
        <v>6</v>
      </c>
      <c r="C3286" s="1">
        <f>IF(0=B3286,-1,LEFT(A3286,B3286-1)+0)</f>
        <v>30859</v>
      </c>
      <c r="D3286" s="1">
        <f>IF(B3286=0,-1,RIGHT(A3286,LEN(A3286)-B3286)+0)</f>
        <v>7935861</v>
      </c>
      <c r="F3286" s="1">
        <f>IF(C3286&lt;0,443300000,44330*(1-POWER(C3286/$A$1,1/5.255))*1000)</f>
        <v>7935240.5520806657</v>
      </c>
      <c r="H3286" s="5">
        <f t="shared" si="51"/>
        <v>7.8182810829761885E-5</v>
      </c>
    </row>
    <row r="3287" spans="1:8">
      <c r="A3287" s="3" t="s">
        <v>14392</v>
      </c>
      <c r="B3287" s="1">
        <f>IF(ISERROR(SEARCH(" ",A3287)), 0, SEARCH(" ",A3287))</f>
        <v>6</v>
      </c>
      <c r="C3287" s="1">
        <f>IF(0=B3287,-1,LEFT(A3287,B3287-1)+0)</f>
        <v>30839</v>
      </c>
      <c r="D3287" s="1">
        <f>IF(B3287=0,-1,RIGHT(A3287,LEN(A3287)-B3287)+0)</f>
        <v>7940433</v>
      </c>
      <c r="F3287" s="1">
        <f>IF(C3287&lt;0,443300000,44330*(1-POWER(C3287/$A$1,1/5.255))*1000)</f>
        <v>7939730.3651898364</v>
      </c>
      <c r="H3287" s="5">
        <f t="shared" si="51"/>
        <v>8.8488223521770101E-5</v>
      </c>
    </row>
    <row r="3288" spans="1:8">
      <c r="A3288" s="3" t="s">
        <v>14393</v>
      </c>
      <c r="B3288" s="1">
        <f>IF(ISERROR(SEARCH(" ",A3288)), 0, SEARCH(" ",A3288))</f>
        <v>6</v>
      </c>
      <c r="C3288" s="1">
        <f>IF(0=B3288,-1,LEFT(A3288,B3288-1)+0)</f>
        <v>30819</v>
      </c>
      <c r="D3288" s="1">
        <f>IF(B3288=0,-1,RIGHT(A3288,LEN(A3288)-B3288)+0)</f>
        <v>7945005</v>
      </c>
      <c r="F3288" s="1">
        <f>IF(C3288&lt;0,443300000,44330*(1-POWER(C3288/$A$1,1/5.255))*1000)</f>
        <v>7944222.536598145</v>
      </c>
      <c r="H3288" s="5">
        <f t="shared" si="51"/>
        <v>9.848494769417635E-5</v>
      </c>
    </row>
    <row r="3289" spans="1:8">
      <c r="A3289" s="3" t="s">
        <v>14394</v>
      </c>
      <c r="B3289" s="1">
        <f>IF(ISERROR(SEARCH(" ",A3289)), 0, SEARCH(" ",A3289))</f>
        <v>6</v>
      </c>
      <c r="C3289" s="1">
        <f>IF(0=B3289,-1,LEFT(A3289,B3289-1)+0)</f>
        <v>30799</v>
      </c>
      <c r="D3289" s="1">
        <f>IF(B3289=0,-1,RIGHT(A3289,LEN(A3289)-B3289)+0)</f>
        <v>7949576</v>
      </c>
      <c r="F3289" s="1">
        <f>IF(C3289&lt;0,443300000,44330*(1-POWER(C3289/$A$1,1/5.255))*1000)</f>
        <v>7948717.0690759234</v>
      </c>
      <c r="H3289" s="5">
        <f t="shared" si="51"/>
        <v>1.0804738819738147E-4</v>
      </c>
    </row>
    <row r="3290" spans="1:8">
      <c r="A3290" s="3" t="s">
        <v>14395</v>
      </c>
      <c r="B3290" s="1">
        <f>IF(ISERROR(SEARCH(" ",A3290)), 0, SEARCH(" ",A3290))</f>
        <v>6</v>
      </c>
      <c r="C3290" s="1">
        <f>IF(0=B3290,-1,LEFT(A3290,B3290-1)+0)</f>
        <v>30779</v>
      </c>
      <c r="D3290" s="1">
        <f>IF(B3290=0,-1,RIGHT(A3290,LEN(A3290)-B3290)+0)</f>
        <v>7954148</v>
      </c>
      <c r="F3290" s="1">
        <f>IF(C3290&lt;0,443300000,44330*(1-POWER(C3290/$A$1,1/5.255))*1000)</f>
        <v>7953213.9653985631</v>
      </c>
      <c r="H3290" s="5">
        <f t="shared" si="51"/>
        <v>1.1742736009399471E-4</v>
      </c>
    </row>
    <row r="3291" spans="1:8">
      <c r="A3291" s="3" t="s">
        <v>14396</v>
      </c>
      <c r="B3291" s="1">
        <f>IF(ISERROR(SEARCH(" ",A3291)), 0, SEARCH(" ",A3291))</f>
        <v>6</v>
      </c>
      <c r="C3291" s="1">
        <f>IF(0=B3291,-1,LEFT(A3291,B3291-1)+0)</f>
        <v>30759</v>
      </c>
      <c r="D3291" s="1">
        <f>IF(B3291=0,-1,RIGHT(A3291,LEN(A3291)-B3291)+0)</f>
        <v>7958720</v>
      </c>
      <c r="F3291" s="1">
        <f>IF(C3291&lt;0,443300000,44330*(1-POWER(C3291/$A$1,1/5.255))*1000)</f>
        <v>7957713.2283465266</v>
      </c>
      <c r="H3291" s="5">
        <f t="shared" si="51"/>
        <v>1.2649919251756279E-4</v>
      </c>
    </row>
    <row r="3292" spans="1:8">
      <c r="A3292" s="3" t="s">
        <v>14397</v>
      </c>
      <c r="B3292" s="1">
        <f>IF(ISERROR(SEARCH(" ",A3292)), 0, SEARCH(" ",A3292))</f>
        <v>6</v>
      </c>
      <c r="C3292" s="1">
        <f>IF(0=B3292,-1,LEFT(A3292,B3292-1)+0)</f>
        <v>30739</v>
      </c>
      <c r="D3292" s="1">
        <f>IF(B3292=0,-1,RIGHT(A3292,LEN(A3292)-B3292)+0)</f>
        <v>7963291</v>
      </c>
      <c r="F3292" s="1">
        <f>IF(C3292&lt;0,443300000,44330*(1-POWER(C3292/$A$1,1/5.255))*1000)</f>
        <v>7962214.8607053524</v>
      </c>
      <c r="H3292" s="5">
        <f t="shared" si="51"/>
        <v>1.3513750717481147E-4</v>
      </c>
    </row>
    <row r="3293" spans="1:8">
      <c r="A3293" s="3" t="s">
        <v>14398</v>
      </c>
      <c r="B3293" s="1">
        <f>IF(ISERROR(SEARCH(" ",A3293)), 0, SEARCH(" ",A3293))</f>
        <v>6</v>
      </c>
      <c r="C3293" s="1">
        <f>IF(0=B3293,-1,LEFT(A3293,B3293-1)+0)</f>
        <v>30719</v>
      </c>
      <c r="D3293" s="1">
        <f>IF(B3293=0,-1,RIGHT(A3293,LEN(A3293)-B3293)+0)</f>
        <v>7967863</v>
      </c>
      <c r="F3293" s="1">
        <f>IF(C3293&lt;0,443300000,44330*(1-POWER(C3293/$A$1,1/5.255))*1000)</f>
        <v>7966718.8652656749</v>
      </c>
      <c r="H3293" s="5">
        <f t="shared" si="51"/>
        <v>1.4359367553447026E-4</v>
      </c>
    </row>
    <row r="3294" spans="1:8">
      <c r="A3294" s="3" t="s">
        <v>14399</v>
      </c>
      <c r="B3294" s="1">
        <f>IF(ISERROR(SEARCH(" ",A3294)), 0, SEARCH(" ",A3294))</f>
        <v>6</v>
      </c>
      <c r="C3294" s="1">
        <f>IF(0=B3294,-1,LEFT(A3294,B3294-1)+0)</f>
        <v>30699</v>
      </c>
      <c r="D3294" s="1">
        <f>IF(B3294=0,-1,RIGHT(A3294,LEN(A3294)-B3294)+0)</f>
        <v>7972415</v>
      </c>
      <c r="F3294" s="1">
        <f>IF(C3294&lt;0,443300000,44330*(1-POWER(C3294/$A$1,1/5.255))*1000)</f>
        <v>7971225.2448232342</v>
      </c>
      <c r="H3294" s="5">
        <f t="shared" si="51"/>
        <v>1.4923397449403278E-4</v>
      </c>
    </row>
    <row r="3295" spans="1:8">
      <c r="A3295" s="3" t="s">
        <v>14400</v>
      </c>
      <c r="B3295" s="1">
        <f>IF(ISERROR(SEARCH(" ",A3295)), 0, SEARCH(" ",A3295))</f>
        <v>6</v>
      </c>
      <c r="C3295" s="1">
        <f>IF(0=B3295,-1,LEFT(A3295,B3295-1)+0)</f>
        <v>30679</v>
      </c>
      <c r="D3295" s="1">
        <f>IF(B3295=0,-1,RIGHT(A3295,LEN(A3295)-B3295)+0)</f>
        <v>7976986</v>
      </c>
      <c r="F3295" s="1">
        <f>IF(C3295&lt;0,443300000,44330*(1-POWER(C3295/$A$1,1/5.255))*1000)</f>
        <v>7975734.0021788925</v>
      </c>
      <c r="H3295" s="5">
        <f t="shared" si="51"/>
        <v>1.5695123710979394E-4</v>
      </c>
    </row>
    <row r="3296" spans="1:8">
      <c r="A3296" s="3" t="s">
        <v>14401</v>
      </c>
      <c r="B3296" s="1">
        <f>IF(ISERROR(SEARCH(" ",A3296)), 0, SEARCH(" ",A3296))</f>
        <v>6</v>
      </c>
      <c r="C3296" s="1">
        <f>IF(0=B3296,-1,LEFT(A3296,B3296-1)+0)</f>
        <v>30659</v>
      </c>
      <c r="D3296" s="1">
        <f>IF(B3296=0,-1,RIGHT(A3296,LEN(A3296)-B3296)+0)</f>
        <v>7981558</v>
      </c>
      <c r="F3296" s="1">
        <f>IF(C3296&lt;0,443300000,44330*(1-POWER(C3296/$A$1,1/5.255))*1000)</f>
        <v>7980245.1401386382</v>
      </c>
      <c r="H3296" s="5">
        <f t="shared" si="51"/>
        <v>1.6448666555599723E-4</v>
      </c>
    </row>
    <row r="3297" spans="1:8">
      <c r="A3297" s="3" t="s">
        <v>14402</v>
      </c>
      <c r="B3297" s="1">
        <f>IF(ISERROR(SEARCH(" ",A3297)), 0, SEARCH(" ",A3297))</f>
        <v>6</v>
      </c>
      <c r="C3297" s="1">
        <f>IF(0=B3297,-1,LEFT(A3297,B3297-1)+0)</f>
        <v>30639</v>
      </c>
      <c r="D3297" s="1">
        <f>IF(B3297=0,-1,RIGHT(A3297,LEN(A3297)-B3297)+0)</f>
        <v>7986130</v>
      </c>
      <c r="F3297" s="1">
        <f>IF(C3297&lt;0,443300000,44330*(1-POWER(C3297/$A$1,1/5.255))*1000)</f>
        <v>7984758.6615136052</v>
      </c>
      <c r="H3297" s="5">
        <f t="shared" si="51"/>
        <v>1.7171502171825964E-4</v>
      </c>
    </row>
    <row r="3298" spans="1:8">
      <c r="A3298" s="3" t="s">
        <v>14403</v>
      </c>
      <c r="B3298" s="1">
        <f>IF(ISERROR(SEARCH(" ",A3298)), 0, SEARCH(" ",A3298))</f>
        <v>6</v>
      </c>
      <c r="C3298" s="1">
        <f>IF(0=B3298,-1,LEFT(A3298,B3298-1)+0)</f>
        <v>30619</v>
      </c>
      <c r="D3298" s="1">
        <f>IF(B3298=0,-1,RIGHT(A3298,LEN(A3298)-B3298)+0)</f>
        <v>7990701</v>
      </c>
      <c r="F3298" s="1">
        <f>IF(C3298&lt;0,443300000,44330*(1-POWER(C3298/$A$1,1/5.255))*1000)</f>
        <v>7989274.5691200867</v>
      </c>
      <c r="H3298" s="5">
        <f t="shared" si="51"/>
        <v>1.7851135712790034E-4</v>
      </c>
    </row>
    <row r="3299" spans="1:8">
      <c r="A3299" s="3" t="s">
        <v>14404</v>
      </c>
      <c r="B3299" s="1">
        <f>IF(ISERROR(SEARCH(" ",A3299)), 0, SEARCH(" ",A3299))</f>
        <v>6</v>
      </c>
      <c r="C3299" s="1">
        <f>IF(0=B3299,-1,LEFT(A3299,B3299-1)+0)</f>
        <v>30599</v>
      </c>
      <c r="D3299" s="1">
        <f>IF(B3299=0,-1,RIGHT(A3299,LEN(A3299)-B3299)+0)</f>
        <v>7995273</v>
      </c>
      <c r="F3299" s="1">
        <f>IF(C3299&lt;0,443300000,44330*(1-POWER(C3299/$A$1,1/5.255))*1000)</f>
        <v>7993792.8657795452</v>
      </c>
      <c r="H3299" s="5">
        <f t="shared" si="51"/>
        <v>1.8512616397899632E-4</v>
      </c>
    </row>
    <row r="3300" spans="1:8">
      <c r="A3300" s="3" t="s">
        <v>14405</v>
      </c>
      <c r="B3300" s="1">
        <f>IF(ISERROR(SEARCH(" ",A3300)), 0, SEARCH(" ",A3300))</f>
        <v>6</v>
      </c>
      <c r="C3300" s="1">
        <f>IF(0=B3300,-1,LEFT(A3300,B3300-1)+0)</f>
        <v>30579</v>
      </c>
      <c r="D3300" s="1">
        <f>IF(B3300=0,-1,RIGHT(A3300,LEN(A3300)-B3300)+0)</f>
        <v>7999845</v>
      </c>
      <c r="F3300" s="1">
        <f>IF(C3300&lt;0,443300000,44330*(1-POWER(C3300/$A$1,1/5.255))*1000)</f>
        <v>7998313.5543186264</v>
      </c>
      <c r="H3300" s="5">
        <f t="shared" si="51"/>
        <v>1.9143441921357085E-4</v>
      </c>
    </row>
    <row r="3301" spans="1:8">
      <c r="A3301" s="3" t="s">
        <v>14406</v>
      </c>
      <c r="B3301" s="1">
        <f>IF(ISERROR(SEARCH(" ",A3301)), 0, SEARCH(" ",A3301))</f>
        <v>6</v>
      </c>
      <c r="C3301" s="1">
        <f>IF(0=B3301,-1,LEFT(A3301,B3301-1)+0)</f>
        <v>30559</v>
      </c>
      <c r="D3301" s="1">
        <f>IF(B3301=0,-1,RIGHT(A3301,LEN(A3301)-B3301)+0)</f>
        <v>8004416</v>
      </c>
      <c r="F3301" s="1">
        <f>IF(C3301&lt;0,443300000,44330*(1-POWER(C3301/$A$1,1/5.255))*1000)</f>
        <v>8002836.637569177</v>
      </c>
      <c r="H3301" s="5">
        <f t="shared" si="51"/>
        <v>1.973113879667218E-4</v>
      </c>
    </row>
    <row r="3302" spans="1:8">
      <c r="A3302" s="3" t="s">
        <v>14407</v>
      </c>
      <c r="B3302" s="1">
        <f>IF(ISERROR(SEARCH(" ",A3302)), 0, SEARCH(" ",A3302))</f>
        <v>6</v>
      </c>
      <c r="C3302" s="1">
        <f>IF(0=B3302,-1,LEFT(A3302,B3302-1)+0)</f>
        <v>30539</v>
      </c>
      <c r="D3302" s="1">
        <f>IF(B3302=0,-1,RIGHT(A3302,LEN(A3302)-B3302)+0)</f>
        <v>8008988</v>
      </c>
      <c r="F3302" s="1">
        <f>IF(C3302&lt;0,443300000,44330*(1-POWER(C3302/$A$1,1/5.255))*1000)</f>
        <v>8007362.1183682382</v>
      </c>
      <c r="H3302" s="5">
        <f t="shared" si="51"/>
        <v>2.0300712546476402E-4</v>
      </c>
    </row>
    <row r="3303" spans="1:8">
      <c r="A3303" s="3" t="s">
        <v>14408</v>
      </c>
      <c r="B3303" s="1">
        <f>IF(ISERROR(SEARCH(" ",A3303)), 0, SEARCH(" ",A3303))</f>
        <v>6</v>
      </c>
      <c r="C3303" s="1">
        <f>IF(0=B3303,-1,LEFT(A3303,B3303-1)+0)</f>
        <v>30519</v>
      </c>
      <c r="D3303" s="1">
        <f>IF(B3303=0,-1,RIGHT(A3303,LEN(A3303)-B3303)+0)</f>
        <v>8013540</v>
      </c>
      <c r="F3303" s="1">
        <f>IF(C3303&lt;0,443300000,44330*(1-POWER(C3303/$A$1,1/5.255))*1000)</f>
        <v>8011889.9995580837</v>
      </c>
      <c r="H3303" s="5">
        <f t="shared" si="51"/>
        <v>2.0590156683766313E-4</v>
      </c>
    </row>
    <row r="3304" spans="1:8">
      <c r="A3304" s="3" t="s">
        <v>14409</v>
      </c>
      <c r="B3304" s="1">
        <f>IF(ISERROR(SEARCH(" ",A3304)), 0, SEARCH(" ",A3304))</f>
        <v>6</v>
      </c>
      <c r="C3304" s="1">
        <f>IF(0=B3304,-1,LEFT(A3304,B3304-1)+0)</f>
        <v>30499</v>
      </c>
      <c r="D3304" s="1">
        <f>IF(B3304=0,-1,RIGHT(A3304,LEN(A3304)-B3304)+0)</f>
        <v>8018112</v>
      </c>
      <c r="F3304" s="1">
        <f>IF(C3304&lt;0,443300000,44330*(1-POWER(C3304/$A$1,1/5.255))*1000)</f>
        <v>8016420.283986222</v>
      </c>
      <c r="H3304" s="5">
        <f t="shared" si="51"/>
        <v>2.1098682754468895E-4</v>
      </c>
    </row>
    <row r="3305" spans="1:8">
      <c r="A3305" s="3" t="s">
        <v>14410</v>
      </c>
      <c r="B3305" s="1">
        <f>IF(ISERROR(SEARCH(" ",A3305)), 0, SEARCH(" ",A3305))</f>
        <v>6</v>
      </c>
      <c r="C3305" s="1">
        <f>IF(0=B3305,-1,LEFT(A3305,B3305-1)+0)</f>
        <v>30479</v>
      </c>
      <c r="D3305" s="1">
        <f>IF(B3305=0,-1,RIGHT(A3305,LEN(A3305)-B3305)+0)</f>
        <v>8022683</v>
      </c>
      <c r="F3305" s="1">
        <f>IF(C3305&lt;0,443300000,44330*(1-POWER(C3305/$A$1,1/5.255))*1000)</f>
        <v>8020952.9745054087</v>
      </c>
      <c r="H3305" s="5">
        <f t="shared" si="51"/>
        <v>2.1564176156422147E-4</v>
      </c>
    </row>
    <row r="3306" spans="1:8">
      <c r="A3306" s="3" t="s">
        <v>14411</v>
      </c>
      <c r="B3306" s="1">
        <f>IF(ISERROR(SEARCH(" ",A3306)), 0, SEARCH(" ",A3306))</f>
        <v>6</v>
      </c>
      <c r="C3306" s="1">
        <f>IF(0=B3306,-1,LEFT(A3306,B3306-1)+0)</f>
        <v>30459</v>
      </c>
      <c r="D3306" s="1">
        <f>IF(B3306=0,-1,RIGHT(A3306,LEN(A3306)-B3306)+0)</f>
        <v>8027255</v>
      </c>
      <c r="F3306" s="1">
        <f>IF(C3306&lt;0,443300000,44330*(1-POWER(C3306/$A$1,1/5.255))*1000)</f>
        <v>8025488.0739736566</v>
      </c>
      <c r="H3306" s="5">
        <f t="shared" si="51"/>
        <v>2.2011584611967205E-4</v>
      </c>
    </row>
    <row r="3307" spans="1:8">
      <c r="A3307" s="3" t="s">
        <v>14412</v>
      </c>
      <c r="B3307" s="1">
        <f>IF(ISERROR(SEARCH(" ",A3307)), 0, SEARCH(" ",A3307))</f>
        <v>6</v>
      </c>
      <c r="C3307" s="1">
        <f>IF(0=B3307,-1,LEFT(A3307,B3307-1)+0)</f>
        <v>30439</v>
      </c>
      <c r="D3307" s="1">
        <f>IF(B3307=0,-1,RIGHT(A3307,LEN(A3307)-B3307)+0)</f>
        <v>8031827</v>
      </c>
      <c r="F3307" s="1">
        <f>IF(C3307&lt;0,443300000,44330*(1-POWER(C3307/$A$1,1/5.255))*1000)</f>
        <v>8030025.5852542603</v>
      </c>
      <c r="H3307" s="5">
        <f t="shared" si="51"/>
        <v>2.2428455515036133E-4</v>
      </c>
    </row>
    <row r="3308" spans="1:8">
      <c r="A3308" s="3" t="s">
        <v>14413</v>
      </c>
      <c r="B3308" s="1">
        <f>IF(ISERROR(SEARCH(" ",A3308)), 0, SEARCH(" ",A3308))</f>
        <v>6</v>
      </c>
      <c r="C3308" s="1">
        <f>IF(0=B3308,-1,LEFT(A3308,B3308-1)+0)</f>
        <v>30419</v>
      </c>
      <c r="D3308" s="1">
        <f>IF(B3308=0,-1,RIGHT(A3308,LEN(A3308)-B3308)+0)</f>
        <v>8036398</v>
      </c>
      <c r="F3308" s="1">
        <f>IF(C3308&lt;0,443300000,44330*(1-POWER(C3308/$A$1,1/5.255))*1000)</f>
        <v>8034565.511215792</v>
      </c>
      <c r="H3308" s="5">
        <f t="shared" si="51"/>
        <v>2.2802364743607304E-4</v>
      </c>
    </row>
    <row r="3309" spans="1:8">
      <c r="A3309" s="3" t="s">
        <v>14414</v>
      </c>
      <c r="B3309" s="1">
        <f>IF(ISERROR(SEARCH(" ",A3309)), 0, SEARCH(" ",A3309))</f>
        <v>6</v>
      </c>
      <c r="C3309" s="1">
        <f>IF(0=B3309,-1,LEFT(A3309,B3309-1)+0)</f>
        <v>30399</v>
      </c>
      <c r="D3309" s="1">
        <f>IF(B3309=0,-1,RIGHT(A3309,LEN(A3309)-B3309)+0)</f>
        <v>8040970</v>
      </c>
      <c r="F3309" s="1">
        <f>IF(C3309&lt;0,443300000,44330*(1-POWER(C3309/$A$1,1/5.255))*1000)</f>
        <v>8039107.8547321307</v>
      </c>
      <c r="H3309" s="5">
        <f t="shared" si="51"/>
        <v>2.3158216830424015E-4</v>
      </c>
    </row>
    <row r="3310" spans="1:8">
      <c r="A3310" s="3" t="s">
        <v>14415</v>
      </c>
      <c r="B3310" s="1">
        <f>IF(ISERROR(SEARCH(" ",A3310)), 0, SEARCH(" ",A3310))</f>
        <v>6</v>
      </c>
      <c r="C3310" s="1">
        <f>IF(0=B3310,-1,LEFT(A3310,B3310-1)+0)</f>
        <v>30379</v>
      </c>
      <c r="D3310" s="1">
        <f>IF(B3310=0,-1,RIGHT(A3310,LEN(A3310)-B3310)+0)</f>
        <v>8045542</v>
      </c>
      <c r="F3310" s="1">
        <f>IF(C3310&lt;0,443300000,44330*(1-POWER(C3310/$A$1,1/5.255))*1000)</f>
        <v>8043652.6186824627</v>
      </c>
      <c r="H3310" s="5">
        <f t="shared" si="51"/>
        <v>2.3483580317364299E-4</v>
      </c>
    </row>
    <row r="3311" spans="1:8">
      <c r="A3311" s="3" t="s">
        <v>14416</v>
      </c>
      <c r="B3311" s="1">
        <f>IF(ISERROR(SEARCH(" ",A3311)), 0, SEARCH(" ",A3311))</f>
        <v>6</v>
      </c>
      <c r="C3311" s="1">
        <f>IF(0=B3311,-1,LEFT(A3311,B3311-1)+0)</f>
        <v>30359</v>
      </c>
      <c r="D3311" s="1">
        <f>IF(B3311=0,-1,RIGHT(A3311,LEN(A3311)-B3311)+0)</f>
        <v>8050093</v>
      </c>
      <c r="F3311" s="1">
        <f>IF(C3311&lt;0,443300000,44330*(1-POWER(C3311/$A$1,1/5.255))*1000)</f>
        <v>8048199.8059513196</v>
      </c>
      <c r="H3311" s="5">
        <f t="shared" si="51"/>
        <v>2.3517666798139662E-4</v>
      </c>
    </row>
    <row r="3312" spans="1:8">
      <c r="A3312" s="3" t="s">
        <v>14417</v>
      </c>
      <c r="B3312" s="1">
        <f>IF(ISERROR(SEARCH(" ",A3312)), 0, SEARCH(" ",A3312))</f>
        <v>6</v>
      </c>
      <c r="C3312" s="1">
        <f>IF(0=B3312,-1,LEFT(A3312,B3312-1)+0)</f>
        <v>30339</v>
      </c>
      <c r="D3312" s="1">
        <f>IF(B3312=0,-1,RIGHT(A3312,LEN(A3312)-B3312)+0)</f>
        <v>8054665</v>
      </c>
      <c r="F3312" s="1">
        <f>IF(C3312&lt;0,443300000,44330*(1-POWER(C3312/$A$1,1/5.255))*1000)</f>
        <v>8052749.4194285478</v>
      </c>
      <c r="H3312" s="5">
        <f t="shared" si="51"/>
        <v>2.3782250055739818E-4</v>
      </c>
    </row>
    <row r="3313" spans="1:8">
      <c r="A3313" s="3" t="s">
        <v>14418</v>
      </c>
      <c r="B3313" s="1">
        <f>IF(ISERROR(SEARCH(" ",A3313)), 0, SEARCH(" ",A3313))</f>
        <v>6</v>
      </c>
      <c r="C3313" s="1">
        <f>IF(0=B3313,-1,LEFT(A3313,B3313-1)+0)</f>
        <v>30319</v>
      </c>
      <c r="D3313" s="1">
        <f>IF(B3313=0,-1,RIGHT(A3313,LEN(A3313)-B3313)+0)</f>
        <v>8059237</v>
      </c>
      <c r="F3313" s="1">
        <f>IF(C3313&lt;0,443300000,44330*(1-POWER(C3313/$A$1,1/5.255))*1000)</f>
        <v>8057301.4620093703</v>
      </c>
      <c r="H3313" s="5">
        <f t="shared" si="51"/>
        <v>2.4016392502536815E-4</v>
      </c>
    </row>
    <row r="3314" spans="1:8">
      <c r="A3314" s="3" t="s">
        <v>14419</v>
      </c>
      <c r="B3314" s="1">
        <f>IF(ISERROR(SEARCH(" ",A3314)), 0, SEARCH(" ",A3314))</f>
        <v>6</v>
      </c>
      <c r="C3314" s="1">
        <f>IF(0=B3314,-1,LEFT(A3314,B3314-1)+0)</f>
        <v>30299</v>
      </c>
      <c r="D3314" s="1">
        <f>IF(B3314=0,-1,RIGHT(A3314,LEN(A3314)-B3314)+0)</f>
        <v>8063808</v>
      </c>
      <c r="F3314" s="1">
        <f>IF(C3314&lt;0,443300000,44330*(1-POWER(C3314/$A$1,1/5.255))*1000)</f>
        <v>8061855.9365943586</v>
      </c>
      <c r="H3314" s="5">
        <f t="shared" si="51"/>
        <v>2.4207711860715862E-4</v>
      </c>
    </row>
    <row r="3315" spans="1:8">
      <c r="A3315" s="3" t="s">
        <v>14420</v>
      </c>
      <c r="B3315" s="1">
        <f>IF(ISERROR(SEARCH(" ",A3315)), 0, SEARCH(" ",A3315))</f>
        <v>6</v>
      </c>
      <c r="C3315" s="1">
        <f>IF(0=B3315,-1,LEFT(A3315,B3315-1)+0)</f>
        <v>30279</v>
      </c>
      <c r="D3315" s="1">
        <f>IF(B3315=0,-1,RIGHT(A3315,LEN(A3315)-B3315)+0)</f>
        <v>8068380</v>
      </c>
      <c r="F3315" s="1">
        <f>IF(C3315&lt;0,443300000,44330*(1-POWER(C3315/$A$1,1/5.255))*1000)</f>
        <v>8066412.8460894851</v>
      </c>
      <c r="H3315" s="5">
        <f t="shared" si="51"/>
        <v>2.4381027052703251E-4</v>
      </c>
    </row>
    <row r="3316" spans="1:8">
      <c r="A3316" s="3" t="s">
        <v>14421</v>
      </c>
      <c r="B3316" s="1">
        <f>IF(ISERROR(SEARCH(" ",A3316)), 0, SEARCH(" ",A3316))</f>
        <v>6</v>
      </c>
      <c r="C3316" s="1">
        <f>IF(0=B3316,-1,LEFT(A3316,B3316-1)+0)</f>
        <v>30259</v>
      </c>
      <c r="D3316" s="1">
        <f>IF(B3316=0,-1,RIGHT(A3316,LEN(A3316)-B3316)+0)</f>
        <v>8072952</v>
      </c>
      <c r="F3316" s="1">
        <f>IF(C3316&lt;0,443300000,44330*(1-POWER(C3316/$A$1,1/5.255))*1000)</f>
        <v>8070972.1934061032</v>
      </c>
      <c r="H3316" s="5">
        <f t="shared" si="51"/>
        <v>2.4523948537001351E-4</v>
      </c>
    </row>
    <row r="3317" spans="1:8">
      <c r="A3317" s="3" t="s">
        <v>14422</v>
      </c>
      <c r="B3317" s="1">
        <f>IF(ISERROR(SEARCH(" ",A3317)), 0, SEARCH(" ",A3317))</f>
        <v>6</v>
      </c>
      <c r="C3317" s="1">
        <f>IF(0=B3317,-1,LEFT(A3317,B3317-1)+0)</f>
        <v>30239</v>
      </c>
      <c r="D3317" s="1">
        <f>IF(B3317=0,-1,RIGHT(A3317,LEN(A3317)-B3317)+0)</f>
        <v>8077523</v>
      </c>
      <c r="F3317" s="1">
        <f>IF(C3317&lt;0,443300000,44330*(1-POWER(C3317/$A$1,1/5.255))*1000)</f>
        <v>8075533.9814609718</v>
      </c>
      <c r="H3317" s="5">
        <f t="shared" si="51"/>
        <v>2.4624114831096639E-4</v>
      </c>
    </row>
    <row r="3318" spans="1:8">
      <c r="A3318" s="3" t="s">
        <v>14423</v>
      </c>
      <c r="B3318" s="1">
        <f>IF(ISERROR(SEARCH(" ",A3318)), 0, SEARCH(" ",A3318))</f>
        <v>6</v>
      </c>
      <c r="C3318" s="1">
        <f>IF(0=B3318,-1,LEFT(A3318,B3318-1)+0)</f>
        <v>30219</v>
      </c>
      <c r="D3318" s="1">
        <f>IF(B3318=0,-1,RIGHT(A3318,LEN(A3318)-B3318)+0)</f>
        <v>8082095</v>
      </c>
      <c r="F3318" s="1">
        <f>IF(C3318&lt;0,443300000,44330*(1-POWER(C3318/$A$1,1/5.255))*1000)</f>
        <v>8080098.2131762858</v>
      </c>
      <c r="H3318" s="5">
        <f t="shared" si="51"/>
        <v>2.4706302310405307E-4</v>
      </c>
    </row>
    <row r="3319" spans="1:8">
      <c r="A3319" s="3" t="s">
        <v>14424</v>
      </c>
      <c r="B3319" s="1">
        <f>IF(ISERROR(SEARCH(" ",A3319)), 0, SEARCH(" ",A3319))</f>
        <v>6</v>
      </c>
      <c r="C3319" s="1">
        <f>IF(0=B3319,-1,LEFT(A3319,B3319-1)+0)</f>
        <v>30199</v>
      </c>
      <c r="D3319" s="1">
        <f>IF(B3319=0,-1,RIGHT(A3319,LEN(A3319)-B3319)+0)</f>
        <v>8086667</v>
      </c>
      <c r="F3319" s="1">
        <f>IF(C3319&lt;0,443300000,44330*(1-POWER(C3319/$A$1,1/5.255))*1000)</f>
        <v>8084664.8914796617</v>
      </c>
      <c r="H3319" s="5">
        <f t="shared" si="51"/>
        <v>2.4758142264771281E-4</v>
      </c>
    </row>
    <row r="3320" spans="1:8">
      <c r="A3320" s="3" t="s">
        <v>14425</v>
      </c>
      <c r="B3320" s="1">
        <f>IF(ISERROR(SEARCH(" ",A3320)), 0, SEARCH(" ",A3320))</f>
        <v>6</v>
      </c>
      <c r="C3320" s="1">
        <f>IF(0=B3320,-1,LEFT(A3320,B3320-1)+0)</f>
        <v>30179</v>
      </c>
      <c r="D3320" s="1">
        <f>IF(B3320=0,-1,RIGHT(A3320,LEN(A3320)-B3320)+0)</f>
        <v>8091219</v>
      </c>
      <c r="F3320" s="1">
        <f>IF(C3320&lt;0,443300000,44330*(1-POWER(C3320/$A$1,1/5.255))*1000)</f>
        <v>8089234.0193041712</v>
      </c>
      <c r="H3320" s="5">
        <f t="shared" si="51"/>
        <v>2.4532529595711045E-4</v>
      </c>
    </row>
    <row r="3321" spans="1:8">
      <c r="A3321" s="3" t="s">
        <v>14426</v>
      </c>
      <c r="B3321" s="1">
        <f>IF(ISERROR(SEARCH(" ",A3321)), 0, SEARCH(" ",A3321))</f>
        <v>6</v>
      </c>
      <c r="C3321" s="1">
        <f>IF(0=B3321,-1,LEFT(A3321,B3321-1)+0)</f>
        <v>30159</v>
      </c>
      <c r="D3321" s="1">
        <f>IF(B3321=0,-1,RIGHT(A3321,LEN(A3321)-B3321)+0)</f>
        <v>8095790</v>
      </c>
      <c r="F3321" s="1">
        <f>IF(C3321&lt;0,443300000,44330*(1-POWER(C3321/$A$1,1/5.255))*1000)</f>
        <v>8093805.5995883495</v>
      </c>
      <c r="H3321" s="5">
        <f t="shared" si="51"/>
        <v>2.4511510447412029E-4</v>
      </c>
    </row>
    <row r="3322" spans="1:8">
      <c r="A3322" s="3" t="s">
        <v>14427</v>
      </c>
      <c r="B3322" s="1">
        <f>IF(ISERROR(SEARCH(" ",A3322)), 0, SEARCH(" ",A3322))</f>
        <v>6</v>
      </c>
      <c r="C3322" s="1">
        <f>IF(0=B3322,-1,LEFT(A3322,B3322-1)+0)</f>
        <v>30139</v>
      </c>
      <c r="D3322" s="1">
        <f>IF(B3322=0,-1,RIGHT(A3322,LEN(A3322)-B3322)+0)</f>
        <v>8100362</v>
      </c>
      <c r="F3322" s="1">
        <f>IF(C3322&lt;0,443300000,44330*(1-POWER(C3322/$A$1,1/5.255))*1000)</f>
        <v>8098379.6352762086</v>
      </c>
      <c r="H3322" s="5">
        <f t="shared" si="51"/>
        <v>2.4472544854061687E-4</v>
      </c>
    </row>
    <row r="3323" spans="1:8">
      <c r="A3323" s="3" t="s">
        <v>14428</v>
      </c>
      <c r="B3323" s="1">
        <f>IF(ISERROR(SEARCH(" ",A3323)), 0, SEARCH(" ",A3323))</f>
        <v>6</v>
      </c>
      <c r="C3323" s="1">
        <f>IF(0=B3323,-1,LEFT(A3323,B3323-1)+0)</f>
        <v>30119</v>
      </c>
      <c r="D3323" s="1">
        <f>IF(B3323=0,-1,RIGHT(A3323,LEN(A3323)-B3323)+0)</f>
        <v>8104934</v>
      </c>
      <c r="F3323" s="1">
        <f>IF(C3323&lt;0,443300000,44330*(1-POWER(C3323/$A$1,1/5.255))*1000)</f>
        <v>8102956.1293172482</v>
      </c>
      <c r="H3323" s="5">
        <f t="shared" si="51"/>
        <v>2.4403291658534911E-4</v>
      </c>
    </row>
    <row r="3324" spans="1:8">
      <c r="A3324" s="3" t="s">
        <v>14429</v>
      </c>
      <c r="B3324" s="1">
        <f>IF(ISERROR(SEARCH(" ",A3324)), 0, SEARCH(" ",A3324))</f>
        <v>6</v>
      </c>
      <c r="C3324" s="1">
        <f>IF(0=B3324,-1,LEFT(A3324,B3324-1)+0)</f>
        <v>30099</v>
      </c>
      <c r="D3324" s="1">
        <f>IF(B3324=0,-1,RIGHT(A3324,LEN(A3324)-B3324)+0)</f>
        <v>8109505</v>
      </c>
      <c r="F3324" s="1">
        <f>IF(C3324&lt;0,443300000,44330*(1-POWER(C3324/$A$1,1/5.255))*1000)</f>
        <v>8107535.084666471</v>
      </c>
      <c r="H3324" s="5">
        <f t="shared" si="51"/>
        <v>2.4291437437044591E-4</v>
      </c>
    </row>
    <row r="3325" spans="1:8">
      <c r="A3325" s="3" t="s">
        <v>14430</v>
      </c>
      <c r="B3325" s="1">
        <f>IF(ISERROR(SEARCH(" ",A3325)), 0, SEARCH(" ",A3325))</f>
        <v>6</v>
      </c>
      <c r="C3325" s="1">
        <f>IF(0=B3325,-1,LEFT(A3325,B3325-1)+0)</f>
        <v>30079</v>
      </c>
      <c r="D3325" s="1">
        <f>IF(B3325=0,-1,RIGHT(A3325,LEN(A3325)-B3325)+0)</f>
        <v>8114077</v>
      </c>
      <c r="F3325" s="1">
        <f>IF(C3325&lt;0,443300000,44330*(1-POWER(C3325/$A$1,1/5.255))*1000)</f>
        <v>8112116.5042844107</v>
      </c>
      <c r="H3325" s="5">
        <f t="shared" si="51"/>
        <v>2.4161660230600013E-4</v>
      </c>
    </row>
    <row r="3326" spans="1:8">
      <c r="A3326" s="3" t="s">
        <v>14431</v>
      </c>
      <c r="B3326" s="1">
        <f>IF(ISERROR(SEARCH(" ",A3326)), 0, SEARCH(" ",A3326))</f>
        <v>6</v>
      </c>
      <c r="C3326" s="1">
        <f>IF(0=B3326,-1,LEFT(A3326,B3326-1)+0)</f>
        <v>30059</v>
      </c>
      <c r="D3326" s="1">
        <f>IF(B3326=0,-1,RIGHT(A3326,LEN(A3326)-B3326)+0)</f>
        <v>8118649</v>
      </c>
      <c r="F3326" s="1">
        <f>IF(C3326&lt;0,443300000,44330*(1-POWER(C3326/$A$1,1/5.255))*1000)</f>
        <v>8116700.3911371129</v>
      </c>
      <c r="H3326" s="5">
        <f t="shared" si="51"/>
        <v>2.4001639470891482E-4</v>
      </c>
    </row>
    <row r="3327" spans="1:8">
      <c r="A3327" s="3" t="s">
        <v>14432</v>
      </c>
      <c r="B3327" s="1">
        <f>IF(ISERROR(SEARCH(" ",A3327)), 0, SEARCH(" ",A3327))</f>
        <v>6</v>
      </c>
      <c r="C3327" s="1">
        <f>IF(0=B3327,-1,LEFT(A3327,B3327-1)+0)</f>
        <v>30039</v>
      </c>
      <c r="D3327" s="1">
        <f>IF(B3327=0,-1,RIGHT(A3327,LEN(A3327)-B3327)+0)</f>
        <v>8123220</v>
      </c>
      <c r="F3327" s="1">
        <f>IF(C3327&lt;0,443300000,44330*(1-POWER(C3327/$A$1,1/5.255))*1000)</f>
        <v>8121286.7481961921</v>
      </c>
      <c r="H3327" s="5">
        <f t="shared" si="51"/>
        <v>2.3799082184255927E-4</v>
      </c>
    </row>
    <row r="3328" spans="1:8">
      <c r="A3328" s="3" t="s">
        <v>14433</v>
      </c>
      <c r="B3328" s="1">
        <f>IF(ISERROR(SEARCH(" ",A3328)), 0, SEARCH(" ",A3328))</f>
        <v>6</v>
      </c>
      <c r="C3328" s="1">
        <f>IF(0=B3328,-1,LEFT(A3328,B3328-1)+0)</f>
        <v>30019</v>
      </c>
      <c r="D3328" s="1">
        <f>IF(B3328=0,-1,RIGHT(A3328,LEN(A3328)-B3328)+0)</f>
        <v>8127792</v>
      </c>
      <c r="F3328" s="1">
        <f>IF(C3328&lt;0,443300000,44330*(1-POWER(C3328/$A$1,1/5.255))*1000)</f>
        <v>8125875.5784388008</v>
      </c>
      <c r="H3328" s="5">
        <f t="shared" si="51"/>
        <v>2.3578624566170496E-4</v>
      </c>
    </row>
    <row r="3329" spans="1:8">
      <c r="A3329" s="3" t="s">
        <v>14434</v>
      </c>
      <c r="B3329" s="1">
        <f>IF(ISERROR(SEARCH(" ",A3329)), 0, SEARCH(" ",A3329))</f>
        <v>6</v>
      </c>
      <c r="C3329" s="1">
        <f>IF(0=B3329,-1,LEFT(A3329,B3329-1)+0)</f>
        <v>29999</v>
      </c>
      <c r="D3329" s="1">
        <f>IF(B3329=0,-1,RIGHT(A3329,LEN(A3329)-B3329)+0)</f>
        <v>8132344</v>
      </c>
      <c r="F3329" s="1">
        <f>IF(C3329&lt;0,443300000,44330*(1-POWER(C3329/$A$1,1/5.255))*1000)</f>
        <v>8130466.8848476782</v>
      </c>
      <c r="H3329" s="5">
        <f t="shared" si="51"/>
        <v>2.308209235027141E-4</v>
      </c>
    </row>
    <row r="3330" spans="1:8">
      <c r="A3330" s="3" t="s">
        <v>14435</v>
      </c>
      <c r="B3330" s="1">
        <f>IF(ISERROR(SEARCH(" ",A3330)), 0, SEARCH(" ",A3330))</f>
        <v>6</v>
      </c>
      <c r="C3330" s="1">
        <f>IF(0=B3330,-1,LEFT(A3330,B3330-1)+0)</f>
        <v>29979</v>
      </c>
      <c r="D3330" s="1">
        <f>IF(B3330=0,-1,RIGHT(A3330,LEN(A3330)-B3330)+0)</f>
        <v>8136915</v>
      </c>
      <c r="F3330" s="1">
        <f>IF(C3330&lt;0,443300000,44330*(1-POWER(C3330/$A$1,1/5.255))*1000)</f>
        <v>8135060.6704111611</v>
      </c>
      <c r="H3330" s="5">
        <f t="shared" si="51"/>
        <v>2.2789098679768105E-4</v>
      </c>
    </row>
    <row r="3331" spans="1:8">
      <c r="A3331" s="3" t="s">
        <v>14436</v>
      </c>
      <c r="B3331" s="1">
        <f>IF(ISERROR(SEARCH(" ",A3331)), 0, SEARCH(" ",A3331))</f>
        <v>6</v>
      </c>
      <c r="C3331" s="1">
        <f>IF(0=B3331,-1,LEFT(A3331,B3331-1)+0)</f>
        <v>29959</v>
      </c>
      <c r="D3331" s="1">
        <f>IF(B3331=0,-1,RIGHT(A3331,LEN(A3331)-B3331)+0)</f>
        <v>8141487</v>
      </c>
      <c r="F3331" s="1">
        <f>IF(C3331&lt;0,443300000,44330*(1-POWER(C3331/$A$1,1/5.255))*1000)</f>
        <v>8139656.9381231721</v>
      </c>
      <c r="H3331" s="5">
        <f t="shared" si="51"/>
        <v>2.2478226358745655E-4</v>
      </c>
    </row>
    <row r="3332" spans="1:8">
      <c r="A3332" s="3" t="s">
        <v>14437</v>
      </c>
      <c r="B3332" s="1">
        <f>IF(ISERROR(SEARCH(" ",A3332)), 0, SEARCH(" ",A3332))</f>
        <v>6</v>
      </c>
      <c r="C3332" s="1">
        <f>IF(0=B3332,-1,LEFT(A3332,B3332-1)+0)</f>
        <v>29939</v>
      </c>
      <c r="D3332" s="1">
        <f>IF(B3332=0,-1,RIGHT(A3332,LEN(A3332)-B3332)+0)</f>
        <v>8146059</v>
      </c>
      <c r="F3332" s="1">
        <f>IF(C3332&lt;0,443300000,44330*(1-POWER(C3332/$A$1,1/5.255))*1000)</f>
        <v>8144255.6909832535</v>
      </c>
      <c r="H3332" s="5">
        <f t="shared" ref="H3332:H3395" si="52">IF(D3332&gt;0,ABS((F3332-D3332)/D3332),0)</f>
        <v>2.2137195627314616E-4</v>
      </c>
    </row>
    <row r="3333" spans="1:8">
      <c r="A3333" s="3" t="s">
        <v>14438</v>
      </c>
      <c r="B3333" s="1">
        <f>IF(ISERROR(SEARCH(" ",A3333)), 0, SEARCH(" ",A3333))</f>
        <v>6</v>
      </c>
      <c r="C3333" s="1">
        <f>IF(0=B3333,-1,LEFT(A3333,B3333-1)+0)</f>
        <v>29919</v>
      </c>
      <c r="D3333" s="1">
        <f>IF(B3333=0,-1,RIGHT(A3333,LEN(A3333)-B3333)+0)</f>
        <v>8150630</v>
      </c>
      <c r="F3333" s="1">
        <f>IF(C3333&lt;0,443300000,44330*(1-POWER(C3333/$A$1,1/5.255))*1000)</f>
        <v>8148856.9319965979</v>
      </c>
      <c r="H3333" s="5">
        <f t="shared" si="52"/>
        <v>2.175375404603192E-4</v>
      </c>
    </row>
    <row r="3334" spans="1:8">
      <c r="A3334" s="3" t="s">
        <v>14439</v>
      </c>
      <c r="B3334" s="1">
        <f>IF(ISERROR(SEARCH(" ",A3334)), 0, SEARCH(" ",A3334))</f>
        <v>6</v>
      </c>
      <c r="C3334" s="1">
        <f>IF(0=B3334,-1,LEFT(A3334,B3334-1)+0)</f>
        <v>29899</v>
      </c>
      <c r="D3334" s="1">
        <f>IF(B3334=0,-1,RIGHT(A3334,LEN(A3334)-B3334)+0)</f>
        <v>8155202</v>
      </c>
      <c r="F3334" s="1">
        <f>IF(C3334&lt;0,443300000,44330*(1-POWER(C3334/$A$1,1/5.255))*1000)</f>
        <v>8153460.6641740184</v>
      </c>
      <c r="H3334" s="5">
        <f t="shared" si="52"/>
        <v>2.1352454862326797E-4</v>
      </c>
    </row>
    <row r="3335" spans="1:8">
      <c r="A3335" s="3" t="s">
        <v>14440</v>
      </c>
      <c r="B3335" s="1">
        <f>IF(ISERROR(SEARCH(" ",A3335)), 0, SEARCH(" ",A3335))</f>
        <v>6</v>
      </c>
      <c r="C3335" s="1">
        <f>IF(0=B3335,-1,LEFT(A3335,B3335-1)+0)</f>
        <v>29879</v>
      </c>
      <c r="D3335" s="1">
        <f>IF(B3335=0,-1,RIGHT(A3335,LEN(A3335)-B3335)+0)</f>
        <v>8159774</v>
      </c>
      <c r="F3335" s="1">
        <f>IF(C3335&lt;0,443300000,44330*(1-POWER(C3335/$A$1,1/5.255))*1000)</f>
        <v>8158066.8905320009</v>
      </c>
      <c r="H3335" s="5">
        <f t="shared" si="52"/>
        <v>2.092103859738123E-4</v>
      </c>
    </row>
    <row r="3336" spans="1:8">
      <c r="A3336" s="3" t="s">
        <v>14441</v>
      </c>
      <c r="B3336" s="1">
        <f>IF(ISERROR(SEARCH(" ",A3336)), 0, SEARCH(" ",A3336))</f>
        <v>6</v>
      </c>
      <c r="C3336" s="1">
        <f>IF(0=B3336,-1,LEFT(A3336,B3336-1)+0)</f>
        <v>29859</v>
      </c>
      <c r="D3336" s="1">
        <f>IF(B3336=0,-1,RIGHT(A3336,LEN(A3336)-B3336)+0)</f>
        <v>8164346</v>
      </c>
      <c r="F3336" s="1">
        <f>IF(C3336&lt;0,443300000,44330*(1-POWER(C3336/$A$1,1/5.255))*1000)</f>
        <v>8162675.6140927086</v>
      </c>
      <c r="H3336" s="5">
        <f t="shared" si="52"/>
        <v>2.0459518830919643E-4</v>
      </c>
    </row>
    <row r="3337" spans="1:8">
      <c r="A3337" s="3" t="s">
        <v>14442</v>
      </c>
      <c r="B3337" s="1">
        <f>IF(ISERROR(SEARCH(" ",A3337)), 0, SEARCH(" ",A3337))</f>
        <v>6</v>
      </c>
      <c r="C3337" s="1">
        <f>IF(0=B3337,-1,LEFT(A3337,B3337-1)+0)</f>
        <v>29839</v>
      </c>
      <c r="D3337" s="1">
        <f>IF(B3337=0,-1,RIGHT(A3337,LEN(A3337)-B3337)+0)</f>
        <v>8168897</v>
      </c>
      <c r="F3337" s="1">
        <f>IF(C3337&lt;0,443300000,44330*(1-POWER(C3337/$A$1,1/5.255))*1000)</f>
        <v>8167286.8378839903</v>
      </c>
      <c r="H3337" s="5">
        <f t="shared" si="52"/>
        <v>1.9710887724618659E-4</v>
      </c>
    </row>
    <row r="3338" spans="1:8">
      <c r="A3338" s="3" t="s">
        <v>14443</v>
      </c>
      <c r="B3338" s="1">
        <f>IF(ISERROR(SEARCH(" ",A3338)), 0, SEARCH(" ",A3338))</f>
        <v>6</v>
      </c>
      <c r="C3338" s="1">
        <f>IF(0=B3338,-1,LEFT(A3338,B3338-1)+0)</f>
        <v>29819</v>
      </c>
      <c r="D3338" s="1">
        <f>IF(B3338=0,-1,RIGHT(A3338,LEN(A3338)-B3338)+0)</f>
        <v>8173469</v>
      </c>
      <c r="F3338" s="1">
        <f>IF(C3338&lt;0,443300000,44330*(1-POWER(C3338/$A$1,1/5.255))*1000)</f>
        <v>8171900.5649393946</v>
      </c>
      <c r="H3338" s="5">
        <f t="shared" si="52"/>
        <v>1.9189343724254743E-4</v>
      </c>
    </row>
    <row r="3339" spans="1:8">
      <c r="A3339" s="3" t="s">
        <v>14444</v>
      </c>
      <c r="B3339" s="1">
        <f>IF(ISERROR(SEARCH(" ",A3339)), 0, SEARCH(" ",A3339))</f>
        <v>6</v>
      </c>
      <c r="C3339" s="1">
        <f>IF(0=B3339,-1,LEFT(A3339,B3339-1)+0)</f>
        <v>29799</v>
      </c>
      <c r="D3339" s="1">
        <f>IF(B3339=0,-1,RIGHT(A3339,LEN(A3339)-B3339)+0)</f>
        <v>8178041</v>
      </c>
      <c r="F3339" s="1">
        <f>IF(C3339&lt;0,443300000,44330*(1-POWER(C3339/$A$1,1/5.255))*1000)</f>
        <v>8176516.7982981987</v>
      </c>
      <c r="H3339" s="5">
        <f t="shared" si="52"/>
        <v>1.863773612532965E-4</v>
      </c>
    </row>
    <row r="3340" spans="1:8">
      <c r="A3340" s="3" t="s">
        <v>14445</v>
      </c>
      <c r="B3340" s="1">
        <f>IF(ISERROR(SEARCH(" ",A3340)), 0, SEARCH(" ",A3340))</f>
        <v>6</v>
      </c>
      <c r="C3340" s="1">
        <f>IF(0=B3340,-1,LEFT(A3340,B3340-1)+0)</f>
        <v>29779</v>
      </c>
      <c r="D3340" s="1">
        <f>IF(B3340=0,-1,RIGHT(A3340,LEN(A3340)-B3340)+0)</f>
        <v>8182612</v>
      </c>
      <c r="F3340" s="1">
        <f>IF(C3340&lt;0,443300000,44330*(1-POWER(C3340/$A$1,1/5.255))*1000)</f>
        <v>8181135.5410053963</v>
      </c>
      <c r="H3340" s="5">
        <f t="shared" si="52"/>
        <v>1.8043859278720728E-4</v>
      </c>
    </row>
    <row r="3341" spans="1:8">
      <c r="A3341" s="3" t="s">
        <v>14446</v>
      </c>
      <c r="B3341" s="1">
        <f>IF(ISERROR(SEARCH(" ",A3341)), 0, SEARCH(" ",A3341))</f>
        <v>6</v>
      </c>
      <c r="C3341" s="1">
        <f>IF(0=B3341,-1,LEFT(A3341,B3341-1)+0)</f>
        <v>29759</v>
      </c>
      <c r="D3341" s="1">
        <f>IF(B3341=0,-1,RIGHT(A3341,LEN(A3341)-B3341)+0)</f>
        <v>8187184</v>
      </c>
      <c r="F3341" s="1">
        <f>IF(C3341&lt;0,443300000,44330*(1-POWER(C3341/$A$1,1/5.255))*1000)</f>
        <v>8185756.7961117532</v>
      </c>
      <c r="H3341" s="5">
        <f t="shared" si="52"/>
        <v>1.7432170673662516E-4</v>
      </c>
    </row>
    <row r="3342" spans="1:8">
      <c r="A3342" s="3" t="s">
        <v>14447</v>
      </c>
      <c r="B3342" s="1">
        <f>IF(ISERROR(SEARCH(" ",A3342)), 0, SEARCH(" ",A3342))</f>
        <v>6</v>
      </c>
      <c r="C3342" s="1">
        <f>IF(0=B3342,-1,LEFT(A3342,B3342-1)+0)</f>
        <v>29739</v>
      </c>
      <c r="D3342" s="1">
        <f>IF(B3342=0,-1,RIGHT(A3342,LEN(A3342)-B3342)+0)</f>
        <v>8191756</v>
      </c>
      <c r="F3342" s="1">
        <f>IF(C3342&lt;0,443300000,44330*(1-POWER(C3342/$A$1,1/5.255))*1000)</f>
        <v>8190380.566673765</v>
      </c>
      <c r="H3342" s="5">
        <f t="shared" si="52"/>
        <v>1.6790457702048754E-4</v>
      </c>
    </row>
    <row r="3343" spans="1:8">
      <c r="A3343" s="3" t="s">
        <v>14448</v>
      </c>
      <c r="B3343" s="1">
        <f>IF(ISERROR(SEARCH(" ",A3343)), 0, SEARCH(" ",A3343))</f>
        <v>6</v>
      </c>
      <c r="C3343" s="1">
        <f>IF(0=B3343,-1,LEFT(A3343,B3343-1)+0)</f>
        <v>29719</v>
      </c>
      <c r="D3343" s="1">
        <f>IF(B3343=0,-1,RIGHT(A3343,LEN(A3343)-B3343)+0)</f>
        <v>8196327</v>
      </c>
      <c r="F3343" s="1">
        <f>IF(C3343&lt;0,443300000,44330*(1-POWER(C3343/$A$1,1/5.255))*1000)</f>
        <v>8195006.8557537375</v>
      </c>
      <c r="H3343" s="5">
        <f t="shared" si="52"/>
        <v>1.6106534625357166E-4</v>
      </c>
    </row>
    <row r="3344" spans="1:8">
      <c r="A3344" s="3" t="s">
        <v>14449</v>
      </c>
      <c r="B3344" s="1">
        <f>IF(ISERROR(SEARCH(" ",A3344)), 0, SEARCH(" ",A3344))</f>
        <v>6</v>
      </c>
      <c r="C3344" s="1">
        <f>IF(0=B3344,-1,LEFT(A3344,B3344-1)+0)</f>
        <v>29699</v>
      </c>
      <c r="D3344" s="1">
        <f>IF(B3344=0,-1,RIGHT(A3344,LEN(A3344)-B3344)+0)</f>
        <v>8200899</v>
      </c>
      <c r="F3344" s="1">
        <f>IF(C3344&lt;0,443300000,44330*(1-POWER(C3344/$A$1,1/5.255))*1000)</f>
        <v>8199635.6664197445</v>
      </c>
      <c r="H3344" s="5">
        <f t="shared" si="52"/>
        <v>1.5404818182195736E-4</v>
      </c>
    </row>
    <row r="3345" spans="1:8">
      <c r="A3345" s="3" t="s">
        <v>14450</v>
      </c>
      <c r="B3345" s="1">
        <f>IF(ISERROR(SEARCH(" ",A3345)), 0, SEARCH(" ",A3345))</f>
        <v>6</v>
      </c>
      <c r="C3345" s="1">
        <f>IF(0=B3345,-1,LEFT(A3345,B3345-1)+0)</f>
        <v>29679</v>
      </c>
      <c r="D3345" s="1">
        <f>IF(B3345=0,-1,RIGHT(A3345,LEN(A3345)-B3345)+0)</f>
        <v>8205471</v>
      </c>
      <c r="F3345" s="1">
        <f>IF(C3345&lt;0,443300000,44330*(1-POWER(C3345/$A$1,1/5.255))*1000)</f>
        <v>8204267.0017456859</v>
      </c>
      <c r="H3345" s="5">
        <f t="shared" si="52"/>
        <v>1.4673115709190428E-4</v>
      </c>
    </row>
    <row r="3346" spans="1:8">
      <c r="A3346" s="3" t="s">
        <v>14451</v>
      </c>
      <c r="B3346" s="1">
        <f>IF(ISERROR(SEARCH(" ",A3346)), 0, SEARCH(" ",A3346))</f>
        <v>6</v>
      </c>
      <c r="C3346" s="1">
        <f>IF(0=B3346,-1,LEFT(A3346,B3346-1)+0)</f>
        <v>29659</v>
      </c>
      <c r="D3346" s="1">
        <f>IF(B3346=0,-1,RIGHT(A3346,LEN(A3346)-B3346)+0)</f>
        <v>8210022</v>
      </c>
      <c r="F3346" s="1">
        <f>IF(C3346&lt;0,443300000,44330*(1-POWER(C3346/$A$1,1/5.255))*1000)</f>
        <v>8208900.8648112593</v>
      </c>
      <c r="H3346" s="5">
        <f t="shared" si="52"/>
        <v>1.3655690432262888E-4</v>
      </c>
    </row>
    <row r="3347" spans="1:8">
      <c r="A3347" s="3" t="s">
        <v>14452</v>
      </c>
      <c r="B3347" s="1">
        <f>IF(ISERROR(SEARCH(" ",A3347)), 0, SEARCH(" ",A3347))</f>
        <v>6</v>
      </c>
      <c r="C3347" s="1">
        <f>IF(0=B3347,-1,LEFT(A3347,B3347-1)+0)</f>
        <v>29639</v>
      </c>
      <c r="D3347" s="1">
        <f>IF(B3347=0,-1,RIGHT(A3347,LEN(A3347)-B3347)+0)</f>
        <v>8214594</v>
      </c>
      <c r="F3347" s="1">
        <f>IF(C3347&lt;0,443300000,44330*(1-POWER(C3347/$A$1,1/5.255))*1000)</f>
        <v>8213537.2587020192</v>
      </c>
      <c r="H3347" s="5">
        <f t="shared" si="52"/>
        <v>1.2864193872281094E-4</v>
      </c>
    </row>
    <row r="3348" spans="1:8">
      <c r="A3348" s="3" t="s">
        <v>14453</v>
      </c>
      <c r="B3348" s="1">
        <f>IF(ISERROR(SEARCH(" ",A3348)), 0, SEARCH(" ",A3348))</f>
        <v>6</v>
      </c>
      <c r="C3348" s="1">
        <f>IF(0=B3348,-1,LEFT(A3348,B3348-1)+0)</f>
        <v>29619</v>
      </c>
      <c r="D3348" s="1">
        <f>IF(B3348=0,-1,RIGHT(A3348,LEN(A3348)-B3348)+0)</f>
        <v>8219166</v>
      </c>
      <c r="F3348" s="1">
        <f>IF(C3348&lt;0,443300000,44330*(1-POWER(C3348/$A$1,1/5.255))*1000)</f>
        <v>8218176.1865093634</v>
      </c>
      <c r="H3348" s="5">
        <f t="shared" si="52"/>
        <v>1.2042748505586172E-4</v>
      </c>
    </row>
    <row r="3349" spans="1:8">
      <c r="A3349" s="3" t="s">
        <v>14454</v>
      </c>
      <c r="B3349" s="1">
        <f>IF(ISERROR(SEARCH(" ",A3349)), 0, SEARCH(" ",A3349))</f>
        <v>6</v>
      </c>
      <c r="C3349" s="1">
        <f>IF(0=B3349,-1,LEFT(A3349,B3349-1)+0)</f>
        <v>29599</v>
      </c>
      <c r="D3349" s="1">
        <f>IF(B3349=0,-1,RIGHT(A3349,LEN(A3349)-B3349)+0)</f>
        <v>8223738</v>
      </c>
      <c r="F3349" s="1">
        <f>IF(C3349&lt;0,443300000,44330*(1-POWER(C3349/$A$1,1/5.255))*1000)</f>
        <v>8222817.6513305586</v>
      </c>
      <c r="H3349" s="5">
        <f t="shared" si="52"/>
        <v>1.1191366619916842E-4</v>
      </c>
    </row>
    <row r="3350" spans="1:8">
      <c r="A3350" s="3" t="s">
        <v>14455</v>
      </c>
      <c r="B3350" s="1">
        <f>IF(ISERROR(SEARCH(" ",A3350)), 0, SEARCH(" ",A3350))</f>
        <v>6</v>
      </c>
      <c r="C3350" s="1">
        <f>IF(0=B3350,-1,LEFT(A3350,B3350-1)+0)</f>
        <v>29579</v>
      </c>
      <c r="D3350" s="1">
        <f>IF(B3350=0,-1,RIGHT(A3350,LEN(A3350)-B3350)+0)</f>
        <v>8228309</v>
      </c>
      <c r="F3350" s="1">
        <f>IF(C3350&lt;0,443300000,44330*(1-POWER(C3350/$A$1,1/5.255))*1000)</f>
        <v>8227461.656268755</v>
      </c>
      <c r="H3350" s="5">
        <f t="shared" si="52"/>
        <v>1.0297908491830168E-4</v>
      </c>
    </row>
    <row r="3351" spans="1:8">
      <c r="A3351" s="3" t="s">
        <v>14456</v>
      </c>
      <c r="B3351" s="1">
        <f>IF(ISERROR(SEARCH(" ",A3351)), 0, SEARCH(" ",A3351))</f>
        <v>6</v>
      </c>
      <c r="C3351" s="1">
        <f>IF(0=B3351,-1,LEFT(A3351,B3351-1)+0)</f>
        <v>29559</v>
      </c>
      <c r="D3351" s="1">
        <f>IF(B3351=0,-1,RIGHT(A3351,LEN(A3351)-B3351)+0)</f>
        <v>8232881</v>
      </c>
      <c r="F3351" s="1">
        <f>IF(C3351&lt;0,443300000,44330*(1-POWER(C3351/$A$1,1/5.255))*1000)</f>
        <v>8232108.2044329923</v>
      </c>
      <c r="H3351" s="5">
        <f t="shared" si="52"/>
        <v>9.3866966740772205E-5</v>
      </c>
    </row>
    <row r="3352" spans="1:8">
      <c r="A3352" s="3" t="s">
        <v>14457</v>
      </c>
      <c r="B3352" s="1">
        <f>IF(ISERROR(SEARCH(" ",A3352)), 0, SEARCH(" ",A3352))</f>
        <v>6</v>
      </c>
      <c r="C3352" s="1">
        <f>IF(0=B3352,-1,LEFT(A3352,B3352-1)+0)</f>
        <v>29539</v>
      </c>
      <c r="D3352" s="1">
        <f>IF(B3352=0,-1,RIGHT(A3352,LEN(A3352)-B3352)+0)</f>
        <v>8237453</v>
      </c>
      <c r="F3352" s="1">
        <f>IF(C3352&lt;0,443300000,44330*(1-POWER(C3352/$A$1,1/5.255))*1000)</f>
        <v>8236757.2989382334</v>
      </c>
      <c r="H3352" s="5">
        <f t="shared" si="52"/>
        <v>8.4455845971636456E-5</v>
      </c>
    </row>
    <row r="3353" spans="1:8">
      <c r="A3353" s="3" t="s">
        <v>14458</v>
      </c>
      <c r="B3353" s="1">
        <f>IF(ISERROR(SEARCH(" ",A3353)), 0, SEARCH(" ",A3353))</f>
        <v>6</v>
      </c>
      <c r="C3353" s="1">
        <f>IF(0=B3353,-1,LEFT(A3353,B3353-1)+0)</f>
        <v>29519</v>
      </c>
      <c r="D3353" s="1">
        <f>IF(B3353=0,-1,RIGHT(A3353,LEN(A3353)-B3353)+0)</f>
        <v>8242024</v>
      </c>
      <c r="F3353" s="1">
        <f>IF(C3353&lt;0,443300000,44330*(1-POWER(C3353/$A$1,1/5.255))*1000)</f>
        <v>8241408.9429053599</v>
      </c>
      <c r="H3353" s="5">
        <f t="shared" si="52"/>
        <v>7.4624521190437998E-5</v>
      </c>
    </row>
    <row r="3354" spans="1:8">
      <c r="A3354" s="3" t="s">
        <v>14459</v>
      </c>
      <c r="B3354" s="1">
        <f>IF(ISERROR(SEARCH(" ",A3354)), 0, SEARCH(" ",A3354))</f>
        <v>6</v>
      </c>
      <c r="C3354" s="1">
        <f>IF(0=B3354,-1,LEFT(A3354,B3354-1)+0)</f>
        <v>29499</v>
      </c>
      <c r="D3354" s="1">
        <f>IF(B3354=0,-1,RIGHT(A3354,LEN(A3354)-B3354)+0)</f>
        <v>8246596</v>
      </c>
      <c r="F3354" s="1">
        <f>IF(C3354&lt;0,443300000,44330*(1-POWER(C3354/$A$1,1/5.255))*1000)</f>
        <v>8246063.1394611942</v>
      </c>
      <c r="H3354" s="5">
        <f t="shared" si="52"/>
        <v>6.4615817096634173E-5</v>
      </c>
    </row>
    <row r="3355" spans="1:8">
      <c r="A3355" s="3" t="s">
        <v>14460</v>
      </c>
      <c r="B3355" s="1">
        <f>IF(ISERROR(SEARCH(" ",A3355)), 0, SEARCH(" ",A3355))</f>
        <v>6</v>
      </c>
      <c r="C3355" s="1">
        <f>IF(0=B3355,-1,LEFT(A3355,B3355-1)+0)</f>
        <v>29479</v>
      </c>
      <c r="D3355" s="1">
        <f>IF(B3355=0,-1,RIGHT(A3355,LEN(A3355)-B3355)+0)</f>
        <v>8251148</v>
      </c>
      <c r="F3355" s="1">
        <f>IF(C3355&lt;0,443300000,44330*(1-POWER(C3355/$A$1,1/5.255))*1000)</f>
        <v>8250719.8917385284</v>
      </c>
      <c r="H3355" s="5">
        <f t="shared" si="52"/>
        <v>5.1884690648090936E-5</v>
      </c>
    </row>
    <row r="3356" spans="1:8">
      <c r="A3356" s="3" t="s">
        <v>14461</v>
      </c>
      <c r="B3356" s="1">
        <f>IF(ISERROR(SEARCH(" ",A3356)), 0, SEARCH(" ",A3356))</f>
        <v>6</v>
      </c>
      <c r="C3356" s="1">
        <f>IF(0=B3356,-1,LEFT(A3356,B3356-1)+0)</f>
        <v>29459</v>
      </c>
      <c r="D3356" s="1">
        <f>IF(B3356=0,-1,RIGHT(A3356,LEN(A3356)-B3356)+0)</f>
        <v>8255719</v>
      </c>
      <c r="F3356" s="1">
        <f>IF(C3356&lt;0,443300000,44330*(1-POWER(C3356/$A$1,1/5.255))*1000)</f>
        <v>8255379.2028761199</v>
      </c>
      <c r="H3356" s="5">
        <f t="shared" si="52"/>
        <v>4.1158998250803547E-5</v>
      </c>
    </row>
    <row r="3357" spans="1:8">
      <c r="A3357" s="3" t="s">
        <v>14462</v>
      </c>
      <c r="B3357" s="1">
        <f>IF(ISERROR(SEARCH(" ",A3357)), 0, SEARCH(" ",A3357))</f>
        <v>6</v>
      </c>
      <c r="C3357" s="1">
        <f>IF(0=B3357,-1,LEFT(A3357,B3357-1)+0)</f>
        <v>29439</v>
      </c>
      <c r="D3357" s="1">
        <f>IF(B3357=0,-1,RIGHT(A3357,LEN(A3357)-B3357)+0)</f>
        <v>8260291</v>
      </c>
      <c r="F3357" s="1">
        <f>IF(C3357&lt;0,443300000,44330*(1-POWER(C3357/$A$1,1/5.255))*1000)</f>
        <v>8260041.0760187153</v>
      </c>
      <c r="H3357" s="5">
        <f t="shared" si="52"/>
        <v>3.0256074669127601E-5</v>
      </c>
    </row>
    <row r="3358" spans="1:8">
      <c r="A3358" s="3" t="s">
        <v>14463</v>
      </c>
      <c r="B3358" s="1">
        <f>IF(ISERROR(SEARCH(" ",A3358)), 0, SEARCH(" ",A3358))</f>
        <v>6</v>
      </c>
      <c r="C3358" s="1">
        <f>IF(0=B3358,-1,LEFT(A3358,B3358-1)+0)</f>
        <v>29419</v>
      </c>
      <c r="D3358" s="1">
        <f>IF(B3358=0,-1,RIGHT(A3358,LEN(A3358)-B3358)+0)</f>
        <v>8264863</v>
      </c>
      <c r="F3358" s="1">
        <f>IF(C3358&lt;0,443300000,44330*(1-POWER(C3358/$A$1,1/5.255))*1000)</f>
        <v>8264705.5143170673</v>
      </c>
      <c r="H3358" s="5">
        <f t="shared" si="52"/>
        <v>1.9054844942095228E-5</v>
      </c>
    </row>
    <row r="3359" spans="1:8">
      <c r="A3359" s="3" t="s">
        <v>14464</v>
      </c>
      <c r="B3359" s="1">
        <f>IF(ISERROR(SEARCH(" ",A3359)), 0, SEARCH(" ",A3359))</f>
        <v>6</v>
      </c>
      <c r="C3359" s="1">
        <f>IF(0=B3359,-1,LEFT(A3359,B3359-1)+0)</f>
        <v>29399</v>
      </c>
      <c r="D3359" s="1">
        <f>IF(B3359=0,-1,RIGHT(A3359,LEN(A3359)-B3359)+0)</f>
        <v>8269434</v>
      </c>
      <c r="F3359" s="1">
        <f>IF(C3359&lt;0,443300000,44330*(1-POWER(C3359/$A$1,1/5.255))*1000)</f>
        <v>8269372.5209279452</v>
      </c>
      <c r="H3359" s="5">
        <f t="shared" si="52"/>
        <v>7.4344957653508177E-6</v>
      </c>
    </row>
    <row r="3360" spans="1:8">
      <c r="A3360" s="3" t="s">
        <v>14465</v>
      </c>
      <c r="B3360" s="1">
        <f>IF(ISERROR(SEARCH(" ",A3360)), 0, SEARCH(" ",A3360))</f>
        <v>6</v>
      </c>
      <c r="C3360" s="1">
        <f>IF(0=B3360,-1,LEFT(A3360,B3360-1)+0)</f>
        <v>29379</v>
      </c>
      <c r="D3360" s="1">
        <f>IF(B3360=0,-1,RIGHT(A3360,LEN(A3360)-B3360)+0)</f>
        <v>8274105</v>
      </c>
      <c r="F3360" s="1">
        <f>IF(C3360&lt;0,443300000,44330*(1-POWER(C3360/$A$1,1/5.255))*1000)</f>
        <v>8274042.099014163</v>
      </c>
      <c r="H3360" s="5">
        <f t="shared" si="52"/>
        <v>7.602149820069086E-6</v>
      </c>
    </row>
    <row r="3361" spans="1:8">
      <c r="A3361" s="3" t="s">
        <v>14466</v>
      </c>
      <c r="B3361" s="1">
        <f>IF(ISERROR(SEARCH(" ",A3361)), 0, SEARCH(" ",A3361))</f>
        <v>6</v>
      </c>
      <c r="C3361" s="1">
        <f>IF(0=B3361,-1,LEFT(A3361,B3361-1)+0)</f>
        <v>29359</v>
      </c>
      <c r="D3361" s="1">
        <f>IF(B3361=0,-1,RIGHT(A3361,LEN(A3361)-B3361)+0)</f>
        <v>8278881</v>
      </c>
      <c r="F3361" s="1">
        <f>IF(C3361&lt;0,443300000,44330*(1-POWER(C3361/$A$1,1/5.255))*1000)</f>
        <v>8278714.2517445702</v>
      </c>
      <c r="H3361" s="5">
        <f t="shared" si="52"/>
        <v>2.0141400200074071E-5</v>
      </c>
    </row>
    <row r="3362" spans="1:8">
      <c r="A3362" s="3" t="s">
        <v>14467</v>
      </c>
      <c r="B3362" s="1">
        <f>IF(ISERROR(SEARCH(" ",A3362)), 0, SEARCH(" ",A3362))</f>
        <v>6</v>
      </c>
      <c r="C3362" s="1">
        <f>IF(0=B3362,-1,LEFT(A3362,B3362-1)+0)</f>
        <v>29339</v>
      </c>
      <c r="D3362" s="1">
        <f>IF(B3362=0,-1,RIGHT(A3362,LEN(A3362)-B3362)+0)</f>
        <v>8283657</v>
      </c>
      <c r="F3362" s="1">
        <f>IF(C3362&lt;0,443300000,44330*(1-POWER(C3362/$A$1,1/5.255))*1000)</f>
        <v>8283388.9822941022</v>
      </c>
      <c r="H3362" s="5">
        <f t="shared" si="52"/>
        <v>3.2354998027779352E-5</v>
      </c>
    </row>
    <row r="3363" spans="1:8">
      <c r="A3363" s="3" t="s">
        <v>14468</v>
      </c>
      <c r="B3363" s="1">
        <f>IF(ISERROR(SEARCH(" ",A3363)), 0, SEARCH(" ",A3363))</f>
        <v>6</v>
      </c>
      <c r="C3363" s="1">
        <f>IF(0=B3363,-1,LEFT(A3363,B3363-1)+0)</f>
        <v>29319</v>
      </c>
      <c r="D3363" s="1">
        <f>IF(B3363=0,-1,RIGHT(A3363,LEN(A3363)-B3363)+0)</f>
        <v>8288412</v>
      </c>
      <c r="F3363" s="1">
        <f>IF(C3363&lt;0,443300000,44330*(1-POWER(C3363/$A$1,1/5.255))*1000)</f>
        <v>8288066.2938437639</v>
      </c>
      <c r="H3363" s="5">
        <f t="shared" si="52"/>
        <v>4.1709576724240972E-5</v>
      </c>
    </row>
    <row r="3364" spans="1:8">
      <c r="A3364" s="3" t="s">
        <v>14469</v>
      </c>
      <c r="B3364" s="1">
        <f>IF(ISERROR(SEARCH(" ",A3364)), 0, SEARCH(" ",A3364))</f>
        <v>6</v>
      </c>
      <c r="C3364" s="1">
        <f>IF(0=B3364,-1,LEFT(A3364,B3364-1)+0)</f>
        <v>29299</v>
      </c>
      <c r="D3364" s="1">
        <f>IF(B3364=0,-1,RIGHT(A3364,LEN(A3364)-B3364)+0)</f>
        <v>8293188</v>
      </c>
      <c r="F3364" s="1">
        <f>IF(C3364&lt;0,443300000,44330*(1-POWER(C3364/$A$1,1/5.255))*1000)</f>
        <v>8292746.1895806612</v>
      </c>
      <c r="H3364" s="5">
        <f t="shared" si="52"/>
        <v>5.3273894109087519E-5</v>
      </c>
    </row>
    <row r="3365" spans="1:8">
      <c r="A3365" s="3" t="s">
        <v>14470</v>
      </c>
      <c r="B3365" s="1">
        <f>IF(ISERROR(SEARCH(" ",A3365)), 0, SEARCH(" ",A3365))</f>
        <v>6</v>
      </c>
      <c r="C3365" s="1">
        <f>IF(0=B3365,-1,LEFT(A3365,B3365-1)+0)</f>
        <v>29279</v>
      </c>
      <c r="D3365" s="1">
        <f>IF(B3365=0,-1,RIGHT(A3365,LEN(A3365)-B3365)+0)</f>
        <v>8297965</v>
      </c>
      <c r="F3365" s="1">
        <f>IF(C3365&lt;0,443300000,44330*(1-POWER(C3365/$A$1,1/5.255))*1000)</f>
        <v>8297428.6726980153</v>
      </c>
      <c r="H3365" s="5">
        <f t="shared" si="52"/>
        <v>6.463359413840055E-5</v>
      </c>
    </row>
    <row r="3366" spans="1:8">
      <c r="A3366" s="3" t="s">
        <v>14471</v>
      </c>
      <c r="B3366" s="1">
        <f>IF(ISERROR(SEARCH(" ",A3366)), 0, SEARCH(" ",A3366))</f>
        <v>6</v>
      </c>
      <c r="C3366" s="1">
        <f>IF(0=B3366,-1,LEFT(A3366,B3366-1)+0)</f>
        <v>29259</v>
      </c>
      <c r="D3366" s="1">
        <f>IF(B3366=0,-1,RIGHT(A3366,LEN(A3366)-B3366)+0)</f>
        <v>8302741</v>
      </c>
      <c r="F3366" s="1">
        <f>IF(C3366&lt;0,443300000,44330*(1-POWER(C3366/$A$1,1/5.255))*1000)</f>
        <v>8302113.7463951856</v>
      </c>
      <c r="H3366" s="5">
        <f t="shared" si="52"/>
        <v>7.5547774501747092E-5</v>
      </c>
    </row>
    <row r="3367" spans="1:8">
      <c r="A3367" s="3" t="s">
        <v>14472</v>
      </c>
      <c r="B3367" s="1">
        <f>IF(ISERROR(SEARCH(" ",A3367)), 0, SEARCH(" ",A3367))</f>
        <v>6</v>
      </c>
      <c r="C3367" s="1">
        <f>IF(0=B3367,-1,LEFT(A3367,B3367-1)+0)</f>
        <v>29239</v>
      </c>
      <c r="D3367" s="1">
        <f>IF(B3367=0,-1,RIGHT(A3367,LEN(A3367)-B3367)+0)</f>
        <v>8307517</v>
      </c>
      <c r="F3367" s="1">
        <f>IF(C3367&lt;0,443300000,44330*(1-POWER(C3367/$A$1,1/5.255))*1000)</f>
        <v>8306801.4138776576</v>
      </c>
      <c r="H3367" s="5">
        <f t="shared" si="52"/>
        <v>8.6137184232350694E-5</v>
      </c>
    </row>
    <row r="3368" spans="1:8">
      <c r="A3368" s="3" t="s">
        <v>14473</v>
      </c>
      <c r="B3368" s="1">
        <f>IF(ISERROR(SEARCH(" ",A3368)), 0, SEARCH(" ",A3368))</f>
        <v>6</v>
      </c>
      <c r="C3368" s="1">
        <f>IF(0=B3368,-1,LEFT(A3368,B3368-1)+0)</f>
        <v>29219</v>
      </c>
      <c r="D3368" s="1">
        <f>IF(B3368=0,-1,RIGHT(A3368,LEN(A3368)-B3368)+0)</f>
        <v>8312293</v>
      </c>
      <c r="F3368" s="1">
        <f>IF(C3368&lt;0,443300000,44330*(1-POWER(C3368/$A$1,1/5.255))*1000)</f>
        <v>8311491.678357101</v>
      </c>
      <c r="H3368" s="5">
        <f t="shared" si="52"/>
        <v>9.640199676538765E-5</v>
      </c>
    </row>
    <row r="3369" spans="1:8">
      <c r="A3369" s="3" t="s">
        <v>14474</v>
      </c>
      <c r="B3369" s="1">
        <f>IF(ISERROR(SEARCH(" ",A3369)), 0, SEARCH(" ",A3369))</f>
        <v>6</v>
      </c>
      <c r="C3369" s="1">
        <f>IF(0=B3369,-1,LEFT(A3369,B3369-1)+0)</f>
        <v>29199</v>
      </c>
      <c r="D3369" s="1">
        <f>IF(B3369=0,-1,RIGHT(A3369,LEN(A3369)-B3369)+0)</f>
        <v>8317069</v>
      </c>
      <c r="F3369" s="1">
        <f>IF(C3369&lt;0,443300000,44330*(1-POWER(C3369/$A$1,1/5.255))*1000)</f>
        <v>8316184.5430513509</v>
      </c>
      <c r="H3369" s="5">
        <f t="shared" si="52"/>
        <v>1.0634238439637067E-4</v>
      </c>
    </row>
    <row r="3370" spans="1:8">
      <c r="A3370" s="3" t="s">
        <v>14475</v>
      </c>
      <c r="B3370" s="1">
        <f>IF(ISERROR(SEARCH(" ",A3370)), 0, SEARCH(" ",A3370))</f>
        <v>6</v>
      </c>
      <c r="C3370" s="1">
        <f>IF(0=B3370,-1,LEFT(A3370,B3370-1)+0)</f>
        <v>29179</v>
      </c>
      <c r="D3370" s="1">
        <f>IF(B3370=0,-1,RIGHT(A3370,LEN(A3370)-B3370)+0)</f>
        <v>8321845</v>
      </c>
      <c r="F3370" s="1">
        <f>IF(C3370&lt;0,443300000,44330*(1-POWER(C3370/$A$1,1/5.255))*1000)</f>
        <v>8320880.0111844484</v>
      </c>
      <c r="H3370" s="5">
        <f t="shared" si="52"/>
        <v>1.1595851827949495E-4</v>
      </c>
    </row>
    <row r="3371" spans="1:8">
      <c r="A3371" s="3" t="s">
        <v>14476</v>
      </c>
      <c r="B3371" s="1">
        <f>IF(ISERROR(SEARCH(" ",A3371)), 0, SEARCH(" ",A3371))</f>
        <v>6</v>
      </c>
      <c r="C3371" s="1">
        <f>IF(0=B3371,-1,LEFT(A3371,B3371-1)+0)</f>
        <v>29159</v>
      </c>
      <c r="D3371" s="1">
        <f>IF(B3371=0,-1,RIGHT(A3371,LEN(A3371)-B3371)+0)</f>
        <v>8326621</v>
      </c>
      <c r="F3371" s="1">
        <f>IF(C3371&lt;0,443300000,44330*(1-POWER(C3371/$A$1,1/5.255))*1000)</f>
        <v>8325578.0859866282</v>
      </c>
      <c r="H3371" s="5">
        <f t="shared" si="52"/>
        <v>1.2525056843247734E-4</v>
      </c>
    </row>
    <row r="3372" spans="1:8">
      <c r="A3372" s="3" t="s">
        <v>14477</v>
      </c>
      <c r="B3372" s="1">
        <f>IF(ISERROR(SEARCH(" ",A3372)), 0, SEARCH(" ",A3372))</f>
        <v>6</v>
      </c>
      <c r="C3372" s="1">
        <f>IF(0=B3372,-1,LEFT(A3372,B3372-1)+0)</f>
        <v>29139</v>
      </c>
      <c r="D3372" s="1">
        <f>IF(B3372=0,-1,RIGHT(A3372,LEN(A3372)-B3372)+0)</f>
        <v>8331377</v>
      </c>
      <c r="F3372" s="1">
        <f>IF(C3372&lt;0,443300000,44330*(1-POWER(C3372/$A$1,1/5.255))*1000)</f>
        <v>8330278.7706943639</v>
      </c>
      <c r="H3372" s="5">
        <f t="shared" si="52"/>
        <v>1.3181846237856452E-4</v>
      </c>
    </row>
    <row r="3373" spans="1:8">
      <c r="A3373" s="3" t="s">
        <v>14478</v>
      </c>
      <c r="B3373" s="1">
        <f>IF(ISERROR(SEARCH(" ",A3373)), 0, SEARCH(" ",A3373))</f>
        <v>6</v>
      </c>
      <c r="C3373" s="1">
        <f>IF(0=B3373,-1,LEFT(A3373,B3373-1)+0)</f>
        <v>29119</v>
      </c>
      <c r="D3373" s="1">
        <f>IF(B3373=0,-1,RIGHT(A3373,LEN(A3373)-B3373)+0)</f>
        <v>8336153</v>
      </c>
      <c r="F3373" s="1">
        <f>IF(C3373&lt;0,443300000,44330*(1-POWER(C3373/$A$1,1/5.255))*1000)</f>
        <v>8334982.0685503725</v>
      </c>
      <c r="H3373" s="5">
        <f t="shared" si="52"/>
        <v>1.404642464728639E-4</v>
      </c>
    </row>
    <row r="3374" spans="1:8">
      <c r="A3374" s="3" t="s">
        <v>14479</v>
      </c>
      <c r="B3374" s="1">
        <f>IF(ISERROR(SEARCH(" ",A3374)), 0, SEARCH(" ",A3374))</f>
        <v>6</v>
      </c>
      <c r="C3374" s="1">
        <f>IF(0=B3374,-1,LEFT(A3374,B3374-1)+0)</f>
        <v>29099</v>
      </c>
      <c r="D3374" s="1">
        <f>IF(B3374=0,-1,RIGHT(A3374,LEN(A3374)-B3374)+0)</f>
        <v>8340929</v>
      </c>
      <c r="F3374" s="1">
        <f>IF(C3374&lt;0,443300000,44330*(1-POWER(C3374/$A$1,1/5.255))*1000)</f>
        <v>8339687.9828036288</v>
      </c>
      <c r="H3374" s="5">
        <f t="shared" si="52"/>
        <v>1.4878644769320299E-4</v>
      </c>
    </row>
    <row r="3375" spans="1:8">
      <c r="A3375" s="3" t="s">
        <v>14480</v>
      </c>
      <c r="B3375" s="1">
        <f>IF(ISERROR(SEARCH(" ",A3375)), 0, SEARCH(" ",A3375))</f>
        <v>6</v>
      </c>
      <c r="C3375" s="1">
        <f>IF(0=B3375,-1,LEFT(A3375,B3375-1)+0)</f>
        <v>29079</v>
      </c>
      <c r="D3375" s="1">
        <f>IF(B3375=0,-1,RIGHT(A3375,LEN(A3375)-B3375)+0)</f>
        <v>8345705</v>
      </c>
      <c r="F3375" s="1">
        <f>IF(C3375&lt;0,443300000,44330*(1-POWER(C3375/$A$1,1/5.255))*1000)</f>
        <v>8344396.5167093752</v>
      </c>
      <c r="H3375" s="5">
        <f t="shared" si="52"/>
        <v>1.5678523152026159E-4</v>
      </c>
    </row>
    <row r="3376" spans="1:8">
      <c r="A3376" s="3" t="s">
        <v>14481</v>
      </c>
      <c r="B3376" s="1">
        <f>IF(ISERROR(SEARCH(" ",A3376)), 0, SEARCH(" ",A3376))</f>
        <v>6</v>
      </c>
      <c r="C3376" s="1">
        <f>IF(0=B3376,-1,LEFT(A3376,B3376-1)+0)</f>
        <v>29059</v>
      </c>
      <c r="D3376" s="1">
        <f>IF(B3376=0,-1,RIGHT(A3376,LEN(A3376)-B3376)+0)</f>
        <v>8350481</v>
      </c>
      <c r="F3376" s="1">
        <f>IF(C3376&lt;0,443300000,44330*(1-POWER(C3376/$A$1,1/5.255))*1000)</f>
        <v>8349107.6735291649</v>
      </c>
      <c r="H3376" s="5">
        <f t="shared" si="52"/>
        <v>1.6446076230041532E-4</v>
      </c>
    </row>
    <row r="3377" spans="1:8">
      <c r="A3377" s="3" t="s">
        <v>14482</v>
      </c>
      <c r="B3377" s="1">
        <f>IF(ISERROR(SEARCH(" ",A3377)), 0, SEARCH(" ",A3377))</f>
        <v>6</v>
      </c>
      <c r="C3377" s="1">
        <f>IF(0=B3377,-1,LEFT(A3377,B3377-1)+0)</f>
        <v>29039</v>
      </c>
      <c r="D3377" s="1">
        <f>IF(B3377=0,-1,RIGHT(A3377,LEN(A3377)-B3377)+0)</f>
        <v>8355257</v>
      </c>
      <c r="F3377" s="1">
        <f>IF(C3377&lt;0,443300000,44330*(1-POWER(C3377/$A$1,1/5.255))*1000)</f>
        <v>8353821.4565308411</v>
      </c>
      <c r="H3377" s="5">
        <f t="shared" si="52"/>
        <v>1.7181320325142992E-4</v>
      </c>
    </row>
    <row r="3378" spans="1:8">
      <c r="A3378" s="3" t="s">
        <v>14483</v>
      </c>
      <c r="B3378" s="1">
        <f>IF(ISERROR(SEARCH(" ",A3378)), 0, SEARCH(" ",A3378))</f>
        <v>6</v>
      </c>
      <c r="C3378" s="1">
        <f>IF(0=B3378,-1,LEFT(A3378,B3378-1)+0)</f>
        <v>29019</v>
      </c>
      <c r="D3378" s="1">
        <f>IF(B3378=0,-1,RIGHT(A3378,LEN(A3378)-B3378)+0)</f>
        <v>8360033</v>
      </c>
      <c r="F3378" s="1">
        <f>IF(C3378&lt;0,443300000,44330*(1-POWER(C3378/$A$1,1/5.255))*1000)</f>
        <v>8358537.8689885819</v>
      </c>
      <c r="H3378" s="5">
        <f t="shared" si="52"/>
        <v>1.7884271646033777E-4</v>
      </c>
    </row>
    <row r="3379" spans="1:8">
      <c r="A3379" s="3" t="s">
        <v>14484</v>
      </c>
      <c r="B3379" s="1">
        <f>IF(ISERROR(SEARCH(" ",A3379)), 0, SEARCH(" ",A3379))</f>
        <v>6</v>
      </c>
      <c r="C3379" s="1">
        <f>IF(0=B3379,-1,LEFT(A3379,B3379-1)+0)</f>
        <v>28999</v>
      </c>
      <c r="D3379" s="1">
        <f>IF(B3379=0,-1,RIGHT(A3379,LEN(A3379)-B3379)+0)</f>
        <v>8364809</v>
      </c>
      <c r="F3379" s="1">
        <f>IF(C3379&lt;0,443300000,44330*(1-POWER(C3379/$A$1,1/5.255))*1000)</f>
        <v>8363256.914182906</v>
      </c>
      <c r="H3379" s="5">
        <f t="shared" si="52"/>
        <v>1.8554946288599786E-4</v>
      </c>
    </row>
    <row r="3380" spans="1:8">
      <c r="A3380" s="3" t="s">
        <v>14485</v>
      </c>
      <c r="B3380" s="1">
        <f>IF(ISERROR(SEARCH(" ",A3380)), 0, SEARCH(" ",A3380))</f>
        <v>6</v>
      </c>
      <c r="C3380" s="1">
        <f>IF(0=B3380,-1,LEFT(A3380,B3380-1)+0)</f>
        <v>28979</v>
      </c>
      <c r="D3380" s="1">
        <f>IF(B3380=0,-1,RIGHT(A3380,LEN(A3380)-B3380)+0)</f>
        <v>8369586</v>
      </c>
      <c r="F3380" s="1">
        <f>IF(C3380&lt;0,443300000,44330*(1-POWER(C3380/$A$1,1/5.255))*1000)</f>
        <v>8367978.595400691</v>
      </c>
      <c r="H3380" s="5">
        <f t="shared" si="52"/>
        <v>1.9205305965061683E-4</v>
      </c>
    </row>
    <row r="3381" spans="1:8">
      <c r="A3381" s="3" t="s">
        <v>14486</v>
      </c>
      <c r="B3381" s="1">
        <f>IF(ISERROR(SEARCH(" ",A3381)), 0, SEARCH(" ",A3381))</f>
        <v>6</v>
      </c>
      <c r="C3381" s="1">
        <f>IF(0=B3381,-1,LEFT(A3381,B3381-1)+0)</f>
        <v>28959</v>
      </c>
      <c r="D3381" s="1">
        <f>IF(B3381=0,-1,RIGHT(A3381,LEN(A3381)-B3381)+0)</f>
        <v>8374341</v>
      </c>
      <c r="F3381" s="1">
        <f>IF(C3381&lt;0,443300000,44330*(1-POWER(C3381/$A$1,1/5.255))*1000)</f>
        <v>8372702.9159351969</v>
      </c>
      <c r="H3381" s="5">
        <f t="shared" si="52"/>
        <v>1.9560751882483483E-4</v>
      </c>
    </row>
    <row r="3382" spans="1:8">
      <c r="A3382" s="3" t="s">
        <v>14487</v>
      </c>
      <c r="B3382" s="1">
        <f>IF(ISERROR(SEARCH(" ",A3382)), 0, SEARCH(" ",A3382))</f>
        <v>6</v>
      </c>
      <c r="C3382" s="1">
        <f>IF(0=B3382,-1,LEFT(A3382,B3382-1)+0)</f>
        <v>28939</v>
      </c>
      <c r="D3382" s="1">
        <f>IF(B3382=0,-1,RIGHT(A3382,LEN(A3382)-B3382)+0)</f>
        <v>8379117</v>
      </c>
      <c r="F3382" s="1">
        <f>IF(C3382&lt;0,443300000,44330*(1-POWER(C3382/$A$1,1/5.255))*1000)</f>
        <v>8377429.8790860558</v>
      </c>
      <c r="H3382" s="5">
        <f t="shared" si="52"/>
        <v>2.0134829409163365E-4</v>
      </c>
    </row>
    <row r="3383" spans="1:8">
      <c r="A3383" s="3" t="s">
        <v>14488</v>
      </c>
      <c r="B3383" s="1">
        <f>IF(ISERROR(SEARCH(" ",A3383)), 0, SEARCH(" ",A3383))</f>
        <v>6</v>
      </c>
      <c r="C3383" s="1">
        <f>IF(0=B3383,-1,LEFT(A3383,B3383-1)+0)</f>
        <v>28919</v>
      </c>
      <c r="D3383" s="1">
        <f>IF(B3383=0,-1,RIGHT(A3383,LEN(A3383)-B3383)+0)</f>
        <v>8383893</v>
      </c>
      <c r="F3383" s="1">
        <f>IF(C3383&lt;0,443300000,44330*(1-POWER(C3383/$A$1,1/5.255))*1000)</f>
        <v>8382159.4881593315</v>
      </c>
      <c r="H3383" s="5">
        <f t="shared" si="52"/>
        <v>2.067669328161162E-4</v>
      </c>
    </row>
    <row r="3384" spans="1:8">
      <c r="A3384" s="3" t="s">
        <v>14489</v>
      </c>
      <c r="B3384" s="1">
        <f>IF(ISERROR(SEARCH(" ",A3384)), 0, SEARCH(" ",A3384))</f>
        <v>6</v>
      </c>
      <c r="C3384" s="1">
        <f>IF(0=B3384,-1,LEFT(A3384,B3384-1)+0)</f>
        <v>28899</v>
      </c>
      <c r="D3384" s="1">
        <f>IF(B3384=0,-1,RIGHT(A3384,LEN(A3384)-B3384)+0)</f>
        <v>8388669</v>
      </c>
      <c r="F3384" s="1">
        <f>IF(C3384&lt;0,443300000,44330*(1-POWER(C3384/$A$1,1/5.255))*1000)</f>
        <v>8386891.7464675</v>
      </c>
      <c r="H3384" s="5">
        <f t="shared" si="52"/>
        <v>2.1186359033834883E-4</v>
      </c>
    </row>
    <row r="3385" spans="1:8">
      <c r="A3385" s="3" t="s">
        <v>14490</v>
      </c>
      <c r="B3385" s="1">
        <f>IF(ISERROR(SEARCH(" ",A3385)), 0, SEARCH(" ",A3385))</f>
        <v>6</v>
      </c>
      <c r="C3385" s="1">
        <f>IF(0=B3385,-1,LEFT(A3385,B3385-1)+0)</f>
        <v>28879</v>
      </c>
      <c r="D3385" s="1">
        <f>IF(B3385=0,-1,RIGHT(A3385,LEN(A3385)-B3385)+0)</f>
        <v>8393445</v>
      </c>
      <c r="F3385" s="1">
        <f>IF(C3385&lt;0,443300000,44330*(1-POWER(C3385/$A$1,1/5.255))*1000)</f>
        <v>8391626.6573294885</v>
      </c>
      <c r="H3385" s="5">
        <f t="shared" si="52"/>
        <v>2.1663842087622594E-4</v>
      </c>
    </row>
    <row r="3386" spans="1:8">
      <c r="A3386" s="3" t="s">
        <v>14491</v>
      </c>
      <c r="B3386" s="1">
        <f>IF(ISERROR(SEARCH(" ",A3386)), 0, SEARCH(" ",A3386))</f>
        <v>6</v>
      </c>
      <c r="C3386" s="1">
        <f>IF(0=B3386,-1,LEFT(A3386,B3386-1)+0)</f>
        <v>28859</v>
      </c>
      <c r="D3386" s="1">
        <f>IF(B3386=0,-1,RIGHT(A3386,LEN(A3386)-B3386)+0)</f>
        <v>8398221</v>
      </c>
      <c r="F3386" s="1">
        <f>IF(C3386&lt;0,443300000,44330*(1-POWER(C3386/$A$1,1/5.255))*1000)</f>
        <v>8396364.2240706794</v>
      </c>
      <c r="H3386" s="5">
        <f t="shared" si="52"/>
        <v>2.2109157752821742E-4</v>
      </c>
    </row>
    <row r="3387" spans="1:8">
      <c r="A3387" s="3" t="s">
        <v>14492</v>
      </c>
      <c r="B3387" s="1">
        <f>IF(ISERROR(SEARCH(" ",A3387)), 0, SEARCH(" ",A3387))</f>
        <v>6</v>
      </c>
      <c r="C3387" s="1">
        <f>IF(0=B3387,-1,LEFT(A3387,B3387-1)+0)</f>
        <v>28839</v>
      </c>
      <c r="D3387" s="1">
        <f>IF(B3387=0,-1,RIGHT(A3387,LEN(A3387)-B3387)+0)</f>
        <v>8402998</v>
      </c>
      <c r="F3387" s="1">
        <f>IF(C3387&lt;0,443300000,44330*(1-POWER(C3387/$A$1,1/5.255))*1000)</f>
        <v>8401104.4500229266</v>
      </c>
      <c r="H3387" s="5">
        <f t="shared" si="52"/>
        <v>2.2534219061737799E-4</v>
      </c>
    </row>
    <row r="3388" spans="1:8">
      <c r="A3388" s="3" t="s">
        <v>14493</v>
      </c>
      <c r="B3388" s="1">
        <f>IF(ISERROR(SEARCH(" ",A3388)), 0, SEARCH(" ",A3388))</f>
        <v>6</v>
      </c>
      <c r="C3388" s="1">
        <f>IF(0=B3388,-1,LEFT(A3388,B3388-1)+0)</f>
        <v>28819</v>
      </c>
      <c r="D3388" s="1">
        <f>IF(B3388=0,-1,RIGHT(A3388,LEN(A3388)-B3388)+0)</f>
        <v>8407774</v>
      </c>
      <c r="F3388" s="1">
        <f>IF(C3388&lt;0,443300000,44330*(1-POWER(C3388/$A$1,1/5.255))*1000)</f>
        <v>8405847.3385245912</v>
      </c>
      <c r="H3388" s="5">
        <f t="shared" si="52"/>
        <v>2.2915238628069953E-4</v>
      </c>
    </row>
    <row r="3389" spans="1:8">
      <c r="A3389" s="3" t="s">
        <v>14494</v>
      </c>
      <c r="B3389" s="1">
        <f>IF(ISERROR(SEARCH(" ",A3389)), 0, SEARCH(" ",A3389))</f>
        <v>6</v>
      </c>
      <c r="C3389" s="1">
        <f>IF(0=B3389,-1,LEFT(A3389,B3389-1)+0)</f>
        <v>28799</v>
      </c>
      <c r="D3389" s="1">
        <f>IF(B3389=0,-1,RIGHT(A3389,LEN(A3389)-B3389)+0)</f>
        <v>8412550</v>
      </c>
      <c r="F3389" s="1">
        <f>IF(C3389&lt;0,443300000,44330*(1-POWER(C3389/$A$1,1/5.255))*1000)</f>
        <v>8410592.8929205332</v>
      </c>
      <c r="H3389" s="5">
        <f t="shared" si="52"/>
        <v>2.3264136076062608E-4</v>
      </c>
    </row>
    <row r="3390" spans="1:8">
      <c r="A3390" s="3" t="s">
        <v>14495</v>
      </c>
      <c r="B3390" s="1">
        <f>IF(ISERROR(SEARCH(" ",A3390)), 0, SEARCH(" ",A3390))</f>
        <v>6</v>
      </c>
      <c r="C3390" s="1">
        <f>IF(0=B3390,-1,LEFT(A3390,B3390-1)+0)</f>
        <v>28779</v>
      </c>
      <c r="D3390" s="1">
        <f>IF(B3390=0,-1,RIGHT(A3390,LEN(A3390)-B3390)+0)</f>
        <v>8417305</v>
      </c>
      <c r="F3390" s="1">
        <f>IF(C3390&lt;0,443300000,44330*(1-POWER(C3390/$A$1,1/5.255))*1000)</f>
        <v>8415341.1165621504</v>
      </c>
      <c r="H3390" s="5">
        <f t="shared" si="52"/>
        <v>2.3331499070659565E-4</v>
      </c>
    </row>
    <row r="3391" spans="1:8">
      <c r="A3391" s="3" t="s">
        <v>14496</v>
      </c>
      <c r="B3391" s="1">
        <f>IF(ISERROR(SEARCH(" ",A3391)), 0, SEARCH(" ",A3391))</f>
        <v>6</v>
      </c>
      <c r="C3391" s="1">
        <f>IF(0=B3391,-1,LEFT(A3391,B3391-1)+0)</f>
        <v>28759</v>
      </c>
      <c r="D3391" s="1">
        <f>IF(B3391=0,-1,RIGHT(A3391,LEN(A3391)-B3391)+0)</f>
        <v>8422081</v>
      </c>
      <c r="F3391" s="1">
        <f>IF(C3391&lt;0,443300000,44330*(1-POWER(C3391/$A$1,1/5.255))*1000)</f>
        <v>8420092.0128073823</v>
      </c>
      <c r="H3391" s="5">
        <f t="shared" si="52"/>
        <v>2.3616338914547714E-4</v>
      </c>
    </row>
    <row r="3392" spans="1:8">
      <c r="A3392" s="3" t="s">
        <v>14497</v>
      </c>
      <c r="B3392" s="1">
        <f>IF(ISERROR(SEARCH(" ",A3392)), 0, SEARCH(" ",A3392))</f>
        <v>6</v>
      </c>
      <c r="C3392" s="1">
        <f>IF(0=B3392,-1,LEFT(A3392,B3392-1)+0)</f>
        <v>28739</v>
      </c>
      <c r="D3392" s="1">
        <f>IF(B3392=0,-1,RIGHT(A3392,LEN(A3392)-B3392)+0)</f>
        <v>8426857</v>
      </c>
      <c r="F3392" s="1">
        <f>IF(C3392&lt;0,443300000,44330*(1-POWER(C3392/$A$1,1/5.255))*1000)</f>
        <v>8424845.5850207377</v>
      </c>
      <c r="H3392" s="5">
        <f t="shared" si="52"/>
        <v>2.3869100653568437E-4</v>
      </c>
    </row>
    <row r="3393" spans="1:8">
      <c r="A3393" s="3" t="s">
        <v>14498</v>
      </c>
      <c r="B3393" s="1">
        <f>IF(ISERROR(SEARCH(" ",A3393)), 0, SEARCH(" ",A3393))</f>
        <v>6</v>
      </c>
      <c r="C3393" s="1">
        <f>IF(0=B3393,-1,LEFT(A3393,B3393-1)+0)</f>
        <v>28719</v>
      </c>
      <c r="D3393" s="1">
        <f>IF(B3393=0,-1,RIGHT(A3393,LEN(A3393)-B3393)+0)</f>
        <v>8431634</v>
      </c>
      <c r="F3393" s="1">
        <f>IF(C3393&lt;0,443300000,44330*(1-POWER(C3393/$A$1,1/5.255))*1000)</f>
        <v>8429601.836573286</v>
      </c>
      <c r="H3393" s="5">
        <f t="shared" si="52"/>
        <v>2.4101656057580511E-4</v>
      </c>
    </row>
    <row r="3394" spans="1:8">
      <c r="A3394" s="3" t="s">
        <v>14499</v>
      </c>
      <c r="B3394" s="1">
        <f>IF(ISERROR(SEARCH(" ",A3394)), 0, SEARCH(" ",A3394))</f>
        <v>6</v>
      </c>
      <c r="C3394" s="1">
        <f>IF(0=B3394,-1,LEFT(A3394,B3394-1)+0)</f>
        <v>28699</v>
      </c>
      <c r="D3394" s="1">
        <f>IF(B3394=0,-1,RIGHT(A3394,LEN(A3394)-B3394)+0)</f>
        <v>8436410</v>
      </c>
      <c r="F3394" s="1">
        <f>IF(C3394&lt;0,443300000,44330*(1-POWER(C3394/$A$1,1/5.255))*1000)</f>
        <v>8434360.7708427198</v>
      </c>
      <c r="H3394" s="5">
        <f t="shared" si="52"/>
        <v>2.4290298329267745E-4</v>
      </c>
    </row>
    <row r="3395" spans="1:8">
      <c r="A3395" s="3" t="s">
        <v>14500</v>
      </c>
      <c r="B3395" s="1">
        <f>IF(ISERROR(SEARCH(" ",A3395)), 0, SEARCH(" ",A3395))</f>
        <v>6</v>
      </c>
      <c r="C3395" s="1">
        <f>IF(0=B3395,-1,LEFT(A3395,B3395-1)+0)</f>
        <v>28679</v>
      </c>
      <c r="D3395" s="1">
        <f>IF(B3395=0,-1,RIGHT(A3395,LEN(A3395)-B3395)+0)</f>
        <v>8441186</v>
      </c>
      <c r="F3395" s="1">
        <f>IF(C3395&lt;0,443300000,44330*(1-POWER(C3395/$A$1,1/5.255))*1000)</f>
        <v>8439122.3912133314</v>
      </c>
      <c r="H3395" s="5">
        <f t="shared" si="52"/>
        <v>2.444690576263369E-4</v>
      </c>
    </row>
    <row r="3396" spans="1:8">
      <c r="A3396" s="3" t="s">
        <v>14501</v>
      </c>
      <c r="B3396" s="1">
        <f>IF(ISERROR(SEARCH(" ",A3396)), 0, SEARCH(" ",A3396))</f>
        <v>6</v>
      </c>
      <c r="C3396" s="1">
        <f>IF(0=B3396,-1,LEFT(A3396,B3396-1)+0)</f>
        <v>28659</v>
      </c>
      <c r="D3396" s="1">
        <f>IF(B3396=0,-1,RIGHT(A3396,LEN(A3396)-B3396)+0)</f>
        <v>8445962</v>
      </c>
      <c r="F3396" s="1">
        <f>IF(C3396&lt;0,443300000,44330*(1-POWER(C3396/$A$1,1/5.255))*1000)</f>
        <v>8443886.7010760568</v>
      </c>
      <c r="H3396" s="5">
        <f t="shared" ref="H3396:H3459" si="53">IF(D3396&gt;0,ABS((F3396-D3396)/D3396),0)</f>
        <v>2.4571492553994342E-4</v>
      </c>
    </row>
    <row r="3397" spans="1:8">
      <c r="A3397" s="3" t="s">
        <v>14502</v>
      </c>
      <c r="B3397" s="1">
        <f>IF(ISERROR(SEARCH(" ",A3397)), 0, SEARCH(" ",A3397))</f>
        <v>6</v>
      </c>
      <c r="C3397" s="1">
        <f>IF(0=B3397,-1,LEFT(A3397,B3397-1)+0)</f>
        <v>28639</v>
      </c>
      <c r="D3397" s="1">
        <f>IF(B3397=0,-1,RIGHT(A3397,LEN(A3397)-B3397)+0)</f>
        <v>8450738</v>
      </c>
      <c r="F3397" s="1">
        <f>IF(C3397&lt;0,443300000,44330*(1-POWER(C3397/$A$1,1/5.255))*1000)</f>
        <v>8448653.7038284671</v>
      </c>
      <c r="H3397" s="5">
        <f t="shared" si="53"/>
        <v>2.4664072789062257E-4</v>
      </c>
    </row>
    <row r="3398" spans="1:8">
      <c r="A3398" s="3" t="s">
        <v>14503</v>
      </c>
      <c r="B3398" s="1">
        <f>IF(ISERROR(SEARCH(" ",A3398)), 0, SEARCH(" ",A3398))</f>
        <v>6</v>
      </c>
      <c r="C3398" s="1">
        <f>IF(0=B3398,-1,LEFT(A3398,B3398-1)+0)</f>
        <v>28619</v>
      </c>
      <c r="D3398" s="1">
        <f>IF(B3398=0,-1,RIGHT(A3398,LEN(A3398)-B3398)+0)</f>
        <v>8455493</v>
      </c>
      <c r="F3398" s="1">
        <f>IF(C3398&lt;0,443300000,44330*(1-POWER(C3398/$A$1,1/5.255))*1000)</f>
        <v>8453423.4028748237</v>
      </c>
      <c r="H3398" s="5">
        <f t="shared" si="53"/>
        <v>2.4476362586739063E-4</v>
      </c>
    </row>
    <row r="3399" spans="1:8">
      <c r="A3399" s="3" t="s">
        <v>14504</v>
      </c>
      <c r="B3399" s="1">
        <f>IF(ISERROR(SEARCH(" ",A3399)), 0, SEARCH(" ",A3399))</f>
        <v>6</v>
      </c>
      <c r="C3399" s="1">
        <f>IF(0=B3399,-1,LEFT(A3399,B3399-1)+0)</f>
        <v>28599</v>
      </c>
      <c r="D3399" s="1">
        <f>IF(B3399=0,-1,RIGHT(A3399,LEN(A3399)-B3399)+0)</f>
        <v>8460269</v>
      </c>
      <c r="F3399" s="1">
        <f>IF(C3399&lt;0,443300000,44330*(1-POWER(C3399/$A$1,1/5.255))*1000)</f>
        <v>8458195.801626049</v>
      </c>
      <c r="H3399" s="5">
        <f t="shared" si="53"/>
        <v>2.4505111763597798E-4</v>
      </c>
    </row>
    <row r="3400" spans="1:8">
      <c r="A3400" s="3" t="s">
        <v>14505</v>
      </c>
      <c r="B3400" s="1">
        <f>IF(ISERROR(SEARCH(" ",A3400)), 0, SEARCH(" ",A3400))</f>
        <v>6</v>
      </c>
      <c r="C3400" s="1">
        <f>IF(0=B3400,-1,LEFT(A3400,B3400-1)+0)</f>
        <v>28579</v>
      </c>
      <c r="D3400" s="1">
        <f>IF(B3400=0,-1,RIGHT(A3400,LEN(A3400)-B3400)+0)</f>
        <v>8465046</v>
      </c>
      <c r="F3400" s="1">
        <f>IF(C3400&lt;0,443300000,44330*(1-POWER(C3400/$A$1,1/5.255))*1000)</f>
        <v>8462970.9034997914</v>
      </c>
      <c r="H3400" s="5">
        <f t="shared" si="53"/>
        <v>2.451370612999151E-4</v>
      </c>
    </row>
    <row r="3401" spans="1:8">
      <c r="A3401" s="3" t="s">
        <v>14506</v>
      </c>
      <c r="B3401" s="1">
        <f>IF(ISERROR(SEARCH(" ",A3401)), 0, SEARCH(" ",A3401))</f>
        <v>6</v>
      </c>
      <c r="C3401" s="1">
        <f>IF(0=B3401,-1,LEFT(A3401,B3401-1)+0)</f>
        <v>28559</v>
      </c>
      <c r="D3401" s="1">
        <f>IF(B3401=0,-1,RIGHT(A3401,LEN(A3401)-B3401)+0)</f>
        <v>8469822</v>
      </c>
      <c r="F3401" s="1">
        <f>IF(C3401&lt;0,443300000,44330*(1-POWER(C3401/$A$1,1/5.255))*1000)</f>
        <v>8467748.7119204123</v>
      </c>
      <c r="H3401" s="5">
        <f t="shared" si="53"/>
        <v>2.4478531893441715E-4</v>
      </c>
    </row>
    <row r="3402" spans="1:8">
      <c r="A3402" s="3" t="s">
        <v>14507</v>
      </c>
      <c r="B3402" s="1">
        <f>IF(ISERROR(SEARCH(" ",A3402)), 0, SEARCH(" ",A3402))</f>
        <v>6</v>
      </c>
      <c r="C3402" s="1">
        <f>IF(0=B3402,-1,LEFT(A3402,B3402-1)+0)</f>
        <v>28539</v>
      </c>
      <c r="D3402" s="1">
        <f>IF(B3402=0,-1,RIGHT(A3402,LEN(A3402)-B3402)+0)</f>
        <v>8474598</v>
      </c>
      <c r="F3402" s="1">
        <f>IF(C3402&lt;0,443300000,44330*(1-POWER(C3402/$A$1,1/5.255))*1000)</f>
        <v>8472529.2303190101</v>
      </c>
      <c r="H3402" s="5">
        <f t="shared" si="53"/>
        <v>2.4411419644800923E-4</v>
      </c>
    </row>
    <row r="3403" spans="1:8">
      <c r="A3403" s="3" t="s">
        <v>14508</v>
      </c>
      <c r="B3403" s="1">
        <f>IF(ISERROR(SEARCH(" ",A3403)), 0, SEARCH(" ",A3403))</f>
        <v>6</v>
      </c>
      <c r="C3403" s="1">
        <f>IF(0=B3403,-1,LEFT(A3403,B3403-1)+0)</f>
        <v>28519</v>
      </c>
      <c r="D3403" s="1">
        <f>IF(B3403=0,-1,RIGHT(A3403,LEN(A3403)-B3403)+0)</f>
        <v>8479374</v>
      </c>
      <c r="F3403" s="1">
        <f>IF(C3403&lt;0,443300000,44330*(1-POWER(C3403/$A$1,1/5.255))*1000)</f>
        <v>8477312.4621334448</v>
      </c>
      <c r="H3403" s="5">
        <f t="shared" si="53"/>
        <v>2.4312382807447274E-4</v>
      </c>
    </row>
    <row r="3404" spans="1:8">
      <c r="A3404" s="3" t="s">
        <v>14509</v>
      </c>
      <c r="B3404" s="1">
        <f>IF(ISERROR(SEARCH(" ",A3404)), 0, SEARCH(" ",A3404))</f>
        <v>6</v>
      </c>
      <c r="C3404" s="1">
        <f>IF(0=B3404,-1,LEFT(A3404,B3404-1)+0)</f>
        <v>28499</v>
      </c>
      <c r="D3404" s="1">
        <f>IF(B3404=0,-1,RIGHT(A3404,LEN(A3404)-B3404)+0)</f>
        <v>8484150</v>
      </c>
      <c r="F3404" s="1">
        <f>IF(C3404&lt;0,443300000,44330*(1-POWER(C3404/$A$1,1/5.255))*1000)</f>
        <v>8482098.4108083528</v>
      </c>
      <c r="H3404" s="5">
        <f t="shared" si="53"/>
        <v>2.4181434694662947E-4</v>
      </c>
    </row>
    <row r="3405" spans="1:8">
      <c r="A3405" s="3" t="s">
        <v>14510</v>
      </c>
      <c r="B3405" s="1">
        <f>IF(ISERROR(SEARCH(" ",A3405)), 0, SEARCH(" ",A3405))</f>
        <v>6</v>
      </c>
      <c r="C3405" s="1">
        <f>IF(0=B3405,-1,LEFT(A3405,B3405-1)+0)</f>
        <v>28479</v>
      </c>
      <c r="D3405" s="1">
        <f>IF(B3405=0,-1,RIGHT(A3405,LEN(A3405)-B3405)+0)</f>
        <v>8488926</v>
      </c>
      <c r="F3405" s="1">
        <f>IF(C3405&lt;0,443300000,44330*(1-POWER(C3405/$A$1,1/5.255))*1000)</f>
        <v>8486887.0797951594</v>
      </c>
      <c r="H3405" s="5">
        <f t="shared" si="53"/>
        <v>2.4018588509790289E-4</v>
      </c>
    </row>
    <row r="3406" spans="1:8">
      <c r="A3406" s="3" t="s">
        <v>14511</v>
      </c>
      <c r="B3406" s="1">
        <f>IF(ISERROR(SEARCH(" ",A3406)), 0, SEARCH(" ",A3406))</f>
        <v>6</v>
      </c>
      <c r="C3406" s="1">
        <f>IF(0=B3406,-1,LEFT(A3406,B3406-1)+0)</f>
        <v>28459</v>
      </c>
      <c r="D3406" s="1">
        <f>IF(B3406=0,-1,RIGHT(A3406,LEN(A3406)-B3406)+0)</f>
        <v>8493702</v>
      </c>
      <c r="F3406" s="1">
        <f>IF(C3406&lt;0,443300000,44330*(1-POWER(C3406/$A$1,1/5.255))*1000)</f>
        <v>8491678.4725521114</v>
      </c>
      <c r="H3406" s="5">
        <f t="shared" si="53"/>
        <v>2.382385734616811E-4</v>
      </c>
    </row>
    <row r="3407" spans="1:8">
      <c r="A3407" s="3" t="s">
        <v>14512</v>
      </c>
      <c r="B3407" s="1">
        <f>IF(ISERROR(SEARCH(" ",A3407)), 0, SEARCH(" ",A3407))</f>
        <v>6</v>
      </c>
      <c r="C3407" s="1">
        <f>IF(0=B3407,-1,LEFT(A3407,B3407-1)+0)</f>
        <v>28439</v>
      </c>
      <c r="D3407" s="1">
        <f>IF(B3407=0,-1,RIGHT(A3407,LEN(A3407)-B3407)+0)</f>
        <v>8498458</v>
      </c>
      <c r="F3407" s="1">
        <f>IF(C3407&lt;0,443300000,44330*(1-POWER(C3407/$A$1,1/5.255))*1000)</f>
        <v>8496472.59254428</v>
      </c>
      <c r="H3407" s="5">
        <f t="shared" si="53"/>
        <v>2.3361972909909155E-4</v>
      </c>
    </row>
    <row r="3408" spans="1:8">
      <c r="A3408" s="3" t="s">
        <v>14513</v>
      </c>
      <c r="B3408" s="1">
        <f>IF(ISERROR(SEARCH(" ",A3408)), 0, SEARCH(" ",A3408))</f>
        <v>6</v>
      </c>
      <c r="C3408" s="1">
        <f>IF(0=B3408,-1,LEFT(A3408,B3408-1)+0)</f>
        <v>28419</v>
      </c>
      <c r="D3408" s="1">
        <f>IF(B3408=0,-1,RIGHT(A3408,LEN(A3408)-B3408)+0)</f>
        <v>8503234</v>
      </c>
      <c r="F3408" s="1">
        <f>IF(C3408&lt;0,443300000,44330*(1-POWER(C3408/$A$1,1/5.255))*1000)</f>
        <v>8501269.4432435837</v>
      </c>
      <c r="H3408" s="5">
        <f t="shared" si="53"/>
        <v>2.3103642172099884E-4</v>
      </c>
    </row>
    <row r="3409" spans="1:8">
      <c r="A3409" s="3" t="s">
        <v>14514</v>
      </c>
      <c r="B3409" s="1">
        <f>IF(ISERROR(SEARCH(" ",A3409)), 0, SEARCH(" ",A3409))</f>
        <v>6</v>
      </c>
      <c r="C3409" s="1">
        <f>IF(0=B3409,-1,LEFT(A3409,B3409-1)+0)</f>
        <v>28399</v>
      </c>
      <c r="D3409" s="1">
        <f>IF(B3409=0,-1,RIGHT(A3409,LEN(A3409)-B3409)+0)</f>
        <v>8508010</v>
      </c>
      <c r="F3409" s="1">
        <f>IF(C3409&lt;0,443300000,44330*(1-POWER(C3409/$A$1,1/5.255))*1000)</f>
        <v>8506069.028128814</v>
      </c>
      <c r="H3409" s="5">
        <f t="shared" si="53"/>
        <v>2.2813464854719821E-4</v>
      </c>
    </row>
    <row r="3410" spans="1:8">
      <c r="A3410" s="3" t="s">
        <v>14515</v>
      </c>
      <c r="B3410" s="1">
        <f>IF(ISERROR(SEARCH(" ",A3410)), 0, SEARCH(" ",A3410))</f>
        <v>6</v>
      </c>
      <c r="C3410" s="1">
        <f>IF(0=B3410,-1,LEFT(A3410,B3410-1)+0)</f>
        <v>28379</v>
      </c>
      <c r="D3410" s="1">
        <f>IF(B3410=0,-1,RIGHT(A3410,LEN(A3410)-B3410)+0)</f>
        <v>8512786</v>
      </c>
      <c r="F3410" s="1">
        <f>IF(C3410&lt;0,443300000,44330*(1-POWER(C3410/$A$1,1/5.255))*1000)</f>
        <v>8510871.3506856393</v>
      </c>
      <c r="H3410" s="5">
        <f t="shared" si="53"/>
        <v>2.2491453612961645E-4</v>
      </c>
    </row>
    <row r="3411" spans="1:8">
      <c r="A3411" s="3" t="s">
        <v>14516</v>
      </c>
      <c r="B3411" s="1">
        <f>IF(ISERROR(SEARCH(" ",A3411)), 0, SEARCH(" ",A3411))</f>
        <v>6</v>
      </c>
      <c r="C3411" s="1">
        <f>IF(0=B3411,-1,LEFT(A3411,B3411-1)+0)</f>
        <v>28359</v>
      </c>
      <c r="D3411" s="1">
        <f>IF(B3411=0,-1,RIGHT(A3411,LEN(A3411)-B3411)+0)</f>
        <v>8517562</v>
      </c>
      <c r="F3411" s="1">
        <f>IF(C3411&lt;0,443300000,44330*(1-POWER(C3411/$A$1,1/5.255))*1000)</f>
        <v>8515676.4144066367</v>
      </c>
      <c r="H3411" s="5">
        <f t="shared" si="53"/>
        <v>2.2137620992524271E-4</v>
      </c>
    </row>
    <row r="3412" spans="1:8">
      <c r="A3412" s="3" t="s">
        <v>14517</v>
      </c>
      <c r="B3412" s="1">
        <f>IF(ISERROR(SEARCH(" ",A3412)), 0, SEARCH(" ",A3412))</f>
        <v>6</v>
      </c>
      <c r="C3412" s="1">
        <f>IF(0=B3412,-1,LEFT(A3412,B3412-1)+0)</f>
        <v>28339</v>
      </c>
      <c r="D3412" s="1">
        <f>IF(B3412=0,-1,RIGHT(A3412,LEN(A3412)-B3412)+0)</f>
        <v>8522338</v>
      </c>
      <c r="F3412" s="1">
        <f>IF(C3412&lt;0,443300000,44330*(1-POWER(C3412/$A$1,1/5.255))*1000)</f>
        <v>8520484.2227913123</v>
      </c>
      <c r="H3412" s="5">
        <f t="shared" si="53"/>
        <v>2.1751979429679246E-4</v>
      </c>
    </row>
    <row r="3413" spans="1:8">
      <c r="A3413" s="3" t="s">
        <v>14518</v>
      </c>
      <c r="B3413" s="1">
        <f>IF(ISERROR(SEARCH(" ",A3413)), 0, SEARCH(" ",A3413))</f>
        <v>6</v>
      </c>
      <c r="C3413" s="1">
        <f>IF(0=B3413,-1,LEFT(A3413,B3413-1)+0)</f>
        <v>28319</v>
      </c>
      <c r="D3413" s="1">
        <f>IF(B3413=0,-1,RIGHT(A3413,LEN(A3413)-B3413)+0)</f>
        <v>8527114</v>
      </c>
      <c r="F3413" s="1">
        <f>IF(C3413&lt;0,443300000,44330*(1-POWER(C3413/$A$1,1/5.255))*1000)</f>
        <v>8525294.7793461047</v>
      </c>
      <c r="H3413" s="5">
        <f t="shared" si="53"/>
        <v>2.1334541251533505E-4</v>
      </c>
    </row>
    <row r="3414" spans="1:8">
      <c r="A3414" s="3" t="s">
        <v>14519</v>
      </c>
      <c r="B3414" s="1">
        <f>IF(ISERROR(SEARCH(" ",A3414)), 0, SEARCH(" ",A3414))</f>
        <v>6</v>
      </c>
      <c r="C3414" s="1">
        <f>IF(0=B3414,-1,LEFT(A3414,B3414-1)+0)</f>
        <v>28299</v>
      </c>
      <c r="D3414" s="1">
        <f>IF(B3414=0,-1,RIGHT(A3414,LEN(A3414)-B3414)+0)</f>
        <v>8531890</v>
      </c>
      <c r="F3414" s="1">
        <f>IF(C3414&lt;0,443300000,44330*(1-POWER(C3414/$A$1,1/5.255))*1000)</f>
        <v>8530108.0875844099</v>
      </c>
      <c r="H3414" s="5">
        <f t="shared" si="53"/>
        <v>2.0885318676051111E-4</v>
      </c>
    </row>
    <row r="3415" spans="1:8">
      <c r="A3415" s="3" t="s">
        <v>14520</v>
      </c>
      <c r="B3415" s="1">
        <f>IF(ISERROR(SEARCH(" ",A3415)), 0, SEARCH(" ",A3415))</f>
        <v>6</v>
      </c>
      <c r="C3415" s="1">
        <f>IF(0=B3415,-1,LEFT(A3415,B3415-1)+0)</f>
        <v>28279</v>
      </c>
      <c r="D3415" s="1">
        <f>IF(B3415=0,-1,RIGHT(A3415,LEN(A3415)-B3415)+0)</f>
        <v>8536667</v>
      </c>
      <c r="F3415" s="1">
        <f>IF(C3415&lt;0,443300000,44330*(1-POWER(C3415/$A$1,1/5.255))*1000)</f>
        <v>8534924.151026614</v>
      </c>
      <c r="H3415" s="5">
        <f t="shared" si="53"/>
        <v>2.04160355954612E-4</v>
      </c>
    </row>
    <row r="3416" spans="1:8">
      <c r="A3416" s="3" t="s">
        <v>14521</v>
      </c>
      <c r="B3416" s="1">
        <f>IF(ISERROR(SEARCH(" ",A3416)), 0, SEARCH(" ",A3416))</f>
        <v>6</v>
      </c>
      <c r="C3416" s="1">
        <f>IF(0=B3416,-1,LEFT(A3416,B3416-1)+0)</f>
        <v>28259</v>
      </c>
      <c r="D3416" s="1">
        <f>IF(B3416=0,-1,RIGHT(A3416,LEN(A3416)-B3416)+0)</f>
        <v>8541422</v>
      </c>
      <c r="F3416" s="1">
        <f>IF(C3416&lt;0,443300000,44330*(1-POWER(C3416/$A$1,1/5.255))*1000)</f>
        <v>8539742.9732000884</v>
      </c>
      <c r="H3416" s="5">
        <f t="shared" si="53"/>
        <v>1.9657462187345774E-4</v>
      </c>
    </row>
    <row r="3417" spans="1:8">
      <c r="A3417" s="3" t="s">
        <v>14522</v>
      </c>
      <c r="B3417" s="1">
        <f>IF(ISERROR(SEARCH(" ",A3417)), 0, SEARCH(" ",A3417))</f>
        <v>6</v>
      </c>
      <c r="C3417" s="1">
        <f>IF(0=B3417,-1,LEFT(A3417,B3417-1)+0)</f>
        <v>28239</v>
      </c>
      <c r="D3417" s="1">
        <f>IF(B3417=0,-1,RIGHT(A3417,LEN(A3417)-B3417)+0)</f>
        <v>8546198</v>
      </c>
      <c r="F3417" s="1">
        <f>IF(C3417&lt;0,443300000,44330*(1-POWER(C3417/$A$1,1/5.255))*1000)</f>
        <v>8544564.5576392375</v>
      </c>
      <c r="H3417" s="5">
        <f t="shared" si="53"/>
        <v>1.9113088191526884E-4</v>
      </c>
    </row>
    <row r="3418" spans="1:8">
      <c r="A3418" s="3" t="s">
        <v>14523</v>
      </c>
      <c r="B3418" s="1">
        <f>IF(ISERROR(SEARCH(" ",A3418)), 0, SEARCH(" ",A3418))</f>
        <v>6</v>
      </c>
      <c r="C3418" s="1">
        <f>IF(0=B3418,-1,LEFT(A3418,B3418-1)+0)</f>
        <v>28219</v>
      </c>
      <c r="D3418" s="1">
        <f>IF(B3418=0,-1,RIGHT(A3418,LEN(A3418)-B3418)+0)</f>
        <v>8550974</v>
      </c>
      <c r="F3418" s="1">
        <f>IF(C3418&lt;0,443300000,44330*(1-POWER(C3418/$A$1,1/5.255))*1000)</f>
        <v>8549388.9078854788</v>
      </c>
      <c r="H3418" s="5">
        <f t="shared" si="53"/>
        <v>1.8536977360955495E-4</v>
      </c>
    </row>
    <row r="3419" spans="1:8">
      <c r="A3419" s="3" t="s">
        <v>14524</v>
      </c>
      <c r="B3419" s="1">
        <f>IF(ISERROR(SEARCH(" ",A3419)), 0, SEARCH(" ",A3419))</f>
        <v>6</v>
      </c>
      <c r="C3419" s="1">
        <f>IF(0=B3419,-1,LEFT(A3419,B3419-1)+0)</f>
        <v>28199</v>
      </c>
      <c r="D3419" s="1">
        <f>IF(B3419=0,-1,RIGHT(A3419,LEN(A3419)-B3419)+0)</f>
        <v>8555750</v>
      </c>
      <c r="F3419" s="1">
        <f>IF(C3419&lt;0,443300000,44330*(1-POWER(C3419/$A$1,1/5.255))*1000)</f>
        <v>8554216.0274873059</v>
      </c>
      <c r="H3419" s="5">
        <f t="shared" si="53"/>
        <v>1.7929141369185352E-4</v>
      </c>
    </row>
    <row r="3420" spans="1:8">
      <c r="A3420" s="3" t="s">
        <v>14525</v>
      </c>
      <c r="B3420" s="1">
        <f>IF(ISERROR(SEARCH(" ",A3420)), 0, SEARCH(" ",A3420))</f>
        <v>6</v>
      </c>
      <c r="C3420" s="1">
        <f>IF(0=B3420,-1,LEFT(A3420,B3420-1)+0)</f>
        <v>28179</v>
      </c>
      <c r="D3420" s="1">
        <f>IF(B3420=0,-1,RIGHT(A3420,LEN(A3420)-B3420)+0)</f>
        <v>8560526</v>
      </c>
      <c r="F3420" s="1">
        <f>IF(C3420&lt;0,443300000,44330*(1-POWER(C3420/$A$1,1/5.255))*1000)</f>
        <v>8559045.9200002663</v>
      </c>
      <c r="H3420" s="5">
        <f t="shared" si="53"/>
        <v>1.728959178131947E-4</v>
      </c>
    </row>
    <row r="3421" spans="1:8">
      <c r="A3421" s="3" t="s">
        <v>14526</v>
      </c>
      <c r="B3421" s="1">
        <f>IF(ISERROR(SEARCH(" ",A3421)), 0, SEARCH(" ",A3421))</f>
        <v>6</v>
      </c>
      <c r="C3421" s="1">
        <f>IF(0=B3421,-1,LEFT(A3421,B3421-1)+0)</f>
        <v>28159</v>
      </c>
      <c r="D3421" s="1">
        <f>IF(B3421=0,-1,RIGHT(A3421,LEN(A3421)-B3421)+0)</f>
        <v>8565303</v>
      </c>
      <c r="F3421" s="1">
        <f>IF(C3421&lt;0,443300000,44330*(1-POWER(C3421/$A$1,1/5.255))*1000)</f>
        <v>8563878.5889870096</v>
      </c>
      <c r="H3421" s="5">
        <f t="shared" si="53"/>
        <v>1.6630013123766901E-4</v>
      </c>
    </row>
    <row r="3422" spans="1:8">
      <c r="A3422" s="3" t="s">
        <v>14527</v>
      </c>
      <c r="B3422" s="1">
        <f>IF(ISERROR(SEARCH(" ",A3422)), 0, SEARCH(" ",A3422))</f>
        <v>6</v>
      </c>
      <c r="C3422" s="1">
        <f>IF(0=B3422,-1,LEFT(A3422,B3422-1)+0)</f>
        <v>28139</v>
      </c>
      <c r="D3422" s="1">
        <f>IF(B3422=0,-1,RIGHT(A3422,LEN(A3422)-B3422)+0)</f>
        <v>8570079</v>
      </c>
      <c r="F3422" s="1">
        <f>IF(C3422&lt;0,443300000,44330*(1-POWER(C3422/$A$1,1/5.255))*1000)</f>
        <v>8568714.0380173009</v>
      </c>
      <c r="H3422" s="5">
        <f t="shared" si="53"/>
        <v>1.5927064181078273E-4</v>
      </c>
    </row>
    <row r="3423" spans="1:8">
      <c r="A3423" s="3" t="s">
        <v>14528</v>
      </c>
      <c r="B3423" s="1">
        <f>IF(ISERROR(SEARCH(" ",A3423)), 0, SEARCH(" ",A3423))</f>
        <v>6</v>
      </c>
      <c r="C3423" s="1">
        <f>IF(0=B3423,-1,LEFT(A3423,B3423-1)+0)</f>
        <v>28119</v>
      </c>
      <c r="D3423" s="1">
        <f>IF(B3423=0,-1,RIGHT(A3423,LEN(A3423)-B3423)+0)</f>
        <v>8574855</v>
      </c>
      <c r="F3423" s="1">
        <f>IF(C3423&lt;0,443300000,44330*(1-POWER(C3423/$A$1,1/5.255))*1000)</f>
        <v>8573552.2706680279</v>
      </c>
      <c r="H3423" s="5">
        <f t="shared" si="53"/>
        <v>1.519243569683776E-4</v>
      </c>
    </row>
    <row r="3424" spans="1:8">
      <c r="A3424" s="3" t="s">
        <v>14529</v>
      </c>
      <c r="B3424" s="1">
        <f>IF(ISERROR(SEARCH(" ",A3424)), 0, SEARCH(" ",A3424))</f>
        <v>6</v>
      </c>
      <c r="C3424" s="1">
        <f>IF(0=B3424,-1,LEFT(A3424,B3424-1)+0)</f>
        <v>28099</v>
      </c>
      <c r="D3424" s="1">
        <f>IF(B3424=0,-1,RIGHT(A3424,LEN(A3424)-B3424)+0)</f>
        <v>8579610</v>
      </c>
      <c r="F3424" s="1">
        <f>IF(C3424&lt;0,443300000,44330*(1-POWER(C3424/$A$1,1/5.255))*1000)</f>
        <v>8578393.2905232403</v>
      </c>
      <c r="H3424" s="5">
        <f t="shared" si="53"/>
        <v>1.4181407741839749E-4</v>
      </c>
    </row>
    <row r="3425" spans="1:8">
      <c r="A3425" s="3" t="s">
        <v>14530</v>
      </c>
      <c r="B3425" s="1">
        <f>IF(ISERROR(SEARCH(" ",A3425)), 0, SEARCH(" ",A3425))</f>
        <v>6</v>
      </c>
      <c r="C3425" s="1">
        <f>IF(0=B3425,-1,LEFT(A3425,B3425-1)+0)</f>
        <v>28079</v>
      </c>
      <c r="D3425" s="1">
        <f>IF(B3425=0,-1,RIGHT(A3425,LEN(A3425)-B3425)+0)</f>
        <v>8584386</v>
      </c>
      <c r="F3425" s="1">
        <f>IF(C3425&lt;0,443300000,44330*(1-POWER(C3425/$A$1,1/5.255))*1000)</f>
        <v>8583237.1011741385</v>
      </c>
      <c r="H3425" s="5">
        <f t="shared" si="53"/>
        <v>1.3383587665576939E-4</v>
      </c>
    </row>
    <row r="3426" spans="1:8">
      <c r="A3426" s="3" t="s">
        <v>14531</v>
      </c>
      <c r="B3426" s="1">
        <f>IF(ISERROR(SEARCH(" ",A3426)), 0, SEARCH(" ",A3426))</f>
        <v>6</v>
      </c>
      <c r="C3426" s="1">
        <f>IF(0=B3426,-1,LEFT(A3426,B3426-1)+0)</f>
        <v>28059</v>
      </c>
      <c r="D3426" s="1">
        <f>IF(B3426=0,-1,RIGHT(A3426,LEN(A3426)-B3426)+0)</f>
        <v>8589162</v>
      </c>
      <c r="F3426" s="1">
        <f>IF(C3426&lt;0,443300000,44330*(1-POWER(C3426/$A$1,1/5.255))*1000)</f>
        <v>8588083.7062191293</v>
      </c>
      <c r="H3426" s="5">
        <f t="shared" si="53"/>
        <v>1.25541208894504E-4</v>
      </c>
    </row>
    <row r="3427" spans="1:8">
      <c r="A3427" s="3" t="s">
        <v>14532</v>
      </c>
      <c r="B3427" s="1">
        <f>IF(ISERROR(SEARCH(" ",A3427)), 0, SEARCH(" ",A3427))</f>
        <v>6</v>
      </c>
      <c r="C3427" s="1">
        <f>IF(0=B3427,-1,LEFT(A3427,B3427-1)+0)</f>
        <v>28039</v>
      </c>
      <c r="D3427" s="1">
        <f>IF(B3427=0,-1,RIGHT(A3427,LEN(A3427)-B3427)+0)</f>
        <v>8593938</v>
      </c>
      <c r="F3427" s="1">
        <f>IF(C3427&lt;0,443300000,44330*(1-POWER(C3427/$A$1,1/5.255))*1000)</f>
        <v>8592933.1092638262</v>
      </c>
      <c r="H3427" s="5">
        <f t="shared" si="53"/>
        <v>1.1693018220213346E-4</v>
      </c>
    </row>
    <row r="3428" spans="1:8">
      <c r="A3428" s="3" t="s">
        <v>14533</v>
      </c>
      <c r="B3428" s="1">
        <f>IF(ISERROR(SEARCH(" ",A3428)), 0, SEARCH(" ",A3428))</f>
        <v>6</v>
      </c>
      <c r="C3428" s="1">
        <f>IF(0=B3428,-1,LEFT(A3428,B3428-1)+0)</f>
        <v>28019</v>
      </c>
      <c r="D3428" s="1">
        <f>IF(B3428=0,-1,RIGHT(A3428,LEN(A3428)-B3428)+0)</f>
        <v>8598715</v>
      </c>
      <c r="F3428" s="1">
        <f>IF(C3428&lt;0,443300000,44330*(1-POWER(C3428/$A$1,1/5.255))*1000)</f>
        <v>8597785.3139210548</v>
      </c>
      <c r="H3428" s="5">
        <f t="shared" si="53"/>
        <v>1.0811918745361078E-4</v>
      </c>
    </row>
    <row r="3429" spans="1:8">
      <c r="A3429" s="3" t="s">
        <v>14534</v>
      </c>
      <c r="B3429" s="1">
        <f>IF(ISERROR(SEARCH(" ",A3429)), 0, SEARCH(" ",A3429))</f>
        <v>6</v>
      </c>
      <c r="C3429" s="1">
        <f>IF(0=B3429,-1,LEFT(A3429,B3429-1)+0)</f>
        <v>27999</v>
      </c>
      <c r="D3429" s="1">
        <f>IF(B3429=0,-1,RIGHT(A3429,LEN(A3429)-B3429)+0)</f>
        <v>8603491</v>
      </c>
      <c r="F3429" s="1">
        <f>IF(C3429&lt;0,443300000,44330*(1-POWER(C3429/$A$1,1/5.255))*1000)</f>
        <v>8602640.3238109089</v>
      </c>
      <c r="H3429" s="5">
        <f t="shared" si="53"/>
        <v>9.8875699305207225E-5</v>
      </c>
    </row>
    <row r="3430" spans="1:8">
      <c r="A3430" s="3" t="s">
        <v>14535</v>
      </c>
      <c r="B3430" s="1">
        <f>IF(ISERROR(SEARCH(" ",A3430)), 0, SEARCH(" ",A3430))</f>
        <v>6</v>
      </c>
      <c r="C3430" s="1">
        <f>IF(0=B3430,-1,LEFT(A3430,B3430-1)+0)</f>
        <v>27979</v>
      </c>
      <c r="D3430" s="1">
        <f>IF(B3430=0,-1,RIGHT(A3430,LEN(A3430)-B3430)+0)</f>
        <v>8608267</v>
      </c>
      <c r="F3430" s="1">
        <f>IF(C3430&lt;0,443300000,44330*(1-POWER(C3430/$A$1,1/5.255))*1000)</f>
        <v>8607498.1425607428</v>
      </c>
      <c r="H3430" s="5">
        <f t="shared" si="53"/>
        <v>8.9316170055738802E-5</v>
      </c>
    </row>
    <row r="3431" spans="1:8">
      <c r="A3431" s="3" t="s">
        <v>14536</v>
      </c>
      <c r="B3431" s="1">
        <f>IF(ISERROR(SEARCH(" ",A3431)), 0, SEARCH(" ",A3431))</f>
        <v>6</v>
      </c>
      <c r="C3431" s="1">
        <f>IF(0=B3431,-1,LEFT(A3431,B3431-1)+0)</f>
        <v>27959</v>
      </c>
      <c r="D3431" s="1">
        <f>IF(B3431=0,-1,RIGHT(A3431,LEN(A3431)-B3431)+0)</f>
        <v>8613043</v>
      </c>
      <c r="F3431" s="1">
        <f>IF(C3431&lt;0,443300000,44330*(1-POWER(C3431/$A$1,1/5.255))*1000)</f>
        <v>8612358.7738051917</v>
      </c>
      <c r="H3431" s="5">
        <f t="shared" si="53"/>
        <v>7.9440703455011146E-5</v>
      </c>
    </row>
    <row r="3432" spans="1:8">
      <c r="A3432" s="3" t="s">
        <v>14537</v>
      </c>
      <c r="B3432" s="1">
        <f>IF(ISERROR(SEARCH(" ",A3432)), 0, SEARCH(" ",A3432))</f>
        <v>6</v>
      </c>
      <c r="C3432" s="1">
        <f>IF(0=B3432,-1,LEFT(A3432,B3432-1)+0)</f>
        <v>27939</v>
      </c>
      <c r="D3432" s="1">
        <f>IF(B3432=0,-1,RIGHT(A3432,LEN(A3432)-B3432)+0)</f>
        <v>8617819</v>
      </c>
      <c r="F3432" s="1">
        <f>IF(C3432&lt;0,443300000,44330*(1-POWER(C3432/$A$1,1/5.255))*1000)</f>
        <v>8617222.2211862113</v>
      </c>
      <c r="H3432" s="5">
        <f t="shared" si="53"/>
        <v>6.9249402173411544E-5</v>
      </c>
    </row>
    <row r="3433" spans="1:8">
      <c r="A3433" s="3" t="s">
        <v>14538</v>
      </c>
      <c r="B3433" s="1">
        <f>IF(ISERROR(SEARCH(" ",A3433)), 0, SEARCH(" ",A3433))</f>
        <v>6</v>
      </c>
      <c r="C3433" s="1">
        <f>IF(0=B3433,-1,LEFT(A3433,B3433-1)+0)</f>
        <v>27919</v>
      </c>
      <c r="D3433" s="1">
        <f>IF(B3433=0,-1,RIGHT(A3433,LEN(A3433)-B3433)+0)</f>
        <v>8622574</v>
      </c>
      <c r="F3433" s="1">
        <f>IF(C3433&lt;0,443300000,44330*(1-POWER(C3433/$A$1,1/5.255))*1000)</f>
        <v>8622088.4883530661</v>
      </c>
      <c r="H3433" s="5">
        <f t="shared" si="53"/>
        <v>5.6307043225590596E-5</v>
      </c>
    </row>
    <row r="3434" spans="1:8">
      <c r="A3434" s="3" t="s">
        <v>14539</v>
      </c>
      <c r="B3434" s="1">
        <f>IF(ISERROR(SEARCH(" ",A3434)), 0, SEARCH(" ",A3434))</f>
        <v>6</v>
      </c>
      <c r="C3434" s="1">
        <f>IF(0=B3434,-1,LEFT(A3434,B3434-1)+0)</f>
        <v>27899</v>
      </c>
      <c r="D3434" s="1">
        <f>IF(B3434=0,-1,RIGHT(A3434,LEN(A3434)-B3434)+0)</f>
        <v>8627351</v>
      </c>
      <c r="F3434" s="1">
        <f>IF(C3434&lt;0,443300000,44330*(1-POWER(C3434/$A$1,1/5.255))*1000)</f>
        <v>8626957.5789623875</v>
      </c>
      <c r="H3434" s="5">
        <f t="shared" si="53"/>
        <v>4.5601603274572102E-5</v>
      </c>
    </row>
    <row r="3435" spans="1:8">
      <c r="A3435" s="3" t="s">
        <v>14540</v>
      </c>
      <c r="B3435" s="1">
        <f>IF(ISERROR(SEARCH(" ",A3435)), 0, SEARCH(" ",A3435))</f>
        <v>6</v>
      </c>
      <c r="C3435" s="1">
        <f>IF(0=B3435,-1,LEFT(A3435,B3435-1)+0)</f>
        <v>27879</v>
      </c>
      <c r="D3435" s="1">
        <f>IF(B3435=0,-1,RIGHT(A3435,LEN(A3435)-B3435)+0)</f>
        <v>8632127</v>
      </c>
      <c r="F3435" s="1">
        <f>IF(C3435&lt;0,443300000,44330*(1-POWER(C3435/$A$1,1/5.255))*1000)</f>
        <v>8631829.4966781568</v>
      </c>
      <c r="H3435" s="5">
        <f t="shared" si="53"/>
        <v>3.4464659966566965E-5</v>
      </c>
    </row>
    <row r="3436" spans="1:8">
      <c r="A3436" s="3" t="s">
        <v>14541</v>
      </c>
      <c r="B3436" s="1">
        <f>IF(ISERROR(SEARCH(" ",A3436)), 0, SEARCH(" ",A3436))</f>
        <v>6</v>
      </c>
      <c r="C3436" s="1">
        <f>IF(0=B3436,-1,LEFT(A3436,B3436-1)+0)</f>
        <v>27859</v>
      </c>
      <c r="D3436" s="1">
        <f>IF(B3436=0,-1,RIGHT(A3436,LEN(A3436)-B3436)+0)</f>
        <v>8636903</v>
      </c>
      <c r="F3436" s="1">
        <f>IF(C3436&lt;0,443300000,44330*(1-POWER(C3436/$A$1,1/5.255))*1000)</f>
        <v>8636704.2451717537</v>
      </c>
      <c r="H3436" s="5">
        <f t="shared" si="53"/>
        <v>2.3012279777405205E-5</v>
      </c>
    </row>
    <row r="3437" spans="1:8">
      <c r="A3437" s="3" t="s">
        <v>14542</v>
      </c>
      <c r="B3437" s="1">
        <f>IF(ISERROR(SEARCH(" ",A3437)), 0, SEARCH(" ",A3437))</f>
        <v>6</v>
      </c>
      <c r="C3437" s="1">
        <f>IF(0=B3437,-1,LEFT(A3437,B3437-1)+0)</f>
        <v>27839</v>
      </c>
      <c r="D3437" s="1">
        <f>IF(B3437=0,-1,RIGHT(A3437,LEN(A3437)-B3437)+0)</f>
        <v>8641679</v>
      </c>
      <c r="F3437" s="1">
        <f>IF(C3437&lt;0,443300000,44330*(1-POWER(C3437/$A$1,1/5.255))*1000)</f>
        <v>8641581.8281219676</v>
      </c>
      <c r="H3437" s="5">
        <f t="shared" si="53"/>
        <v>1.1244560001868422E-5</v>
      </c>
    </row>
    <row r="3438" spans="1:8">
      <c r="A3438" s="3" t="s">
        <v>14543</v>
      </c>
      <c r="B3438" s="1">
        <f>IF(ISERROR(SEARCH(" ",A3438)), 0, SEARCH(" ",A3438))</f>
        <v>6</v>
      </c>
      <c r="C3438" s="1">
        <f>IF(0=B3438,-1,LEFT(A3438,B3438-1)+0)</f>
        <v>27819</v>
      </c>
      <c r="D3438" s="1">
        <f>IF(B3438=0,-1,RIGHT(A3438,LEN(A3438)-B3438)+0)</f>
        <v>8646495</v>
      </c>
      <c r="F3438" s="1">
        <f>IF(C3438&lt;0,443300000,44330*(1-POWER(C3438/$A$1,1/5.255))*1000)</f>
        <v>8646462.2492150087</v>
      </c>
      <c r="H3438" s="5">
        <f t="shared" si="53"/>
        <v>3.7877527242320786E-6</v>
      </c>
    </row>
    <row r="3439" spans="1:8">
      <c r="A3439" s="3" t="s">
        <v>14544</v>
      </c>
      <c r="B3439" s="1">
        <f>IF(ISERROR(SEARCH(" ",A3439)), 0, SEARCH(" ",A3439))</f>
        <v>6</v>
      </c>
      <c r="C3439" s="1">
        <f>IF(0=B3439,-1,LEFT(A3439,B3439-1)+0)</f>
        <v>27799</v>
      </c>
      <c r="D3439" s="1">
        <f>IF(B3439=0,-1,RIGHT(A3439,LEN(A3439)-B3439)+0)</f>
        <v>8651491</v>
      </c>
      <c r="F3439" s="1">
        <f>IF(C3439&lt;0,443300000,44330*(1-POWER(C3439/$A$1,1/5.255))*1000)</f>
        <v>8651345.5121445358</v>
      </c>
      <c r="H3439" s="5">
        <f t="shared" si="53"/>
        <v>1.6816506595709345E-5</v>
      </c>
    </row>
    <row r="3440" spans="1:8">
      <c r="A3440" s="3" t="s">
        <v>14545</v>
      </c>
      <c r="B3440" s="1">
        <f>IF(ISERROR(SEARCH(" ",A3440)), 0, SEARCH(" ",A3440))</f>
        <v>6</v>
      </c>
      <c r="C3440" s="1">
        <f>IF(0=B3440,-1,LEFT(A3440,B3440-1)+0)</f>
        <v>27779</v>
      </c>
      <c r="D3440" s="1">
        <f>IF(B3440=0,-1,RIGHT(A3440,LEN(A3440)-B3440)+0)</f>
        <v>8656486</v>
      </c>
      <c r="F3440" s="1">
        <f>IF(C3440&lt;0,443300000,44330*(1-POWER(C3440/$A$1,1/5.255))*1000)</f>
        <v>8656231.6206116751</v>
      </c>
      <c r="H3440" s="5">
        <f t="shared" si="53"/>
        <v>2.9385987376969866E-5</v>
      </c>
    </row>
    <row r="3441" spans="1:8">
      <c r="A3441" s="3" t="s">
        <v>14546</v>
      </c>
      <c r="B3441" s="1">
        <f>IF(ISERROR(SEARCH(" ",A3441)), 0, SEARCH(" ",A3441))</f>
        <v>6</v>
      </c>
      <c r="C3441" s="1">
        <f>IF(0=B3441,-1,LEFT(A3441,B3441-1)+0)</f>
        <v>27759</v>
      </c>
      <c r="D3441" s="1">
        <f>IF(B3441=0,-1,RIGHT(A3441,LEN(A3441)-B3441)+0)</f>
        <v>8661482</v>
      </c>
      <c r="F3441" s="1">
        <f>IF(C3441&lt;0,443300000,44330*(1-POWER(C3441/$A$1,1/5.255))*1000)</f>
        <v>8661120.5783250555</v>
      </c>
      <c r="H3441" s="5">
        <f t="shared" si="53"/>
        <v>4.1727463607782178E-5</v>
      </c>
    </row>
    <row r="3442" spans="1:8">
      <c r="A3442" s="3" t="s">
        <v>14547</v>
      </c>
      <c r="B3442" s="1">
        <f>IF(ISERROR(SEARCH(" ",A3442)), 0, SEARCH(" ",A3442))</f>
        <v>6</v>
      </c>
      <c r="C3442" s="1">
        <f>IF(0=B3442,-1,LEFT(A3442,B3442-1)+0)</f>
        <v>27739</v>
      </c>
      <c r="D3442" s="1">
        <f>IF(B3442=0,-1,RIGHT(A3442,LEN(A3442)-B3442)+0)</f>
        <v>8666456</v>
      </c>
      <c r="F3442" s="1">
        <f>IF(C3442&lt;0,443300000,44330*(1-POWER(C3442/$A$1,1/5.255))*1000)</f>
        <v>8666012.3890007958</v>
      </c>
      <c r="H3442" s="5">
        <f t="shared" si="53"/>
        <v>5.1187128764539785E-5</v>
      </c>
    </row>
    <row r="3443" spans="1:8">
      <c r="A3443" s="3" t="s">
        <v>14548</v>
      </c>
      <c r="B3443" s="1">
        <f>IF(ISERROR(SEARCH(" ",A3443)), 0, SEARCH(" ",A3443))</f>
        <v>6</v>
      </c>
      <c r="C3443" s="1">
        <f>IF(0=B3443,-1,LEFT(A3443,B3443-1)+0)</f>
        <v>27719</v>
      </c>
      <c r="D3443" s="1">
        <f>IF(B3443=0,-1,RIGHT(A3443,LEN(A3443)-B3443)+0)</f>
        <v>8671452</v>
      </c>
      <c r="F3443" s="1">
        <f>IF(C3443&lt;0,443300000,44330*(1-POWER(C3443/$A$1,1/5.255))*1000)</f>
        <v>8670907.0563625619</v>
      </c>
      <c r="H3443" s="5">
        <f t="shared" si="53"/>
        <v>6.284341278001867E-5</v>
      </c>
    </row>
    <row r="3444" spans="1:8">
      <c r="A3444" s="3" t="s">
        <v>14549</v>
      </c>
      <c r="B3444" s="1">
        <f>IF(ISERROR(SEARCH(" ",A3444)), 0, SEARCH(" ",A3444))</f>
        <v>6</v>
      </c>
      <c r="C3444" s="1">
        <f>IF(0=B3444,-1,LEFT(A3444,B3444-1)+0)</f>
        <v>27699</v>
      </c>
      <c r="D3444" s="1">
        <f>IF(B3444=0,-1,RIGHT(A3444,LEN(A3444)-B3444)+0)</f>
        <v>8676447</v>
      </c>
      <c r="F3444" s="1">
        <f>IF(C3444&lt;0,443300000,44330*(1-POWER(C3444/$A$1,1/5.255))*1000)</f>
        <v>8675804.584141558</v>
      </c>
      <c r="H3444" s="5">
        <f t="shared" si="53"/>
        <v>7.4041351078611296E-5</v>
      </c>
    </row>
    <row r="3445" spans="1:8">
      <c r="A3445" s="3" t="s">
        <v>14550</v>
      </c>
      <c r="B3445" s="1">
        <f>IF(ISERROR(SEARCH(" ",A3445)), 0, SEARCH(" ",A3445))</f>
        <v>6</v>
      </c>
      <c r="C3445" s="1">
        <f>IF(0=B3445,-1,LEFT(A3445,B3445-1)+0)</f>
        <v>27679</v>
      </c>
      <c r="D3445" s="1">
        <f>IF(B3445=0,-1,RIGHT(A3445,LEN(A3445)-B3445)+0)</f>
        <v>8681443</v>
      </c>
      <c r="F3445" s="1">
        <f>IF(C3445&lt;0,443300000,44330*(1-POWER(C3445/$A$1,1/5.255))*1000)</f>
        <v>8680704.9760765657</v>
      </c>
      <c r="H3445" s="5">
        <f t="shared" si="53"/>
        <v>8.5011664931085429E-5</v>
      </c>
    </row>
    <row r="3446" spans="1:8">
      <c r="A3446" s="3" t="s">
        <v>14551</v>
      </c>
      <c r="B3446" s="1">
        <f>IF(ISERROR(SEARCH(" ",A3446)), 0, SEARCH(" ",A3446))</f>
        <v>6</v>
      </c>
      <c r="C3446" s="1">
        <f>IF(0=B3446,-1,LEFT(A3446,B3446-1)+0)</f>
        <v>27659</v>
      </c>
      <c r="D3446" s="1">
        <f>IF(B3446=0,-1,RIGHT(A3446,LEN(A3446)-B3446)+0)</f>
        <v>8686439</v>
      </c>
      <c r="F3446" s="1">
        <f>IF(C3446&lt;0,443300000,44330*(1-POWER(C3446/$A$1,1/5.255))*1000)</f>
        <v>8685608.2359139696</v>
      </c>
      <c r="H3446" s="5">
        <f t="shared" si="53"/>
        <v>9.5639201061611517E-5</v>
      </c>
    </row>
    <row r="3447" spans="1:8">
      <c r="A3447" s="3" t="s">
        <v>14552</v>
      </c>
      <c r="B3447" s="1">
        <f>IF(ISERROR(SEARCH(" ",A3447)), 0, SEARCH(" ",A3447))</f>
        <v>6</v>
      </c>
      <c r="C3447" s="1">
        <f>IF(0=B3447,-1,LEFT(A3447,B3447-1)+0)</f>
        <v>27639</v>
      </c>
      <c r="D3447" s="1">
        <f>IF(B3447=0,-1,RIGHT(A3447,LEN(A3447)-B3447)+0)</f>
        <v>8691435</v>
      </c>
      <c r="F3447" s="1">
        <f>IF(C3447&lt;0,443300000,44330*(1-POWER(C3447/$A$1,1/5.255))*1000)</f>
        <v>8690514.3674077466</v>
      </c>
      <c r="H3447" s="5">
        <f t="shared" si="53"/>
        <v>1.0592411865858595E-4</v>
      </c>
    </row>
    <row r="3448" spans="1:8">
      <c r="A3448" s="3" t="s">
        <v>14553</v>
      </c>
      <c r="B3448" s="1">
        <f>IF(ISERROR(SEARCH(" ",A3448)), 0, SEARCH(" ",A3448))</f>
        <v>6</v>
      </c>
      <c r="C3448" s="1">
        <f>IF(0=B3448,-1,LEFT(A3448,B3448-1)+0)</f>
        <v>27619</v>
      </c>
      <c r="D3448" s="1">
        <f>IF(B3448=0,-1,RIGHT(A3448,LEN(A3448)-B3448)+0)</f>
        <v>8696430</v>
      </c>
      <c r="F3448" s="1">
        <f>IF(C3448&lt;0,443300000,44330*(1-POWER(C3448/$A$1,1/5.255))*1000)</f>
        <v>8695423.3743195198</v>
      </c>
      <c r="H3448" s="5">
        <f t="shared" si="53"/>
        <v>1.157515992746624E-4</v>
      </c>
    </row>
    <row r="3449" spans="1:8">
      <c r="A3449" s="3" t="s">
        <v>14554</v>
      </c>
      <c r="B3449" s="1">
        <f>IF(ISERROR(SEARCH(" ",A3449)), 0, SEARCH(" ",A3449))</f>
        <v>6</v>
      </c>
      <c r="C3449" s="1">
        <f>IF(0=B3449,-1,LEFT(A3449,B3449-1)+0)</f>
        <v>27599</v>
      </c>
      <c r="D3449" s="1">
        <f>IF(B3449=0,-1,RIGHT(A3449,LEN(A3449)-B3449)+0)</f>
        <v>8701426</v>
      </c>
      <c r="F3449" s="1">
        <f>IF(C3449&lt;0,443300000,44330*(1-POWER(C3449/$A$1,1/5.255))*1000)</f>
        <v>8700335.260418579</v>
      </c>
      <c r="H3449" s="5">
        <f t="shared" si="53"/>
        <v>1.2535181950878139E-4</v>
      </c>
    </row>
    <row r="3450" spans="1:8">
      <c r="A3450" s="3" t="s">
        <v>14555</v>
      </c>
      <c r="B3450" s="1">
        <f>IF(ISERROR(SEARCH(" ",A3450)), 0, SEARCH(" ",A3450))</f>
        <v>6</v>
      </c>
      <c r="C3450" s="1">
        <f>IF(0=B3450,-1,LEFT(A3450,B3450-1)+0)</f>
        <v>27579</v>
      </c>
      <c r="D3450" s="1">
        <f>IF(B3450=0,-1,RIGHT(A3450,LEN(A3450)-B3450)+0)</f>
        <v>8706400</v>
      </c>
      <c r="F3450" s="1">
        <f>IF(C3450&lt;0,443300000,44330*(1-POWER(C3450/$A$1,1/5.255))*1000)</f>
        <v>8705250.0294818692</v>
      </c>
      <c r="H3450" s="5">
        <f t="shared" si="53"/>
        <v>1.3208335455880835E-4</v>
      </c>
    </row>
    <row r="3451" spans="1:8">
      <c r="A3451" s="3" t="s">
        <v>14556</v>
      </c>
      <c r="B3451" s="1">
        <f>IF(ISERROR(SEARCH(" ",A3451)), 0, SEARCH(" ",A3451))</f>
        <v>6</v>
      </c>
      <c r="C3451" s="1">
        <f>IF(0=B3451,-1,LEFT(A3451,B3451-1)+0)</f>
        <v>27559</v>
      </c>
      <c r="D3451" s="1">
        <f>IF(B3451=0,-1,RIGHT(A3451,LEN(A3451)-B3451)+0)</f>
        <v>8711396</v>
      </c>
      <c r="F3451" s="1">
        <f>IF(C3451&lt;0,443300000,44330*(1-POWER(C3451/$A$1,1/5.255))*1000)</f>
        <v>8710167.6852940395</v>
      </c>
      <c r="H3451" s="5">
        <f t="shared" si="53"/>
        <v>1.4100090340979249E-4</v>
      </c>
    </row>
    <row r="3452" spans="1:8">
      <c r="A3452" s="3" t="s">
        <v>14557</v>
      </c>
      <c r="B3452" s="1">
        <f>IF(ISERROR(SEARCH(" ",A3452)), 0, SEARCH(" ",A3452))</f>
        <v>6</v>
      </c>
      <c r="C3452" s="1">
        <f>IF(0=B3452,-1,LEFT(A3452,B3452-1)+0)</f>
        <v>27539</v>
      </c>
      <c r="D3452" s="1">
        <f>IF(B3452=0,-1,RIGHT(A3452,LEN(A3452)-B3452)+0)</f>
        <v>8716391</v>
      </c>
      <c r="F3452" s="1">
        <f>IF(C3452&lt;0,443300000,44330*(1-POWER(C3452/$A$1,1/5.255))*1000)</f>
        <v>8715088.2316474784</v>
      </c>
      <c r="H3452" s="5">
        <f t="shared" si="53"/>
        <v>1.4946189914169563E-4</v>
      </c>
    </row>
    <row r="3453" spans="1:8">
      <c r="A3453" s="3" t="s">
        <v>14558</v>
      </c>
      <c r="B3453" s="1">
        <f>IF(ISERROR(SEARCH(" ",A3453)), 0, SEARCH(" ",A3453))</f>
        <v>6</v>
      </c>
      <c r="C3453" s="1">
        <f>IF(0=B3453,-1,LEFT(A3453,B3453-1)+0)</f>
        <v>27519</v>
      </c>
      <c r="D3453" s="1">
        <f>IF(B3453=0,-1,RIGHT(A3453,LEN(A3453)-B3453)+0)</f>
        <v>8721387</v>
      </c>
      <c r="F3453" s="1">
        <f>IF(C3453&lt;0,443300000,44330*(1-POWER(C3453/$A$1,1/5.255))*1000)</f>
        <v>8720011.6723422874</v>
      </c>
      <c r="H3453" s="5">
        <f t="shared" si="53"/>
        <v>1.5769597859980567E-4</v>
      </c>
    </row>
    <row r="3454" spans="1:8">
      <c r="A3454" s="3" t="s">
        <v>14559</v>
      </c>
      <c r="B3454" s="1">
        <f>IF(ISERROR(SEARCH(" ",A3454)), 0, SEARCH(" ",A3454))</f>
        <v>6</v>
      </c>
      <c r="C3454" s="1">
        <f>IF(0=B3454,-1,LEFT(A3454,B3454-1)+0)</f>
        <v>27499</v>
      </c>
      <c r="D3454" s="1">
        <f>IF(B3454=0,-1,RIGHT(A3454,LEN(A3454)-B3454)+0)</f>
        <v>8726383</v>
      </c>
      <c r="F3454" s="1">
        <f>IF(C3454&lt;0,443300000,44330*(1-POWER(C3454/$A$1,1/5.255))*1000)</f>
        <v>8724938.0111863501</v>
      </c>
      <c r="H3454" s="5">
        <f t="shared" si="53"/>
        <v>1.6558851630164102E-4</v>
      </c>
    </row>
    <row r="3455" spans="1:8">
      <c r="A3455" s="3" t="s">
        <v>14560</v>
      </c>
      <c r="B3455" s="1">
        <f>IF(ISERROR(SEARCH(" ",A3455)), 0, SEARCH(" ",A3455))</f>
        <v>6</v>
      </c>
      <c r="C3455" s="1">
        <f>IF(0=B3455,-1,LEFT(A3455,B3455-1)+0)</f>
        <v>27479</v>
      </c>
      <c r="D3455" s="1">
        <f>IF(B3455=0,-1,RIGHT(A3455,LEN(A3455)-B3455)+0)</f>
        <v>8731378</v>
      </c>
      <c r="F3455" s="1">
        <f>IF(C3455&lt;0,443300000,44330*(1-POWER(C3455/$A$1,1/5.255))*1000)</f>
        <v>8729867.2519953176</v>
      </c>
      <c r="H3455" s="5">
        <f t="shared" si="53"/>
        <v>1.7302515189267513E-4</v>
      </c>
    </row>
    <row r="3456" spans="1:8">
      <c r="A3456" s="3" t="s">
        <v>14561</v>
      </c>
      <c r="B3456" s="1">
        <f>IF(ISERROR(SEARCH(" ",A3456)), 0, SEARCH(" ",A3456))</f>
        <v>6</v>
      </c>
      <c r="C3456" s="1">
        <f>IF(0=B3456,-1,LEFT(A3456,B3456-1)+0)</f>
        <v>27459</v>
      </c>
      <c r="D3456" s="1">
        <f>IF(B3456=0,-1,RIGHT(A3456,LEN(A3456)-B3456)+0)</f>
        <v>8736374</v>
      </c>
      <c r="F3456" s="1">
        <f>IF(C3456&lt;0,443300000,44330*(1-POWER(C3456/$A$1,1/5.255))*1000)</f>
        <v>8734799.3985926565</v>
      </c>
      <c r="H3456" s="5">
        <f t="shared" si="53"/>
        <v>1.802351189799706E-4</v>
      </c>
    </row>
    <row r="3457" spans="1:8">
      <c r="A3457" s="3" t="s">
        <v>14562</v>
      </c>
      <c r="B3457" s="1">
        <f>IF(ISERROR(SEARCH(" ",A3457)), 0, SEARCH(" ",A3457))</f>
        <v>6</v>
      </c>
      <c r="C3457" s="1">
        <f>IF(0=B3457,-1,LEFT(A3457,B3457-1)+0)</f>
        <v>27439</v>
      </c>
      <c r="D3457" s="1">
        <f>IF(B3457=0,-1,RIGHT(A3457,LEN(A3457)-B3457)+0)</f>
        <v>8741370</v>
      </c>
      <c r="F3457" s="1">
        <f>IF(C3457&lt;0,443300000,44330*(1-POWER(C3457/$A$1,1/5.255))*1000)</f>
        <v>8739734.4548096638</v>
      </c>
      <c r="H3457" s="5">
        <f t="shared" si="53"/>
        <v>1.8710398831489603E-4</v>
      </c>
    </row>
    <row r="3458" spans="1:8">
      <c r="A3458" s="3" t="s">
        <v>14563</v>
      </c>
      <c r="B3458" s="1">
        <f>IF(ISERROR(SEARCH(" ",A3458)), 0, SEARCH(" ",A3458))</f>
        <v>6</v>
      </c>
      <c r="C3458" s="1">
        <f>IF(0=B3458,-1,LEFT(A3458,B3458-1)+0)</f>
        <v>27419</v>
      </c>
      <c r="D3458" s="1">
        <f>IF(B3458=0,-1,RIGHT(A3458,LEN(A3458)-B3458)+0)</f>
        <v>8746365</v>
      </c>
      <c r="F3458" s="1">
        <f>IF(C3458&lt;0,443300000,44330*(1-POWER(C3458/$A$1,1/5.255))*1000)</f>
        <v>8744672.4244854804</v>
      </c>
      <c r="H3458" s="5">
        <f t="shared" si="53"/>
        <v>1.9351759439716811E-4</v>
      </c>
    </row>
    <row r="3459" spans="1:8">
      <c r="A3459" s="3" t="s">
        <v>14564</v>
      </c>
      <c r="B3459" s="1">
        <f>IF(ISERROR(SEARCH(" ",A3459)), 0, SEARCH(" ",A3459))</f>
        <v>6</v>
      </c>
      <c r="C3459" s="1">
        <f>IF(0=B3459,-1,LEFT(A3459,B3459-1)+0)</f>
        <v>27399</v>
      </c>
      <c r="D3459" s="1">
        <f>IF(B3459=0,-1,RIGHT(A3459,LEN(A3459)-B3459)+0)</f>
        <v>8751339</v>
      </c>
      <c r="F3459" s="1">
        <f>IF(C3459&lt;0,443300000,44330*(1-POWER(C3459/$A$1,1/5.255))*1000)</f>
        <v>8749613.3114671092</v>
      </c>
      <c r="H3459" s="5">
        <f t="shared" si="53"/>
        <v>1.9719137070232931E-4</v>
      </c>
    </row>
    <row r="3460" spans="1:8">
      <c r="A3460" s="3" t="s">
        <v>14565</v>
      </c>
      <c r="B3460" s="1">
        <f>IF(ISERROR(SEARCH(" ",A3460)), 0, SEARCH(" ",A3460))</f>
        <v>6</v>
      </c>
      <c r="C3460" s="1">
        <f>IF(0=B3460,-1,LEFT(A3460,B3460-1)+0)</f>
        <v>27379</v>
      </c>
      <c r="D3460" s="1">
        <f>IF(B3460=0,-1,RIGHT(A3460,LEN(A3460)-B3460)+0)</f>
        <v>8756335</v>
      </c>
      <c r="F3460" s="1">
        <f>IF(C3460&lt;0,443300000,44330*(1-POWER(C3460/$A$1,1/5.255))*1000)</f>
        <v>8754557.1196094509</v>
      </c>
      <c r="H3460" s="5">
        <f t="shared" ref="H3460:H3523" si="54">IF(D3460&gt;0,ABS((F3460-D3460)/D3460),0)</f>
        <v>2.0303932987363762E-4</v>
      </c>
    </row>
    <row r="3461" spans="1:8">
      <c r="A3461" s="3" t="s">
        <v>14566</v>
      </c>
      <c r="B3461" s="1">
        <f>IF(ISERROR(SEARCH(" ",A3461)), 0, SEARCH(" ",A3461))</f>
        <v>6</v>
      </c>
      <c r="C3461" s="1">
        <f>IF(0=B3461,-1,LEFT(A3461,B3461-1)+0)</f>
        <v>27359</v>
      </c>
      <c r="D3461" s="1">
        <f>IF(B3461=0,-1,RIGHT(A3461,LEN(A3461)-B3461)+0)</f>
        <v>8761331</v>
      </c>
      <c r="F3461" s="1">
        <f>IF(C3461&lt;0,443300000,44330*(1-POWER(C3461/$A$1,1/5.255))*1000)</f>
        <v>8759503.8527753372</v>
      </c>
      <c r="H3461" s="5">
        <f t="shared" si="54"/>
        <v>2.085467635754003E-4</v>
      </c>
    </row>
    <row r="3462" spans="1:8">
      <c r="A3462" s="3" t="s">
        <v>14567</v>
      </c>
      <c r="B3462" s="1">
        <f>IF(ISERROR(SEARCH(" ",A3462)), 0, SEARCH(" ",A3462))</f>
        <v>6</v>
      </c>
      <c r="C3462" s="1">
        <f>IF(0=B3462,-1,LEFT(A3462,B3462-1)+0)</f>
        <v>27339</v>
      </c>
      <c r="D3462" s="1">
        <f>IF(B3462=0,-1,RIGHT(A3462,LEN(A3462)-B3462)+0)</f>
        <v>8766326</v>
      </c>
      <c r="F3462" s="1">
        <f>IF(C3462&lt;0,443300000,44330*(1-POWER(C3462/$A$1,1/5.255))*1000)</f>
        <v>8764453.5148355123</v>
      </c>
      <c r="H3462" s="5">
        <f t="shared" si="54"/>
        <v>2.1359976397041753E-4</v>
      </c>
    </row>
    <row r="3463" spans="1:8">
      <c r="A3463" s="3" t="s">
        <v>14568</v>
      </c>
      <c r="B3463" s="1">
        <f>IF(ISERROR(SEARCH(" ",A3463)), 0, SEARCH(" ",A3463))</f>
        <v>6</v>
      </c>
      <c r="C3463" s="1">
        <f>IF(0=B3463,-1,LEFT(A3463,B3463-1)+0)</f>
        <v>27319</v>
      </c>
      <c r="D3463" s="1">
        <f>IF(B3463=0,-1,RIGHT(A3463,LEN(A3463)-B3463)+0)</f>
        <v>8771322</v>
      </c>
      <c r="F3463" s="1">
        <f>IF(C3463&lt;0,443300000,44330*(1-POWER(C3463/$A$1,1/5.255))*1000)</f>
        <v>8769406.1096686851</v>
      </c>
      <c r="H3463" s="5">
        <f t="shared" si="54"/>
        <v>2.1842663298814896E-4</v>
      </c>
    </row>
    <row r="3464" spans="1:8">
      <c r="A3464" s="3" t="s">
        <v>14569</v>
      </c>
      <c r="B3464" s="1">
        <f>IF(ISERROR(SEARCH(" ",A3464)), 0, SEARCH(" ",A3464))</f>
        <v>6</v>
      </c>
      <c r="C3464" s="1">
        <f>IF(0=B3464,-1,LEFT(A3464,B3464-1)+0)</f>
        <v>27299</v>
      </c>
      <c r="D3464" s="1">
        <f>IF(B3464=0,-1,RIGHT(A3464,LEN(A3464)-B3464)+0)</f>
        <v>8776318</v>
      </c>
      <c r="F3464" s="1">
        <f>IF(C3464&lt;0,443300000,44330*(1-POWER(C3464/$A$1,1/5.255))*1000)</f>
        <v>8774361.6411615573</v>
      </c>
      <c r="H3464" s="5">
        <f t="shared" si="54"/>
        <v>2.2291339471093834E-4</v>
      </c>
    </row>
    <row r="3465" spans="1:8">
      <c r="A3465" s="3" t="s">
        <v>14570</v>
      </c>
      <c r="B3465" s="1">
        <f>IF(ISERROR(SEARCH(" ",A3465)), 0, SEARCH(" ",A3465))</f>
        <v>6</v>
      </c>
      <c r="C3465" s="1">
        <f>IF(0=B3465,-1,LEFT(A3465,B3465-1)+0)</f>
        <v>27279</v>
      </c>
      <c r="D3465" s="1">
        <f>IF(B3465=0,-1,RIGHT(A3465,LEN(A3465)-B3465)+0)</f>
        <v>8781313</v>
      </c>
      <c r="F3465" s="1">
        <f>IF(C3465&lt;0,443300000,44330*(1-POWER(C3465/$A$1,1/5.255))*1000)</f>
        <v>8779320.1132088229</v>
      </c>
      <c r="H3465" s="5">
        <f t="shared" si="54"/>
        <v>2.2694633378597188E-4</v>
      </c>
    </row>
    <row r="3466" spans="1:8">
      <c r="A3466" s="3" t="s">
        <v>14571</v>
      </c>
      <c r="B3466" s="1">
        <f>IF(ISERROR(SEARCH(" ",A3466)), 0, SEARCH(" ",A3466))</f>
        <v>6</v>
      </c>
      <c r="C3466" s="1">
        <f>IF(0=B3466,-1,LEFT(A3466,B3466-1)+0)</f>
        <v>27259</v>
      </c>
      <c r="D3466" s="1">
        <f>IF(B3466=0,-1,RIGHT(A3466,LEN(A3466)-B3466)+0)</f>
        <v>8786309</v>
      </c>
      <c r="F3466" s="1">
        <f>IF(C3466&lt;0,443300000,44330*(1-POWER(C3466/$A$1,1/5.255))*1000)</f>
        <v>8784281.5297132004</v>
      </c>
      <c r="H3466" s="5">
        <f t="shared" si="54"/>
        <v>2.3075335579474779E-4</v>
      </c>
    </row>
    <row r="3467" spans="1:8">
      <c r="A3467" s="3" t="s">
        <v>14572</v>
      </c>
      <c r="B3467" s="1">
        <f>IF(ISERROR(SEARCH(" ",A3467)), 0, SEARCH(" ",A3467))</f>
        <v>6</v>
      </c>
      <c r="C3467" s="1">
        <f>IF(0=B3467,-1,LEFT(A3467,B3467-1)+0)</f>
        <v>27239</v>
      </c>
      <c r="D3467" s="1">
        <f>IF(B3467=0,-1,RIGHT(A3467,LEN(A3467)-B3467)+0)</f>
        <v>8791305</v>
      </c>
      <c r="F3467" s="1">
        <f>IF(C3467&lt;0,443300000,44330*(1-POWER(C3467/$A$1,1/5.255))*1000)</f>
        <v>8789245.8945854604</v>
      </c>
      <c r="H3467" s="5">
        <f t="shared" si="54"/>
        <v>2.3422067765133567E-4</v>
      </c>
    </row>
    <row r="3468" spans="1:8">
      <c r="A3468" s="3" t="s">
        <v>14573</v>
      </c>
      <c r="B3468" s="1">
        <f>IF(ISERROR(SEARCH(" ",A3468)), 0, SEARCH(" ",A3468))</f>
        <v>6</v>
      </c>
      <c r="C3468" s="1">
        <f>IF(0=B3468,-1,LEFT(A3468,B3468-1)+0)</f>
        <v>27219</v>
      </c>
      <c r="D3468" s="1">
        <f>IF(B3468=0,-1,RIGHT(A3468,LEN(A3468)-B3468)+0)</f>
        <v>8796279</v>
      </c>
      <c r="F3468" s="1">
        <f>IF(C3468&lt;0,443300000,44330*(1-POWER(C3468/$A$1,1/5.255))*1000)</f>
        <v>8794213.2117444426</v>
      </c>
      <c r="H3468" s="5">
        <f t="shared" si="54"/>
        <v>2.3484796873284917E-4</v>
      </c>
    </row>
    <row r="3469" spans="1:8">
      <c r="A3469" s="3" t="s">
        <v>14574</v>
      </c>
      <c r="B3469" s="1">
        <f>IF(ISERROR(SEARCH(" ",A3469)), 0, SEARCH(" ",A3469))</f>
        <v>6</v>
      </c>
      <c r="C3469" s="1">
        <f>IF(0=B3469,-1,LEFT(A3469,B3469-1)+0)</f>
        <v>27199</v>
      </c>
      <c r="D3469" s="1">
        <f>IF(B3469=0,-1,RIGHT(A3469,LEN(A3469)-B3469)+0)</f>
        <v>8801274</v>
      </c>
      <c r="F3469" s="1">
        <f>IF(C3469&lt;0,443300000,44330*(1-POWER(C3469/$A$1,1/5.255))*1000)</f>
        <v>8799183.4851170816</v>
      </c>
      <c r="H3469" s="5">
        <f t="shared" si="54"/>
        <v>2.3752412240755683E-4</v>
      </c>
    </row>
    <row r="3470" spans="1:8">
      <c r="A3470" s="3" t="s">
        <v>14575</v>
      </c>
      <c r="B3470" s="1">
        <f>IF(ISERROR(SEARCH(" ",A3470)), 0, SEARCH(" ",A3470))</f>
        <v>6</v>
      </c>
      <c r="C3470" s="1">
        <f>IF(0=B3470,-1,LEFT(A3470,B3470-1)+0)</f>
        <v>27179</v>
      </c>
      <c r="D3470" s="1">
        <f>IF(B3470=0,-1,RIGHT(A3470,LEN(A3470)-B3470)+0)</f>
        <v>8806270</v>
      </c>
      <c r="F3470" s="1">
        <f>IF(C3470&lt;0,443300000,44330*(1-POWER(C3470/$A$1,1/5.255))*1000)</f>
        <v>8804156.718638422</v>
      </c>
      <c r="H3470" s="5">
        <f t="shared" si="54"/>
        <v>2.3997462734824532E-4</v>
      </c>
    </row>
    <row r="3471" spans="1:8">
      <c r="A3471" s="3" t="s">
        <v>14576</v>
      </c>
      <c r="B3471" s="1">
        <f>IF(ISERROR(SEARCH(" ",A3471)), 0, SEARCH(" ",A3471))</f>
        <v>6</v>
      </c>
      <c r="C3471" s="1">
        <f>IF(0=B3471,-1,LEFT(A3471,B3471-1)+0)</f>
        <v>27159</v>
      </c>
      <c r="D3471" s="1">
        <f>IF(B3471=0,-1,RIGHT(A3471,LEN(A3471)-B3471)+0)</f>
        <v>8811266</v>
      </c>
      <c r="F3471" s="1">
        <f>IF(C3471&lt;0,443300000,44330*(1-POWER(C3471/$A$1,1/5.255))*1000)</f>
        <v>8809132.9162516519</v>
      </c>
      <c r="H3471" s="5">
        <f t="shared" si="54"/>
        <v>2.4208595545158407E-4</v>
      </c>
    </row>
    <row r="3472" spans="1:8">
      <c r="A3472" s="3" t="s">
        <v>14577</v>
      </c>
      <c r="B3472" s="1">
        <f>IF(ISERROR(SEARCH(" ",A3472)), 0, SEARCH(" ",A3472))</f>
        <v>6</v>
      </c>
      <c r="C3472" s="1">
        <f>IF(0=B3472,-1,LEFT(A3472,B3472-1)+0)</f>
        <v>27139</v>
      </c>
      <c r="D3472" s="1">
        <f>IF(B3472=0,-1,RIGHT(A3472,LEN(A3472)-B3472)+0)</f>
        <v>8816261</v>
      </c>
      <c r="F3472" s="1">
        <f>IF(C3472&lt;0,443300000,44330*(1-POWER(C3472/$A$1,1/5.255))*1000)</f>
        <v>8814112.0819081161</v>
      </c>
      <c r="H3472" s="5">
        <f t="shared" si="54"/>
        <v>2.4374483603467308E-4</v>
      </c>
    </row>
    <row r="3473" spans="1:8">
      <c r="A3473" s="3" t="s">
        <v>14578</v>
      </c>
      <c r="B3473" s="1">
        <f>IF(ISERROR(SEARCH(" ",A3473)), 0, SEARCH(" ",A3473))</f>
        <v>6</v>
      </c>
      <c r="C3473" s="1">
        <f>IF(0=B3473,-1,LEFT(A3473,B3473-1)+0)</f>
        <v>27119</v>
      </c>
      <c r="D3473" s="1">
        <f>IF(B3473=0,-1,RIGHT(A3473,LEN(A3473)-B3473)+0)</f>
        <v>8821257</v>
      </c>
      <c r="F3473" s="1">
        <f>IF(C3473&lt;0,443300000,44330*(1-POWER(C3473/$A$1,1/5.255))*1000)</f>
        <v>8819094.2195673473</v>
      </c>
      <c r="H3473" s="5">
        <f t="shared" si="54"/>
        <v>2.4517825890943683E-4</v>
      </c>
    </row>
    <row r="3474" spans="1:8">
      <c r="A3474" s="3" t="s">
        <v>14579</v>
      </c>
      <c r="B3474" s="1">
        <f>IF(ISERROR(SEARCH(" ",A3474)), 0, SEARCH(" ",A3474))</f>
        <v>6</v>
      </c>
      <c r="C3474" s="1">
        <f>IF(0=B3474,-1,LEFT(A3474,B3474-1)+0)</f>
        <v>27099</v>
      </c>
      <c r="D3474" s="1">
        <f>IF(B3474=0,-1,RIGHT(A3474,LEN(A3474)-B3474)+0)</f>
        <v>8826253</v>
      </c>
      <c r="F3474" s="1">
        <f>IF(C3474&lt;0,443300000,44330*(1-POWER(C3474/$A$1,1/5.255))*1000)</f>
        <v>8824079.3331970926</v>
      </c>
      <c r="H3474" s="5">
        <f t="shared" si="54"/>
        <v>2.4627288645672889E-4</v>
      </c>
    </row>
    <row r="3475" spans="1:8">
      <c r="A3475" s="3" t="s">
        <v>14580</v>
      </c>
      <c r="B3475" s="1">
        <f>IF(ISERROR(SEARCH(" ",A3475)), 0, SEARCH(" ",A3475))</f>
        <v>6</v>
      </c>
      <c r="C3475" s="1">
        <f>IF(0=B3475,-1,LEFT(A3475,B3475-1)+0)</f>
        <v>27079</v>
      </c>
      <c r="D3475" s="1">
        <f>IF(B3475=0,-1,RIGHT(A3475,LEN(A3475)-B3475)+0)</f>
        <v>8831248</v>
      </c>
      <c r="F3475" s="1">
        <f>IF(C3475&lt;0,443300000,44330*(1-POWER(C3475/$A$1,1/5.255))*1000)</f>
        <v>8829067.4267733134</v>
      </c>
      <c r="H3475" s="5">
        <f t="shared" si="54"/>
        <v>2.4691563714285535E-4</v>
      </c>
    </row>
    <row r="3476" spans="1:8">
      <c r="A3476" s="3" t="s">
        <v>14581</v>
      </c>
      <c r="B3476" s="1">
        <f>IF(ISERROR(SEARCH(" ",A3476)), 0, SEARCH(" ",A3476))</f>
        <v>6</v>
      </c>
      <c r="C3476" s="1">
        <f>IF(0=B3476,-1,LEFT(A3476,B3476-1)+0)</f>
        <v>27059</v>
      </c>
      <c r="D3476" s="1">
        <f>IF(B3476=0,-1,RIGHT(A3476,LEN(A3476)-B3476)+0)</f>
        <v>8836244</v>
      </c>
      <c r="F3476" s="1">
        <f>IF(C3476&lt;0,443300000,44330*(1-POWER(C3476/$A$1,1/5.255))*1000)</f>
        <v>8834058.5042802319</v>
      </c>
      <c r="H3476" s="5">
        <f t="shared" si="54"/>
        <v>2.4733311119159984E-4</v>
      </c>
    </row>
    <row r="3477" spans="1:8">
      <c r="A3477" s="3" t="s">
        <v>14582</v>
      </c>
      <c r="B3477" s="1">
        <f>IF(ISERROR(SEARCH(" ",A3477)), 0, SEARCH(" ",A3477))</f>
        <v>6</v>
      </c>
      <c r="C3477" s="1">
        <f>IF(0=B3477,-1,LEFT(A3477,B3477-1)+0)</f>
        <v>27039</v>
      </c>
      <c r="D3477" s="1">
        <f>IF(B3477=0,-1,RIGHT(A3477,LEN(A3477)-B3477)+0)</f>
        <v>8841218</v>
      </c>
      <c r="F3477" s="1">
        <f>IF(C3477&lt;0,443300000,44330*(1-POWER(C3477/$A$1,1/5.255))*1000)</f>
        <v>8839052.5697103478</v>
      </c>
      <c r="H3477" s="5">
        <f t="shared" si="54"/>
        <v>2.4492443118721862E-4</v>
      </c>
    </row>
    <row r="3478" spans="1:8">
      <c r="A3478" s="3" t="s">
        <v>14583</v>
      </c>
      <c r="B3478" s="1">
        <f>IF(ISERROR(SEARCH(" ",A3478)), 0, SEARCH(" ",A3478))</f>
        <v>6</v>
      </c>
      <c r="C3478" s="1">
        <f>IF(0=B3478,-1,LEFT(A3478,B3478-1)+0)</f>
        <v>27019</v>
      </c>
      <c r="D3478" s="1">
        <f>IF(B3478=0,-1,RIGHT(A3478,LEN(A3478)-B3478)+0)</f>
        <v>8846214</v>
      </c>
      <c r="F3478" s="1">
        <f>IF(C3478&lt;0,443300000,44330*(1-POWER(C3478/$A$1,1/5.255))*1000)</f>
        <v>8844049.627064459</v>
      </c>
      <c r="H3478" s="5">
        <f t="shared" si="54"/>
        <v>2.4466658115448873E-4</v>
      </c>
    </row>
    <row r="3479" spans="1:8">
      <c r="A3479" s="3" t="s">
        <v>14584</v>
      </c>
      <c r="B3479" s="1">
        <f>IF(ISERROR(SEARCH(" ",A3479)), 0, SEARCH(" ",A3479))</f>
        <v>6</v>
      </c>
      <c r="C3479" s="1">
        <f>IF(0=B3479,-1,LEFT(A3479,B3479-1)+0)</f>
        <v>26999</v>
      </c>
      <c r="D3479" s="1">
        <f>IF(B3479=0,-1,RIGHT(A3479,LEN(A3479)-B3479)+0)</f>
        <v>8851209</v>
      </c>
      <c r="F3479" s="1">
        <f>IF(C3479&lt;0,443300000,44330*(1-POWER(C3479/$A$1,1/5.255))*1000)</f>
        <v>8849049.680351695</v>
      </c>
      <c r="H3479" s="5">
        <f t="shared" si="54"/>
        <v>2.4395759362421047E-4</v>
      </c>
    </row>
    <row r="3480" spans="1:8">
      <c r="A3480" s="3" t="s">
        <v>14585</v>
      </c>
      <c r="B3480" s="1">
        <f>IF(ISERROR(SEARCH(" ",A3480)), 0, SEARCH(" ",A3480))</f>
        <v>6</v>
      </c>
      <c r="C3480" s="1">
        <f>IF(0=B3480,-1,LEFT(A3480,B3480-1)+0)</f>
        <v>26979</v>
      </c>
      <c r="D3480" s="1">
        <f>IF(B3480=0,-1,RIGHT(A3480,LEN(A3480)-B3480)+0)</f>
        <v>8856205</v>
      </c>
      <c r="F3480" s="1">
        <f>IF(C3480&lt;0,443300000,44330*(1-POWER(C3480/$A$1,1/5.255))*1000)</f>
        <v>8854052.7335895151</v>
      </c>
      <c r="H3480" s="5">
        <f t="shared" si="54"/>
        <v>2.4302355359715703E-4</v>
      </c>
    </row>
    <row r="3481" spans="1:8">
      <c r="A3481" s="3" t="s">
        <v>14586</v>
      </c>
      <c r="B3481" s="1">
        <f>IF(ISERROR(SEARCH(" ",A3481)), 0, SEARCH(" ",A3481))</f>
        <v>6</v>
      </c>
      <c r="C3481" s="1">
        <f>IF(0=B3481,-1,LEFT(A3481,B3481-1)+0)</f>
        <v>26959</v>
      </c>
      <c r="D3481" s="1">
        <f>IF(B3481=0,-1,RIGHT(A3481,LEN(A3481)-B3481)+0)</f>
        <v>8861201</v>
      </c>
      <c r="F3481" s="1">
        <f>IF(C3481&lt;0,443300000,44330*(1-POWER(C3481/$A$1,1/5.255))*1000)</f>
        <v>8859058.7908037677</v>
      </c>
      <c r="H3481" s="5">
        <f t="shared" si="54"/>
        <v>2.4175156349937884E-4</v>
      </c>
    </row>
    <row r="3482" spans="1:8">
      <c r="A3482" s="3" t="s">
        <v>14587</v>
      </c>
      <c r="B3482" s="1">
        <f>IF(ISERROR(SEARCH(" ",A3482)), 0, SEARCH(" ",A3482))</f>
        <v>6</v>
      </c>
      <c r="C3482" s="1">
        <f>IF(0=B3482,-1,LEFT(A3482,B3482-1)+0)</f>
        <v>26939</v>
      </c>
      <c r="D3482" s="1">
        <f>IF(B3482=0,-1,RIGHT(A3482,LEN(A3482)-B3482)+0)</f>
        <v>8866197</v>
      </c>
      <c r="F3482" s="1">
        <f>IF(C3482&lt;0,443300000,44330*(1-POWER(C3482/$A$1,1/5.255))*1000)</f>
        <v>8864067.8560286835</v>
      </c>
      <c r="H3482" s="5">
        <f t="shared" si="54"/>
        <v>2.4014173961130306E-4</v>
      </c>
    </row>
    <row r="3483" spans="1:8">
      <c r="A3483" s="3" t="s">
        <v>14588</v>
      </c>
      <c r="B3483" s="1">
        <f>IF(ISERROR(SEARCH(" ",A3483)), 0, SEARCH(" ",A3483))</f>
        <v>6</v>
      </c>
      <c r="C3483" s="1">
        <f>IF(0=B3483,-1,LEFT(A3483,B3483-1)+0)</f>
        <v>26919</v>
      </c>
      <c r="D3483" s="1">
        <f>IF(B3483=0,-1,RIGHT(A3483,LEN(A3483)-B3483)+0)</f>
        <v>8871192</v>
      </c>
      <c r="F3483" s="1">
        <f>IF(C3483&lt;0,443300000,44330*(1-POWER(C3483/$A$1,1/5.255))*1000)</f>
        <v>8869079.9333069101</v>
      </c>
      <c r="H3483" s="5">
        <f t="shared" si="54"/>
        <v>2.3808149942982886E-4</v>
      </c>
    </row>
    <row r="3484" spans="1:8">
      <c r="A3484" s="3" t="s">
        <v>14589</v>
      </c>
      <c r="B3484" s="1">
        <f>IF(ISERROR(SEARCH(" ",A3484)), 0, SEARCH(" ",A3484))</f>
        <v>6</v>
      </c>
      <c r="C3484" s="1">
        <f>IF(0=B3484,-1,LEFT(A3484,B3484-1)+0)</f>
        <v>26899</v>
      </c>
      <c r="D3484" s="1">
        <f>IF(B3484=0,-1,RIGHT(A3484,LEN(A3484)-B3484)+0)</f>
        <v>8876188</v>
      </c>
      <c r="F3484" s="1">
        <f>IF(C3484&lt;0,443300000,44330*(1-POWER(C3484/$A$1,1/5.255))*1000)</f>
        <v>8874095.0266895425</v>
      </c>
      <c r="H3484" s="5">
        <f t="shared" si="54"/>
        <v>2.3579641513423808E-4</v>
      </c>
    </row>
    <row r="3485" spans="1:8">
      <c r="A3485" s="3" t="s">
        <v>14590</v>
      </c>
      <c r="B3485" s="1">
        <f>IF(ISERROR(SEARCH(" ",A3485)), 0, SEARCH(" ",A3485))</f>
        <v>6</v>
      </c>
      <c r="C3485" s="1">
        <f>IF(0=B3485,-1,LEFT(A3485,B3485-1)+0)</f>
        <v>26879</v>
      </c>
      <c r="D3485" s="1">
        <f>IF(B3485=0,-1,RIGHT(A3485,LEN(A3485)-B3485)+0)</f>
        <v>8881162</v>
      </c>
      <c r="F3485" s="1">
        <f>IF(C3485&lt;0,443300000,44330*(1-POWER(C3485/$A$1,1/5.255))*1000)</f>
        <v>8879113.1402361449</v>
      </c>
      <c r="H3485" s="5">
        <f t="shared" si="54"/>
        <v>2.3069726279681808E-4</v>
      </c>
    </row>
    <row r="3486" spans="1:8">
      <c r="A3486" s="3" t="s">
        <v>14591</v>
      </c>
      <c r="B3486" s="1">
        <f>IF(ISERROR(SEARCH(" ",A3486)), 0, SEARCH(" ",A3486))</f>
        <v>6</v>
      </c>
      <c r="C3486" s="1">
        <f>IF(0=B3486,-1,LEFT(A3486,B3486-1)+0)</f>
        <v>26859</v>
      </c>
      <c r="D3486" s="1">
        <f>IF(B3486=0,-1,RIGHT(A3486,LEN(A3486)-B3486)+0)</f>
        <v>8886158</v>
      </c>
      <c r="F3486" s="1">
        <f>IF(C3486&lt;0,443300000,44330*(1-POWER(C3486/$A$1,1/5.255))*1000)</f>
        <v>8884134.2780147605</v>
      </c>
      <c r="H3486" s="5">
        <f t="shared" si="54"/>
        <v>2.2773869035859316E-4</v>
      </c>
    </row>
    <row r="3487" spans="1:8">
      <c r="A3487" s="3" t="s">
        <v>14592</v>
      </c>
      <c r="B3487" s="1">
        <f>IF(ISERROR(SEARCH(" ",A3487)), 0, SEARCH(" ",A3487))</f>
        <v>6</v>
      </c>
      <c r="C3487" s="1">
        <f>IF(0=B3487,-1,LEFT(A3487,B3487-1)+0)</f>
        <v>26839</v>
      </c>
      <c r="D3487" s="1">
        <f>IF(B3487=0,-1,RIGHT(A3487,LEN(A3487)-B3487)+0)</f>
        <v>8891153</v>
      </c>
      <c r="F3487" s="1">
        <f>IF(C3487&lt;0,443300000,44330*(1-POWER(C3487/$A$1,1/5.255))*1000)</f>
        <v>8889158.4441019539</v>
      </c>
      <c r="H3487" s="5">
        <f t="shared" si="54"/>
        <v>2.2433039877349102E-4</v>
      </c>
    </row>
    <row r="3488" spans="1:8">
      <c r="A3488" s="3" t="s">
        <v>14593</v>
      </c>
      <c r="B3488" s="1">
        <f>IF(ISERROR(SEARCH(" ",A3488)), 0, SEARCH(" ",A3488))</f>
        <v>6</v>
      </c>
      <c r="C3488" s="1">
        <f>IF(0=B3488,-1,LEFT(A3488,B3488-1)+0)</f>
        <v>26819</v>
      </c>
      <c r="D3488" s="1">
        <f>IF(B3488=0,-1,RIGHT(A3488,LEN(A3488)-B3488)+0)</f>
        <v>8896149</v>
      </c>
      <c r="F3488" s="1">
        <f>IF(C3488&lt;0,443300000,44330*(1-POWER(C3488/$A$1,1/5.255))*1000)</f>
        <v>8894185.6425828189</v>
      </c>
      <c r="H3488" s="5">
        <f t="shared" si="54"/>
        <v>2.2069745203021377E-4</v>
      </c>
    </row>
    <row r="3489" spans="1:8">
      <c r="A3489" s="3" t="s">
        <v>14594</v>
      </c>
      <c r="B3489" s="1">
        <f>IF(ISERROR(SEARCH(" ",A3489)), 0, SEARCH(" ",A3489))</f>
        <v>6</v>
      </c>
      <c r="C3489" s="1">
        <f>IF(0=B3489,-1,LEFT(A3489,B3489-1)+0)</f>
        <v>26799</v>
      </c>
      <c r="D3489" s="1">
        <f>IF(B3489=0,-1,RIGHT(A3489,LEN(A3489)-B3489)+0)</f>
        <v>8901145</v>
      </c>
      <c r="F3489" s="1">
        <f>IF(C3489&lt;0,443300000,44330*(1-POWER(C3489/$A$1,1/5.255))*1000)</f>
        <v>8899215.8775510285</v>
      </c>
      <c r="H3489" s="5">
        <f t="shared" si="54"/>
        <v>2.167274489935278E-4</v>
      </c>
    </row>
    <row r="3490" spans="1:8">
      <c r="A3490" s="3" t="s">
        <v>14595</v>
      </c>
      <c r="B3490" s="1">
        <f>IF(ISERROR(SEARCH(" ",A3490)), 0, SEARCH(" ",A3490))</f>
        <v>6</v>
      </c>
      <c r="C3490" s="1">
        <f>IF(0=B3490,-1,LEFT(A3490,B3490-1)+0)</f>
        <v>26779</v>
      </c>
      <c r="D3490" s="1">
        <f>IF(B3490=0,-1,RIGHT(A3490,LEN(A3490)-B3490)+0)</f>
        <v>8906140</v>
      </c>
      <c r="F3490" s="1">
        <f>IF(C3490&lt;0,443300000,44330*(1-POWER(C3490/$A$1,1/5.255))*1000)</f>
        <v>8904249.1531088259</v>
      </c>
      <c r="H3490" s="5">
        <f t="shared" si="54"/>
        <v>2.1230823804410136E-4</v>
      </c>
    </row>
    <row r="3491" spans="1:8">
      <c r="A3491" s="3" t="s">
        <v>14596</v>
      </c>
      <c r="B3491" s="1">
        <f>IF(ISERROR(SEARCH(" ",A3491)), 0, SEARCH(" ",A3491))</f>
        <v>6</v>
      </c>
      <c r="C3491" s="1">
        <f>IF(0=B3491,-1,LEFT(A3491,B3491-1)+0)</f>
        <v>26759</v>
      </c>
      <c r="D3491" s="1">
        <f>IF(B3491=0,-1,RIGHT(A3491,LEN(A3491)-B3491)+0)</f>
        <v>8911136</v>
      </c>
      <c r="F3491" s="1">
        <f>IF(C3491&lt;0,443300000,44330*(1-POWER(C3491/$A$1,1/5.255))*1000)</f>
        <v>8909285.4733670652</v>
      </c>
      <c r="H3491" s="5">
        <f t="shared" si="54"/>
        <v>2.0766450348584162E-4</v>
      </c>
    </row>
    <row r="3492" spans="1:8">
      <c r="A3492" s="3" t="s">
        <v>14597</v>
      </c>
      <c r="B3492" s="1">
        <f>IF(ISERROR(SEARCH(" ",A3492)), 0, SEARCH(" ",A3492))</f>
        <v>6</v>
      </c>
      <c r="C3492" s="1">
        <f>IF(0=B3492,-1,LEFT(A3492,B3492-1)+0)</f>
        <v>26739</v>
      </c>
      <c r="D3492" s="1">
        <f>IF(B3492=0,-1,RIGHT(A3492,LEN(A3492)-B3492)+0)</f>
        <v>8916132</v>
      </c>
      <c r="F3492" s="1">
        <f>IF(C3492&lt;0,443300000,44330*(1-POWER(C3492/$A$1,1/5.255))*1000)</f>
        <v>8914324.8424452506</v>
      </c>
      <c r="H3492" s="5">
        <f t="shared" si="54"/>
        <v>2.0268402876375086E-4</v>
      </c>
    </row>
    <row r="3493" spans="1:8">
      <c r="A3493" s="3" t="s">
        <v>14598</v>
      </c>
      <c r="B3493" s="1">
        <f>IF(ISERROR(SEARCH(" ",A3493)), 0, SEARCH(" ",A3493))</f>
        <v>6</v>
      </c>
      <c r="C3493" s="1">
        <f>IF(0=B3493,-1,LEFT(A3493,B3493-1)+0)</f>
        <v>26719</v>
      </c>
      <c r="D3493" s="1">
        <f>IF(B3493=0,-1,RIGHT(A3493,LEN(A3493)-B3493)+0)</f>
        <v>8921127</v>
      </c>
      <c r="F3493" s="1">
        <f>IF(C3493&lt;0,443300000,44330*(1-POWER(C3493/$A$1,1/5.255))*1000)</f>
        <v>8919367.2644715365</v>
      </c>
      <c r="H3493" s="5">
        <f t="shared" si="54"/>
        <v>1.9725484554401006E-4</v>
      </c>
    </row>
    <row r="3494" spans="1:8">
      <c r="A3494" s="3" t="s">
        <v>14599</v>
      </c>
      <c r="B3494" s="1">
        <f>IF(ISERROR(SEARCH(" ",A3494)), 0, SEARCH(" ",A3494))</f>
        <v>6</v>
      </c>
      <c r="C3494" s="1">
        <f>IF(0=B3494,-1,LEFT(A3494,B3494-1)+0)</f>
        <v>26699</v>
      </c>
      <c r="D3494" s="1">
        <f>IF(B3494=0,-1,RIGHT(A3494,LEN(A3494)-B3494)+0)</f>
        <v>8926101</v>
      </c>
      <c r="F3494" s="1">
        <f>IF(C3494&lt;0,443300000,44330*(1-POWER(C3494/$A$1,1/5.255))*1000)</f>
        <v>8924412.7435827516</v>
      </c>
      <c r="H3494" s="5">
        <f t="shared" si="54"/>
        <v>1.8913705068410026E-4</v>
      </c>
    </row>
    <row r="3495" spans="1:8">
      <c r="A3495" s="3" t="s">
        <v>14600</v>
      </c>
      <c r="B3495" s="1">
        <f>IF(ISERROR(SEARCH(" ",A3495)), 0, SEARCH(" ",A3495))</f>
        <v>6</v>
      </c>
      <c r="C3495" s="1">
        <f>IF(0=B3495,-1,LEFT(A3495,B3495-1)+0)</f>
        <v>26679</v>
      </c>
      <c r="D3495" s="1">
        <f>IF(B3495=0,-1,RIGHT(A3495,LEN(A3495)-B3495)+0)</f>
        <v>8931097</v>
      </c>
      <c r="F3495" s="1">
        <f>IF(C3495&lt;0,443300000,44330*(1-POWER(C3495/$A$1,1/5.255))*1000)</f>
        <v>8929461.2839244585</v>
      </c>
      <c r="H3495" s="5">
        <f t="shared" si="54"/>
        <v>1.8314839437321659E-4</v>
      </c>
    </row>
    <row r="3496" spans="1:8">
      <c r="A3496" s="3" t="s">
        <v>14601</v>
      </c>
      <c r="B3496" s="1">
        <f>IF(ISERROR(SEARCH(" ",A3496)), 0, SEARCH(" ",A3496))</f>
        <v>6</v>
      </c>
      <c r="C3496" s="1">
        <f>IF(0=B3496,-1,LEFT(A3496,B3496-1)+0)</f>
        <v>26659</v>
      </c>
      <c r="D3496" s="1">
        <f>IF(B3496=0,-1,RIGHT(A3496,LEN(A3496)-B3496)+0)</f>
        <v>8936093</v>
      </c>
      <c r="F3496" s="1">
        <f>IF(C3496&lt;0,443300000,44330*(1-POWER(C3496/$A$1,1/5.255))*1000)</f>
        <v>8934512.8896509353</v>
      </c>
      <c r="H3496" s="5">
        <f t="shared" si="54"/>
        <v>1.7682340023371431E-4</v>
      </c>
    </row>
    <row r="3497" spans="1:8">
      <c r="A3497" s="3" t="s">
        <v>14602</v>
      </c>
      <c r="B3497" s="1">
        <f>IF(ISERROR(SEARCH(" ",A3497)), 0, SEARCH(" ",A3497))</f>
        <v>6</v>
      </c>
      <c r="C3497" s="1">
        <f>IF(0=B3497,-1,LEFT(A3497,B3497-1)+0)</f>
        <v>26639</v>
      </c>
      <c r="D3497" s="1">
        <f>IF(B3497=0,-1,RIGHT(A3497,LEN(A3497)-B3497)+0)</f>
        <v>8941088</v>
      </c>
      <c r="F3497" s="1">
        <f>IF(C3497&lt;0,443300000,44330*(1-POWER(C3497/$A$1,1/5.255))*1000)</f>
        <v>8939567.5649252292</v>
      </c>
      <c r="H3497" s="5">
        <f t="shared" si="54"/>
        <v>1.7005034228170253E-4</v>
      </c>
    </row>
    <row r="3498" spans="1:8">
      <c r="A3498" s="3" t="s">
        <v>14603</v>
      </c>
      <c r="B3498" s="1">
        <f>IF(ISERROR(SEARCH(" ",A3498)), 0, SEARCH(" ",A3498))</f>
        <v>6</v>
      </c>
      <c r="C3498" s="1">
        <f>IF(0=B3498,-1,LEFT(A3498,B3498-1)+0)</f>
        <v>26619</v>
      </c>
      <c r="D3498" s="1">
        <f>IF(B3498=0,-1,RIGHT(A3498,LEN(A3498)-B3498)+0)</f>
        <v>8946084</v>
      </c>
      <c r="F3498" s="1">
        <f>IF(C3498&lt;0,443300000,44330*(1-POWER(C3498/$A$1,1/5.255))*1000)</f>
        <v>8944625.3139191624</v>
      </c>
      <c r="H3498" s="5">
        <f t="shared" si="54"/>
        <v>1.6305302754117022E-4</v>
      </c>
    </row>
    <row r="3499" spans="1:8">
      <c r="A3499" s="3" t="s">
        <v>14604</v>
      </c>
      <c r="B3499" s="1">
        <f>IF(ISERROR(SEARCH(" ",A3499)), 0, SEARCH(" ",A3499))</f>
        <v>6</v>
      </c>
      <c r="C3499" s="1">
        <f>IF(0=B3499,-1,LEFT(A3499,B3499-1)+0)</f>
        <v>26599</v>
      </c>
      <c r="D3499" s="1">
        <f>IF(B3499=0,-1,RIGHT(A3499,LEN(A3499)-B3499)+0)</f>
        <v>8951080</v>
      </c>
      <c r="F3499" s="1">
        <f>IF(C3499&lt;0,443300000,44330*(1-POWER(C3499/$A$1,1/5.255))*1000)</f>
        <v>8949686.1408133749</v>
      </c>
      <c r="H3499" s="5">
        <f t="shared" si="54"/>
        <v>1.5571966585318286E-4</v>
      </c>
    </row>
    <row r="3500" spans="1:8">
      <c r="A3500" s="3" t="s">
        <v>14605</v>
      </c>
      <c r="B3500" s="1">
        <f>IF(ISERROR(SEARCH(" ",A3500)), 0, SEARCH(" ",A3500))</f>
        <v>6</v>
      </c>
      <c r="C3500" s="1">
        <f>IF(0=B3500,-1,LEFT(A3500,B3500-1)+0)</f>
        <v>26579</v>
      </c>
      <c r="D3500" s="1">
        <f>IF(B3500=0,-1,RIGHT(A3500,LEN(A3500)-B3500)+0)</f>
        <v>8956075</v>
      </c>
      <c r="F3500" s="1">
        <f>IF(C3500&lt;0,443300000,44330*(1-POWER(C3500/$A$1,1/5.255))*1000)</f>
        <v>8954750.0497973356</v>
      </c>
      <c r="H3500" s="5">
        <f t="shared" si="54"/>
        <v>1.4793871228907309E-4</v>
      </c>
    </row>
    <row r="3501" spans="1:8">
      <c r="A3501" s="3" t="s">
        <v>14606</v>
      </c>
      <c r="B3501" s="1">
        <f>IF(ISERROR(SEARCH(" ",A3501)), 0, SEARCH(" ",A3501))</f>
        <v>6</v>
      </c>
      <c r="C3501" s="1">
        <f>IF(0=B3501,-1,LEFT(A3501,B3501-1)+0)</f>
        <v>26559</v>
      </c>
      <c r="D3501" s="1">
        <f>IF(B3501=0,-1,RIGHT(A3501,LEN(A3501)-B3501)+0)</f>
        <v>8961071</v>
      </c>
      <c r="F3501" s="1">
        <f>IF(C3501&lt;0,443300000,44330*(1-POWER(C3501/$A$1,1/5.255))*1000)</f>
        <v>8959817.0450693853</v>
      </c>
      <c r="H3501" s="5">
        <f t="shared" si="54"/>
        <v>1.3993360063932985E-4</v>
      </c>
    </row>
    <row r="3502" spans="1:8">
      <c r="A3502" s="3" t="s">
        <v>14607</v>
      </c>
      <c r="B3502" s="1">
        <f>IF(ISERROR(SEARCH(" ",A3502)), 0, SEARCH(" ",A3502))</f>
        <v>6</v>
      </c>
      <c r="C3502" s="1">
        <f>IF(0=B3502,-1,LEFT(A3502,B3502-1)+0)</f>
        <v>26539</v>
      </c>
      <c r="D3502" s="1">
        <f>IF(B3502=0,-1,RIGHT(A3502,LEN(A3502)-B3502)+0)</f>
        <v>8966067</v>
      </c>
      <c r="F3502" s="1">
        <f>IF(C3502&lt;0,443300000,44330*(1-POWER(C3502/$A$1,1/5.255))*1000)</f>
        <v>8964887.1308367345</v>
      </c>
      <c r="H3502" s="5">
        <f t="shared" si="54"/>
        <v>1.31592722122805E-4</v>
      </c>
    </row>
    <row r="3503" spans="1:8">
      <c r="A3503" s="3" t="s">
        <v>14608</v>
      </c>
      <c r="B3503" s="1">
        <f>IF(ISERROR(SEARCH(" ",A3503)), 0, SEARCH(" ",A3503))</f>
        <v>6</v>
      </c>
      <c r="C3503" s="1">
        <f>IF(0=B3503,-1,LEFT(A3503,B3503-1)+0)</f>
        <v>26519</v>
      </c>
      <c r="D3503" s="1">
        <f>IF(B3503=0,-1,RIGHT(A3503,LEN(A3503)-B3503)+0)</f>
        <v>8971041</v>
      </c>
      <c r="F3503" s="1">
        <f>IF(C3503&lt;0,443300000,44330*(1-POWER(C3503/$A$1,1/5.255))*1000)</f>
        <v>8969960.311315516</v>
      </c>
      <c r="H3503" s="5">
        <f t="shared" si="54"/>
        <v>1.2046413392648524E-4</v>
      </c>
    </row>
    <row r="3504" spans="1:8">
      <c r="A3504" s="3" t="s">
        <v>14609</v>
      </c>
      <c r="B3504" s="1">
        <f>IF(ISERROR(SEARCH(" ",A3504)), 0, SEARCH(" ",A3504))</f>
        <v>6</v>
      </c>
      <c r="C3504" s="1">
        <f>IF(0=B3504,-1,LEFT(A3504,B3504-1)+0)</f>
        <v>26499</v>
      </c>
      <c r="D3504" s="1">
        <f>IF(B3504=0,-1,RIGHT(A3504,LEN(A3504)-B3504)+0)</f>
        <v>8976036</v>
      </c>
      <c r="F3504" s="1">
        <f>IF(C3504&lt;0,443300000,44330*(1-POWER(C3504/$A$1,1/5.255))*1000)</f>
        <v>8975036.5907307956</v>
      </c>
      <c r="H3504" s="5">
        <f t="shared" si="54"/>
        <v>1.1134194083049168E-4</v>
      </c>
    </row>
    <row r="3505" spans="1:8">
      <c r="A3505" s="3" t="s">
        <v>14610</v>
      </c>
      <c r="B3505" s="1">
        <f>IF(ISERROR(SEARCH(" ",A3505)), 0, SEARCH(" ",A3505))</f>
        <v>6</v>
      </c>
      <c r="C3505" s="1">
        <f>IF(0=B3505,-1,LEFT(A3505,B3505-1)+0)</f>
        <v>26479</v>
      </c>
      <c r="D3505" s="1">
        <f>IF(B3505=0,-1,RIGHT(A3505,LEN(A3505)-B3505)+0)</f>
        <v>8981032</v>
      </c>
      <c r="F3505" s="1">
        <f>IF(C3505&lt;0,443300000,44330*(1-POWER(C3505/$A$1,1/5.255))*1000)</f>
        <v>8980115.9733165987</v>
      </c>
      <c r="H3505" s="5">
        <f t="shared" si="54"/>
        <v>1.0199570421320361E-4</v>
      </c>
    </row>
    <row r="3506" spans="1:8">
      <c r="A3506" s="3" t="s">
        <v>14611</v>
      </c>
      <c r="B3506" s="1">
        <f>IF(ISERROR(SEARCH(" ",A3506)), 0, SEARCH(" ",A3506))</f>
        <v>6</v>
      </c>
      <c r="C3506" s="1">
        <f>IF(0=B3506,-1,LEFT(A3506,B3506-1)+0)</f>
        <v>26459</v>
      </c>
      <c r="D3506" s="1">
        <f>IF(B3506=0,-1,RIGHT(A3506,LEN(A3506)-B3506)+0)</f>
        <v>8986028</v>
      </c>
      <c r="F3506" s="1">
        <f>IF(C3506&lt;0,443300000,44330*(1-POWER(C3506/$A$1,1/5.255))*1000)</f>
        <v>8985198.4633159451</v>
      </c>
      <c r="H3506" s="5">
        <f t="shared" si="54"/>
        <v>9.2314055114771658E-5</v>
      </c>
    </row>
    <row r="3507" spans="1:8">
      <c r="A3507" s="3" t="s">
        <v>14612</v>
      </c>
      <c r="B3507" s="1">
        <f>IF(ISERROR(SEARCH(" ",A3507)), 0, SEARCH(" ",A3507))</f>
        <v>6</v>
      </c>
      <c r="C3507" s="1">
        <f>IF(0=B3507,-1,LEFT(A3507,B3507-1)+0)</f>
        <v>26439</v>
      </c>
      <c r="D3507" s="1">
        <f>IF(B3507=0,-1,RIGHT(A3507,LEN(A3507)-B3507)+0)</f>
        <v>8991023</v>
      </c>
      <c r="F3507" s="1">
        <f>IF(C3507&lt;0,443300000,44330*(1-POWER(C3507/$A$1,1/5.255))*1000)</f>
        <v>8990284.0649808627</v>
      </c>
      <c r="H3507" s="5">
        <f t="shared" si="54"/>
        <v>8.2185866851562699E-5</v>
      </c>
    </row>
    <row r="3508" spans="1:8">
      <c r="A3508" s="3" t="s">
        <v>14613</v>
      </c>
      <c r="B3508" s="1">
        <f>IF(ISERROR(SEARCH(" ",A3508)), 0, SEARCH(" ",A3508))</f>
        <v>6</v>
      </c>
      <c r="C3508" s="1">
        <f>IF(0=B3508,-1,LEFT(A3508,B3508-1)+0)</f>
        <v>26419</v>
      </c>
      <c r="D3508" s="1">
        <f>IF(B3508=0,-1,RIGHT(A3508,LEN(A3508)-B3508)+0)</f>
        <v>8996019</v>
      </c>
      <c r="F3508" s="1">
        <f>IF(C3508&lt;0,443300000,44330*(1-POWER(C3508/$A$1,1/5.255))*1000)</f>
        <v>8995372.7825724296</v>
      </c>
      <c r="H3508" s="5">
        <f t="shared" si="54"/>
        <v>7.1833710841470296E-5</v>
      </c>
    </row>
    <row r="3509" spans="1:8">
      <c r="A3509" s="3" t="s">
        <v>14614</v>
      </c>
      <c r="B3509" s="1">
        <f>IF(ISERROR(SEARCH(" ",A3509)), 0, SEARCH(" ",A3509))</f>
        <v>6</v>
      </c>
      <c r="C3509" s="1">
        <f>IF(0=B3509,-1,LEFT(A3509,B3509-1)+0)</f>
        <v>26399</v>
      </c>
      <c r="D3509" s="1">
        <f>IF(B3509=0,-1,RIGHT(A3509,LEN(A3509)-B3509)+0)</f>
        <v>9001015</v>
      </c>
      <c r="F3509" s="1">
        <f>IF(C3509&lt;0,443300000,44330*(1-POWER(C3509/$A$1,1/5.255))*1000)</f>
        <v>9000464.6203607693</v>
      </c>
      <c r="H3509" s="5">
        <f t="shared" si="54"/>
        <v>6.114639729304624E-5</v>
      </c>
    </row>
    <row r="3510" spans="1:8">
      <c r="A3510" s="3" t="s">
        <v>14615</v>
      </c>
      <c r="B3510" s="1">
        <f>IF(ISERROR(SEARCH(" ",A3510)), 0, SEARCH(" ",A3510))</f>
        <v>6</v>
      </c>
      <c r="C3510" s="1">
        <f>IF(0=B3510,-1,LEFT(A3510,B3510-1)+0)</f>
        <v>26379</v>
      </c>
      <c r="D3510" s="1">
        <f>IF(B3510=0,-1,RIGHT(A3510,LEN(A3510)-B3510)+0)</f>
        <v>9006010</v>
      </c>
      <c r="F3510" s="1">
        <f>IF(C3510&lt;0,443300000,44330*(1-POWER(C3510/$A$1,1/5.255))*1000)</f>
        <v>9005559.5826251283</v>
      </c>
      <c r="H3510" s="5">
        <f t="shared" si="54"/>
        <v>5.0012977430812444E-5</v>
      </c>
    </row>
    <row r="3511" spans="1:8">
      <c r="A3511" s="3" t="s">
        <v>14616</v>
      </c>
      <c r="B3511" s="1">
        <f>IF(ISERROR(SEARCH(" ",A3511)), 0, SEARCH(" ",A3511))</f>
        <v>6</v>
      </c>
      <c r="C3511" s="1">
        <f>IF(0=B3511,-1,LEFT(A3511,B3511-1)+0)</f>
        <v>26359</v>
      </c>
      <c r="D3511" s="1">
        <f>IF(B3511=0,-1,RIGHT(A3511,LEN(A3511)-B3511)+0)</f>
        <v>9010984</v>
      </c>
      <c r="F3511" s="1">
        <f>IF(C3511&lt;0,443300000,44330*(1-POWER(C3511/$A$1,1/5.255))*1000)</f>
        <v>9010657.6736538447</v>
      </c>
      <c r="H3511" s="5">
        <f t="shared" si="54"/>
        <v>3.6214285382734672E-5</v>
      </c>
    </row>
    <row r="3512" spans="1:8">
      <c r="A3512" s="3" t="s">
        <v>14617</v>
      </c>
      <c r="B3512" s="1">
        <f>IF(ISERROR(SEARCH(" ",A3512)), 0, SEARCH(" ",A3512))</f>
        <v>6</v>
      </c>
      <c r="C3512" s="1">
        <f>IF(0=B3512,-1,LEFT(A3512,B3512-1)+0)</f>
        <v>26339</v>
      </c>
      <c r="D3512" s="1">
        <f>IF(B3512=0,-1,RIGHT(A3512,LEN(A3512)-B3512)+0)</f>
        <v>9015980</v>
      </c>
      <c r="F3512" s="1">
        <f>IF(C3512&lt;0,443300000,44330*(1-POWER(C3512/$A$1,1/5.255))*1000)</f>
        <v>9015758.8977444172</v>
      </c>
      <c r="H3512" s="5">
        <f t="shared" si="54"/>
        <v>2.45233746728375E-5</v>
      </c>
    </row>
    <row r="3513" spans="1:8">
      <c r="A3513" s="3" t="s">
        <v>14618</v>
      </c>
      <c r="B3513" s="1">
        <f>IF(ISERROR(SEARCH(" ",A3513)), 0, SEARCH(" ",A3513))</f>
        <v>6</v>
      </c>
      <c r="C3513" s="1">
        <f>IF(0=B3513,-1,LEFT(A3513,B3513-1)+0)</f>
        <v>26319</v>
      </c>
      <c r="D3513" s="1">
        <f>IF(B3513=0,-1,RIGHT(A3513,LEN(A3513)-B3513)+0)</f>
        <v>9020976</v>
      </c>
      <c r="F3513" s="1">
        <f>IF(C3513&lt;0,443300000,44330*(1-POWER(C3513/$A$1,1/5.255))*1000)</f>
        <v>9020863.2592035066</v>
      </c>
      <c r="H3513" s="5">
        <f t="shared" si="54"/>
        <v>1.2497627362423574E-5</v>
      </c>
    </row>
    <row r="3514" spans="1:8">
      <c r="A3514" s="3" t="s">
        <v>14619</v>
      </c>
      <c r="B3514" s="1">
        <f>IF(ISERROR(SEARCH(" ",A3514)), 0, SEARCH(" ",A3514))</f>
        <v>6</v>
      </c>
      <c r="C3514" s="1">
        <f>IF(0=B3514,-1,LEFT(A3514,B3514-1)+0)</f>
        <v>26299</v>
      </c>
      <c r="D3514" s="1">
        <f>IF(B3514=0,-1,RIGHT(A3514,LEN(A3514)-B3514)+0)</f>
        <v>9025985</v>
      </c>
      <c r="F3514" s="1">
        <f>IF(C3514&lt;0,443300000,44330*(1-POWER(C3514/$A$1,1/5.255))*1000)</f>
        <v>9025970.7623469755</v>
      </c>
      <c r="H3514" s="5">
        <f t="shared" si="54"/>
        <v>1.5774071222691648E-6</v>
      </c>
    </row>
    <row r="3515" spans="1:8">
      <c r="A3515" s="3" t="s">
        <v>14620</v>
      </c>
      <c r="B3515" s="1">
        <f>IF(ISERROR(SEARCH(" ",A3515)), 0, SEARCH(" ",A3515))</f>
        <v>6</v>
      </c>
      <c r="C3515" s="1">
        <f>IF(0=B3515,-1,LEFT(A3515,B3515-1)+0)</f>
        <v>26279</v>
      </c>
      <c r="D3515" s="1">
        <f>IF(B3515=0,-1,RIGHT(A3515,LEN(A3515)-B3515)+0)</f>
        <v>9031216</v>
      </c>
      <c r="F3515" s="1">
        <f>IF(C3515&lt;0,443300000,44330*(1-POWER(C3515/$A$1,1/5.255))*1000)</f>
        <v>9031081.4114999119</v>
      </c>
      <c r="H3515" s="5">
        <f t="shared" si="54"/>
        <v>1.4902588985589622E-5</v>
      </c>
    </row>
    <row r="3516" spans="1:8">
      <c r="A3516" s="3" t="s">
        <v>14621</v>
      </c>
      <c r="B3516" s="1">
        <f>IF(ISERROR(SEARCH(" ",A3516)), 0, SEARCH(" ",A3516))</f>
        <v>6</v>
      </c>
      <c r="C3516" s="1">
        <f>IF(0=B3516,-1,LEFT(A3516,B3516-1)+0)</f>
        <v>26259</v>
      </c>
      <c r="D3516" s="1">
        <f>IF(B3516=0,-1,RIGHT(A3516,LEN(A3516)-B3516)+0)</f>
        <v>9036447</v>
      </c>
      <c r="F3516" s="1">
        <f>IF(C3516&lt;0,443300000,44330*(1-POWER(C3516/$A$1,1/5.255))*1000)</f>
        <v>9036195.2109966632</v>
      </c>
      <c r="H3516" s="5">
        <f t="shared" si="54"/>
        <v>2.7863717159720201E-5</v>
      </c>
    </row>
    <row r="3517" spans="1:8">
      <c r="A3517" s="3" t="s">
        <v>14622</v>
      </c>
      <c r="B3517" s="1">
        <f>IF(ISERROR(SEARCH(" ",A3517)), 0, SEARCH(" ",A3517))</f>
        <v>6</v>
      </c>
      <c r="C3517" s="1">
        <f>IF(0=B3517,-1,LEFT(A3517,B3517-1)+0)</f>
        <v>26239</v>
      </c>
      <c r="D3517" s="1">
        <f>IF(B3517=0,-1,RIGHT(A3517,LEN(A3517)-B3517)+0)</f>
        <v>9041678</v>
      </c>
      <c r="F3517" s="1">
        <f>IF(C3517&lt;0,443300000,44330*(1-POWER(C3517/$A$1,1/5.255))*1000)</f>
        <v>9041312.1651808321</v>
      </c>
      <c r="H3517" s="5">
        <f t="shared" si="54"/>
        <v>4.0460943108995077E-5</v>
      </c>
    </row>
    <row r="3518" spans="1:8">
      <c r="A3518" s="3" t="s">
        <v>14623</v>
      </c>
      <c r="B3518" s="1">
        <f>IF(ISERROR(SEARCH(" ",A3518)), 0, SEARCH(" ",A3518))</f>
        <v>6</v>
      </c>
      <c r="C3518" s="1">
        <f>IF(0=B3518,-1,LEFT(A3518,B3518-1)+0)</f>
        <v>26219</v>
      </c>
      <c r="D3518" s="1">
        <f>IF(B3518=0,-1,RIGHT(A3518,LEN(A3518)-B3518)+0)</f>
        <v>9046910</v>
      </c>
      <c r="F3518" s="1">
        <f>IF(C3518&lt;0,443300000,44330*(1-POWER(C3518/$A$1,1/5.255))*1000)</f>
        <v>9046432.2784053497</v>
      </c>
      <c r="H3518" s="5">
        <f t="shared" si="54"/>
        <v>5.2804946070017098E-5</v>
      </c>
    </row>
    <row r="3519" spans="1:8">
      <c r="A3519" s="3" t="s">
        <v>14624</v>
      </c>
      <c r="B3519" s="1">
        <f>IF(ISERROR(SEARCH(" ",A3519)), 0, SEARCH(" ",A3519))</f>
        <v>6</v>
      </c>
      <c r="C3519" s="1">
        <f>IF(0=B3519,-1,LEFT(A3519,B3519-1)+0)</f>
        <v>26199</v>
      </c>
      <c r="D3519" s="1">
        <f>IF(B3519=0,-1,RIGHT(A3519,LEN(A3519)-B3519)+0)</f>
        <v>9052141</v>
      </c>
      <c r="F3519" s="1">
        <f>IF(C3519&lt;0,443300000,44330*(1-POWER(C3519/$A$1,1/5.255))*1000)</f>
        <v>9051555.5550324731</v>
      </c>
      <c r="H3519" s="5">
        <f t="shared" si="54"/>
        <v>6.4674751257955717E-5</v>
      </c>
    </row>
    <row r="3520" spans="1:8">
      <c r="A3520" s="3" t="s">
        <v>14625</v>
      </c>
      <c r="B3520" s="1">
        <f>IF(ISERROR(SEARCH(" ",A3520)), 0, SEARCH(" ",A3520))</f>
        <v>6</v>
      </c>
      <c r="C3520" s="1">
        <f>IF(0=B3520,-1,LEFT(A3520,B3520-1)+0)</f>
        <v>26179</v>
      </c>
      <c r="D3520" s="1">
        <f>IF(B3520=0,-1,RIGHT(A3520,LEN(A3520)-B3520)+0)</f>
        <v>9057349</v>
      </c>
      <c r="F3520" s="1">
        <f>IF(C3520&lt;0,443300000,44330*(1-POWER(C3520/$A$1,1/5.255))*1000)</f>
        <v>9056681.9994338136</v>
      </c>
      <c r="H3520" s="5">
        <f t="shared" si="54"/>
        <v>7.3641919527047409E-5</v>
      </c>
    </row>
    <row r="3521" spans="1:8">
      <c r="A3521" s="3" t="s">
        <v>14626</v>
      </c>
      <c r="B3521" s="1">
        <f>IF(ISERROR(SEARCH(" ",A3521)), 0, SEARCH(" ",A3521))</f>
        <v>6</v>
      </c>
      <c r="C3521" s="1">
        <f>IF(0=B3521,-1,LEFT(A3521,B3521-1)+0)</f>
        <v>26159</v>
      </c>
      <c r="D3521" s="1">
        <f>IF(B3521=0,-1,RIGHT(A3521,LEN(A3521)-B3521)+0)</f>
        <v>9062580</v>
      </c>
      <c r="F3521" s="1">
        <f>IF(C3521&lt;0,443300000,44330*(1-POWER(C3521/$A$1,1/5.255))*1000)</f>
        <v>9061811.6159903686</v>
      </c>
      <c r="H3521" s="5">
        <f t="shared" si="54"/>
        <v>8.4786452603050197E-5</v>
      </c>
    </row>
    <row r="3522" spans="1:8">
      <c r="A3522" s="3" t="s">
        <v>14627</v>
      </c>
      <c r="B3522" s="1">
        <f>IF(ISERROR(SEARCH(" ",A3522)), 0, SEARCH(" ",A3522))</f>
        <v>6</v>
      </c>
      <c r="C3522" s="1">
        <f>IF(0=B3522,-1,LEFT(A3522,B3522-1)+0)</f>
        <v>26139</v>
      </c>
      <c r="D3522" s="1">
        <f>IF(B3522=0,-1,RIGHT(A3522,LEN(A3522)-B3522)+0)</f>
        <v>9067812</v>
      </c>
      <c r="F3522" s="1">
        <f>IF(C3522&lt;0,443300000,44330*(1-POWER(C3522/$A$1,1/5.255))*1000)</f>
        <v>9066944.4090925604</v>
      </c>
      <c r="H3522" s="5">
        <f t="shared" si="54"/>
        <v>9.5678087220995483E-5</v>
      </c>
    </row>
    <row r="3523" spans="1:8">
      <c r="A3523" s="3" t="s">
        <v>14628</v>
      </c>
      <c r="B3523" s="1">
        <f>IF(ISERROR(SEARCH(" ",A3523)), 0, SEARCH(" ",A3523))</f>
        <v>6</v>
      </c>
      <c r="C3523" s="1">
        <f>IF(0=B3523,-1,LEFT(A3523,B3523-1)+0)</f>
        <v>26119</v>
      </c>
      <c r="D3523" s="1">
        <f>IF(B3523=0,-1,RIGHT(A3523,LEN(A3523)-B3523)+0)</f>
        <v>9073043</v>
      </c>
      <c r="F3523" s="1">
        <f>IF(C3523&lt;0,443300000,44330*(1-POWER(C3523/$A$1,1/5.255))*1000)</f>
        <v>9072080.3831402436</v>
      </c>
      <c r="H3523" s="5">
        <f t="shared" si="54"/>
        <v>1.0609636257167636E-4</v>
      </c>
    </row>
    <row r="3524" spans="1:8">
      <c r="A3524" s="3" t="s">
        <v>14629</v>
      </c>
      <c r="B3524" s="1">
        <f>IF(ISERROR(SEARCH(" ",A3524)), 0, SEARCH(" ",A3524))</f>
        <v>6</v>
      </c>
      <c r="C3524" s="1">
        <f>IF(0=B3524,-1,LEFT(A3524,B3524-1)+0)</f>
        <v>26099</v>
      </c>
      <c r="D3524" s="1">
        <f>IF(B3524=0,-1,RIGHT(A3524,LEN(A3524)-B3524)+0)</f>
        <v>9078274</v>
      </c>
      <c r="F3524" s="1">
        <f>IF(C3524&lt;0,443300000,44330*(1-POWER(C3524/$A$1,1/5.255))*1000)</f>
        <v>9077219.5425427444</v>
      </c>
      <c r="H3524" s="5">
        <f t="shared" ref="H3524:H3587" si="55">IF(D3524&gt;0,ABS((F3524-D3524)/D3524),0)</f>
        <v>1.1615175497628427E-4</v>
      </c>
    </row>
    <row r="3525" spans="1:8">
      <c r="A3525" s="3" t="s">
        <v>14630</v>
      </c>
      <c r="B3525" s="1">
        <f>IF(ISERROR(SEARCH(" ",A3525)), 0, SEARCH(" ",A3525))</f>
        <v>6</v>
      </c>
      <c r="C3525" s="1">
        <f>IF(0=B3525,-1,LEFT(A3525,B3525-1)+0)</f>
        <v>26079</v>
      </c>
      <c r="D3525" s="1">
        <f>IF(B3525=0,-1,RIGHT(A3525,LEN(A3525)-B3525)+0)</f>
        <v>9083505</v>
      </c>
      <c r="F3525" s="1">
        <f>IF(C3525&lt;0,443300000,44330*(1-POWER(C3525/$A$1,1/5.255))*1000)</f>
        <v>9082361.8917188812</v>
      </c>
      <c r="H3525" s="5">
        <f t="shared" si="55"/>
        <v>1.2584440489863717E-4</v>
      </c>
    </row>
    <row r="3526" spans="1:8">
      <c r="A3526" s="3" t="s">
        <v>14631</v>
      </c>
      <c r="B3526" s="1">
        <f>IF(ISERROR(SEARCH(" ",A3526)), 0, SEARCH(" ",A3526))</f>
        <v>6</v>
      </c>
      <c r="C3526" s="1">
        <f>IF(0=B3526,-1,LEFT(A3526,B3526-1)+0)</f>
        <v>26059</v>
      </c>
      <c r="D3526" s="1">
        <f>IF(B3526=0,-1,RIGHT(A3526,LEN(A3526)-B3526)+0)</f>
        <v>9088736</v>
      </c>
      <c r="F3526" s="1">
        <f>IF(C3526&lt;0,443300000,44330*(1-POWER(C3526/$A$1,1/5.255))*1000)</f>
        <v>9087507.4350970089</v>
      </c>
      <c r="H3526" s="5">
        <f t="shared" si="55"/>
        <v>1.3517445142988602E-4</v>
      </c>
    </row>
    <row r="3527" spans="1:8">
      <c r="A3527" s="3" t="s">
        <v>14632</v>
      </c>
      <c r="B3527" s="1">
        <f>IF(ISERROR(SEARCH(" ",A3527)), 0, SEARCH(" ",A3527))</f>
        <v>6</v>
      </c>
      <c r="C3527" s="1">
        <f>IF(0=B3527,-1,LEFT(A3527,B3527-1)+0)</f>
        <v>26039</v>
      </c>
      <c r="D3527" s="1">
        <f>IF(B3527=0,-1,RIGHT(A3527,LEN(A3527)-B3527)+0)</f>
        <v>9093968</v>
      </c>
      <c r="F3527" s="1">
        <f>IF(C3527&lt;0,443300000,44330*(1-POWER(C3527/$A$1,1/5.255))*1000)</f>
        <v>9092656.1771150231</v>
      </c>
      <c r="H3527" s="5">
        <f t="shared" si="55"/>
        <v>1.4425197944141258E-4</v>
      </c>
    </row>
    <row r="3528" spans="1:8">
      <c r="A3528" s="3" t="s">
        <v>14633</v>
      </c>
      <c r="B3528" s="1">
        <f>IF(ISERROR(SEARCH(" ",A3528)), 0, SEARCH(" ",A3528))</f>
        <v>6</v>
      </c>
      <c r="C3528" s="1">
        <f>IF(0=B3528,-1,LEFT(A3528,B3528-1)+0)</f>
        <v>26019</v>
      </c>
      <c r="D3528" s="1">
        <f>IF(B3528=0,-1,RIGHT(A3528,LEN(A3528)-B3528)+0)</f>
        <v>9099199</v>
      </c>
      <c r="F3528" s="1">
        <f>IF(C3528&lt;0,443300000,44330*(1-POWER(C3528/$A$1,1/5.255))*1000)</f>
        <v>9097808.122220397</v>
      </c>
      <c r="H3528" s="5">
        <f t="shared" si="55"/>
        <v>1.5285716683446582E-4</v>
      </c>
    </row>
    <row r="3529" spans="1:8">
      <c r="A3529" s="3" t="s">
        <v>14634</v>
      </c>
      <c r="B3529" s="1">
        <f>IF(ISERROR(SEARCH(" ",A3529)), 0, SEARCH(" ",A3529))</f>
        <v>6</v>
      </c>
      <c r="C3529" s="1">
        <f>IF(0=B3529,-1,LEFT(A3529,B3529-1)+0)</f>
        <v>25999</v>
      </c>
      <c r="D3529" s="1">
        <f>IF(B3529=0,-1,RIGHT(A3529,LEN(A3529)-B3529)+0)</f>
        <v>9104407</v>
      </c>
      <c r="F3529" s="1">
        <f>IF(C3529&lt;0,443300000,44330*(1-POWER(C3529/$A$1,1/5.255))*1000)</f>
        <v>9102963.2748702299</v>
      </c>
      <c r="H3529" s="5">
        <f t="shared" si="55"/>
        <v>1.585743178847469E-4</v>
      </c>
    </row>
    <row r="3530" spans="1:8">
      <c r="A3530" s="3" t="s">
        <v>14635</v>
      </c>
      <c r="B3530" s="1">
        <f>IF(ISERROR(SEARCH(" ",A3530)), 0, SEARCH(" ",A3530))</f>
        <v>6</v>
      </c>
      <c r="C3530" s="1">
        <f>IF(0=B3530,-1,LEFT(A3530,B3530-1)+0)</f>
        <v>25979</v>
      </c>
      <c r="D3530" s="1">
        <f>IF(B3530=0,-1,RIGHT(A3530,LEN(A3530)-B3530)+0)</f>
        <v>9109639</v>
      </c>
      <c r="F3530" s="1">
        <f>IF(C3530&lt;0,443300000,44330*(1-POWER(C3530/$A$1,1/5.255))*1000)</f>
        <v>9108121.639531238</v>
      </c>
      <c r="H3530" s="5">
        <f t="shared" si="55"/>
        <v>1.6656647631832562E-4</v>
      </c>
    </row>
    <row r="3531" spans="1:8">
      <c r="A3531" s="3" t="s">
        <v>14636</v>
      </c>
      <c r="B3531" s="1">
        <f>IF(ISERROR(SEARCH(" ",A3531)), 0, SEARCH(" ",A3531))</f>
        <v>6</v>
      </c>
      <c r="C3531" s="1">
        <f>IF(0=B3531,-1,LEFT(A3531,B3531-1)+0)</f>
        <v>25959</v>
      </c>
      <c r="D3531" s="1">
        <f>IF(B3531=0,-1,RIGHT(A3531,LEN(A3531)-B3531)+0)</f>
        <v>9114870</v>
      </c>
      <c r="F3531" s="1">
        <f>IF(C3531&lt;0,443300000,44330*(1-POWER(C3531/$A$1,1/5.255))*1000)</f>
        <v>9113283.2206798177</v>
      </c>
      <c r="H3531" s="5">
        <f t="shared" si="55"/>
        <v>1.7408688441878807E-4</v>
      </c>
    </row>
    <row r="3532" spans="1:8">
      <c r="A3532" s="3" t="s">
        <v>14637</v>
      </c>
      <c r="B3532" s="1">
        <f>IF(ISERROR(SEARCH(" ",A3532)), 0, SEARCH(" ",A3532))</f>
        <v>6</v>
      </c>
      <c r="C3532" s="1">
        <f>IF(0=B3532,-1,LEFT(A3532,B3532-1)+0)</f>
        <v>25939</v>
      </c>
      <c r="D3532" s="1">
        <f>IF(B3532=0,-1,RIGHT(A3532,LEN(A3532)-B3532)+0)</f>
        <v>9120101</v>
      </c>
      <c r="F3532" s="1">
        <f>IF(C3532&lt;0,443300000,44330*(1-POWER(C3532/$A$1,1/5.255))*1000)</f>
        <v>9118448.0228020474</v>
      </c>
      <c r="H3532" s="5">
        <f t="shared" si="55"/>
        <v>1.8124549256116445E-4</v>
      </c>
    </row>
    <row r="3533" spans="1:8">
      <c r="A3533" s="3" t="s">
        <v>14638</v>
      </c>
      <c r="B3533" s="1">
        <f>IF(ISERROR(SEARCH(" ",A3533)), 0, SEARCH(" ",A3533))</f>
        <v>6</v>
      </c>
      <c r="C3533" s="1">
        <f>IF(0=B3533,-1,LEFT(A3533,B3533-1)+0)</f>
        <v>25919</v>
      </c>
      <c r="D3533" s="1">
        <f>IF(B3533=0,-1,RIGHT(A3533,LEN(A3533)-B3533)+0)</f>
        <v>9125332</v>
      </c>
      <c r="F3533" s="1">
        <f>IF(C3533&lt;0,443300000,44330*(1-POWER(C3533/$A$1,1/5.255))*1000)</f>
        <v>9123616.0503937285</v>
      </c>
      <c r="H3533" s="5">
        <f t="shared" si="55"/>
        <v>1.880424302668068E-4</v>
      </c>
    </row>
    <row r="3534" spans="1:8">
      <c r="A3534" s="3" t="s">
        <v>14639</v>
      </c>
      <c r="B3534" s="1">
        <f>IF(ISERROR(SEARCH(" ",A3534)), 0, SEARCH(" ",A3534))</f>
        <v>6</v>
      </c>
      <c r="C3534" s="1">
        <f>IF(0=B3534,-1,LEFT(A3534,B3534-1)+0)</f>
        <v>25899</v>
      </c>
      <c r="D3534" s="1">
        <f>IF(B3534=0,-1,RIGHT(A3534,LEN(A3534)-B3534)+0)</f>
        <v>9130563</v>
      </c>
      <c r="F3534" s="1">
        <f>IF(C3534&lt;0,443300000,44330*(1-POWER(C3534/$A$1,1/5.255))*1000)</f>
        <v>9128787.3079604171</v>
      </c>
      <c r="H3534" s="5">
        <f t="shared" si="55"/>
        <v>1.9447782569189637E-4</v>
      </c>
    </row>
    <row r="3535" spans="1:8">
      <c r="A3535" s="3" t="s">
        <v>14640</v>
      </c>
      <c r="B3535" s="1">
        <f>IF(ISERROR(SEARCH(" ",A3535)), 0, SEARCH(" ",A3535))</f>
        <v>6</v>
      </c>
      <c r="C3535" s="1">
        <f>IF(0=B3535,-1,LEFT(A3535,B3535-1)+0)</f>
        <v>25879</v>
      </c>
      <c r="D3535" s="1">
        <f>IF(B3535=0,-1,RIGHT(A3535,LEN(A3535)-B3535)+0)</f>
        <v>9135795</v>
      </c>
      <c r="F3535" s="1">
        <f>IF(C3535&lt;0,443300000,44330*(1-POWER(C3535/$A$1,1/5.255))*1000)</f>
        <v>9133961.8000174556</v>
      </c>
      <c r="H3535" s="5">
        <f t="shared" si="55"/>
        <v>2.0066124322452587E-4</v>
      </c>
    </row>
    <row r="3536" spans="1:8">
      <c r="A3536" s="3" t="s">
        <v>14641</v>
      </c>
      <c r="B3536" s="1">
        <f>IF(ISERROR(SEARCH(" ",A3536)), 0, SEARCH(" ",A3536))</f>
        <v>6</v>
      </c>
      <c r="C3536" s="1">
        <f>IF(0=B3536,-1,LEFT(A3536,B3536-1)+0)</f>
        <v>25859</v>
      </c>
      <c r="D3536" s="1">
        <f>IF(B3536=0,-1,RIGHT(A3536,LEN(A3536)-B3536)+0)</f>
        <v>9141026</v>
      </c>
      <c r="F3536" s="1">
        <f>IF(C3536&lt;0,443300000,44330*(1-POWER(C3536/$A$1,1/5.255))*1000)</f>
        <v>9139139.5310899727</v>
      </c>
      <c r="H3536" s="5">
        <f t="shared" si="55"/>
        <v>2.063738698508565E-4</v>
      </c>
    </row>
    <row r="3537" spans="1:8">
      <c r="A3537" s="3" t="s">
        <v>14642</v>
      </c>
      <c r="B3537" s="1">
        <f>IF(ISERROR(SEARCH(" ",A3537)), 0, SEARCH(" ",A3537))</f>
        <v>6</v>
      </c>
      <c r="C3537" s="1">
        <f>IF(0=B3537,-1,LEFT(A3537,B3537-1)+0)</f>
        <v>25839</v>
      </c>
      <c r="D3537" s="1">
        <f>IF(B3537=0,-1,RIGHT(A3537,LEN(A3537)-B3537)+0)</f>
        <v>9146234</v>
      </c>
      <c r="F3537" s="1">
        <f>IF(C3537&lt;0,443300000,44330*(1-POWER(C3537/$A$1,1/5.255))*1000)</f>
        <v>9144320.5057129543</v>
      </c>
      <c r="H3537" s="5">
        <f t="shared" si="55"/>
        <v>2.0921116680872943E-4</v>
      </c>
    </row>
    <row r="3538" spans="1:8">
      <c r="A3538" s="3" t="s">
        <v>14643</v>
      </c>
      <c r="B3538" s="1">
        <f>IF(ISERROR(SEARCH(" ",A3538)), 0, SEARCH(" ",A3538))</f>
        <v>6</v>
      </c>
      <c r="C3538" s="1">
        <f>IF(0=B3538,-1,LEFT(A3538,B3538-1)+0)</f>
        <v>25819</v>
      </c>
      <c r="D3538" s="1">
        <f>IF(B3538=0,-1,RIGHT(A3538,LEN(A3538)-B3538)+0)</f>
        <v>9151465</v>
      </c>
      <c r="F3538" s="1">
        <f>IF(C3538&lt;0,443300000,44330*(1-POWER(C3538/$A$1,1/5.255))*1000)</f>
        <v>9149504.7284312397</v>
      </c>
      <c r="H3538" s="5">
        <f t="shared" si="55"/>
        <v>2.1420303402354442E-4</v>
      </c>
    </row>
    <row r="3539" spans="1:8">
      <c r="A3539" s="3" t="s">
        <v>14644</v>
      </c>
      <c r="B3539" s="1">
        <f>IF(ISERROR(SEARCH(" ",A3539)), 0, SEARCH(" ",A3539))</f>
        <v>6</v>
      </c>
      <c r="C3539" s="1">
        <f>IF(0=B3539,-1,LEFT(A3539,B3539-1)+0)</f>
        <v>25799</v>
      </c>
      <c r="D3539" s="1">
        <f>IF(B3539=0,-1,RIGHT(A3539,LEN(A3539)-B3539)+0)</f>
        <v>9156697</v>
      </c>
      <c r="F3539" s="1">
        <f>IF(C3539&lt;0,443300000,44330*(1-POWER(C3539/$A$1,1/5.255))*1000)</f>
        <v>9154692.2037995718</v>
      </c>
      <c r="H3539" s="5">
        <f t="shared" si="55"/>
        <v>2.1894316263038497E-4</v>
      </c>
    </row>
    <row r="3540" spans="1:8">
      <c r="A3540" s="3" t="s">
        <v>14645</v>
      </c>
      <c r="B3540" s="1">
        <f>IF(ISERROR(SEARCH(" ",A3540)), 0, SEARCH(" ",A3540))</f>
        <v>6</v>
      </c>
      <c r="C3540" s="1">
        <f>IF(0=B3540,-1,LEFT(A3540,B3540-1)+0)</f>
        <v>25779</v>
      </c>
      <c r="D3540" s="1">
        <f>IF(B3540=0,-1,RIGHT(A3540,LEN(A3540)-B3540)+0)</f>
        <v>9161928</v>
      </c>
      <c r="F3540" s="1">
        <f>IF(C3540&lt;0,443300000,44330*(1-POWER(C3540/$A$1,1/5.255))*1000)</f>
        <v>9159882.9363826085</v>
      </c>
      <c r="H3540" s="5">
        <f t="shared" si="55"/>
        <v>2.2321323823888507E-4</v>
      </c>
    </row>
    <row r="3541" spans="1:8">
      <c r="A3541" s="3" t="s">
        <v>14646</v>
      </c>
      <c r="B3541" s="1">
        <f>IF(ISERROR(SEARCH(" ",A3541)), 0, SEARCH(" ",A3541))</f>
        <v>6</v>
      </c>
      <c r="C3541" s="1">
        <f>IF(0=B3541,-1,LEFT(A3541,B3541-1)+0)</f>
        <v>25759</v>
      </c>
      <c r="D3541" s="1">
        <f>IF(B3541=0,-1,RIGHT(A3541,LEN(A3541)-B3541)+0)</f>
        <v>9167159</v>
      </c>
      <c r="F3541" s="1">
        <f>IF(C3541&lt;0,443300000,44330*(1-POWER(C3541/$A$1,1/5.255))*1000)</f>
        <v>9165076.9307549652</v>
      </c>
      <c r="H3541" s="5">
        <f t="shared" si="55"/>
        <v>2.2712262818118774E-4</v>
      </c>
    </row>
    <row r="3542" spans="1:8">
      <c r="A3542" s="3" t="s">
        <v>14647</v>
      </c>
      <c r="B3542" s="1">
        <f>IF(ISERROR(SEARCH(" ",A3542)), 0, SEARCH(" ",A3542))</f>
        <v>6</v>
      </c>
      <c r="C3542" s="1">
        <f>IF(0=B3542,-1,LEFT(A3542,B3542-1)+0)</f>
        <v>25739</v>
      </c>
      <c r="D3542" s="1">
        <f>IF(B3542=0,-1,RIGHT(A3542,LEN(A3542)-B3542)+0)</f>
        <v>9172390</v>
      </c>
      <c r="F3542" s="1">
        <f>IF(C3542&lt;0,443300000,44330*(1-POWER(C3542/$A$1,1/5.255))*1000)</f>
        <v>9170274.1915012412</v>
      </c>
      <c r="H3542" s="5">
        <f t="shared" si="55"/>
        <v>2.3067144972671491E-4</v>
      </c>
    </row>
    <row r="3543" spans="1:8">
      <c r="A3543" s="3" t="s">
        <v>14648</v>
      </c>
      <c r="B3543" s="1">
        <f>IF(ISERROR(SEARCH(" ",A3543)), 0, SEARCH(" ",A3543))</f>
        <v>6</v>
      </c>
      <c r="C3543" s="1">
        <f>IF(0=B3543,-1,LEFT(A3543,B3543-1)+0)</f>
        <v>25719</v>
      </c>
      <c r="D3543" s="1">
        <f>IF(B3543=0,-1,RIGHT(A3543,LEN(A3543)-B3543)+0)</f>
        <v>9177622</v>
      </c>
      <c r="F3543" s="1">
        <f>IF(C3543&lt;0,443300000,44330*(1-POWER(C3543/$A$1,1/5.255))*1000)</f>
        <v>9175474.7232160512</v>
      </c>
      <c r="H3543" s="5">
        <f t="shared" si="55"/>
        <v>2.3396875399191253E-4</v>
      </c>
    </row>
    <row r="3544" spans="1:8">
      <c r="A3544" s="3" t="s">
        <v>14649</v>
      </c>
      <c r="B3544" s="1">
        <f>IF(ISERROR(SEARCH(" ",A3544)), 0, SEARCH(" ",A3544))</f>
        <v>6</v>
      </c>
      <c r="C3544" s="1">
        <f>IF(0=B3544,-1,LEFT(A3544,B3544-1)+0)</f>
        <v>25699</v>
      </c>
      <c r="D3544" s="1">
        <f>IF(B3544=0,-1,RIGHT(A3544,LEN(A3544)-B3544)+0)</f>
        <v>9182853</v>
      </c>
      <c r="F3544" s="1">
        <f>IF(C3544&lt;0,443300000,44330*(1-POWER(C3544/$A$1,1/5.255))*1000)</f>
        <v>9180678.530504046</v>
      </c>
      <c r="H3544" s="5">
        <f t="shared" si="55"/>
        <v>2.3679672275642353E-4</v>
      </c>
    </row>
    <row r="3545" spans="1:8">
      <c r="A3545" s="3" t="s">
        <v>14650</v>
      </c>
      <c r="B3545" s="1">
        <f>IF(ISERROR(SEARCH(" ",A3545)), 0, SEARCH(" ",A3545))</f>
        <v>6</v>
      </c>
      <c r="C3545" s="1">
        <f>IF(0=B3545,-1,LEFT(A3545,B3545-1)+0)</f>
        <v>25679</v>
      </c>
      <c r="D3545" s="1">
        <f>IF(B3545=0,-1,RIGHT(A3545,LEN(A3545)-B3545)+0)</f>
        <v>9188084</v>
      </c>
      <c r="F3545" s="1">
        <f>IF(C3545&lt;0,443300000,44330*(1-POWER(C3545/$A$1,1/5.255))*1000)</f>
        <v>9185885.6179799493</v>
      </c>
      <c r="H3545" s="5">
        <f t="shared" si="55"/>
        <v>2.3926446689545502E-4</v>
      </c>
    </row>
    <row r="3546" spans="1:8">
      <c r="A3546" s="3" t="s">
        <v>14651</v>
      </c>
      <c r="B3546" s="1">
        <f>IF(ISERROR(SEARCH(" ",A3546)), 0, SEARCH(" ",A3546))</f>
        <v>6</v>
      </c>
      <c r="C3546" s="1">
        <f>IF(0=B3546,-1,LEFT(A3546,B3546-1)+0)</f>
        <v>25659</v>
      </c>
      <c r="D3546" s="1">
        <f>IF(B3546=0,-1,RIGHT(A3546,LEN(A3546)-B3546)+0)</f>
        <v>9193292</v>
      </c>
      <c r="F3546" s="1">
        <f>IF(C3546&lt;0,443300000,44330*(1-POWER(C3546/$A$1,1/5.255))*1000)</f>
        <v>9191095.9902685843</v>
      </c>
      <c r="H3546" s="5">
        <f t="shared" si="55"/>
        <v>2.388708779635912E-4</v>
      </c>
    </row>
    <row r="3547" spans="1:8">
      <c r="A3547" s="3" t="s">
        <v>14652</v>
      </c>
      <c r="B3547" s="1">
        <f>IF(ISERROR(SEARCH(" ",A3547)), 0, SEARCH(" ",A3547))</f>
        <v>6</v>
      </c>
      <c r="C3547" s="1">
        <f>IF(0=B3547,-1,LEFT(A3547,B3547-1)+0)</f>
        <v>25639</v>
      </c>
      <c r="D3547" s="1">
        <f>IF(B3547=0,-1,RIGHT(A3547,LEN(A3547)-B3547)+0)</f>
        <v>9198524</v>
      </c>
      <c r="F3547" s="1">
        <f>IF(C3547&lt;0,443300000,44330*(1-POWER(C3547/$A$1,1/5.255))*1000)</f>
        <v>9196309.6520049162</v>
      </c>
      <c r="H3547" s="5">
        <f t="shared" si="55"/>
        <v>2.4072862070955938E-4</v>
      </c>
    </row>
    <row r="3548" spans="1:8">
      <c r="A3548" s="3" t="s">
        <v>14653</v>
      </c>
      <c r="B3548" s="1">
        <f>IF(ISERROR(SEARCH(" ",A3548)), 0, SEARCH(" ",A3548))</f>
        <v>6</v>
      </c>
      <c r="C3548" s="1">
        <f>IF(0=B3548,-1,LEFT(A3548,B3548-1)+0)</f>
        <v>25619</v>
      </c>
      <c r="D3548" s="1">
        <f>IF(B3548=0,-1,RIGHT(A3548,LEN(A3548)-B3548)+0)</f>
        <v>9203755</v>
      </c>
      <c r="F3548" s="1">
        <f>IF(C3548&lt;0,443300000,44330*(1-POWER(C3548/$A$1,1/5.255))*1000)</f>
        <v>9201526.6078340616</v>
      </c>
      <c r="H3548" s="5">
        <f t="shared" si="55"/>
        <v>2.4211771890259923E-4</v>
      </c>
    </row>
    <row r="3549" spans="1:8">
      <c r="A3549" s="3" t="s">
        <v>14654</v>
      </c>
      <c r="B3549" s="1">
        <f>IF(ISERROR(SEARCH(" ",A3549)), 0, SEARCH(" ",A3549))</f>
        <v>6</v>
      </c>
      <c r="C3549" s="1">
        <f>IF(0=B3549,-1,LEFT(A3549,B3549-1)+0)</f>
        <v>25599</v>
      </c>
      <c r="D3549" s="1">
        <f>IF(B3549=0,-1,RIGHT(A3549,LEN(A3549)-B3549)+0)</f>
        <v>9208986</v>
      </c>
      <c r="F3549" s="1">
        <f>IF(C3549&lt;0,443300000,44330*(1-POWER(C3549/$A$1,1/5.255))*1000)</f>
        <v>9206746.8624113332</v>
      </c>
      <c r="H3549" s="5">
        <f t="shared" si="55"/>
        <v>2.4314702928929981E-4</v>
      </c>
    </row>
    <row r="3550" spans="1:8">
      <c r="A3550" s="3" t="s">
        <v>14655</v>
      </c>
      <c r="B3550" s="1">
        <f>IF(ISERROR(SEARCH(" ",A3550)), 0, SEARCH(" ",A3550))</f>
        <v>6</v>
      </c>
      <c r="C3550" s="1">
        <f>IF(0=B3550,-1,LEFT(A3550,B3550-1)+0)</f>
        <v>25579</v>
      </c>
      <c r="D3550" s="1">
        <f>IF(B3550=0,-1,RIGHT(A3550,LEN(A3550)-B3550)+0)</f>
        <v>9214217</v>
      </c>
      <c r="F3550" s="1">
        <f>IF(C3550&lt;0,443300000,44330*(1-POWER(C3550/$A$1,1/5.255))*1000)</f>
        <v>9211970.4204022624</v>
      </c>
      <c r="H3550" s="5">
        <f t="shared" si="55"/>
        <v>2.4381665829420341E-4</v>
      </c>
    </row>
    <row r="3551" spans="1:8">
      <c r="A3551" s="3" t="s">
        <v>14656</v>
      </c>
      <c r="B3551" s="1">
        <f>IF(ISERROR(SEARCH(" ",A3551)), 0, SEARCH(" ",A3551))</f>
        <v>6</v>
      </c>
      <c r="C3551" s="1">
        <f>IF(0=B3551,-1,LEFT(A3551,B3551-1)+0)</f>
        <v>25559</v>
      </c>
      <c r="D3551" s="1">
        <f>IF(B3551=0,-1,RIGHT(A3551,LEN(A3551)-B3551)+0)</f>
        <v>9219448</v>
      </c>
      <c r="F3551" s="1">
        <f>IF(C3551&lt;0,443300000,44330*(1-POWER(C3551/$A$1,1/5.255))*1000)</f>
        <v>9217197.2864826396</v>
      </c>
      <c r="H3551" s="5">
        <f t="shared" si="55"/>
        <v>2.4412671098751132E-4</v>
      </c>
    </row>
    <row r="3552" spans="1:8">
      <c r="A3552" s="3" t="s">
        <v>14657</v>
      </c>
      <c r="B3552" s="1">
        <f>IF(ISERROR(SEARCH(" ",A3552)), 0, SEARCH(" ",A3552))</f>
        <v>6</v>
      </c>
      <c r="C3552" s="1">
        <f>IF(0=B3552,-1,LEFT(A3552,B3552-1)+0)</f>
        <v>25539</v>
      </c>
      <c r="D3552" s="1">
        <f>IF(B3552=0,-1,RIGHT(A3552,LEN(A3552)-B3552)+0)</f>
        <v>9224680</v>
      </c>
      <c r="F3552" s="1">
        <f>IF(C3552&lt;0,443300000,44330*(1-POWER(C3552/$A$1,1/5.255))*1000)</f>
        <v>9222427.4653385375</v>
      </c>
      <c r="H3552" s="5">
        <f t="shared" si="55"/>
        <v>2.4418566947173565E-4</v>
      </c>
    </row>
    <row r="3553" spans="1:8">
      <c r="A3553" s="3" t="s">
        <v>14658</v>
      </c>
      <c r="B3553" s="1">
        <f>IF(ISERROR(SEARCH(" ",A3553)), 0, SEARCH(" ",A3553))</f>
        <v>6</v>
      </c>
      <c r="C3553" s="1">
        <f>IF(0=B3553,-1,LEFT(A3553,B3553-1)+0)</f>
        <v>25519</v>
      </c>
      <c r="D3553" s="1">
        <f>IF(B3553=0,-1,RIGHT(A3553,LEN(A3553)-B3553)+0)</f>
        <v>9229911</v>
      </c>
      <c r="F3553" s="1">
        <f>IF(C3553&lt;0,443300000,44330*(1-POWER(C3553/$A$1,1/5.255))*1000)</f>
        <v>9227660.9616663381</v>
      </c>
      <c r="H3553" s="5">
        <f t="shared" si="55"/>
        <v>2.4377681796301765E-4</v>
      </c>
    </row>
    <row r="3554" spans="1:8">
      <c r="A3554" s="3" t="s">
        <v>14659</v>
      </c>
      <c r="B3554" s="1">
        <f>IF(ISERROR(SEARCH(" ",A3554)), 0, SEARCH(" ",A3554))</f>
        <v>6</v>
      </c>
      <c r="C3554" s="1">
        <f>IF(0=B3554,-1,LEFT(A3554,B3554-1)+0)</f>
        <v>25499</v>
      </c>
      <c r="D3554" s="1">
        <f>IF(B3554=0,-1,RIGHT(A3554,LEN(A3554)-B3554)+0)</f>
        <v>9235142</v>
      </c>
      <c r="F3554" s="1">
        <f>IF(C3554&lt;0,443300000,44330*(1-POWER(C3554/$A$1,1/5.255))*1000)</f>
        <v>9232897.7801727783</v>
      </c>
      <c r="H3554" s="5">
        <f t="shared" si="55"/>
        <v>2.430086973456073E-4</v>
      </c>
    </row>
    <row r="3555" spans="1:8">
      <c r="A3555" s="3" t="s">
        <v>14660</v>
      </c>
      <c r="B3555" s="1">
        <f>IF(ISERROR(SEARCH(" ",A3555)), 0, SEARCH(" ",A3555))</f>
        <v>6</v>
      </c>
      <c r="C3555" s="1">
        <f>IF(0=B3555,-1,LEFT(A3555,B3555-1)+0)</f>
        <v>25479</v>
      </c>
      <c r="D3555" s="1">
        <f>IF(B3555=0,-1,RIGHT(A3555,LEN(A3555)-B3555)+0)</f>
        <v>9240350</v>
      </c>
      <c r="F3555" s="1">
        <f>IF(C3555&lt;0,443300000,44330*(1-POWER(C3555/$A$1,1/5.255))*1000)</f>
        <v>9238137.9255749509</v>
      </c>
      <c r="H3555" s="5">
        <f t="shared" si="55"/>
        <v>2.3939292613906683E-4</v>
      </c>
    </row>
    <row r="3556" spans="1:8">
      <c r="A3556" s="3" t="s">
        <v>14661</v>
      </c>
      <c r="B3556" s="1">
        <f>IF(ISERROR(SEARCH(" ",A3556)), 0, SEARCH(" ",A3556))</f>
        <v>6</v>
      </c>
      <c r="C3556" s="1">
        <f>IF(0=B3556,-1,LEFT(A3556,B3556-1)+0)</f>
        <v>25459</v>
      </c>
      <c r="D3556" s="1">
        <f>IF(B3556=0,-1,RIGHT(A3556,LEN(A3556)-B3556)+0)</f>
        <v>9245582</v>
      </c>
      <c r="F3556" s="1">
        <f>IF(C3556&lt;0,443300000,44330*(1-POWER(C3556/$A$1,1/5.255))*1000)</f>
        <v>9243381.4026003778</v>
      </c>
      <c r="H3556" s="5">
        <f t="shared" si="55"/>
        <v>2.3801610321796962E-4</v>
      </c>
    </row>
    <row r="3557" spans="1:8">
      <c r="A3557" s="3" t="s">
        <v>14662</v>
      </c>
      <c r="B3557" s="1">
        <f>IF(ISERROR(SEARCH(" ",A3557)), 0, SEARCH(" ",A3557))</f>
        <v>6</v>
      </c>
      <c r="C3557" s="1">
        <f>IF(0=B3557,-1,LEFT(A3557,B3557-1)+0)</f>
        <v>25439</v>
      </c>
      <c r="D3557" s="1">
        <f>IF(B3557=0,-1,RIGHT(A3557,LEN(A3557)-B3557)+0)</f>
        <v>9250813</v>
      </c>
      <c r="F3557" s="1">
        <f>IF(C3557&lt;0,443300000,44330*(1-POWER(C3557/$A$1,1/5.255))*1000)</f>
        <v>9248628.2159870081</v>
      </c>
      <c r="H3557" s="5">
        <f t="shared" si="55"/>
        <v>2.3617210865595651E-4</v>
      </c>
    </row>
    <row r="3558" spans="1:8">
      <c r="A3558" s="3" t="s">
        <v>14663</v>
      </c>
      <c r="B3558" s="1">
        <f>IF(ISERROR(SEARCH(" ",A3558)), 0, SEARCH(" ",A3558))</f>
        <v>6</v>
      </c>
      <c r="C3558" s="1">
        <f>IF(0=B3558,-1,LEFT(A3558,B3558-1)+0)</f>
        <v>25419</v>
      </c>
      <c r="D3558" s="1">
        <f>IF(B3558=0,-1,RIGHT(A3558,LEN(A3558)-B3558)+0)</f>
        <v>9256044</v>
      </c>
      <c r="F3558" s="1">
        <f>IF(C3558&lt;0,443300000,44330*(1-POWER(C3558/$A$1,1/5.255))*1000)</f>
        <v>9253878.3704832681</v>
      </c>
      <c r="H3558" s="5">
        <f t="shared" si="55"/>
        <v>2.3396923315532507E-4</v>
      </c>
    </row>
    <row r="3559" spans="1:8">
      <c r="A3559" s="3" t="s">
        <v>14664</v>
      </c>
      <c r="B3559" s="1">
        <f>IF(ISERROR(SEARCH(" ",A3559)), 0, SEARCH(" ",A3559))</f>
        <v>6</v>
      </c>
      <c r="C3559" s="1">
        <f>IF(0=B3559,-1,LEFT(A3559,B3559-1)+0)</f>
        <v>25399</v>
      </c>
      <c r="D3559" s="1">
        <f>IF(B3559=0,-1,RIGHT(A3559,LEN(A3559)-B3559)+0)</f>
        <v>9261275</v>
      </c>
      <c r="F3559" s="1">
        <f>IF(C3559&lt;0,443300000,44330*(1-POWER(C3559/$A$1,1/5.255))*1000)</f>
        <v>9259131.870848069</v>
      </c>
      <c r="H3559" s="5">
        <f t="shared" si="55"/>
        <v>2.3140757098034909E-4</v>
      </c>
    </row>
    <row r="3560" spans="1:8">
      <c r="A3560" s="3" t="s">
        <v>14665</v>
      </c>
      <c r="B3560" s="1">
        <f>IF(ISERROR(SEARCH(" ",A3560)), 0, SEARCH(" ",A3560))</f>
        <v>6</v>
      </c>
      <c r="C3560" s="1">
        <f>IF(0=B3560,-1,LEFT(A3560,B3560-1)+0)</f>
        <v>25379</v>
      </c>
      <c r="D3560" s="1">
        <f>IF(B3560=0,-1,RIGHT(A3560,LEN(A3560)-B3560)+0)</f>
        <v>9266507</v>
      </c>
      <c r="F3560" s="1">
        <f>IF(C3560&lt;0,443300000,44330*(1-POWER(C3560/$A$1,1/5.255))*1000)</f>
        <v>9264388.7218508627</v>
      </c>
      <c r="H3560" s="5">
        <f t="shared" si="55"/>
        <v>2.2859510591609908E-4</v>
      </c>
    </row>
    <row r="3561" spans="1:8">
      <c r="A3561" s="3" t="s">
        <v>14666</v>
      </c>
      <c r="B3561" s="1">
        <f>IF(ISERROR(SEARCH(" ",A3561)), 0, SEARCH(" ",A3561))</f>
        <v>6</v>
      </c>
      <c r="C3561" s="1">
        <f>IF(0=B3561,-1,LEFT(A3561,B3561-1)+0)</f>
        <v>25359</v>
      </c>
      <c r="D3561" s="1">
        <f>IF(B3561=0,-1,RIGHT(A3561,LEN(A3561)-B3561)+0)</f>
        <v>9271738</v>
      </c>
      <c r="F3561" s="1">
        <f>IF(C3561&lt;0,443300000,44330*(1-POWER(C3561/$A$1,1/5.255))*1000)</f>
        <v>9269648.9282716755</v>
      </c>
      <c r="H3561" s="5">
        <f t="shared" si="55"/>
        <v>2.2531608726697385E-4</v>
      </c>
    </row>
    <row r="3562" spans="1:8">
      <c r="A3562" s="3" t="s">
        <v>14667</v>
      </c>
      <c r="B3562" s="1">
        <f>IF(ISERROR(SEARCH(" ",A3562)), 0, SEARCH(" ",A3562))</f>
        <v>6</v>
      </c>
      <c r="C3562" s="1">
        <f>IF(0=B3562,-1,LEFT(A3562,B3562-1)+0)</f>
        <v>25339</v>
      </c>
      <c r="D3562" s="1">
        <f>IF(B3562=0,-1,RIGHT(A3562,LEN(A3562)-B3562)+0)</f>
        <v>9276969</v>
      </c>
      <c r="F3562" s="1">
        <f>IF(C3562&lt;0,443300000,44330*(1-POWER(C3562/$A$1,1/5.255))*1000)</f>
        <v>9274912.4949011207</v>
      </c>
      <c r="H3562" s="5">
        <f t="shared" si="55"/>
        <v>2.216785567440548E-4</v>
      </c>
    </row>
    <row r="3563" spans="1:8">
      <c r="A3563" s="3" t="s">
        <v>14668</v>
      </c>
      <c r="B3563" s="1">
        <f>IF(ISERROR(SEARCH(" ",A3563)), 0, SEARCH(" ",A3563))</f>
        <v>6</v>
      </c>
      <c r="C3563" s="1">
        <f>IF(0=B3563,-1,LEFT(A3563,B3563-1)+0)</f>
        <v>25319</v>
      </c>
      <c r="D3563" s="1">
        <f>IF(B3563=0,-1,RIGHT(A3563,LEN(A3563)-B3563)+0)</f>
        <v>9282200</v>
      </c>
      <c r="F3563" s="1">
        <f>IF(C3563&lt;0,443300000,44330*(1-POWER(C3563/$A$1,1/5.255))*1000)</f>
        <v>9280179.4265404306</v>
      </c>
      <c r="H3563" s="5">
        <f t="shared" si="55"/>
        <v>2.1768260321576401E-4</v>
      </c>
    </row>
    <row r="3564" spans="1:8">
      <c r="A3564" s="3" t="s">
        <v>14669</v>
      </c>
      <c r="B3564" s="1">
        <f>IF(ISERROR(SEARCH(" ",A3564)), 0, SEARCH(" ",A3564))</f>
        <v>6</v>
      </c>
      <c r="C3564" s="1">
        <f>IF(0=B3564,-1,LEFT(A3564,B3564-1)+0)</f>
        <v>25299</v>
      </c>
      <c r="D3564" s="1">
        <f>IF(B3564=0,-1,RIGHT(A3564,LEN(A3564)-B3564)+0)</f>
        <v>9287409</v>
      </c>
      <c r="F3564" s="1">
        <f>IF(C3564&lt;0,443300000,44330*(1-POWER(C3564/$A$1,1/5.255))*1000)</f>
        <v>9285449.7280015089</v>
      </c>
      <c r="H3564" s="5">
        <f t="shared" si="55"/>
        <v>2.1096002108781235E-4</v>
      </c>
    </row>
    <row r="3565" spans="1:8">
      <c r="A3565" s="3" t="s">
        <v>14670</v>
      </c>
      <c r="B3565" s="1">
        <f>IF(ISERROR(SEARCH(" ",A3565)), 0, SEARCH(" ",A3565))</f>
        <v>6</v>
      </c>
      <c r="C3565" s="1">
        <f>IF(0=B3565,-1,LEFT(A3565,B3565-1)+0)</f>
        <v>25279</v>
      </c>
      <c r="D3565" s="1">
        <f>IF(B3565=0,-1,RIGHT(A3565,LEN(A3565)-B3565)+0)</f>
        <v>9292640</v>
      </c>
      <c r="F3565" s="1">
        <f>IF(C3565&lt;0,443300000,44330*(1-POWER(C3565/$A$1,1/5.255))*1000)</f>
        <v>9290723.4041069467</v>
      </c>
      <c r="H3565" s="5">
        <f t="shared" si="55"/>
        <v>2.0624880475874865E-4</v>
      </c>
    </row>
    <row r="3566" spans="1:8">
      <c r="A3566" s="3" t="s">
        <v>14671</v>
      </c>
      <c r="B3566" s="1">
        <f>IF(ISERROR(SEARCH(" ",A3566)), 0, SEARCH(" ",A3566))</f>
        <v>6</v>
      </c>
      <c r="C3566" s="1">
        <f>IF(0=B3566,-1,LEFT(A3566,B3566-1)+0)</f>
        <v>25259</v>
      </c>
      <c r="D3566" s="1">
        <f>IF(B3566=0,-1,RIGHT(A3566,LEN(A3566)-B3566)+0)</f>
        <v>9297871</v>
      </c>
      <c r="F3566" s="1">
        <f>IF(C3566&lt;0,443300000,44330*(1-POWER(C3566/$A$1,1/5.255))*1000)</f>
        <v>9296000.4596900567</v>
      </c>
      <c r="H3566" s="5">
        <f t="shared" si="55"/>
        <v>2.0117942160557603E-4</v>
      </c>
    </row>
    <row r="3567" spans="1:8">
      <c r="A3567" s="3" t="s">
        <v>14672</v>
      </c>
      <c r="B3567" s="1">
        <f>IF(ISERROR(SEARCH(" ",A3567)), 0, SEARCH(" ",A3567))</f>
        <v>6</v>
      </c>
      <c r="C3567" s="1">
        <f>IF(0=B3567,-1,LEFT(A3567,B3567-1)+0)</f>
        <v>25239</v>
      </c>
      <c r="D3567" s="1">
        <f>IF(B3567=0,-1,RIGHT(A3567,LEN(A3567)-B3567)+0)</f>
        <v>9303102</v>
      </c>
      <c r="F3567" s="1">
        <f>IF(C3567&lt;0,443300000,44330*(1-POWER(C3567/$A$1,1/5.255))*1000)</f>
        <v>9301280.899594916</v>
      </c>
      <c r="H3567" s="5">
        <f t="shared" si="55"/>
        <v>1.9575195510959347E-4</v>
      </c>
    </row>
    <row r="3568" spans="1:8">
      <c r="A3568" s="3" t="s">
        <v>14673</v>
      </c>
      <c r="B3568" s="1">
        <f>IF(ISERROR(SEARCH(" ",A3568)), 0, SEARCH(" ",A3568))</f>
        <v>6</v>
      </c>
      <c r="C3568" s="1">
        <f>IF(0=B3568,-1,LEFT(A3568,B3568-1)+0)</f>
        <v>25219</v>
      </c>
      <c r="D3568" s="1">
        <f>IF(B3568=0,-1,RIGHT(A3568,LEN(A3568)-B3568)+0)</f>
        <v>9308333</v>
      </c>
      <c r="F3568" s="1">
        <f>IF(C3568&lt;0,443300000,44330*(1-POWER(C3568/$A$1,1/5.255))*1000)</f>
        <v>9306564.7286763769</v>
      </c>
      <c r="H3568" s="5">
        <f t="shared" si="55"/>
        <v>1.8996648740683596E-4</v>
      </c>
    </row>
    <row r="3569" spans="1:8">
      <c r="A3569" s="3" t="s">
        <v>14674</v>
      </c>
      <c r="B3569" s="1">
        <f>IF(ISERROR(SEARCH(" ",A3569)), 0, SEARCH(" ",A3569))</f>
        <v>6</v>
      </c>
      <c r="C3569" s="1">
        <f>IF(0=B3569,-1,LEFT(A3569,B3569-1)+0)</f>
        <v>25199</v>
      </c>
      <c r="D3569" s="1">
        <f>IF(B3569=0,-1,RIGHT(A3569,LEN(A3569)-B3569)+0)</f>
        <v>9313565</v>
      </c>
      <c r="F3569" s="1">
        <f>IF(C3569&lt;0,443300000,44330*(1-POWER(C3569/$A$1,1/5.255))*1000)</f>
        <v>9311851.9518001284</v>
      </c>
      <c r="H3569" s="5">
        <f t="shared" si="55"/>
        <v>1.8393044981932858E-4</v>
      </c>
    </row>
    <row r="3570" spans="1:8">
      <c r="A3570" s="3" t="s">
        <v>14675</v>
      </c>
      <c r="B3570" s="1">
        <f>IF(ISERROR(SEARCH(" ",A3570)), 0, SEARCH(" ",A3570))</f>
        <v>6</v>
      </c>
      <c r="C3570" s="1">
        <f>IF(0=B3570,-1,LEFT(A3570,B3570-1)+0)</f>
        <v>25179</v>
      </c>
      <c r="D3570" s="1">
        <f>IF(B3570=0,-1,RIGHT(A3570,LEN(A3570)-B3570)+0)</f>
        <v>9318796</v>
      </c>
      <c r="F3570" s="1">
        <f>IF(C3570&lt;0,443300000,44330*(1-POWER(C3570/$A$1,1/5.255))*1000)</f>
        <v>9317142.5738427024</v>
      </c>
      <c r="H3570" s="5">
        <f t="shared" si="55"/>
        <v>1.7742916115961403E-4</v>
      </c>
    </row>
    <row r="3571" spans="1:8">
      <c r="A3571" s="3" t="s">
        <v>14676</v>
      </c>
      <c r="B3571" s="1">
        <f>IF(ISERROR(SEARCH(" ",A3571)), 0, SEARCH(" ",A3571))</f>
        <v>6</v>
      </c>
      <c r="C3571" s="1">
        <f>IF(0=B3571,-1,LEFT(A3571,B3571-1)+0)</f>
        <v>25159</v>
      </c>
      <c r="D3571" s="1">
        <f>IF(B3571=0,-1,RIGHT(A3571,LEN(A3571)-B3571)+0)</f>
        <v>9324027</v>
      </c>
      <c r="F3571" s="1">
        <f>IF(C3571&lt;0,443300000,44330*(1-POWER(C3571/$A$1,1/5.255))*1000)</f>
        <v>9322436.5996915214</v>
      </c>
      <c r="H3571" s="5">
        <f t="shared" si="55"/>
        <v>1.7057010972604687E-4</v>
      </c>
    </row>
    <row r="3572" spans="1:8">
      <c r="A3572" s="3" t="s">
        <v>14677</v>
      </c>
      <c r="B3572" s="1">
        <f>IF(ISERROR(SEARCH(" ",A3572)), 0, SEARCH(" ",A3572))</f>
        <v>6</v>
      </c>
      <c r="C3572" s="1">
        <f>IF(0=B3572,-1,LEFT(A3572,B3572-1)+0)</f>
        <v>25139</v>
      </c>
      <c r="D3572" s="1">
        <f>IF(B3572=0,-1,RIGHT(A3572,LEN(A3572)-B3572)+0)</f>
        <v>9329236</v>
      </c>
      <c r="F3572" s="1">
        <f>IF(C3572&lt;0,443300000,44330*(1-POWER(C3572/$A$1,1/5.255))*1000)</f>
        <v>9327734.0342449285</v>
      </c>
      <c r="H3572" s="5">
        <f t="shared" si="55"/>
        <v>1.6099557938843985E-4</v>
      </c>
    </row>
    <row r="3573" spans="1:8">
      <c r="A3573" s="3" t="s">
        <v>14678</v>
      </c>
      <c r="B3573" s="1">
        <f>IF(ISERROR(SEARCH(" ",A3573)), 0, SEARCH(" ",A3573))</f>
        <v>6</v>
      </c>
      <c r="C3573" s="1">
        <f>IF(0=B3573,-1,LEFT(A3573,B3573-1)+0)</f>
        <v>25119</v>
      </c>
      <c r="D3573" s="1">
        <f>IF(B3573=0,-1,RIGHT(A3573,LEN(A3573)-B3573)+0)</f>
        <v>9334467</v>
      </c>
      <c r="F3573" s="1">
        <f>IF(C3573&lt;0,443300000,44330*(1-POWER(C3573/$A$1,1/5.255))*1000)</f>
        <v>9333034.8824122213</v>
      </c>
      <c r="H3573" s="5">
        <f t="shared" si="55"/>
        <v>1.5342253476055112E-4</v>
      </c>
    </row>
    <row r="3574" spans="1:8">
      <c r="A3574" s="3" t="s">
        <v>14679</v>
      </c>
      <c r="B3574" s="1">
        <f>IF(ISERROR(SEARCH(" ",A3574)), 0, SEARCH(" ",A3574))</f>
        <v>6</v>
      </c>
      <c r="C3574" s="1">
        <f>IF(0=B3574,-1,LEFT(A3574,B3574-1)+0)</f>
        <v>25099</v>
      </c>
      <c r="D3574" s="1">
        <f>IF(B3574=0,-1,RIGHT(A3574,LEN(A3574)-B3574)+0)</f>
        <v>9339698</v>
      </c>
      <c r="F3574" s="1">
        <f>IF(C3574&lt;0,443300000,44330*(1-POWER(C3574/$A$1,1/5.255))*1000)</f>
        <v>9338339.1491136719</v>
      </c>
      <c r="H3574" s="5">
        <f t="shared" si="55"/>
        <v>1.4549195127381483E-4</v>
      </c>
    </row>
    <row r="3575" spans="1:8">
      <c r="A3575" s="3" t="s">
        <v>14680</v>
      </c>
      <c r="B3575" s="1">
        <f>IF(ISERROR(SEARCH(" ",A3575)), 0, SEARCH(" ",A3575))</f>
        <v>6</v>
      </c>
      <c r="C3575" s="1">
        <f>IF(0=B3575,-1,LEFT(A3575,B3575-1)+0)</f>
        <v>25079</v>
      </c>
      <c r="D3575" s="1">
        <f>IF(B3575=0,-1,RIGHT(A3575,LEN(A3575)-B3575)+0)</f>
        <v>9344929</v>
      </c>
      <c r="F3575" s="1">
        <f>IF(C3575&lt;0,443300000,44330*(1-POWER(C3575/$A$1,1/5.255))*1000)</f>
        <v>9343646.8392805886</v>
      </c>
      <c r="H3575" s="5">
        <f t="shared" si="55"/>
        <v>1.3720390164670567E-4</v>
      </c>
    </row>
    <row r="3576" spans="1:8">
      <c r="A3576" s="3" t="s">
        <v>14681</v>
      </c>
      <c r="B3576" s="1">
        <f>IF(ISERROR(SEARCH(" ",A3576)), 0, SEARCH(" ",A3576))</f>
        <v>6</v>
      </c>
      <c r="C3576" s="1">
        <f>IF(0=B3576,-1,LEFT(A3576,B3576-1)+0)</f>
        <v>25059</v>
      </c>
      <c r="D3576" s="1">
        <f>IF(B3576=0,-1,RIGHT(A3576,LEN(A3576)-B3576)+0)</f>
        <v>9350160</v>
      </c>
      <c r="F3576" s="1">
        <f>IF(C3576&lt;0,443300000,44330*(1-POWER(C3576/$A$1,1/5.255))*1000)</f>
        <v>9348957.9578553252</v>
      </c>
      <c r="H3576" s="5">
        <f t="shared" si="55"/>
        <v>1.2855845725365209E-4</v>
      </c>
    </row>
    <row r="3577" spans="1:8">
      <c r="A3577" s="3" t="s">
        <v>14682</v>
      </c>
      <c r="B3577" s="1">
        <f>IF(ISERROR(SEARCH(" ",A3577)), 0, SEARCH(" ",A3577))</f>
        <v>6</v>
      </c>
      <c r="C3577" s="1">
        <f>IF(0=B3577,-1,LEFT(A3577,B3577-1)+0)</f>
        <v>25039</v>
      </c>
      <c r="D3577" s="1">
        <f>IF(B3577=0,-1,RIGHT(A3577,LEN(A3577)-B3577)+0)</f>
        <v>9355392</v>
      </c>
      <c r="F3577" s="1">
        <f>IF(C3577&lt;0,443300000,44330*(1-POWER(C3577/$A$1,1/5.255))*1000)</f>
        <v>9354272.5097913221</v>
      </c>
      <c r="H3577" s="5">
        <f t="shared" si="55"/>
        <v>1.1966256557479874E-4</v>
      </c>
    </row>
    <row r="3578" spans="1:8">
      <c r="A3578" s="3" t="s">
        <v>14683</v>
      </c>
      <c r="B3578" s="1">
        <f>IF(ISERROR(SEARCH(" ",A3578)), 0, SEARCH(" ",A3578))</f>
        <v>6</v>
      </c>
      <c r="C3578" s="1">
        <f>IF(0=B3578,-1,LEFT(A3578,B3578-1)+0)</f>
        <v>25019</v>
      </c>
      <c r="D3578" s="1">
        <f>IF(B3578=0,-1,RIGHT(A3578,LEN(A3578)-B3578)+0)</f>
        <v>9360623</v>
      </c>
      <c r="F3578" s="1">
        <f>IF(C3578&lt;0,443300000,44330*(1-POWER(C3578/$A$1,1/5.255))*1000)</f>
        <v>9359590.5000531375</v>
      </c>
      <c r="H3578" s="5">
        <f t="shared" si="55"/>
        <v>1.1030248166841665E-4</v>
      </c>
    </row>
    <row r="3579" spans="1:8">
      <c r="A3579" s="3" t="s">
        <v>14684</v>
      </c>
      <c r="B3579" s="1">
        <f>IF(ISERROR(SEARCH(" ",A3579)), 0, SEARCH(" ",A3579))</f>
        <v>6</v>
      </c>
      <c r="C3579" s="1">
        <f>IF(0=B3579,-1,LEFT(A3579,B3579-1)+0)</f>
        <v>24999</v>
      </c>
      <c r="D3579" s="1">
        <f>IF(B3579=0,-1,RIGHT(A3579,LEN(A3579)-B3579)+0)</f>
        <v>9365854</v>
      </c>
      <c r="F3579" s="1">
        <f>IF(C3579&lt;0,443300000,44330*(1-POWER(C3579/$A$1,1/5.255))*1000)</f>
        <v>9364911.933616491</v>
      </c>
      <c r="H3579" s="5">
        <f t="shared" si="55"/>
        <v>1.0058520915540274E-4</v>
      </c>
    </row>
    <row r="3580" spans="1:8">
      <c r="A3580" s="3" t="s">
        <v>14685</v>
      </c>
      <c r="B3580" s="1">
        <f>IF(ISERROR(SEARCH(" ",A3580)), 0, SEARCH(" ",A3580))</f>
        <v>6</v>
      </c>
      <c r="C3580" s="1">
        <f>IF(0=B3580,-1,LEFT(A3580,B3580-1)+0)</f>
        <v>24979</v>
      </c>
      <c r="D3580" s="1">
        <f>IF(B3580=0,-1,RIGHT(A3580,LEN(A3580)-B3580)+0)</f>
        <v>9371085</v>
      </c>
      <c r="F3580" s="1">
        <f>IF(C3580&lt;0,443300000,44330*(1-POWER(C3580/$A$1,1/5.255))*1000)</f>
        <v>9370236.8154682796</v>
      </c>
      <c r="H3580" s="5">
        <f t="shared" si="55"/>
        <v>9.0510814032777965E-5</v>
      </c>
    </row>
    <row r="3581" spans="1:8">
      <c r="A3581" s="3" t="s">
        <v>14686</v>
      </c>
      <c r="B3581" s="1">
        <f>IF(ISERROR(SEARCH(" ",A3581)), 0, SEARCH(" ",A3581))</f>
        <v>6</v>
      </c>
      <c r="C3581" s="1">
        <f>IF(0=B3581,-1,LEFT(A3581,B3581-1)+0)</f>
        <v>24959</v>
      </c>
      <c r="D3581" s="1">
        <f>IF(B3581=0,-1,RIGHT(A3581,LEN(A3581)-B3581)+0)</f>
        <v>9376294</v>
      </c>
      <c r="F3581" s="1">
        <f>IF(C3581&lt;0,443300000,44330*(1-POWER(C3581/$A$1,1/5.255))*1000)</f>
        <v>9375565.1506066378</v>
      </c>
      <c r="H3581" s="5">
        <f t="shared" si="55"/>
        <v>7.7733206036647253E-5</v>
      </c>
    </row>
    <row r="3582" spans="1:8">
      <c r="A3582" s="3" t="s">
        <v>14687</v>
      </c>
      <c r="B3582" s="1">
        <f>IF(ISERROR(SEARCH(" ",A3582)), 0, SEARCH(" ",A3582))</f>
        <v>6</v>
      </c>
      <c r="C3582" s="1">
        <f>IF(0=B3582,-1,LEFT(A3582,B3582-1)+0)</f>
        <v>24939</v>
      </c>
      <c r="D3582" s="1">
        <f>IF(B3582=0,-1,RIGHT(A3582,LEN(A3582)-B3582)+0)</f>
        <v>9381525</v>
      </c>
      <c r="F3582" s="1">
        <f>IF(C3582&lt;0,443300000,44330*(1-POWER(C3582/$A$1,1/5.255))*1000)</f>
        <v>9380896.9440409411</v>
      </c>
      <c r="H3582" s="5">
        <f t="shared" si="55"/>
        <v>6.6946041188285007E-5</v>
      </c>
    </row>
    <row r="3583" spans="1:8">
      <c r="A3583" s="3" t="s">
        <v>14688</v>
      </c>
      <c r="B3583" s="1">
        <f>IF(ISERROR(SEARCH(" ",A3583)), 0, SEARCH(" ",A3583))</f>
        <v>6</v>
      </c>
      <c r="C3583" s="1">
        <f>IF(0=B3583,-1,LEFT(A3583,B3583-1)+0)</f>
        <v>24919</v>
      </c>
      <c r="D3583" s="1">
        <f>IF(B3583=0,-1,RIGHT(A3583,LEN(A3583)-B3583)+0)</f>
        <v>9386756</v>
      </c>
      <c r="F3583" s="1">
        <f>IF(C3583&lt;0,443300000,44330*(1-POWER(C3583/$A$1,1/5.255))*1000)</f>
        <v>9386232.2007918693</v>
      </c>
      <c r="H3583" s="5">
        <f t="shared" si="55"/>
        <v>5.5801941387491855E-5</v>
      </c>
    </row>
    <row r="3584" spans="1:8">
      <c r="A3584" s="3" t="s">
        <v>14689</v>
      </c>
      <c r="B3584" s="1">
        <f>IF(ISERROR(SEARCH(" ",A3584)), 0, SEARCH(" ",A3584))</f>
        <v>6</v>
      </c>
      <c r="C3584" s="1">
        <f>IF(0=B3584,-1,LEFT(A3584,B3584-1)+0)</f>
        <v>24899</v>
      </c>
      <c r="D3584" s="1">
        <f>IF(B3584=0,-1,RIGHT(A3584,LEN(A3584)-B3584)+0)</f>
        <v>9391987</v>
      </c>
      <c r="F3584" s="1">
        <f>IF(C3584&lt;0,443300000,44330*(1-POWER(C3584/$A$1,1/5.255))*1000)</f>
        <v>9391570.9258914161</v>
      </c>
      <c r="H3584" s="5">
        <f t="shared" si="55"/>
        <v>4.4300967258989246E-5</v>
      </c>
    </row>
    <row r="3585" spans="1:8">
      <c r="A3585" s="3" t="s">
        <v>14690</v>
      </c>
      <c r="B3585" s="1">
        <f>IF(ISERROR(SEARCH(" ",A3585)), 0, SEARCH(" ",A3585))</f>
        <v>6</v>
      </c>
      <c r="C3585" s="1">
        <f>IF(0=B3585,-1,LEFT(A3585,B3585-1)+0)</f>
        <v>24879</v>
      </c>
      <c r="D3585" s="1">
        <f>IF(B3585=0,-1,RIGHT(A3585,LEN(A3585)-B3585)+0)</f>
        <v>9397218</v>
      </c>
      <c r="F3585" s="1">
        <f>IF(C3585&lt;0,443300000,44330*(1-POWER(C3585/$A$1,1/5.255))*1000)</f>
        <v>9396913.1243829448</v>
      </c>
      <c r="H3585" s="5">
        <f t="shared" si="55"/>
        <v>3.2443178082622156E-5</v>
      </c>
    </row>
    <row r="3586" spans="1:8">
      <c r="A3586" s="3" t="s">
        <v>14691</v>
      </c>
      <c r="B3586" s="1">
        <f>IF(ISERROR(SEARCH(" ",A3586)), 0, SEARCH(" ",A3586))</f>
        <v>6</v>
      </c>
      <c r="C3586" s="1">
        <f>IF(0=B3586,-1,LEFT(A3586,B3586-1)+0)</f>
        <v>24859</v>
      </c>
      <c r="D3586" s="1">
        <f>IF(B3586=0,-1,RIGHT(A3586,LEN(A3586)-B3586)+0)</f>
        <v>9402450</v>
      </c>
      <c r="F3586" s="1">
        <f>IF(C3586&lt;0,443300000,44330*(1-POWER(C3586/$A$1,1/5.255))*1000)</f>
        <v>9402258.8013212122</v>
      </c>
      <c r="H3586" s="5">
        <f t="shared" si="55"/>
        <v>2.0334984901573281E-5</v>
      </c>
    </row>
    <row r="3587" spans="1:8">
      <c r="A3587" s="3" t="s">
        <v>14692</v>
      </c>
      <c r="B3587" s="1">
        <f>IF(ISERROR(SEARCH(" ",A3587)), 0, SEARCH(" ",A3587))</f>
        <v>6</v>
      </c>
      <c r="C3587" s="1">
        <f>IF(0=B3587,-1,LEFT(A3587,B3587-1)+0)</f>
        <v>24839</v>
      </c>
      <c r="D3587" s="1">
        <f>IF(B3587=0,-1,RIGHT(A3587,LEN(A3587)-B3587)+0)</f>
        <v>9407681</v>
      </c>
      <c r="F3587" s="1">
        <f>IF(C3587&lt;0,443300000,44330*(1-POWER(C3587/$A$1,1/5.255))*1000)</f>
        <v>9407607.9617724027</v>
      </c>
      <c r="H3587" s="5">
        <f t="shared" si="55"/>
        <v>7.7636802945647861E-6</v>
      </c>
    </row>
    <row r="3588" spans="1:8">
      <c r="A3588" s="3" t="s">
        <v>14693</v>
      </c>
      <c r="B3588" s="1">
        <f>IF(ISERROR(SEARCH(" ",A3588)), 0, SEARCH(" ",A3588))</f>
        <v>6</v>
      </c>
      <c r="C3588" s="1">
        <f>IF(0=B3588,-1,LEFT(A3588,B3588-1)+0)</f>
        <v>24819</v>
      </c>
      <c r="D3588" s="1">
        <f>IF(B3588=0,-1,RIGHT(A3588,LEN(A3588)-B3588)+0)</f>
        <v>9413050</v>
      </c>
      <c r="F3588" s="1">
        <f>IF(C3588&lt;0,443300000,44330*(1-POWER(C3588/$A$1,1/5.255))*1000)</f>
        <v>9412960.6108141635</v>
      </c>
      <c r="H3588" s="5">
        <f t="shared" ref="H3588:H3651" si="56">IF(D3588&gt;0,ABS((F3588-D3588)/D3588),0)</f>
        <v>9.4963041560959174E-6</v>
      </c>
    </row>
    <row r="3589" spans="1:8">
      <c r="A3589" s="3" t="s">
        <v>14694</v>
      </c>
      <c r="B3589" s="1">
        <f>IF(ISERROR(SEARCH(" ",A3589)), 0, SEARCH(" ",A3589))</f>
        <v>6</v>
      </c>
      <c r="C3589" s="1">
        <f>IF(0=B3589,-1,LEFT(A3589,B3589-1)+0)</f>
        <v>24799</v>
      </c>
      <c r="D3589" s="1">
        <f>IF(B3589=0,-1,RIGHT(A3589,LEN(A3589)-B3589)+0)</f>
        <v>9418534</v>
      </c>
      <c r="F3589" s="1">
        <f>IF(C3589&lt;0,443300000,44330*(1-POWER(C3589/$A$1,1/5.255))*1000)</f>
        <v>9418316.7535356469</v>
      </c>
      <c r="H3589" s="5">
        <f t="shared" si="56"/>
        <v>2.3065847015369352E-5</v>
      </c>
    </row>
    <row r="3590" spans="1:8">
      <c r="A3590" s="3" t="s">
        <v>14695</v>
      </c>
      <c r="B3590" s="1">
        <f>IF(ISERROR(SEARCH(" ",A3590)), 0, SEARCH(" ",A3590))</f>
        <v>6</v>
      </c>
      <c r="C3590" s="1">
        <f>IF(0=B3590,-1,LEFT(A3590,B3590-1)+0)</f>
        <v>24779</v>
      </c>
      <c r="D3590" s="1">
        <f>IF(B3590=0,-1,RIGHT(A3590,LEN(A3590)-B3590)+0)</f>
        <v>9423994</v>
      </c>
      <c r="F3590" s="1">
        <f>IF(C3590&lt;0,443300000,44330*(1-POWER(C3590/$A$1,1/5.255))*1000)</f>
        <v>9423676.3950375393</v>
      </c>
      <c r="H3590" s="5">
        <f t="shared" si="56"/>
        <v>3.3701736488870501E-5</v>
      </c>
    </row>
    <row r="3591" spans="1:8">
      <c r="A3591" s="3" t="s">
        <v>14696</v>
      </c>
      <c r="B3591" s="1">
        <f>IF(ISERROR(SEARCH(" ",A3591)), 0, SEARCH(" ",A3591))</f>
        <v>6</v>
      </c>
      <c r="C3591" s="1">
        <f>IF(0=B3591,-1,LEFT(A3591,B3591-1)+0)</f>
        <v>24759</v>
      </c>
      <c r="D3591" s="1">
        <f>IF(B3591=0,-1,RIGHT(A3591,LEN(A3591)-B3591)+0)</f>
        <v>9429479</v>
      </c>
      <c r="F3591" s="1">
        <f>IF(C3591&lt;0,443300000,44330*(1-POWER(C3591/$A$1,1/5.255))*1000)</f>
        <v>9429039.5404320993</v>
      </c>
      <c r="H3591" s="5">
        <f t="shared" si="56"/>
        <v>4.6604862039646842E-5</v>
      </c>
    </row>
    <row r="3592" spans="1:8">
      <c r="A3592" s="3" t="s">
        <v>14697</v>
      </c>
      <c r="B3592" s="1">
        <f>IF(ISERROR(SEARCH(" ",A3592)), 0, SEARCH(" ",A3592))</f>
        <v>6</v>
      </c>
      <c r="C3592" s="1">
        <f>IF(0=B3592,-1,LEFT(A3592,B3592-1)+0)</f>
        <v>24739</v>
      </c>
      <c r="D3592" s="1">
        <f>IF(B3592=0,-1,RIGHT(A3592,LEN(A3592)-B3592)+0)</f>
        <v>9434963</v>
      </c>
      <c r="F3592" s="1">
        <f>IF(C3592&lt;0,443300000,44330*(1-POWER(C3592/$A$1,1/5.255))*1000)</f>
        <v>9434406.1948431917</v>
      </c>
      <c r="H3592" s="5">
        <f t="shared" si="56"/>
        <v>5.9015086419347539E-5</v>
      </c>
    </row>
    <row r="3593" spans="1:8">
      <c r="A3593" s="3" t="s">
        <v>14698</v>
      </c>
      <c r="B3593" s="1">
        <f>IF(ISERROR(SEARCH(" ",A3593)), 0, SEARCH(" ",A3593))</f>
        <v>6</v>
      </c>
      <c r="C3593" s="1">
        <f>IF(0=B3593,-1,LEFT(A3593,B3593-1)+0)</f>
        <v>24719</v>
      </c>
      <c r="D3593" s="1">
        <f>IF(B3593=0,-1,RIGHT(A3593,LEN(A3593)-B3593)+0)</f>
        <v>9440447</v>
      </c>
      <c r="F3593" s="1">
        <f>IF(C3593&lt;0,443300000,44330*(1-POWER(C3593/$A$1,1/5.255))*1000)</f>
        <v>9439776.3634063173</v>
      </c>
      <c r="H3593" s="5">
        <f t="shared" si="56"/>
        <v>7.1038648242259235E-5</v>
      </c>
    </row>
    <row r="3594" spans="1:8">
      <c r="A3594" s="3" t="s">
        <v>14699</v>
      </c>
      <c r="B3594" s="1">
        <f>IF(ISERROR(SEARCH(" ",A3594)), 0, SEARCH(" ",A3594))</f>
        <v>6</v>
      </c>
      <c r="C3594" s="1">
        <f>IF(0=B3594,-1,LEFT(A3594,B3594-1)+0)</f>
        <v>24699</v>
      </c>
      <c r="D3594" s="1">
        <f>IF(B3594=0,-1,RIGHT(A3594,LEN(A3594)-B3594)+0)</f>
        <v>9445931</v>
      </c>
      <c r="F3594" s="1">
        <f>IF(C3594&lt;0,443300000,44330*(1-POWER(C3594/$A$1,1/5.255))*1000)</f>
        <v>9445150.0512686726</v>
      </c>
      <c r="H3594" s="5">
        <f t="shared" si="56"/>
        <v>8.2675676047964928E-5</v>
      </c>
    </row>
    <row r="3595" spans="1:8">
      <c r="A3595" s="3" t="s">
        <v>14700</v>
      </c>
      <c r="B3595" s="1">
        <f>IF(ISERROR(SEARCH(" ",A3595)), 0, SEARCH(" ",A3595))</f>
        <v>6</v>
      </c>
      <c r="C3595" s="1">
        <f>IF(0=B3595,-1,LEFT(A3595,B3595-1)+0)</f>
        <v>24679</v>
      </c>
      <c r="D3595" s="1">
        <f>IF(B3595=0,-1,RIGHT(A3595,LEN(A3595)-B3595)+0)</f>
        <v>9451416</v>
      </c>
      <c r="F3595" s="1">
        <f>IF(C3595&lt;0,443300000,44330*(1-POWER(C3595/$A$1,1/5.255))*1000)</f>
        <v>9450527.2635891438</v>
      </c>
      <c r="H3595" s="5">
        <f t="shared" si="56"/>
        <v>9.4032091155044596E-5</v>
      </c>
    </row>
    <row r="3596" spans="1:8">
      <c r="A3596" s="3" t="s">
        <v>14701</v>
      </c>
      <c r="B3596" s="1">
        <f>IF(ISERROR(SEARCH(" ",A3596)), 0, SEARCH(" ",A3596))</f>
        <v>6</v>
      </c>
      <c r="C3596" s="1">
        <f>IF(0=B3596,-1,LEFT(A3596,B3596-1)+0)</f>
        <v>24659</v>
      </c>
      <c r="D3596" s="1">
        <f>IF(B3596=0,-1,RIGHT(A3596,LEN(A3596)-B3596)+0)</f>
        <v>9456900</v>
      </c>
      <c r="F3596" s="1">
        <f>IF(C3596&lt;0,443300000,44330*(1-POWER(C3596/$A$1,1/5.255))*1000)</f>
        <v>9455908.0055383909</v>
      </c>
      <c r="H3596" s="5">
        <f t="shared" si="56"/>
        <v>1.0489636790164331E-4</v>
      </c>
    </row>
    <row r="3597" spans="1:8">
      <c r="A3597" s="3" t="s">
        <v>14702</v>
      </c>
      <c r="B3597" s="1">
        <f>IF(ISERROR(SEARCH(" ",A3597)), 0, SEARCH(" ",A3597))</f>
        <v>6</v>
      </c>
      <c r="C3597" s="1">
        <f>IF(0=B3597,-1,LEFT(A3597,B3597-1)+0)</f>
        <v>24639</v>
      </c>
      <c r="D3597" s="1">
        <f>IF(B3597=0,-1,RIGHT(A3597,LEN(A3597)-B3597)+0)</f>
        <v>9462384</v>
      </c>
      <c r="F3597" s="1">
        <f>IF(C3597&lt;0,443300000,44330*(1-POWER(C3597/$A$1,1/5.255))*1000)</f>
        <v>9461292.282298848</v>
      </c>
      <c r="H3597" s="5">
        <f t="shared" si="56"/>
        <v>1.1537448714319426E-4</v>
      </c>
    </row>
    <row r="3598" spans="1:8">
      <c r="A3598" s="3" t="s">
        <v>14703</v>
      </c>
      <c r="B3598" s="1">
        <f>IF(ISERROR(SEARCH(" ",A3598)), 0, SEARCH(" ",A3598))</f>
        <v>6</v>
      </c>
      <c r="C3598" s="1">
        <f>IF(0=B3598,-1,LEFT(A3598,B3598-1)+0)</f>
        <v>24619</v>
      </c>
      <c r="D3598" s="1">
        <f>IF(B3598=0,-1,RIGHT(A3598,LEN(A3598)-B3598)+0)</f>
        <v>9467845</v>
      </c>
      <c r="F3598" s="1">
        <f>IF(C3598&lt;0,443300000,44330*(1-POWER(C3598/$A$1,1/5.255))*1000)</f>
        <v>9466680.0990647767</v>
      </c>
      <c r="H3598" s="5">
        <f t="shared" si="56"/>
        <v>1.2303760097713112E-4</v>
      </c>
    </row>
    <row r="3599" spans="1:8">
      <c r="A3599" s="3" t="s">
        <v>14704</v>
      </c>
      <c r="B3599" s="1">
        <f>IF(ISERROR(SEARCH(" ",A3599)), 0, SEARCH(" ",A3599))</f>
        <v>6</v>
      </c>
      <c r="C3599" s="1">
        <f>IF(0=B3599,-1,LEFT(A3599,B3599-1)+0)</f>
        <v>24599</v>
      </c>
      <c r="D3599" s="1">
        <f>IF(B3599=0,-1,RIGHT(A3599,LEN(A3599)-B3599)+0)</f>
        <v>9473329</v>
      </c>
      <c r="F3599" s="1">
        <f>IF(C3599&lt;0,443300000,44330*(1-POWER(C3599/$A$1,1/5.255))*1000)</f>
        <v>9472071.4610422999</v>
      </c>
      <c r="H3599" s="5">
        <f t="shared" si="56"/>
        <v>1.3274520052033802E-4</v>
      </c>
    </row>
    <row r="3600" spans="1:8">
      <c r="A3600" s="3" t="s">
        <v>14705</v>
      </c>
      <c r="B3600" s="1">
        <f>IF(ISERROR(SEARCH(" ",A3600)), 0, SEARCH(" ",A3600))</f>
        <v>6</v>
      </c>
      <c r="C3600" s="1">
        <f>IF(0=B3600,-1,LEFT(A3600,B3600-1)+0)</f>
        <v>24579</v>
      </c>
      <c r="D3600" s="1">
        <f>IF(B3600=0,-1,RIGHT(A3600,LEN(A3600)-B3600)+0)</f>
        <v>9478813</v>
      </c>
      <c r="F3600" s="1">
        <f>IF(C3600&lt;0,443300000,44330*(1-POWER(C3600/$A$1,1/5.255))*1000)</f>
        <v>9477466.3734494317</v>
      </c>
      <c r="H3600" s="5">
        <f t="shared" si="56"/>
        <v>1.420670025422242E-4</v>
      </c>
    </row>
    <row r="3601" spans="1:8">
      <c r="A3601" s="3" t="s">
        <v>14706</v>
      </c>
      <c r="B3601" s="1">
        <f>IF(ISERROR(SEARCH(" ",A3601)), 0, SEARCH(" ",A3601))</f>
        <v>6</v>
      </c>
      <c r="C3601" s="1">
        <f>IF(0=B3601,-1,LEFT(A3601,B3601-1)+0)</f>
        <v>24559</v>
      </c>
      <c r="D3601" s="1">
        <f>IF(B3601=0,-1,RIGHT(A3601,LEN(A3601)-B3601)+0)</f>
        <v>9484297</v>
      </c>
      <c r="F3601" s="1">
        <f>IF(C3601&lt;0,443300000,44330*(1-POWER(C3601/$A$1,1/5.255))*1000)</f>
        <v>9482864.8415161241</v>
      </c>
      <c r="H3601" s="5">
        <f t="shared" si="56"/>
        <v>1.51003124836339E-4</v>
      </c>
    </row>
    <row r="3602" spans="1:8">
      <c r="A3602" s="3" t="s">
        <v>14707</v>
      </c>
      <c r="B3602" s="1">
        <f>IF(ISERROR(SEARCH(" ",A3602)), 0, SEARCH(" ",A3602))</f>
        <v>6</v>
      </c>
      <c r="C3602" s="1">
        <f>IF(0=B3602,-1,LEFT(A3602,B3602-1)+0)</f>
        <v>24539</v>
      </c>
      <c r="D3602" s="1">
        <f>IF(B3602=0,-1,RIGHT(A3602,LEN(A3602)-B3602)+0)</f>
        <v>9489782</v>
      </c>
      <c r="F3602" s="1">
        <f>IF(C3602&lt;0,443300000,44330*(1-POWER(C3602/$A$1,1/5.255))*1000)</f>
        <v>9488266.8704843055</v>
      </c>
      <c r="H3602" s="5">
        <f t="shared" si="56"/>
        <v>1.5965904334730284E-4</v>
      </c>
    </row>
    <row r="3603" spans="1:8">
      <c r="A3603" s="3" t="s">
        <v>14708</v>
      </c>
      <c r="B3603" s="1">
        <f>IF(ISERROR(SEARCH(" ",A3603)), 0, SEARCH(" ",A3603))</f>
        <v>6</v>
      </c>
      <c r="C3603" s="1">
        <f>IF(0=B3603,-1,LEFT(A3603,B3603-1)+0)</f>
        <v>24519</v>
      </c>
      <c r="D3603" s="1">
        <f>IF(B3603=0,-1,RIGHT(A3603,LEN(A3603)-B3603)+0)</f>
        <v>9495266</v>
      </c>
      <c r="F3603" s="1">
        <f>IF(C3603&lt;0,443300000,44330*(1-POWER(C3603/$A$1,1/5.255))*1000)</f>
        <v>9493672.4656078964</v>
      </c>
      <c r="H3603" s="5">
        <f t="shared" si="56"/>
        <v>1.6782409172144864E-4</v>
      </c>
    </row>
    <row r="3604" spans="1:8">
      <c r="A3604" s="3" t="s">
        <v>14709</v>
      </c>
      <c r="B3604" s="1">
        <f>IF(ISERROR(SEARCH(" ",A3604)), 0, SEARCH(" ",A3604))</f>
        <v>6</v>
      </c>
      <c r="C3604" s="1">
        <f>IF(0=B3604,-1,LEFT(A3604,B3604-1)+0)</f>
        <v>24499</v>
      </c>
      <c r="D3604" s="1">
        <f>IF(B3604=0,-1,RIGHT(A3604,LEN(A3604)-B3604)+0)</f>
        <v>9500750</v>
      </c>
      <c r="F3604" s="1">
        <f>IF(C3604&lt;0,443300000,44330*(1-POWER(C3604/$A$1,1/5.255))*1000)</f>
        <v>9499081.6321528815</v>
      </c>
      <c r="H3604" s="5">
        <f t="shared" si="56"/>
        <v>1.7560380465947705E-4</v>
      </c>
    </row>
    <row r="3605" spans="1:8">
      <c r="A3605" s="3" t="s">
        <v>14710</v>
      </c>
      <c r="B3605" s="1">
        <f>IF(ISERROR(SEARCH(" ",A3605)), 0, SEARCH(" ",A3605))</f>
        <v>6</v>
      </c>
      <c r="C3605" s="1">
        <f>IF(0=B3605,-1,LEFT(A3605,B3605-1)+0)</f>
        <v>24479</v>
      </c>
      <c r="D3605" s="1">
        <f>IF(B3605=0,-1,RIGHT(A3605,LEN(A3605)-B3605)+0)</f>
        <v>9506235</v>
      </c>
      <c r="F3605" s="1">
        <f>IF(C3605&lt;0,443300000,44330*(1-POWER(C3605/$A$1,1/5.255))*1000)</f>
        <v>9504494.3753973134</v>
      </c>
      <c r="H3605" s="5">
        <f t="shared" si="56"/>
        <v>1.8310346869045567E-4</v>
      </c>
    </row>
    <row r="3606" spans="1:8">
      <c r="A3606" s="3" t="s">
        <v>14711</v>
      </c>
      <c r="B3606" s="1">
        <f>IF(ISERROR(SEARCH(" ",A3606)), 0, SEARCH(" ",A3606))</f>
        <v>6</v>
      </c>
      <c r="C3606" s="1">
        <f>IF(0=B3606,-1,LEFT(A3606,B3606-1)+0)</f>
        <v>24459</v>
      </c>
      <c r="D3606" s="1">
        <f>IF(B3606=0,-1,RIGHT(A3606,LEN(A3606)-B3606)+0)</f>
        <v>9511719</v>
      </c>
      <c r="F3606" s="1">
        <f>IF(C3606&lt;0,443300000,44330*(1-POWER(C3606/$A$1,1/5.255))*1000)</f>
        <v>9509910.7006313689</v>
      </c>
      <c r="H3606" s="5">
        <f t="shared" si="56"/>
        <v>1.9011278283463743E-4</v>
      </c>
    </row>
    <row r="3607" spans="1:8">
      <c r="A3607" s="3" t="s">
        <v>14712</v>
      </c>
      <c r="B3607" s="1">
        <f>IF(ISERROR(SEARCH(" ",A3607)), 0, SEARCH(" ",A3607))</f>
        <v>6</v>
      </c>
      <c r="C3607" s="1">
        <f>IF(0=B3607,-1,LEFT(A3607,B3607-1)+0)</f>
        <v>24439</v>
      </c>
      <c r="D3607" s="1">
        <f>IF(B3607=0,-1,RIGHT(A3607,LEN(A3607)-B3607)+0)</f>
        <v>9517179</v>
      </c>
      <c r="F3607" s="1">
        <f>IF(C3607&lt;0,443300000,44330*(1-POWER(C3607/$A$1,1/5.255))*1000)</f>
        <v>9515330.6131573915</v>
      </c>
      <c r="H3607" s="5">
        <f t="shared" si="56"/>
        <v>1.9421583250755836E-4</v>
      </c>
    </row>
    <row r="3608" spans="1:8">
      <c r="A3608" s="3" t="s">
        <v>14713</v>
      </c>
      <c r="B3608" s="1">
        <f>IF(ISERROR(SEARCH(" ",A3608)), 0, SEARCH(" ",A3608))</f>
        <v>6</v>
      </c>
      <c r="C3608" s="1">
        <f>IF(0=B3608,-1,LEFT(A3608,B3608-1)+0)</f>
        <v>24419</v>
      </c>
      <c r="D3608" s="1">
        <f>IF(B3608=0,-1,RIGHT(A3608,LEN(A3608)-B3608)+0)</f>
        <v>9522663</v>
      </c>
      <c r="F3608" s="1">
        <f>IF(C3608&lt;0,443300000,44330*(1-POWER(C3608/$A$1,1/5.255))*1000)</f>
        <v>9520754.1182899084</v>
      </c>
      <c r="H3608" s="5">
        <f t="shared" si="56"/>
        <v>2.0045671154083746E-4</v>
      </c>
    </row>
    <row r="3609" spans="1:8">
      <c r="A3609" s="3" t="s">
        <v>14714</v>
      </c>
      <c r="B3609" s="1">
        <f>IF(ISERROR(SEARCH(" ",A3609)), 0, SEARCH(" ",A3609))</f>
        <v>6</v>
      </c>
      <c r="C3609" s="1">
        <f>IF(0=B3609,-1,LEFT(A3609,B3609-1)+0)</f>
        <v>24399</v>
      </c>
      <c r="D3609" s="1">
        <f>IF(B3609=0,-1,RIGHT(A3609,LEN(A3609)-B3609)+0)</f>
        <v>9528148</v>
      </c>
      <c r="F3609" s="1">
        <f>IF(C3609&lt;0,443300000,44330*(1-POWER(C3609/$A$1,1/5.255))*1000)</f>
        <v>9526181.2213556841</v>
      </c>
      <c r="H3609" s="5">
        <f t="shared" si="56"/>
        <v>2.0641772612221162E-4</v>
      </c>
    </row>
    <row r="3610" spans="1:8">
      <c r="A3610" s="3" t="s">
        <v>14715</v>
      </c>
      <c r="B3610" s="1">
        <f>IF(ISERROR(SEARCH(" ",A3610)), 0, SEARCH(" ",A3610))</f>
        <v>6</v>
      </c>
      <c r="C3610" s="1">
        <f>IF(0=B3610,-1,LEFT(A3610,B3610-1)+0)</f>
        <v>24379</v>
      </c>
      <c r="D3610" s="1">
        <f>IF(B3610=0,-1,RIGHT(A3610,LEN(A3610)-B3610)+0)</f>
        <v>9533632</v>
      </c>
      <c r="F3610" s="1">
        <f>IF(C3610&lt;0,443300000,44330*(1-POWER(C3610/$A$1,1/5.255))*1000)</f>
        <v>9531611.9276937656</v>
      </c>
      <c r="H3610" s="5">
        <f t="shared" si="56"/>
        <v>2.1188905825548853E-4</v>
      </c>
    </row>
    <row r="3611" spans="1:8">
      <c r="A3611" s="3" t="s">
        <v>14716</v>
      </c>
      <c r="B3611" s="1">
        <f>IF(ISERROR(SEARCH(" ",A3611)), 0, SEARCH(" ",A3611))</f>
        <v>6</v>
      </c>
      <c r="C3611" s="1">
        <f>IF(0=B3611,-1,LEFT(A3611,B3611-1)+0)</f>
        <v>24359</v>
      </c>
      <c r="D3611" s="1">
        <f>IF(B3611=0,-1,RIGHT(A3611,LEN(A3611)-B3611)+0)</f>
        <v>9539116</v>
      </c>
      <c r="F3611" s="1">
        <f>IF(C3611&lt;0,443300000,44330*(1-POWER(C3611/$A$1,1/5.255))*1000)</f>
        <v>9537046.242655497</v>
      </c>
      <c r="H3611" s="5">
        <f t="shared" si="56"/>
        <v>2.169758020033466E-4</v>
      </c>
    </row>
    <row r="3612" spans="1:8">
      <c r="A3612" s="3" t="s">
        <v>14717</v>
      </c>
      <c r="B3612" s="1">
        <f>IF(ISERROR(SEARCH(" ",A3612)), 0, SEARCH(" ",A3612))</f>
        <v>6</v>
      </c>
      <c r="C3612" s="1">
        <f>IF(0=B3612,-1,LEFT(A3612,B3612-1)+0)</f>
        <v>24339</v>
      </c>
      <c r="D3612" s="1">
        <f>IF(B3612=0,-1,RIGHT(A3612,LEN(A3612)-B3612)+0)</f>
        <v>9544601</v>
      </c>
      <c r="F3612" s="1">
        <f>IF(C3612&lt;0,443300000,44330*(1-POWER(C3612/$A$1,1/5.255))*1000)</f>
        <v>9542484.1716045793</v>
      </c>
      <c r="H3612" s="5">
        <f t="shared" si="56"/>
        <v>2.2178280636568103E-4</v>
      </c>
    </row>
    <row r="3613" spans="1:8">
      <c r="A3613" s="3" t="s">
        <v>14718</v>
      </c>
      <c r="B3613" s="1">
        <f>IF(ISERROR(SEARCH(" ",A3613)), 0, SEARCH(" ",A3613))</f>
        <v>6</v>
      </c>
      <c r="C3613" s="1">
        <f>IF(0=B3613,-1,LEFT(A3613,B3613-1)+0)</f>
        <v>24319</v>
      </c>
      <c r="D3613" s="1">
        <f>IF(B3613=0,-1,RIGHT(A3613,LEN(A3613)-B3613)+0)</f>
        <v>9550085</v>
      </c>
      <c r="F3613" s="1">
        <f>IF(C3613&lt;0,443300000,44330*(1-POWER(C3613/$A$1,1/5.255))*1000)</f>
        <v>9547925.7199170999</v>
      </c>
      <c r="H3613" s="5">
        <f t="shared" si="56"/>
        <v>2.2610061406784098E-4</v>
      </c>
    </row>
    <row r="3614" spans="1:8">
      <c r="A3614" s="3" t="s">
        <v>14719</v>
      </c>
      <c r="B3614" s="1">
        <f>IF(ISERROR(SEARCH(" ",A3614)), 0, SEARCH(" ",A3614))</f>
        <v>6</v>
      </c>
      <c r="C3614" s="1">
        <f>IF(0=B3614,-1,LEFT(A3614,B3614-1)+0)</f>
        <v>24299</v>
      </c>
      <c r="D3614" s="1">
        <f>IF(B3614=0,-1,RIGHT(A3614,LEN(A3614)-B3614)+0)</f>
        <v>9555569</v>
      </c>
      <c r="F3614" s="1">
        <f>IF(C3614&lt;0,443300000,44330*(1-POWER(C3614/$A$1,1/5.255))*1000)</f>
        <v>9553370.8929815684</v>
      </c>
      <c r="H3614" s="5">
        <f t="shared" si="56"/>
        <v>2.3003413176459178E-4</v>
      </c>
    </row>
    <row r="3615" spans="1:8">
      <c r="A3615" s="3" t="s">
        <v>14720</v>
      </c>
      <c r="B3615" s="1">
        <f>IF(ISERROR(SEARCH(" ",A3615)), 0, SEARCH(" ",A3615))</f>
        <v>6</v>
      </c>
      <c r="C3615" s="1">
        <f>IF(0=B3615,-1,LEFT(A3615,B3615-1)+0)</f>
        <v>24279</v>
      </c>
      <c r="D3615" s="1">
        <f>IF(B3615=0,-1,RIGHT(A3615,LEN(A3615)-B3615)+0)</f>
        <v>9561053</v>
      </c>
      <c r="F3615" s="1">
        <f>IF(C3615&lt;0,443300000,44330*(1-POWER(C3615/$A$1,1/5.255))*1000)</f>
        <v>9558819.6961989682</v>
      </c>
      <c r="H3615" s="5">
        <f t="shared" si="56"/>
        <v>2.3358345582142294E-4</v>
      </c>
    </row>
    <row r="3616" spans="1:8">
      <c r="A3616" s="3" t="s">
        <v>14721</v>
      </c>
      <c r="B3616" s="1">
        <f>IF(ISERROR(SEARCH(" ",A3616)), 0, SEARCH(" ",A3616))</f>
        <v>6</v>
      </c>
      <c r="C3616" s="1">
        <f>IF(0=B3616,-1,LEFT(A3616,B3616-1)+0)</f>
        <v>24259</v>
      </c>
      <c r="D3616" s="1">
        <f>IF(B3616=0,-1,RIGHT(A3616,LEN(A3616)-B3616)+0)</f>
        <v>9566514</v>
      </c>
      <c r="F3616" s="1">
        <f>IF(C3616&lt;0,443300000,44330*(1-POWER(C3616/$A$1,1/5.255))*1000)</f>
        <v>9564272.1349827871</v>
      </c>
      <c r="H3616" s="5">
        <f t="shared" si="56"/>
        <v>2.3434503071996E-4</v>
      </c>
    </row>
    <row r="3617" spans="1:8">
      <c r="A3617" s="3" t="s">
        <v>14722</v>
      </c>
      <c r="B3617" s="1">
        <f>IF(ISERROR(SEARCH(" ",A3617)), 0, SEARCH(" ",A3617))</f>
        <v>6</v>
      </c>
      <c r="C3617" s="1">
        <f>IF(0=B3617,-1,LEFT(A3617,B3617-1)+0)</f>
        <v>24239</v>
      </c>
      <c r="D3617" s="1">
        <f>IF(B3617=0,-1,RIGHT(A3617,LEN(A3617)-B3617)+0)</f>
        <v>9571998</v>
      </c>
      <c r="F3617" s="1">
        <f>IF(C3617&lt;0,443300000,44330*(1-POWER(C3617/$A$1,1/5.255))*1000)</f>
        <v>9569728.2147590369</v>
      </c>
      <c r="H3617" s="5">
        <f t="shared" si="56"/>
        <v>2.3712763426853007E-4</v>
      </c>
    </row>
    <row r="3618" spans="1:8">
      <c r="A3618" s="3" t="s">
        <v>14723</v>
      </c>
      <c r="B3618" s="1">
        <f>IF(ISERROR(SEARCH(" ",A3618)), 0, SEARCH(" ",A3618))</f>
        <v>6</v>
      </c>
      <c r="C3618" s="1">
        <f>IF(0=B3618,-1,LEFT(A3618,B3618-1)+0)</f>
        <v>24219</v>
      </c>
      <c r="D3618" s="1">
        <f>IF(B3618=0,-1,RIGHT(A3618,LEN(A3618)-B3618)+0)</f>
        <v>9577482</v>
      </c>
      <c r="F3618" s="1">
        <f>IF(C3618&lt;0,443300000,44330*(1-POWER(C3618/$A$1,1/5.255))*1000)</f>
        <v>9575187.9409663472</v>
      </c>
      <c r="H3618" s="5">
        <f t="shared" si="56"/>
        <v>2.3952632160026692E-4</v>
      </c>
    </row>
    <row r="3619" spans="1:8">
      <c r="A3619" s="3" t="s">
        <v>14724</v>
      </c>
      <c r="B3619" s="1">
        <f>IF(ISERROR(SEARCH(" ",A3619)), 0, SEARCH(" ",A3619))</f>
        <v>6</v>
      </c>
      <c r="C3619" s="1">
        <f>IF(0=B3619,-1,LEFT(A3619,B3619-1)+0)</f>
        <v>24199</v>
      </c>
      <c r="D3619" s="1">
        <f>IF(B3619=0,-1,RIGHT(A3619,LEN(A3619)-B3619)+0)</f>
        <v>9582967</v>
      </c>
      <c r="F3619" s="1">
        <f>IF(C3619&lt;0,443300000,44330*(1-POWER(C3619/$A$1,1/5.255))*1000)</f>
        <v>9580651.3190559503</v>
      </c>
      <c r="H3619" s="5">
        <f t="shared" si="56"/>
        <v>2.4164550958484266E-4</v>
      </c>
    </row>
    <row r="3620" spans="1:8">
      <c r="A3620" s="3" t="s">
        <v>14725</v>
      </c>
      <c r="B3620" s="1">
        <f>IF(ISERROR(SEARCH(" ",A3620)), 0, SEARCH(" ",A3620))</f>
        <v>6</v>
      </c>
      <c r="C3620" s="1">
        <f>IF(0=B3620,-1,LEFT(A3620,B3620-1)+0)</f>
        <v>24179</v>
      </c>
      <c r="D3620" s="1">
        <f>IF(B3620=0,-1,RIGHT(A3620,LEN(A3620)-B3620)+0)</f>
        <v>9588451</v>
      </c>
      <c r="F3620" s="1">
        <f>IF(C3620&lt;0,443300000,44330*(1-POWER(C3620/$A$1,1/5.255))*1000)</f>
        <v>9586118.354491733</v>
      </c>
      <c r="H3620" s="5">
        <f t="shared" si="56"/>
        <v>2.4327657389780534E-4</v>
      </c>
    </row>
    <row r="3621" spans="1:8">
      <c r="A3621" s="3" t="s">
        <v>14726</v>
      </c>
      <c r="B3621" s="1">
        <f>IF(ISERROR(SEARCH(" ",A3621)), 0, SEARCH(" ",A3621))</f>
        <v>6</v>
      </c>
      <c r="C3621" s="1">
        <f>IF(0=B3621,-1,LEFT(A3621,B3621-1)+0)</f>
        <v>24159</v>
      </c>
      <c r="D3621" s="1">
        <f>IF(B3621=0,-1,RIGHT(A3621,LEN(A3621)-B3621)+0)</f>
        <v>9593935</v>
      </c>
      <c r="F3621" s="1">
        <f>IF(C3621&lt;0,443300000,44330*(1-POWER(C3621/$A$1,1/5.255))*1000)</f>
        <v>9591589.0527503062</v>
      </c>
      <c r="H3621" s="5">
        <f t="shared" si="56"/>
        <v>2.4452398830029557E-4</v>
      </c>
    </row>
    <row r="3622" spans="1:8">
      <c r="A3622" s="3" t="s">
        <v>14727</v>
      </c>
      <c r="B3622" s="1">
        <f>IF(ISERROR(SEARCH(" ",A3622)), 0, SEARCH(" ",A3622))</f>
        <v>6</v>
      </c>
      <c r="C3622" s="1">
        <f>IF(0=B3622,-1,LEFT(A3622,B3622-1)+0)</f>
        <v>24139</v>
      </c>
      <c r="D3622" s="1">
        <f>IF(B3622=0,-1,RIGHT(A3622,LEN(A3622)-B3622)+0)</f>
        <v>9599419</v>
      </c>
      <c r="F3622" s="1">
        <f>IF(C3622&lt;0,443300000,44330*(1-POWER(C3622/$A$1,1/5.255))*1000)</f>
        <v>9597063.4193210099</v>
      </c>
      <c r="H3622" s="5">
        <f t="shared" si="56"/>
        <v>2.4538783847127734E-4</v>
      </c>
    </row>
    <row r="3623" spans="1:8">
      <c r="A3623" s="3" t="s">
        <v>14728</v>
      </c>
      <c r="B3623" s="1">
        <f>IF(ISERROR(SEARCH(" ",A3623)), 0, SEARCH(" ",A3623))</f>
        <v>6</v>
      </c>
      <c r="C3623" s="1">
        <f>IF(0=B3623,-1,LEFT(A3623,B3623-1)+0)</f>
        <v>24119</v>
      </c>
      <c r="D3623" s="1">
        <f>IF(B3623=0,-1,RIGHT(A3623,LEN(A3623)-B3623)+0)</f>
        <v>9604904</v>
      </c>
      <c r="F3623" s="1">
        <f>IF(C3623&lt;0,443300000,44330*(1-POWER(C3623/$A$1,1/5.255))*1000)</f>
        <v>9602541.4597059712</v>
      </c>
      <c r="H3623" s="5">
        <f t="shared" si="56"/>
        <v>2.4597229644656717E-4</v>
      </c>
    </row>
    <row r="3624" spans="1:8">
      <c r="A3624" s="3" t="s">
        <v>14729</v>
      </c>
      <c r="B3624" s="1">
        <f>IF(ISERROR(SEARCH(" ",A3624)), 0, SEARCH(" ",A3624))</f>
        <v>6</v>
      </c>
      <c r="C3624" s="1">
        <f>IF(0=B3624,-1,LEFT(A3624,B3624-1)+0)</f>
        <v>24099</v>
      </c>
      <c r="D3624" s="1">
        <f>IF(B3624=0,-1,RIGHT(A3624,LEN(A3624)-B3624)+0)</f>
        <v>9610364</v>
      </c>
      <c r="F3624" s="1">
        <f>IF(C3624&lt;0,443300000,44330*(1-POWER(C3624/$A$1,1/5.255))*1000)</f>
        <v>9608023.1794201359</v>
      </c>
      <c r="H3624" s="5">
        <f t="shared" si="56"/>
        <v>2.4357252023587085E-4</v>
      </c>
    </row>
    <row r="3625" spans="1:8">
      <c r="A3625" s="3" t="s">
        <v>14730</v>
      </c>
      <c r="B3625" s="1">
        <f>IF(ISERROR(SEARCH(" ",A3625)), 0, SEARCH(" ",A3625))</f>
        <v>6</v>
      </c>
      <c r="C3625" s="1">
        <f>IF(0=B3625,-1,LEFT(A3625,B3625-1)+0)</f>
        <v>24079</v>
      </c>
      <c r="D3625" s="1">
        <f>IF(B3625=0,-1,RIGHT(A3625,LEN(A3625)-B3625)+0)</f>
        <v>9615848</v>
      </c>
      <c r="F3625" s="1">
        <f>IF(C3625&lt;0,443300000,44330*(1-POWER(C3625/$A$1,1/5.255))*1000)</f>
        <v>9613508.5839913264</v>
      </c>
      <c r="H3625" s="5">
        <f t="shared" si="56"/>
        <v>2.4328754038890885E-4</v>
      </c>
    </row>
    <row r="3626" spans="1:8">
      <c r="A3626" s="3" t="s">
        <v>14731</v>
      </c>
      <c r="B3626" s="1">
        <f>IF(ISERROR(SEARCH(" ",A3626)), 0, SEARCH(" ",A3626))</f>
        <v>6</v>
      </c>
      <c r="C3626" s="1">
        <f>IF(0=B3626,-1,LEFT(A3626,B3626-1)+0)</f>
        <v>24059</v>
      </c>
      <c r="D3626" s="1">
        <f>IF(B3626=0,-1,RIGHT(A3626,LEN(A3626)-B3626)+0)</f>
        <v>9621333</v>
      </c>
      <c r="F3626" s="1">
        <f>IF(C3626&lt;0,443300000,44330*(1-POWER(C3626/$A$1,1/5.255))*1000)</f>
        <v>9618997.6789602581</v>
      </c>
      <c r="H3626" s="5">
        <f t="shared" si="56"/>
        <v>2.42723231774834E-4</v>
      </c>
    </row>
    <row r="3627" spans="1:8">
      <c r="A3627" s="3" t="s">
        <v>14732</v>
      </c>
      <c r="B3627" s="1">
        <f>IF(ISERROR(SEARCH(" ",A3627)), 0, SEARCH(" ",A3627))</f>
        <v>6</v>
      </c>
      <c r="C3627" s="1">
        <f>IF(0=B3627,-1,LEFT(A3627,B3627-1)+0)</f>
        <v>24039</v>
      </c>
      <c r="D3627" s="1">
        <f>IF(B3627=0,-1,RIGHT(A3627,LEN(A3627)-B3627)+0)</f>
        <v>9626817</v>
      </c>
      <c r="F3627" s="1">
        <f>IF(C3627&lt;0,443300000,44330*(1-POWER(C3627/$A$1,1/5.255))*1000)</f>
        <v>9624490.4698805939</v>
      </c>
      <c r="H3627" s="5">
        <f t="shared" si="56"/>
        <v>2.4167179239057514E-4</v>
      </c>
    </row>
    <row r="3628" spans="1:8">
      <c r="A3628" s="3" t="s">
        <v>14733</v>
      </c>
      <c r="B3628" s="1">
        <f>IF(ISERROR(SEARCH(" ",A3628)), 0, SEARCH(" ",A3628))</f>
        <v>6</v>
      </c>
      <c r="C3628" s="1">
        <f>IF(0=B3628,-1,LEFT(A3628,B3628-1)+0)</f>
        <v>24019</v>
      </c>
      <c r="D3628" s="1">
        <f>IF(B3628=0,-1,RIGHT(A3628,LEN(A3628)-B3628)+0)</f>
        <v>9632301</v>
      </c>
      <c r="F3628" s="1">
        <f>IF(C3628&lt;0,443300000,44330*(1-POWER(C3628/$A$1,1/5.255))*1000)</f>
        <v>9629986.9623189885</v>
      </c>
      <c r="H3628" s="5">
        <f t="shared" si="56"/>
        <v>2.4023726843788241E-4</v>
      </c>
    </row>
    <row r="3629" spans="1:8">
      <c r="A3629" s="3" t="s">
        <v>14734</v>
      </c>
      <c r="B3629" s="1">
        <f>IF(ISERROR(SEARCH(" ",A3629)), 0, SEARCH(" ",A3629))</f>
        <v>6</v>
      </c>
      <c r="C3629" s="1">
        <f>IF(0=B3629,-1,LEFT(A3629,B3629-1)+0)</f>
        <v>23999</v>
      </c>
      <c r="D3629" s="1">
        <f>IF(B3629=0,-1,RIGHT(A3629,LEN(A3629)-B3629)+0)</f>
        <v>9637785</v>
      </c>
      <c r="F3629" s="1">
        <f>IF(C3629&lt;0,443300000,44330*(1-POWER(C3629/$A$1,1/5.255))*1000)</f>
        <v>9635487.1618551202</v>
      </c>
      <c r="H3629" s="5">
        <f t="shared" si="56"/>
        <v>2.3841973491624767E-4</v>
      </c>
    </row>
    <row r="3630" spans="1:8">
      <c r="A3630" s="3" t="s">
        <v>14735</v>
      </c>
      <c r="B3630" s="1">
        <f>IF(ISERROR(SEARCH(" ",A3630)), 0, SEARCH(" ",A3630))</f>
        <v>6</v>
      </c>
      <c r="C3630" s="1">
        <f>IF(0=B3630,-1,LEFT(A3630,B3630-1)+0)</f>
        <v>23979</v>
      </c>
      <c r="D3630" s="1">
        <f>IF(B3630=0,-1,RIGHT(A3630,LEN(A3630)-B3630)+0)</f>
        <v>9643270</v>
      </c>
      <c r="F3630" s="1">
        <f>IF(C3630&lt;0,443300000,44330*(1-POWER(C3630/$A$1,1/5.255))*1000)</f>
        <v>9640991.0740817375</v>
      </c>
      <c r="H3630" s="5">
        <f t="shared" si="56"/>
        <v>2.3632294006726472E-4</v>
      </c>
    </row>
    <row r="3631" spans="1:8">
      <c r="A3631" s="3" t="s">
        <v>14736</v>
      </c>
      <c r="B3631" s="1">
        <f>IF(ISERROR(SEARCH(" ",A3631)), 0, SEARCH(" ",A3631))</f>
        <v>6</v>
      </c>
      <c r="C3631" s="1">
        <f>IF(0=B3631,-1,LEFT(A3631,B3631-1)+0)</f>
        <v>23959</v>
      </c>
      <c r="D3631" s="1">
        <f>IF(B3631=0,-1,RIGHT(A3631,LEN(A3631)-B3631)+0)</f>
        <v>9648754</v>
      </c>
      <c r="F3631" s="1">
        <f>IF(C3631&lt;0,443300000,44330*(1-POWER(C3631/$A$1,1/5.255))*1000)</f>
        <v>9646498.7046046983</v>
      </c>
      <c r="H3631" s="5">
        <f t="shared" si="56"/>
        <v>2.3373954764539079E-4</v>
      </c>
    </row>
    <row r="3632" spans="1:8">
      <c r="A3632" s="3" t="s">
        <v>14737</v>
      </c>
      <c r="B3632" s="1">
        <f>IF(ISERROR(SEARCH(" ",A3632)), 0, SEARCH(" ",A3632))</f>
        <v>6</v>
      </c>
      <c r="C3632" s="1">
        <f>IF(0=B3632,-1,LEFT(A3632,B3632-1)+0)</f>
        <v>23939</v>
      </c>
      <c r="D3632" s="1">
        <f>IF(B3632=0,-1,RIGHT(A3632,LEN(A3632)-B3632)+0)</f>
        <v>9654238</v>
      </c>
      <c r="F3632" s="1">
        <f>IF(C3632&lt;0,443300000,44330*(1-POWER(C3632/$A$1,1/5.255))*1000)</f>
        <v>9652010.0590430219</v>
      </c>
      <c r="H3632" s="5">
        <f t="shared" si="56"/>
        <v>2.3077336160328007E-4</v>
      </c>
    </row>
    <row r="3633" spans="1:8">
      <c r="A3633" s="3" t="s">
        <v>14738</v>
      </c>
      <c r="B3633" s="1">
        <f>IF(ISERROR(SEARCH(" ",A3633)), 0, SEARCH(" ",A3633))</f>
        <v>6</v>
      </c>
      <c r="C3633" s="1">
        <f>IF(0=B3633,-1,LEFT(A3633,B3633-1)+0)</f>
        <v>23919</v>
      </c>
      <c r="D3633" s="1">
        <f>IF(B3633=0,-1,RIGHT(A3633,LEN(A3633)-B3633)+0)</f>
        <v>9659699</v>
      </c>
      <c r="F3633" s="1">
        <f>IF(C3633&lt;0,443300000,44330*(1-POWER(C3633/$A$1,1/5.255))*1000)</f>
        <v>9657525.1430289</v>
      </c>
      <c r="H3633" s="5">
        <f t="shared" si="56"/>
        <v>2.2504396576953099E-4</v>
      </c>
    </row>
    <row r="3634" spans="1:8">
      <c r="A3634" s="3" t="s">
        <v>14739</v>
      </c>
      <c r="B3634" s="1">
        <f>IF(ISERROR(SEARCH(" ",A3634)), 0, SEARCH(" ",A3634))</f>
        <v>6</v>
      </c>
      <c r="C3634" s="1">
        <f>IF(0=B3634,-1,LEFT(A3634,B3634-1)+0)</f>
        <v>23899</v>
      </c>
      <c r="D3634" s="1">
        <f>IF(B3634=0,-1,RIGHT(A3634,LEN(A3634)-B3634)+0)</f>
        <v>9665183</v>
      </c>
      <c r="F3634" s="1">
        <f>IF(C3634&lt;0,443300000,44330*(1-POWER(C3634/$A$1,1/5.255))*1000)</f>
        <v>9663043.9622077979</v>
      </c>
      <c r="H3634" s="5">
        <f t="shared" si="56"/>
        <v>2.2131373945036376E-4</v>
      </c>
    </row>
    <row r="3635" spans="1:8">
      <c r="A3635" s="3" t="s">
        <v>14740</v>
      </c>
      <c r="B3635" s="1">
        <f>IF(ISERROR(SEARCH(" ",A3635)), 0, SEARCH(" ",A3635))</f>
        <v>6</v>
      </c>
      <c r="C3635" s="1">
        <f>IF(0=B3635,-1,LEFT(A3635,B3635-1)+0)</f>
        <v>23879</v>
      </c>
      <c r="D3635" s="1">
        <f>IF(B3635=0,-1,RIGHT(A3635,LEN(A3635)-B3635)+0)</f>
        <v>9670667</v>
      </c>
      <c r="F3635" s="1">
        <f>IF(C3635&lt;0,443300000,44330*(1-POWER(C3635/$A$1,1/5.255))*1000)</f>
        <v>9668566.5222384185</v>
      </c>
      <c r="H3635" s="5">
        <f t="shared" si="56"/>
        <v>2.1720091919011792E-4</v>
      </c>
    </row>
    <row r="3636" spans="1:8">
      <c r="A3636" s="3" t="s">
        <v>14741</v>
      </c>
      <c r="B3636" s="1">
        <f>IF(ISERROR(SEARCH(" ",A3636)), 0, SEARCH(" ",A3636))</f>
        <v>6</v>
      </c>
      <c r="C3636" s="1">
        <f>IF(0=B3636,-1,LEFT(A3636,B3636-1)+0)</f>
        <v>23859</v>
      </c>
      <c r="D3636" s="1">
        <f>IF(B3636=0,-1,RIGHT(A3636,LEN(A3636)-B3636)+0)</f>
        <v>9676152</v>
      </c>
      <c r="F3636" s="1">
        <f>IF(C3636&lt;0,443300000,44330*(1-POWER(C3636/$A$1,1/5.255))*1000)</f>
        <v>9674092.8287928142</v>
      </c>
      <c r="H3636" s="5">
        <f t="shared" si="56"/>
        <v>2.1280889419532007E-4</v>
      </c>
    </row>
    <row r="3637" spans="1:8">
      <c r="A3637" s="3" t="s">
        <v>14742</v>
      </c>
      <c r="B3637" s="1">
        <f>IF(ISERROR(SEARCH(" ",A3637)), 0, SEARCH(" ",A3637))</f>
        <v>6</v>
      </c>
      <c r="C3637" s="1">
        <f>IF(0=B3637,-1,LEFT(A3637,B3637-1)+0)</f>
        <v>23839</v>
      </c>
      <c r="D3637" s="1">
        <f>IF(B3637=0,-1,RIGHT(A3637,LEN(A3637)-B3637)+0)</f>
        <v>9681636</v>
      </c>
      <c r="F3637" s="1">
        <f>IF(C3637&lt;0,443300000,44330*(1-POWER(C3637/$A$1,1/5.255))*1000)</f>
        <v>9679622.887556389</v>
      </c>
      <c r="H3637" s="5">
        <f t="shared" si="56"/>
        <v>2.0793101946933615E-4</v>
      </c>
    </row>
    <row r="3638" spans="1:8">
      <c r="A3638" s="3" t="s">
        <v>14743</v>
      </c>
      <c r="B3638" s="1">
        <f>IF(ISERROR(SEARCH(" ",A3638)), 0, SEARCH(" ",A3638))</f>
        <v>6</v>
      </c>
      <c r="C3638" s="1">
        <f>IF(0=B3638,-1,LEFT(A3638,B3638-1)+0)</f>
        <v>23819</v>
      </c>
      <c r="D3638" s="1">
        <f>IF(B3638=0,-1,RIGHT(A3638,LEN(A3638)-B3638)+0)</f>
        <v>9687120</v>
      </c>
      <c r="F3638" s="1">
        <f>IF(C3638&lt;0,443300000,44330*(1-POWER(C3638/$A$1,1/5.255))*1000)</f>
        <v>9685156.7042279579</v>
      </c>
      <c r="H3638" s="5">
        <f t="shared" si="56"/>
        <v>2.0267073929528337E-4</v>
      </c>
    </row>
    <row r="3639" spans="1:8">
      <c r="A3639" s="3" t="s">
        <v>14744</v>
      </c>
      <c r="B3639" s="1">
        <f>IF(ISERROR(SEARCH(" ",A3639)), 0, SEARCH(" ",A3639))</f>
        <v>6</v>
      </c>
      <c r="C3639" s="1">
        <f>IF(0=B3639,-1,LEFT(A3639,B3639-1)+0)</f>
        <v>23799</v>
      </c>
      <c r="D3639" s="1">
        <f>IF(B3639=0,-1,RIGHT(A3639,LEN(A3639)-B3639)+0)</f>
        <v>9692604</v>
      </c>
      <c r="F3639" s="1">
        <f>IF(C3639&lt;0,443300000,44330*(1-POWER(C3639/$A$1,1/5.255))*1000)</f>
        <v>9690694.2845197786</v>
      </c>
      <c r="H3639" s="5">
        <f t="shared" si="56"/>
        <v>1.9702811341734742E-4</v>
      </c>
    </row>
    <row r="3640" spans="1:8">
      <c r="A3640" s="3" t="s">
        <v>14745</v>
      </c>
      <c r="B3640" s="1">
        <f>IF(ISERROR(SEARCH(" ",A3640)), 0, SEARCH(" ",A3640))</f>
        <v>6</v>
      </c>
      <c r="C3640" s="1">
        <f>IF(0=B3640,-1,LEFT(A3640,B3640-1)+0)</f>
        <v>23779</v>
      </c>
      <c r="D3640" s="1">
        <f>IF(B3640=0,-1,RIGHT(A3640,LEN(A3640)-B3640)+0)</f>
        <v>9698089</v>
      </c>
      <c r="F3640" s="1">
        <f>IF(C3640&lt;0,443300000,44330*(1-POWER(C3640/$A$1,1/5.255))*1000)</f>
        <v>9696235.6341576185</v>
      </c>
      <c r="H3640" s="5">
        <f t="shared" si="56"/>
        <v>1.9110629345446225E-4</v>
      </c>
    </row>
    <row r="3641" spans="1:8">
      <c r="A3641" s="3" t="s">
        <v>14746</v>
      </c>
      <c r="B3641" s="1">
        <f>IF(ISERROR(SEARCH(" ",A3641)), 0, SEARCH(" ",A3641))</f>
        <v>6</v>
      </c>
      <c r="C3641" s="1">
        <f>IF(0=B3641,-1,LEFT(A3641,B3641-1)+0)</f>
        <v>23759</v>
      </c>
      <c r="D3641" s="1">
        <f>IF(B3641=0,-1,RIGHT(A3641,LEN(A3641)-B3641)+0)</f>
        <v>9703573</v>
      </c>
      <c r="F3641" s="1">
        <f>IF(C3641&lt;0,443300000,44330*(1-POWER(C3641/$A$1,1/5.255))*1000)</f>
        <v>9701780.7588807512</v>
      </c>
      <c r="H3641" s="5">
        <f t="shared" si="56"/>
        <v>1.8469909169012202E-4</v>
      </c>
    </row>
    <row r="3642" spans="1:8">
      <c r="A3642" s="3" t="s">
        <v>14747</v>
      </c>
      <c r="B3642" s="1">
        <f>IF(ISERROR(SEARCH(" ",A3642)), 0, SEARCH(" ",A3642))</f>
        <v>6</v>
      </c>
      <c r="C3642" s="1">
        <f>IF(0=B3642,-1,LEFT(A3642,B3642-1)+0)</f>
        <v>23739</v>
      </c>
      <c r="D3642" s="1">
        <f>IF(B3642=0,-1,RIGHT(A3642,LEN(A3642)-B3642)+0)</f>
        <v>9709033</v>
      </c>
      <c r="F3642" s="1">
        <f>IF(C3642&lt;0,443300000,44330*(1-POWER(C3642/$A$1,1/5.255))*1000)</f>
        <v>9707329.6644420605</v>
      </c>
      <c r="H3642" s="5">
        <f t="shared" si="56"/>
        <v>1.754382293210338E-4</v>
      </c>
    </row>
    <row r="3643" spans="1:8">
      <c r="A3643" s="3" t="s">
        <v>14748</v>
      </c>
      <c r="B3643" s="1">
        <f>IF(ISERROR(SEARCH(" ",A3643)), 0, SEARCH(" ",A3643))</f>
        <v>6</v>
      </c>
      <c r="C3643" s="1">
        <f>IF(0=B3643,-1,LEFT(A3643,B3643-1)+0)</f>
        <v>23719</v>
      </c>
      <c r="D3643" s="1">
        <f>IF(B3643=0,-1,RIGHT(A3643,LEN(A3643)-B3643)+0)</f>
        <v>9714518</v>
      </c>
      <c r="F3643" s="1">
        <f>IF(C3643&lt;0,443300000,44330*(1-POWER(C3643/$A$1,1/5.255))*1000)</f>
        <v>9712882.3566080257</v>
      </c>
      <c r="H3643" s="5">
        <f t="shared" si="56"/>
        <v>1.6837102900774597E-4</v>
      </c>
    </row>
    <row r="3644" spans="1:8">
      <c r="A3644" s="3" t="s">
        <v>14749</v>
      </c>
      <c r="B3644" s="1">
        <f>IF(ISERROR(SEARCH(" ",A3644)), 0, SEARCH(" ",A3644))</f>
        <v>6</v>
      </c>
      <c r="C3644" s="1">
        <f>IF(0=B3644,-1,LEFT(A3644,B3644-1)+0)</f>
        <v>23699</v>
      </c>
      <c r="D3644" s="1">
        <f>IF(B3644=0,-1,RIGHT(A3644,LEN(A3644)-B3644)+0)</f>
        <v>9720002</v>
      </c>
      <c r="F3644" s="1">
        <f>IF(C3644&lt;0,443300000,44330*(1-POWER(C3644/$A$1,1/5.255))*1000)</f>
        <v>9718438.8411588185</v>
      </c>
      <c r="H3644" s="5">
        <f t="shared" si="56"/>
        <v>1.6081877773086326E-4</v>
      </c>
    </row>
    <row r="3645" spans="1:8">
      <c r="A3645" s="3" t="s">
        <v>14750</v>
      </c>
      <c r="B3645" s="1">
        <f>IF(ISERROR(SEARCH(" ",A3645)), 0, SEARCH(" ",A3645))</f>
        <v>6</v>
      </c>
      <c r="C3645" s="1">
        <f>IF(0=B3645,-1,LEFT(A3645,B3645-1)+0)</f>
        <v>23679</v>
      </c>
      <c r="D3645" s="1">
        <f>IF(B3645=0,-1,RIGHT(A3645,LEN(A3645)-B3645)+0)</f>
        <v>9725486</v>
      </c>
      <c r="F3645" s="1">
        <f>IF(C3645&lt;0,443300000,44330*(1-POWER(C3645/$A$1,1/5.255))*1000)</f>
        <v>9723999.1238882989</v>
      </c>
      <c r="H3645" s="5">
        <f t="shared" si="56"/>
        <v>1.5288450486701958E-4</v>
      </c>
    </row>
    <row r="3646" spans="1:8">
      <c r="A3646" s="3" t="s">
        <v>14751</v>
      </c>
      <c r="B3646" s="1">
        <f>IF(ISERROR(SEARCH(" ",A3646)), 0, SEARCH(" ",A3646))</f>
        <v>6</v>
      </c>
      <c r="C3646" s="1">
        <f>IF(0=B3646,-1,LEFT(A3646,B3646-1)+0)</f>
        <v>23659</v>
      </c>
      <c r="D3646" s="1">
        <f>IF(B3646=0,-1,RIGHT(A3646,LEN(A3646)-B3646)+0)</f>
        <v>9730970</v>
      </c>
      <c r="F3646" s="1">
        <f>IF(C3646&lt;0,443300000,44330*(1-POWER(C3646/$A$1,1/5.255))*1000)</f>
        <v>9729563.2106040884</v>
      </c>
      <c r="H3646" s="5">
        <f t="shared" si="56"/>
        <v>1.4456825947584045E-4</v>
      </c>
    </row>
    <row r="3647" spans="1:8">
      <c r="A3647" s="3" t="s">
        <v>14752</v>
      </c>
      <c r="B3647" s="1">
        <f>IF(ISERROR(SEARCH(" ",A3647)), 0, SEARCH(" ",A3647))</f>
        <v>6</v>
      </c>
      <c r="C3647" s="1">
        <f>IF(0=B3647,-1,LEFT(A3647,B3647-1)+0)</f>
        <v>23639</v>
      </c>
      <c r="D3647" s="1">
        <f>IF(B3647=0,-1,RIGHT(A3647,LEN(A3647)-B3647)+0)</f>
        <v>9736455</v>
      </c>
      <c r="F3647" s="1">
        <f>IF(C3647&lt;0,443300000,44330*(1-POWER(C3647/$A$1,1/5.255))*1000)</f>
        <v>9735131.1071276199</v>
      </c>
      <c r="H3647" s="5">
        <f t="shared" si="56"/>
        <v>1.3597278191909609E-4</v>
      </c>
    </row>
    <row r="3648" spans="1:8">
      <c r="A3648" s="3" t="s">
        <v>14753</v>
      </c>
      <c r="B3648" s="1">
        <f>IF(ISERROR(SEARCH(" ",A3648)), 0, SEARCH(" ",A3648))</f>
        <v>6</v>
      </c>
      <c r="C3648" s="1">
        <f>IF(0=B3648,-1,LEFT(A3648,B3648-1)+0)</f>
        <v>23619</v>
      </c>
      <c r="D3648" s="1">
        <f>IF(B3648=0,-1,RIGHT(A3648,LEN(A3648)-B3648)+0)</f>
        <v>9741939</v>
      </c>
      <c r="F3648" s="1">
        <f>IF(C3648&lt;0,443300000,44330*(1-POWER(C3648/$A$1,1/5.255))*1000)</f>
        <v>9740702.8192941491</v>
      </c>
      <c r="H3648" s="5">
        <f t="shared" si="56"/>
        <v>1.2689267566250867E-4</v>
      </c>
    </row>
    <row r="3649" spans="1:8">
      <c r="A3649" s="3" t="s">
        <v>14754</v>
      </c>
      <c r="B3649" s="1">
        <f>IF(ISERROR(SEARCH(" ",A3649)), 0, SEARCH(" ",A3649))</f>
        <v>6</v>
      </c>
      <c r="C3649" s="1">
        <f>IF(0=B3649,-1,LEFT(A3649,B3649-1)+0)</f>
        <v>23599</v>
      </c>
      <c r="D3649" s="1">
        <f>IF(B3649=0,-1,RIGHT(A3649,LEN(A3649)-B3649)+0)</f>
        <v>9747423</v>
      </c>
      <c r="F3649" s="1">
        <f>IF(C3649&lt;0,443300000,44330*(1-POWER(C3649/$A$1,1/5.255))*1000)</f>
        <v>9746278.3529528342</v>
      </c>
      <c r="H3649" s="5">
        <f t="shared" si="56"/>
        <v>1.1743073499178001E-4</v>
      </c>
    </row>
    <row r="3650" spans="1:8">
      <c r="A3650" s="3" t="s">
        <v>14755</v>
      </c>
      <c r="B3650" s="1">
        <f>IF(ISERROR(SEARCH(" ",A3650)), 0, SEARCH(" ",A3650))</f>
        <v>6</v>
      </c>
      <c r="C3650" s="1">
        <f>IF(0=B3650,-1,LEFT(A3650,B3650-1)+0)</f>
        <v>23579</v>
      </c>
      <c r="D3650" s="1">
        <f>IF(B3650=0,-1,RIGHT(A3650,LEN(A3650)-B3650)+0)</f>
        <v>9752907</v>
      </c>
      <c r="F3650" s="1">
        <f>IF(C3650&lt;0,443300000,44330*(1-POWER(C3650/$A$1,1/5.255))*1000)</f>
        <v>9751857.7139667608</v>
      </c>
      <c r="H3650" s="5">
        <f t="shared" si="56"/>
        <v>1.075870028535303E-4</v>
      </c>
    </row>
    <row r="3651" spans="1:8">
      <c r="A3651" s="3" t="s">
        <v>14756</v>
      </c>
      <c r="B3651" s="1">
        <f>IF(ISERROR(SEARCH(" ",A3651)), 0, SEARCH(" ",A3651))</f>
        <v>6</v>
      </c>
      <c r="C3651" s="1">
        <f>IF(0=B3651,-1,LEFT(A3651,B3651-1)+0)</f>
        <v>23559</v>
      </c>
      <c r="D3651" s="1">
        <f>IF(B3651=0,-1,RIGHT(A3651,LEN(A3651)-B3651)+0)</f>
        <v>9758368</v>
      </c>
      <c r="F3651" s="1">
        <f>IF(C3651&lt;0,443300000,44330*(1-POWER(C3651/$A$1,1/5.255))*1000)</f>
        <v>9757440.9082129914</v>
      </c>
      <c r="H3651" s="5">
        <f t="shared" si="56"/>
        <v>9.5004798651636077E-5</v>
      </c>
    </row>
    <row r="3652" spans="1:8">
      <c r="A3652" s="3" t="s">
        <v>14757</v>
      </c>
      <c r="B3652" s="1">
        <f>IF(ISERROR(SEARCH(" ",A3652)), 0, SEARCH(" ",A3652))</f>
        <v>6</v>
      </c>
      <c r="C3652" s="1">
        <f>IF(0=B3652,-1,LEFT(A3652,B3652-1)+0)</f>
        <v>23539</v>
      </c>
      <c r="D3652" s="1">
        <f>IF(B3652=0,-1,RIGHT(A3652,LEN(A3652)-B3652)+0)</f>
        <v>9763852</v>
      </c>
      <c r="F3652" s="1">
        <f>IF(C3652&lt;0,443300000,44330*(1-POWER(C3652/$A$1,1/5.255))*1000)</f>
        <v>9763027.9415826127</v>
      </c>
      <c r="H3652" s="5">
        <f t="shared" ref="H3652:H3715" si="57">IF(D3652&gt;0,ABS((F3652-D3652)/D3652),0)</f>
        <v>8.4398905000537361E-5</v>
      </c>
    </row>
    <row r="3653" spans="1:8">
      <c r="A3653" s="3" t="s">
        <v>14758</v>
      </c>
      <c r="B3653" s="1">
        <f>IF(ISERROR(SEARCH(" ",A3653)), 0, SEARCH(" ",A3653))</f>
        <v>6</v>
      </c>
      <c r="C3653" s="1">
        <f>IF(0=B3653,-1,LEFT(A3653,B3653-1)+0)</f>
        <v>23519</v>
      </c>
      <c r="D3653" s="1">
        <f>IF(B3653=0,-1,RIGHT(A3653,LEN(A3653)-B3653)+0)</f>
        <v>9769336</v>
      </c>
      <c r="F3653" s="1">
        <f>IF(C3653&lt;0,443300000,44330*(1-POWER(C3653/$A$1,1/5.255))*1000)</f>
        <v>9768618.8199807815</v>
      </c>
      <c r="H3653" s="5">
        <f t="shared" si="57"/>
        <v>7.3411337190007041E-5</v>
      </c>
    </row>
    <row r="3654" spans="1:8">
      <c r="A3654" s="3" t="s">
        <v>14759</v>
      </c>
      <c r="B3654" s="1">
        <f>IF(ISERROR(SEARCH(" ",A3654)), 0, SEARCH(" ",A3654))</f>
        <v>6</v>
      </c>
      <c r="C3654" s="1">
        <f>IF(0=B3654,-1,LEFT(A3654,B3654-1)+0)</f>
        <v>23499</v>
      </c>
      <c r="D3654" s="1">
        <f>IF(B3654=0,-1,RIGHT(A3654,LEN(A3654)-B3654)+0)</f>
        <v>9774821</v>
      </c>
      <c r="F3654" s="1">
        <f>IF(C3654&lt;0,443300000,44330*(1-POWER(C3654/$A$1,1/5.255))*1000)</f>
        <v>9774213.5493267737</v>
      </c>
      <c r="H3654" s="5">
        <f t="shared" si="57"/>
        <v>6.2144429368708346E-5</v>
      </c>
    </row>
    <row r="3655" spans="1:8">
      <c r="A3655" s="3" t="s">
        <v>14760</v>
      </c>
      <c r="B3655" s="1">
        <f>IF(ISERROR(SEARCH(" ",A3655)), 0, SEARCH(" ",A3655))</f>
        <v>6</v>
      </c>
      <c r="C3655" s="1">
        <f>IF(0=B3655,-1,LEFT(A3655,B3655-1)+0)</f>
        <v>23479</v>
      </c>
      <c r="D3655" s="1">
        <f>IF(B3655=0,-1,RIGHT(A3655,LEN(A3655)-B3655)+0)</f>
        <v>9780305</v>
      </c>
      <c r="F3655" s="1">
        <f>IF(C3655&lt;0,443300000,44330*(1-POWER(C3655/$A$1,1/5.255))*1000)</f>
        <v>9779812.1355540119</v>
      </c>
      <c r="H3655" s="5">
        <f t="shared" si="57"/>
        <v>5.0393566048102674E-5</v>
      </c>
    </row>
    <row r="3656" spans="1:8">
      <c r="A3656" s="3" t="s">
        <v>14761</v>
      </c>
      <c r="B3656" s="1">
        <f>IF(ISERROR(SEARCH(" ",A3656)), 0, SEARCH(" ",A3656))</f>
        <v>6</v>
      </c>
      <c r="C3656" s="1">
        <f>IF(0=B3656,-1,LEFT(A3656,B3656-1)+0)</f>
        <v>23459</v>
      </c>
      <c r="D3656" s="1">
        <f>IF(B3656=0,-1,RIGHT(A3656,LEN(A3656)-B3656)+0)</f>
        <v>9785789</v>
      </c>
      <c r="F3656" s="1">
        <f>IF(C3656&lt;0,443300000,44330*(1-POWER(C3656/$A$1,1/5.255))*1000)</f>
        <v>9785414.5846101306</v>
      </c>
      <c r="H3656" s="5">
        <f t="shared" si="57"/>
        <v>3.8261134576819725E-5</v>
      </c>
    </row>
    <row r="3657" spans="1:8">
      <c r="A3657" s="3" t="s">
        <v>14762</v>
      </c>
      <c r="B3657" s="1">
        <f>IF(ISERROR(SEARCH(" ",A3657)), 0, SEARCH(" ",A3657))</f>
        <v>6</v>
      </c>
      <c r="C3657" s="1">
        <f>IF(0=B3657,-1,LEFT(A3657,B3657-1)+0)</f>
        <v>23439</v>
      </c>
      <c r="D3657" s="1">
        <f>IF(B3657=0,-1,RIGHT(A3657,LEN(A3657)-B3657)+0)</f>
        <v>9791273</v>
      </c>
      <c r="F3657" s="1">
        <f>IF(C3657&lt;0,443300000,44330*(1-POWER(C3657/$A$1,1/5.255))*1000)</f>
        <v>9791020.9024570212</v>
      </c>
      <c r="H3657" s="5">
        <f t="shared" si="57"/>
        <v>2.5747167194584728E-5</v>
      </c>
    </row>
    <row r="3658" spans="1:8">
      <c r="A3658" s="3" t="s">
        <v>14763</v>
      </c>
      <c r="B3658" s="1">
        <f>IF(ISERROR(SEARCH(" ",A3658)), 0, SEARCH(" ",A3658))</f>
        <v>6</v>
      </c>
      <c r="C3658" s="1">
        <f>IF(0=B3658,-1,LEFT(A3658,B3658-1)+0)</f>
        <v>23419</v>
      </c>
      <c r="D3658" s="1">
        <f>IF(B3658=0,-1,RIGHT(A3658,LEN(A3658)-B3658)+0)</f>
        <v>9796758</v>
      </c>
      <c r="F3658" s="1">
        <f>IF(C3658&lt;0,443300000,44330*(1-POWER(C3658/$A$1,1/5.255))*1000)</f>
        <v>9796631.0950708669</v>
      </c>
      <c r="H3658" s="5">
        <f t="shared" si="57"/>
        <v>1.2953767882510938E-5</v>
      </c>
    </row>
    <row r="3659" spans="1:8">
      <c r="A3659" s="3" t="s">
        <v>14764</v>
      </c>
      <c r="B3659" s="1">
        <f>IF(ISERROR(SEARCH(" ",A3659)), 0, SEARCH(" ",A3659))</f>
        <v>6</v>
      </c>
      <c r="C3659" s="1">
        <f>IF(0=B3659,-1,LEFT(A3659,B3659-1)+0)</f>
        <v>23399</v>
      </c>
      <c r="D3659" s="1">
        <f>IF(B3659=0,-1,RIGHT(A3659,LEN(A3659)-B3659)+0)</f>
        <v>9802273</v>
      </c>
      <c r="F3659" s="1">
        <f>IF(C3659&lt;0,443300000,44330*(1-POWER(C3659/$A$1,1/5.255))*1000)</f>
        <v>9802245.1684422027</v>
      </c>
      <c r="H3659" s="5">
        <f t="shared" si="57"/>
        <v>2.8392963343571469E-6</v>
      </c>
    </row>
    <row r="3660" spans="1:8">
      <c r="A3660" s="3" t="s">
        <v>14765</v>
      </c>
      <c r="B3660" s="1">
        <f>IF(ISERROR(SEARCH(" ",A3660)), 0, SEARCH(" ",A3660))</f>
        <v>6</v>
      </c>
      <c r="C3660" s="1">
        <f>IF(0=B3660,-1,LEFT(A3660,B3660-1)+0)</f>
        <v>23379</v>
      </c>
      <c r="D3660" s="1">
        <f>IF(B3660=0,-1,RIGHT(A3660,LEN(A3660)-B3660)+0)</f>
        <v>9808029</v>
      </c>
      <c r="F3660" s="1">
        <f>IF(C3660&lt;0,443300000,44330*(1-POWER(C3660/$A$1,1/5.255))*1000)</f>
        <v>9807863.1285759453</v>
      </c>
      <c r="H3660" s="5">
        <f t="shared" si="57"/>
        <v>1.6911799919711386E-5</v>
      </c>
    </row>
    <row r="3661" spans="1:8">
      <c r="A3661" s="3" t="s">
        <v>14766</v>
      </c>
      <c r="B3661" s="1">
        <f>IF(ISERROR(SEARCH(" ",A3661)), 0, SEARCH(" ",A3661))</f>
        <v>6</v>
      </c>
      <c r="C3661" s="1">
        <f>IF(0=B3661,-1,LEFT(A3661,B3661-1)+0)</f>
        <v>23359</v>
      </c>
      <c r="D3661" s="1">
        <f>IF(B3661=0,-1,RIGHT(A3661,LEN(A3661)-B3661)+0)</f>
        <v>9813786</v>
      </c>
      <c r="F3661" s="1">
        <f>IF(C3661&lt;0,443300000,44330*(1-POWER(C3661/$A$1,1/5.255))*1000)</f>
        <v>9813484.9814914633</v>
      </c>
      <c r="H3661" s="5">
        <f t="shared" si="57"/>
        <v>3.0673025531302715E-5</v>
      </c>
    </row>
    <row r="3662" spans="1:8">
      <c r="A3662" s="3" t="s">
        <v>14767</v>
      </c>
      <c r="B3662" s="1">
        <f>IF(ISERROR(SEARCH(" ",A3662)), 0, SEARCH(" ",A3662))</f>
        <v>6</v>
      </c>
      <c r="C3662" s="1">
        <f>IF(0=B3662,-1,LEFT(A3662,B3662-1)+0)</f>
        <v>23339</v>
      </c>
      <c r="D3662" s="1">
        <f>IF(B3662=0,-1,RIGHT(A3662,LEN(A3662)-B3662)+0)</f>
        <v>9819542</v>
      </c>
      <c r="F3662" s="1">
        <f>IF(C3662&lt;0,443300000,44330*(1-POWER(C3662/$A$1,1/5.255))*1000)</f>
        <v>9819110.7332225963</v>
      </c>
      <c r="H3662" s="5">
        <f t="shared" si="57"/>
        <v>4.3919235479990071E-5</v>
      </c>
    </row>
    <row r="3663" spans="1:8">
      <c r="A3663" s="3" t="s">
        <v>14768</v>
      </c>
      <c r="B3663" s="1">
        <f>IF(ISERROR(SEARCH(" ",A3663)), 0, SEARCH(" ",A3663))</f>
        <v>6</v>
      </c>
      <c r="C3663" s="1">
        <f>IF(0=B3663,-1,LEFT(A3663,B3663-1)+0)</f>
        <v>23319</v>
      </c>
      <c r="D3663" s="1">
        <f>IF(B3663=0,-1,RIGHT(A3663,LEN(A3663)-B3663)+0)</f>
        <v>9825299</v>
      </c>
      <c r="F3663" s="1">
        <f>IF(C3663&lt;0,443300000,44330*(1-POWER(C3663/$A$1,1/5.255))*1000)</f>
        <v>9824740.3898177296</v>
      </c>
      <c r="H3663" s="5">
        <f t="shared" si="57"/>
        <v>5.6854267973972874E-5</v>
      </c>
    </row>
    <row r="3664" spans="1:8">
      <c r="A3664" s="3" t="s">
        <v>14769</v>
      </c>
      <c r="B3664" s="1">
        <f>IF(ISERROR(SEARCH(" ",A3664)), 0, SEARCH(" ",A3664))</f>
        <v>6</v>
      </c>
      <c r="C3664" s="1">
        <f>IF(0=B3664,-1,LEFT(A3664,B3664-1)+0)</f>
        <v>23299</v>
      </c>
      <c r="D3664" s="1">
        <f>IF(B3664=0,-1,RIGHT(A3664,LEN(A3664)-B3664)+0)</f>
        <v>9831056</v>
      </c>
      <c r="F3664" s="1">
        <f>IF(C3664&lt;0,443300000,44330*(1-POWER(C3664/$A$1,1/5.255))*1000)</f>
        <v>9830373.9573398083</v>
      </c>
      <c r="H3664" s="5">
        <f t="shared" si="57"/>
        <v>6.9376337617409068E-5</v>
      </c>
    </row>
    <row r="3665" spans="1:8">
      <c r="A3665" s="3" t="s">
        <v>14770</v>
      </c>
      <c r="B3665" s="1">
        <f>IF(ISERROR(SEARCH(" ",A3665)), 0, SEARCH(" ",A3665))</f>
        <v>6</v>
      </c>
      <c r="C3665" s="1">
        <f>IF(0=B3665,-1,LEFT(A3665,B3665-1)+0)</f>
        <v>23279</v>
      </c>
      <c r="D3665" s="1">
        <f>IF(B3665=0,-1,RIGHT(A3665,LEN(A3665)-B3665)+0)</f>
        <v>9836812</v>
      </c>
      <c r="F3665" s="1">
        <f>IF(C3665&lt;0,443300000,44330*(1-POWER(C3665/$A$1,1/5.255))*1000)</f>
        <v>9836011.4418664407</v>
      </c>
      <c r="H3665" s="5">
        <f t="shared" si="57"/>
        <v>8.1383900958898215E-5</v>
      </c>
    </row>
    <row r="3666" spans="1:8">
      <c r="A3666" s="3" t="s">
        <v>14771</v>
      </c>
      <c r="B3666" s="1">
        <f>IF(ISERROR(SEARCH(" ",A3666)), 0, SEARCH(" ",A3666))</f>
        <v>6</v>
      </c>
      <c r="C3666" s="1">
        <f>IF(0=B3666,-1,LEFT(A3666,B3666-1)+0)</f>
        <v>23259</v>
      </c>
      <c r="D3666" s="1">
        <f>IF(B3666=0,-1,RIGHT(A3666,LEN(A3666)-B3666)+0)</f>
        <v>9842569</v>
      </c>
      <c r="F3666" s="1">
        <f>IF(C3666&lt;0,443300000,44330*(1-POWER(C3666/$A$1,1/5.255))*1000)</f>
        <v>9841652.8494898826</v>
      </c>
      <c r="H3666" s="5">
        <f t="shared" si="57"/>
        <v>9.3080425457765301E-5</v>
      </c>
    </row>
    <row r="3667" spans="1:8">
      <c r="A3667" s="3" t="s">
        <v>14772</v>
      </c>
      <c r="B3667" s="1">
        <f>IF(ISERROR(SEARCH(" ",A3667)), 0, SEARCH(" ",A3667))</f>
        <v>6</v>
      </c>
      <c r="C3667" s="1">
        <f>IF(0=B3667,-1,LEFT(A3667,B3667-1)+0)</f>
        <v>23239</v>
      </c>
      <c r="D3667" s="1">
        <f>IF(B3667=0,-1,RIGHT(A3667,LEN(A3667)-B3667)+0)</f>
        <v>9848325</v>
      </c>
      <c r="F3667" s="1">
        <f>IF(C3667&lt;0,443300000,44330*(1-POWER(C3667/$A$1,1/5.255))*1000)</f>
        <v>9847298.1863171235</v>
      </c>
      <c r="H3667" s="5">
        <f t="shared" si="57"/>
        <v>1.0426277391094702E-4</v>
      </c>
    </row>
    <row r="3668" spans="1:8">
      <c r="A3668" s="3" t="s">
        <v>14773</v>
      </c>
      <c r="B3668" s="1">
        <f>IF(ISERROR(SEARCH(" ",A3668)), 0, SEARCH(" ",A3668))</f>
        <v>6</v>
      </c>
      <c r="C3668" s="1">
        <f>IF(0=B3668,-1,LEFT(A3668,B3668-1)+0)</f>
        <v>23219</v>
      </c>
      <c r="D3668" s="1">
        <f>IF(B3668=0,-1,RIGHT(A3668,LEN(A3668)-B3668)+0)</f>
        <v>9854057</v>
      </c>
      <c r="F3668" s="1">
        <f>IF(C3668&lt;0,443300000,44330*(1-POWER(C3668/$A$1,1/5.255))*1000)</f>
        <v>9852947.4584699161</v>
      </c>
      <c r="H3668" s="5">
        <f t="shared" si="57"/>
        <v>1.1259743373555327E-4</v>
      </c>
    </row>
    <row r="3669" spans="1:8">
      <c r="A3669" s="3" t="s">
        <v>14774</v>
      </c>
      <c r="B3669" s="1">
        <f>IF(ISERROR(SEARCH(" ",A3669)), 0, SEARCH(" ",A3669))</f>
        <v>6</v>
      </c>
      <c r="C3669" s="1">
        <f>IF(0=B3669,-1,LEFT(A3669,B3669-1)+0)</f>
        <v>23199</v>
      </c>
      <c r="D3669" s="1">
        <f>IF(B3669=0,-1,RIGHT(A3669,LEN(A3669)-B3669)+0)</f>
        <v>9859813</v>
      </c>
      <c r="F3669" s="1">
        <f>IF(C3669&lt;0,443300000,44330*(1-POWER(C3669/$A$1,1/5.255))*1000)</f>
        <v>9858600.6720848531</v>
      </c>
      <c r="H3669" s="5">
        <f t="shared" si="57"/>
        <v>1.2295648154249446E-4</v>
      </c>
    </row>
    <row r="3670" spans="1:8">
      <c r="A3670" s="3" t="s">
        <v>14775</v>
      </c>
      <c r="B3670" s="1">
        <f>IF(ISERROR(SEARCH(" ",A3670)), 0, SEARCH(" ",A3670))</f>
        <v>6</v>
      </c>
      <c r="C3670" s="1">
        <f>IF(0=B3670,-1,LEFT(A3670,B3670-1)+0)</f>
        <v>23179</v>
      </c>
      <c r="D3670" s="1">
        <f>IF(B3670=0,-1,RIGHT(A3670,LEN(A3670)-B3670)+0)</f>
        <v>9865570</v>
      </c>
      <c r="F3670" s="1">
        <f>IF(C3670&lt;0,443300000,44330*(1-POWER(C3670/$A$1,1/5.255))*1000)</f>
        <v>9864257.8333133738</v>
      </c>
      <c r="H3670" s="5">
        <f t="shared" si="57"/>
        <v>1.3300465017491653E-4</v>
      </c>
    </row>
    <row r="3671" spans="1:8">
      <c r="A3671" s="3" t="s">
        <v>14776</v>
      </c>
      <c r="B3671" s="1">
        <f>IF(ISERROR(SEARCH(" ",A3671)), 0, SEARCH(" ",A3671))</f>
        <v>6</v>
      </c>
      <c r="C3671" s="1">
        <f>IF(0=B3671,-1,LEFT(A3671,B3671-1)+0)</f>
        <v>23159</v>
      </c>
      <c r="D3671" s="1">
        <f>IF(B3671=0,-1,RIGHT(A3671,LEN(A3671)-B3671)+0)</f>
        <v>9871327</v>
      </c>
      <c r="F3671" s="1">
        <f>IF(C3671&lt;0,443300000,44330*(1-POWER(C3671/$A$1,1/5.255))*1000)</f>
        <v>9869918.9483218603</v>
      </c>
      <c r="H3671" s="5">
        <f t="shared" si="57"/>
        <v>1.426405667788856E-4</v>
      </c>
    </row>
    <row r="3672" spans="1:8">
      <c r="A3672" s="3" t="s">
        <v>14777</v>
      </c>
      <c r="B3672" s="1">
        <f>IF(ISERROR(SEARCH(" ",A3672)), 0, SEARCH(" ",A3672))</f>
        <v>6</v>
      </c>
      <c r="C3672" s="1">
        <f>IF(0=B3672,-1,LEFT(A3672,B3672-1)+0)</f>
        <v>23139</v>
      </c>
      <c r="D3672" s="1">
        <f>IF(B3672=0,-1,RIGHT(A3672,LEN(A3672)-B3672)+0)</f>
        <v>9877083</v>
      </c>
      <c r="F3672" s="1">
        <f>IF(C3672&lt;0,443300000,44330*(1-POWER(C3672/$A$1,1/5.255))*1000)</f>
        <v>9875584.0232916437</v>
      </c>
      <c r="H3672" s="5">
        <f t="shared" si="57"/>
        <v>1.5176309729869549E-4</v>
      </c>
    </row>
    <row r="3673" spans="1:8">
      <c r="A3673" s="3" t="s">
        <v>14778</v>
      </c>
      <c r="B3673" s="1">
        <f>IF(ISERROR(SEARCH(" ",A3673)), 0, SEARCH(" ",A3673))</f>
        <v>6</v>
      </c>
      <c r="C3673" s="1">
        <f>IF(0=B3673,-1,LEFT(A3673,B3673-1)+0)</f>
        <v>23119</v>
      </c>
      <c r="D3673" s="1">
        <f>IF(B3673=0,-1,RIGHT(A3673,LEN(A3673)-B3673)+0)</f>
        <v>9882840</v>
      </c>
      <c r="F3673" s="1">
        <f>IF(C3673&lt;0,443300000,44330*(1-POWER(C3673/$A$1,1/5.255))*1000)</f>
        <v>9881253.0644190758</v>
      </c>
      <c r="H3673" s="5">
        <f t="shared" si="57"/>
        <v>1.6057485307099511E-4</v>
      </c>
    </row>
    <row r="3674" spans="1:8">
      <c r="A3674" s="3" t="s">
        <v>14779</v>
      </c>
      <c r="B3674" s="1">
        <f>IF(ISERROR(SEARCH(" ",A3674)), 0, SEARCH(" ",A3674))</f>
        <v>6</v>
      </c>
      <c r="C3674" s="1">
        <f>IF(0=B3674,-1,LEFT(A3674,B3674-1)+0)</f>
        <v>23099</v>
      </c>
      <c r="D3674" s="1">
        <f>IF(B3674=0,-1,RIGHT(A3674,LEN(A3674)-B3674)+0)</f>
        <v>9888596</v>
      </c>
      <c r="F3674" s="1">
        <f>IF(C3674&lt;0,443300000,44330*(1-POWER(C3674/$A$1,1/5.255))*1000)</f>
        <v>9886926.0779155791</v>
      </c>
      <c r="H3674" s="5">
        <f t="shared" si="57"/>
        <v>1.6887352708320973E-4</v>
      </c>
    </row>
    <row r="3675" spans="1:8">
      <c r="A3675" s="3" t="s">
        <v>14780</v>
      </c>
      <c r="B3675" s="1">
        <f>IF(ISERROR(SEARCH(" ",A3675)), 0, SEARCH(" ",A3675))</f>
        <v>6</v>
      </c>
      <c r="C3675" s="1">
        <f>IF(0=B3675,-1,LEFT(A3675,B3675-1)+0)</f>
        <v>23079</v>
      </c>
      <c r="D3675" s="1">
        <f>IF(B3675=0,-1,RIGHT(A3675,LEN(A3675)-B3675)+0)</f>
        <v>9894353</v>
      </c>
      <c r="F3675" s="1">
        <f>IF(C3675&lt;0,443300000,44330*(1-POWER(C3675/$A$1,1/5.255))*1000)</f>
        <v>9892603.0700076967</v>
      </c>
      <c r="H3675" s="5">
        <f t="shared" si="57"/>
        <v>1.7686148779038428E-4</v>
      </c>
    </row>
    <row r="3676" spans="1:8">
      <c r="A3676" s="3" t="s">
        <v>14781</v>
      </c>
      <c r="B3676" s="1">
        <f>IF(ISERROR(SEARCH(" ",A3676)), 0, SEARCH(" ",A3676))</f>
        <v>6</v>
      </c>
      <c r="C3676" s="1">
        <f>IF(0=B3676,-1,LEFT(A3676,B3676-1)+0)</f>
        <v>23059</v>
      </c>
      <c r="D3676" s="1">
        <f>IF(B3676=0,-1,RIGHT(A3676,LEN(A3676)-B3676)+0)</f>
        <v>9900109</v>
      </c>
      <c r="F3676" s="1">
        <f>IF(C3676&lt;0,443300000,44330*(1-POWER(C3676/$A$1,1/5.255))*1000)</f>
        <v>9898284.0469371285</v>
      </c>
      <c r="H3676" s="5">
        <f t="shared" si="57"/>
        <v>1.8433666365405381E-4</v>
      </c>
    </row>
    <row r="3677" spans="1:8">
      <c r="A3677" s="3" t="s">
        <v>14782</v>
      </c>
      <c r="B3677" s="1">
        <f>IF(ISERROR(SEARCH(" ",A3677)), 0, SEARCH(" ",A3677))</f>
        <v>6</v>
      </c>
      <c r="C3677" s="1">
        <f>IF(0=B3677,-1,LEFT(A3677,B3677-1)+0)</f>
        <v>23039</v>
      </c>
      <c r="D3677" s="1">
        <f>IF(B3677=0,-1,RIGHT(A3677,LEN(A3677)-B3677)+0)</f>
        <v>9905841</v>
      </c>
      <c r="F3677" s="1">
        <f>IF(C3677&lt;0,443300000,44330*(1-POWER(C3677/$A$1,1/5.255))*1000)</f>
        <v>9903969.0149607826</v>
      </c>
      <c r="H3677" s="5">
        <f t="shared" si="57"/>
        <v>1.889779009391931E-4</v>
      </c>
    </row>
    <row r="3678" spans="1:8">
      <c r="A3678" s="3" t="s">
        <v>14783</v>
      </c>
      <c r="B3678" s="1">
        <f>IF(ISERROR(SEARCH(" ",A3678)), 0, SEARCH(" ",A3678))</f>
        <v>6</v>
      </c>
      <c r="C3678" s="1">
        <f>IF(0=B3678,-1,LEFT(A3678,B3678-1)+0)</f>
        <v>23019</v>
      </c>
      <c r="D3678" s="1">
        <f>IF(B3678=0,-1,RIGHT(A3678,LEN(A3678)-B3678)+0)</f>
        <v>9911598</v>
      </c>
      <c r="F3678" s="1">
        <f>IF(C3678&lt;0,443300000,44330*(1-POWER(C3678/$A$1,1/5.255))*1000)</f>
        <v>9909657.9803508651</v>
      </c>
      <c r="H3678" s="5">
        <f t="shared" si="57"/>
        <v>1.9573227739209649E-4</v>
      </c>
    </row>
    <row r="3679" spans="1:8">
      <c r="A3679" s="3" t="s">
        <v>14784</v>
      </c>
      <c r="B3679" s="1">
        <f>IF(ISERROR(SEARCH(" ",A3679)), 0, SEARCH(" ",A3679))</f>
        <v>6</v>
      </c>
      <c r="C3679" s="1">
        <f>IF(0=B3679,-1,LEFT(A3679,B3679-1)+0)</f>
        <v>22999</v>
      </c>
      <c r="D3679" s="1">
        <f>IF(B3679=0,-1,RIGHT(A3679,LEN(A3679)-B3679)+0)</f>
        <v>9917354</v>
      </c>
      <c r="F3679" s="1">
        <f>IF(C3679&lt;0,443300000,44330*(1-POWER(C3679/$A$1,1/5.255))*1000)</f>
        <v>9915350.9493948594</v>
      </c>
      <c r="H3679" s="5">
        <f t="shared" si="57"/>
        <v>2.0197429729145762E-4</v>
      </c>
    </row>
    <row r="3680" spans="1:8">
      <c r="A3680" s="3" t="s">
        <v>14785</v>
      </c>
      <c r="B3680" s="1">
        <f>IF(ISERROR(SEARCH(" ",A3680)), 0, SEARCH(" ",A3680))</f>
        <v>6</v>
      </c>
      <c r="C3680" s="1">
        <f>IF(0=B3680,-1,LEFT(A3680,B3680-1)+0)</f>
        <v>22979</v>
      </c>
      <c r="D3680" s="1">
        <f>IF(B3680=0,-1,RIGHT(A3680,LEN(A3680)-B3680)+0)</f>
        <v>9923111</v>
      </c>
      <c r="F3680" s="1">
        <f>IF(C3680&lt;0,443300000,44330*(1-POWER(C3680/$A$1,1/5.255))*1000)</f>
        <v>9921047.928395642</v>
      </c>
      <c r="H3680" s="5">
        <f t="shared" si="57"/>
        <v>2.079057267784299E-4</v>
      </c>
    </row>
    <row r="3681" spans="1:8">
      <c r="A3681" s="3" t="s">
        <v>14786</v>
      </c>
      <c r="B3681" s="1">
        <f>IF(ISERROR(SEARCH(" ",A3681)), 0, SEARCH(" ",A3681))</f>
        <v>6</v>
      </c>
      <c r="C3681" s="1">
        <f>IF(0=B3681,-1,LEFT(A3681,B3681-1)+0)</f>
        <v>22959</v>
      </c>
      <c r="D3681" s="1">
        <f>IF(B3681=0,-1,RIGHT(A3681,LEN(A3681)-B3681)+0)</f>
        <v>9928867</v>
      </c>
      <c r="F3681" s="1">
        <f>IF(C3681&lt;0,443300000,44330*(1-POWER(C3681/$A$1,1/5.255))*1000)</f>
        <v>9926748.9236715063</v>
      </c>
      <c r="H3681" s="5">
        <f t="shared" si="57"/>
        <v>2.133250781276106E-4</v>
      </c>
    </row>
    <row r="3682" spans="1:8">
      <c r="A3682" s="3" t="s">
        <v>14787</v>
      </c>
      <c r="B3682" s="1">
        <f>IF(ISERROR(SEARCH(" ",A3682)), 0, SEARCH(" ",A3682))</f>
        <v>6</v>
      </c>
      <c r="C3682" s="1">
        <f>IF(0=B3682,-1,LEFT(A3682,B3682-1)+0)</f>
        <v>22939</v>
      </c>
      <c r="D3682" s="1">
        <f>IF(B3682=0,-1,RIGHT(A3682,LEN(A3682)-B3682)+0)</f>
        <v>9934624</v>
      </c>
      <c r="F3682" s="1">
        <f>IF(C3682&lt;0,443300000,44330*(1-POWER(C3682/$A$1,1/5.255))*1000)</f>
        <v>9932453.9415562097</v>
      </c>
      <c r="H3682" s="5">
        <f t="shared" si="57"/>
        <v>2.1843387769786775E-4</v>
      </c>
    </row>
    <row r="3683" spans="1:8">
      <c r="A3683" s="3" t="s">
        <v>14788</v>
      </c>
      <c r="B3683" s="1">
        <f>IF(ISERROR(SEARCH(" ",A3683)), 0, SEARCH(" ",A3683))</f>
        <v>6</v>
      </c>
      <c r="C3683" s="1">
        <f>IF(0=B3683,-1,LEFT(A3683,B3683-1)+0)</f>
        <v>22919</v>
      </c>
      <c r="D3683" s="1">
        <f>IF(B3683=0,-1,RIGHT(A3683,LEN(A3683)-B3683)+0)</f>
        <v>9940380</v>
      </c>
      <c r="F3683" s="1">
        <f>IF(C3683&lt;0,443300000,44330*(1-POWER(C3683/$A$1,1/5.255))*1000)</f>
        <v>9938162.9883990344</v>
      </c>
      <c r="H3683" s="5">
        <f t="shared" si="57"/>
        <v>2.230308701443641E-4</v>
      </c>
    </row>
    <row r="3684" spans="1:8">
      <c r="A3684" s="3" t="s">
        <v>14789</v>
      </c>
      <c r="B3684" s="1">
        <f>IF(ISERROR(SEARCH(" ",A3684)), 0, SEARCH(" ",A3684))</f>
        <v>6</v>
      </c>
      <c r="C3684" s="1">
        <f>IF(0=B3684,-1,LEFT(A3684,B3684-1)+0)</f>
        <v>22899</v>
      </c>
      <c r="D3684" s="1">
        <f>IF(B3684=0,-1,RIGHT(A3684,LEN(A3684)-B3684)+0)</f>
        <v>9946137</v>
      </c>
      <c r="F3684" s="1">
        <f>IF(C3684&lt;0,443300000,44330*(1-POWER(C3684/$A$1,1/5.255))*1000)</f>
        <v>9943876.0705648288</v>
      </c>
      <c r="H3684" s="5">
        <f t="shared" si="57"/>
        <v>2.2731734292129565E-4</v>
      </c>
    </row>
    <row r="3685" spans="1:8">
      <c r="A3685" s="3" t="s">
        <v>14790</v>
      </c>
      <c r="B3685" s="1">
        <f>IF(ISERROR(SEARCH(" ",A3685)), 0, SEARCH(" ",A3685))</f>
        <v>6</v>
      </c>
      <c r="C3685" s="1">
        <f>IF(0=B3685,-1,LEFT(A3685,B3685-1)+0)</f>
        <v>22879</v>
      </c>
      <c r="D3685" s="1">
        <f>IF(B3685=0,-1,RIGHT(A3685,LEN(A3685)-B3685)+0)</f>
        <v>9951869</v>
      </c>
      <c r="F3685" s="1">
        <f>IF(C3685&lt;0,443300000,44330*(1-POWER(C3685/$A$1,1/5.255))*1000)</f>
        <v>9949593.1944340747</v>
      </c>
      <c r="H3685" s="5">
        <f t="shared" si="57"/>
        <v>2.286812221830206E-4</v>
      </c>
    </row>
    <row r="3686" spans="1:8">
      <c r="A3686" s="3" t="s">
        <v>14791</v>
      </c>
      <c r="B3686" s="1">
        <f>IF(ISERROR(SEARCH(" ",A3686)), 0, SEARCH(" ",A3686))</f>
        <v>6</v>
      </c>
      <c r="C3686" s="1">
        <f>IF(0=B3686,-1,LEFT(A3686,B3686-1)+0)</f>
        <v>22859</v>
      </c>
      <c r="D3686" s="1">
        <f>IF(B3686=0,-1,RIGHT(A3686,LEN(A3686)-B3686)+0)</f>
        <v>9957625</v>
      </c>
      <c r="F3686" s="1">
        <f>IF(C3686&lt;0,443300000,44330*(1-POWER(C3686/$A$1,1/5.255))*1000)</f>
        <v>9955314.3664029315</v>
      </c>
      <c r="H3686" s="5">
        <f t="shared" si="57"/>
        <v>2.3204665741765617E-4</v>
      </c>
    </row>
    <row r="3687" spans="1:8">
      <c r="A3687" s="3" t="s">
        <v>14792</v>
      </c>
      <c r="B3687" s="1">
        <f>IF(ISERROR(SEARCH(" ",A3687)), 0, SEARCH(" ",A3687))</f>
        <v>6</v>
      </c>
      <c r="C3687" s="1">
        <f>IF(0=B3687,-1,LEFT(A3687,B3687-1)+0)</f>
        <v>22839</v>
      </c>
      <c r="D3687" s="1">
        <f>IF(B3687=0,-1,RIGHT(A3687,LEN(A3687)-B3687)+0)</f>
        <v>9963382</v>
      </c>
      <c r="F3687" s="1">
        <f>IF(C3687&lt;0,443300000,44330*(1-POWER(C3687/$A$1,1/5.255))*1000)</f>
        <v>9961039.5928832777</v>
      </c>
      <c r="H3687" s="5">
        <f t="shared" si="57"/>
        <v>2.3510160673577662E-4</v>
      </c>
    </row>
    <row r="3688" spans="1:8">
      <c r="A3688" s="3" t="s">
        <v>14793</v>
      </c>
      <c r="B3688" s="1">
        <f>IF(ISERROR(SEARCH(" ",A3688)), 0, SEARCH(" ",A3688))</f>
        <v>6</v>
      </c>
      <c r="C3688" s="1">
        <f>IF(0=B3688,-1,LEFT(A3688,B3688-1)+0)</f>
        <v>22819</v>
      </c>
      <c r="D3688" s="1">
        <f>IF(B3688=0,-1,RIGHT(A3688,LEN(A3688)-B3688)+0)</f>
        <v>9969138</v>
      </c>
      <c r="F3688" s="1">
        <f>IF(C3688&lt;0,443300000,44330*(1-POWER(C3688/$A$1,1/5.255))*1000)</f>
        <v>9966768.8803027868</v>
      </c>
      <c r="H3688" s="5">
        <f t="shared" si="57"/>
        <v>2.3764539092679558E-4</v>
      </c>
    </row>
    <row r="3689" spans="1:8">
      <c r="A3689" s="3" t="s">
        <v>14794</v>
      </c>
      <c r="B3689" s="1">
        <f>IF(ISERROR(SEARCH(" ",A3689)), 0, SEARCH(" ",A3689))</f>
        <v>6</v>
      </c>
      <c r="C3689" s="1">
        <f>IF(0=B3689,-1,LEFT(A3689,B3689-1)+0)</f>
        <v>22799</v>
      </c>
      <c r="D3689" s="1">
        <f>IF(B3689=0,-1,RIGHT(A3689,LEN(A3689)-B3689)+0)</f>
        <v>9974895</v>
      </c>
      <c r="F3689" s="1">
        <f>IF(C3689&lt;0,443300000,44330*(1-POWER(C3689/$A$1,1/5.255))*1000)</f>
        <v>9972502.235104952</v>
      </c>
      <c r="H3689" s="5">
        <f t="shared" si="57"/>
        <v>2.3987870499368589E-4</v>
      </c>
    </row>
    <row r="3690" spans="1:8">
      <c r="A3690" s="3" t="s">
        <v>14795</v>
      </c>
      <c r="B3690" s="1">
        <f>IF(ISERROR(SEARCH(" ",A3690)), 0, SEARCH(" ",A3690))</f>
        <v>6</v>
      </c>
      <c r="C3690" s="1">
        <f>IF(0=B3690,-1,LEFT(A3690,B3690-1)+0)</f>
        <v>22779</v>
      </c>
      <c r="D3690" s="1">
        <f>IF(B3690=0,-1,RIGHT(A3690,LEN(A3690)-B3690)+0)</f>
        <v>9980651</v>
      </c>
      <c r="F3690" s="1">
        <f>IF(C3690&lt;0,443300000,44330*(1-POWER(C3690/$A$1,1/5.255))*1000)</f>
        <v>9978239.663749164</v>
      </c>
      <c r="H3690" s="5">
        <f t="shared" si="57"/>
        <v>2.416010990501551E-4</v>
      </c>
    </row>
    <row r="3691" spans="1:8">
      <c r="A3691" s="3" t="s">
        <v>14796</v>
      </c>
      <c r="B3691" s="1">
        <f>IF(ISERROR(SEARCH(" ",A3691)), 0, SEARCH(" ",A3691))</f>
        <v>6</v>
      </c>
      <c r="C3691" s="1">
        <f>IF(0=B3691,-1,LEFT(A3691,B3691-1)+0)</f>
        <v>22759</v>
      </c>
      <c r="D3691" s="1">
        <f>IF(B3691=0,-1,RIGHT(A3691,LEN(A3691)-B3691)+0)</f>
        <v>9986408</v>
      </c>
      <c r="F3691" s="1">
        <f>IF(C3691&lt;0,443300000,44330*(1-POWER(C3691/$A$1,1/5.255))*1000)</f>
        <v>9983981.172710754</v>
      </c>
      <c r="H3691" s="5">
        <f t="shared" si="57"/>
        <v>2.4301303223802018E-4</v>
      </c>
    </row>
    <row r="3692" spans="1:8">
      <c r="A3692" s="3" t="s">
        <v>14797</v>
      </c>
      <c r="B3692" s="1">
        <f>IF(ISERROR(SEARCH(" ",A3692)), 0, SEARCH(" ",A3692))</f>
        <v>6</v>
      </c>
      <c r="C3692" s="1">
        <f>IF(0=B3692,-1,LEFT(A3692,B3692-1)+0)</f>
        <v>22739</v>
      </c>
      <c r="D3692" s="1">
        <f>IF(B3692=0,-1,RIGHT(A3692,LEN(A3692)-B3692)+0)</f>
        <v>9992165</v>
      </c>
      <c r="F3692" s="1">
        <f>IF(C3692&lt;0,443300000,44330*(1-POWER(C3692/$A$1,1/5.255))*1000)</f>
        <v>9989726.7684810441</v>
      </c>
      <c r="H3692" s="5">
        <f t="shared" si="57"/>
        <v>2.4401433712873048E-4</v>
      </c>
    </row>
    <row r="3693" spans="1:8">
      <c r="A3693" s="3" t="s">
        <v>14798</v>
      </c>
      <c r="B3693" s="1">
        <f>IF(ISERROR(SEARCH(" ",A3693)), 0, SEARCH(" ",A3693))</f>
        <v>6</v>
      </c>
      <c r="C3693" s="1">
        <f>IF(0=B3693,-1,LEFT(A3693,B3693-1)+0)</f>
        <v>22719</v>
      </c>
      <c r="D3693" s="1">
        <f>IF(B3693=0,-1,RIGHT(A3693,LEN(A3693)-B3693)+0)</f>
        <v>9997921</v>
      </c>
      <c r="F3693" s="1">
        <f>IF(C3693&lt;0,443300000,44330*(1-POWER(C3693/$A$1,1/5.255))*1000)</f>
        <v>9995476.4575673975</v>
      </c>
      <c r="H3693" s="5">
        <f t="shared" si="57"/>
        <v>2.4450507586552193E-4</v>
      </c>
    </row>
    <row r="3694" spans="1:8">
      <c r="A3694" s="3" t="s">
        <v>14799</v>
      </c>
      <c r="B3694" s="1">
        <f>IF(ISERROR(SEARCH(" ",A3694)), 0, SEARCH(" ",A3694))</f>
        <v>6</v>
      </c>
      <c r="C3694" s="1">
        <f>IF(0=B3694,-1,LEFT(A3694,B3694-1)+0)</f>
        <v>22699</v>
      </c>
      <c r="D3694" s="1">
        <f>IF(B3694=0,-1,RIGHT(A3694,LEN(A3694)-B3694)+0)</f>
        <v>10003653</v>
      </c>
      <c r="F3694" s="1">
        <f>IF(C3694&lt;0,443300000,44330*(1-POWER(C3694/$A$1,1/5.255))*1000)</f>
        <v>10001230.246493299</v>
      </c>
      <c r="H3694" s="5">
        <f t="shared" si="57"/>
        <v>2.4218687980295196E-4</v>
      </c>
    </row>
    <row r="3695" spans="1:8">
      <c r="A3695" s="3" t="s">
        <v>14800</v>
      </c>
      <c r="B3695" s="1">
        <f>IF(ISERROR(SEARCH(" ",A3695)), 0, SEARCH(" ",A3695))</f>
        <v>6</v>
      </c>
      <c r="C3695" s="1">
        <f>IF(0=B3695,-1,LEFT(A3695,B3695-1)+0)</f>
        <v>22679</v>
      </c>
      <c r="D3695" s="1">
        <f>IF(B3695=0,-1,RIGHT(A3695,LEN(A3695)-B3695)+0)</f>
        <v>10009409</v>
      </c>
      <c r="F3695" s="1">
        <f>IF(C3695&lt;0,443300000,44330*(1-POWER(C3695/$A$1,1/5.255))*1000)</f>
        <v>10006988.141798366</v>
      </c>
      <c r="H3695" s="5">
        <f t="shared" si="57"/>
        <v>2.4185825573059695E-4</v>
      </c>
    </row>
    <row r="3696" spans="1:8">
      <c r="A3696" s="3" t="s">
        <v>14801</v>
      </c>
      <c r="B3696" s="1">
        <f>IF(ISERROR(SEARCH(" ",A3696)), 0, SEARCH(" ",A3696))</f>
        <v>6</v>
      </c>
      <c r="C3696" s="1">
        <f>IF(0=B3696,-1,LEFT(A3696,B3696-1)+0)</f>
        <v>22659</v>
      </c>
      <c r="D3696" s="1">
        <f>IF(B3696=0,-1,RIGHT(A3696,LEN(A3696)-B3696)+0)</f>
        <v>10015166</v>
      </c>
      <c r="F3696" s="1">
        <f>IF(C3696&lt;0,443300000,44330*(1-POWER(C3696/$A$1,1/5.255))*1000)</f>
        <v>10012750.150038434</v>
      </c>
      <c r="H3696" s="5">
        <f t="shared" si="57"/>
        <v>2.412191631737115E-4</v>
      </c>
    </row>
    <row r="3697" spans="1:8">
      <c r="A3697" s="3" t="s">
        <v>14802</v>
      </c>
      <c r="B3697" s="1">
        <f>IF(ISERROR(SEARCH(" ",A3697)), 0, SEARCH(" ",A3697))</f>
        <v>6</v>
      </c>
      <c r="C3697" s="1">
        <f>IF(0=B3697,-1,LEFT(A3697,B3697-1)+0)</f>
        <v>22639</v>
      </c>
      <c r="D3697" s="1">
        <f>IF(B3697=0,-1,RIGHT(A3697,LEN(A3697)-B3697)+0)</f>
        <v>10020922</v>
      </c>
      <c r="F3697" s="1">
        <f>IF(C3697&lt;0,443300000,44330*(1-POWER(C3697/$A$1,1/5.255))*1000)</f>
        <v>10018516.277785607</v>
      </c>
      <c r="H3697" s="5">
        <f t="shared" si="57"/>
        <v>2.4006994709601748E-4</v>
      </c>
    </row>
    <row r="3698" spans="1:8">
      <c r="A3698" s="3" t="s">
        <v>14803</v>
      </c>
      <c r="B3698" s="1">
        <f>IF(ISERROR(SEARCH(" ",A3698)), 0, SEARCH(" ",A3698))</f>
        <v>6</v>
      </c>
      <c r="C3698" s="1">
        <f>IF(0=B3698,-1,LEFT(A3698,B3698-1)+0)</f>
        <v>22619</v>
      </c>
      <c r="D3698" s="1">
        <f>IF(B3698=0,-1,RIGHT(A3698,LEN(A3698)-B3698)+0)</f>
        <v>10026679</v>
      </c>
      <c r="F3698" s="1">
        <f>IF(C3698&lt;0,443300000,44330*(1-POWER(C3698/$A$1,1/5.255))*1000)</f>
        <v>10024286.531628305</v>
      </c>
      <c r="H3698" s="5">
        <f t="shared" si="57"/>
        <v>2.386102488864865E-4</v>
      </c>
    </row>
    <row r="3699" spans="1:8">
      <c r="A3699" s="3" t="s">
        <v>14804</v>
      </c>
      <c r="B3699" s="1">
        <f>IF(ISERROR(SEARCH(" ",A3699)), 0, SEARCH(" ",A3699))</f>
        <v>6</v>
      </c>
      <c r="C3699" s="1">
        <f>IF(0=B3699,-1,LEFT(A3699,B3699-1)+0)</f>
        <v>22599</v>
      </c>
      <c r="D3699" s="1">
        <f>IF(B3699=0,-1,RIGHT(A3699,LEN(A3699)-B3699)+0)</f>
        <v>10032436</v>
      </c>
      <c r="F3699" s="1">
        <f>IF(C3699&lt;0,443300000,44330*(1-POWER(C3699/$A$1,1/5.255))*1000)</f>
        <v>10030060.918171326</v>
      </c>
      <c r="H3699" s="5">
        <f t="shared" si="57"/>
        <v>2.3674029205611693E-4</v>
      </c>
    </row>
    <row r="3700" spans="1:8">
      <c r="A3700" s="3" t="s">
        <v>14805</v>
      </c>
      <c r="B3700" s="1">
        <f>IF(ISERROR(SEARCH(" ",A3700)), 0, SEARCH(" ",A3700))</f>
        <v>6</v>
      </c>
      <c r="C3700" s="1">
        <f>IF(0=B3700,-1,LEFT(A3700,B3700-1)+0)</f>
        <v>22579</v>
      </c>
      <c r="D3700" s="1">
        <f>IF(B3700=0,-1,RIGHT(A3700,LEN(A3700)-B3700)+0)</f>
        <v>10038192</v>
      </c>
      <c r="F3700" s="1">
        <f>IF(C3700&lt;0,443300000,44330*(1-POWER(C3700/$A$1,1/5.255))*1000)</f>
        <v>10035839.444035882</v>
      </c>
      <c r="H3700" s="5">
        <f t="shared" si="57"/>
        <v>2.3436052668825917E-4</v>
      </c>
    </row>
    <row r="3701" spans="1:8">
      <c r="A3701" s="3" t="s">
        <v>14806</v>
      </c>
      <c r="B3701" s="1">
        <f>IF(ISERROR(SEARCH(" ",A3701)), 0, SEARCH(" ",A3701))</f>
        <v>6</v>
      </c>
      <c r="C3701" s="1">
        <f>IF(0=B3701,-1,LEFT(A3701,B3701-1)+0)</f>
        <v>22559</v>
      </c>
      <c r="D3701" s="1">
        <f>IF(B3701=0,-1,RIGHT(A3701,LEN(A3701)-B3701)+0)</f>
        <v>10043949</v>
      </c>
      <c r="F3701" s="1">
        <f>IF(C3701&lt;0,443300000,44330*(1-POWER(C3701/$A$1,1/5.255))*1000)</f>
        <v>10041622.115859689</v>
      </c>
      <c r="H3701" s="5">
        <f t="shared" si="57"/>
        <v>2.3167024646489234E-4</v>
      </c>
    </row>
    <row r="3702" spans="1:8">
      <c r="A3702" s="3" t="s">
        <v>14807</v>
      </c>
      <c r="B3702" s="1">
        <f>IF(ISERROR(SEARCH(" ",A3702)), 0, SEARCH(" ",A3702))</f>
        <v>6</v>
      </c>
      <c r="C3702" s="1">
        <f>IF(0=B3702,-1,LEFT(A3702,B3702-1)+0)</f>
        <v>22539</v>
      </c>
      <c r="D3702" s="1">
        <f>IF(B3702=0,-1,RIGHT(A3702,LEN(A3702)-B3702)+0)</f>
        <v>10049705</v>
      </c>
      <c r="F3702" s="1">
        <f>IF(C3702&lt;0,443300000,44330*(1-POWER(C3702/$A$1,1/5.255))*1000)</f>
        <v>10047408.940296993</v>
      </c>
      <c r="H3702" s="5">
        <f t="shared" si="57"/>
        <v>2.2847035838438447E-4</v>
      </c>
    </row>
    <row r="3703" spans="1:8">
      <c r="A3703" s="3" t="s">
        <v>14808</v>
      </c>
      <c r="B3703" s="1">
        <f>IF(ISERROR(SEARCH(" ",A3703)), 0, SEARCH(" ",A3703))</f>
        <v>6</v>
      </c>
      <c r="C3703" s="1">
        <f>IF(0=B3703,-1,LEFT(A3703,B3703-1)+0)</f>
        <v>22519</v>
      </c>
      <c r="D3703" s="1">
        <f>IF(B3703=0,-1,RIGHT(A3703,LEN(A3703)-B3703)+0)</f>
        <v>10055437</v>
      </c>
      <c r="F3703" s="1">
        <f>IF(C3703&lt;0,443300000,44330*(1-POWER(C3703/$A$1,1/5.255))*1000)</f>
        <v>10053199.92401864</v>
      </c>
      <c r="H3703" s="5">
        <f t="shared" si="57"/>
        <v>2.2247426753903673E-4</v>
      </c>
    </row>
    <row r="3704" spans="1:8">
      <c r="A3704" s="3" t="s">
        <v>14809</v>
      </c>
      <c r="B3704" s="1">
        <f>IF(ISERROR(SEARCH(" ",A3704)), 0, SEARCH(" ",A3704))</f>
        <v>6</v>
      </c>
      <c r="C3704" s="1">
        <f>IF(0=B3704,-1,LEFT(A3704,B3704-1)+0)</f>
        <v>22499</v>
      </c>
      <c r="D3704" s="1">
        <f>IF(B3704=0,-1,RIGHT(A3704,LEN(A3704)-B3704)+0)</f>
        <v>10061194</v>
      </c>
      <c r="F3704" s="1">
        <f>IF(C3704&lt;0,443300000,44330*(1-POWER(C3704/$A$1,1/5.255))*1000)</f>
        <v>10058995.07371212</v>
      </c>
      <c r="H3704" s="5">
        <f t="shared" si="57"/>
        <v>2.1855520208438156E-4</v>
      </c>
    </row>
    <row r="3705" spans="1:8">
      <c r="A3705" s="3" t="s">
        <v>14810</v>
      </c>
      <c r="B3705" s="1">
        <f>IF(ISERROR(SEARCH(" ",A3705)), 0, SEARCH(" ",A3705))</f>
        <v>6</v>
      </c>
      <c r="C3705" s="1">
        <f>IF(0=B3705,-1,LEFT(A3705,B3705-1)+0)</f>
        <v>22479</v>
      </c>
      <c r="D3705" s="1">
        <f>IF(B3705=0,-1,RIGHT(A3705,LEN(A3705)-B3705)+0)</f>
        <v>10066950</v>
      </c>
      <c r="F3705" s="1">
        <f>IF(C3705&lt;0,443300000,44330*(1-POWER(C3705/$A$1,1/5.255))*1000)</f>
        <v>10064794.396081649</v>
      </c>
      <c r="H3705" s="5">
        <f t="shared" si="57"/>
        <v>2.141268128232715E-4</v>
      </c>
    </row>
    <row r="3706" spans="1:8">
      <c r="A3706" s="3" t="s">
        <v>14811</v>
      </c>
      <c r="B3706" s="1">
        <f>IF(ISERROR(SEARCH(" ",A3706)), 0, SEARCH(" ",A3706))</f>
        <v>6</v>
      </c>
      <c r="C3706" s="1">
        <f>IF(0=B3706,-1,LEFT(A3706,B3706-1)+0)</f>
        <v>22459</v>
      </c>
      <c r="D3706" s="1">
        <f>IF(B3706=0,-1,RIGHT(A3706,LEN(A3706)-B3706)+0)</f>
        <v>10072707</v>
      </c>
      <c r="F3706" s="1">
        <f>IF(C3706&lt;0,443300000,44330*(1-POWER(C3706/$A$1,1/5.255))*1000)</f>
        <v>10070597.897848185</v>
      </c>
      <c r="H3706" s="5">
        <f t="shared" si="57"/>
        <v>2.0938781916468414E-4</v>
      </c>
    </row>
    <row r="3707" spans="1:8">
      <c r="A3707" s="3" t="s">
        <v>14812</v>
      </c>
      <c r="B3707" s="1">
        <f>IF(ISERROR(SEARCH(" ",A3707)), 0, SEARCH(" ",A3707))</f>
        <v>6</v>
      </c>
      <c r="C3707" s="1">
        <f>IF(0=B3707,-1,LEFT(A3707,B3707-1)+0)</f>
        <v>22439</v>
      </c>
      <c r="D3707" s="1">
        <f>IF(B3707=0,-1,RIGHT(A3707,LEN(A3707)-B3707)+0)</f>
        <v>10078463</v>
      </c>
      <c r="F3707" s="1">
        <f>IF(C3707&lt;0,443300000,44330*(1-POWER(C3707/$A$1,1/5.255))*1000)</f>
        <v>10076405.585749533</v>
      </c>
      <c r="H3707" s="5">
        <f t="shared" si="57"/>
        <v>2.0413968384534156E-4</v>
      </c>
    </row>
    <row r="3708" spans="1:8">
      <c r="A3708" s="3" t="s">
        <v>14813</v>
      </c>
      <c r="B3708" s="1">
        <f>IF(ISERROR(SEARCH(" ",A3708)), 0, SEARCH(" ",A3708))</f>
        <v>6</v>
      </c>
      <c r="C3708" s="1">
        <f>IF(0=B3708,-1,LEFT(A3708,B3708-1)+0)</f>
        <v>22419</v>
      </c>
      <c r="D3708" s="1">
        <f>IF(B3708=0,-1,RIGHT(A3708,LEN(A3708)-B3708)+0)</f>
        <v>10084220</v>
      </c>
      <c r="F3708" s="1">
        <f>IF(C3708&lt;0,443300000,44330*(1-POWER(C3708/$A$1,1/5.255))*1000)</f>
        <v>10082217.466540363</v>
      </c>
      <c r="H3708" s="5">
        <f t="shared" si="57"/>
        <v>1.9858089764377554E-4</v>
      </c>
    </row>
    <row r="3709" spans="1:8">
      <c r="A3709" s="3" t="s">
        <v>14814</v>
      </c>
      <c r="B3709" s="1">
        <f>IF(ISERROR(SEARCH(" ",A3709)), 0, SEARCH(" ",A3709))</f>
        <v>6</v>
      </c>
      <c r="C3709" s="1">
        <f>IF(0=B3709,-1,LEFT(A3709,B3709-1)+0)</f>
        <v>22399</v>
      </c>
      <c r="D3709" s="1">
        <f>IF(B3709=0,-1,RIGHT(A3709,LEN(A3709)-B3709)+0)</f>
        <v>10089976</v>
      </c>
      <c r="F3709" s="1">
        <f>IF(C3709&lt;0,443300000,44330*(1-POWER(C3709/$A$1,1/5.255))*1000)</f>
        <v>10088033.546992281</v>
      </c>
      <c r="H3709" s="5">
        <f t="shared" si="57"/>
        <v>1.9251314450287573E-4</v>
      </c>
    </row>
    <row r="3710" spans="1:8">
      <c r="A3710" s="3" t="s">
        <v>14815</v>
      </c>
      <c r="B3710" s="1">
        <f>IF(ISERROR(SEARCH(" ",A3710)), 0, SEARCH(" ",A3710))</f>
        <v>6</v>
      </c>
      <c r="C3710" s="1">
        <f>IF(0=B3710,-1,LEFT(A3710,B3710-1)+0)</f>
        <v>22379</v>
      </c>
      <c r="D3710" s="1">
        <f>IF(B3710=0,-1,RIGHT(A3710,LEN(A3710)-B3710)+0)</f>
        <v>10095733</v>
      </c>
      <c r="F3710" s="1">
        <f>IF(C3710&lt;0,443300000,44330*(1-POWER(C3710/$A$1,1/5.255))*1000)</f>
        <v>10093853.833893899</v>
      </c>
      <c r="H3710" s="5">
        <f t="shared" si="57"/>
        <v>1.8613468740715761E-4</v>
      </c>
    </row>
    <row r="3711" spans="1:8">
      <c r="A3711" s="3" t="s">
        <v>14816</v>
      </c>
      <c r="B3711" s="1">
        <f>IF(ISERROR(SEARCH(" ",A3711)), 0, SEARCH(" ",A3711))</f>
        <v>6</v>
      </c>
      <c r="C3711" s="1">
        <f>IF(0=B3711,-1,LEFT(A3711,B3711-1)+0)</f>
        <v>22359</v>
      </c>
      <c r="D3711" s="1">
        <f>IF(B3711=0,-1,RIGHT(A3711,LEN(A3711)-B3711)+0)</f>
        <v>10101465</v>
      </c>
      <c r="F3711" s="1">
        <f>IF(C3711&lt;0,443300000,44330*(1-POWER(C3711/$A$1,1/5.255))*1000)</f>
        <v>10099678.334050873</v>
      </c>
      <c r="H3711" s="5">
        <f t="shared" si="57"/>
        <v>1.7687196353466606E-4</v>
      </c>
    </row>
    <row r="3712" spans="1:8">
      <c r="A3712" s="3" t="s">
        <v>14817</v>
      </c>
      <c r="B3712" s="1">
        <f>IF(ISERROR(SEARCH(" ",A3712)), 0, SEARCH(" ",A3712))</f>
        <v>6</v>
      </c>
      <c r="C3712" s="1">
        <f>IF(0=B3712,-1,LEFT(A3712,B3712-1)+0)</f>
        <v>22339</v>
      </c>
      <c r="D3712" s="1">
        <f>IF(B3712=0,-1,RIGHT(A3712,LEN(A3712)-B3712)+0)</f>
        <v>10107221</v>
      </c>
      <c r="F3712" s="1">
        <f>IF(C3712&lt;0,443300000,44330*(1-POWER(C3712/$A$1,1/5.255))*1000)</f>
        <v>10105507.054285966</v>
      </c>
      <c r="H3712" s="5">
        <f t="shared" si="57"/>
        <v>1.6957635674871857E-4</v>
      </c>
    </row>
    <row r="3713" spans="1:8">
      <c r="A3713" s="3" t="s">
        <v>14818</v>
      </c>
      <c r="B3713" s="1">
        <f>IF(ISERROR(SEARCH(" ",A3713)), 0, SEARCH(" ",A3713))</f>
        <v>6</v>
      </c>
      <c r="C3713" s="1">
        <f>IF(0=B3713,-1,LEFT(A3713,B3713-1)+0)</f>
        <v>22319</v>
      </c>
      <c r="D3713" s="1">
        <f>IF(B3713=0,-1,RIGHT(A3713,LEN(A3713)-B3713)+0)</f>
        <v>10112978</v>
      </c>
      <c r="F3713" s="1">
        <f>IF(C3713&lt;0,443300000,44330*(1-POWER(C3713/$A$1,1/5.255))*1000)</f>
        <v>10111340.001439113</v>
      </c>
      <c r="H3713" s="5">
        <f t="shared" si="57"/>
        <v>1.6196995196536866E-4</v>
      </c>
    </row>
    <row r="3714" spans="1:8">
      <c r="A3714" s="3" t="s">
        <v>14819</v>
      </c>
      <c r="B3714" s="1">
        <f>IF(ISERROR(SEARCH(" ",A3714)), 0, SEARCH(" ",A3714))</f>
        <v>6</v>
      </c>
      <c r="C3714" s="1">
        <f>IF(0=B3714,-1,LEFT(A3714,B3714-1)+0)</f>
        <v>22299</v>
      </c>
      <c r="D3714" s="1">
        <f>IF(B3714=0,-1,RIGHT(A3714,LEN(A3714)-B3714)+0)</f>
        <v>10118734</v>
      </c>
      <c r="F3714" s="1">
        <f>IF(C3714&lt;0,443300000,44330*(1-POWER(C3714/$A$1,1/5.255))*1000)</f>
        <v>10117177.182367487</v>
      </c>
      <c r="H3714" s="5">
        <f t="shared" si="57"/>
        <v>1.5385498151380606E-4</v>
      </c>
    </row>
    <row r="3715" spans="1:8">
      <c r="A3715" s="3" t="s">
        <v>14820</v>
      </c>
      <c r="B3715" s="1">
        <f>IF(ISERROR(SEARCH(" ",A3715)), 0, SEARCH(" ",A3715))</f>
        <v>6</v>
      </c>
      <c r="C3715" s="1">
        <f>IF(0=B3715,-1,LEFT(A3715,B3715-1)+0)</f>
        <v>22279</v>
      </c>
      <c r="D3715" s="1">
        <f>IF(B3715=0,-1,RIGHT(A3715,LEN(A3715)-B3715)+0)</f>
        <v>10124491</v>
      </c>
      <c r="F3715" s="1">
        <f>IF(C3715&lt;0,443300000,44330*(1-POWER(C3715/$A$1,1/5.255))*1000)</f>
        <v>10123018.603945535</v>
      </c>
      <c r="H3715" s="5">
        <f t="shared" si="57"/>
        <v>1.454291434962334E-4</v>
      </c>
    </row>
    <row r="3716" spans="1:8">
      <c r="A3716" s="3" t="s">
        <v>14821</v>
      </c>
      <c r="B3716" s="1">
        <f>IF(ISERROR(SEARCH(" ",A3716)), 0, SEARCH(" ",A3716))</f>
        <v>6</v>
      </c>
      <c r="C3716" s="1">
        <f>IF(0=B3716,-1,LEFT(A3716,B3716-1)+0)</f>
        <v>22259</v>
      </c>
      <c r="D3716" s="1">
        <f>IF(B3716=0,-1,RIGHT(A3716,LEN(A3716)-B3716)+0)</f>
        <v>10130247</v>
      </c>
      <c r="F3716" s="1">
        <f>IF(C3716&lt;0,443300000,44330*(1-POWER(C3716/$A$1,1/5.255))*1000)</f>
        <v>10128864.273065053</v>
      </c>
      <c r="H3716" s="5">
        <f t="shared" ref="H3716:H3779" si="58">IF(D3716&gt;0,ABS((F3716-D3716)/D3716),0)</f>
        <v>1.3649488852019831E-4</v>
      </c>
    </row>
    <row r="3717" spans="1:8">
      <c r="A3717" s="3" t="s">
        <v>14822</v>
      </c>
      <c r="B3717" s="1">
        <f>IF(ISERROR(SEARCH(" ",A3717)), 0, SEARCH(" ",A3717))</f>
        <v>6</v>
      </c>
      <c r="C3717" s="1">
        <f>IF(0=B3717,-1,LEFT(A3717,B3717-1)+0)</f>
        <v>22239</v>
      </c>
      <c r="D3717" s="1">
        <f>IF(B3717=0,-1,RIGHT(A3717,LEN(A3717)-B3717)+0)</f>
        <v>10136004</v>
      </c>
      <c r="F3717" s="1">
        <f>IF(C3717&lt;0,443300000,44330*(1-POWER(C3717/$A$1,1/5.255))*1000)</f>
        <v>10134714.196635243</v>
      </c>
      <c r="H3717" s="5">
        <f t="shared" si="58"/>
        <v>1.2724968979466154E-4</v>
      </c>
    </row>
    <row r="3718" spans="1:8">
      <c r="A3718" s="3" t="s">
        <v>14823</v>
      </c>
      <c r="B3718" s="1">
        <f>IF(ISERROR(SEARCH(" ",A3718)), 0, SEARCH(" ",A3718))</f>
        <v>6</v>
      </c>
      <c r="C3718" s="1">
        <f>IF(0=B3718,-1,LEFT(A3718,B3718-1)+0)</f>
        <v>22219</v>
      </c>
      <c r="D3718" s="1">
        <f>IF(B3718=0,-1,RIGHT(A3718,LEN(A3718)-B3718)+0)</f>
        <v>10141761</v>
      </c>
      <c r="F3718" s="1">
        <f>IF(C3718&lt;0,443300000,44330*(1-POWER(C3718/$A$1,1/5.255))*1000)</f>
        <v>10140568.381582776</v>
      </c>
      <c r="H3718" s="5">
        <f t="shared" si="58"/>
        <v>1.1759480599315202E-4</v>
      </c>
    </row>
    <row r="3719" spans="1:8">
      <c r="A3719" s="3" t="s">
        <v>14824</v>
      </c>
      <c r="B3719" s="1">
        <f>IF(ISERROR(SEARCH(" ",A3719)), 0, SEARCH(" ",A3719))</f>
        <v>6</v>
      </c>
      <c r="C3719" s="1">
        <f>IF(0=B3719,-1,LEFT(A3719,B3719-1)+0)</f>
        <v>22199</v>
      </c>
      <c r="D3719" s="1">
        <f>IF(B3719=0,-1,RIGHT(A3719,LEN(A3719)-B3719)+0)</f>
        <v>10147517</v>
      </c>
      <c r="F3719" s="1">
        <f>IF(C3719&lt;0,443300000,44330*(1-POWER(C3719/$A$1,1/5.255))*1000)</f>
        <v>10146426.834851833</v>
      </c>
      <c r="H3719" s="5">
        <f t="shared" si="58"/>
        <v>1.0743171439544666E-4</v>
      </c>
    </row>
    <row r="3720" spans="1:8">
      <c r="A3720" s="3" t="s">
        <v>14825</v>
      </c>
      <c r="B3720" s="1">
        <f>IF(ISERROR(SEARCH(" ",A3720)), 0, SEARCH(" ",A3720))</f>
        <v>6</v>
      </c>
      <c r="C3720" s="1">
        <f>IF(0=B3720,-1,LEFT(A3720,B3720-1)+0)</f>
        <v>22179</v>
      </c>
      <c r="D3720" s="1">
        <f>IF(B3720=0,-1,RIGHT(A3720,LEN(A3720)-B3720)+0)</f>
        <v>10153249</v>
      </c>
      <c r="F3720" s="1">
        <f>IF(C3720&lt;0,443300000,44330*(1-POWER(C3720/$A$1,1/5.255))*1000)</f>
        <v>10152289.563404202</v>
      </c>
      <c r="H3720" s="5">
        <f t="shared" si="58"/>
        <v>9.4495525107040989E-5</v>
      </c>
    </row>
    <row r="3721" spans="1:8">
      <c r="A3721" s="3" t="s">
        <v>14826</v>
      </c>
      <c r="B3721" s="1">
        <f>IF(ISERROR(SEARCH(" ",A3721)), 0, SEARCH(" ",A3721))</f>
        <v>6</v>
      </c>
      <c r="C3721" s="1">
        <f>IF(0=B3721,-1,LEFT(A3721,B3721-1)+0)</f>
        <v>22159</v>
      </c>
      <c r="D3721" s="1">
        <f>IF(B3721=0,-1,RIGHT(A3721,LEN(A3721)-B3721)+0)</f>
        <v>10159005</v>
      </c>
      <c r="F3721" s="1">
        <f>IF(C3721&lt;0,443300000,44330*(1-POWER(C3721/$A$1,1/5.255))*1000)</f>
        <v>10158156.574219294</v>
      </c>
      <c r="H3721" s="5">
        <f t="shared" si="58"/>
        <v>8.3514653325410075E-5</v>
      </c>
    </row>
    <row r="3722" spans="1:8">
      <c r="A3722" s="3" t="s">
        <v>14827</v>
      </c>
      <c r="B3722" s="1">
        <f>IF(ISERROR(SEARCH(" ",A3722)), 0, SEARCH(" ",A3722))</f>
        <v>6</v>
      </c>
      <c r="C3722" s="1">
        <f>IF(0=B3722,-1,LEFT(A3722,B3722-1)+0)</f>
        <v>22139</v>
      </c>
      <c r="D3722" s="1">
        <f>IF(B3722=0,-1,RIGHT(A3722,LEN(A3722)-B3722)+0)</f>
        <v>10164762</v>
      </c>
      <c r="F3722" s="1">
        <f>IF(C3722&lt;0,443300000,44330*(1-POWER(C3722/$A$1,1/5.255))*1000)</f>
        <v>10164027.874294242</v>
      </c>
      <c r="H3722" s="5">
        <f t="shared" si="58"/>
        <v>7.2222616305045776E-5</v>
      </c>
    </row>
    <row r="3723" spans="1:8">
      <c r="A3723" s="3" t="s">
        <v>14828</v>
      </c>
      <c r="B3723" s="1">
        <f>IF(ISERROR(SEARCH(" ",A3723)), 0, SEARCH(" ",A3723))</f>
        <v>6</v>
      </c>
      <c r="C3723" s="1">
        <f>IF(0=B3723,-1,LEFT(A3723,B3723-1)+0)</f>
        <v>22119</v>
      </c>
      <c r="D3723" s="1">
        <f>IF(B3723=0,-1,RIGHT(A3723,LEN(A3723)-B3723)+0)</f>
        <v>10170518</v>
      </c>
      <c r="F3723" s="1">
        <f>IF(C3723&lt;0,443300000,44330*(1-POWER(C3723/$A$1,1/5.255))*1000)</f>
        <v>10169903.470643936</v>
      </c>
      <c r="H3723" s="5">
        <f t="shared" si="58"/>
        <v>6.0422621155016385E-5</v>
      </c>
    </row>
    <row r="3724" spans="1:8">
      <c r="A3724" s="3" t="s">
        <v>14829</v>
      </c>
      <c r="B3724" s="1">
        <f>IF(ISERROR(SEARCH(" ",A3724)), 0, SEARCH(" ",A3724))</f>
        <v>6</v>
      </c>
      <c r="C3724" s="1">
        <f>IF(0=B3724,-1,LEFT(A3724,B3724-1)+0)</f>
        <v>22099</v>
      </c>
      <c r="D3724" s="1">
        <f>IF(B3724=0,-1,RIGHT(A3724,LEN(A3724)-B3724)+0)</f>
        <v>10176275</v>
      </c>
      <c r="F3724" s="1">
        <f>IF(C3724&lt;0,443300000,44330*(1-POWER(C3724/$A$1,1/5.255))*1000)</f>
        <v>10175783.370301105</v>
      </c>
      <c r="H3724" s="5">
        <f t="shared" si="58"/>
        <v>4.831136136699509E-5</v>
      </c>
    </row>
    <row r="3725" spans="1:8">
      <c r="A3725" s="3" t="s">
        <v>14830</v>
      </c>
      <c r="B3725" s="1">
        <f>IF(ISERROR(SEARCH(" ",A3725)), 0, SEARCH(" ",A3725))</f>
        <v>6</v>
      </c>
      <c r="C3725" s="1">
        <f>IF(0=B3725,-1,LEFT(A3725,B3725-1)+0)</f>
        <v>22079</v>
      </c>
      <c r="D3725" s="1">
        <f>IF(B3725=0,-1,RIGHT(A3725,LEN(A3725)-B3725)+0)</f>
        <v>10182032</v>
      </c>
      <c r="F3725" s="1">
        <f>IF(C3725&lt;0,443300000,44330*(1-POWER(C3725/$A$1,1/5.255))*1000)</f>
        <v>10181667.580316354</v>
      </c>
      <c r="H3725" s="5">
        <f t="shared" si="58"/>
        <v>3.5790467329744267E-5</v>
      </c>
    </row>
    <row r="3726" spans="1:8">
      <c r="A3726" s="3" t="s">
        <v>14831</v>
      </c>
      <c r="B3726" s="1">
        <f>IF(ISERROR(SEARCH(" ",A3726)), 0, SEARCH(" ",A3726))</f>
        <v>6</v>
      </c>
      <c r="C3726" s="1">
        <f>IF(0=B3726,-1,LEFT(A3726,B3726-1)+0)</f>
        <v>22059</v>
      </c>
      <c r="D3726" s="1">
        <f>IF(B3726=0,-1,RIGHT(A3726,LEN(A3726)-B3726)+0)</f>
        <v>10187788</v>
      </c>
      <c r="F3726" s="1">
        <f>IF(C3726&lt;0,443300000,44330*(1-POWER(C3726/$A$1,1/5.255))*1000)</f>
        <v>10187556.107758254</v>
      </c>
      <c r="H3726" s="5">
        <f t="shared" si="58"/>
        <v>2.2761785163392407E-5</v>
      </c>
    </row>
    <row r="3727" spans="1:8">
      <c r="A3727" s="3" t="s">
        <v>14832</v>
      </c>
      <c r="B3727" s="1">
        <f>IF(ISERROR(SEARCH(" ",A3727)), 0, SEARCH(" ",A3727))</f>
        <v>6</v>
      </c>
      <c r="C3727" s="1">
        <f>IF(0=B3727,-1,LEFT(A3727,B3727-1)+0)</f>
        <v>22039</v>
      </c>
      <c r="D3727" s="1">
        <f>IF(B3727=0,-1,RIGHT(A3727,LEN(A3727)-B3727)+0)</f>
        <v>10193545</v>
      </c>
      <c r="F3727" s="1">
        <f>IF(C3727&lt;0,443300000,44330*(1-POWER(C3727/$A$1,1/5.255))*1000)</f>
        <v>10193448.959713371</v>
      </c>
      <c r="H3727" s="5">
        <f t="shared" si="58"/>
        <v>9.4216768188622723E-6</v>
      </c>
    </row>
    <row r="3728" spans="1:8">
      <c r="A3728" s="3" t="s">
        <v>14833</v>
      </c>
      <c r="B3728" s="1">
        <f>IF(ISERROR(SEARCH(" ",A3728)), 0, SEARCH(" ",A3728))</f>
        <v>6</v>
      </c>
      <c r="C3728" s="1">
        <f>IF(0=B3728,-1,LEFT(A3728,B3728-1)+0)</f>
        <v>22019</v>
      </c>
      <c r="D3728" s="1">
        <f>IF(B3728=0,-1,RIGHT(A3728,LEN(A3728)-B3728)+0)</f>
        <v>10199440</v>
      </c>
      <c r="F3728" s="1">
        <f>IF(C3728&lt;0,443300000,44330*(1-POWER(C3728/$A$1,1/5.255))*1000)</f>
        <v>10199346.143286362</v>
      </c>
      <c r="H3728" s="5">
        <f t="shared" si="58"/>
        <v>9.2021438076707761E-6</v>
      </c>
    </row>
    <row r="3729" spans="1:8">
      <c r="A3729" s="3" t="s">
        <v>14834</v>
      </c>
      <c r="B3729" s="1">
        <f>IF(ISERROR(SEARCH(" ",A3729)), 0, SEARCH(" ",A3729))</f>
        <v>6</v>
      </c>
      <c r="C3729" s="1">
        <f>IF(0=B3729,-1,LEFT(A3729,B3729-1)+0)</f>
        <v>21999</v>
      </c>
      <c r="D3729" s="1">
        <f>IF(B3729=0,-1,RIGHT(A3729,LEN(A3729)-B3729)+0)</f>
        <v>10205463</v>
      </c>
      <c r="F3729" s="1">
        <f>IF(C3729&lt;0,443300000,44330*(1-POWER(C3729/$A$1,1/5.255))*1000)</f>
        <v>10205247.665600017</v>
      </c>
      <c r="H3729" s="5">
        <f t="shared" si="58"/>
        <v>2.1099914818493472E-5</v>
      </c>
    </row>
    <row r="3730" spans="1:8">
      <c r="A3730" s="3" t="s">
        <v>14835</v>
      </c>
      <c r="B3730" s="1">
        <f>IF(ISERROR(SEARCH(" ",A3730)), 0, SEARCH(" ",A3730))</f>
        <v>6</v>
      </c>
      <c r="C3730" s="1">
        <f>IF(0=B3730,-1,LEFT(A3730,B3730-1)+0)</f>
        <v>21979</v>
      </c>
      <c r="D3730" s="1">
        <f>IF(B3730=0,-1,RIGHT(A3730,LEN(A3730)-B3730)+0)</f>
        <v>10211512</v>
      </c>
      <c r="F3730" s="1">
        <f>IF(C3730&lt;0,443300000,44330*(1-POWER(C3730/$A$1,1/5.255))*1000)</f>
        <v>10211153.533795331</v>
      </c>
      <c r="H3730" s="5">
        <f t="shared" si="58"/>
        <v>3.5104126075484858E-5</v>
      </c>
    </row>
    <row r="3731" spans="1:8">
      <c r="A3731" s="3" t="s">
        <v>14836</v>
      </c>
      <c r="B3731" s="1">
        <f>IF(ISERROR(SEARCH(" ",A3731)), 0, SEARCH(" ",A3731))</f>
        <v>6</v>
      </c>
      <c r="C3731" s="1">
        <f>IF(0=B3731,-1,LEFT(A3731,B3731-1)+0)</f>
        <v>21959</v>
      </c>
      <c r="D3731" s="1">
        <f>IF(B3731=0,-1,RIGHT(A3731,LEN(A3731)-B3731)+0)</f>
        <v>10217561</v>
      </c>
      <c r="F3731" s="1">
        <f>IF(C3731&lt;0,443300000,44330*(1-POWER(C3731/$A$1,1/5.255))*1000)</f>
        <v>10217063.755031558</v>
      </c>
      <c r="H3731" s="5">
        <f t="shared" si="58"/>
        <v>4.8665720561124747E-5</v>
      </c>
    </row>
    <row r="3732" spans="1:8">
      <c r="A3732" s="3" t="s">
        <v>14837</v>
      </c>
      <c r="B3732" s="1">
        <f>IF(ISERROR(SEARCH(" ",A3732)), 0, SEARCH(" ",A3732))</f>
        <v>6</v>
      </c>
      <c r="C3732" s="1">
        <f>IF(0=B3732,-1,LEFT(A3732,B3732-1)+0)</f>
        <v>21939</v>
      </c>
      <c r="D3732" s="1">
        <f>IF(B3732=0,-1,RIGHT(A3732,LEN(A3732)-B3732)+0)</f>
        <v>10223610</v>
      </c>
      <c r="F3732" s="1">
        <f>IF(C3732&lt;0,443300000,44330*(1-POWER(C3732/$A$1,1/5.255))*1000)</f>
        <v>10222978.336486282</v>
      </c>
      <c r="H3732" s="5">
        <f t="shared" si="58"/>
        <v>6.1784781864544222E-5</v>
      </c>
    </row>
    <row r="3733" spans="1:8">
      <c r="A3733" s="3" t="s">
        <v>14838</v>
      </c>
      <c r="B3733" s="1">
        <f>IF(ISERROR(SEARCH(" ",A3733)), 0, SEARCH(" ",A3733))</f>
        <v>6</v>
      </c>
      <c r="C3733" s="1">
        <f>IF(0=B3733,-1,LEFT(A3733,B3733-1)+0)</f>
        <v>21919</v>
      </c>
      <c r="D3733" s="1">
        <f>IF(B3733=0,-1,RIGHT(A3733,LEN(A3733)-B3733)+0)</f>
        <v>10229659</v>
      </c>
      <c r="F3733" s="1">
        <f>IF(C3733&lt;0,443300000,44330*(1-POWER(C3733/$A$1,1/5.255))*1000)</f>
        <v>10228897.285355471</v>
      </c>
      <c r="H3733" s="5">
        <f t="shared" si="58"/>
        <v>7.4461391580005296E-5</v>
      </c>
    </row>
    <row r="3734" spans="1:8">
      <c r="A3734" s="3" t="s">
        <v>14839</v>
      </c>
      <c r="B3734" s="1">
        <f>IF(ISERROR(SEARCH(" ",A3734)), 0, SEARCH(" ",A3734))</f>
        <v>6</v>
      </c>
      <c r="C3734" s="1">
        <f>IF(0=B3734,-1,LEFT(A3734,B3734-1)+0)</f>
        <v>21899</v>
      </c>
      <c r="D3734" s="1">
        <f>IF(B3734=0,-1,RIGHT(A3734,LEN(A3734)-B3734)+0)</f>
        <v>10235708</v>
      </c>
      <c r="F3734" s="1">
        <f>IF(C3734&lt;0,443300000,44330*(1-POWER(C3734/$A$1,1/5.255))*1000)</f>
        <v>10234820.608853564</v>
      </c>
      <c r="H3734" s="5">
        <f t="shared" si="58"/>
        <v>8.6695629304424634E-5</v>
      </c>
    </row>
    <row r="3735" spans="1:8">
      <c r="A3735" s="3" t="s">
        <v>14840</v>
      </c>
      <c r="B3735" s="1">
        <f>IF(ISERROR(SEARCH(" ",A3735)), 0, SEARCH(" ",A3735))</f>
        <v>6</v>
      </c>
      <c r="C3735" s="1">
        <f>IF(0=B3735,-1,LEFT(A3735,B3735-1)+0)</f>
        <v>21879</v>
      </c>
      <c r="D3735" s="1">
        <f>IF(B3735=0,-1,RIGHT(A3735,LEN(A3735)-B3735)+0)</f>
        <v>10241757</v>
      </c>
      <c r="F3735" s="1">
        <f>IF(C3735&lt;0,443300000,44330*(1-POWER(C3735/$A$1,1/5.255))*1000)</f>
        <v>10240748.314213509</v>
      </c>
      <c r="H3735" s="5">
        <f t="shared" si="58"/>
        <v>9.848757263927078E-5</v>
      </c>
    </row>
    <row r="3736" spans="1:8">
      <c r="A3736" s="3" t="s">
        <v>14841</v>
      </c>
      <c r="B3736" s="1">
        <f>IF(ISERROR(SEARCH(" ",A3736)), 0, SEARCH(" ",A3736))</f>
        <v>6</v>
      </c>
      <c r="C3736" s="1">
        <f>IF(0=B3736,-1,LEFT(A3736,B3736-1)+0)</f>
        <v>21859</v>
      </c>
      <c r="D3736" s="1">
        <f>IF(B3736=0,-1,RIGHT(A3736,LEN(A3736)-B3736)+0)</f>
        <v>10247806</v>
      </c>
      <c r="F3736" s="1">
        <f>IF(C3736&lt;0,443300000,44330*(1-POWER(C3736/$A$1,1/5.255))*1000)</f>
        <v>10246680.408686832</v>
      </c>
      <c r="H3736" s="5">
        <f t="shared" si="58"/>
        <v>1.0983729719009186E-4</v>
      </c>
    </row>
    <row r="3737" spans="1:8">
      <c r="A3737" s="3" t="s">
        <v>14842</v>
      </c>
      <c r="B3737" s="1">
        <f>IF(ISERROR(SEARCH(" ",A3737)), 0, SEARCH(" ",A3737))</f>
        <v>6</v>
      </c>
      <c r="C3737" s="1">
        <f>IF(0=B3737,-1,LEFT(A3737,B3737-1)+0)</f>
        <v>21839</v>
      </c>
      <c r="D3737" s="1">
        <f>IF(B3737=0,-1,RIGHT(A3737,LEN(A3737)-B3737)+0)</f>
        <v>10253855</v>
      </c>
      <c r="F3737" s="1">
        <f>IF(C3737&lt;0,443300000,44330*(1-POWER(C3737/$A$1,1/5.255))*1000)</f>
        <v>10252616.899543727</v>
      </c>
      <c r="H3737" s="5">
        <f t="shared" si="58"/>
        <v>1.2074487656332016E-4</v>
      </c>
    </row>
    <row r="3738" spans="1:8">
      <c r="A3738" s="3" t="s">
        <v>14843</v>
      </c>
      <c r="B3738" s="1">
        <f>IF(ISERROR(SEARCH(" ",A3738)), 0, SEARCH(" ",A3738))</f>
        <v>6</v>
      </c>
      <c r="C3738" s="1">
        <f>IF(0=B3738,-1,LEFT(A3738,B3738-1)+0)</f>
        <v>21819</v>
      </c>
      <c r="D3738" s="1">
        <f>IF(B3738=0,-1,RIGHT(A3738,LEN(A3738)-B3738)+0)</f>
        <v>10259878</v>
      </c>
      <c r="F3738" s="1">
        <f>IF(C3738&lt;0,443300000,44330*(1-POWER(C3738/$A$1,1/5.255))*1000)</f>
        <v>10258557.794073081</v>
      </c>
      <c r="H3738" s="5">
        <f t="shared" si="58"/>
        <v>1.2867657168236853E-4</v>
      </c>
    </row>
    <row r="3739" spans="1:8">
      <c r="A3739" s="3" t="s">
        <v>14844</v>
      </c>
      <c r="B3739" s="1">
        <f>IF(ISERROR(SEARCH(" ",A3739)), 0, SEARCH(" ",A3739))</f>
        <v>6</v>
      </c>
      <c r="C3739" s="1">
        <f>IF(0=B3739,-1,LEFT(A3739,B3739-1)+0)</f>
        <v>21799</v>
      </c>
      <c r="D3739" s="1">
        <f>IF(B3739=0,-1,RIGHT(A3739,LEN(A3739)-B3739)+0)</f>
        <v>10265927</v>
      </c>
      <c r="F3739" s="1">
        <f>IF(C3739&lt;0,443300000,44330*(1-POWER(C3739/$A$1,1/5.255))*1000)</f>
        <v>10264503.099582575</v>
      </c>
      <c r="H3739" s="5">
        <f t="shared" si="58"/>
        <v>1.3870159191904817E-4</v>
      </c>
    </row>
    <row r="3740" spans="1:8">
      <c r="A3740" s="3" t="s">
        <v>14845</v>
      </c>
      <c r="B3740" s="1">
        <f>IF(ISERROR(SEARCH(" ",A3740)), 0, SEARCH(" ",A3740))</f>
        <v>6</v>
      </c>
      <c r="C3740" s="1">
        <f>IF(0=B3740,-1,LEFT(A3740,B3740-1)+0)</f>
        <v>21779</v>
      </c>
      <c r="D3740" s="1">
        <f>IF(B3740=0,-1,RIGHT(A3740,LEN(A3740)-B3740)+0)</f>
        <v>10271976</v>
      </c>
      <c r="F3740" s="1">
        <f>IF(C3740&lt;0,443300000,44330*(1-POWER(C3740/$A$1,1/5.255))*1000)</f>
        <v>10270452.82339872</v>
      </c>
      <c r="H3740" s="5">
        <f t="shared" si="58"/>
        <v>1.4828467290806821E-4</v>
      </c>
    </row>
    <row r="3741" spans="1:8">
      <c r="A3741" s="3" t="s">
        <v>14846</v>
      </c>
      <c r="B3741" s="1">
        <f>IF(ISERROR(SEARCH(" ",A3741)), 0, SEARCH(" ",A3741))</f>
        <v>6</v>
      </c>
      <c r="C3741" s="1">
        <f>IF(0=B3741,-1,LEFT(A3741,B3741-1)+0)</f>
        <v>21759</v>
      </c>
      <c r="D3741" s="1">
        <f>IF(B3741=0,-1,RIGHT(A3741,LEN(A3741)-B3741)+0)</f>
        <v>10278025</v>
      </c>
      <c r="F3741" s="1">
        <f>IF(C3741&lt;0,443300000,44330*(1-POWER(C3741/$A$1,1/5.255))*1000)</f>
        <v>10276406.972866967</v>
      </c>
      <c r="H3741" s="5">
        <f t="shared" si="58"/>
        <v>1.5742588026714077E-4</v>
      </c>
    </row>
    <row r="3742" spans="1:8">
      <c r="A3742" s="3" t="s">
        <v>14847</v>
      </c>
      <c r="B3742" s="1">
        <f>IF(ISERROR(SEARCH(" ",A3742)), 0, SEARCH(" ",A3742))</f>
        <v>6</v>
      </c>
      <c r="C3742" s="1">
        <f>IF(0=B3742,-1,LEFT(A3742,B3742-1)+0)</f>
        <v>21739</v>
      </c>
      <c r="D3742" s="1">
        <f>IF(B3742=0,-1,RIGHT(A3742,LEN(A3742)-B3742)+0)</f>
        <v>10284075</v>
      </c>
      <c r="F3742" s="1">
        <f>IF(C3742&lt;0,443300000,44330*(1-POWER(C3742/$A$1,1/5.255))*1000)</f>
        <v>10282365.555351704</v>
      </c>
      <c r="H3742" s="5">
        <f t="shared" si="58"/>
        <v>1.6622249918399475E-4</v>
      </c>
    </row>
    <row r="3743" spans="1:8">
      <c r="A3743" s="3" t="s">
        <v>14848</v>
      </c>
      <c r="B3743" s="1">
        <f>IF(ISERROR(SEARCH(" ",A3743)), 0, SEARCH(" ",A3743))</f>
        <v>6</v>
      </c>
      <c r="C3743" s="1">
        <f>IF(0=B3743,-1,LEFT(A3743,B3743-1)+0)</f>
        <v>21719</v>
      </c>
      <c r="D3743" s="1">
        <f>IF(B3743=0,-1,RIGHT(A3743,LEN(A3743)-B3743)+0)</f>
        <v>10290124</v>
      </c>
      <c r="F3743" s="1">
        <f>IF(C3743&lt;0,443300000,44330*(1-POWER(C3743/$A$1,1/5.255))*1000)</f>
        <v>10288328.578236397</v>
      </c>
      <c r="H3743" s="5">
        <f t="shared" si="58"/>
        <v>1.7448009019158992E-4</v>
      </c>
    </row>
    <row r="3744" spans="1:8">
      <c r="A3744" s="3" t="s">
        <v>14849</v>
      </c>
      <c r="B3744" s="1">
        <f>IF(ISERROR(SEARCH(" ",A3744)), 0, SEARCH(" ",A3744))</f>
        <v>6</v>
      </c>
      <c r="C3744" s="1">
        <f>IF(0=B3744,-1,LEFT(A3744,B3744-1)+0)</f>
        <v>21699</v>
      </c>
      <c r="D3744" s="1">
        <f>IF(B3744=0,-1,RIGHT(A3744,LEN(A3744)-B3744)+0)</f>
        <v>10296173</v>
      </c>
      <c r="F3744" s="1">
        <f>IF(C3744&lt;0,443300000,44330*(1-POWER(C3744/$A$1,1/5.255))*1000)</f>
        <v>10294296.048923597</v>
      </c>
      <c r="H3744" s="5">
        <f t="shared" si="58"/>
        <v>1.8229599254045753E-4</v>
      </c>
    </row>
    <row r="3745" spans="1:8">
      <c r="A3745" s="3" t="s">
        <v>14850</v>
      </c>
      <c r="B3745" s="1">
        <f>IF(ISERROR(SEARCH(" ",A3745)), 0, SEARCH(" ",A3745))</f>
        <v>6</v>
      </c>
      <c r="C3745" s="1">
        <f>IF(0=B3745,-1,LEFT(A3745,B3745-1)+0)</f>
        <v>21679</v>
      </c>
      <c r="D3745" s="1">
        <f>IF(B3745=0,-1,RIGHT(A3745,LEN(A3745)-B3745)+0)</f>
        <v>10302222</v>
      </c>
      <c r="F3745" s="1">
        <f>IF(C3745&lt;0,443300000,44330*(1-POWER(C3745/$A$1,1/5.255))*1000)</f>
        <v>10300267.974835055</v>
      </c>
      <c r="H3745" s="5">
        <f t="shared" si="58"/>
        <v>1.8967026384648391E-4</v>
      </c>
    </row>
    <row r="3746" spans="1:8">
      <c r="A3746" s="3" t="s">
        <v>14851</v>
      </c>
      <c r="B3746" s="1">
        <f>IF(ISERROR(SEARCH(" ",A3746)), 0, SEARCH(" ",A3746))</f>
        <v>6</v>
      </c>
      <c r="C3746" s="1">
        <f>IF(0=B3746,-1,LEFT(A3746,B3746-1)+0)</f>
        <v>21659</v>
      </c>
      <c r="D3746" s="1">
        <f>IF(B3746=0,-1,RIGHT(A3746,LEN(A3746)-B3746)+0)</f>
        <v>10308245</v>
      </c>
      <c r="F3746" s="1">
        <f>IF(C3746&lt;0,443300000,44330*(1-POWER(C3746/$A$1,1/5.255))*1000)</f>
        <v>10306244.363411754</v>
      </c>
      <c r="H3746" s="5">
        <f t="shared" si="58"/>
        <v>1.9408120278918771E-4</v>
      </c>
    </row>
    <row r="3747" spans="1:8">
      <c r="A3747" s="3" t="s">
        <v>14852</v>
      </c>
      <c r="B3747" s="1">
        <f>IF(ISERROR(SEARCH(" ",A3747)), 0, SEARCH(" ",A3747))</f>
        <v>6</v>
      </c>
      <c r="C3747" s="1">
        <f>IF(0=B3747,-1,LEFT(A3747,B3747-1)+0)</f>
        <v>21639</v>
      </c>
      <c r="D3747" s="1">
        <f>IF(B3747=0,-1,RIGHT(A3747,LEN(A3747)-B3747)+0)</f>
        <v>10314294</v>
      </c>
      <c r="F3747" s="1">
        <f>IF(C3747&lt;0,443300000,44330*(1-POWER(C3747/$A$1,1/5.255))*1000)</f>
        <v>10312225.222113986</v>
      </c>
      <c r="H3747" s="5">
        <f t="shared" si="58"/>
        <v>2.0057387214427198E-4</v>
      </c>
    </row>
    <row r="3748" spans="1:8">
      <c r="A3748" s="3" t="s">
        <v>14853</v>
      </c>
      <c r="B3748" s="1">
        <f>IF(ISERROR(SEARCH(" ",A3748)), 0, SEARCH(" ",A3748))</f>
        <v>6</v>
      </c>
      <c r="C3748" s="1">
        <f>IF(0=B3748,-1,LEFT(A3748,B3748-1)+0)</f>
        <v>21619</v>
      </c>
      <c r="D3748" s="1">
        <f>IF(B3748=0,-1,RIGHT(A3748,LEN(A3748)-B3748)+0)</f>
        <v>10320343</v>
      </c>
      <c r="F3748" s="1">
        <f>IF(C3748&lt;0,443300000,44330*(1-POWER(C3748/$A$1,1/5.255))*1000)</f>
        <v>10318210.558421437</v>
      </c>
      <c r="H3748" s="5">
        <f t="shared" si="58"/>
        <v>2.0662506842682483E-4</v>
      </c>
    </row>
    <row r="3749" spans="1:8">
      <c r="A3749" s="3" t="s">
        <v>14854</v>
      </c>
      <c r="B3749" s="1">
        <f>IF(ISERROR(SEARCH(" ",A3749)), 0, SEARCH(" ",A3749))</f>
        <v>6</v>
      </c>
      <c r="C3749" s="1">
        <f>IF(0=B3749,-1,LEFT(A3749,B3749-1)+0)</f>
        <v>21599</v>
      </c>
      <c r="D3749" s="1">
        <f>IF(B3749=0,-1,RIGHT(A3749,LEN(A3749)-B3749)+0)</f>
        <v>10326392</v>
      </c>
      <c r="F3749" s="1">
        <f>IF(C3749&lt;0,443300000,44330*(1-POWER(C3749/$A$1,1/5.255))*1000)</f>
        <v>10324200.379833234</v>
      </c>
      <c r="H3749" s="5">
        <f t="shared" si="58"/>
        <v>2.1223484124615122E-4</v>
      </c>
    </row>
    <row r="3750" spans="1:8">
      <c r="A3750" s="3" t="s">
        <v>14855</v>
      </c>
      <c r="B3750" s="1">
        <f>IF(ISERROR(SEARCH(" ",A3750)), 0, SEARCH(" ",A3750))</f>
        <v>6</v>
      </c>
      <c r="C3750" s="1">
        <f>IF(0=B3750,-1,LEFT(A3750,B3750-1)+0)</f>
        <v>21579</v>
      </c>
      <c r="D3750" s="1">
        <f>IF(B3750=0,-1,RIGHT(A3750,LEN(A3750)-B3750)+0)</f>
        <v>10332441</v>
      </c>
      <c r="F3750" s="1">
        <f>IF(C3750&lt;0,443300000,44330*(1-POWER(C3750/$A$1,1/5.255))*1000)</f>
        <v>10330194.693868021</v>
      </c>
      <c r="H3750" s="5">
        <f t="shared" si="58"/>
        <v>2.1740323820667841E-4</v>
      </c>
    </row>
    <row r="3751" spans="1:8">
      <c r="A3751" s="3" t="s">
        <v>14856</v>
      </c>
      <c r="B3751" s="1">
        <f>IF(ISERROR(SEARCH(" ",A3751)), 0, SEARCH(" ",A3751))</f>
        <v>6</v>
      </c>
      <c r="C3751" s="1">
        <f>IF(0=B3751,-1,LEFT(A3751,B3751-1)+0)</f>
        <v>21559</v>
      </c>
      <c r="D3751" s="1">
        <f>IF(B3751=0,-1,RIGHT(A3751,LEN(A3751)-B3751)+0)</f>
        <v>10338490</v>
      </c>
      <c r="F3751" s="1">
        <f>IF(C3751&lt;0,443300000,44330*(1-POWER(C3751/$A$1,1/5.255))*1000)</f>
        <v>10336193.508064033</v>
      </c>
      <c r="H3751" s="5">
        <f t="shared" si="58"/>
        <v>2.2213030490589403E-4</v>
      </c>
    </row>
    <row r="3752" spans="1:8">
      <c r="A3752" s="3" t="s">
        <v>14857</v>
      </c>
      <c r="B3752" s="1">
        <f>IF(ISERROR(SEARCH(" ",A3752)), 0, SEARCH(" ",A3752))</f>
        <v>6</v>
      </c>
      <c r="C3752" s="1">
        <f>IF(0=B3752,-1,LEFT(A3752,B3752-1)+0)</f>
        <v>21539</v>
      </c>
      <c r="D3752" s="1">
        <f>IF(B3752=0,-1,RIGHT(A3752,LEN(A3752)-B3752)+0)</f>
        <v>10344539</v>
      </c>
      <c r="F3752" s="1">
        <f>IF(C3752&lt;0,443300000,44330*(1-POWER(C3752/$A$1,1/5.255))*1000)</f>
        <v>10342196.829979159</v>
      </c>
      <c r="H3752" s="5">
        <f t="shared" si="58"/>
        <v>2.2641608493535208E-4</v>
      </c>
    </row>
    <row r="3753" spans="1:8">
      <c r="A3753" s="3" t="s">
        <v>14858</v>
      </c>
      <c r="B3753" s="1">
        <f>IF(ISERROR(SEARCH(" ",A3753)), 0, SEARCH(" ",A3753))</f>
        <v>6</v>
      </c>
      <c r="C3753" s="1">
        <f>IF(0=B3753,-1,LEFT(A3753,B3753-1)+0)</f>
        <v>21519</v>
      </c>
      <c r="D3753" s="1">
        <f>IF(B3753=0,-1,RIGHT(A3753,LEN(A3753)-B3753)+0)</f>
        <v>10350588</v>
      </c>
      <c r="F3753" s="1">
        <f>IF(C3753&lt;0,443300000,44330*(1-POWER(C3753/$A$1,1/5.255))*1000)</f>
        <v>10348204.66719101</v>
      </c>
      <c r="H3753" s="5">
        <f t="shared" si="58"/>
        <v>2.3026061987879641E-4</v>
      </c>
    </row>
    <row r="3754" spans="1:8">
      <c r="A3754" s="3" t="s">
        <v>14859</v>
      </c>
      <c r="B3754" s="1">
        <f>IF(ISERROR(SEARCH(" ",A3754)), 0, SEARCH(" ",A3754))</f>
        <v>6</v>
      </c>
      <c r="C3754" s="1">
        <f>IF(0=B3754,-1,LEFT(A3754,B3754-1)+0)</f>
        <v>21499</v>
      </c>
      <c r="D3754" s="1">
        <f>IF(B3754=0,-1,RIGHT(A3754,LEN(A3754)-B3754)+0)</f>
        <v>10356637</v>
      </c>
      <c r="F3754" s="1">
        <f>IF(C3754&lt;0,443300000,44330*(1-POWER(C3754/$A$1,1/5.255))*1000)</f>
        <v>10354217.027296996</v>
      </c>
      <c r="H3754" s="5">
        <f t="shared" si="58"/>
        <v>2.336639493113697E-4</v>
      </c>
    </row>
    <row r="3755" spans="1:8">
      <c r="A3755" s="3" t="s">
        <v>14860</v>
      </c>
      <c r="B3755" s="1">
        <f>IF(ISERROR(SEARCH(" ",A3755)), 0, SEARCH(" ",A3755))</f>
        <v>6</v>
      </c>
      <c r="C3755" s="1">
        <f>IF(0=B3755,-1,LEFT(A3755,B3755-1)+0)</f>
        <v>21479</v>
      </c>
      <c r="D3755" s="1">
        <f>IF(B3755=0,-1,RIGHT(A3755,LEN(A3755)-B3755)+0)</f>
        <v>10362660</v>
      </c>
      <c r="F3755" s="1">
        <f>IF(C3755&lt;0,443300000,44330*(1-POWER(C3755/$A$1,1/5.255))*1000)</f>
        <v>10360233.917914394</v>
      </c>
      <c r="H3755" s="5">
        <f t="shared" si="58"/>
        <v>2.3411769619052547E-4</v>
      </c>
    </row>
    <row r="3756" spans="1:8">
      <c r="A3756" s="3" t="s">
        <v>14861</v>
      </c>
      <c r="B3756" s="1">
        <f>IF(ISERROR(SEARCH(" ",A3756)), 0, SEARCH(" ",A3756))</f>
        <v>6</v>
      </c>
      <c r="C3756" s="1">
        <f>IF(0=B3756,-1,LEFT(A3756,B3756-1)+0)</f>
        <v>21459</v>
      </c>
      <c r="D3756" s="1">
        <f>IF(B3756=0,-1,RIGHT(A3756,LEN(A3756)-B3756)+0)</f>
        <v>10368709</v>
      </c>
      <c r="F3756" s="1">
        <f>IF(C3756&lt;0,443300000,44330*(1-POWER(C3756/$A$1,1/5.255))*1000)</f>
        <v>10366255.346680418</v>
      </c>
      <c r="H3756" s="5">
        <f t="shared" si="58"/>
        <v>2.3664019499267875E-4</v>
      </c>
    </row>
    <row r="3757" spans="1:8">
      <c r="A3757" s="3" t="s">
        <v>14862</v>
      </c>
      <c r="B3757" s="1">
        <f>IF(ISERROR(SEARCH(" ",A3757)), 0, SEARCH(" ",A3757))</f>
        <v>6</v>
      </c>
      <c r="C3757" s="1">
        <f>IF(0=B3757,-1,LEFT(A3757,B3757-1)+0)</f>
        <v>21439</v>
      </c>
      <c r="D3757" s="1">
        <f>IF(B3757=0,-1,RIGHT(A3757,LEN(A3757)-B3757)+0)</f>
        <v>10374758</v>
      </c>
      <c r="F3757" s="1">
        <f>IF(C3757&lt;0,443300000,44330*(1-POWER(C3757/$A$1,1/5.255))*1000)</f>
        <v>10372281.321252285</v>
      </c>
      <c r="H3757" s="5">
        <f t="shared" si="58"/>
        <v>2.3872159212922638E-4</v>
      </c>
    </row>
    <row r="3758" spans="1:8">
      <c r="A3758" s="3" t="s">
        <v>14863</v>
      </c>
      <c r="B3758" s="1">
        <f>IF(ISERROR(SEARCH(" ",A3758)), 0, SEARCH(" ",A3758))</f>
        <v>6</v>
      </c>
      <c r="C3758" s="1">
        <f>IF(0=B3758,-1,LEFT(A3758,B3758-1)+0)</f>
        <v>21419</v>
      </c>
      <c r="D3758" s="1">
        <f>IF(B3758=0,-1,RIGHT(A3758,LEN(A3758)-B3758)+0)</f>
        <v>10380807</v>
      </c>
      <c r="F3758" s="1">
        <f>IF(C3758&lt;0,443300000,44330*(1-POWER(C3758/$A$1,1/5.255))*1000)</f>
        <v>10378311.849307291</v>
      </c>
      <c r="H3758" s="5">
        <f t="shared" si="58"/>
        <v>2.4036191913680605E-4</v>
      </c>
    </row>
    <row r="3759" spans="1:8">
      <c r="A3759" s="3" t="s">
        <v>14864</v>
      </c>
      <c r="B3759" s="1">
        <f>IF(ISERROR(SEARCH(" ",A3759)), 0, SEARCH(" ",A3759))</f>
        <v>6</v>
      </c>
      <c r="C3759" s="1">
        <f>IF(0=B3759,-1,LEFT(A3759,B3759-1)+0)</f>
        <v>21399</v>
      </c>
      <c r="D3759" s="1">
        <f>IF(B3759=0,-1,RIGHT(A3759,LEN(A3759)-B3759)+0)</f>
        <v>10386856</v>
      </c>
      <c r="F3759" s="1">
        <f>IF(C3759&lt;0,443300000,44330*(1-POWER(C3759/$A$1,1/5.255))*1000)</f>
        <v>10384346.938542875</v>
      </c>
      <c r="H3759" s="5">
        <f t="shared" si="58"/>
        <v>2.4156120553952708E-4</v>
      </c>
    </row>
    <row r="3760" spans="1:8">
      <c r="A3760" s="3" t="s">
        <v>14865</v>
      </c>
      <c r="B3760" s="1">
        <f>IF(ISERROR(SEARCH(" ",A3760)), 0, SEARCH(" ",A3760))</f>
        <v>6</v>
      </c>
      <c r="C3760" s="1">
        <f>IF(0=B3760,-1,LEFT(A3760,B3760-1)+0)</f>
        <v>21379</v>
      </c>
      <c r="D3760" s="1">
        <f>IF(B3760=0,-1,RIGHT(A3760,LEN(A3760)-B3760)+0)</f>
        <v>10392905</v>
      </c>
      <c r="F3760" s="1">
        <f>IF(C3760&lt;0,443300000,44330*(1-POWER(C3760/$A$1,1/5.255))*1000)</f>
        <v>10390386.596676718</v>
      </c>
      <c r="H3760" s="5">
        <f t="shared" si="58"/>
        <v>2.4231947884461143E-4</v>
      </c>
    </row>
    <row r="3761" spans="1:8">
      <c r="A3761" s="3" t="s">
        <v>14866</v>
      </c>
      <c r="B3761" s="1">
        <f>IF(ISERROR(SEARCH(" ",A3761)), 0, SEARCH(" ",A3761))</f>
        <v>6</v>
      </c>
      <c r="C3761" s="1">
        <f>IF(0=B3761,-1,LEFT(A3761,B3761-1)+0)</f>
        <v>21359</v>
      </c>
      <c r="D3761" s="1">
        <f>IF(B3761=0,-1,RIGHT(A3761,LEN(A3761)-B3761)+0)</f>
        <v>10398955</v>
      </c>
      <c r="F3761" s="1">
        <f>IF(C3761&lt;0,443300000,44330*(1-POWER(C3761/$A$1,1/5.255))*1000)</f>
        <v>10396430.831446767</v>
      </c>
      <c r="H3761" s="5">
        <f t="shared" si="58"/>
        <v>2.4273290472294059E-4</v>
      </c>
    </row>
    <row r="3762" spans="1:8">
      <c r="A3762" s="3" t="s">
        <v>14867</v>
      </c>
      <c r="B3762" s="1">
        <f>IF(ISERROR(SEARCH(" ",A3762)), 0, SEARCH(" ",A3762))</f>
        <v>6</v>
      </c>
      <c r="C3762" s="1">
        <f>IF(0=B3762,-1,LEFT(A3762,B3762-1)+0)</f>
        <v>21339</v>
      </c>
      <c r="D3762" s="1">
        <f>IF(B3762=0,-1,RIGHT(A3762,LEN(A3762)-B3762)+0)</f>
        <v>10405004</v>
      </c>
      <c r="F3762" s="1">
        <f>IF(C3762&lt;0,443300000,44330*(1-POWER(C3762/$A$1,1/5.255))*1000)</f>
        <v>10402479.65061136</v>
      </c>
      <c r="H3762" s="5">
        <f t="shared" si="58"/>
        <v>2.426091704184231E-4</v>
      </c>
    </row>
    <row r="3763" spans="1:8">
      <c r="A3763" s="3" t="s">
        <v>14868</v>
      </c>
      <c r="B3763" s="1">
        <f>IF(ISERROR(SEARCH(" ",A3763)), 0, SEARCH(" ",A3763))</f>
        <v>6</v>
      </c>
      <c r="C3763" s="1">
        <f>IF(0=B3763,-1,LEFT(A3763,B3763-1)+0)</f>
        <v>21319</v>
      </c>
      <c r="D3763" s="1">
        <f>IF(B3763=0,-1,RIGHT(A3763,LEN(A3763)-B3763)+0)</f>
        <v>10411053</v>
      </c>
      <c r="F3763" s="1">
        <f>IF(C3763&lt;0,443300000,44330*(1-POWER(C3763/$A$1,1/5.255))*1000)</f>
        <v>10408533.061949261</v>
      </c>
      <c r="H3763" s="5">
        <f t="shared" si="58"/>
        <v>2.4204449355309853E-4</v>
      </c>
    </row>
    <row r="3764" spans="1:8">
      <c r="A3764" s="3" t="s">
        <v>14869</v>
      </c>
      <c r="B3764" s="1">
        <f>IF(ISERROR(SEARCH(" ",A3764)), 0, SEARCH(" ",A3764))</f>
        <v>6</v>
      </c>
      <c r="C3764" s="1">
        <f>IF(0=B3764,-1,LEFT(A3764,B3764-1)+0)</f>
        <v>21299</v>
      </c>
      <c r="D3764" s="1">
        <f>IF(B3764=0,-1,RIGHT(A3764,LEN(A3764)-B3764)+0)</f>
        <v>10417075</v>
      </c>
      <c r="F3764" s="1">
        <f>IF(C3764&lt;0,443300000,44330*(1-POWER(C3764/$A$1,1/5.255))*1000)</f>
        <v>10414591.073259734</v>
      </c>
      <c r="H3764" s="5">
        <f t="shared" si="58"/>
        <v>2.3844761991887191E-4</v>
      </c>
    </row>
    <row r="3765" spans="1:8">
      <c r="A3765" s="3" t="s">
        <v>14870</v>
      </c>
      <c r="B3765" s="1">
        <f>IF(ISERROR(SEARCH(" ",A3765)), 0, SEARCH(" ",A3765))</f>
        <v>6</v>
      </c>
      <c r="C3765" s="1">
        <f>IF(0=B3765,-1,LEFT(A3765,B3765-1)+0)</f>
        <v>21279</v>
      </c>
      <c r="D3765" s="1">
        <f>IF(B3765=0,-1,RIGHT(A3765,LEN(A3765)-B3765)+0)</f>
        <v>10423125</v>
      </c>
      <c r="F3765" s="1">
        <f>IF(C3765&lt;0,443300000,44330*(1-POWER(C3765/$A$1,1/5.255))*1000)</f>
        <v>10420653.692362646</v>
      </c>
      <c r="H3765" s="5">
        <f t="shared" si="58"/>
        <v>2.3709853209611886E-4</v>
      </c>
    </row>
    <row r="3766" spans="1:8">
      <c r="A3766" s="3" t="s">
        <v>14871</v>
      </c>
      <c r="B3766" s="1">
        <f>IF(ISERROR(SEARCH(" ",A3766)), 0, SEARCH(" ",A3766))</f>
        <v>6</v>
      </c>
      <c r="C3766" s="1">
        <f>IF(0=B3766,-1,LEFT(A3766,B3766-1)+0)</f>
        <v>21259</v>
      </c>
      <c r="D3766" s="1">
        <f>IF(B3766=0,-1,RIGHT(A3766,LEN(A3766)-B3766)+0)</f>
        <v>10429174</v>
      </c>
      <c r="F3766" s="1">
        <f>IF(C3766&lt;0,443300000,44330*(1-POWER(C3766/$A$1,1/5.255))*1000)</f>
        <v>10426720.927098524</v>
      </c>
      <c r="H3766" s="5">
        <f t="shared" si="58"/>
        <v>2.3521257785862759E-4</v>
      </c>
    </row>
    <row r="3767" spans="1:8">
      <c r="A3767" s="3" t="s">
        <v>14872</v>
      </c>
      <c r="B3767" s="1">
        <f>IF(ISERROR(SEARCH(" ",A3767)), 0, SEARCH(" ",A3767))</f>
        <v>6</v>
      </c>
      <c r="C3767" s="1">
        <f>IF(0=B3767,-1,LEFT(A3767,B3767-1)+0)</f>
        <v>21239</v>
      </c>
      <c r="D3767" s="1">
        <f>IF(B3767=0,-1,RIGHT(A3767,LEN(A3767)-B3767)+0)</f>
        <v>10435223</v>
      </c>
      <c r="F3767" s="1">
        <f>IF(C3767&lt;0,443300000,44330*(1-POWER(C3767/$A$1,1/5.255))*1000)</f>
        <v>10432792.785328619</v>
      </c>
      <c r="H3767" s="5">
        <f t="shared" si="58"/>
        <v>2.3288574392524414E-4</v>
      </c>
    </row>
    <row r="3768" spans="1:8">
      <c r="A3768" s="3" t="s">
        <v>14873</v>
      </c>
      <c r="B3768" s="1">
        <f>IF(ISERROR(SEARCH(" ",A3768)), 0, SEARCH(" ",A3768))</f>
        <v>6</v>
      </c>
      <c r="C3768" s="1">
        <f>IF(0=B3768,-1,LEFT(A3768,B3768-1)+0)</f>
        <v>21219</v>
      </c>
      <c r="D3768" s="1">
        <f>IF(B3768=0,-1,RIGHT(A3768,LEN(A3768)-B3768)+0)</f>
        <v>10441272</v>
      </c>
      <c r="F3768" s="1">
        <f>IF(C3768&lt;0,443300000,44330*(1-POWER(C3768/$A$1,1/5.255))*1000)</f>
        <v>10438869.27493499</v>
      </c>
      <c r="H3768" s="5">
        <f t="shared" si="58"/>
        <v>2.3011804165332236E-4</v>
      </c>
    </row>
    <row r="3769" spans="1:8">
      <c r="A3769" s="3" t="s">
        <v>14874</v>
      </c>
      <c r="B3769" s="1">
        <f>IF(ISERROR(SEARCH(" ",A3769)), 0, SEARCH(" ",A3769))</f>
        <v>6</v>
      </c>
      <c r="C3769" s="1">
        <f>IF(0=B3769,-1,LEFT(A3769,B3769-1)+0)</f>
        <v>21199</v>
      </c>
      <c r="D3769" s="1">
        <f>IF(B3769=0,-1,RIGHT(A3769,LEN(A3769)-B3769)+0)</f>
        <v>10447321</v>
      </c>
      <c r="F3769" s="1">
        <f>IF(C3769&lt;0,443300000,44330*(1-POWER(C3769/$A$1,1/5.255))*1000)</f>
        <v>10444950.403820571</v>
      </c>
      <c r="H3769" s="5">
        <f t="shared" si="58"/>
        <v>2.2690948037582475E-4</v>
      </c>
    </row>
    <row r="3770" spans="1:8">
      <c r="A3770" s="3" t="s">
        <v>14875</v>
      </c>
      <c r="B3770" s="1">
        <f>IF(ISERROR(SEARCH(" ",A3770)), 0, SEARCH(" ",A3770))</f>
        <v>6</v>
      </c>
      <c r="C3770" s="1">
        <f>IF(0=B3770,-1,LEFT(A3770,B3770-1)+0)</f>
        <v>21179</v>
      </c>
      <c r="D3770" s="1">
        <f>IF(B3770=0,-1,RIGHT(A3770,LEN(A3770)-B3770)+0)</f>
        <v>10453370</v>
      </c>
      <c r="F3770" s="1">
        <f>IF(C3770&lt;0,443300000,44330*(1-POWER(C3770/$A$1,1/5.255))*1000)</f>
        <v>10451036.179909272</v>
      </c>
      <c r="H3770" s="5">
        <f t="shared" si="58"/>
        <v>2.2326006739720116E-4</v>
      </c>
    </row>
    <row r="3771" spans="1:8">
      <c r="A3771" s="3" t="s">
        <v>14876</v>
      </c>
      <c r="B3771" s="1">
        <f>IF(ISERROR(SEARCH(" ",A3771)), 0, SEARCH(" ",A3771))</f>
        <v>6</v>
      </c>
      <c r="C3771" s="1">
        <f>IF(0=B3771,-1,LEFT(A3771,B3771-1)+0)</f>
        <v>21159</v>
      </c>
      <c r="D3771" s="1">
        <f>IF(B3771=0,-1,RIGHT(A3771,LEN(A3771)-B3771)+0)</f>
        <v>10459419</v>
      </c>
      <c r="F3771" s="1">
        <f>IF(C3771&lt;0,443300000,44330*(1-POWER(C3771/$A$1,1/5.255))*1000)</f>
        <v>10457126.611146023</v>
      </c>
      <c r="H3771" s="5">
        <f t="shared" si="58"/>
        <v>2.1916980799569296E-4</v>
      </c>
    </row>
    <row r="3772" spans="1:8">
      <c r="A3772" s="3" t="s">
        <v>14877</v>
      </c>
      <c r="B3772" s="1">
        <f>IF(ISERROR(SEARCH(" ",A3772)), 0, SEARCH(" ",A3772))</f>
        <v>6</v>
      </c>
      <c r="C3772" s="1">
        <f>IF(0=B3772,-1,LEFT(A3772,B3772-1)+0)</f>
        <v>21139</v>
      </c>
      <c r="D3772" s="1">
        <f>IF(B3772=0,-1,RIGHT(A3772,LEN(A3772)-B3772)+0)</f>
        <v>10465442</v>
      </c>
      <c r="F3772" s="1">
        <f>IF(C3772&lt;0,443300000,44330*(1-POWER(C3772/$A$1,1/5.255))*1000)</f>
        <v>10463221.705496866</v>
      </c>
      <c r="H3772" s="5">
        <f t="shared" si="58"/>
        <v>2.121548715413782E-4</v>
      </c>
    </row>
    <row r="3773" spans="1:8">
      <c r="A3773" s="3" t="s">
        <v>14878</v>
      </c>
      <c r="B3773" s="1">
        <f>IF(ISERROR(SEARCH(" ",A3773)), 0, SEARCH(" ",A3773))</f>
        <v>6</v>
      </c>
      <c r="C3773" s="1">
        <f>IF(0=B3773,-1,LEFT(A3773,B3773-1)+0)</f>
        <v>21119</v>
      </c>
      <c r="D3773" s="1">
        <f>IF(B3773=0,-1,RIGHT(A3773,LEN(A3773)-B3773)+0)</f>
        <v>10471491</v>
      </c>
      <c r="F3773" s="1">
        <f>IF(C3773&lt;0,443300000,44330*(1-POWER(C3773/$A$1,1/5.255))*1000)</f>
        <v>10469321.470949018</v>
      </c>
      <c r="H3773" s="5">
        <f t="shared" si="58"/>
        <v>2.071843494858207E-4</v>
      </c>
    </row>
    <row r="3774" spans="1:8">
      <c r="A3774" s="3" t="s">
        <v>14879</v>
      </c>
      <c r="B3774" s="1">
        <f>IF(ISERROR(SEARCH(" ",A3774)), 0, SEARCH(" ",A3774))</f>
        <v>6</v>
      </c>
      <c r="C3774" s="1">
        <f>IF(0=B3774,-1,LEFT(A3774,B3774-1)+0)</f>
        <v>21099</v>
      </c>
      <c r="D3774" s="1">
        <f>IF(B3774=0,-1,RIGHT(A3774,LEN(A3774)-B3774)+0)</f>
        <v>10477540</v>
      </c>
      <c r="F3774" s="1">
        <f>IF(C3774&lt;0,443300000,44330*(1-POWER(C3774/$A$1,1/5.255))*1000)</f>
        <v>10475425.915510971</v>
      </c>
      <c r="H3774" s="5">
        <f t="shared" si="58"/>
        <v>2.0177298192408723E-4</v>
      </c>
    </row>
    <row r="3775" spans="1:8">
      <c r="A3775" s="3" t="s">
        <v>14880</v>
      </c>
      <c r="B3775" s="1">
        <f>IF(ISERROR(SEARCH(" ",A3775)), 0, SEARCH(" ",A3775))</f>
        <v>6</v>
      </c>
      <c r="C3775" s="1">
        <f>IF(0=B3775,-1,LEFT(A3775,B3775-1)+0)</f>
        <v>21079</v>
      </c>
      <c r="D3775" s="1">
        <f>IF(B3775=0,-1,RIGHT(A3775,LEN(A3775)-B3775)+0)</f>
        <v>10483589</v>
      </c>
      <c r="F3775" s="1">
        <f>IF(C3775&lt;0,443300000,44330*(1-POWER(C3775/$A$1,1/5.255))*1000)</f>
        <v>10481535.047212539</v>
      </c>
      <c r="H3775" s="5">
        <f t="shared" si="58"/>
        <v>1.9592076601445928E-4</v>
      </c>
    </row>
    <row r="3776" spans="1:8">
      <c r="A3776" s="3" t="s">
        <v>14881</v>
      </c>
      <c r="B3776" s="1">
        <f>IF(ISERROR(SEARCH(" ",A3776)), 0, SEARCH(" ",A3776))</f>
        <v>6</v>
      </c>
      <c r="C3776" s="1">
        <f>IF(0=B3776,-1,LEFT(A3776,B3776-1)+0)</f>
        <v>21059</v>
      </c>
      <c r="D3776" s="1">
        <f>IF(B3776=0,-1,RIGHT(A3776,LEN(A3776)-B3776)+0)</f>
        <v>10489638</v>
      </c>
      <c r="F3776" s="1">
        <f>IF(C3776&lt;0,443300000,44330*(1-POWER(C3776/$A$1,1/5.255))*1000)</f>
        <v>10487648.874104971</v>
      </c>
      <c r="H3776" s="5">
        <f t="shared" si="58"/>
        <v>1.8962769687847511E-4</v>
      </c>
    </row>
    <row r="3777" spans="1:8">
      <c r="A3777" s="3" t="s">
        <v>14882</v>
      </c>
      <c r="B3777" s="1">
        <f>IF(ISERROR(SEARCH(" ",A3777)), 0, SEARCH(" ",A3777))</f>
        <v>6</v>
      </c>
      <c r="C3777" s="1">
        <f>IF(0=B3777,-1,LEFT(A3777,B3777-1)+0)</f>
        <v>21039</v>
      </c>
      <c r="D3777" s="1">
        <f>IF(B3777=0,-1,RIGHT(A3777,LEN(A3777)-B3777)+0)</f>
        <v>10495687</v>
      </c>
      <c r="F3777" s="1">
        <f>IF(C3777&lt;0,443300000,44330*(1-POWER(C3777/$A$1,1/5.255))*1000)</f>
        <v>10493767.404260989</v>
      </c>
      <c r="H3777" s="5">
        <f t="shared" si="58"/>
        <v>1.8289376760289455E-4</v>
      </c>
    </row>
    <row r="3778" spans="1:8">
      <c r="A3778" s="3" t="s">
        <v>14883</v>
      </c>
      <c r="B3778" s="1">
        <f>IF(ISERROR(SEARCH(" ",A3778)), 0, SEARCH(" ",A3778))</f>
        <v>6</v>
      </c>
      <c r="C3778" s="1">
        <f>IF(0=B3778,-1,LEFT(A3778,B3778-1)+0)</f>
        <v>21019</v>
      </c>
      <c r="D3778" s="1">
        <f>IF(B3778=0,-1,RIGHT(A3778,LEN(A3778)-B3778)+0)</f>
        <v>10501736</v>
      </c>
      <c r="F3778" s="1">
        <f>IF(C3778&lt;0,443300000,44330*(1-POWER(C3778/$A$1,1/5.255))*1000)</f>
        <v>10499890.645774897</v>
      </c>
      <c r="H3778" s="5">
        <f t="shared" si="58"/>
        <v>1.7571896923544947E-4</v>
      </c>
    </row>
    <row r="3779" spans="1:8">
      <c r="A3779" s="3" t="s">
        <v>14884</v>
      </c>
      <c r="B3779" s="1">
        <f>IF(ISERROR(SEARCH(" ",A3779)), 0, SEARCH(" ",A3779))</f>
        <v>6</v>
      </c>
      <c r="C3779" s="1">
        <f>IF(0=B3779,-1,LEFT(A3779,B3779-1)+0)</f>
        <v>20999</v>
      </c>
      <c r="D3779" s="1">
        <f>IF(B3779=0,-1,RIGHT(A3779,LEN(A3779)-B3779)+0)</f>
        <v>10507785</v>
      </c>
      <c r="F3779" s="1">
        <f>IF(C3779&lt;0,443300000,44330*(1-POWER(C3779/$A$1,1/5.255))*1000)</f>
        <v>10506018.606762644</v>
      </c>
      <c r="H3779" s="5">
        <f t="shared" si="58"/>
        <v>1.6810329078450849E-4</v>
      </c>
    </row>
    <row r="3780" spans="1:8">
      <c r="A3780" s="3" t="s">
        <v>14885</v>
      </c>
      <c r="B3780" s="1">
        <f>IF(ISERROR(SEARCH(" ",A3780)), 0, SEARCH(" ",A3780))</f>
        <v>6</v>
      </c>
      <c r="C3780" s="1">
        <f>IF(0=B3780,-1,LEFT(A3780,B3780-1)+0)</f>
        <v>20979</v>
      </c>
      <c r="D3780" s="1">
        <f>IF(B3780=0,-1,RIGHT(A3780,LEN(A3780)-B3780)+0)</f>
        <v>10513835</v>
      </c>
      <c r="F3780" s="1">
        <f>IF(C3780&lt;0,443300000,44330*(1-POWER(C3780/$A$1,1/5.255))*1000)</f>
        <v>10512151.295361901</v>
      </c>
      <c r="H3780" s="5">
        <f t="shared" ref="H3780:H3843" si="59">IF(D3780&gt;0,ABS((F3780-D3780)/D3780),0)</f>
        <v>1.6014181676802974E-4</v>
      </c>
    </row>
    <row r="3781" spans="1:8">
      <c r="A3781" s="3" t="s">
        <v>14886</v>
      </c>
      <c r="B3781" s="1">
        <f>IF(ISERROR(SEARCH(" ",A3781)), 0, SEARCH(" ",A3781))</f>
        <v>6</v>
      </c>
      <c r="C3781" s="1">
        <f>IF(0=B3781,-1,LEFT(A3781,B3781-1)+0)</f>
        <v>20959</v>
      </c>
      <c r="D3781" s="1">
        <f>IF(B3781=0,-1,RIGHT(A3781,LEN(A3781)-B3781)+0)</f>
        <v>10519857</v>
      </c>
      <c r="F3781" s="1">
        <f>IF(C3781&lt;0,443300000,44330*(1-POWER(C3781/$A$1,1/5.255))*1000)</f>
        <v>10518288.71973215</v>
      </c>
      <c r="H3781" s="5">
        <f t="shared" si="59"/>
        <v>1.4907809753018168E-4</v>
      </c>
    </row>
    <row r="3782" spans="1:8">
      <c r="A3782" s="3" t="s">
        <v>14887</v>
      </c>
      <c r="B3782" s="1">
        <f>IF(ISERROR(SEARCH(" ",A3782)), 0, SEARCH(" ",A3782))</f>
        <v>6</v>
      </c>
      <c r="C3782" s="1">
        <f>IF(0=B3782,-1,LEFT(A3782,B3782-1)+0)</f>
        <v>20939</v>
      </c>
      <c r="D3782" s="1">
        <f>IF(B3782=0,-1,RIGHT(A3782,LEN(A3782)-B3782)+0)</f>
        <v>10525906</v>
      </c>
      <c r="F3782" s="1">
        <f>IF(C3782&lt;0,443300000,44330*(1-POWER(C3782/$A$1,1/5.255))*1000)</f>
        <v>10524430.888054766</v>
      </c>
      <c r="H3782" s="5">
        <f t="shared" si="59"/>
        <v>1.4014109048990548E-4</v>
      </c>
    </row>
    <row r="3783" spans="1:8">
      <c r="A3783" s="3" t="s">
        <v>14888</v>
      </c>
      <c r="B3783" s="1">
        <f>IF(ISERROR(SEARCH(" ",A3783)), 0, SEARCH(" ",A3783))</f>
        <v>6</v>
      </c>
      <c r="C3783" s="1">
        <f>IF(0=B3783,-1,LEFT(A3783,B3783-1)+0)</f>
        <v>20919</v>
      </c>
      <c r="D3783" s="1">
        <f>IF(B3783=0,-1,RIGHT(A3783,LEN(A3783)-B3783)+0)</f>
        <v>10531955</v>
      </c>
      <c r="F3783" s="1">
        <f>IF(C3783&lt;0,443300000,44330*(1-POWER(C3783/$A$1,1/5.255))*1000)</f>
        <v>10530577.808533067</v>
      </c>
      <c r="H3783" s="5">
        <f t="shared" si="59"/>
        <v>1.3076313627746381E-4</v>
      </c>
    </row>
    <row r="3784" spans="1:8">
      <c r="A3784" s="3" t="s">
        <v>14889</v>
      </c>
      <c r="B3784" s="1">
        <f>IF(ISERROR(SEARCH(" ",A3784)), 0, SEARCH(" ",A3784))</f>
        <v>6</v>
      </c>
      <c r="C3784" s="1">
        <f>IF(0=B3784,-1,LEFT(A3784,B3784-1)+0)</f>
        <v>20899</v>
      </c>
      <c r="D3784" s="1">
        <f>IF(B3784=0,-1,RIGHT(A3784,LEN(A3784)-B3784)+0)</f>
        <v>10538005</v>
      </c>
      <c r="F3784" s="1">
        <f>IF(C3784&lt;0,443300000,44330*(1-POWER(C3784/$A$1,1/5.255))*1000)</f>
        <v>10536729.489392441</v>
      </c>
      <c r="H3784" s="5">
        <f t="shared" si="59"/>
        <v>1.2103909682707817E-4</v>
      </c>
    </row>
    <row r="3785" spans="1:8">
      <c r="A3785" s="3" t="s">
        <v>14890</v>
      </c>
      <c r="B3785" s="1">
        <f>IF(ISERROR(SEARCH(" ",A3785)), 0, SEARCH(" ",A3785))</f>
        <v>6</v>
      </c>
      <c r="C3785" s="1">
        <f>IF(0=B3785,-1,LEFT(A3785,B3785-1)+0)</f>
        <v>20879</v>
      </c>
      <c r="D3785" s="1">
        <f>IF(B3785=0,-1,RIGHT(A3785,LEN(A3785)-B3785)+0)</f>
        <v>10544054</v>
      </c>
      <c r="F3785" s="1">
        <f>IF(C3785&lt;0,443300000,44330*(1-POWER(C3785/$A$1,1/5.255))*1000)</f>
        <v>10542885.938880384</v>
      </c>
      <c r="H3785" s="5">
        <f t="shared" si="59"/>
        <v>1.1077912912965275E-4</v>
      </c>
    </row>
    <row r="3786" spans="1:8">
      <c r="A3786" s="3" t="s">
        <v>14891</v>
      </c>
      <c r="B3786" s="1">
        <f>IF(ISERROR(SEARCH(" ",A3786)), 0, SEARCH(" ",A3786))</f>
        <v>6</v>
      </c>
      <c r="C3786" s="1">
        <f>IF(0=B3786,-1,LEFT(A3786,B3786-1)+0)</f>
        <v>20859</v>
      </c>
      <c r="D3786" s="1">
        <f>IF(B3786=0,-1,RIGHT(A3786,LEN(A3786)-B3786)+0)</f>
        <v>10550103</v>
      </c>
      <c r="F3786" s="1">
        <f>IF(C3786&lt;0,443300000,44330*(1-POWER(C3786/$A$1,1/5.255))*1000)</f>
        <v>10549047.165266601</v>
      </c>
      <c r="H3786" s="5">
        <f t="shared" si="59"/>
        <v>1.0007814458291366E-4</v>
      </c>
    </row>
    <row r="3787" spans="1:8">
      <c r="A3787" s="3" t="s">
        <v>14892</v>
      </c>
      <c r="B3787" s="1">
        <f>IF(ISERROR(SEARCH(" ",A3787)), 0, SEARCH(" ",A3787))</f>
        <v>6</v>
      </c>
      <c r="C3787" s="1">
        <f>IF(0=B3787,-1,LEFT(A3787,B3787-1)+0)</f>
        <v>20839</v>
      </c>
      <c r="D3787" s="1">
        <f>IF(B3787=0,-1,RIGHT(A3787,LEN(A3787)-B3787)+0)</f>
        <v>10556152</v>
      </c>
      <c r="F3787" s="1">
        <f>IF(C3787&lt;0,443300000,44330*(1-POWER(C3787/$A$1,1/5.255))*1000)</f>
        <v>10555213.176843094</v>
      </c>
      <c r="H3787" s="5">
        <f t="shared" si="59"/>
        <v>8.8936115821967309E-5</v>
      </c>
    </row>
    <row r="3788" spans="1:8">
      <c r="A3788" s="3" t="s">
        <v>14893</v>
      </c>
      <c r="B3788" s="1">
        <f>IF(ISERROR(SEARCH(" ",A3788)), 0, SEARCH(" ",A3788))</f>
        <v>6</v>
      </c>
      <c r="C3788" s="1">
        <f>IF(0=B3788,-1,LEFT(A3788,B3788-1)+0)</f>
        <v>20819</v>
      </c>
      <c r="D3788" s="1">
        <f>IF(B3788=0,-1,RIGHT(A3788,LEN(A3788)-B3788)+0)</f>
        <v>10562201</v>
      </c>
      <c r="F3788" s="1">
        <f>IF(C3788&lt;0,443300000,44330*(1-POWER(C3788/$A$1,1/5.255))*1000)</f>
        <v>10561383.981924225</v>
      </c>
      <c r="H3788" s="5">
        <f t="shared" si="59"/>
        <v>7.7353013427348632E-5</v>
      </c>
    </row>
    <row r="3789" spans="1:8">
      <c r="A3789" s="3" t="s">
        <v>14894</v>
      </c>
      <c r="B3789" s="1">
        <f>IF(ISERROR(SEARCH(" ",A3789)), 0, SEARCH(" ",A3789))</f>
        <v>6</v>
      </c>
      <c r="C3789" s="1">
        <f>IF(0=B3789,-1,LEFT(A3789,B3789-1)+0)</f>
        <v>20799</v>
      </c>
      <c r="D3789" s="1">
        <f>IF(B3789=0,-1,RIGHT(A3789,LEN(A3789)-B3789)+0)</f>
        <v>10568250</v>
      </c>
      <c r="F3789" s="1">
        <f>IF(C3789&lt;0,443300000,44330*(1-POWER(C3789/$A$1,1/5.255))*1000)</f>
        <v>10567559.588846803</v>
      </c>
      <c r="H3789" s="5">
        <f t="shared" si="59"/>
        <v>6.5328805923146072E-5</v>
      </c>
    </row>
    <row r="3790" spans="1:8">
      <c r="A3790" s="3" t="s">
        <v>14895</v>
      </c>
      <c r="B3790" s="1">
        <f>IF(ISERROR(SEARCH(" ",A3790)), 0, SEARCH(" ",A3790))</f>
        <v>6</v>
      </c>
      <c r="C3790" s="1">
        <f>IF(0=B3790,-1,LEFT(A3790,B3790-1)+0)</f>
        <v>20779</v>
      </c>
      <c r="D3790" s="1">
        <f>IF(B3790=0,-1,RIGHT(A3790,LEN(A3790)-B3790)+0)</f>
        <v>10574273</v>
      </c>
      <c r="F3790" s="1">
        <f>IF(C3790&lt;0,443300000,44330*(1-POWER(C3790/$A$1,1/5.255))*1000)</f>
        <v>10573740.005970182</v>
      </c>
      <c r="H3790" s="5">
        <f t="shared" si="59"/>
        <v>5.0404791877238533E-5</v>
      </c>
    </row>
    <row r="3791" spans="1:8">
      <c r="A3791" s="3" t="s">
        <v>14896</v>
      </c>
      <c r="B3791" s="1">
        <f>IF(ISERROR(SEARCH(" ",A3791)), 0, SEARCH(" ",A3791))</f>
        <v>6</v>
      </c>
      <c r="C3791" s="1">
        <f>IF(0=B3791,-1,LEFT(A3791,B3791-1)+0)</f>
        <v>20759</v>
      </c>
      <c r="D3791" s="1">
        <f>IF(B3791=0,-1,RIGHT(A3791,LEN(A3791)-B3791)+0)</f>
        <v>10580322</v>
      </c>
      <c r="F3791" s="1">
        <f>IF(C3791&lt;0,443300000,44330*(1-POWER(C3791/$A$1,1/5.255))*1000)</f>
        <v>10579925.241676318</v>
      </c>
      <c r="H3791" s="5">
        <f t="shared" si="59"/>
        <v>3.7499645443916746E-5</v>
      </c>
    </row>
    <row r="3792" spans="1:8">
      <c r="A3792" s="3" t="s">
        <v>14897</v>
      </c>
      <c r="B3792" s="1">
        <f>IF(ISERROR(SEARCH(" ",A3792)), 0, SEARCH(" ",A3792))</f>
        <v>6</v>
      </c>
      <c r="C3792" s="1">
        <f>IF(0=B3792,-1,LEFT(A3792,B3792-1)+0)</f>
        <v>20739</v>
      </c>
      <c r="D3792" s="1">
        <f>IF(B3792=0,-1,RIGHT(A3792,LEN(A3792)-B3792)+0)</f>
        <v>10586371</v>
      </c>
      <c r="F3792" s="1">
        <f>IF(C3792&lt;0,443300000,44330*(1-POWER(C3792/$A$1,1/5.255))*1000)</f>
        <v>10586115.304369878</v>
      </c>
      <c r="H3792" s="5">
        <f t="shared" si="59"/>
        <v>2.4153284456210361E-5</v>
      </c>
    </row>
    <row r="3793" spans="1:8">
      <c r="A3793" s="3" t="s">
        <v>14898</v>
      </c>
      <c r="B3793" s="1">
        <f>IF(ISERROR(SEARCH(" ",A3793)), 0, SEARCH(" ",A3793))</f>
        <v>6</v>
      </c>
      <c r="C3793" s="1">
        <f>IF(0=B3793,-1,LEFT(A3793,B3793-1)+0)</f>
        <v>20719</v>
      </c>
      <c r="D3793" s="1">
        <f>IF(B3793=0,-1,RIGHT(A3793,LEN(A3793)-B3793)+0)</f>
        <v>10592420</v>
      </c>
      <c r="F3793" s="1">
        <f>IF(C3793&lt;0,443300000,44330*(1-POWER(C3793/$A$1,1/5.255))*1000)</f>
        <v>10592310.202478306</v>
      </c>
      <c r="H3793" s="5">
        <f t="shared" si="59"/>
        <v>1.0365669194917877E-5</v>
      </c>
    </row>
    <row r="3794" spans="1:8">
      <c r="A3794" s="3" t="s">
        <v>14899</v>
      </c>
      <c r="B3794" s="1">
        <f>IF(ISERROR(SEARCH(" ",A3794)), 0, SEARCH(" ",A3794))</f>
        <v>6</v>
      </c>
      <c r="C3794" s="1">
        <f>IF(0=B3794,-1,LEFT(A3794,B3794-1)+0)</f>
        <v>20699</v>
      </c>
      <c r="D3794" s="1">
        <f>IF(B3794=0,-1,RIGHT(A3794,LEN(A3794)-B3794)+0)</f>
        <v>10598580</v>
      </c>
      <c r="F3794" s="1">
        <f>IF(C3794&lt;0,443300000,44330*(1-POWER(C3794/$A$1,1/5.255))*1000)</f>
        <v>10598509.94445191</v>
      </c>
      <c r="H3794" s="5">
        <f t="shared" si="59"/>
        <v>6.6098994478965787E-6</v>
      </c>
    </row>
    <row r="3795" spans="1:8">
      <c r="A3795" s="3" t="s">
        <v>14900</v>
      </c>
      <c r="B3795" s="1">
        <f>IF(ISERROR(SEARCH(" ",A3795)), 0, SEARCH(" ",A3795))</f>
        <v>6</v>
      </c>
      <c r="C3795" s="1">
        <f>IF(0=B3795,-1,LEFT(A3795,B3795-1)+0)</f>
        <v>20679</v>
      </c>
      <c r="D3795" s="1">
        <f>IF(B3795=0,-1,RIGHT(A3795,LEN(A3795)-B3795)+0)</f>
        <v>10604945</v>
      </c>
      <c r="F3795" s="1">
        <f>IF(C3795&lt;0,443300000,44330*(1-POWER(C3795/$A$1,1/5.255))*1000)</f>
        <v>10604714.53876394</v>
      </c>
      <c r="H3795" s="5">
        <f t="shared" si="59"/>
        <v>2.1731488099152393E-5</v>
      </c>
    </row>
    <row r="3796" spans="1:8">
      <c r="A3796" s="3" t="s">
        <v>14901</v>
      </c>
      <c r="B3796" s="1">
        <f>IF(ISERROR(SEARCH(" ",A3796)), 0, SEARCH(" ",A3796))</f>
        <v>6</v>
      </c>
      <c r="C3796" s="1">
        <f>IF(0=B3796,-1,LEFT(A3796,B3796-1)+0)</f>
        <v>20659</v>
      </c>
      <c r="D3796" s="1">
        <f>IF(B3796=0,-1,RIGHT(A3796,LEN(A3796)-B3796)+0)</f>
        <v>10611310</v>
      </c>
      <c r="F3796" s="1">
        <f>IF(C3796&lt;0,443300000,44330*(1-POWER(C3796/$A$1,1/5.255))*1000)</f>
        <v>10610923.993910708</v>
      </c>
      <c r="H3796" s="5">
        <f t="shared" si="59"/>
        <v>3.6376855382838371E-5</v>
      </c>
    </row>
    <row r="3797" spans="1:8">
      <c r="A3797" s="3" t="s">
        <v>14902</v>
      </c>
      <c r="B3797" s="1">
        <f>IF(ISERROR(SEARCH(" ",A3797)), 0, SEARCH(" ",A3797))</f>
        <v>6</v>
      </c>
      <c r="C3797" s="1">
        <f>IF(0=B3797,-1,LEFT(A3797,B3797-1)+0)</f>
        <v>20639</v>
      </c>
      <c r="D3797" s="1">
        <f>IF(B3797=0,-1,RIGHT(A3797,LEN(A3797)-B3797)+0)</f>
        <v>10617674</v>
      </c>
      <c r="F3797" s="1">
        <f>IF(C3797&lt;0,443300000,44330*(1-POWER(C3797/$A$1,1/5.255))*1000)</f>
        <v>10617138.31841162</v>
      </c>
      <c r="H3797" s="5">
        <f t="shared" si="59"/>
        <v>5.045187753736517E-5</v>
      </c>
    </row>
    <row r="3798" spans="1:8">
      <c r="A3798" s="3" t="s">
        <v>14903</v>
      </c>
      <c r="B3798" s="1">
        <f>IF(ISERROR(SEARCH(" ",A3798)), 0, SEARCH(" ",A3798))</f>
        <v>6</v>
      </c>
      <c r="C3798" s="1">
        <f>IF(0=B3798,-1,LEFT(A3798,B3798-1)+0)</f>
        <v>20619</v>
      </c>
      <c r="D3798" s="1">
        <f>IF(B3798=0,-1,RIGHT(A3798,LEN(A3798)-B3798)+0)</f>
        <v>10624012</v>
      </c>
      <c r="F3798" s="1">
        <f>IF(C3798&lt;0,443300000,44330*(1-POWER(C3798/$A$1,1/5.255))*1000)</f>
        <v>10623357.520809289</v>
      </c>
      <c r="H3798" s="5">
        <f t="shared" si="59"/>
        <v>6.1603769904526836E-5</v>
      </c>
    </row>
    <row r="3799" spans="1:8">
      <c r="A3799" s="3" t="s">
        <v>14904</v>
      </c>
      <c r="B3799" s="1">
        <f>IF(ISERROR(SEARCH(" ",A3799)), 0, SEARCH(" ",A3799))</f>
        <v>6</v>
      </c>
      <c r="C3799" s="1">
        <f>IF(0=B3799,-1,LEFT(A3799,B3799-1)+0)</f>
        <v>20599</v>
      </c>
      <c r="D3799" s="1">
        <f>IF(B3799=0,-1,RIGHT(A3799,LEN(A3799)-B3799)+0)</f>
        <v>10630376</v>
      </c>
      <c r="F3799" s="1">
        <f>IF(C3799&lt;0,443300000,44330*(1-POWER(C3799/$A$1,1/5.255))*1000)</f>
        <v>10629581.609669637</v>
      </c>
      <c r="H3799" s="5">
        <f t="shared" si="59"/>
        <v>7.4728337959359574E-5</v>
      </c>
    </row>
    <row r="3800" spans="1:8">
      <c r="A3800" s="3" t="s">
        <v>14905</v>
      </c>
      <c r="B3800" s="1">
        <f>IF(ISERROR(SEARCH(" ",A3800)), 0, SEARCH(" ",A3800))</f>
        <v>6</v>
      </c>
      <c r="C3800" s="1">
        <f>IF(0=B3800,-1,LEFT(A3800,B3800-1)+0)</f>
        <v>20579</v>
      </c>
      <c r="D3800" s="1">
        <f>IF(B3800=0,-1,RIGHT(A3800,LEN(A3800)-B3800)+0)</f>
        <v>10636741</v>
      </c>
      <c r="F3800" s="1">
        <f>IF(C3800&lt;0,443300000,44330*(1-POWER(C3800/$A$1,1/5.255))*1000)</f>
        <v>10635810.593581935</v>
      </c>
      <c r="H3800" s="5">
        <f t="shared" si="59"/>
        <v>8.7471004329672895E-5</v>
      </c>
    </row>
    <row r="3801" spans="1:8">
      <c r="A3801" s="3" t="s">
        <v>14906</v>
      </c>
      <c r="B3801" s="1">
        <f>IF(ISERROR(SEARCH(" ",A3801)), 0, SEARCH(" ",A3801))</f>
        <v>6</v>
      </c>
      <c r="C3801" s="1">
        <f>IF(0=B3801,-1,LEFT(A3801,B3801-1)+0)</f>
        <v>20559</v>
      </c>
      <c r="D3801" s="1">
        <f>IF(B3801=0,-1,RIGHT(A3801,LEN(A3801)-B3801)+0)</f>
        <v>10643106</v>
      </c>
      <c r="F3801" s="1">
        <f>IF(C3801&lt;0,443300000,44330*(1-POWER(C3801/$A$1,1/5.255))*1000)</f>
        <v>10642044.481158944</v>
      </c>
      <c r="H3801" s="5">
        <f t="shared" si="59"/>
        <v>9.9737693212503307E-5</v>
      </c>
    </row>
    <row r="3802" spans="1:8">
      <c r="A3802" s="3" t="s">
        <v>14907</v>
      </c>
      <c r="B3802" s="1">
        <f>IF(ISERROR(SEARCH(" ",A3802)), 0, SEARCH(" ",A3802))</f>
        <v>6</v>
      </c>
      <c r="C3802" s="1">
        <f>IF(0=B3802,-1,LEFT(A3802,B3802-1)+0)</f>
        <v>20539</v>
      </c>
      <c r="D3802" s="1">
        <f>IF(B3802=0,-1,RIGHT(A3802,LEN(A3802)-B3802)+0)</f>
        <v>10649470</v>
      </c>
      <c r="F3802" s="1">
        <f>IF(C3802&lt;0,443300000,44330*(1-POWER(C3802/$A$1,1/5.255))*1000)</f>
        <v>10648283.281036964</v>
      </c>
      <c r="H3802" s="5">
        <f t="shared" si="59"/>
        <v>1.1143455618320101E-4</v>
      </c>
    </row>
    <row r="3803" spans="1:8">
      <c r="A3803" s="3" t="s">
        <v>14908</v>
      </c>
      <c r="B3803" s="1">
        <f>IF(ISERROR(SEARCH(" ",A3803)), 0, SEARCH(" ",A3803))</f>
        <v>6</v>
      </c>
      <c r="C3803" s="1">
        <f>IF(0=B3803,-1,LEFT(A3803,B3803-1)+0)</f>
        <v>20519</v>
      </c>
      <c r="D3803" s="1">
        <f>IF(B3803=0,-1,RIGHT(A3803,LEN(A3803)-B3803)+0)</f>
        <v>10655835</v>
      </c>
      <c r="F3803" s="1">
        <f>IF(C3803&lt;0,443300000,44330*(1-POWER(C3803/$A$1,1/5.255))*1000)</f>
        <v>10654527.001875928</v>
      </c>
      <c r="H3803" s="5">
        <f t="shared" si="59"/>
        <v>1.2274947238506679E-4</v>
      </c>
    </row>
    <row r="3804" spans="1:8">
      <c r="A3804" s="3" t="s">
        <v>14909</v>
      </c>
      <c r="B3804" s="1">
        <f>IF(ISERROR(SEARCH(" ",A3804)), 0, SEARCH(" ",A3804))</f>
        <v>6</v>
      </c>
      <c r="C3804" s="1">
        <f>IF(0=B3804,-1,LEFT(A3804,B3804-1)+0)</f>
        <v>20499</v>
      </c>
      <c r="D3804" s="1">
        <f>IF(B3804=0,-1,RIGHT(A3804,LEN(A3804)-B3804)+0)</f>
        <v>10662200</v>
      </c>
      <c r="F3804" s="1">
        <f>IF(C3804&lt;0,443300000,44330*(1-POWER(C3804/$A$1,1/5.255))*1000)</f>
        <v>10660775.65235951</v>
      </c>
      <c r="H3804" s="5">
        <f t="shared" si="59"/>
        <v>1.3358853149351535E-4</v>
      </c>
    </row>
    <row r="3805" spans="1:8">
      <c r="A3805" s="3" t="s">
        <v>14910</v>
      </c>
      <c r="B3805" s="1">
        <f>IF(ISERROR(SEARCH(" ",A3805)), 0, SEARCH(" ",A3805))</f>
        <v>6</v>
      </c>
      <c r="C3805" s="1">
        <f>IF(0=B3805,-1,LEFT(A3805,B3805-1)+0)</f>
        <v>20479</v>
      </c>
      <c r="D3805" s="1">
        <f>IF(B3805=0,-1,RIGHT(A3805,LEN(A3805)-B3805)+0)</f>
        <v>10668565</v>
      </c>
      <c r="F3805" s="1">
        <f>IF(C3805&lt;0,443300000,44330*(1-POWER(C3805/$A$1,1/5.255))*1000)</f>
        <v>10667029.241195183</v>
      </c>
      <c r="H3805" s="5">
        <f t="shared" si="59"/>
        <v>1.4395176903517508E-4</v>
      </c>
    </row>
    <row r="3806" spans="1:8">
      <c r="A3806" s="3" t="s">
        <v>14911</v>
      </c>
      <c r="B3806" s="1">
        <f>IF(ISERROR(SEARCH(" ",A3806)), 0, SEARCH(" ",A3806))</f>
        <v>6</v>
      </c>
      <c r="C3806" s="1">
        <f>IF(0=B3806,-1,LEFT(A3806,B3806-1)+0)</f>
        <v>20459</v>
      </c>
      <c r="D3806" s="1">
        <f>IF(B3806=0,-1,RIGHT(A3806,LEN(A3806)-B3806)+0)</f>
        <v>10674929</v>
      </c>
      <c r="F3806" s="1">
        <f>IF(C3806&lt;0,443300000,44330*(1-POWER(C3806/$A$1,1/5.255))*1000)</f>
        <v>10673287.777114328</v>
      </c>
      <c r="H3806" s="5">
        <f t="shared" si="59"/>
        <v>1.5374555518561322E-4</v>
      </c>
    </row>
    <row r="3807" spans="1:8">
      <c r="A3807" s="3" t="s">
        <v>14912</v>
      </c>
      <c r="B3807" s="1">
        <f>IF(ISERROR(SEARCH(" ",A3807)), 0, SEARCH(" ",A3807))</f>
        <v>6</v>
      </c>
      <c r="C3807" s="1">
        <f>IF(0=B3807,-1,LEFT(A3807,B3807-1)+0)</f>
        <v>20439</v>
      </c>
      <c r="D3807" s="1">
        <f>IF(B3807=0,-1,RIGHT(A3807,LEN(A3807)-B3807)+0)</f>
        <v>10681266</v>
      </c>
      <c r="F3807" s="1">
        <f>IF(C3807&lt;0,443300000,44330*(1-POWER(C3807/$A$1,1/5.255))*1000)</f>
        <v>10679551.268872321</v>
      </c>
      <c r="H3807" s="5">
        <f t="shared" si="59"/>
        <v>1.6053631916659953E-4</v>
      </c>
    </row>
    <row r="3808" spans="1:8">
      <c r="A3808" s="3" t="s">
        <v>14913</v>
      </c>
      <c r="B3808" s="1">
        <f>IF(ISERROR(SEARCH(" ",A3808)), 0, SEARCH(" ",A3808))</f>
        <v>6</v>
      </c>
      <c r="C3808" s="1">
        <f>IF(0=B3808,-1,LEFT(A3808,B3808-1)+0)</f>
        <v>20419</v>
      </c>
      <c r="D3808" s="1">
        <f>IF(B3808=0,-1,RIGHT(A3808,LEN(A3808)-B3808)+0)</f>
        <v>10687631</v>
      </c>
      <c r="F3808" s="1">
        <f>IF(C3808&lt;0,443300000,44330*(1-POWER(C3808/$A$1,1/5.255))*1000)</f>
        <v>10685819.725248612</v>
      </c>
      <c r="H3808" s="5">
        <f t="shared" si="59"/>
        <v>1.6947392283542877E-4</v>
      </c>
    </row>
    <row r="3809" spans="1:8">
      <c r="A3809" s="3" t="s">
        <v>14914</v>
      </c>
      <c r="B3809" s="1">
        <f>IF(ISERROR(SEARCH(" ",A3809)), 0, SEARCH(" ",A3809))</f>
        <v>6</v>
      </c>
      <c r="C3809" s="1">
        <f>IF(0=B3809,-1,LEFT(A3809,B3809-1)+0)</f>
        <v>20399</v>
      </c>
      <c r="D3809" s="1">
        <f>IF(B3809=0,-1,RIGHT(A3809,LEN(A3809)-B3809)+0)</f>
        <v>10693996</v>
      </c>
      <c r="F3809" s="1">
        <f>IF(C3809&lt;0,443300000,44330*(1-POWER(C3809/$A$1,1/5.255))*1000)</f>
        <v>10692093.15504683</v>
      </c>
      <c r="H3809" s="5">
        <f t="shared" si="59"/>
        <v>1.7793582054547675E-4</v>
      </c>
    </row>
    <row r="3810" spans="1:8">
      <c r="A3810" s="3" t="s">
        <v>14915</v>
      </c>
      <c r="B3810" s="1">
        <f>IF(ISERROR(SEARCH(" ",A3810)), 0, SEARCH(" ",A3810))</f>
        <v>6</v>
      </c>
      <c r="C3810" s="1">
        <f>IF(0=B3810,-1,LEFT(A3810,B3810-1)+0)</f>
        <v>20379</v>
      </c>
      <c r="D3810" s="1">
        <f>IF(B3810=0,-1,RIGHT(A3810,LEN(A3810)-B3810)+0)</f>
        <v>10700361</v>
      </c>
      <c r="F3810" s="1">
        <f>IF(C3810&lt;0,443300000,44330*(1-POWER(C3810/$A$1,1/5.255))*1000)</f>
        <v>10698371.567094861</v>
      </c>
      <c r="H3810" s="5">
        <f t="shared" si="59"/>
        <v>1.8592203619479769E-4</v>
      </c>
    </row>
    <row r="3811" spans="1:8">
      <c r="A3811" s="3" t="s">
        <v>14916</v>
      </c>
      <c r="B3811" s="1">
        <f>IF(ISERROR(SEARCH(" ",A3811)), 0, SEARCH(" ",A3811))</f>
        <v>6</v>
      </c>
      <c r="C3811" s="1">
        <f>IF(0=B3811,-1,LEFT(A3811,B3811-1)+0)</f>
        <v>20359</v>
      </c>
      <c r="D3811" s="1">
        <f>IF(B3811=0,-1,RIGHT(A3811,LEN(A3811)-B3811)+0)</f>
        <v>10706725</v>
      </c>
      <c r="F3811" s="1">
        <f>IF(C3811&lt;0,443300000,44330*(1-POWER(C3811/$A$1,1/5.255))*1000)</f>
        <v>10704654.97024494</v>
      </c>
      <c r="H3811" s="5">
        <f t="shared" si="59"/>
        <v>1.9333921017487883E-4</v>
      </c>
    </row>
    <row r="3812" spans="1:8">
      <c r="A3812" s="3" t="s">
        <v>14917</v>
      </c>
      <c r="B3812" s="1">
        <f>IF(ISERROR(SEARCH(" ",A3812)), 0, SEARCH(" ",A3812))</f>
        <v>6</v>
      </c>
      <c r="C3812" s="1">
        <f>IF(0=B3812,-1,LEFT(A3812,B3812-1)+0)</f>
        <v>20339</v>
      </c>
      <c r="D3812" s="1">
        <f>IF(B3812=0,-1,RIGHT(A3812,LEN(A3812)-B3812)+0)</f>
        <v>10713090</v>
      </c>
      <c r="F3812" s="1">
        <f>IF(C3812&lt;0,443300000,44330*(1-POWER(C3812/$A$1,1/5.255))*1000)</f>
        <v>10710943.373373764</v>
      </c>
      <c r="H3812" s="5">
        <f t="shared" si="59"/>
        <v>2.0037418020723844E-4</v>
      </c>
    </row>
    <row r="3813" spans="1:8">
      <c r="A3813" s="3" t="s">
        <v>14918</v>
      </c>
      <c r="B3813" s="1">
        <f>IF(ISERROR(SEARCH(" ",A3813)), 0, SEARCH(" ",A3813))</f>
        <v>6</v>
      </c>
      <c r="C3813" s="1">
        <f>IF(0=B3813,-1,LEFT(A3813,B3813-1)+0)</f>
        <v>20319</v>
      </c>
      <c r="D3813" s="1">
        <f>IF(B3813=0,-1,RIGHT(A3813,LEN(A3813)-B3813)+0)</f>
        <v>10719455</v>
      </c>
      <c r="F3813" s="1">
        <f>IF(C3813&lt;0,443300000,44330*(1-POWER(C3813/$A$1,1/5.255))*1000)</f>
        <v>10717236.78538253</v>
      </c>
      <c r="H3813" s="5">
        <f t="shared" si="59"/>
        <v>2.069335257688268E-4</v>
      </c>
    </row>
    <row r="3814" spans="1:8">
      <c r="A3814" s="3" t="s">
        <v>14919</v>
      </c>
      <c r="B3814" s="1">
        <f>IF(ISERROR(SEARCH(" ",A3814)), 0, SEARCH(" ",A3814))</f>
        <v>6</v>
      </c>
      <c r="C3814" s="1">
        <f>IF(0=B3814,-1,LEFT(A3814,B3814-1)+0)</f>
        <v>20299</v>
      </c>
      <c r="D3814" s="1">
        <f>IF(B3814=0,-1,RIGHT(A3814,LEN(A3814)-B3814)+0)</f>
        <v>10725820</v>
      </c>
      <c r="F3814" s="1">
        <f>IF(C3814&lt;0,443300000,44330*(1-POWER(C3814/$A$1,1/5.255))*1000)</f>
        <v>10723535.215197096</v>
      </c>
      <c r="H3814" s="5">
        <f t="shared" si="59"/>
        <v>2.1301726142191016E-4</v>
      </c>
    </row>
    <row r="3815" spans="1:8">
      <c r="A3815" s="3" t="s">
        <v>14920</v>
      </c>
      <c r="B3815" s="1">
        <f>IF(ISERROR(SEARCH(" ",A3815)), 0, SEARCH(" ",A3815))</f>
        <v>6</v>
      </c>
      <c r="C3815" s="1">
        <f>IF(0=B3815,-1,LEFT(A3815,B3815-1)+0)</f>
        <v>20279</v>
      </c>
      <c r="D3815" s="1">
        <f>IF(B3815=0,-1,RIGHT(A3815,LEN(A3815)-B3815)+0)</f>
        <v>10732184</v>
      </c>
      <c r="F3815" s="1">
        <f>IF(C3815&lt;0,443300000,44330*(1-POWER(C3815/$A$1,1/5.255))*1000)</f>
        <v>10729838.671768019</v>
      </c>
      <c r="H3815" s="5">
        <f t="shared" si="59"/>
        <v>2.1853224208427885E-4</v>
      </c>
    </row>
    <row r="3816" spans="1:8">
      <c r="A3816" s="3" t="s">
        <v>14921</v>
      </c>
      <c r="B3816" s="1">
        <f>IF(ISERROR(SEARCH(" ",A3816)), 0, SEARCH(" ",A3816))</f>
        <v>6</v>
      </c>
      <c r="C3816" s="1">
        <f>IF(0=B3816,-1,LEFT(A3816,B3816-1)+0)</f>
        <v>20259</v>
      </c>
      <c r="D3816" s="1">
        <f>IF(B3816=0,-1,RIGHT(A3816,LEN(A3816)-B3816)+0)</f>
        <v>10738521</v>
      </c>
      <c r="F3816" s="1">
        <f>IF(C3816&lt;0,443300000,44330*(1-POWER(C3816/$A$1,1/5.255))*1000)</f>
        <v>10736147.164070677</v>
      </c>
      <c r="H3816" s="5">
        <f t="shared" si="59"/>
        <v>2.2105799572613285E-4</v>
      </c>
    </row>
    <row r="3817" spans="1:8">
      <c r="A3817" s="3" t="s">
        <v>14922</v>
      </c>
      <c r="B3817" s="1">
        <f>IF(ISERROR(SEARCH(" ",A3817)), 0, SEARCH(" ",A3817))</f>
        <v>6</v>
      </c>
      <c r="C3817" s="1">
        <f>IF(0=B3817,-1,LEFT(A3817,B3817-1)+0)</f>
        <v>20239</v>
      </c>
      <c r="D3817" s="1">
        <f>IF(B3817=0,-1,RIGHT(A3817,LEN(A3817)-B3817)+0)</f>
        <v>10744886</v>
      </c>
      <c r="F3817" s="1">
        <f>IF(C3817&lt;0,443300000,44330*(1-POWER(C3817/$A$1,1/5.255))*1000)</f>
        <v>10742460.701105356</v>
      </c>
      <c r="H3817" s="5">
        <f t="shared" si="59"/>
        <v>2.2571657760201306E-4</v>
      </c>
    </row>
    <row r="3818" spans="1:8">
      <c r="A3818" s="3" t="s">
        <v>14923</v>
      </c>
      <c r="B3818" s="1">
        <f>IF(ISERROR(SEARCH(" ",A3818)), 0, SEARCH(" ",A3818))</f>
        <v>6</v>
      </c>
      <c r="C3818" s="1">
        <f>IF(0=B3818,-1,LEFT(A3818,B3818-1)+0)</f>
        <v>20219</v>
      </c>
      <c r="D3818" s="1">
        <f>IF(B3818=0,-1,RIGHT(A3818,LEN(A3818)-B3818)+0)</f>
        <v>10751251</v>
      </c>
      <c r="F3818" s="1">
        <f>IF(C3818&lt;0,443300000,44330*(1-POWER(C3818/$A$1,1/5.255))*1000)</f>
        <v>10748779.291897327</v>
      </c>
      <c r="H3818" s="5">
        <f t="shared" si="59"/>
        <v>2.2989958123694555E-4</v>
      </c>
    </row>
    <row r="3819" spans="1:8">
      <c r="A3819" s="3" t="s">
        <v>14924</v>
      </c>
      <c r="B3819" s="1">
        <f>IF(ISERROR(SEARCH(" ",A3819)), 0, SEARCH(" ",A3819))</f>
        <v>6</v>
      </c>
      <c r="C3819" s="1">
        <f>IF(0=B3819,-1,LEFT(A3819,B3819-1)+0)</f>
        <v>20199</v>
      </c>
      <c r="D3819" s="1">
        <f>IF(B3819=0,-1,RIGHT(A3819,LEN(A3819)-B3819)+0)</f>
        <v>10757616</v>
      </c>
      <c r="F3819" s="1">
        <f>IF(C3819&lt;0,443300000,44330*(1-POWER(C3819/$A$1,1/5.255))*1000)</f>
        <v>10755102.945496975</v>
      </c>
      <c r="H3819" s="5">
        <f t="shared" si="59"/>
        <v>2.3360700949220413E-4</v>
      </c>
    </row>
    <row r="3820" spans="1:8">
      <c r="A3820" s="3" t="s">
        <v>14925</v>
      </c>
      <c r="B3820" s="1">
        <f>IF(ISERROR(SEARCH(" ",A3820)), 0, SEARCH(" ",A3820))</f>
        <v>6</v>
      </c>
      <c r="C3820" s="1">
        <f>IF(0=B3820,-1,LEFT(A3820,B3820-1)+0)</f>
        <v>20179</v>
      </c>
      <c r="D3820" s="1">
        <f>IF(B3820=0,-1,RIGHT(A3820,LEN(A3820)-B3820)+0)</f>
        <v>10763980</v>
      </c>
      <c r="F3820" s="1">
        <f>IF(C3820&lt;0,443300000,44330*(1-POWER(C3820/$A$1,1/5.255))*1000)</f>
        <v>10761431.670979859</v>
      </c>
      <c r="H3820" s="5">
        <f t="shared" si="59"/>
        <v>2.3674598244707742E-4</v>
      </c>
    </row>
    <row r="3821" spans="1:8">
      <c r="A3821" s="3" t="s">
        <v>14926</v>
      </c>
      <c r="B3821" s="1">
        <f>IF(ISERROR(SEARCH(" ",A3821)), 0, SEARCH(" ",A3821))</f>
        <v>6</v>
      </c>
      <c r="C3821" s="1">
        <f>IF(0=B3821,-1,LEFT(A3821,B3821-1)+0)</f>
        <v>20159</v>
      </c>
      <c r="D3821" s="1">
        <f>IF(B3821=0,-1,RIGHT(A3821,LEN(A3821)-B3821)+0)</f>
        <v>10770345</v>
      </c>
      <c r="F3821" s="1">
        <f>IF(C3821&lt;0,443300000,44330*(1-POWER(C3821/$A$1,1/5.255))*1000)</f>
        <v>10767765.477446824</v>
      </c>
      <c r="H3821" s="5">
        <f t="shared" si="59"/>
        <v>2.3950231428758204E-4</v>
      </c>
    </row>
    <row r="3822" spans="1:8">
      <c r="A3822" s="3" t="s">
        <v>14927</v>
      </c>
      <c r="B3822" s="1">
        <f>IF(ISERROR(SEARCH(" ",A3822)), 0, SEARCH(" ",A3822))</f>
        <v>6</v>
      </c>
      <c r="C3822" s="1">
        <f>IF(0=B3822,-1,LEFT(A3822,B3822-1)+0)</f>
        <v>20139</v>
      </c>
      <c r="D3822" s="1">
        <f>IF(B3822=0,-1,RIGHT(A3822,LEN(A3822)-B3822)+0)</f>
        <v>10776710</v>
      </c>
      <c r="F3822" s="1">
        <f>IF(C3822&lt;0,443300000,44330*(1-POWER(C3822/$A$1,1/5.255))*1000)</f>
        <v>10774104.374024102</v>
      </c>
      <c r="H3822" s="5">
        <f t="shared" si="59"/>
        <v>2.4178306513746178E-4</v>
      </c>
    </row>
    <row r="3823" spans="1:8">
      <c r="A3823" s="3" t="s">
        <v>14928</v>
      </c>
      <c r="B3823" s="1">
        <f>IF(ISERROR(SEARCH(" ",A3823)), 0, SEARCH(" ",A3823))</f>
        <v>6</v>
      </c>
      <c r="C3823" s="1">
        <f>IF(0=B3823,-1,LEFT(A3823,B3823-1)+0)</f>
        <v>20119</v>
      </c>
      <c r="D3823" s="1">
        <f>IF(B3823=0,-1,RIGHT(A3823,LEN(A3823)-B3823)+0)</f>
        <v>10783075</v>
      </c>
      <c r="F3823" s="1">
        <f>IF(C3823&lt;0,443300000,44330*(1-POWER(C3823/$A$1,1/5.255))*1000)</f>
        <v>10780448.369863391</v>
      </c>
      <c r="H3823" s="5">
        <f t="shared" si="59"/>
        <v>2.4358822846071992E-4</v>
      </c>
    </row>
    <row r="3824" spans="1:8">
      <c r="A3824" s="3" t="s">
        <v>14929</v>
      </c>
      <c r="B3824" s="1">
        <f>IF(ISERROR(SEARCH(" ",A3824)), 0, SEARCH(" ",A3824))</f>
        <v>6</v>
      </c>
      <c r="C3824" s="1">
        <f>IF(0=B3824,-1,LEFT(A3824,B3824-1)+0)</f>
        <v>20099</v>
      </c>
      <c r="D3824" s="1">
        <f>IF(B3824=0,-1,RIGHT(A3824,LEN(A3824)-B3824)+0)</f>
        <v>10789439</v>
      </c>
      <c r="F3824" s="1">
        <f>IF(C3824&lt;0,443300000,44330*(1-POWER(C3824/$A$1,1/5.255))*1000)</f>
        <v>10786797.474141965</v>
      </c>
      <c r="H3824" s="5">
        <f t="shared" si="59"/>
        <v>2.4482513484114525E-4</v>
      </c>
    </row>
    <row r="3825" spans="1:8">
      <c r="A3825" s="3" t="s">
        <v>14930</v>
      </c>
      <c r="B3825" s="1">
        <f>IF(ISERROR(SEARCH(" ",A3825)), 0, SEARCH(" ",A3825))</f>
        <v>6</v>
      </c>
      <c r="C3825" s="1">
        <f>IF(0=B3825,-1,LEFT(A3825,B3825-1)+0)</f>
        <v>20079</v>
      </c>
      <c r="D3825" s="1">
        <f>IF(B3825=0,-1,RIGHT(A3825,LEN(A3825)-B3825)+0)</f>
        <v>10795776</v>
      </c>
      <c r="F3825" s="1">
        <f>IF(C3825&lt;0,443300000,44330*(1-POWER(C3825/$A$1,1/5.255))*1000)</f>
        <v>10793151.696062764</v>
      </c>
      <c r="H3825" s="5">
        <f t="shared" si="59"/>
        <v>2.4308617900518196E-4</v>
      </c>
    </row>
    <row r="3826" spans="1:8">
      <c r="A3826" s="3" t="s">
        <v>14931</v>
      </c>
      <c r="B3826" s="1">
        <f>IF(ISERROR(SEARCH(" ",A3826)), 0, SEARCH(" ",A3826))</f>
        <v>6</v>
      </c>
      <c r="C3826" s="1">
        <f>IF(0=B3826,-1,LEFT(A3826,B3826-1)+0)</f>
        <v>20059</v>
      </c>
      <c r="D3826" s="1">
        <f>IF(B3826=0,-1,RIGHT(A3826,LEN(A3826)-B3826)+0)</f>
        <v>10802141</v>
      </c>
      <c r="F3826" s="1">
        <f>IF(C3826&lt;0,443300000,44330*(1-POWER(C3826/$A$1,1/5.255))*1000)</f>
        <v>10799511.044854501</v>
      </c>
      <c r="H3826" s="5">
        <f t="shared" si="59"/>
        <v>2.434661004238639E-4</v>
      </c>
    </row>
    <row r="3827" spans="1:8">
      <c r="A3827" s="3" t="s">
        <v>14932</v>
      </c>
      <c r="B3827" s="1">
        <f>IF(ISERROR(SEARCH(" ",A3827)), 0, SEARCH(" ",A3827))</f>
        <v>6</v>
      </c>
      <c r="C3827" s="1">
        <f>IF(0=B3827,-1,LEFT(A3827,B3827-1)+0)</f>
        <v>20039</v>
      </c>
      <c r="D3827" s="1">
        <f>IF(B3827=0,-1,RIGHT(A3827,LEN(A3827)-B3827)+0)</f>
        <v>10808506</v>
      </c>
      <c r="F3827" s="1">
        <f>IF(C3827&lt;0,443300000,44330*(1-POWER(C3827/$A$1,1/5.255))*1000)</f>
        <v>10805875.529771745</v>
      </c>
      <c r="H3827" s="5">
        <f t="shared" si="59"/>
        <v>2.4337038146204435E-4</v>
      </c>
    </row>
    <row r="3828" spans="1:8">
      <c r="A3828" s="3" t="s">
        <v>14933</v>
      </c>
      <c r="B3828" s="1">
        <f>IF(ISERROR(SEARCH(" ",A3828)), 0, SEARCH(" ",A3828))</f>
        <v>6</v>
      </c>
      <c r="C3828" s="1">
        <f>IF(0=B3828,-1,LEFT(A3828,B3828-1)+0)</f>
        <v>20019</v>
      </c>
      <c r="D3828" s="1">
        <f>IF(B3828=0,-1,RIGHT(A3828,LEN(A3828)-B3828)+0)</f>
        <v>10814871</v>
      </c>
      <c r="F3828" s="1">
        <f>IF(C3828&lt;0,443300000,44330*(1-POWER(C3828/$A$1,1/5.255))*1000)</f>
        <v>10812245.160095034</v>
      </c>
      <c r="H3828" s="5">
        <f t="shared" si="59"/>
        <v>2.4279900379448196E-4</v>
      </c>
    </row>
    <row r="3829" spans="1:8">
      <c r="A3829" s="3" t="s">
        <v>14934</v>
      </c>
      <c r="B3829" s="1">
        <f>IF(ISERROR(SEARCH(" ",A3829)), 0, SEARCH(" ",A3829))</f>
        <v>6</v>
      </c>
      <c r="C3829" s="1">
        <f>IF(0=B3829,-1,LEFT(A3829,B3829-1)+0)</f>
        <v>19999</v>
      </c>
      <c r="D3829" s="1">
        <f>IF(B3829=0,-1,RIGHT(A3829,LEN(A3829)-B3829)+0)</f>
        <v>10821235</v>
      </c>
      <c r="F3829" s="1">
        <f>IF(C3829&lt;0,443300000,44330*(1-POWER(C3829/$A$1,1/5.255))*1000)</f>
        <v>10818619.945130961</v>
      </c>
      <c r="H3829" s="5">
        <f t="shared" si="59"/>
        <v>2.4165955817787751E-4</v>
      </c>
    </row>
    <row r="3830" spans="1:8">
      <c r="A3830" s="3" t="s">
        <v>14935</v>
      </c>
      <c r="B3830" s="1">
        <f>IF(ISERROR(SEARCH(" ",A3830)), 0, SEARCH(" ",A3830))</f>
        <v>6</v>
      </c>
      <c r="C3830" s="1">
        <f>IF(0=B3830,-1,LEFT(A3830,B3830-1)+0)</f>
        <v>19979</v>
      </c>
      <c r="D3830" s="1">
        <f>IF(B3830=0,-1,RIGHT(A3830,LEN(A3830)-B3830)+0)</f>
        <v>10827600</v>
      </c>
      <c r="F3830" s="1">
        <f>IF(C3830&lt;0,443300000,44330*(1-POWER(C3830/$A$1,1/5.255))*1000)</f>
        <v>10824999.894212281</v>
      </c>
      <c r="H3830" s="5">
        <f t="shared" si="59"/>
        <v>2.4013685283152947E-4</v>
      </c>
    </row>
    <row r="3831" spans="1:8">
      <c r="A3831" s="3" t="s">
        <v>14936</v>
      </c>
      <c r="B3831" s="1">
        <f>IF(ISERROR(SEARCH(" ",A3831)), 0, SEARCH(" ",A3831))</f>
        <v>6</v>
      </c>
      <c r="C3831" s="1">
        <f>IF(0=B3831,-1,LEFT(A3831,B3831-1)+0)</f>
        <v>19959</v>
      </c>
      <c r="D3831" s="1">
        <f>IF(B3831=0,-1,RIGHT(A3831,LEN(A3831)-B3831)+0)</f>
        <v>10833965</v>
      </c>
      <c r="F3831" s="1">
        <f>IF(C3831&lt;0,443300000,44330*(1-POWER(C3831/$A$1,1/5.255))*1000)</f>
        <v>10831385.01669802</v>
      </c>
      <c r="H3831" s="5">
        <f t="shared" si="59"/>
        <v>2.3813841949650206E-4</v>
      </c>
    </row>
    <row r="3832" spans="1:8">
      <c r="A3832" s="3" t="s">
        <v>14937</v>
      </c>
      <c r="B3832" s="1">
        <f>IF(ISERROR(SEARCH(" ",A3832)), 0, SEARCH(" ",A3832))</f>
        <v>6</v>
      </c>
      <c r="C3832" s="1">
        <f>IF(0=B3832,-1,LEFT(A3832,B3832-1)+0)</f>
        <v>19939</v>
      </c>
      <c r="D3832" s="1">
        <f>IF(B3832=0,-1,RIGHT(A3832,LEN(A3832)-B3832)+0)</f>
        <v>10840330</v>
      </c>
      <c r="F3832" s="1">
        <f>IF(C3832&lt;0,443300000,44330*(1-POWER(C3832/$A$1,1/5.255))*1000)</f>
        <v>10837775.321973549</v>
      </c>
      <c r="H3832" s="5">
        <f t="shared" si="59"/>
        <v>2.3566423037405668E-4</v>
      </c>
    </row>
    <row r="3833" spans="1:8">
      <c r="A3833" s="3" t="s">
        <v>14938</v>
      </c>
      <c r="B3833" s="1">
        <f>IF(ISERROR(SEARCH(" ",A3833)), 0, SEARCH(" ",A3833))</f>
        <v>6</v>
      </c>
      <c r="C3833" s="1">
        <f>IF(0=B3833,-1,LEFT(A3833,B3833-1)+0)</f>
        <v>19919</v>
      </c>
      <c r="D3833" s="1">
        <f>IF(B3833=0,-1,RIGHT(A3833,LEN(A3833)-B3833)+0)</f>
        <v>10846667</v>
      </c>
      <c r="F3833" s="1">
        <f>IF(C3833&lt;0,443300000,44330*(1-POWER(C3833/$A$1,1/5.255))*1000)</f>
        <v>10844170.819450714</v>
      </c>
      <c r="H3833" s="5">
        <f t="shared" si="59"/>
        <v>2.3013341787724337E-4</v>
      </c>
    </row>
    <row r="3834" spans="1:8">
      <c r="A3834" s="3" t="s">
        <v>14939</v>
      </c>
      <c r="B3834" s="1">
        <f>IF(ISERROR(SEARCH(" ",A3834)), 0, SEARCH(" ",A3834))</f>
        <v>6</v>
      </c>
      <c r="C3834" s="1">
        <f>IF(0=B3834,-1,LEFT(A3834,B3834-1)+0)</f>
        <v>19899</v>
      </c>
      <c r="D3834" s="1">
        <f>IF(B3834=0,-1,RIGHT(A3834,LEN(A3834)-B3834)+0)</f>
        <v>10853031</v>
      </c>
      <c r="F3834" s="1">
        <f>IF(C3834&lt;0,443300000,44330*(1-POWER(C3834/$A$1,1/5.255))*1000)</f>
        <v>10850571.518567914</v>
      </c>
      <c r="H3834" s="5">
        <f t="shared" si="59"/>
        <v>2.266170097630659E-4</v>
      </c>
    </row>
    <row r="3835" spans="1:8">
      <c r="A3835" s="3" t="s">
        <v>14940</v>
      </c>
      <c r="B3835" s="1">
        <f>IF(ISERROR(SEARCH(" ",A3835)), 0, SEARCH(" ",A3835))</f>
        <v>6</v>
      </c>
      <c r="C3835" s="1">
        <f>IF(0=B3835,-1,LEFT(A3835,B3835-1)+0)</f>
        <v>19879</v>
      </c>
      <c r="D3835" s="1">
        <f>IF(B3835=0,-1,RIGHT(A3835,LEN(A3835)-B3835)+0)</f>
        <v>10859396</v>
      </c>
      <c r="F3835" s="1">
        <f>IF(C3835&lt;0,443300000,44330*(1-POWER(C3835/$A$1,1/5.255))*1000)</f>
        <v>10856977.428790217</v>
      </c>
      <c r="H3835" s="5">
        <f t="shared" si="59"/>
        <v>2.2271691812166482E-4</v>
      </c>
    </row>
    <row r="3836" spans="1:8">
      <c r="A3836" s="3" t="s">
        <v>14941</v>
      </c>
      <c r="B3836" s="1">
        <f>IF(ISERROR(SEARCH(" ",A3836)), 0, SEARCH(" ",A3836))</f>
        <v>6</v>
      </c>
      <c r="C3836" s="1">
        <f>IF(0=B3836,-1,LEFT(A3836,B3836-1)+0)</f>
        <v>19859</v>
      </c>
      <c r="D3836" s="1">
        <f>IF(B3836=0,-1,RIGHT(A3836,LEN(A3836)-B3836)+0)</f>
        <v>10865761</v>
      </c>
      <c r="F3836" s="1">
        <f>IF(C3836&lt;0,443300000,44330*(1-POWER(C3836/$A$1,1/5.255))*1000)</f>
        <v>10863388.55960945</v>
      </c>
      <c r="H3836" s="5">
        <f t="shared" si="59"/>
        <v>2.1834093263689493E-4</v>
      </c>
    </row>
    <row r="3837" spans="1:8">
      <c r="A3837" s="3" t="s">
        <v>14942</v>
      </c>
      <c r="B3837" s="1">
        <f>IF(ISERROR(SEARCH(" ",A3837)), 0, SEARCH(" ",A3837))</f>
        <v>6</v>
      </c>
      <c r="C3837" s="1">
        <f>IF(0=B3837,-1,LEFT(A3837,B3837-1)+0)</f>
        <v>19839</v>
      </c>
      <c r="D3837" s="1">
        <f>IF(B3837=0,-1,RIGHT(A3837,LEN(A3837)-B3837)+0)</f>
        <v>10872126</v>
      </c>
      <c r="F3837" s="1">
        <f>IF(C3837&lt;0,443300000,44330*(1-POWER(C3837/$A$1,1/5.255))*1000)</f>
        <v>10869804.920544332</v>
      </c>
      <c r="H3837" s="5">
        <f t="shared" si="59"/>
        <v>2.1348901361776957E-4</v>
      </c>
    </row>
    <row r="3838" spans="1:8">
      <c r="A3838" s="3" t="s">
        <v>14943</v>
      </c>
      <c r="B3838" s="1">
        <f>IF(ISERROR(SEARCH(" ",A3838)), 0, SEARCH(" ",A3838))</f>
        <v>6</v>
      </c>
      <c r="C3838" s="1">
        <f>IF(0=B3838,-1,LEFT(A3838,B3838-1)+0)</f>
        <v>19819</v>
      </c>
      <c r="D3838" s="1">
        <f>IF(B3838=0,-1,RIGHT(A3838,LEN(A3838)-B3838)+0)</f>
        <v>10878490</v>
      </c>
      <c r="F3838" s="1">
        <f>IF(C3838&lt;0,443300000,44330*(1-POWER(C3838/$A$1,1/5.255))*1000)</f>
        <v>10876226.521140529</v>
      </c>
      <c r="H3838" s="5">
        <f t="shared" si="59"/>
        <v>2.0806921360144259E-4</v>
      </c>
    </row>
    <row r="3839" spans="1:8">
      <c r="A3839" s="3" t="s">
        <v>14944</v>
      </c>
      <c r="B3839" s="1">
        <f>IF(ISERROR(SEARCH(" ",A3839)), 0, SEARCH(" ",A3839))</f>
        <v>6</v>
      </c>
      <c r="C3839" s="1">
        <f>IF(0=B3839,-1,LEFT(A3839,B3839-1)+0)</f>
        <v>19799</v>
      </c>
      <c r="D3839" s="1">
        <f>IF(B3839=0,-1,RIGHT(A3839,LEN(A3839)-B3839)+0)</f>
        <v>10884855</v>
      </c>
      <c r="F3839" s="1">
        <f>IF(C3839&lt;0,443300000,44330*(1-POWER(C3839/$A$1,1/5.255))*1000)</f>
        <v>10882653.370970795</v>
      </c>
      <c r="H3839" s="5">
        <f t="shared" si="59"/>
        <v>2.0226535210667197E-4</v>
      </c>
    </row>
    <row r="3840" spans="1:8">
      <c r="A3840" s="3" t="s">
        <v>14945</v>
      </c>
      <c r="B3840" s="1">
        <f>IF(ISERROR(SEARCH(" ",A3840)), 0, SEARCH(" ",A3840))</f>
        <v>6</v>
      </c>
      <c r="C3840" s="1">
        <f>IF(0=B3840,-1,LEFT(A3840,B3840-1)+0)</f>
        <v>19779</v>
      </c>
      <c r="D3840" s="1">
        <f>IF(B3840=0,-1,RIGHT(A3840,LEN(A3840)-B3840)+0)</f>
        <v>10891220</v>
      </c>
      <c r="F3840" s="1">
        <f>IF(C3840&lt;0,443300000,44330*(1-POWER(C3840/$A$1,1/5.255))*1000)</f>
        <v>10889085.479635064</v>
      </c>
      <c r="H3840" s="5">
        <f t="shared" si="59"/>
        <v>1.9598542357389173E-4</v>
      </c>
    </row>
    <row r="3841" spans="1:8">
      <c r="A3841" s="3" t="s">
        <v>14946</v>
      </c>
      <c r="B3841" s="1">
        <f>IF(ISERROR(SEARCH(" ",A3841)), 0, SEARCH(" ",A3841))</f>
        <v>6</v>
      </c>
      <c r="C3841" s="1">
        <f>IF(0=B3841,-1,LEFT(A3841,B3841-1)+0)</f>
        <v>19759</v>
      </c>
      <c r="D3841" s="1">
        <f>IF(B3841=0,-1,RIGHT(A3841,LEN(A3841)-B3841)+0)</f>
        <v>10897584</v>
      </c>
      <c r="F3841" s="1">
        <f>IF(C3841&lt;0,443300000,44330*(1-POWER(C3841/$A$1,1/5.255))*1000)</f>
        <v>10895522.856760561</v>
      </c>
      <c r="H3841" s="5">
        <f t="shared" si="59"/>
        <v>1.8913763265679197E-4</v>
      </c>
    </row>
    <row r="3842" spans="1:8">
      <c r="A3842" s="3" t="s">
        <v>14947</v>
      </c>
      <c r="B3842" s="1">
        <f>IF(ISERROR(SEARCH(" ",A3842)), 0, SEARCH(" ",A3842))</f>
        <v>6</v>
      </c>
      <c r="C3842" s="1">
        <f>IF(0=B3842,-1,LEFT(A3842,B3842-1)+0)</f>
        <v>19739</v>
      </c>
      <c r="D3842" s="1">
        <f>IF(B3842=0,-1,RIGHT(A3842,LEN(A3842)-B3842)+0)</f>
        <v>10903922</v>
      </c>
      <c r="F3842" s="1">
        <f>IF(C3842&lt;0,443300000,44330*(1-POWER(C3842/$A$1,1/5.255))*1000)</f>
        <v>10901965.512001889</v>
      </c>
      <c r="H3842" s="5">
        <f t="shared" si="59"/>
        <v>1.7942974996622074E-4</v>
      </c>
    </row>
    <row r="3843" spans="1:8">
      <c r="A3843" s="3" t="s">
        <v>14948</v>
      </c>
      <c r="B3843" s="1">
        <f>IF(ISERROR(SEARCH(" ",A3843)), 0, SEARCH(" ",A3843))</f>
        <v>6</v>
      </c>
      <c r="C3843" s="1">
        <f>IF(0=B3843,-1,LEFT(A3843,B3843-1)+0)</f>
        <v>19719</v>
      </c>
      <c r="D3843" s="1">
        <f>IF(B3843=0,-1,RIGHT(A3843,LEN(A3843)-B3843)+0)</f>
        <v>10910286</v>
      </c>
      <c r="F3843" s="1">
        <f>IF(C3843&lt;0,443300000,44330*(1-POWER(C3843/$A$1,1/5.255))*1000)</f>
        <v>10908413.455041159</v>
      </c>
      <c r="H3843" s="5">
        <f t="shared" si="59"/>
        <v>1.7163115236768821E-4</v>
      </c>
    </row>
    <row r="3844" spans="1:8">
      <c r="A3844" s="3" t="s">
        <v>14949</v>
      </c>
      <c r="B3844" s="1">
        <f>IF(ISERROR(SEARCH(" ",A3844)), 0, SEARCH(" ",A3844))</f>
        <v>6</v>
      </c>
      <c r="C3844" s="1">
        <f>IF(0=B3844,-1,LEFT(A3844,B3844-1)+0)</f>
        <v>19699</v>
      </c>
      <c r="D3844" s="1">
        <f>IF(B3844=0,-1,RIGHT(A3844,LEN(A3844)-B3844)+0)</f>
        <v>10916651</v>
      </c>
      <c r="F3844" s="1">
        <f>IF(C3844&lt;0,443300000,44330*(1-POWER(C3844/$A$1,1/5.255))*1000)</f>
        <v>10914866.695588084</v>
      </c>
      <c r="H3844" s="5">
        <f t="shared" ref="H3844:H3907" si="60">IF(D3844&gt;0,ABS((F3844-D3844)/D3844),0)</f>
        <v>1.634479669558056E-4</v>
      </c>
    </row>
    <row r="3845" spans="1:8">
      <c r="A3845" s="3" t="s">
        <v>14950</v>
      </c>
      <c r="B3845" s="1">
        <f>IF(ISERROR(SEARCH(" ",A3845)), 0, SEARCH(" ",A3845))</f>
        <v>6</v>
      </c>
      <c r="C3845" s="1">
        <f>IF(0=B3845,-1,LEFT(A3845,B3845-1)+0)</f>
        <v>19679</v>
      </c>
      <c r="D3845" s="1">
        <f>IF(B3845=0,-1,RIGHT(A3845,LEN(A3845)-B3845)+0)</f>
        <v>10923016</v>
      </c>
      <c r="F3845" s="1">
        <f>IF(C3845&lt;0,443300000,44330*(1-POWER(C3845/$A$1,1/5.255))*1000)</f>
        <v>10921325.243380075</v>
      </c>
      <c r="H3845" s="5">
        <f t="shared" si="60"/>
        <v>1.5478844120750895E-4</v>
      </c>
    </row>
    <row r="3846" spans="1:8">
      <c r="A3846" s="3" t="s">
        <v>14951</v>
      </c>
      <c r="B3846" s="1">
        <f>IF(ISERROR(SEARCH(" ",A3846)), 0, SEARCH(" ",A3846))</f>
        <v>6</v>
      </c>
      <c r="C3846" s="1">
        <f>IF(0=B3846,-1,LEFT(A3846,B3846-1)+0)</f>
        <v>19659</v>
      </c>
      <c r="D3846" s="1">
        <f>IF(B3846=0,-1,RIGHT(A3846,LEN(A3846)-B3846)+0)</f>
        <v>10929380</v>
      </c>
      <c r="F3846" s="1">
        <f>IF(C3846&lt;0,443300000,44330*(1-POWER(C3846/$A$1,1/5.255))*1000)</f>
        <v>10927789.108182373</v>
      </c>
      <c r="H3846" s="5">
        <f t="shared" si="60"/>
        <v>1.4556103069226933E-4</v>
      </c>
    </row>
    <row r="3847" spans="1:8">
      <c r="A3847" s="3" t="s">
        <v>14952</v>
      </c>
      <c r="B3847" s="1">
        <f>IF(ISERROR(SEARCH(" ",A3847)), 0, SEARCH(" ",A3847))</f>
        <v>6</v>
      </c>
      <c r="C3847" s="1">
        <f>IF(0=B3847,-1,LEFT(A3847,B3847-1)+0)</f>
        <v>19639</v>
      </c>
      <c r="D3847" s="1">
        <f>IF(B3847=0,-1,RIGHT(A3847,LEN(A3847)-B3847)+0)</f>
        <v>10935745</v>
      </c>
      <c r="F3847" s="1">
        <f>IF(C3847&lt;0,443300000,44330*(1-POWER(C3847/$A$1,1/5.255))*1000)</f>
        <v>10934258.29978814</v>
      </c>
      <c r="H3847" s="5">
        <f t="shared" si="60"/>
        <v>1.3594869045138118E-4</v>
      </c>
    </row>
    <row r="3848" spans="1:8">
      <c r="A3848" s="3" t="s">
        <v>14953</v>
      </c>
      <c r="B3848" s="1">
        <f>IF(ISERROR(SEARCH(" ",A3848)), 0, SEARCH(" ",A3848))</f>
        <v>6</v>
      </c>
      <c r="C3848" s="1">
        <f>IF(0=B3848,-1,LEFT(A3848,B3848-1)+0)</f>
        <v>19619</v>
      </c>
      <c r="D3848" s="1">
        <f>IF(B3848=0,-1,RIGHT(A3848,LEN(A3848)-B3848)+0)</f>
        <v>10942110</v>
      </c>
      <c r="F3848" s="1">
        <f>IF(C3848&lt;0,443300000,44330*(1-POWER(C3848/$A$1,1/5.255))*1000)</f>
        <v>10940732.828018572</v>
      </c>
      <c r="H3848" s="5">
        <f t="shared" si="60"/>
        <v>1.2585981875779155E-4</v>
      </c>
    </row>
    <row r="3849" spans="1:8">
      <c r="A3849" s="3" t="s">
        <v>14954</v>
      </c>
      <c r="B3849" s="1">
        <f>IF(ISERROR(SEARCH(" ",A3849)), 0, SEARCH(" ",A3849))</f>
        <v>6</v>
      </c>
      <c r="C3849" s="1">
        <f>IF(0=B3849,-1,LEFT(A3849,B3849-1)+0)</f>
        <v>19599</v>
      </c>
      <c r="D3849" s="1">
        <f>IF(B3849=0,-1,RIGHT(A3849,LEN(A3849)-B3849)+0)</f>
        <v>10948475</v>
      </c>
      <c r="F3849" s="1">
        <f>IF(C3849&lt;0,443300000,44330*(1-POWER(C3849/$A$1,1/5.255))*1000)</f>
        <v>10947212.702723002</v>
      </c>
      <c r="H3849" s="5">
        <f t="shared" si="60"/>
        <v>1.1529434711208079E-4</v>
      </c>
    </row>
    <row r="3850" spans="1:8">
      <c r="A3850" s="3" t="s">
        <v>14955</v>
      </c>
      <c r="B3850" s="1">
        <f>IF(ISERROR(SEARCH(" ",A3850)), 0, SEARCH(" ",A3850))</f>
        <v>6</v>
      </c>
      <c r="C3850" s="1">
        <f>IF(0=B3850,-1,LEFT(A3850,B3850-1)+0)</f>
        <v>19579</v>
      </c>
      <c r="D3850" s="1">
        <f>IF(B3850=0,-1,RIGHT(A3850,LEN(A3850)-B3850)+0)</f>
        <v>10954839</v>
      </c>
      <c r="F3850" s="1">
        <f>IF(C3850&lt;0,443300000,44330*(1-POWER(C3850/$A$1,1/5.255))*1000)</f>
        <v>10953697.933779016</v>
      </c>
      <c r="H3850" s="5">
        <f t="shared" si="60"/>
        <v>1.0416093025044574E-4</v>
      </c>
    </row>
    <row r="3851" spans="1:8">
      <c r="A3851" s="3" t="s">
        <v>14956</v>
      </c>
      <c r="B3851" s="1">
        <f>IF(ISERROR(SEARCH(" ",A3851)), 0, SEARCH(" ",A3851))</f>
        <v>6</v>
      </c>
      <c r="C3851" s="1">
        <f>IF(0=B3851,-1,LEFT(A3851,B3851-1)+0)</f>
        <v>19559</v>
      </c>
      <c r="D3851" s="1">
        <f>IF(B3851=0,-1,RIGHT(A3851,LEN(A3851)-B3851)+0)</f>
        <v>10961176</v>
      </c>
      <c r="F3851" s="1">
        <f>IF(C3851&lt;0,443300000,44330*(1-POWER(C3851/$A$1,1/5.255))*1000)</f>
        <v>10960188.531092573</v>
      </c>
      <c r="H3851" s="5">
        <f t="shared" si="60"/>
        <v>9.0087861688111089E-5</v>
      </c>
    </row>
    <row r="3852" spans="1:8">
      <c r="A3852" s="3" t="s">
        <v>14957</v>
      </c>
      <c r="B3852" s="1">
        <f>IF(ISERROR(SEARCH(" ",A3852)), 0, SEARCH(" ",A3852))</f>
        <v>6</v>
      </c>
      <c r="C3852" s="1">
        <f>IF(0=B3852,-1,LEFT(A3852,B3852-1)+0)</f>
        <v>19539</v>
      </c>
      <c r="D3852" s="1">
        <f>IF(B3852=0,-1,RIGHT(A3852,LEN(A3852)-B3852)+0)</f>
        <v>10967541</v>
      </c>
      <c r="F3852" s="1">
        <f>IF(C3852&lt;0,443300000,44330*(1-POWER(C3852/$A$1,1/5.255))*1000)</f>
        <v>10966684.504598089</v>
      </c>
      <c r="H3852" s="5">
        <f t="shared" si="60"/>
        <v>7.8093658543098904E-5</v>
      </c>
    </row>
    <row r="3853" spans="1:8">
      <c r="A3853" s="3" t="s">
        <v>14958</v>
      </c>
      <c r="B3853" s="1">
        <f>IF(ISERROR(SEARCH(" ",A3853)), 0, SEARCH(" ",A3853))</f>
        <v>6</v>
      </c>
      <c r="C3853" s="1">
        <f>IF(0=B3853,-1,LEFT(A3853,B3853-1)+0)</f>
        <v>19519</v>
      </c>
      <c r="D3853" s="1">
        <f>IF(B3853=0,-1,RIGHT(A3853,LEN(A3853)-B3853)+0)</f>
        <v>10973906</v>
      </c>
      <c r="F3853" s="1">
        <f>IF(C3853&lt;0,443300000,44330*(1-POWER(C3853/$A$1,1/5.255))*1000)</f>
        <v>10973185.864258572</v>
      </c>
      <c r="H3853" s="5">
        <f t="shared" si="60"/>
        <v>6.5622554214291677E-5</v>
      </c>
    </row>
    <row r="3854" spans="1:8">
      <c r="A3854" s="3" t="s">
        <v>14959</v>
      </c>
      <c r="B3854" s="1">
        <f>IF(ISERROR(SEARCH(" ",A3854)), 0, SEARCH(" ",A3854))</f>
        <v>6</v>
      </c>
      <c r="C3854" s="1">
        <f>IF(0=B3854,-1,LEFT(A3854,B3854-1)+0)</f>
        <v>19499</v>
      </c>
      <c r="D3854" s="1">
        <f>IF(B3854=0,-1,RIGHT(A3854,LEN(A3854)-B3854)+0)</f>
        <v>10980271</v>
      </c>
      <c r="F3854" s="1">
        <f>IF(C3854&lt;0,443300000,44330*(1-POWER(C3854/$A$1,1/5.255))*1000)</f>
        <v>10979692.620065721</v>
      </c>
      <c r="H3854" s="5">
        <f t="shared" si="60"/>
        <v>5.2674468078178408E-5</v>
      </c>
    </row>
    <row r="3855" spans="1:8">
      <c r="A3855" s="3" t="s">
        <v>14960</v>
      </c>
      <c r="B3855" s="1">
        <f>IF(ISERROR(SEARCH(" ",A3855)), 0, SEARCH(" ",A3855))</f>
        <v>6</v>
      </c>
      <c r="C3855" s="1">
        <f>IF(0=B3855,-1,LEFT(A3855,B3855-1)+0)</f>
        <v>19479</v>
      </c>
      <c r="D3855" s="1">
        <f>IF(B3855=0,-1,RIGHT(A3855,LEN(A3855)-B3855)+0)</f>
        <v>10986635</v>
      </c>
      <c r="F3855" s="1">
        <f>IF(C3855&lt;0,443300000,44330*(1-POWER(C3855/$A$1,1/5.255))*1000)</f>
        <v>10986204.782040037</v>
      </c>
      <c r="H3855" s="5">
        <f t="shared" si="60"/>
        <v>3.9158300968657393E-5</v>
      </c>
    </row>
    <row r="3856" spans="1:8">
      <c r="A3856" s="3" t="s">
        <v>14961</v>
      </c>
      <c r="B3856" s="1">
        <f>IF(ISERROR(SEARCH(" ",A3856)), 0, SEARCH(" ",A3856))</f>
        <v>6</v>
      </c>
      <c r="C3856" s="1">
        <f>IF(0=B3856,-1,LEFT(A3856,B3856-1)+0)</f>
        <v>19459</v>
      </c>
      <c r="D3856" s="1">
        <f>IF(B3856=0,-1,RIGHT(A3856,LEN(A3856)-B3856)+0)</f>
        <v>10993000</v>
      </c>
      <c r="F3856" s="1">
        <f>IF(C3856&lt;0,443300000,44330*(1-POWER(C3856/$A$1,1/5.255))*1000)</f>
        <v>10992722.360230953</v>
      </c>
      <c r="H3856" s="5">
        <f t="shared" si="60"/>
        <v>2.5256051036796026E-5</v>
      </c>
    </row>
    <row r="3857" spans="1:8">
      <c r="A3857" s="3" t="s">
        <v>14962</v>
      </c>
      <c r="B3857" s="1">
        <f>IF(ISERROR(SEARCH(" ",A3857)), 0, SEARCH(" ",A3857))</f>
        <v>6</v>
      </c>
      <c r="C3857" s="1">
        <f>IF(0=B3857,-1,LEFT(A3857,B3857-1)+0)</f>
        <v>19439</v>
      </c>
      <c r="D3857" s="1">
        <f>IF(B3857=0,-1,RIGHT(A3857,LEN(A3857)-B3857)+0)</f>
        <v>10999365</v>
      </c>
      <c r="F3857" s="1">
        <f>IF(C3857&lt;0,443300000,44330*(1-POWER(C3857/$A$1,1/5.255))*1000)</f>
        <v>10999245.36471694</v>
      </c>
      <c r="H3857" s="5">
        <f t="shared" si="60"/>
        <v>1.0876562697971372E-5</v>
      </c>
    </row>
    <row r="3858" spans="1:8">
      <c r="A3858" s="3" t="s">
        <v>14963</v>
      </c>
      <c r="B3858" s="1">
        <f>IF(ISERROR(SEARCH(" ",A3858)), 0, SEARCH(" ",A3858))</f>
        <v>6</v>
      </c>
      <c r="C3858" s="1">
        <f>IF(0=B3858,-1,LEFT(A3858,B3858-1)+0)</f>
        <v>19419</v>
      </c>
      <c r="D3858" s="1">
        <f>IF(B3858=0,-1,RIGHT(A3858,LEN(A3858)-B3858)+0)</f>
        <v>11005869</v>
      </c>
      <c r="F3858" s="1">
        <f>IF(C3858&lt;0,443300000,44330*(1-POWER(C3858/$A$1,1/5.255))*1000)</f>
        <v>11005773.805605583</v>
      </c>
      <c r="H3858" s="5">
        <f t="shared" si="60"/>
        <v>8.6494209968433298E-6</v>
      </c>
    </row>
    <row r="3859" spans="1:8">
      <c r="A3859" s="3" t="s">
        <v>14964</v>
      </c>
      <c r="B3859" s="1">
        <f>IF(ISERROR(SEARCH(" ",A3859)), 0, SEARCH(" ",A3859))</f>
        <v>6</v>
      </c>
      <c r="C3859" s="1">
        <f>IF(0=B3859,-1,LEFT(A3859,B3859-1)+0)</f>
        <v>19399</v>
      </c>
      <c r="D3859" s="1">
        <f>IF(B3859=0,-1,RIGHT(A3859,LEN(A3859)-B3859)+0)</f>
        <v>11012546</v>
      </c>
      <c r="F3859" s="1">
        <f>IF(C3859&lt;0,443300000,44330*(1-POWER(C3859/$A$1,1/5.255))*1000)</f>
        <v>11012307.693033762</v>
      </c>
      <c r="H3859" s="5">
        <f t="shared" si="60"/>
        <v>2.1639588723418164E-5</v>
      </c>
    </row>
    <row r="3860" spans="1:8">
      <c r="A3860" s="3" t="s">
        <v>14965</v>
      </c>
      <c r="B3860" s="1">
        <f>IF(ISERROR(SEARCH(" ",A3860)), 0, SEARCH(" ",A3860))</f>
        <v>6</v>
      </c>
      <c r="C3860" s="1">
        <f>IF(0=B3860,-1,LEFT(A3860,B3860-1)+0)</f>
        <v>19379</v>
      </c>
      <c r="D3860" s="1">
        <f>IF(B3860=0,-1,RIGHT(A3860,LEN(A3860)-B3860)+0)</f>
        <v>11019252</v>
      </c>
      <c r="F3860" s="1">
        <f>IF(C3860&lt;0,443300000,44330*(1-POWER(C3860/$A$1,1/5.255))*1000)</f>
        <v>11018847.037167722</v>
      </c>
      <c r="H3860" s="5">
        <f t="shared" si="60"/>
        <v>3.675048290733715E-5</v>
      </c>
    </row>
    <row r="3861" spans="1:8">
      <c r="A3861" s="3" t="s">
        <v>14966</v>
      </c>
      <c r="B3861" s="1">
        <f>IF(ISERROR(SEARCH(" ",A3861)), 0, SEARCH(" ",A3861))</f>
        <v>6</v>
      </c>
      <c r="C3861" s="1">
        <f>IF(0=B3861,-1,LEFT(A3861,B3861-1)+0)</f>
        <v>19359</v>
      </c>
      <c r="D3861" s="1">
        <f>IF(B3861=0,-1,RIGHT(A3861,LEN(A3861)-B3861)+0)</f>
        <v>11025958</v>
      </c>
      <c r="F3861" s="1">
        <f>IF(C3861&lt;0,443300000,44330*(1-POWER(C3861/$A$1,1/5.255))*1000)</f>
        <v>11025391.848203205</v>
      </c>
      <c r="H3861" s="5">
        <f t="shared" si="60"/>
        <v>5.1347175165679733E-5</v>
      </c>
    </row>
    <row r="3862" spans="1:8">
      <c r="A3862" s="3" t="s">
        <v>14967</v>
      </c>
      <c r="B3862" s="1">
        <f>IF(ISERROR(SEARCH(" ",A3862)), 0, SEARCH(" ",A3862))</f>
        <v>6</v>
      </c>
      <c r="C3862" s="1">
        <f>IF(0=B3862,-1,LEFT(A3862,B3862-1)+0)</f>
        <v>19339</v>
      </c>
      <c r="D3862" s="1">
        <f>IF(B3862=0,-1,RIGHT(A3862,LEN(A3862)-B3862)+0)</f>
        <v>11032663</v>
      </c>
      <c r="F3862" s="1">
        <f>IF(C3862&lt;0,443300000,44330*(1-POWER(C3862/$A$1,1/5.255))*1000)</f>
        <v>11031942.13636554</v>
      </c>
      <c r="H3862" s="5">
        <f t="shared" si="60"/>
        <v>6.5339042301906111E-5</v>
      </c>
    </row>
    <row r="3863" spans="1:8">
      <c r="A3863" s="3" t="s">
        <v>14968</v>
      </c>
      <c r="B3863" s="1">
        <f>IF(ISERROR(SEARCH(" ",A3863)), 0, SEARCH(" ",A3863))</f>
        <v>6</v>
      </c>
      <c r="C3863" s="1">
        <f>IF(0=B3863,-1,LEFT(A3863,B3863-1)+0)</f>
        <v>19319</v>
      </c>
      <c r="D3863" s="1">
        <f>IF(B3863=0,-1,RIGHT(A3863,LEN(A3863)-B3863)+0)</f>
        <v>11039369</v>
      </c>
      <c r="F3863" s="1">
        <f>IF(C3863&lt;0,443300000,44330*(1-POWER(C3863/$A$1,1/5.255))*1000)</f>
        <v>11038497.911909806</v>
      </c>
      <c r="H3863" s="5">
        <f t="shared" si="60"/>
        <v>7.8907416736807072E-5</v>
      </c>
    </row>
    <row r="3864" spans="1:8">
      <c r="A3864" s="3" t="s">
        <v>14969</v>
      </c>
      <c r="B3864" s="1">
        <f>IF(ISERROR(SEARCH(" ",A3864)), 0, SEARCH(" ",A3864))</f>
        <v>6</v>
      </c>
      <c r="C3864" s="1">
        <f>IF(0=B3864,-1,LEFT(A3864,B3864-1)+0)</f>
        <v>19299</v>
      </c>
      <c r="D3864" s="1">
        <f>IF(B3864=0,-1,RIGHT(A3864,LEN(A3864)-B3864)+0)</f>
        <v>11046075</v>
      </c>
      <c r="F3864" s="1">
        <f>IF(C3864&lt;0,443300000,44330*(1-POWER(C3864/$A$1,1/5.255))*1000)</f>
        <v>11045059.18512091</v>
      </c>
      <c r="H3864" s="5">
        <f t="shared" si="60"/>
        <v>9.1961613431883627E-5</v>
      </c>
    </row>
    <row r="3865" spans="1:8">
      <c r="A3865" s="3" t="s">
        <v>14970</v>
      </c>
      <c r="B3865" s="1">
        <f>IF(ISERROR(SEARCH(" ",A3865)), 0, SEARCH(" ",A3865))</f>
        <v>6</v>
      </c>
      <c r="C3865" s="1">
        <f>IF(0=B3865,-1,LEFT(A3865,B3865-1)+0)</f>
        <v>19279</v>
      </c>
      <c r="D3865" s="1">
        <f>IF(B3865=0,-1,RIGHT(A3865,LEN(A3865)-B3865)+0)</f>
        <v>11052781</v>
      </c>
      <c r="F3865" s="1">
        <f>IF(C3865&lt;0,443300000,44330*(1-POWER(C3865/$A$1,1/5.255))*1000)</f>
        <v>11051625.966313722</v>
      </c>
      <c r="H3865" s="5">
        <f t="shared" si="60"/>
        <v>1.0450163504355944E-4</v>
      </c>
    </row>
    <row r="3866" spans="1:8">
      <c r="A3866" s="3" t="s">
        <v>14971</v>
      </c>
      <c r="B3866" s="1">
        <f>IF(ISERROR(SEARCH(" ",A3866)), 0, SEARCH(" ",A3866))</f>
        <v>6</v>
      </c>
      <c r="C3866" s="1">
        <f>IF(0=B3866,-1,LEFT(A3866,B3866-1)+0)</f>
        <v>19259</v>
      </c>
      <c r="D3866" s="1">
        <f>IF(B3866=0,-1,RIGHT(A3866,LEN(A3866)-B3866)+0)</f>
        <v>11059487</v>
      </c>
      <c r="F3866" s="1">
        <f>IF(C3866&lt;0,443300000,44330*(1-POWER(C3866/$A$1,1/5.255))*1000)</f>
        <v>11058198.265833199</v>
      </c>
      <c r="H3866" s="5">
        <f t="shared" si="60"/>
        <v>1.1652748150081245E-4</v>
      </c>
    </row>
    <row r="3867" spans="1:8">
      <c r="A3867" s="3" t="s">
        <v>14972</v>
      </c>
      <c r="B3867" s="1">
        <f>IF(ISERROR(SEARCH(" ",A3867)), 0, SEARCH(" ",A3867))</f>
        <v>6</v>
      </c>
      <c r="C3867" s="1">
        <f>IF(0=B3867,-1,LEFT(A3867,B3867-1)+0)</f>
        <v>19239</v>
      </c>
      <c r="D3867" s="1">
        <f>IF(B3867=0,-1,RIGHT(A3867,LEN(A3867)-B3867)+0)</f>
        <v>11066193</v>
      </c>
      <c r="F3867" s="1">
        <f>IF(C3867&lt;0,443300000,44330*(1-POWER(C3867/$A$1,1/5.255))*1000)</f>
        <v>11064776.094054479</v>
      </c>
      <c r="H3867" s="5">
        <f t="shared" si="60"/>
        <v>1.2803915000586454E-4</v>
      </c>
    </row>
    <row r="3868" spans="1:8">
      <c r="A3868" s="3" t="s">
        <v>14973</v>
      </c>
      <c r="B3868" s="1">
        <f>IF(ISERROR(SEARCH(" ",A3868)), 0, SEARCH(" ",A3868))</f>
        <v>6</v>
      </c>
      <c r="C3868" s="1">
        <f>IF(0=B3868,-1,LEFT(A3868,B3868-1)+0)</f>
        <v>19219</v>
      </c>
      <c r="D3868" s="1">
        <f>IF(B3868=0,-1,RIGHT(A3868,LEN(A3868)-B3868)+0)</f>
        <v>11072869</v>
      </c>
      <c r="F3868" s="1">
        <f>IF(C3868&lt;0,443300000,44330*(1-POWER(C3868/$A$1,1/5.255))*1000)</f>
        <v>11071359.461383026</v>
      </c>
      <c r="H3868" s="5">
        <f t="shared" si="60"/>
        <v>1.3632768679679193E-4</v>
      </c>
    </row>
    <row r="3869" spans="1:8">
      <c r="A3869" s="3" t="s">
        <v>14974</v>
      </c>
      <c r="B3869" s="1">
        <f>IF(ISERROR(SEARCH(" ",A3869)), 0, SEARCH(" ",A3869))</f>
        <v>6</v>
      </c>
      <c r="C3869" s="1">
        <f>IF(0=B3869,-1,LEFT(A3869,B3869-1)+0)</f>
        <v>19199</v>
      </c>
      <c r="D3869" s="1">
        <f>IF(B3869=0,-1,RIGHT(A3869,LEN(A3869)-B3869)+0)</f>
        <v>11079575</v>
      </c>
      <c r="F3869" s="1">
        <f>IF(C3869&lt;0,443300000,44330*(1-POWER(C3869/$A$1,1/5.255))*1000)</f>
        <v>11077948.378254738</v>
      </c>
      <c r="H3869" s="5">
        <f t="shared" si="60"/>
        <v>1.4681264807199691E-4</v>
      </c>
    </row>
    <row r="3870" spans="1:8">
      <c r="A3870" s="3" t="s">
        <v>14975</v>
      </c>
      <c r="B3870" s="1">
        <f>IF(ISERROR(SEARCH(" ",A3870)), 0, SEARCH(" ",A3870))</f>
        <v>6</v>
      </c>
      <c r="C3870" s="1">
        <f>IF(0=B3870,-1,LEFT(A3870,B3870-1)+0)</f>
        <v>19179</v>
      </c>
      <c r="D3870" s="1">
        <f>IF(B3870=0,-1,RIGHT(A3870,LEN(A3870)-B3870)+0)</f>
        <v>11086281</v>
      </c>
      <c r="F3870" s="1">
        <f>IF(C3870&lt;0,443300000,44330*(1-POWER(C3870/$A$1,1/5.255))*1000)</f>
        <v>11084542.855136082</v>
      </c>
      <c r="H3870" s="5">
        <f t="shared" si="60"/>
        <v>1.5678340319160445E-4</v>
      </c>
    </row>
    <row r="3871" spans="1:8">
      <c r="A3871" s="3" t="s">
        <v>14976</v>
      </c>
      <c r="B3871" s="1">
        <f>IF(ISERROR(SEARCH(" ",A3871)), 0, SEARCH(" ",A3871))</f>
        <v>6</v>
      </c>
      <c r="C3871" s="1">
        <f>IF(0=B3871,-1,LEFT(A3871,B3871-1)+0)</f>
        <v>19159</v>
      </c>
      <c r="D3871" s="1">
        <f>IF(B3871=0,-1,RIGHT(A3871,LEN(A3871)-B3871)+0)</f>
        <v>11092987</v>
      </c>
      <c r="F3871" s="1">
        <f>IF(C3871&lt;0,443300000,44330*(1-POWER(C3871/$A$1,1/5.255))*1000)</f>
        <v>11091142.902524188</v>
      </c>
      <c r="H3871" s="5">
        <f t="shared" si="60"/>
        <v>1.6623993842342365E-4</v>
      </c>
    </row>
    <row r="3872" spans="1:8">
      <c r="A3872" s="3" t="s">
        <v>14977</v>
      </c>
      <c r="B3872" s="1">
        <f>IF(ISERROR(SEARCH(" ",A3872)), 0, SEARCH(" ",A3872))</f>
        <v>6</v>
      </c>
      <c r="C3872" s="1">
        <f>IF(0=B3872,-1,LEFT(A3872,B3872-1)+0)</f>
        <v>19139</v>
      </c>
      <c r="D3872" s="1">
        <f>IF(B3872=0,-1,RIGHT(A3872,LEN(A3872)-B3872)+0)</f>
        <v>11099693</v>
      </c>
      <c r="F3872" s="1">
        <f>IF(C3872&lt;0,443300000,44330*(1-POWER(C3872/$A$1,1/5.255))*1000)</f>
        <v>11097748.530947005</v>
      </c>
      <c r="H3872" s="5">
        <f t="shared" si="60"/>
        <v>1.7518223729202453E-4</v>
      </c>
    </row>
    <row r="3873" spans="1:8">
      <c r="A3873" s="3" t="s">
        <v>14978</v>
      </c>
      <c r="B3873" s="1">
        <f>IF(ISERROR(SEARCH(" ",A3873)), 0, SEARCH(" ",A3873))</f>
        <v>6</v>
      </c>
      <c r="C3873" s="1">
        <f>IF(0=B3873,-1,LEFT(A3873,B3873-1)+0)</f>
        <v>19119</v>
      </c>
      <c r="D3873" s="1">
        <f>IF(B3873=0,-1,RIGHT(A3873,LEN(A3873)-B3873)+0)</f>
        <v>11106399</v>
      </c>
      <c r="F3873" s="1">
        <f>IF(C3873&lt;0,443300000,44330*(1-POWER(C3873/$A$1,1/5.255))*1000)</f>
        <v>11104359.750963384</v>
      </c>
      <c r="H3873" s="5">
        <f t="shared" si="60"/>
        <v>1.8361028057930516E-4</v>
      </c>
    </row>
    <row r="3874" spans="1:8">
      <c r="A3874" s="3" t="s">
        <v>14979</v>
      </c>
      <c r="B3874" s="1">
        <f>IF(ISERROR(SEARCH(" ",A3874)), 0, SEARCH(" ",A3874))</f>
        <v>6</v>
      </c>
      <c r="C3874" s="1">
        <f>IF(0=B3874,-1,LEFT(A3874,B3874-1)+0)</f>
        <v>19099</v>
      </c>
      <c r="D3874" s="1">
        <f>IF(B3874=0,-1,RIGHT(A3874,LEN(A3874)-B3874)+0)</f>
        <v>11113105</v>
      </c>
      <c r="F3874" s="1">
        <f>IF(C3874&lt;0,443300000,44330*(1-POWER(C3874/$A$1,1/5.255))*1000)</f>
        <v>11110976.573163239</v>
      </c>
      <c r="H3874" s="5">
        <f t="shared" si="60"/>
        <v>1.9152404631835249E-4</v>
      </c>
    </row>
    <row r="3875" spans="1:8">
      <c r="A3875" s="3" t="s">
        <v>14980</v>
      </c>
      <c r="B3875" s="1">
        <f>IF(ISERROR(SEARCH(" ",A3875)), 0, SEARCH(" ",A3875))</f>
        <v>6</v>
      </c>
      <c r="C3875" s="1">
        <f>IF(0=B3875,-1,LEFT(A3875,B3875-1)+0)</f>
        <v>19079</v>
      </c>
      <c r="D3875" s="1">
        <f>IF(B3875=0,-1,RIGHT(A3875,LEN(A3875)-B3875)+0)</f>
        <v>11119811</v>
      </c>
      <c r="F3875" s="1">
        <f>IF(C3875&lt;0,443300000,44330*(1-POWER(C3875/$A$1,1/5.255))*1000)</f>
        <v>11117599.008167662</v>
      </c>
      <c r="H3875" s="5">
        <f t="shared" si="60"/>
        <v>1.9892350979151295E-4</v>
      </c>
    </row>
    <row r="3876" spans="1:8">
      <c r="A3876" s="3" t="s">
        <v>14981</v>
      </c>
      <c r="B3876" s="1">
        <f>IF(ISERROR(SEARCH(" ",A3876)), 0, SEARCH(" ",A3876))</f>
        <v>6</v>
      </c>
      <c r="C3876" s="1">
        <f>IF(0=B3876,-1,LEFT(A3876,B3876-1)+0)</f>
        <v>19059</v>
      </c>
      <c r="D3876" s="1">
        <f>IF(B3876=0,-1,RIGHT(A3876,LEN(A3876)-B3876)+0)</f>
        <v>11126516</v>
      </c>
      <c r="F3876" s="1">
        <f>IF(C3876&lt;0,443300000,44330*(1-POWER(C3876/$A$1,1/5.255))*1000)</f>
        <v>11124227.06662902</v>
      </c>
      <c r="H3876" s="5">
        <f t="shared" si="60"/>
        <v>2.0571878663361493E-4</v>
      </c>
    </row>
    <row r="3877" spans="1:8">
      <c r="A3877" s="3" t="s">
        <v>14982</v>
      </c>
      <c r="B3877" s="1">
        <f>IF(ISERROR(SEARCH(" ",A3877)), 0, SEARCH(" ",A3877))</f>
        <v>6</v>
      </c>
      <c r="C3877" s="1">
        <f>IF(0=B3877,-1,LEFT(A3877,B3877-1)+0)</f>
        <v>19039</v>
      </c>
      <c r="D3877" s="1">
        <f>IF(B3877=0,-1,RIGHT(A3877,LEN(A3877)-B3877)+0)</f>
        <v>11133193</v>
      </c>
      <c r="F3877" s="1">
        <f>IF(C3877&lt;0,443300000,44330*(1-POWER(C3877/$A$1,1/5.255))*1000)</f>
        <v>11130860.75923112</v>
      </c>
      <c r="H3877" s="5">
        <f t="shared" si="60"/>
        <v>2.0948534431044642E-4</v>
      </c>
    </row>
    <row r="3878" spans="1:8">
      <c r="A3878" s="3" t="s">
        <v>14983</v>
      </c>
      <c r="B3878" s="1">
        <f>IF(ISERROR(SEARCH(" ",A3878)), 0, SEARCH(" ",A3878))</f>
        <v>6</v>
      </c>
      <c r="C3878" s="1">
        <f>IF(0=B3878,-1,LEFT(A3878,B3878-1)+0)</f>
        <v>19019</v>
      </c>
      <c r="D3878" s="1">
        <f>IF(B3878=0,-1,RIGHT(A3878,LEN(A3878)-B3878)+0)</f>
        <v>11139899</v>
      </c>
      <c r="F3878" s="1">
        <f>IF(C3878&lt;0,443300000,44330*(1-POWER(C3878/$A$1,1/5.255))*1000)</f>
        <v>11137500.096689302</v>
      </c>
      <c r="H3878" s="5">
        <f t="shared" si="60"/>
        <v>2.1534336269094772E-4</v>
      </c>
    </row>
    <row r="3879" spans="1:8">
      <c r="A3879" s="3" t="s">
        <v>14984</v>
      </c>
      <c r="B3879" s="1">
        <f>IF(ISERROR(SEARCH(" ",A3879)), 0, SEARCH(" ",A3879))</f>
        <v>6</v>
      </c>
      <c r="C3879" s="1">
        <f>IF(0=B3879,-1,LEFT(A3879,B3879-1)+0)</f>
        <v>18999</v>
      </c>
      <c r="D3879" s="1">
        <f>IF(B3879=0,-1,RIGHT(A3879,LEN(A3879)-B3879)+0)</f>
        <v>11146605</v>
      </c>
      <c r="F3879" s="1">
        <f>IF(C3879&lt;0,443300000,44330*(1-POWER(C3879/$A$1,1/5.255))*1000)</f>
        <v>11144145.089750592</v>
      </c>
      <c r="H3879" s="5">
        <f t="shared" si="60"/>
        <v>2.2068694902244537E-4</v>
      </c>
    </row>
    <row r="3880" spans="1:8">
      <c r="A3880" s="3" t="s">
        <v>14985</v>
      </c>
      <c r="B3880" s="1">
        <f>IF(ISERROR(SEARCH(" ",A3880)), 0, SEARCH(" ",A3880))</f>
        <v>6</v>
      </c>
      <c r="C3880" s="1">
        <f>IF(0=B3880,-1,LEFT(A3880,B3880-1)+0)</f>
        <v>18979</v>
      </c>
      <c r="D3880" s="1">
        <f>IF(B3880=0,-1,RIGHT(A3880,LEN(A3880)-B3880)+0)</f>
        <v>11153311</v>
      </c>
      <c r="F3880" s="1">
        <f>IF(C3880&lt;0,443300000,44330*(1-POWER(C3880/$A$1,1/5.255))*1000)</f>
        <v>11150795.749193808</v>
      </c>
      <c r="H3880" s="5">
        <f t="shared" si="60"/>
        <v>2.2551606479833083E-4</v>
      </c>
    </row>
    <row r="3881" spans="1:8">
      <c r="A3881" s="3" t="s">
        <v>14986</v>
      </c>
      <c r="B3881" s="1">
        <f>IF(ISERROR(SEARCH(" ",A3881)), 0, SEARCH(" ",A3881))</f>
        <v>6</v>
      </c>
      <c r="C3881" s="1">
        <f>IF(0=B3881,-1,LEFT(A3881,B3881-1)+0)</f>
        <v>18959</v>
      </c>
      <c r="D3881" s="1">
        <f>IF(B3881=0,-1,RIGHT(A3881,LEN(A3881)-B3881)+0)</f>
        <v>11160017</v>
      </c>
      <c r="F3881" s="1">
        <f>IF(C3881&lt;0,443300000,44330*(1-POWER(C3881/$A$1,1/5.255))*1000)</f>
        <v>11157452.085829699</v>
      </c>
      <c r="H3881" s="5">
        <f t="shared" si="60"/>
        <v>2.2983066874365766E-4</v>
      </c>
    </row>
    <row r="3882" spans="1:8">
      <c r="A3882" s="3" t="s">
        <v>14987</v>
      </c>
      <c r="B3882" s="1">
        <f>IF(ISERROR(SEARCH(" ",A3882)), 0, SEARCH(" ",A3882))</f>
        <v>6</v>
      </c>
      <c r="C3882" s="1">
        <f>IF(0=B3882,-1,LEFT(A3882,B3882-1)+0)</f>
        <v>18939</v>
      </c>
      <c r="D3882" s="1">
        <f>IF(B3882=0,-1,RIGHT(A3882,LEN(A3882)-B3882)+0)</f>
        <v>11166722</v>
      </c>
      <c r="F3882" s="1">
        <f>IF(C3882&lt;0,443300000,44330*(1-POWER(C3882/$A$1,1/5.255))*1000)</f>
        <v>11164114.110501071</v>
      </c>
      <c r="H3882" s="5">
        <f t="shared" si="60"/>
        <v>2.3354118593877073E-4</v>
      </c>
    </row>
    <row r="3883" spans="1:8">
      <c r="A3883" s="3" t="s">
        <v>14988</v>
      </c>
      <c r="B3883" s="1">
        <f>IF(ISERROR(SEARCH(" ",A3883)), 0, SEARCH(" ",A3883))</f>
        <v>6</v>
      </c>
      <c r="C3883" s="1">
        <f>IF(0=B3883,-1,LEFT(A3883,B3883-1)+0)</f>
        <v>18919</v>
      </c>
      <c r="D3883" s="1">
        <f>IF(B3883=0,-1,RIGHT(A3883,LEN(A3883)-B3883)+0)</f>
        <v>11173428</v>
      </c>
      <c r="F3883" s="1">
        <f>IF(C3883&lt;0,443300000,44330*(1-POWER(C3883/$A$1,1/5.255))*1000)</f>
        <v>11170781.834082916</v>
      </c>
      <c r="H3883" s="5">
        <f t="shared" si="60"/>
        <v>2.3682668533628364E-4</v>
      </c>
    </row>
    <row r="3884" spans="1:8">
      <c r="A3884" s="3" t="s">
        <v>14989</v>
      </c>
      <c r="B3884" s="1">
        <f>IF(ISERROR(SEARCH(" ",A3884)), 0, SEARCH(" ",A3884))</f>
        <v>6</v>
      </c>
      <c r="C3884" s="1">
        <f>IF(0=B3884,-1,LEFT(A3884,B3884-1)+0)</f>
        <v>18899</v>
      </c>
      <c r="D3884" s="1">
        <f>IF(B3884=0,-1,RIGHT(A3884,LEN(A3884)-B3884)+0)</f>
        <v>11180134</v>
      </c>
      <c r="F3884" s="1">
        <f>IF(C3884&lt;0,443300000,44330*(1-POWER(C3884/$A$1,1/5.255))*1000)</f>
        <v>11177455.267482538</v>
      </c>
      <c r="H3884" s="5">
        <f t="shared" si="60"/>
        <v>2.3959753232494563E-4</v>
      </c>
    </row>
    <row r="3885" spans="1:8">
      <c r="A3885" s="3" t="s">
        <v>14990</v>
      </c>
      <c r="B3885" s="1">
        <f>IF(ISERROR(SEARCH(" ",A3885)), 0, SEARCH(" ",A3885))</f>
        <v>6</v>
      </c>
      <c r="C3885" s="1">
        <f>IF(0=B3885,-1,LEFT(A3885,B3885-1)+0)</f>
        <v>18879</v>
      </c>
      <c r="D3885" s="1">
        <f>IF(B3885=0,-1,RIGHT(A3885,LEN(A3885)-B3885)+0)</f>
        <v>11186811</v>
      </c>
      <c r="F3885" s="1">
        <f>IF(C3885&lt;0,443300000,44330*(1-POWER(C3885/$A$1,1/5.255))*1000)</f>
        <v>11184134.421639681</v>
      </c>
      <c r="H3885" s="5">
        <f t="shared" si="60"/>
        <v>2.3926196306696678E-4</v>
      </c>
    </row>
    <row r="3886" spans="1:8">
      <c r="A3886" s="3" t="s">
        <v>14991</v>
      </c>
      <c r="B3886" s="1">
        <f>IF(ISERROR(SEARCH(" ",A3886)), 0, SEARCH(" ",A3886))</f>
        <v>6</v>
      </c>
      <c r="C3886" s="1">
        <f>IF(0=B3886,-1,LEFT(A3886,B3886-1)+0)</f>
        <v>18859</v>
      </c>
      <c r="D3886" s="1">
        <f>IF(B3886=0,-1,RIGHT(A3886,LEN(A3886)-B3886)+0)</f>
        <v>11193517</v>
      </c>
      <c r="F3886" s="1">
        <f>IF(C3886&lt;0,443300000,44330*(1-POWER(C3886/$A$1,1/5.255))*1000)</f>
        <v>11190819.307526689</v>
      </c>
      <c r="H3886" s="5">
        <f t="shared" si="60"/>
        <v>2.4100490250838743E-4</v>
      </c>
    </row>
    <row r="3887" spans="1:8">
      <c r="A3887" s="3" t="s">
        <v>14992</v>
      </c>
      <c r="B3887" s="1">
        <f>IF(ISERROR(SEARCH(" ",A3887)), 0, SEARCH(" ",A3887))</f>
        <v>6</v>
      </c>
      <c r="C3887" s="1">
        <f>IF(0=B3887,-1,LEFT(A3887,B3887-1)+0)</f>
        <v>18839</v>
      </c>
      <c r="D3887" s="1">
        <f>IF(B3887=0,-1,RIGHT(A3887,LEN(A3887)-B3887)+0)</f>
        <v>11200223</v>
      </c>
      <c r="F3887" s="1">
        <f>IF(C3887&lt;0,443300000,44330*(1-POWER(C3887/$A$1,1/5.255))*1000)</f>
        <v>11197509.936148582</v>
      </c>
      <c r="H3887" s="5">
        <f t="shared" si="60"/>
        <v>2.4223302084413619E-4</v>
      </c>
    </row>
    <row r="3888" spans="1:8">
      <c r="A3888" s="3" t="s">
        <v>14993</v>
      </c>
      <c r="B3888" s="1">
        <f>IF(ISERROR(SEARCH(" ",A3888)), 0, SEARCH(" ",A3888))</f>
        <v>6</v>
      </c>
      <c r="C3888" s="1">
        <f>IF(0=B3888,-1,LEFT(A3888,B3888-1)+0)</f>
        <v>18819</v>
      </c>
      <c r="D3888" s="1">
        <f>IF(B3888=0,-1,RIGHT(A3888,LEN(A3888)-B3888)+0)</f>
        <v>11206928</v>
      </c>
      <c r="F3888" s="1">
        <f>IF(C3888&lt;0,443300000,44330*(1-POWER(C3888/$A$1,1/5.255))*1000)</f>
        <v>11204206.318543253</v>
      </c>
      <c r="H3888" s="5">
        <f t="shared" si="60"/>
        <v>2.4285704849237306E-4</v>
      </c>
    </row>
    <row r="3889" spans="1:8">
      <c r="A3889" s="3" t="s">
        <v>14994</v>
      </c>
      <c r="B3889" s="1">
        <f>IF(ISERROR(SEARCH(" ",A3889)), 0, SEARCH(" ",A3889))</f>
        <v>6</v>
      </c>
      <c r="C3889" s="1">
        <f>IF(0=B3889,-1,LEFT(A3889,B3889-1)+0)</f>
        <v>18799</v>
      </c>
      <c r="D3889" s="1">
        <f>IF(B3889=0,-1,RIGHT(A3889,LEN(A3889)-B3889)+0)</f>
        <v>11213634</v>
      </c>
      <c r="F3889" s="1">
        <f>IF(C3889&lt;0,443300000,44330*(1-POWER(C3889/$A$1,1/5.255))*1000)</f>
        <v>11210908.46578154</v>
      </c>
      <c r="H3889" s="5">
        <f t="shared" si="60"/>
        <v>2.4305539296719703E-4</v>
      </c>
    </row>
    <row r="3890" spans="1:8">
      <c r="A3890" s="3" t="s">
        <v>14995</v>
      </c>
      <c r="B3890" s="1">
        <f>IF(ISERROR(SEARCH(" ",A3890)), 0, SEARCH(" ",A3890))</f>
        <v>6</v>
      </c>
      <c r="C3890" s="1">
        <f>IF(0=B3890,-1,LEFT(A3890,B3890-1)+0)</f>
        <v>18779</v>
      </c>
      <c r="D3890" s="1">
        <f>IF(B3890=0,-1,RIGHT(A3890,LEN(A3890)-B3890)+0)</f>
        <v>11220340</v>
      </c>
      <c r="F3890" s="1">
        <f>IF(C3890&lt;0,443300000,44330*(1-POWER(C3890/$A$1,1/5.255))*1000)</f>
        <v>11217616.38896741</v>
      </c>
      <c r="H3890" s="5">
        <f t="shared" si="60"/>
        <v>2.4273872561707309E-4</v>
      </c>
    </row>
    <row r="3891" spans="1:8">
      <c r="A3891" s="3" t="s">
        <v>14996</v>
      </c>
      <c r="B3891" s="1">
        <f>IF(ISERROR(SEARCH(" ",A3891)), 0, SEARCH(" ",A3891))</f>
        <v>6</v>
      </c>
      <c r="C3891" s="1">
        <f>IF(0=B3891,-1,LEFT(A3891,B3891-1)+0)</f>
        <v>18759</v>
      </c>
      <c r="D3891" s="1">
        <f>IF(B3891=0,-1,RIGHT(A3891,LEN(A3891)-B3891)+0)</f>
        <v>11227046</v>
      </c>
      <c r="F3891" s="1">
        <f>IF(C3891&lt;0,443300000,44330*(1-POWER(C3891/$A$1,1/5.255))*1000)</f>
        <v>11224330.099238051</v>
      </c>
      <c r="H3891" s="5">
        <f t="shared" si="60"/>
        <v>2.419069773072007E-4</v>
      </c>
    </row>
    <row r="3892" spans="1:8">
      <c r="A3892" s="3" t="s">
        <v>14997</v>
      </c>
      <c r="B3892" s="1">
        <f>IF(ISERROR(SEARCH(" ",A3892)), 0, SEARCH(" ",A3892))</f>
        <v>6</v>
      </c>
      <c r="C3892" s="1">
        <f>IF(0=B3892,-1,LEFT(A3892,B3892-1)+0)</f>
        <v>18739</v>
      </c>
      <c r="D3892" s="1">
        <f>IF(B3892=0,-1,RIGHT(A3892,LEN(A3892)-B3892)+0)</f>
        <v>11233752</v>
      </c>
      <c r="F3892" s="1">
        <f>IF(C3892&lt;0,443300000,44330*(1-POWER(C3892/$A$1,1/5.255))*1000)</f>
        <v>11231049.607764052</v>
      </c>
      <c r="H3892" s="5">
        <f t="shared" si="60"/>
        <v>2.405600760945918E-4</v>
      </c>
    </row>
    <row r="3893" spans="1:8">
      <c r="A3893" s="3" t="s">
        <v>14998</v>
      </c>
      <c r="B3893" s="1">
        <f>IF(ISERROR(SEARCH(" ",A3893)), 0, SEARCH(" ",A3893))</f>
        <v>6</v>
      </c>
      <c r="C3893" s="1">
        <f>IF(0=B3893,-1,LEFT(A3893,B3893-1)+0)</f>
        <v>18719</v>
      </c>
      <c r="D3893" s="1">
        <f>IF(B3893=0,-1,RIGHT(A3893,LEN(A3893)-B3893)+0)</f>
        <v>11240458</v>
      </c>
      <c r="F3893" s="1">
        <f>IF(C3893&lt;0,443300000,44330*(1-POWER(C3893/$A$1,1/5.255))*1000)</f>
        <v>11237774.925749496</v>
      </c>
      <c r="H3893" s="5">
        <f t="shared" si="60"/>
        <v>2.3869794722816229E-4</v>
      </c>
    </row>
    <row r="3894" spans="1:8">
      <c r="A3894" s="3" t="s">
        <v>14999</v>
      </c>
      <c r="B3894" s="1">
        <f>IF(ISERROR(SEARCH(" ",A3894)), 0, SEARCH(" ",A3894))</f>
        <v>6</v>
      </c>
      <c r="C3894" s="1">
        <f>IF(0=B3894,-1,LEFT(A3894,B3894-1)+0)</f>
        <v>18699</v>
      </c>
      <c r="D3894" s="1">
        <f>IF(B3894=0,-1,RIGHT(A3894,LEN(A3894)-B3894)+0)</f>
        <v>11247135</v>
      </c>
      <c r="F3894" s="1">
        <f>IF(C3894&lt;0,443300000,44330*(1-POWER(C3894/$A$1,1/5.255))*1000)</f>
        <v>11244506.064432124</v>
      </c>
      <c r="H3894" s="5">
        <f t="shared" si="60"/>
        <v>2.337426880602326E-4</v>
      </c>
    </row>
    <row r="3895" spans="1:8">
      <c r="A3895" s="3" t="s">
        <v>15000</v>
      </c>
      <c r="B3895" s="1">
        <f>IF(ISERROR(SEARCH(" ",A3895)), 0, SEARCH(" ",A3895))</f>
        <v>6</v>
      </c>
      <c r="C3895" s="1">
        <f>IF(0=B3895,-1,LEFT(A3895,B3895-1)+0)</f>
        <v>18679</v>
      </c>
      <c r="D3895" s="1">
        <f>IF(B3895=0,-1,RIGHT(A3895,LEN(A3895)-B3895)+0)</f>
        <v>11253840</v>
      </c>
      <c r="F3895" s="1">
        <f>IF(C3895&lt;0,443300000,44330*(1-POWER(C3895/$A$1,1/5.255))*1000)</f>
        <v>11251243.035083454</v>
      </c>
      <c r="H3895" s="5">
        <f t="shared" si="60"/>
        <v>2.3076255896173196E-4</v>
      </c>
    </row>
    <row r="3896" spans="1:8">
      <c r="A3896" s="3" t="s">
        <v>15001</v>
      </c>
      <c r="B3896" s="1">
        <f>IF(ISERROR(SEARCH(" ",A3896)), 0, SEARCH(" ",A3896))</f>
        <v>6</v>
      </c>
      <c r="C3896" s="1">
        <f>IF(0=B3896,-1,LEFT(A3896,B3896-1)+0)</f>
        <v>18659</v>
      </c>
      <c r="D3896" s="1">
        <f>IF(B3896=0,-1,RIGHT(A3896,LEN(A3896)-B3896)+0)</f>
        <v>11260546</v>
      </c>
      <c r="F3896" s="1">
        <f>IF(C3896&lt;0,443300000,44330*(1-POWER(C3896/$A$1,1/5.255))*1000)</f>
        <v>11257985.84900894</v>
      </c>
      <c r="H3896" s="5">
        <f t="shared" si="60"/>
        <v>2.2735584855830611E-4</v>
      </c>
    </row>
    <row r="3897" spans="1:8">
      <c r="A3897" s="3" t="s">
        <v>15002</v>
      </c>
      <c r="B3897" s="1">
        <f>IF(ISERROR(SEARCH(" ",A3897)), 0, SEARCH(" ",A3897))</f>
        <v>6</v>
      </c>
      <c r="C3897" s="1">
        <f>IF(0=B3897,-1,LEFT(A3897,B3897-1)+0)</f>
        <v>18639</v>
      </c>
      <c r="D3897" s="1">
        <f>IF(B3897=0,-1,RIGHT(A3897,LEN(A3897)-B3897)+0)</f>
        <v>11267252</v>
      </c>
      <c r="F3897" s="1">
        <f>IF(C3897&lt;0,443300000,44330*(1-POWER(C3897/$A$1,1/5.255))*1000)</f>
        <v>11264734.517548097</v>
      </c>
      <c r="H3897" s="5">
        <f t="shared" si="60"/>
        <v>2.2343358006927531E-4</v>
      </c>
    </row>
    <row r="3898" spans="1:8">
      <c r="A3898" s="3" t="s">
        <v>15003</v>
      </c>
      <c r="B3898" s="1">
        <f>IF(ISERROR(SEARCH(" ",A3898)), 0, SEARCH(" ",A3898))</f>
        <v>6</v>
      </c>
      <c r="C3898" s="1">
        <f>IF(0=B3898,-1,LEFT(A3898,B3898-1)+0)</f>
        <v>18619</v>
      </c>
      <c r="D3898" s="1">
        <f>IF(B3898=0,-1,RIGHT(A3898,LEN(A3898)-B3898)+0)</f>
        <v>11273958</v>
      </c>
      <c r="F3898" s="1">
        <f>IF(C3898&lt;0,443300000,44330*(1-POWER(C3898/$A$1,1/5.255))*1000)</f>
        <v>11271489.05207463</v>
      </c>
      <c r="H3898" s="5">
        <f t="shared" si="60"/>
        <v>2.1899566464325895E-4</v>
      </c>
    </row>
    <row r="3899" spans="1:8">
      <c r="A3899" s="3" t="s">
        <v>15004</v>
      </c>
      <c r="B3899" s="1">
        <f>IF(ISERROR(SEARCH(" ",A3899)), 0, SEARCH(" ",A3899))</f>
        <v>6</v>
      </c>
      <c r="C3899" s="1">
        <f>IF(0=B3899,-1,LEFT(A3899,B3899-1)+0)</f>
        <v>18599</v>
      </c>
      <c r="D3899" s="1">
        <f>IF(B3899=0,-1,RIGHT(A3899,LEN(A3899)-B3899)+0)</f>
        <v>11280664</v>
      </c>
      <c r="F3899" s="1">
        <f>IF(C3899&lt;0,443300000,44330*(1-POWER(C3899/$A$1,1/5.255))*1000)</f>
        <v>11278249.463996597</v>
      </c>
      <c r="H3899" s="5">
        <f t="shared" si="60"/>
        <v>2.1404201059471018E-4</v>
      </c>
    </row>
    <row r="3900" spans="1:8">
      <c r="A3900" s="3" t="s">
        <v>15005</v>
      </c>
      <c r="B3900" s="1">
        <f>IF(ISERROR(SEARCH(" ",A3900)), 0, SEARCH(" ",A3900))</f>
        <v>6</v>
      </c>
      <c r="C3900" s="1">
        <f>IF(0=B3900,-1,LEFT(A3900,B3900-1)+0)</f>
        <v>18579</v>
      </c>
      <c r="D3900" s="1">
        <f>IF(B3900=0,-1,RIGHT(A3900,LEN(A3900)-B3900)+0)</f>
        <v>11287370</v>
      </c>
      <c r="F3900" s="1">
        <f>IF(C3900&lt;0,443300000,44330*(1-POWER(C3900/$A$1,1/5.255))*1000)</f>
        <v>11285015.764756536</v>
      </c>
      <c r="H3900" s="5">
        <f t="shared" si="60"/>
        <v>2.0857252340127848E-4</v>
      </c>
    </row>
    <row r="3901" spans="1:8">
      <c r="A3901" s="3" t="s">
        <v>15006</v>
      </c>
      <c r="B3901" s="1">
        <f>IF(ISERROR(SEARCH(" ",A3901)), 0, SEARCH(" ",A3901))</f>
        <v>6</v>
      </c>
      <c r="C3901" s="1">
        <f>IF(0=B3901,-1,LEFT(A3901,B3901-1)+0)</f>
        <v>18559</v>
      </c>
      <c r="D3901" s="1">
        <f>IF(B3901=0,-1,RIGHT(A3901,LEN(A3901)-B3901)+0)</f>
        <v>11294076</v>
      </c>
      <c r="F3901" s="1">
        <f>IF(C3901&lt;0,443300000,44330*(1-POWER(C3901/$A$1,1/5.255))*1000)</f>
        <v>11291787.965831611</v>
      </c>
      <c r="H3901" s="5">
        <f t="shared" si="60"/>
        <v>2.0258710569936794E-4</v>
      </c>
    </row>
    <row r="3902" spans="1:8">
      <c r="A3902" s="3" t="s">
        <v>15007</v>
      </c>
      <c r="B3902" s="1">
        <f>IF(ISERROR(SEARCH(" ",A3902)), 0, SEARCH(" ",A3902))</f>
        <v>6</v>
      </c>
      <c r="C3902" s="1">
        <f>IF(0=B3902,-1,LEFT(A3902,B3902-1)+0)</f>
        <v>18539</v>
      </c>
      <c r="D3902" s="1">
        <f>IF(B3902=0,-1,RIGHT(A3902,LEN(A3902)-B3902)+0)</f>
        <v>11300781</v>
      </c>
      <c r="F3902" s="1">
        <f>IF(C3902&lt;0,443300000,44330*(1-POWER(C3902/$A$1,1/5.255))*1000)</f>
        <v>11298566.078733748</v>
      </c>
      <c r="H3902" s="5">
        <f t="shared" si="60"/>
        <v>1.959971851726155E-4</v>
      </c>
    </row>
    <row r="3903" spans="1:8">
      <c r="A3903" s="3" t="s">
        <v>15008</v>
      </c>
      <c r="B3903" s="1">
        <f>IF(ISERROR(SEARCH(" ",A3903)), 0, SEARCH(" ",A3903))</f>
        <v>6</v>
      </c>
      <c r="C3903" s="1">
        <f>IF(0=B3903,-1,LEFT(A3903,B3903-1)+0)</f>
        <v>18519</v>
      </c>
      <c r="D3903" s="1">
        <f>IF(B3903=0,-1,RIGHT(A3903,LEN(A3903)-B3903)+0)</f>
        <v>11307458</v>
      </c>
      <c r="F3903" s="1">
        <f>IF(C3903&lt;0,443300000,44330*(1-POWER(C3903/$A$1,1/5.255))*1000)</f>
        <v>11305350.115009783</v>
      </c>
      <c r="H3903" s="5">
        <f t="shared" si="60"/>
        <v>1.8641546050554989E-4</v>
      </c>
    </row>
    <row r="3904" spans="1:8">
      <c r="A3904" s="3" t="s">
        <v>15009</v>
      </c>
      <c r="B3904" s="1">
        <f>IF(ISERROR(SEARCH(" ",A3904)), 0, SEARCH(" ",A3904))</f>
        <v>6</v>
      </c>
      <c r="C3904" s="1">
        <f>IF(0=B3904,-1,LEFT(A3904,B3904-1)+0)</f>
        <v>18499</v>
      </c>
      <c r="D3904" s="1">
        <f>IF(B3904=0,-1,RIGHT(A3904,LEN(A3904)-B3904)+0)</f>
        <v>11314164</v>
      </c>
      <c r="F3904" s="1">
        <f>IF(C3904&lt;0,443300000,44330*(1-POWER(C3904/$A$1,1/5.255))*1000)</f>
        <v>11312140.086241616</v>
      </c>
      <c r="H3904" s="5">
        <f t="shared" si="60"/>
        <v>1.7888319087332161E-4</v>
      </c>
    </row>
    <row r="3905" spans="1:8">
      <c r="A3905" s="3" t="s">
        <v>15010</v>
      </c>
      <c r="B3905" s="1">
        <f>IF(ISERROR(SEARCH(" ",A3905)), 0, SEARCH(" ",A3905))</f>
        <v>6</v>
      </c>
      <c r="C3905" s="1">
        <f>IF(0=B3905,-1,LEFT(A3905,B3905-1)+0)</f>
        <v>18479</v>
      </c>
      <c r="D3905" s="1">
        <f>IF(B3905=0,-1,RIGHT(A3905,LEN(A3905)-B3905)+0)</f>
        <v>11320870</v>
      </c>
      <c r="F3905" s="1">
        <f>IF(C3905&lt;0,443300000,44330*(1-POWER(C3905/$A$1,1/5.255))*1000)</f>
        <v>11318936.004046328</v>
      </c>
      <c r="H3905" s="5">
        <f t="shared" si="60"/>
        <v>1.7083456957562752E-4</v>
      </c>
    </row>
    <row r="3906" spans="1:8">
      <c r="A3906" s="3" t="s">
        <v>15011</v>
      </c>
      <c r="B3906" s="1">
        <f>IF(ISERROR(SEARCH(" ",A3906)), 0, SEARCH(" ",A3906))</f>
        <v>6</v>
      </c>
      <c r="C3906" s="1">
        <f>IF(0=B3906,-1,LEFT(A3906,B3906-1)+0)</f>
        <v>18459</v>
      </c>
      <c r="D3906" s="1">
        <f>IF(B3906=0,-1,RIGHT(A3906,LEN(A3906)-B3906)+0)</f>
        <v>11327576</v>
      </c>
      <c r="F3906" s="1">
        <f>IF(C3906&lt;0,443300000,44330*(1-POWER(C3906/$A$1,1/5.255))*1000)</f>
        <v>11325737.880076347</v>
      </c>
      <c r="H3906" s="5">
        <f t="shared" si="60"/>
        <v>1.6226948498540916E-4</v>
      </c>
    </row>
    <row r="3907" spans="1:8">
      <c r="A3907" s="3" t="s">
        <v>15012</v>
      </c>
      <c r="B3907" s="1">
        <f>IF(ISERROR(SEARCH(" ",A3907)), 0, SEARCH(" ",A3907))</f>
        <v>6</v>
      </c>
      <c r="C3907" s="1">
        <f>IF(0=B3907,-1,LEFT(A3907,B3907-1)+0)</f>
        <v>18439</v>
      </c>
      <c r="D3907" s="1">
        <f>IF(B3907=0,-1,RIGHT(A3907,LEN(A3907)-B3907)+0)</f>
        <v>11334282</v>
      </c>
      <c r="F3907" s="1">
        <f>IF(C3907&lt;0,443300000,44330*(1-POWER(C3907/$A$1,1/5.255))*1000)</f>
        <v>11332545.726019606</v>
      </c>
      <c r="H3907" s="5">
        <f t="shared" si="60"/>
        <v>1.5318782260702581E-4</v>
      </c>
    </row>
    <row r="3908" spans="1:8">
      <c r="A3908" s="3" t="s">
        <v>15013</v>
      </c>
      <c r="B3908" s="1">
        <f>IF(ISERROR(SEARCH(" ",A3908)), 0, SEARCH(" ",A3908))</f>
        <v>6</v>
      </c>
      <c r="C3908" s="1">
        <f>IF(0=B3908,-1,LEFT(A3908,B3908-1)+0)</f>
        <v>18419</v>
      </c>
      <c r="D3908" s="1">
        <f>IF(B3908=0,-1,RIGHT(A3908,LEN(A3908)-B3908)+0)</f>
        <v>11340988</v>
      </c>
      <c r="F3908" s="1">
        <f>IF(C3908&lt;0,443300000,44330*(1-POWER(C3908/$A$1,1/5.255))*1000)</f>
        <v>11339359.55359965</v>
      </c>
      <c r="H3908" s="5">
        <f t="shared" ref="H3908:H3971" si="61">IF(D3908&gt;0,ABS((F3908-D3908)/D3908),0)</f>
        <v>1.4358946507570238E-4</v>
      </c>
    </row>
    <row r="3909" spans="1:8">
      <c r="A3909" s="3" t="s">
        <v>15014</v>
      </c>
      <c r="B3909" s="1">
        <f>IF(ISERROR(SEARCH(" ",A3909)), 0, SEARCH(" ",A3909))</f>
        <v>6</v>
      </c>
      <c r="C3909" s="1">
        <f>IF(0=B3909,-1,LEFT(A3909,B3909-1)+0)</f>
        <v>18399</v>
      </c>
      <c r="D3909" s="1">
        <f>IF(B3909=0,-1,RIGHT(A3909,LEN(A3909)-B3909)+0)</f>
        <v>11347693</v>
      </c>
      <c r="F3909" s="1">
        <f>IF(C3909&lt;0,443300000,44330*(1-POWER(C3909/$A$1,1/5.255))*1000)</f>
        <v>11346179.374575822</v>
      </c>
      <c r="H3909" s="5">
        <f t="shared" si="61"/>
        <v>1.3338618027279353E-4</v>
      </c>
    </row>
    <row r="3910" spans="1:8">
      <c r="A3910" s="3" t="s">
        <v>15015</v>
      </c>
      <c r="B3910" s="1">
        <f>IF(ISERROR(SEARCH(" ",A3910)), 0, SEARCH(" ",A3910))</f>
        <v>6</v>
      </c>
      <c r="C3910" s="1">
        <f>IF(0=B3910,-1,LEFT(A3910,B3910-1)+0)</f>
        <v>18379</v>
      </c>
      <c r="D3910" s="1">
        <f>IF(B3910=0,-1,RIGHT(A3910,LEN(A3910)-B3910)+0)</f>
        <v>11354399</v>
      </c>
      <c r="F3910" s="1">
        <f>IF(C3910&lt;0,443300000,44330*(1-POWER(C3910/$A$1,1/5.255))*1000)</f>
        <v>11353005.200743383</v>
      </c>
      <c r="H3910" s="5">
        <f t="shared" si="61"/>
        <v>1.2275411993335829E-4</v>
      </c>
    </row>
    <row r="3911" spans="1:8">
      <c r="A3911" s="3" t="s">
        <v>15016</v>
      </c>
      <c r="B3911" s="1">
        <f>IF(ISERROR(SEARCH(" ",A3911)), 0, SEARCH(" ",A3911))</f>
        <v>6</v>
      </c>
      <c r="C3911" s="1">
        <f>IF(0=B3911,-1,LEFT(A3911,B3911-1)+0)</f>
        <v>18359</v>
      </c>
      <c r="D3911" s="1">
        <f>IF(B3911=0,-1,RIGHT(A3911,LEN(A3911)-B3911)+0)</f>
        <v>11361105</v>
      </c>
      <c r="F3911" s="1">
        <f>IF(C3911&lt;0,443300000,44330*(1-POWER(C3911/$A$1,1/5.255))*1000)</f>
        <v>11359837.043933691</v>
      </c>
      <c r="H3911" s="5">
        <f t="shared" si="61"/>
        <v>1.1160499496382994E-4</v>
      </c>
    </row>
    <row r="3912" spans="1:8">
      <c r="A3912" s="3" t="s">
        <v>15017</v>
      </c>
      <c r="B3912" s="1">
        <f>IF(ISERROR(SEARCH(" ",A3912)), 0, SEARCH(" ",A3912))</f>
        <v>6</v>
      </c>
      <c r="C3912" s="1">
        <f>IF(0=B3912,-1,LEFT(A3912,B3912-1)+0)</f>
        <v>18339</v>
      </c>
      <c r="D3912" s="1">
        <f>IF(B3912=0,-1,RIGHT(A3912,LEN(A3912)-B3912)+0)</f>
        <v>11367782</v>
      </c>
      <c r="F3912" s="1">
        <f>IF(C3912&lt;0,443300000,44330*(1-POWER(C3912/$A$1,1/5.255))*1000)</f>
        <v>11366674.916014325</v>
      </c>
      <c r="H3912" s="5">
        <f t="shared" si="61"/>
        <v>9.7387862089115217E-5</v>
      </c>
    </row>
    <row r="3913" spans="1:8">
      <c r="A3913" s="3" t="s">
        <v>15018</v>
      </c>
      <c r="B3913" s="1">
        <f>IF(ISERROR(SEARCH(" ",A3913)), 0, SEARCH(" ",A3913))</f>
        <v>6</v>
      </c>
      <c r="C3913" s="1">
        <f>IF(0=B3913,-1,LEFT(A3913,B3913-1)+0)</f>
        <v>18319</v>
      </c>
      <c r="D3913" s="1">
        <f>IF(B3913=0,-1,RIGHT(A3913,LEN(A3913)-B3913)+0)</f>
        <v>11374488</v>
      </c>
      <c r="F3913" s="1">
        <f>IF(C3913&lt;0,443300000,44330*(1-POWER(C3913/$A$1,1/5.255))*1000)</f>
        <v>11373518.828889243</v>
      </c>
      <c r="H3913" s="5">
        <f t="shared" si="61"/>
        <v>8.5205691083123502E-5</v>
      </c>
    </row>
    <row r="3914" spans="1:8">
      <c r="A3914" s="3" t="s">
        <v>15019</v>
      </c>
      <c r="B3914" s="1">
        <f>IF(ISERROR(SEARCH(" ",A3914)), 0, SEARCH(" ",A3914))</f>
        <v>6</v>
      </c>
      <c r="C3914" s="1">
        <f>IF(0=B3914,-1,LEFT(A3914,B3914-1)+0)</f>
        <v>18299</v>
      </c>
      <c r="D3914" s="1">
        <f>IF(B3914=0,-1,RIGHT(A3914,LEN(A3914)-B3914)+0)</f>
        <v>11381194</v>
      </c>
      <c r="F3914" s="1">
        <f>IF(C3914&lt;0,443300000,44330*(1-POWER(C3914/$A$1,1/5.255))*1000)</f>
        <v>11380368.794498939</v>
      </c>
      <c r="H3914" s="5">
        <f t="shared" si="61"/>
        <v>7.2506057014838068E-5</v>
      </c>
    </row>
    <row r="3915" spans="1:8">
      <c r="A3915" s="3" t="s">
        <v>15020</v>
      </c>
      <c r="B3915" s="1">
        <f>IF(ISERROR(SEARCH(" ",A3915)), 0, SEARCH(" ",A3915))</f>
        <v>6</v>
      </c>
      <c r="C3915" s="1">
        <f>IF(0=B3915,-1,LEFT(A3915,B3915-1)+0)</f>
        <v>18279</v>
      </c>
      <c r="D3915" s="1">
        <f>IF(B3915=0,-1,RIGHT(A3915,LEN(A3915)-B3915)+0)</f>
        <v>11387899</v>
      </c>
      <c r="F3915" s="1">
        <f>IF(C3915&lt;0,443300000,44330*(1-POWER(C3915/$A$1,1/5.255))*1000)</f>
        <v>11387224.824820589</v>
      </c>
      <c r="H3915" s="5">
        <f t="shared" si="61"/>
        <v>5.9201014990625208E-5</v>
      </c>
    </row>
    <row r="3916" spans="1:8">
      <c r="A3916" s="3" t="s">
        <v>15021</v>
      </c>
      <c r="B3916" s="1">
        <f>IF(ISERROR(SEARCH(" ",A3916)), 0, SEARCH(" ",A3916))</f>
        <v>6</v>
      </c>
      <c r="C3916" s="1">
        <f>IF(0=B3916,-1,LEFT(A3916,B3916-1)+0)</f>
        <v>18259</v>
      </c>
      <c r="D3916" s="1">
        <f>IF(B3916=0,-1,RIGHT(A3916,LEN(A3916)-B3916)+0)</f>
        <v>11394605</v>
      </c>
      <c r="F3916" s="1">
        <f>IF(C3916&lt;0,443300000,44330*(1-POWER(C3916/$A$1,1/5.255))*1000)</f>
        <v>11394086.931868199</v>
      </c>
      <c r="H3916" s="5">
        <f t="shared" si="61"/>
        <v>4.5466089592464234E-5</v>
      </c>
    </row>
    <row r="3917" spans="1:8">
      <c r="A3917" s="3" t="s">
        <v>15022</v>
      </c>
      <c r="B3917" s="1">
        <f>IF(ISERROR(SEARCH(" ",A3917)), 0, SEARCH(" ",A3917))</f>
        <v>6</v>
      </c>
      <c r="C3917" s="1">
        <f>IF(0=B3917,-1,LEFT(A3917,B3917-1)+0)</f>
        <v>18239</v>
      </c>
      <c r="D3917" s="1">
        <f>IF(B3917=0,-1,RIGHT(A3917,LEN(A3917)-B3917)+0)</f>
        <v>11401311</v>
      </c>
      <c r="F3917" s="1">
        <f>IF(C3917&lt;0,443300000,44330*(1-POWER(C3917/$A$1,1/5.255))*1000)</f>
        <v>11400955.127692789</v>
      </c>
      <c r="H3917" s="5">
        <f t="shared" si="61"/>
        <v>3.1213279526465038E-5</v>
      </c>
    </row>
    <row r="3918" spans="1:8">
      <c r="A3918" s="3" t="s">
        <v>15023</v>
      </c>
      <c r="B3918" s="1">
        <f>IF(ISERROR(SEARCH(" ",A3918)), 0, SEARCH(" ",A3918))</f>
        <v>6</v>
      </c>
      <c r="C3918" s="1">
        <f>IF(0=B3918,-1,LEFT(A3918,B3918-1)+0)</f>
        <v>18219</v>
      </c>
      <c r="D3918" s="1">
        <f>IF(B3918=0,-1,RIGHT(A3918,LEN(A3918)-B3918)+0)</f>
        <v>11408017</v>
      </c>
      <c r="F3918" s="1">
        <f>IF(C3918&lt;0,443300000,44330*(1-POWER(C3918/$A$1,1/5.255))*1000)</f>
        <v>11407829.424382489</v>
      </c>
      <c r="H3918" s="5">
        <f t="shared" si="61"/>
        <v>1.6442438463303957E-5</v>
      </c>
    </row>
    <row r="3919" spans="1:8">
      <c r="A3919" s="3" t="s">
        <v>15024</v>
      </c>
      <c r="B3919" s="1">
        <f>IF(ISERROR(SEARCH(" ",A3919)), 0, SEARCH(" ",A3919))</f>
        <v>6</v>
      </c>
      <c r="C3919" s="1">
        <f>IF(0=B3919,-1,LEFT(A3919,B3919-1)+0)</f>
        <v>18199</v>
      </c>
      <c r="D3919" s="1">
        <f>IF(B3919=0,-1,RIGHT(A3919,LEN(A3919)-B3919)+0)</f>
        <v>11414750</v>
      </c>
      <c r="F3919" s="1">
        <f>IF(C3919&lt;0,443300000,44330*(1-POWER(C3919/$A$1,1/5.255))*1000)</f>
        <v>11414709.834062763</v>
      </c>
      <c r="H3919" s="5">
        <f t="shared" si="61"/>
        <v>3.5187750268242002E-6</v>
      </c>
    </row>
    <row r="3920" spans="1:8">
      <c r="A3920" s="3" t="s">
        <v>15025</v>
      </c>
      <c r="B3920" s="1">
        <f>IF(ISERROR(SEARCH(" ",A3920)), 0, SEARCH(" ",A3920))</f>
        <v>6</v>
      </c>
      <c r="C3920" s="1">
        <f>IF(0=B3920,-1,LEFT(A3920,B3920-1)+0)</f>
        <v>18179</v>
      </c>
      <c r="D3920" s="1">
        <f>IF(B3920=0,-1,RIGHT(A3920,LEN(A3920)-B3920)+0)</f>
        <v>11421793</v>
      </c>
      <c r="F3920" s="1">
        <f>IF(C3920&lt;0,443300000,44330*(1-POWER(C3920/$A$1,1/5.255))*1000)</f>
        <v>11421596.368896512</v>
      </c>
      <c r="H3920" s="5">
        <f t="shared" si="61"/>
        <v>1.7215432243228827E-5</v>
      </c>
    </row>
    <row r="3921" spans="1:8">
      <c r="A3921" s="3" t="s">
        <v>15026</v>
      </c>
      <c r="B3921" s="1">
        <f>IF(ISERROR(SEARCH(" ",A3921)), 0, SEARCH(" ",A3921))</f>
        <v>6</v>
      </c>
      <c r="C3921" s="1">
        <f>IF(0=B3921,-1,LEFT(A3921,B3921-1)+0)</f>
        <v>18159</v>
      </c>
      <c r="D3921" s="1">
        <f>IF(B3921=0,-1,RIGHT(A3921,LEN(A3921)-B3921)+0)</f>
        <v>11428867</v>
      </c>
      <c r="F3921" s="1">
        <f>IF(C3921&lt;0,443300000,44330*(1-POWER(C3921/$A$1,1/5.255))*1000)</f>
        <v>11428489.041084262</v>
      </c>
      <c r="H3921" s="5">
        <f t="shared" si="61"/>
        <v>3.307054984001379E-5</v>
      </c>
    </row>
    <row r="3922" spans="1:8">
      <c r="A3922" s="3" t="s">
        <v>15027</v>
      </c>
      <c r="B3922" s="1">
        <f>IF(ISERROR(SEARCH(" ",A3922)), 0, SEARCH(" ",A3922))</f>
        <v>6</v>
      </c>
      <c r="C3922" s="1">
        <f>IF(0=B3922,-1,LEFT(A3922,B3922-1)+0)</f>
        <v>18139</v>
      </c>
      <c r="D3922" s="1">
        <f>IF(B3922=0,-1,RIGHT(A3922,LEN(A3922)-B3922)+0)</f>
        <v>11435941</v>
      </c>
      <c r="F3922" s="1">
        <f>IF(C3922&lt;0,443300000,44330*(1-POWER(C3922/$A$1,1/5.255))*1000)</f>
        <v>11435387.862864302</v>
      </c>
      <c r="H3922" s="5">
        <f t="shared" si="61"/>
        <v>4.8368309673644585E-5</v>
      </c>
    </row>
    <row r="3923" spans="1:8">
      <c r="A3923" s="3" t="s">
        <v>15028</v>
      </c>
      <c r="B3923" s="1">
        <f>IF(ISERROR(SEARCH(" ",A3923)), 0, SEARCH(" ",A3923))</f>
        <v>6</v>
      </c>
      <c r="C3923" s="1">
        <f>IF(0=B3923,-1,LEFT(A3923,B3923-1)+0)</f>
        <v>18119</v>
      </c>
      <c r="D3923" s="1">
        <f>IF(B3923=0,-1,RIGHT(A3923,LEN(A3923)-B3923)+0)</f>
        <v>11443014</v>
      </c>
      <c r="F3923" s="1">
        <f>IF(C3923&lt;0,443300000,44330*(1-POWER(C3923/$A$1,1/5.255))*1000)</f>
        <v>11442292.846512865</v>
      </c>
      <c r="H3923" s="5">
        <f t="shared" si="61"/>
        <v>6.3021288546420093E-5</v>
      </c>
    </row>
    <row r="3924" spans="1:8">
      <c r="A3924" s="3" t="s">
        <v>15029</v>
      </c>
      <c r="B3924" s="1">
        <f>IF(ISERROR(SEARCH(" ",A3924)), 0, SEARCH(" ",A3924))</f>
        <v>6</v>
      </c>
      <c r="C3924" s="1">
        <f>IF(0=B3924,-1,LEFT(A3924,B3924-1)+0)</f>
        <v>18099</v>
      </c>
      <c r="D3924" s="1">
        <f>IF(B3924=0,-1,RIGHT(A3924,LEN(A3924)-B3924)+0)</f>
        <v>11450088</v>
      </c>
      <c r="F3924" s="1">
        <f>IF(C3924&lt;0,443300000,44330*(1-POWER(C3924/$A$1,1/5.255))*1000)</f>
        <v>11449204.00434426</v>
      </c>
      <c r="H3924" s="5">
        <f t="shared" si="61"/>
        <v>7.7204267402982394E-5</v>
      </c>
    </row>
    <row r="3925" spans="1:8">
      <c r="A3925" s="3" t="s">
        <v>15030</v>
      </c>
      <c r="B3925" s="1">
        <f>IF(ISERROR(SEARCH(" ",A3925)), 0, SEARCH(" ",A3925))</f>
        <v>6</v>
      </c>
      <c r="C3925" s="1">
        <f>IF(0=B3925,-1,LEFT(A3925,B3925-1)+0)</f>
        <v>18079</v>
      </c>
      <c r="D3925" s="1">
        <f>IF(B3925=0,-1,RIGHT(A3925,LEN(A3925)-B3925)+0)</f>
        <v>11457162</v>
      </c>
      <c r="F3925" s="1">
        <f>IF(C3925&lt;0,443300000,44330*(1-POWER(C3925/$A$1,1/5.255))*1000)</f>
        <v>11456121.348711053</v>
      </c>
      <c r="H3925" s="5">
        <f t="shared" si="61"/>
        <v>9.082976123992054E-5</v>
      </c>
    </row>
    <row r="3926" spans="1:8">
      <c r="A3926" s="3" t="s">
        <v>15031</v>
      </c>
      <c r="B3926" s="1">
        <f>IF(ISERROR(SEARCH(" ",A3926)), 0, SEARCH(" ",A3926))</f>
        <v>6</v>
      </c>
      <c r="C3926" s="1">
        <f>IF(0=B3926,-1,LEFT(A3926,B3926-1)+0)</f>
        <v>18059</v>
      </c>
      <c r="D3926" s="1">
        <f>IF(B3926=0,-1,RIGHT(A3926,LEN(A3926)-B3926)+0)</f>
        <v>11464236</v>
      </c>
      <c r="F3926" s="1">
        <f>IF(C3926&lt;0,443300000,44330*(1-POWER(C3926/$A$1,1/5.255))*1000)</f>
        <v>11463044.892004224</v>
      </c>
      <c r="H3926" s="5">
        <f t="shared" si="61"/>
        <v>1.0389772120675636E-4</v>
      </c>
    </row>
    <row r="3927" spans="1:8">
      <c r="A3927" s="3" t="s">
        <v>15032</v>
      </c>
      <c r="B3927" s="1">
        <f>IF(ISERROR(SEARCH(" ",A3927)), 0, SEARCH(" ",A3927))</f>
        <v>6</v>
      </c>
      <c r="C3927" s="1">
        <f>IF(0=B3927,-1,LEFT(A3927,B3927-1)+0)</f>
        <v>18039</v>
      </c>
      <c r="D3927" s="1">
        <f>IF(B3927=0,-1,RIGHT(A3927,LEN(A3927)-B3927)+0)</f>
        <v>11471309</v>
      </c>
      <c r="F3927" s="1">
        <f>IF(C3927&lt;0,443300000,44330*(1-POWER(C3927/$A$1,1/5.255))*1000)</f>
        <v>11469974.646653323</v>
      </c>
      <c r="H3927" s="5">
        <f t="shared" si="61"/>
        <v>1.1632093134946474E-4</v>
      </c>
    </row>
    <row r="3928" spans="1:8">
      <c r="A3928" s="3" t="s">
        <v>15033</v>
      </c>
      <c r="B3928" s="1">
        <f>IF(ISERROR(SEARCH(" ",A3928)), 0, SEARCH(" ",A3928))</f>
        <v>6</v>
      </c>
      <c r="C3928" s="1">
        <f>IF(0=B3928,-1,LEFT(A3928,B3928-1)+0)</f>
        <v>18019</v>
      </c>
      <c r="D3928" s="1">
        <f>IF(B3928=0,-1,RIGHT(A3928,LEN(A3928)-B3928)+0)</f>
        <v>11478383</v>
      </c>
      <c r="F3928" s="1">
        <f>IF(C3928&lt;0,443300000,44330*(1-POWER(C3928/$A$1,1/5.255))*1000)</f>
        <v>11476910.625126643</v>
      </c>
      <c r="H3928" s="5">
        <f t="shared" si="61"/>
        <v>1.2827371881186518E-4</v>
      </c>
    </row>
    <row r="3929" spans="1:8">
      <c r="A3929" s="3" t="s">
        <v>15034</v>
      </c>
      <c r="B3929" s="1">
        <f>IF(ISERROR(SEARCH(" ",A3929)), 0, SEARCH(" ",A3929))</f>
        <v>6</v>
      </c>
      <c r="C3929" s="1">
        <f>IF(0=B3929,-1,LEFT(A3929,B3929-1)+0)</f>
        <v>17999</v>
      </c>
      <c r="D3929" s="1">
        <f>IF(B3929=0,-1,RIGHT(A3929,LEN(A3929)-B3929)+0)</f>
        <v>11485426</v>
      </c>
      <c r="F3929" s="1">
        <f>IF(C3929&lt;0,443300000,44330*(1-POWER(C3929/$A$1,1/5.255))*1000)</f>
        <v>11483852.839931369</v>
      </c>
      <c r="H3929" s="5">
        <f t="shared" si="61"/>
        <v>1.3697011052364729E-4</v>
      </c>
    </row>
    <row r="3930" spans="1:8">
      <c r="A3930" s="3" t="s">
        <v>15035</v>
      </c>
      <c r="B3930" s="1">
        <f>IF(ISERROR(SEARCH(" ",A3930)), 0, SEARCH(" ",A3930))</f>
        <v>6</v>
      </c>
      <c r="C3930" s="1">
        <f>IF(0=B3930,-1,LEFT(A3930,B3930-1)+0)</f>
        <v>17979</v>
      </c>
      <c r="D3930" s="1">
        <f>IF(B3930=0,-1,RIGHT(A3930,LEN(A3930)-B3930)+0)</f>
        <v>11492500</v>
      </c>
      <c r="F3930" s="1">
        <f>IF(C3930&lt;0,443300000,44330*(1-POWER(C3930/$A$1,1/5.255))*1000)</f>
        <v>11490801.303613765</v>
      </c>
      <c r="H3930" s="5">
        <f t="shared" si="61"/>
        <v>1.4780912649422099E-4</v>
      </c>
    </row>
    <row r="3931" spans="1:8">
      <c r="A3931" s="3" t="s">
        <v>15036</v>
      </c>
      <c r="B3931" s="1">
        <f>IF(ISERROR(SEARCH(" ",A3931)), 0, SEARCH(" ",A3931))</f>
        <v>6</v>
      </c>
      <c r="C3931" s="1">
        <f>IF(0=B3931,-1,LEFT(A3931,B3931-1)+0)</f>
        <v>17959</v>
      </c>
      <c r="D3931" s="1">
        <f>IF(B3931=0,-1,RIGHT(A3931,LEN(A3931)-B3931)+0)</f>
        <v>11499573</v>
      </c>
      <c r="F3931" s="1">
        <f>IF(C3931&lt;0,443300000,44330*(1-POWER(C3931/$A$1,1/5.255))*1000)</f>
        <v>11497756.028759317</v>
      </c>
      <c r="H3931" s="5">
        <f t="shared" si="61"/>
        <v>1.5800336592345884E-4</v>
      </c>
    </row>
    <row r="3932" spans="1:8">
      <c r="A3932" s="3" t="s">
        <v>15037</v>
      </c>
      <c r="B3932" s="1">
        <f>IF(ISERROR(SEARCH(" ",A3932)), 0, SEARCH(" ",A3932))</f>
        <v>6</v>
      </c>
      <c r="C3932" s="1">
        <f>IF(0=B3932,-1,LEFT(A3932,B3932-1)+0)</f>
        <v>17939</v>
      </c>
      <c r="D3932" s="1">
        <f>IF(B3932=0,-1,RIGHT(A3932,LEN(A3932)-B3932)+0)</f>
        <v>11506647</v>
      </c>
      <c r="F3932" s="1">
        <f>IF(C3932&lt;0,443300000,44330*(1-POWER(C3932/$A$1,1/5.255))*1000)</f>
        <v>11504717.027992904</v>
      </c>
      <c r="H3932" s="5">
        <f t="shared" si="61"/>
        <v>1.6772670675443627E-4</v>
      </c>
    </row>
    <row r="3933" spans="1:8">
      <c r="A3933" s="3" t="s">
        <v>15038</v>
      </c>
      <c r="B3933" s="1">
        <f>IF(ISERROR(SEARCH(" ",A3933)), 0, SEARCH(" ",A3933))</f>
        <v>6</v>
      </c>
      <c r="C3933" s="1">
        <f>IF(0=B3933,-1,LEFT(A3933,B3933-1)+0)</f>
        <v>17919</v>
      </c>
      <c r="D3933" s="1">
        <f>IF(B3933=0,-1,RIGHT(A3933,LEN(A3933)-B3933)+0)</f>
        <v>11513721</v>
      </c>
      <c r="F3933" s="1">
        <f>IF(C3933&lt;0,443300000,44330*(1-POWER(C3933/$A$1,1/5.255))*1000)</f>
        <v>11511684.313978991</v>
      </c>
      <c r="H3933" s="5">
        <f t="shared" si="61"/>
        <v>1.7689207694102194E-4</v>
      </c>
    </row>
    <row r="3934" spans="1:8">
      <c r="A3934" s="3" t="s">
        <v>15039</v>
      </c>
      <c r="B3934" s="1">
        <f>IF(ISERROR(SEARCH(" ",A3934)), 0, SEARCH(" ",A3934))</f>
        <v>6</v>
      </c>
      <c r="C3934" s="1">
        <f>IF(0=B3934,-1,LEFT(A3934,B3934-1)+0)</f>
        <v>17899</v>
      </c>
      <c r="D3934" s="1">
        <f>IF(B3934=0,-1,RIGHT(A3934,LEN(A3934)-B3934)+0)</f>
        <v>11520795</v>
      </c>
      <c r="F3934" s="1">
        <f>IF(C3934&lt;0,443300000,44330*(1-POWER(C3934/$A$1,1/5.255))*1000)</f>
        <v>11518657.899421751</v>
      </c>
      <c r="H3934" s="5">
        <f t="shared" si="61"/>
        <v>1.8549940158196556E-4</v>
      </c>
    </row>
    <row r="3935" spans="1:8">
      <c r="A3935" s="3" t="s">
        <v>15040</v>
      </c>
      <c r="B3935" s="1">
        <f>IF(ISERROR(SEARCH(" ",A3935)), 0, SEARCH(" ",A3935))</f>
        <v>6</v>
      </c>
      <c r="C3935" s="1">
        <f>IF(0=B3935,-1,LEFT(A3935,B3935-1)+0)</f>
        <v>17879</v>
      </c>
      <c r="D3935" s="1">
        <f>IF(B3935=0,-1,RIGHT(A3935,LEN(A3935)-B3935)+0)</f>
        <v>11527868</v>
      </c>
      <c r="F3935" s="1">
        <f>IF(C3935&lt;0,443300000,44330*(1-POWER(C3935/$A$1,1/5.255))*1000)</f>
        <v>11525637.79706528</v>
      </c>
      <c r="H3935" s="5">
        <f t="shared" si="61"/>
        <v>1.934618729776939E-4</v>
      </c>
    </row>
    <row r="3936" spans="1:8">
      <c r="A3936" s="3" t="s">
        <v>15041</v>
      </c>
      <c r="B3936" s="1">
        <f>IF(ISERROR(SEARCH(" ",A3936)), 0, SEARCH(" ",A3936))</f>
        <v>6</v>
      </c>
      <c r="C3936" s="1">
        <f>IF(0=B3936,-1,LEFT(A3936,B3936-1)+0)</f>
        <v>17859</v>
      </c>
      <c r="D3936" s="1">
        <f>IF(B3936=0,-1,RIGHT(A3936,LEN(A3936)-B3936)+0)</f>
        <v>11534942</v>
      </c>
      <c r="F3936" s="1">
        <f>IF(C3936&lt;0,443300000,44330*(1-POWER(C3936/$A$1,1/5.255))*1000)</f>
        <v>11532624.019693738</v>
      </c>
      <c r="H3936" s="5">
        <f t="shared" si="61"/>
        <v>2.0095292254283987E-4</v>
      </c>
    </row>
    <row r="3937" spans="1:8">
      <c r="A3937" s="3" t="s">
        <v>15042</v>
      </c>
      <c r="B3937" s="1">
        <f>IF(ISERROR(SEARCH(" ",A3937)), 0, SEARCH(" ",A3937))</f>
        <v>6</v>
      </c>
      <c r="C3937" s="1">
        <f>IF(0=B3937,-1,LEFT(A3937,B3937-1)+0)</f>
        <v>17839</v>
      </c>
      <c r="D3937" s="1">
        <f>IF(B3937=0,-1,RIGHT(A3937,LEN(A3937)-B3937)+0)</f>
        <v>11542016</v>
      </c>
      <c r="F3937" s="1">
        <f>IF(C3937&lt;0,443300000,44330*(1-POWER(C3937/$A$1,1/5.255))*1000)</f>
        <v>11539616.580131527</v>
      </c>
      <c r="H3937" s="5">
        <f t="shared" si="61"/>
        <v>2.0788568205701356E-4</v>
      </c>
    </row>
    <row r="3938" spans="1:8">
      <c r="A3938" s="3" t="s">
        <v>15043</v>
      </c>
      <c r="B3938" s="1">
        <f>IF(ISERROR(SEARCH(" ",A3938)), 0, SEARCH(" ",A3938))</f>
        <v>6</v>
      </c>
      <c r="C3938" s="1">
        <f>IF(0=B3938,-1,LEFT(A3938,B3938-1)+0)</f>
        <v>17819</v>
      </c>
      <c r="D3938" s="1">
        <f>IF(B3938=0,-1,RIGHT(A3938,LEN(A3938)-B3938)+0)</f>
        <v>11549059</v>
      </c>
      <c r="F3938" s="1">
        <f>IF(C3938&lt;0,443300000,44330*(1-POWER(C3938/$A$1,1/5.255))*1000)</f>
        <v>11546615.491243472</v>
      </c>
      <c r="H3938" s="5">
        <f t="shared" si="61"/>
        <v>2.1157643722555033E-4</v>
      </c>
    </row>
    <row r="3939" spans="1:8">
      <c r="A3939" s="3" t="s">
        <v>15044</v>
      </c>
      <c r="B3939" s="1">
        <f>IF(ISERROR(SEARCH(" ",A3939)), 0, SEARCH(" ",A3939))</f>
        <v>6</v>
      </c>
      <c r="C3939" s="1">
        <f>IF(0=B3939,-1,LEFT(A3939,B3939-1)+0)</f>
        <v>17799</v>
      </c>
      <c r="D3939" s="1">
        <f>IF(B3939=0,-1,RIGHT(A3939,LEN(A3939)-B3939)+0)</f>
        <v>11556133</v>
      </c>
      <c r="F3939" s="1">
        <f>IF(C3939&lt;0,443300000,44330*(1-POWER(C3939/$A$1,1/5.255))*1000)</f>
        <v>11553620.765934985</v>
      </c>
      <c r="H3939" s="5">
        <f t="shared" si="61"/>
        <v>2.1739400758150404E-4</v>
      </c>
    </row>
    <row r="3940" spans="1:8">
      <c r="A3940" s="3" t="s">
        <v>15045</v>
      </c>
      <c r="B3940" s="1">
        <f>IF(ISERROR(SEARCH(" ",A3940)), 0, SEARCH(" ",A3940))</f>
        <v>6</v>
      </c>
      <c r="C3940" s="1">
        <f>IF(0=B3940,-1,LEFT(A3940,B3940-1)+0)</f>
        <v>17779</v>
      </c>
      <c r="D3940" s="1">
        <f>IF(B3940=0,-1,RIGHT(A3940,LEN(A3940)-B3940)+0)</f>
        <v>11563206</v>
      </c>
      <c r="F3940" s="1">
        <f>IF(C3940&lt;0,443300000,44330*(1-POWER(C3940/$A$1,1/5.255))*1000)</f>
        <v>11560632.417152239</v>
      </c>
      <c r="H3940" s="5">
        <f t="shared" si="61"/>
        <v>2.2256654839159575E-4</v>
      </c>
    </row>
    <row r="3941" spans="1:8">
      <c r="A3941" s="3" t="s">
        <v>15046</v>
      </c>
      <c r="B3941" s="1">
        <f>IF(ISERROR(SEARCH(" ",A3941)), 0, SEARCH(" ",A3941))</f>
        <v>6</v>
      </c>
      <c r="C3941" s="1">
        <f>IF(0=B3941,-1,LEFT(A3941,B3941-1)+0)</f>
        <v>17759</v>
      </c>
      <c r="D3941" s="1">
        <f>IF(B3941=0,-1,RIGHT(A3941,LEN(A3941)-B3941)+0)</f>
        <v>11570280</v>
      </c>
      <c r="F3941" s="1">
        <f>IF(C3941&lt;0,443300000,44330*(1-POWER(C3941/$A$1,1/5.255))*1000)</f>
        <v>11567650.457882343</v>
      </c>
      <c r="H3941" s="5">
        <f t="shared" si="61"/>
        <v>2.2726693888627933E-4</v>
      </c>
    </row>
    <row r="3942" spans="1:8">
      <c r="A3942" s="3" t="s">
        <v>15047</v>
      </c>
      <c r="B3942" s="1">
        <f>IF(ISERROR(SEARCH(" ",A3942)), 0, SEARCH(" ",A3942))</f>
        <v>6</v>
      </c>
      <c r="C3942" s="1">
        <f>IF(0=B3942,-1,LEFT(A3942,B3942-1)+0)</f>
        <v>17739</v>
      </c>
      <c r="D3942" s="1">
        <f>IF(B3942=0,-1,RIGHT(A3942,LEN(A3942)-B3942)+0)</f>
        <v>11577354</v>
      </c>
      <c r="F3942" s="1">
        <f>IF(C3942&lt;0,443300000,44330*(1-POWER(C3942/$A$1,1/5.255))*1000)</f>
        <v>11574674.901153525</v>
      </c>
      <c r="H3942" s="5">
        <f t="shared" si="61"/>
        <v>2.3140856248108699E-4</v>
      </c>
    </row>
    <row r="3943" spans="1:8">
      <c r="A3943" s="3" t="s">
        <v>15048</v>
      </c>
      <c r="B3943" s="1">
        <f>IF(ISERROR(SEARCH(" ",A3943)), 0, SEARCH(" ",A3943))</f>
        <v>6</v>
      </c>
      <c r="C3943" s="1">
        <f>IF(0=B3943,-1,LEFT(A3943,B3943-1)+0)</f>
        <v>17719</v>
      </c>
      <c r="D3943" s="1">
        <f>IF(B3943=0,-1,RIGHT(A3943,LEN(A3943)-B3943)+0)</f>
        <v>11584427</v>
      </c>
      <c r="F3943" s="1">
        <f>IF(C3943&lt;0,443300000,44330*(1-POWER(C3943/$A$1,1/5.255))*1000)</f>
        <v>11581705.760035302</v>
      </c>
      <c r="H3943" s="5">
        <f t="shared" si="61"/>
        <v>2.3490501210785049E-4</v>
      </c>
    </row>
    <row r="3944" spans="1:8">
      <c r="A3944" s="3" t="s">
        <v>15049</v>
      </c>
      <c r="B3944" s="1">
        <f>IF(ISERROR(SEARCH(" ",A3944)), 0, SEARCH(" ",A3944))</f>
        <v>6</v>
      </c>
      <c r="C3944" s="1">
        <f>IF(0=B3944,-1,LEFT(A3944,B3944-1)+0)</f>
        <v>17699</v>
      </c>
      <c r="D3944" s="1">
        <f>IF(B3944=0,-1,RIGHT(A3944,LEN(A3944)-B3944)+0)</f>
        <v>11591501</v>
      </c>
      <c r="F3944" s="1">
        <f>IF(C3944&lt;0,443300000,44330*(1-POWER(C3944/$A$1,1/5.255))*1000)</f>
        <v>11588743.047638647</v>
      </c>
      <c r="H3944" s="5">
        <f t="shared" si="61"/>
        <v>2.3792883780562516E-4</v>
      </c>
    </row>
    <row r="3945" spans="1:8">
      <c r="A3945" s="3" t="s">
        <v>15050</v>
      </c>
      <c r="B3945" s="1">
        <f>IF(ISERROR(SEARCH(" ",A3945)), 0, SEARCH(" ",A3945))</f>
        <v>6</v>
      </c>
      <c r="C3945" s="1">
        <f>IF(0=B3945,-1,LEFT(A3945,B3945-1)+0)</f>
        <v>17679</v>
      </c>
      <c r="D3945" s="1">
        <f>IF(B3945=0,-1,RIGHT(A3945,LEN(A3945)-B3945)+0)</f>
        <v>11598575</v>
      </c>
      <c r="F3945" s="1">
        <f>IF(C3945&lt;0,443300000,44330*(1-POWER(C3945/$A$1,1/5.255))*1000)</f>
        <v>11595786.777116194</v>
      </c>
      <c r="H3945" s="5">
        <f t="shared" si="61"/>
        <v>2.4039357281438733E-4</v>
      </c>
    </row>
    <row r="3946" spans="1:8">
      <c r="A3946" s="3" t="s">
        <v>15051</v>
      </c>
      <c r="B3946" s="1">
        <f>IF(ISERROR(SEARCH(" ",A3946)), 0, SEARCH(" ",A3946))</f>
        <v>6</v>
      </c>
      <c r="C3946" s="1">
        <f>IF(0=B3946,-1,LEFT(A3946,B3946-1)+0)</f>
        <v>17659</v>
      </c>
      <c r="D3946" s="1">
        <f>IF(B3946=0,-1,RIGHT(A3946,LEN(A3946)-B3946)+0)</f>
        <v>11605618</v>
      </c>
      <c r="F3946" s="1">
        <f>IF(C3946&lt;0,443300000,44330*(1-POWER(C3946/$A$1,1/5.255))*1000)</f>
        <v>11602836.961662406</v>
      </c>
      <c r="H3946" s="5">
        <f t="shared" si="61"/>
        <v>2.3962862965107916E-4</v>
      </c>
    </row>
    <row r="3947" spans="1:8">
      <c r="A3947" s="3" t="s">
        <v>15052</v>
      </c>
      <c r="B3947" s="1">
        <f>IF(ISERROR(SEARCH(" ",A3947)), 0, SEARCH(" ",A3947))</f>
        <v>6</v>
      </c>
      <c r="C3947" s="1">
        <f>IF(0=B3947,-1,LEFT(A3947,B3947-1)+0)</f>
        <v>17639</v>
      </c>
      <c r="D3947" s="1">
        <f>IF(B3947=0,-1,RIGHT(A3947,LEN(A3947)-B3947)+0)</f>
        <v>11612692</v>
      </c>
      <c r="F3947" s="1">
        <f>IF(C3947&lt;0,443300000,44330*(1-POWER(C3947/$A$1,1/5.255))*1000)</f>
        <v>11609893.614513732</v>
      </c>
      <c r="H3947" s="5">
        <f t="shared" si="61"/>
        <v>2.4097646663387843E-4</v>
      </c>
    </row>
    <row r="3948" spans="1:8">
      <c r="A3948" s="3" t="s">
        <v>15053</v>
      </c>
      <c r="B3948" s="1">
        <f>IF(ISERROR(SEARCH(" ",A3948)), 0, SEARCH(" ",A3948))</f>
        <v>6</v>
      </c>
      <c r="C3948" s="1">
        <f>IF(0=B3948,-1,LEFT(A3948,B3948-1)+0)</f>
        <v>17619</v>
      </c>
      <c r="D3948" s="1">
        <f>IF(B3948=0,-1,RIGHT(A3948,LEN(A3948)-B3948)+0)</f>
        <v>11619765</v>
      </c>
      <c r="F3948" s="1">
        <f>IF(C3948&lt;0,443300000,44330*(1-POWER(C3948/$A$1,1/5.255))*1000)</f>
        <v>11616956.748948829</v>
      </c>
      <c r="H3948" s="5">
        <f t="shared" si="61"/>
        <v>2.4167881632466333E-4</v>
      </c>
    </row>
    <row r="3949" spans="1:8">
      <c r="A3949" s="3" t="s">
        <v>15054</v>
      </c>
      <c r="B3949" s="1">
        <f>IF(ISERROR(SEARCH(" ",A3949)), 0, SEARCH(" ",A3949))</f>
        <v>6</v>
      </c>
      <c r="C3949" s="1">
        <f>IF(0=B3949,-1,LEFT(A3949,B3949-1)+0)</f>
        <v>17599</v>
      </c>
      <c r="D3949" s="1">
        <f>IF(B3949=0,-1,RIGHT(A3949,LEN(A3949)-B3949)+0)</f>
        <v>11626839</v>
      </c>
      <c r="F3949" s="1">
        <f>IF(C3949&lt;0,443300000,44330*(1-POWER(C3949/$A$1,1/5.255))*1000)</f>
        <v>11624026.378288705</v>
      </c>
      <c r="H3949" s="5">
        <f t="shared" si="61"/>
        <v>2.4190768542465394E-4</v>
      </c>
    </row>
    <row r="3950" spans="1:8">
      <c r="A3950" s="3" t="s">
        <v>15055</v>
      </c>
      <c r="B3950" s="1">
        <f>IF(ISERROR(SEARCH(" ",A3950)), 0, SEARCH(" ",A3950))</f>
        <v>6</v>
      </c>
      <c r="C3950" s="1">
        <f>IF(0=B3950,-1,LEFT(A3950,B3950-1)+0)</f>
        <v>17579</v>
      </c>
      <c r="D3950" s="1">
        <f>IF(B3950=0,-1,RIGHT(A3950,LEN(A3950)-B3950)+0)</f>
        <v>11633913</v>
      </c>
      <c r="F3950" s="1">
        <f>IF(C3950&lt;0,443300000,44330*(1-POWER(C3950/$A$1,1/5.255))*1000)</f>
        <v>11631102.515896952</v>
      </c>
      <c r="H3950" s="5">
        <f t="shared" si="61"/>
        <v>2.4157685406863712E-4</v>
      </c>
    </row>
    <row r="3951" spans="1:8">
      <c r="A3951" s="3" t="s">
        <v>15056</v>
      </c>
      <c r="B3951" s="1">
        <f>IF(ISERROR(SEARCH(" ",A3951)), 0, SEARCH(" ",A3951))</f>
        <v>6</v>
      </c>
      <c r="C3951" s="1">
        <f>IF(0=B3951,-1,LEFT(A3951,B3951-1)+0)</f>
        <v>17559</v>
      </c>
      <c r="D3951" s="1">
        <f>IF(B3951=0,-1,RIGHT(A3951,LEN(A3951)-B3951)+0)</f>
        <v>11640987</v>
      </c>
      <c r="F3951" s="1">
        <f>IF(C3951&lt;0,443300000,44330*(1-POWER(C3951/$A$1,1/5.255))*1000)</f>
        <v>11638185.175179861</v>
      </c>
      <c r="H3951" s="5">
        <f t="shared" si="61"/>
        <v>2.406861909680437E-4</v>
      </c>
    </row>
    <row r="3952" spans="1:8">
      <c r="A3952" s="3" t="s">
        <v>15057</v>
      </c>
      <c r="B3952" s="1">
        <f>IF(ISERROR(SEARCH(" ",A3952)), 0, SEARCH(" ",A3952))</f>
        <v>6</v>
      </c>
      <c r="C3952" s="1">
        <f>IF(0=B3952,-1,LEFT(A3952,B3952-1)+0)</f>
        <v>17539</v>
      </c>
      <c r="D3952" s="1">
        <f>IF(B3952=0,-1,RIGHT(A3952,LEN(A3952)-B3952)+0)</f>
        <v>11648060</v>
      </c>
      <c r="F3952" s="1">
        <f>IF(C3952&lt;0,443300000,44330*(1-POWER(C3952/$A$1,1/5.255))*1000)</f>
        <v>11645274.369586686</v>
      </c>
      <c r="H3952" s="5">
        <f t="shared" si="61"/>
        <v>2.3914973079760301E-4</v>
      </c>
    </row>
    <row r="3953" spans="1:8">
      <c r="A3953" s="3" t="s">
        <v>15058</v>
      </c>
      <c r="B3953" s="1">
        <f>IF(ISERROR(SEARCH(" ",A3953)), 0, SEARCH(" ",A3953))</f>
        <v>6</v>
      </c>
      <c r="C3953" s="1">
        <f>IF(0=B3953,-1,LEFT(A3953,B3953-1)+0)</f>
        <v>17519</v>
      </c>
      <c r="D3953" s="1">
        <f>IF(B3953=0,-1,RIGHT(A3953,LEN(A3953)-B3953)+0)</f>
        <v>11655134</v>
      </c>
      <c r="F3953" s="1">
        <f>IF(C3953&lt;0,443300000,44330*(1-POWER(C3953/$A$1,1/5.255))*1000)</f>
        <v>11652370.112609765</v>
      </c>
      <c r="H3953" s="5">
        <f t="shared" si="61"/>
        <v>2.3713904878617774E-4</v>
      </c>
    </row>
    <row r="3954" spans="1:8">
      <c r="A3954" s="3" t="s">
        <v>15059</v>
      </c>
      <c r="B3954" s="1">
        <f>IF(ISERROR(SEARCH(" ",A3954)), 0, SEARCH(" ",A3954))</f>
        <v>6</v>
      </c>
      <c r="C3954" s="1">
        <f>IF(0=B3954,-1,LEFT(A3954,B3954-1)+0)</f>
        <v>17499</v>
      </c>
      <c r="D3954" s="1">
        <f>IF(B3954=0,-1,RIGHT(A3954,LEN(A3954)-B3954)+0)</f>
        <v>11662208</v>
      </c>
      <c r="F3954" s="1">
        <f>IF(C3954&lt;0,443300000,44330*(1-POWER(C3954/$A$1,1/5.255))*1000)</f>
        <v>11659472.417784743</v>
      </c>
      <c r="H3954" s="5">
        <f t="shared" si="61"/>
        <v>2.3456812082729009E-4</v>
      </c>
    </row>
    <row r="3955" spans="1:8">
      <c r="A3955" s="3" t="s">
        <v>15060</v>
      </c>
      <c r="B3955" s="1">
        <f>IF(ISERROR(SEARCH(" ",A3955)), 0, SEARCH(" ",A3955))</f>
        <v>6</v>
      </c>
      <c r="C3955" s="1">
        <f>IF(0=B3955,-1,LEFT(A3955,B3955-1)+0)</f>
        <v>17479</v>
      </c>
      <c r="D3955" s="1">
        <f>IF(B3955=0,-1,RIGHT(A3955,LEN(A3955)-B3955)+0)</f>
        <v>11669251</v>
      </c>
      <c r="F3955" s="1">
        <f>IF(C3955&lt;0,443300000,44330*(1-POWER(C3955/$A$1,1/5.255))*1000)</f>
        <v>11666581.298690751</v>
      </c>
      <c r="H3955" s="5">
        <f t="shared" si="61"/>
        <v>2.287808625633989E-4</v>
      </c>
    </row>
    <row r="3956" spans="1:8">
      <c r="A3956" s="3" t="s">
        <v>15061</v>
      </c>
      <c r="B3956" s="1">
        <f>IF(ISERROR(SEARCH(" ",A3956)), 0, SEARCH(" ",A3956))</f>
        <v>6</v>
      </c>
      <c r="C3956" s="1">
        <f>IF(0=B3956,-1,LEFT(A3956,B3956-1)+0)</f>
        <v>17459</v>
      </c>
      <c r="D3956" s="1">
        <f>IF(B3956=0,-1,RIGHT(A3956,LEN(A3956)-B3956)+0)</f>
        <v>11676325</v>
      </c>
      <c r="F3956" s="1">
        <f>IF(C3956&lt;0,443300000,44330*(1-POWER(C3956/$A$1,1/5.255))*1000)</f>
        <v>11673696.768950606</v>
      </c>
      <c r="H3956" s="5">
        <f t="shared" si="61"/>
        <v>2.2509060422643554E-4</v>
      </c>
    </row>
    <row r="3957" spans="1:8">
      <c r="A3957" s="3" t="s">
        <v>15062</v>
      </c>
      <c r="B3957" s="1">
        <f>IF(ISERROR(SEARCH(" ",A3957)), 0, SEARCH(" ",A3957))</f>
        <v>6</v>
      </c>
      <c r="C3957" s="1">
        <f>IF(0=B3957,-1,LEFT(A3957,B3957-1)+0)</f>
        <v>17439</v>
      </c>
      <c r="D3957" s="1">
        <f>IF(B3957=0,-1,RIGHT(A3957,LEN(A3957)-B3957)+0)</f>
        <v>11683398</v>
      </c>
      <c r="F3957" s="1">
        <f>IF(C3957&lt;0,443300000,44330*(1-POWER(C3957/$A$1,1/5.255))*1000)</f>
        <v>11680818.842230966</v>
      </c>
      <c r="H3957" s="5">
        <f t="shared" si="61"/>
        <v>2.2075407933836417E-4</v>
      </c>
    </row>
    <row r="3958" spans="1:8">
      <c r="A3958" s="3" t="s">
        <v>15063</v>
      </c>
      <c r="B3958" s="1">
        <f>IF(ISERROR(SEARCH(" ",A3958)), 0, SEARCH(" ",A3958))</f>
        <v>6</v>
      </c>
      <c r="C3958" s="1">
        <f>IF(0=B3958,-1,LEFT(A3958,B3958-1)+0)</f>
        <v>17419</v>
      </c>
      <c r="D3958" s="1">
        <f>IF(B3958=0,-1,RIGHT(A3958,LEN(A3958)-B3958)+0)</f>
        <v>11690472</v>
      </c>
      <c r="F3958" s="1">
        <f>IF(C3958&lt;0,443300000,44330*(1-POWER(C3958/$A$1,1/5.255))*1000)</f>
        <v>11687947.532242583</v>
      </c>
      <c r="H3958" s="5">
        <f t="shared" si="61"/>
        <v>2.1594232956692331E-4</v>
      </c>
    </row>
    <row r="3959" spans="1:8">
      <c r="A3959" s="3" t="s">
        <v>15064</v>
      </c>
      <c r="B3959" s="1">
        <f>IF(ISERROR(SEARCH(" ",A3959)), 0, SEARCH(" ",A3959))</f>
        <v>6</v>
      </c>
      <c r="C3959" s="1">
        <f>IF(0=B3959,-1,LEFT(A3959,B3959-1)+0)</f>
        <v>17399</v>
      </c>
      <c r="D3959" s="1">
        <f>IF(B3959=0,-1,RIGHT(A3959,LEN(A3959)-B3959)+0)</f>
        <v>11697546</v>
      </c>
      <c r="F3959" s="1">
        <f>IF(C3959&lt;0,443300000,44330*(1-POWER(C3959/$A$1,1/5.255))*1000)</f>
        <v>11695082.852740431</v>
      </c>
      <c r="H3959" s="5">
        <f t="shared" si="61"/>
        <v>2.1056957241876164E-4</v>
      </c>
    </row>
    <row r="3960" spans="1:8">
      <c r="A3960" s="3" t="s">
        <v>15065</v>
      </c>
      <c r="B3960" s="1">
        <f>IF(ISERROR(SEARCH(" ",A3960)), 0, SEARCH(" ",A3960))</f>
        <v>6</v>
      </c>
      <c r="C3960" s="1">
        <f>IF(0=B3960,-1,LEFT(A3960,B3960-1)+0)</f>
        <v>17379</v>
      </c>
      <c r="D3960" s="1">
        <f>IF(B3960=0,-1,RIGHT(A3960,LEN(A3960)-B3960)+0)</f>
        <v>11704619</v>
      </c>
      <c r="F3960" s="1">
        <f>IF(C3960&lt;0,443300000,44330*(1-POWER(C3960/$A$1,1/5.255))*1000)</f>
        <v>11702224.817523947</v>
      </c>
      <c r="H3960" s="5">
        <f t="shared" si="61"/>
        <v>2.0455022722679092E-4</v>
      </c>
    </row>
    <row r="3961" spans="1:8">
      <c r="A3961" s="3" t="s">
        <v>15066</v>
      </c>
      <c r="B3961" s="1">
        <f>IF(ISERROR(SEARCH(" ",A3961)), 0, SEARCH(" ",A3961))</f>
        <v>6</v>
      </c>
      <c r="C3961" s="1">
        <f>IF(0=B3961,-1,LEFT(A3961,B3961-1)+0)</f>
        <v>17359</v>
      </c>
      <c r="D3961" s="1">
        <f>IF(B3961=0,-1,RIGHT(A3961,LEN(A3961)-B3961)+0)</f>
        <v>11711693</v>
      </c>
      <c r="F3961" s="1">
        <f>IF(C3961&lt;0,443300000,44330*(1-POWER(C3961/$A$1,1/5.255))*1000)</f>
        <v>11709373.440437209</v>
      </c>
      <c r="H3961" s="5">
        <f t="shared" si="61"/>
        <v>1.9805501756160607E-4</v>
      </c>
    </row>
    <row r="3962" spans="1:8">
      <c r="A3962" s="3" t="s">
        <v>15067</v>
      </c>
      <c r="B3962" s="1">
        <f>IF(ISERROR(SEARCH(" ",A3962)), 0, SEARCH(" ",A3962))</f>
        <v>6</v>
      </c>
      <c r="C3962" s="1">
        <f>IF(0=B3962,-1,LEFT(A3962,B3962-1)+0)</f>
        <v>17339</v>
      </c>
      <c r="D3962" s="1">
        <f>IF(B3962=0,-1,RIGHT(A3962,LEN(A3962)-B3962)+0)</f>
        <v>11718767</v>
      </c>
      <c r="F3962" s="1">
        <f>IF(C3962&lt;0,443300000,44330*(1-POWER(C3962/$A$1,1/5.255))*1000)</f>
        <v>11716528.735369109</v>
      </c>
      <c r="H3962" s="5">
        <f t="shared" si="61"/>
        <v>1.9099830476119054E-4</v>
      </c>
    </row>
    <row r="3963" spans="1:8">
      <c r="A3963" s="3" t="s">
        <v>15068</v>
      </c>
      <c r="B3963" s="1">
        <f>IF(ISERROR(SEARCH(" ",A3963)), 0, SEARCH(" ",A3963))</f>
        <v>6</v>
      </c>
      <c r="C3963" s="1">
        <f>IF(0=B3963,-1,LEFT(A3963,B3963-1)+0)</f>
        <v>17319</v>
      </c>
      <c r="D3963" s="1">
        <f>IF(B3963=0,-1,RIGHT(A3963,LEN(A3963)-B3963)+0)</f>
        <v>11725841</v>
      </c>
      <c r="F3963" s="1">
        <f>IF(C3963&lt;0,443300000,44330*(1-POWER(C3963/$A$1,1/5.255))*1000)</f>
        <v>11723690.716253601</v>
      </c>
      <c r="H3963" s="5">
        <f t="shared" si="61"/>
        <v>1.8337991674959478E-4</v>
      </c>
    </row>
    <row r="3964" spans="1:8">
      <c r="A3964" s="3" t="s">
        <v>15069</v>
      </c>
      <c r="B3964" s="1">
        <f>IF(ISERROR(SEARCH(" ",A3964)), 0, SEARCH(" ",A3964))</f>
        <v>6</v>
      </c>
      <c r="C3964" s="1">
        <f>IF(0=B3964,-1,LEFT(A3964,B3964-1)+0)</f>
        <v>17299</v>
      </c>
      <c r="D3964" s="1">
        <f>IF(B3964=0,-1,RIGHT(A3964,LEN(A3964)-B3964)+0)</f>
        <v>11732884</v>
      </c>
      <c r="F3964" s="1">
        <f>IF(C3964&lt;0,443300000,44330*(1-POWER(C3964/$A$1,1/5.255))*1000)</f>
        <v>11730859.397069862</v>
      </c>
      <c r="H3964" s="5">
        <f t="shared" si="61"/>
        <v>1.7255799427812356E-4</v>
      </c>
    </row>
    <row r="3965" spans="1:8">
      <c r="A3965" s="3" t="s">
        <v>15070</v>
      </c>
      <c r="B3965" s="1">
        <f>IF(ISERROR(SEARCH(" ",A3965)), 0, SEARCH(" ",A3965))</f>
        <v>6</v>
      </c>
      <c r="C3965" s="1">
        <f>IF(0=B3965,-1,LEFT(A3965,B3965-1)+0)</f>
        <v>17279</v>
      </c>
      <c r="D3965" s="1">
        <f>IF(B3965=0,-1,RIGHT(A3965,LEN(A3965)-B3965)+0)</f>
        <v>11739957</v>
      </c>
      <c r="F3965" s="1">
        <f>IF(C3965&lt;0,443300000,44330*(1-POWER(C3965/$A$1,1/5.255))*1000)</f>
        <v>11738034.79184249</v>
      </c>
      <c r="H3965" s="5">
        <f t="shared" si="61"/>
        <v>1.6373212930077729E-4</v>
      </c>
    </row>
    <row r="3966" spans="1:8">
      <c r="A3966" s="3" t="s">
        <v>15071</v>
      </c>
      <c r="B3966" s="1">
        <f>IF(ISERROR(SEARCH(" ",A3966)), 0, SEARCH(" ",A3966))</f>
        <v>6</v>
      </c>
      <c r="C3966" s="1">
        <f>IF(0=B3966,-1,LEFT(A3966,B3966-1)+0)</f>
        <v>17259</v>
      </c>
      <c r="D3966" s="1">
        <f>IF(B3966=0,-1,RIGHT(A3966,LEN(A3966)-B3966)+0)</f>
        <v>11747031</v>
      </c>
      <c r="F3966" s="1">
        <f>IF(C3966&lt;0,443300000,44330*(1-POWER(C3966/$A$1,1/5.255))*1000)</f>
        <v>11745216.914641734</v>
      </c>
      <c r="H3966" s="5">
        <f t="shared" si="61"/>
        <v>1.5442926457466465E-4</v>
      </c>
    </row>
    <row r="3967" spans="1:8">
      <c r="A3967" s="3" t="s">
        <v>15072</v>
      </c>
      <c r="B3967" s="1">
        <f>IF(ISERROR(SEARCH(" ",A3967)), 0, SEARCH(" ",A3967))</f>
        <v>6</v>
      </c>
      <c r="C3967" s="1">
        <f>IF(0=B3967,-1,LEFT(A3967,B3967-1)+0)</f>
        <v>17239</v>
      </c>
      <c r="D3967" s="1">
        <f>IF(B3967=0,-1,RIGHT(A3967,LEN(A3967)-B3967)+0)</f>
        <v>11754105</v>
      </c>
      <c r="F3967" s="1">
        <f>IF(C3967&lt;0,443300000,44330*(1-POWER(C3967/$A$1,1/5.255))*1000)</f>
        <v>11752405.779583648</v>
      </c>
      <c r="H3967" s="5">
        <f t="shared" si="61"/>
        <v>1.4456399839478658E-4</v>
      </c>
    </row>
    <row r="3968" spans="1:8">
      <c r="A3968" s="3" t="s">
        <v>15073</v>
      </c>
      <c r="B3968" s="1">
        <f>IF(ISERROR(SEARCH(" ",A3968)), 0, SEARCH(" ",A3968))</f>
        <v>6</v>
      </c>
      <c r="C3968" s="1">
        <f>IF(0=B3968,-1,LEFT(A3968,B3968-1)+0)</f>
        <v>17219</v>
      </c>
      <c r="D3968" s="1">
        <f>IF(B3968=0,-1,RIGHT(A3968,LEN(A3968)-B3968)+0)</f>
        <v>11761179</v>
      </c>
      <c r="F3968" s="1">
        <f>IF(C3968&lt;0,443300000,44330*(1-POWER(C3968/$A$1,1/5.255))*1000)</f>
        <v>11759601.400830349</v>
      </c>
      <c r="H3968" s="5">
        <f t="shared" si="61"/>
        <v>1.3413614142349559E-4</v>
      </c>
    </row>
    <row r="3969" spans="1:8">
      <c r="A3969" s="3" t="s">
        <v>15074</v>
      </c>
      <c r="B3969" s="1">
        <f>IF(ISERROR(SEARCH(" ",A3969)), 0, SEARCH(" ",A3969))</f>
        <v>6</v>
      </c>
      <c r="C3969" s="1">
        <f>IF(0=B3969,-1,LEFT(A3969,B3969-1)+0)</f>
        <v>17199</v>
      </c>
      <c r="D3969" s="1">
        <f>IF(B3969=0,-1,RIGHT(A3969,LEN(A3969)-B3969)+0)</f>
        <v>11768252</v>
      </c>
      <c r="F3969" s="1">
        <f>IF(C3969&lt;0,443300000,44330*(1-POWER(C3969/$A$1,1/5.255))*1000)</f>
        <v>11766803.79259018</v>
      </c>
      <c r="H3969" s="5">
        <f t="shared" si="61"/>
        <v>1.2306053692762427E-4</v>
      </c>
    </row>
    <row r="3970" spans="1:8">
      <c r="A3970" s="3" t="s">
        <v>15075</v>
      </c>
      <c r="B3970" s="1">
        <f>IF(ISERROR(SEARCH(" ",A3970)), 0, SEARCH(" ",A3970))</f>
        <v>6</v>
      </c>
      <c r="C3970" s="1">
        <f>IF(0=B3970,-1,LEFT(A3970,B3970-1)+0)</f>
        <v>17179</v>
      </c>
      <c r="D3970" s="1">
        <f>IF(B3970=0,-1,RIGHT(A3970,LEN(A3970)-B3970)+0)</f>
        <v>11775326</v>
      </c>
      <c r="F3970" s="1">
        <f>IF(C3970&lt;0,443300000,44330*(1-POWER(C3970/$A$1,1/5.255))*1000)</f>
        <v>11774012.969117938</v>
      </c>
      <c r="H3970" s="5">
        <f t="shared" si="61"/>
        <v>1.1150696652155452E-4</v>
      </c>
    </row>
    <row r="3971" spans="1:8">
      <c r="A3971" s="3" t="s">
        <v>15076</v>
      </c>
      <c r="B3971" s="1">
        <f>IF(ISERROR(SEARCH(" ",A3971)), 0, SEARCH(" ",A3971))</f>
        <v>6</v>
      </c>
      <c r="C3971" s="1">
        <f>IF(0=B3971,-1,LEFT(A3971,B3971-1)+0)</f>
        <v>17159</v>
      </c>
      <c r="D3971" s="1">
        <f>IF(B3971=0,-1,RIGHT(A3971,LEN(A3971)-B3971)+0)</f>
        <v>11782400</v>
      </c>
      <c r="F3971" s="1">
        <f>IF(C3971&lt;0,443300000,44330*(1-POWER(C3971/$A$1,1/5.255))*1000)</f>
        <v>11781228.944715062</v>
      </c>
      <c r="H3971" s="5">
        <f t="shared" si="61"/>
        <v>9.9390216334349857E-5</v>
      </c>
    </row>
    <row r="3972" spans="1:8">
      <c r="A3972" s="3" t="s">
        <v>15077</v>
      </c>
      <c r="B3972" s="1">
        <f>IF(ISERROR(SEARCH(" ",A3972)), 0, SEARCH(" ",A3972))</f>
        <v>6</v>
      </c>
      <c r="C3972" s="1">
        <f>IF(0=B3972,-1,LEFT(A3972,B3972-1)+0)</f>
        <v>17139</v>
      </c>
      <c r="D3972" s="1">
        <f>IF(B3972=0,-1,RIGHT(A3972,LEN(A3972)-B3972)+0)</f>
        <v>11789443</v>
      </c>
      <c r="F3972" s="1">
        <f>IF(C3972&lt;0,443300000,44330*(1-POWER(C3972/$A$1,1/5.255))*1000)</f>
        <v>11788451.733729843</v>
      </c>
      <c r="H3972" s="5">
        <f t="shared" ref="H3972:H4035" si="62">IF(D3972&gt;0,ABS((F3972-D3972)/D3972),0)</f>
        <v>8.408083996478457E-5</v>
      </c>
    </row>
    <row r="3973" spans="1:8">
      <c r="A3973" s="3" t="s">
        <v>15078</v>
      </c>
      <c r="B3973" s="1">
        <f>IF(ISERROR(SEARCH(" ",A3973)), 0, SEARCH(" ",A3973))</f>
        <v>6</v>
      </c>
      <c r="C3973" s="1">
        <f>IF(0=B3973,-1,LEFT(A3973,B3973-1)+0)</f>
        <v>17119</v>
      </c>
      <c r="D3973" s="1">
        <f>IF(B3973=0,-1,RIGHT(A3973,LEN(A3973)-B3973)+0)</f>
        <v>11796517</v>
      </c>
      <c r="F3973" s="1">
        <f>IF(C3973&lt;0,443300000,44330*(1-POWER(C3973/$A$1,1/5.255))*1000)</f>
        <v>11795681.350557657</v>
      </c>
      <c r="H3973" s="5">
        <f t="shared" si="62"/>
        <v>7.0838658761992318E-5</v>
      </c>
    </row>
    <row r="3974" spans="1:8">
      <c r="A3974" s="3" t="s">
        <v>15079</v>
      </c>
      <c r="B3974" s="1">
        <f>IF(ISERROR(SEARCH(" ",A3974)), 0, SEARCH(" ",A3974))</f>
        <v>6</v>
      </c>
      <c r="C3974" s="1">
        <f>IF(0=B3974,-1,LEFT(A3974,B3974-1)+0)</f>
        <v>17099</v>
      </c>
      <c r="D3974" s="1">
        <f>IF(B3974=0,-1,RIGHT(A3974,LEN(A3974)-B3974)+0)</f>
        <v>11803590</v>
      </c>
      <c r="F3974" s="1">
        <f>IF(C3974&lt;0,443300000,44330*(1-POWER(C3974/$A$1,1/5.255))*1000)</f>
        <v>11802917.809641145</v>
      </c>
      <c r="H3974" s="5">
        <f t="shared" si="62"/>
        <v>5.694795895611676E-5</v>
      </c>
    </row>
    <row r="3975" spans="1:8">
      <c r="A3975" s="3" t="s">
        <v>15080</v>
      </c>
      <c r="B3975" s="1">
        <f>IF(ISERROR(SEARCH(" ",A3975)), 0, SEARCH(" ",A3975))</f>
        <v>6</v>
      </c>
      <c r="C3975" s="1">
        <f>IF(0=B3975,-1,LEFT(A3975,B3975-1)+0)</f>
        <v>17079</v>
      </c>
      <c r="D3975" s="1">
        <f>IF(B3975=0,-1,RIGHT(A3975,LEN(A3975)-B3975)+0)</f>
        <v>11810664</v>
      </c>
      <c r="F3975" s="1">
        <f>IF(C3975&lt;0,443300000,44330*(1-POWER(C3975/$A$1,1/5.255))*1000)</f>
        <v>11810161.125470432</v>
      </c>
      <c r="H3975" s="5">
        <f t="shared" si="62"/>
        <v>4.2578006585275685E-5</v>
      </c>
    </row>
    <row r="3976" spans="1:8">
      <c r="A3976" s="3" t="s">
        <v>15081</v>
      </c>
      <c r="B3976" s="1">
        <f>IF(ISERROR(SEARCH(" ",A3976)), 0, SEARCH(" ",A3976))</f>
        <v>6</v>
      </c>
      <c r="C3976" s="1">
        <f>IF(0=B3976,-1,LEFT(A3976,B3976-1)+0)</f>
        <v>17059</v>
      </c>
      <c r="D3976" s="1">
        <f>IF(B3976=0,-1,RIGHT(A3976,LEN(A3976)-B3976)+0)</f>
        <v>11817738</v>
      </c>
      <c r="F3976" s="1">
        <f>IF(C3976&lt;0,443300000,44330*(1-POWER(C3976/$A$1,1/5.255))*1000)</f>
        <v>11817411.312583346</v>
      </c>
      <c r="H3976" s="5">
        <f t="shared" si="62"/>
        <v>2.7643819540937544E-5</v>
      </c>
    </row>
    <row r="3977" spans="1:8">
      <c r="A3977" s="3" t="s">
        <v>15082</v>
      </c>
      <c r="B3977" s="1">
        <f>IF(ISERROR(SEARCH(" ",A3977)), 0, SEARCH(" ",A3977))</f>
        <v>6</v>
      </c>
      <c r="C3977" s="1">
        <f>IF(0=B3977,-1,LEFT(A3977,B3977-1)+0)</f>
        <v>17039</v>
      </c>
      <c r="D3977" s="1">
        <f>IF(B3977=0,-1,RIGHT(A3977,LEN(A3977)-B3977)+0)</f>
        <v>11824811</v>
      </c>
      <c r="F3977" s="1">
        <f>IF(C3977&lt;0,443300000,44330*(1-POWER(C3977/$A$1,1/5.255))*1000)</f>
        <v>11824668.385565631</v>
      </c>
      <c r="H3977" s="5">
        <f t="shared" si="62"/>
        <v>1.2060610048558781E-5</v>
      </c>
    </row>
    <row r="3978" spans="1:8">
      <c r="A3978" s="3" t="s">
        <v>15083</v>
      </c>
      <c r="B3978" s="1">
        <f>IF(ISERROR(SEARCH(" ",A3978)), 0, SEARCH(" ",A3978))</f>
        <v>6</v>
      </c>
      <c r="C3978" s="1">
        <f>IF(0=B3978,-1,LEFT(A3978,B3978-1)+0)</f>
        <v>17019</v>
      </c>
      <c r="D3978" s="1">
        <f>IF(B3978=0,-1,RIGHT(A3978,LEN(A3978)-B3978)+0)</f>
        <v>11832023</v>
      </c>
      <c r="F3978" s="1">
        <f>IF(C3978&lt;0,443300000,44330*(1-POWER(C3978/$A$1,1/5.255))*1000)</f>
        <v>11831932.359051149</v>
      </c>
      <c r="H3978" s="5">
        <f t="shared" si="62"/>
        <v>7.6606467761820209E-6</v>
      </c>
    </row>
    <row r="3979" spans="1:8">
      <c r="A3979" s="3" t="s">
        <v>15084</v>
      </c>
      <c r="B3979" s="1">
        <f>IF(ISERROR(SEARCH(" ",A3979)), 0, SEARCH(" ",A3979))</f>
        <v>6</v>
      </c>
      <c r="C3979" s="1">
        <f>IF(0=B3979,-1,LEFT(A3979,B3979-1)+0)</f>
        <v>16999</v>
      </c>
      <c r="D3979" s="1">
        <f>IF(B3979=0,-1,RIGHT(A3979,LEN(A3979)-B3979)+0)</f>
        <v>11839492</v>
      </c>
      <c r="F3979" s="1">
        <f>IF(C3979&lt;0,443300000,44330*(1-POWER(C3979/$A$1,1/5.255))*1000)</f>
        <v>11839203.24772211</v>
      </c>
      <c r="H3979" s="5">
        <f t="shared" si="62"/>
        <v>2.4388907724268937E-5</v>
      </c>
    </row>
    <row r="3980" spans="1:8">
      <c r="A3980" s="3" t="s">
        <v>15085</v>
      </c>
      <c r="B3980" s="1">
        <f>IF(ISERROR(SEARCH(" ",A3980)), 0, SEARCH(" ",A3980))</f>
        <v>6</v>
      </c>
      <c r="C3980" s="1">
        <f>IF(0=B3980,-1,LEFT(A3980,B3980-1)+0)</f>
        <v>16979</v>
      </c>
      <c r="D3980" s="1">
        <f>IF(B3980=0,-1,RIGHT(A3980,LEN(A3980)-B3980)+0)</f>
        <v>11846961</v>
      </c>
      <c r="F3980" s="1">
        <f>IF(C3980&lt;0,443300000,44330*(1-POWER(C3980/$A$1,1/5.255))*1000)</f>
        <v>11846481.066309271</v>
      </c>
      <c r="H3980" s="5">
        <f t="shared" si="62"/>
        <v>4.0511122702996973E-5</v>
      </c>
    </row>
    <row r="3981" spans="1:8">
      <c r="A3981" s="3" t="s">
        <v>15086</v>
      </c>
      <c r="B3981" s="1">
        <f>IF(ISERROR(SEARCH(" ",A3981)), 0, SEARCH(" ",A3981))</f>
        <v>6</v>
      </c>
      <c r="C3981" s="1">
        <f>IF(0=B3981,-1,LEFT(A3981,B3981-1)+0)</f>
        <v>16959</v>
      </c>
      <c r="D3981" s="1">
        <f>IF(B3981=0,-1,RIGHT(A3981,LEN(A3981)-B3981)+0)</f>
        <v>11854398</v>
      </c>
      <c r="F3981" s="1">
        <f>IF(C3981&lt;0,443300000,44330*(1-POWER(C3981/$A$1,1/5.255))*1000)</f>
        <v>11853765.829592189</v>
      </c>
      <c r="H3981" s="5">
        <f t="shared" si="62"/>
        <v>5.3327921654999247E-5</v>
      </c>
    </row>
    <row r="3982" spans="1:8">
      <c r="A3982" s="3" t="s">
        <v>15087</v>
      </c>
      <c r="B3982" s="1">
        <f>IF(ISERROR(SEARCH(" ",A3982)), 0, SEARCH(" ",A3982))</f>
        <v>6</v>
      </c>
      <c r="C3982" s="1">
        <f>IF(0=B3982,-1,LEFT(A3982,B3982-1)+0)</f>
        <v>16939</v>
      </c>
      <c r="D3982" s="1">
        <f>IF(B3982=0,-1,RIGHT(A3982,LEN(A3982)-B3982)+0)</f>
        <v>11861867</v>
      </c>
      <c r="F3982" s="1">
        <f>IF(C3982&lt;0,443300000,44330*(1-POWER(C3982/$A$1,1/5.255))*1000)</f>
        <v>11861057.552399393</v>
      </c>
      <c r="H3982" s="5">
        <f t="shared" si="62"/>
        <v>6.8239477023880718E-5</v>
      </c>
    </row>
    <row r="3983" spans="1:8">
      <c r="A3983" s="3" t="s">
        <v>15088</v>
      </c>
      <c r="B3983" s="1">
        <f>IF(ISERROR(SEARCH(" ",A3983)), 0, SEARCH(" ",A3983))</f>
        <v>6</v>
      </c>
      <c r="C3983" s="1">
        <f>IF(0=B3983,-1,LEFT(A3983,B3983-1)+0)</f>
        <v>16919</v>
      </c>
      <c r="D3983" s="1">
        <f>IF(B3983=0,-1,RIGHT(A3983,LEN(A3983)-B3983)+0)</f>
        <v>11869336</v>
      </c>
      <c r="F3983" s="1">
        <f>IF(C3983&lt;0,443300000,44330*(1-POWER(C3983/$A$1,1/5.255))*1000)</f>
        <v>11868356.249608638</v>
      </c>
      <c r="H3983" s="5">
        <f t="shared" si="62"/>
        <v>8.2544667314349762E-5</v>
      </c>
    </row>
    <row r="3984" spans="1:8">
      <c r="A3984" s="3" t="s">
        <v>15089</v>
      </c>
      <c r="B3984" s="1">
        <f>IF(ISERROR(SEARCH(" ",A3984)), 0, SEARCH(" ",A3984))</f>
        <v>6</v>
      </c>
      <c r="C3984" s="1">
        <f>IF(0=B3984,-1,LEFT(A3984,B3984-1)+0)</f>
        <v>16899</v>
      </c>
      <c r="D3984" s="1">
        <f>IF(B3984=0,-1,RIGHT(A3984,LEN(A3984)-B3984)+0)</f>
        <v>11876805</v>
      </c>
      <c r="F3984" s="1">
        <f>IF(C3984&lt;0,443300000,44330*(1-POWER(C3984/$A$1,1/5.255))*1000)</f>
        <v>11875661.93614712</v>
      </c>
      <c r="H3984" s="5">
        <f t="shared" si="62"/>
        <v>9.6243379669881763E-5</v>
      </c>
    </row>
    <row r="3985" spans="1:8">
      <c r="A3985" s="3" t="s">
        <v>15090</v>
      </c>
      <c r="B3985" s="1">
        <f>IF(ISERROR(SEARCH(" ",A3985)), 0, SEARCH(" ",A3985))</f>
        <v>6</v>
      </c>
      <c r="C3985" s="1">
        <f>IF(0=B3985,-1,LEFT(A3985,B3985-1)+0)</f>
        <v>16879</v>
      </c>
      <c r="D3985" s="1">
        <f>IF(B3985=0,-1,RIGHT(A3985,LEN(A3985)-B3985)+0)</f>
        <v>11884274</v>
      </c>
      <c r="F3985" s="1">
        <f>IF(C3985&lt;0,443300000,44330*(1-POWER(C3985/$A$1,1/5.255))*1000)</f>
        <v>11882974.626991693</v>
      </c>
      <c r="H3985" s="5">
        <f t="shared" si="62"/>
        <v>1.0933549733934691E-4</v>
      </c>
    </row>
    <row r="3986" spans="1:8">
      <c r="A3986" s="3" t="s">
        <v>15091</v>
      </c>
      <c r="B3986" s="1">
        <f>IF(ISERROR(SEARCH(" ",A3986)), 0, SEARCH(" ",A3986))</f>
        <v>6</v>
      </c>
      <c r="C3986" s="1">
        <f>IF(0=B3986,-1,LEFT(A3986,B3986-1)+0)</f>
        <v>16859</v>
      </c>
      <c r="D3986" s="1">
        <f>IF(B3986=0,-1,RIGHT(A3986,LEN(A3986)-B3986)+0)</f>
        <v>11891743</v>
      </c>
      <c r="F3986" s="1">
        <f>IF(C3986&lt;0,443300000,44330*(1-POWER(C3986/$A$1,1/5.255))*1000)</f>
        <v>11890294.337169094</v>
      </c>
      <c r="H3986" s="5">
        <f t="shared" si="62"/>
        <v>1.2182089967013152E-4</v>
      </c>
    </row>
    <row r="3987" spans="1:8">
      <c r="A3987" s="3" t="s">
        <v>15092</v>
      </c>
      <c r="B3987" s="1">
        <f>IF(ISERROR(SEARCH(" ",A3987)), 0, SEARCH(" ",A3987))</f>
        <v>6</v>
      </c>
      <c r="C3987" s="1">
        <f>IF(0=B3987,-1,LEFT(A3987,B3987-1)+0)</f>
        <v>16839</v>
      </c>
      <c r="D3987" s="1">
        <f>IF(B3987=0,-1,RIGHT(A3987,LEN(A3987)-B3987)+0)</f>
        <v>11899212</v>
      </c>
      <c r="F3987" s="1">
        <f>IF(C3987&lt;0,443300000,44330*(1-POWER(C3987/$A$1,1/5.255))*1000)</f>
        <v>11897621.081756169</v>
      </c>
      <c r="H3987" s="5">
        <f t="shared" si="62"/>
        <v>1.3369946210144197E-4</v>
      </c>
    </row>
    <row r="3988" spans="1:8">
      <c r="A3988" s="3" t="s">
        <v>15093</v>
      </c>
      <c r="B3988" s="1">
        <f>IF(ISERROR(SEARCH(" ",A3988)), 0, SEARCH(" ",A3988))</f>
        <v>6</v>
      </c>
      <c r="C3988" s="1">
        <f>IF(0=B3988,-1,LEFT(A3988,B3988-1)+0)</f>
        <v>16819</v>
      </c>
      <c r="D3988" s="1">
        <f>IF(B3988=0,-1,RIGHT(A3988,LEN(A3988)-B3988)+0)</f>
        <v>11906681</v>
      </c>
      <c r="F3988" s="1">
        <f>IF(C3988&lt;0,443300000,44330*(1-POWER(C3988/$A$1,1/5.255))*1000)</f>
        <v>11904954.875880118</v>
      </c>
      <c r="H3988" s="5">
        <f t="shared" si="62"/>
        <v>1.4497105615591285E-4</v>
      </c>
    </row>
    <row r="3989" spans="1:8">
      <c r="A3989" s="3" t="s">
        <v>15094</v>
      </c>
      <c r="B3989" s="1">
        <f>IF(ISERROR(SEARCH(" ",A3989)), 0, SEARCH(" ",A3989))</f>
        <v>6</v>
      </c>
      <c r="C3989" s="1">
        <f>IF(0=B3989,-1,LEFT(A3989,B3989-1)+0)</f>
        <v>16799</v>
      </c>
      <c r="D3989" s="1">
        <f>IF(B3989=0,-1,RIGHT(A3989,LEN(A3989)-B3989)+0)</f>
        <v>11914150</v>
      </c>
      <c r="F3989" s="1">
        <f>IF(C3989&lt;0,443300000,44330*(1-POWER(C3989/$A$1,1/5.255))*1000)</f>
        <v>11912295.73471869</v>
      </c>
      <c r="H3989" s="5">
        <f t="shared" si="62"/>
        <v>1.5563554943578056E-4</v>
      </c>
    </row>
    <row r="3990" spans="1:8">
      <c r="A3990" s="3" t="s">
        <v>15095</v>
      </c>
      <c r="B3990" s="1">
        <f>IF(ISERROR(SEARCH(" ",A3990)), 0, SEARCH(" ",A3990))</f>
        <v>6</v>
      </c>
      <c r="C3990" s="1">
        <f>IF(0=B3990,-1,LEFT(A3990,B3990-1)+0)</f>
        <v>16779</v>
      </c>
      <c r="D3990" s="1">
        <f>IF(B3990=0,-1,RIGHT(A3990,LEN(A3990)-B3990)+0)</f>
        <v>11921587</v>
      </c>
      <c r="F3990" s="1">
        <f>IF(C3990&lt;0,443300000,44330*(1-POWER(C3990/$A$1,1/5.255))*1000)</f>
        <v>11919643.673500428</v>
      </c>
      <c r="H3990" s="5">
        <f t="shared" si="62"/>
        <v>1.6300904397812337E-4</v>
      </c>
    </row>
    <row r="3991" spans="1:8">
      <c r="A3991" s="3" t="s">
        <v>15096</v>
      </c>
      <c r="B3991" s="1">
        <f>IF(ISERROR(SEARCH(" ",A3991)), 0, SEARCH(" ",A3991))</f>
        <v>6</v>
      </c>
      <c r="C3991" s="1">
        <f>IF(0=B3991,-1,LEFT(A3991,B3991-1)+0)</f>
        <v>16759</v>
      </c>
      <c r="D3991" s="1">
        <f>IF(B3991=0,-1,RIGHT(A3991,LEN(A3991)-B3991)+0)</f>
        <v>11929056</v>
      </c>
      <c r="F3991" s="1">
        <f>IF(C3991&lt;0,443300000,44330*(1-POWER(C3991/$A$1,1/5.255))*1000)</f>
        <v>11926998.707504911</v>
      </c>
      <c r="H3991" s="5">
        <f t="shared" si="62"/>
        <v>1.724606284930385E-4</v>
      </c>
    </row>
    <row r="3992" spans="1:8">
      <c r="A3992" s="3" t="s">
        <v>15097</v>
      </c>
      <c r="B3992" s="1">
        <f>IF(ISERROR(SEARCH(" ",A3992)), 0, SEARCH(" ",A3992))</f>
        <v>6</v>
      </c>
      <c r="C3992" s="1">
        <f>IF(0=B3992,-1,LEFT(A3992,B3992-1)+0)</f>
        <v>16739</v>
      </c>
      <c r="D3992" s="1">
        <f>IF(B3992=0,-1,RIGHT(A3992,LEN(A3992)-B3992)+0)</f>
        <v>11936525</v>
      </c>
      <c r="F3992" s="1">
        <f>IF(C3992&lt;0,443300000,44330*(1-POWER(C3992/$A$1,1/5.255))*1000)</f>
        <v>11934360.852062976</v>
      </c>
      <c r="H3992" s="5">
        <f t="shared" si="62"/>
        <v>1.8130468767283713E-4</v>
      </c>
    </row>
    <row r="3993" spans="1:8">
      <c r="A3993" s="3" t="s">
        <v>15098</v>
      </c>
      <c r="B3993" s="1">
        <f>IF(ISERROR(SEARCH(" ",A3993)), 0, SEARCH(" ",A3993))</f>
        <v>6</v>
      </c>
      <c r="C3993" s="1">
        <f>IF(0=B3993,-1,LEFT(A3993,B3993-1)+0)</f>
        <v>16719</v>
      </c>
      <c r="D3993" s="1">
        <f>IF(B3993=0,-1,RIGHT(A3993,LEN(A3993)-B3993)+0)</f>
        <v>11943994</v>
      </c>
      <c r="F3993" s="1">
        <f>IF(C3993&lt;0,443300000,44330*(1-POWER(C3993/$A$1,1/5.255))*1000)</f>
        <v>11941730.122556949</v>
      </c>
      <c r="H3993" s="5">
        <f t="shared" si="62"/>
        <v>1.8954107336716393E-4</v>
      </c>
    </row>
    <row r="3994" spans="1:8">
      <c r="A3994" s="3" t="s">
        <v>15099</v>
      </c>
      <c r="B3994" s="1">
        <f>IF(ISERROR(SEARCH(" ",A3994)), 0, SEARCH(" ",A3994))</f>
        <v>6</v>
      </c>
      <c r="C3994" s="1">
        <f>IF(0=B3994,-1,LEFT(A3994,B3994-1)+0)</f>
        <v>16699</v>
      </c>
      <c r="D3994" s="1">
        <f>IF(B3994=0,-1,RIGHT(A3994,LEN(A3994)-B3994)+0)</f>
        <v>11951464</v>
      </c>
      <c r="F3994" s="1">
        <f>IF(C3994&lt;0,443300000,44330*(1-POWER(C3994/$A$1,1/5.255))*1000)</f>
        <v>11949106.534420878</v>
      </c>
      <c r="H3994" s="5">
        <f t="shared" si="62"/>
        <v>1.9725328872866998E-4</v>
      </c>
    </row>
    <row r="3995" spans="1:8">
      <c r="A3995" s="3" t="s">
        <v>15100</v>
      </c>
      <c r="B3995" s="1">
        <f>IF(ISERROR(SEARCH(" ",A3995)), 0, SEARCH(" ",A3995))</f>
        <v>6</v>
      </c>
      <c r="C3995" s="1">
        <f>IF(0=B3995,-1,LEFT(A3995,B3995-1)+0)</f>
        <v>16679</v>
      </c>
      <c r="D3995" s="1">
        <f>IF(B3995=0,-1,RIGHT(A3995,LEN(A3995)-B3995)+0)</f>
        <v>11958933</v>
      </c>
      <c r="F3995" s="1">
        <f>IF(C3995&lt;0,443300000,44330*(1-POWER(C3995/$A$1,1/5.255))*1000)</f>
        <v>11956490.103140773</v>
      </c>
      <c r="H3995" s="5">
        <f t="shared" si="62"/>
        <v>2.0427381432998649E-4</v>
      </c>
    </row>
    <row r="3996" spans="1:8">
      <c r="A3996" s="3" t="s">
        <v>15101</v>
      </c>
      <c r="B3996" s="1">
        <f>IF(ISERROR(SEARCH(" ",A3996)), 0, SEARCH(" ",A3996))</f>
        <v>6</v>
      </c>
      <c r="C3996" s="1">
        <f>IF(0=B3996,-1,LEFT(A3996,B3996-1)+0)</f>
        <v>16659</v>
      </c>
      <c r="D3996" s="1">
        <f>IF(B3996=0,-1,RIGHT(A3996,LEN(A3996)-B3996)+0)</f>
        <v>11966402</v>
      </c>
      <c r="F3996" s="1">
        <f>IF(C3996&lt;0,443300000,44330*(1-POWER(C3996/$A$1,1/5.255))*1000)</f>
        <v>11963880.844254863</v>
      </c>
      <c r="H3996" s="5">
        <f t="shared" si="62"/>
        <v>2.1068619833576399E-4</v>
      </c>
    </row>
    <row r="3997" spans="1:8">
      <c r="A3997" s="3" t="s">
        <v>15102</v>
      </c>
      <c r="B3997" s="1">
        <f>IF(ISERROR(SEARCH(" ",A3997)), 0, SEARCH(" ",A3997))</f>
        <v>6</v>
      </c>
      <c r="C3997" s="1">
        <f>IF(0=B3997,-1,LEFT(A3997,B3997-1)+0)</f>
        <v>16639</v>
      </c>
      <c r="D3997" s="1">
        <f>IF(B3997=0,-1,RIGHT(A3997,LEN(A3997)-B3997)+0)</f>
        <v>11973871</v>
      </c>
      <c r="F3997" s="1">
        <f>IF(C3997&lt;0,443300000,44330*(1-POWER(C3997/$A$1,1/5.255))*1000)</f>
        <v>11971278.773353789</v>
      </c>
      <c r="H3997" s="5">
        <f t="shared" si="62"/>
        <v>2.1649027672095334E-4</v>
      </c>
    </row>
    <row r="3998" spans="1:8">
      <c r="A3998" s="3" t="s">
        <v>15103</v>
      </c>
      <c r="B3998" s="1">
        <f>IF(ISERROR(SEARCH(" ",A3998)), 0, SEARCH(" ",A3998))</f>
        <v>6</v>
      </c>
      <c r="C3998" s="1">
        <f>IF(0=B3998,-1,LEFT(A3998,B3998-1)+0)</f>
        <v>16619</v>
      </c>
      <c r="D3998" s="1">
        <f>IF(B3998=0,-1,RIGHT(A3998,LEN(A3998)-B3998)+0)</f>
        <v>11981340</v>
      </c>
      <c r="F3998" s="1">
        <f>IF(C3998&lt;0,443300000,44330*(1-POWER(C3998/$A$1,1/5.255))*1000)</f>
        <v>11978683.906080894</v>
      </c>
      <c r="H3998" s="5">
        <f t="shared" si="62"/>
        <v>2.2168588147117332E-4</v>
      </c>
    </row>
    <row r="3999" spans="1:8">
      <c r="A3999" s="3" t="s">
        <v>15104</v>
      </c>
      <c r="B3999" s="1">
        <f>IF(ISERROR(SEARCH(" ",A3999)), 0, SEARCH(" ",A3999))</f>
        <v>6</v>
      </c>
      <c r="C3999" s="1">
        <f>IF(0=B3999,-1,LEFT(A3999,B3999-1)+0)</f>
        <v>16599</v>
      </c>
      <c r="D3999" s="1">
        <f>IF(B3999=0,-1,RIGHT(A3999,LEN(A3999)-B3999)+0)</f>
        <v>11988777</v>
      </c>
      <c r="F3999" s="1">
        <f>IF(C3999&lt;0,443300000,44330*(1-POWER(C3999/$A$1,1/5.255))*1000)</f>
        <v>11986096.258132422</v>
      </c>
      <c r="H3999" s="5">
        <f t="shared" si="62"/>
        <v>2.2360428153577776E-4</v>
      </c>
    </row>
    <row r="4000" spans="1:8">
      <c r="A4000" s="3" t="s">
        <v>15105</v>
      </c>
      <c r="B4000" s="1">
        <f>IF(ISERROR(SEARCH(" ",A4000)), 0, SEARCH(" ",A4000))</f>
        <v>6</v>
      </c>
      <c r="C4000" s="1">
        <f>IF(0=B4000,-1,LEFT(A4000,B4000-1)+0)</f>
        <v>16579</v>
      </c>
      <c r="D4000" s="1">
        <f>IF(B4000=0,-1,RIGHT(A4000,LEN(A4000)-B4000)+0)</f>
        <v>11996246</v>
      </c>
      <c r="F4000" s="1">
        <f>IF(C4000&lt;0,443300000,44330*(1-POWER(C4000/$A$1,1/5.255))*1000)</f>
        <v>11993515.845257794</v>
      </c>
      <c r="H4000" s="5">
        <f t="shared" si="62"/>
        <v>2.2758409107361715E-4</v>
      </c>
    </row>
    <row r="4001" spans="1:8">
      <c r="A4001" s="3" t="s">
        <v>15106</v>
      </c>
      <c r="B4001" s="1">
        <f>IF(ISERROR(SEARCH(" ",A4001)), 0, SEARCH(" ",A4001))</f>
        <v>6</v>
      </c>
      <c r="C4001" s="1">
        <f>IF(0=B4001,-1,LEFT(A4001,B4001-1)+0)</f>
        <v>16559</v>
      </c>
      <c r="D4001" s="1">
        <f>IF(B4001=0,-1,RIGHT(A4001,LEN(A4001)-B4001)+0)</f>
        <v>12003715</v>
      </c>
      <c r="F4001" s="1">
        <f>IF(C4001&lt;0,443300000,44330*(1-POWER(C4001/$A$1,1/5.255))*1000)</f>
        <v>12000942.683259843</v>
      </c>
      <c r="H4001" s="5">
        <f t="shared" si="62"/>
        <v>2.3095489522677627E-4</v>
      </c>
    </row>
    <row r="4002" spans="1:8">
      <c r="A4002" s="3" t="s">
        <v>15107</v>
      </c>
      <c r="B4002" s="1">
        <f>IF(ISERROR(SEARCH(" ",A4002)), 0, SEARCH(" ",A4002))</f>
        <v>6</v>
      </c>
      <c r="C4002" s="1">
        <f>IF(0=B4002,-1,LEFT(A4002,B4002-1)+0)</f>
        <v>16539</v>
      </c>
      <c r="D4002" s="1">
        <f>IF(B4002=0,-1,RIGHT(A4002,LEN(A4002)-B4002)+0)</f>
        <v>12011184</v>
      </c>
      <c r="F4002" s="1">
        <f>IF(C4002&lt;0,443300000,44330*(1-POWER(C4002/$A$1,1/5.255))*1000)</f>
        <v>12008376.787995039</v>
      </c>
      <c r="H4002" s="5">
        <f t="shared" si="62"/>
        <v>2.337165099595049E-4</v>
      </c>
    </row>
    <row r="4003" spans="1:8">
      <c r="A4003" s="3" t="s">
        <v>15108</v>
      </c>
      <c r="B4003" s="1">
        <f>IF(ISERROR(SEARCH(" ",A4003)), 0, SEARCH(" ",A4003))</f>
        <v>6</v>
      </c>
      <c r="C4003" s="1">
        <f>IF(0=B4003,-1,LEFT(A4003,B4003-1)+0)</f>
        <v>16519</v>
      </c>
      <c r="D4003" s="1">
        <f>IF(B4003=0,-1,RIGHT(A4003,LEN(A4003)-B4003)+0)</f>
        <v>12018653</v>
      </c>
      <c r="F4003" s="1">
        <f>IF(C4003&lt;0,443300000,44330*(1-POWER(C4003/$A$1,1/5.255))*1000)</f>
        <v>12015818.175373772</v>
      </c>
      <c r="H4003" s="5">
        <f t="shared" si="62"/>
        <v>2.3586874720718211E-4</v>
      </c>
    </row>
    <row r="4004" spans="1:8">
      <c r="A4004" s="3" t="s">
        <v>15109</v>
      </c>
      <c r="B4004" s="1">
        <f>IF(ISERROR(SEARCH(" ",A4004)), 0, SEARCH(" ",A4004))</f>
        <v>6</v>
      </c>
      <c r="C4004" s="1">
        <f>IF(0=B4004,-1,LEFT(A4004,B4004-1)+0)</f>
        <v>16499</v>
      </c>
      <c r="D4004" s="1">
        <f>IF(B4004=0,-1,RIGHT(A4004,LEN(A4004)-B4004)+0)</f>
        <v>12026122</v>
      </c>
      <c r="F4004" s="1">
        <f>IF(C4004&lt;0,443300000,44330*(1-POWER(C4004/$A$1,1/5.255))*1000)</f>
        <v>12023266.86136057</v>
      </c>
      <c r="H4004" s="5">
        <f t="shared" si="62"/>
        <v>2.3741141487086063E-4</v>
      </c>
    </row>
    <row r="4005" spans="1:8">
      <c r="A4005" s="3" t="s">
        <v>15110</v>
      </c>
      <c r="B4005" s="1">
        <f>IF(ISERROR(SEARCH(" ",A4005)), 0, SEARCH(" ",A4005))</f>
        <v>6</v>
      </c>
      <c r="C4005" s="1">
        <f>IF(0=B4005,-1,LEFT(A4005,B4005-1)+0)</f>
        <v>16479</v>
      </c>
      <c r="D4005" s="1">
        <f>IF(B4005=0,-1,RIGHT(A4005,LEN(A4005)-B4005)+0)</f>
        <v>12033591</v>
      </c>
      <c r="F4005" s="1">
        <f>IF(C4005&lt;0,443300000,44330*(1-POWER(C4005/$A$1,1/5.255))*1000)</f>
        <v>12030722.861974368</v>
      </c>
      <c r="H4005" s="5">
        <f t="shared" si="62"/>
        <v>2.3834431680718816E-4</v>
      </c>
    </row>
    <row r="4006" spans="1:8">
      <c r="A4006" s="3" t="s">
        <v>15111</v>
      </c>
      <c r="B4006" s="1">
        <f>IF(ISERROR(SEARCH(" ",A4006)), 0, SEARCH(" ",A4006))</f>
        <v>6</v>
      </c>
      <c r="C4006" s="1">
        <f>IF(0=B4006,-1,LEFT(A4006,B4006-1)+0)</f>
        <v>16459</v>
      </c>
      <c r="D4006" s="1">
        <f>IF(B4006=0,-1,RIGHT(A4006,LEN(A4006)-B4006)+0)</f>
        <v>12041060</v>
      </c>
      <c r="F4006" s="1">
        <f>IF(C4006&lt;0,443300000,44330*(1-POWER(C4006/$A$1,1/5.255))*1000)</f>
        <v>12038186.193288747</v>
      </c>
      <c r="H4006" s="5">
        <f t="shared" si="62"/>
        <v>2.3866725282099572E-4</v>
      </c>
    </row>
    <row r="4007" spans="1:8">
      <c r="A4007" s="3" t="s">
        <v>15112</v>
      </c>
      <c r="B4007" s="1">
        <f>IF(ISERROR(SEARCH(" ",A4007)), 0, SEARCH(" ",A4007))</f>
        <v>6</v>
      </c>
      <c r="C4007" s="1">
        <f>IF(0=B4007,-1,LEFT(A4007,B4007-1)+0)</f>
        <v>16439</v>
      </c>
      <c r="D4007" s="1">
        <f>IF(B4007=0,-1,RIGHT(A4007,LEN(A4007)-B4007)+0)</f>
        <v>12048497</v>
      </c>
      <c r="F4007" s="1">
        <f>IF(C4007&lt;0,443300000,44330*(1-POWER(C4007/$A$1,1/5.255))*1000)</f>
        <v>12045656.8714322</v>
      </c>
      <c r="H4007" s="5">
        <f t="shared" si="62"/>
        <v>2.3572471884251834E-4</v>
      </c>
    </row>
    <row r="4008" spans="1:8">
      <c r="A4008" s="3" t="s">
        <v>15113</v>
      </c>
      <c r="B4008" s="1">
        <f>IF(ISERROR(SEARCH(" ",A4008)), 0, SEARCH(" ",A4008))</f>
        <v>6</v>
      </c>
      <c r="C4008" s="1">
        <f>IF(0=B4008,-1,LEFT(A4008,B4008-1)+0)</f>
        <v>16419</v>
      </c>
      <c r="D4008" s="1">
        <f>IF(B4008=0,-1,RIGHT(A4008,LEN(A4008)-B4008)+0)</f>
        <v>12055966</v>
      </c>
      <c r="F4008" s="1">
        <f>IF(C4008&lt;0,443300000,44330*(1-POWER(C4008/$A$1,1/5.255))*1000)</f>
        <v>12053134.912588377</v>
      </c>
      <c r="H4008" s="5">
        <f t="shared" si="62"/>
        <v>2.3482874882223856E-4</v>
      </c>
    </row>
    <row r="4009" spans="1:8">
      <c r="A4009" s="3" t="s">
        <v>15114</v>
      </c>
      <c r="B4009" s="1">
        <f>IF(ISERROR(SEARCH(" ",A4009)), 0, SEARCH(" ",A4009))</f>
        <v>6</v>
      </c>
      <c r="C4009" s="1">
        <f>IF(0=B4009,-1,LEFT(A4009,B4009-1)+0)</f>
        <v>16399</v>
      </c>
      <c r="D4009" s="1">
        <f>IF(B4009=0,-1,RIGHT(A4009,LEN(A4009)-B4009)+0)</f>
        <v>12063435</v>
      </c>
      <c r="F4009" s="1">
        <f>IF(C4009&lt;0,443300000,44330*(1-POWER(C4009/$A$1,1/5.255))*1000)</f>
        <v>12060620.33299635</v>
      </c>
      <c r="H4009" s="5">
        <f t="shared" si="62"/>
        <v>2.3332218424107381E-4</v>
      </c>
    </row>
    <row r="4010" spans="1:8">
      <c r="A4010" s="3" t="s">
        <v>15115</v>
      </c>
      <c r="B4010" s="1">
        <f>IF(ISERROR(SEARCH(" ",A4010)), 0, SEARCH(" ",A4010))</f>
        <v>6</v>
      </c>
      <c r="C4010" s="1">
        <f>IF(0=B4010,-1,LEFT(A4010,B4010-1)+0)</f>
        <v>16379</v>
      </c>
      <c r="D4010" s="1">
        <f>IF(B4010=0,-1,RIGHT(A4010,LEN(A4010)-B4010)+0)</f>
        <v>12070904</v>
      </c>
      <c r="F4010" s="1">
        <f>IF(C4010&lt;0,443300000,44330*(1-POWER(C4010/$A$1,1/5.255))*1000)</f>
        <v>12068113.148950847</v>
      </c>
      <c r="H4010" s="5">
        <f t="shared" si="62"/>
        <v>2.3120480861691338E-4</v>
      </c>
    </row>
    <row r="4011" spans="1:8">
      <c r="A4011" s="3" t="s">
        <v>15116</v>
      </c>
      <c r="B4011" s="1">
        <f>IF(ISERROR(SEARCH(" ",A4011)), 0, SEARCH(" ",A4011))</f>
        <v>6</v>
      </c>
      <c r="C4011" s="1">
        <f>IF(0=B4011,-1,LEFT(A4011,B4011-1)+0)</f>
        <v>16359</v>
      </c>
      <c r="D4011" s="1">
        <f>IF(B4011=0,-1,RIGHT(A4011,LEN(A4011)-B4011)+0)</f>
        <v>12078373</v>
      </c>
      <c r="F4011" s="1">
        <f>IF(C4011&lt;0,443300000,44330*(1-POWER(C4011/$A$1,1/5.255))*1000)</f>
        <v>12075613.376802545</v>
      </c>
      <c r="H4011" s="5">
        <f t="shared" si="62"/>
        <v>2.2847640137086005E-4</v>
      </c>
    </row>
    <row r="4012" spans="1:8">
      <c r="A4012" s="3" t="s">
        <v>15117</v>
      </c>
      <c r="B4012" s="1">
        <f>IF(ISERROR(SEARCH(" ",A4012)), 0, SEARCH(" ",A4012))</f>
        <v>6</v>
      </c>
      <c r="C4012" s="1">
        <f>IF(0=B4012,-1,LEFT(A4012,B4012-1)+0)</f>
        <v>16339</v>
      </c>
      <c r="D4012" s="1">
        <f>IF(B4012=0,-1,RIGHT(A4012,LEN(A4012)-B4012)+0)</f>
        <v>12085843</v>
      </c>
      <c r="F4012" s="1">
        <f>IF(C4012&lt;0,443300000,44330*(1-POWER(C4012/$A$1,1/5.255))*1000)</f>
        <v>12083121.032958312</v>
      </c>
      <c r="H4012" s="5">
        <f t="shared" si="62"/>
        <v>2.2521946062744981E-4</v>
      </c>
    </row>
    <row r="4013" spans="1:8">
      <c r="A4013" s="3" t="s">
        <v>15118</v>
      </c>
      <c r="B4013" s="1">
        <f>IF(ISERROR(SEARCH(" ",A4013)), 0, SEARCH(" ",A4013))</f>
        <v>6</v>
      </c>
      <c r="C4013" s="1">
        <f>IF(0=B4013,-1,LEFT(A4013,B4013-1)+0)</f>
        <v>16319</v>
      </c>
      <c r="D4013" s="1">
        <f>IF(B4013=0,-1,RIGHT(A4013,LEN(A4013)-B4013)+0)</f>
        <v>12093312</v>
      </c>
      <c r="F4013" s="1">
        <f>IF(C4013&lt;0,443300000,44330*(1-POWER(C4013/$A$1,1/5.255))*1000)</f>
        <v>12090636.133881463</v>
      </c>
      <c r="H4013" s="5">
        <f t="shared" si="62"/>
        <v>2.2126826121225205E-4</v>
      </c>
    </row>
    <row r="4014" spans="1:8">
      <c r="A4014" s="3" t="s">
        <v>15119</v>
      </c>
      <c r="B4014" s="1">
        <f>IF(ISERROR(SEARCH(" ",A4014)), 0, SEARCH(" ",A4014))</f>
        <v>6</v>
      </c>
      <c r="C4014" s="1">
        <f>IF(0=B4014,-1,LEFT(A4014,B4014-1)+0)</f>
        <v>16299</v>
      </c>
      <c r="D4014" s="1">
        <f>IF(B4014=0,-1,RIGHT(A4014,LEN(A4014)-B4014)+0)</f>
        <v>12100781</v>
      </c>
      <c r="F4014" s="1">
        <f>IF(C4014&lt;0,443300000,44330*(1-POWER(C4014/$A$1,1/5.255))*1000)</f>
        <v>12098158.696092043</v>
      </c>
      <c r="H4014" s="5">
        <f t="shared" si="62"/>
        <v>2.1670534389118588E-4</v>
      </c>
    </row>
    <row r="4015" spans="1:8">
      <c r="A4015" s="3" t="s">
        <v>15120</v>
      </c>
      <c r="B4015" s="1">
        <f>IF(ISERROR(SEARCH(" ",A4015)), 0, SEARCH(" ",A4015))</f>
        <v>6</v>
      </c>
      <c r="C4015" s="1">
        <f>IF(0=B4015,-1,LEFT(A4015,B4015-1)+0)</f>
        <v>16279</v>
      </c>
      <c r="D4015" s="1">
        <f>IF(B4015=0,-1,RIGHT(A4015,LEN(A4015)-B4015)+0)</f>
        <v>12108250</v>
      </c>
      <c r="F4015" s="1">
        <f>IF(C4015&lt;0,443300000,44330*(1-POWER(C4015/$A$1,1/5.255))*1000)</f>
        <v>12105688.736167081</v>
      </c>
      <c r="H4015" s="5">
        <f t="shared" si="62"/>
        <v>2.1153047161392435E-4</v>
      </c>
    </row>
    <row r="4016" spans="1:8">
      <c r="A4016" s="3" t="s">
        <v>15121</v>
      </c>
      <c r="B4016" s="1">
        <f>IF(ISERROR(SEARCH(" ",A4016)), 0, SEARCH(" ",A4016))</f>
        <v>6</v>
      </c>
      <c r="C4016" s="1">
        <f>IF(0=B4016,-1,LEFT(A4016,B4016-1)+0)</f>
        <v>16259</v>
      </c>
      <c r="D4016" s="1">
        <f>IF(B4016=0,-1,RIGHT(A4016,LEN(A4016)-B4016)+0)</f>
        <v>12115687</v>
      </c>
      <c r="F4016" s="1">
        <f>IF(C4016&lt;0,443300000,44330*(1-POWER(C4016/$A$1,1/5.255))*1000)</f>
        <v>12113226.270740846</v>
      </c>
      <c r="H4016" s="5">
        <f t="shared" si="62"/>
        <v>2.0310274268011612E-4</v>
      </c>
    </row>
    <row r="4017" spans="1:8">
      <c r="A4017" s="3" t="s">
        <v>15122</v>
      </c>
      <c r="B4017" s="1">
        <f>IF(ISERROR(SEARCH(" ",A4017)), 0, SEARCH(" ",A4017))</f>
        <v>6</v>
      </c>
      <c r="C4017" s="1">
        <f>IF(0=B4017,-1,LEFT(A4017,B4017-1)+0)</f>
        <v>16239</v>
      </c>
      <c r="D4017" s="1">
        <f>IF(B4017=0,-1,RIGHT(A4017,LEN(A4017)-B4017)+0)</f>
        <v>12123156</v>
      </c>
      <c r="F4017" s="1">
        <f>IF(C4017&lt;0,443300000,44330*(1-POWER(C4017/$A$1,1/5.255))*1000)</f>
        <v>12120771.316505138</v>
      </c>
      <c r="H4017" s="5">
        <f t="shared" si="62"/>
        <v>1.9670484277049385E-4</v>
      </c>
    </row>
    <row r="4018" spans="1:8">
      <c r="A4018" s="3" t="s">
        <v>15123</v>
      </c>
      <c r="B4018" s="1">
        <f>IF(ISERROR(SEARCH(" ",A4018)), 0, SEARCH(" ",A4018))</f>
        <v>6</v>
      </c>
      <c r="C4018" s="1">
        <f>IF(0=B4018,-1,LEFT(A4018,B4018-1)+0)</f>
        <v>16219</v>
      </c>
      <c r="D4018" s="1">
        <f>IF(B4018=0,-1,RIGHT(A4018,LEN(A4018)-B4018)+0)</f>
        <v>12130625</v>
      </c>
      <c r="F4018" s="1">
        <f>IF(C4018&lt;0,443300000,44330*(1-POWER(C4018/$A$1,1/5.255))*1000)</f>
        <v>12128323.890209541</v>
      </c>
      <c r="H4018" s="5">
        <f t="shared" si="62"/>
        <v>1.8969424827321553E-4</v>
      </c>
    </row>
    <row r="4019" spans="1:8">
      <c r="A4019" s="3" t="s">
        <v>15124</v>
      </c>
      <c r="B4019" s="1">
        <f>IF(ISERROR(SEARCH(" ",A4019)), 0, SEARCH(" ",A4019))</f>
        <v>6</v>
      </c>
      <c r="C4019" s="1">
        <f>IF(0=B4019,-1,LEFT(A4019,B4019-1)+0)</f>
        <v>16199</v>
      </c>
      <c r="D4019" s="1">
        <f>IF(B4019=0,-1,RIGHT(A4019,LEN(A4019)-B4019)+0)</f>
        <v>12138094</v>
      </c>
      <c r="F4019" s="1">
        <f>IF(C4019&lt;0,443300000,44330*(1-POWER(C4019/$A$1,1/5.255))*1000)</f>
        <v>12135884.008661697</v>
      </c>
      <c r="H4019" s="5">
        <f t="shared" si="62"/>
        <v>1.8207070552455045E-4</v>
      </c>
    </row>
    <row r="4020" spans="1:8">
      <c r="A4020" s="3" t="s">
        <v>15125</v>
      </c>
      <c r="B4020" s="1">
        <f>IF(ISERROR(SEARCH(" ",A4020)), 0, SEARCH(" ",A4020))</f>
        <v>6</v>
      </c>
      <c r="C4020" s="1">
        <f>IF(0=B4020,-1,LEFT(A4020,B4020-1)+0)</f>
        <v>16179</v>
      </c>
      <c r="D4020" s="1">
        <f>IF(B4020=0,-1,RIGHT(A4020,LEN(A4020)-B4020)+0)</f>
        <v>12145563</v>
      </c>
      <c r="F4020" s="1">
        <f>IF(C4020&lt;0,443300000,44330*(1-POWER(C4020/$A$1,1/5.255))*1000)</f>
        <v>12143451.688727602</v>
      </c>
      <c r="H4020" s="5">
        <f t="shared" si="62"/>
        <v>1.7383395668011745E-4</v>
      </c>
    </row>
    <row r="4021" spans="1:8">
      <c r="A4021" s="3" t="s">
        <v>15126</v>
      </c>
      <c r="B4021" s="1">
        <f>IF(ISERROR(SEARCH(" ",A4021)), 0, SEARCH(" ",A4021))</f>
        <v>6</v>
      </c>
      <c r="C4021" s="1">
        <f>IF(0=B4021,-1,LEFT(A4021,B4021-1)+0)</f>
        <v>16159</v>
      </c>
      <c r="D4021" s="1">
        <f>IF(B4021=0,-1,RIGHT(A4021,LEN(A4021)-B4021)+0)</f>
        <v>12153032</v>
      </c>
      <c r="F4021" s="1">
        <f>IF(C4021&lt;0,443300000,44330*(1-POWER(C4021/$A$1,1/5.255))*1000)</f>
        <v>12151026.947331833</v>
      </c>
      <c r="H4021" s="5">
        <f t="shared" si="62"/>
        <v>1.6498373970933987E-4</v>
      </c>
    </row>
    <row r="4022" spans="1:8">
      <c r="A4022" s="3" t="s">
        <v>15127</v>
      </c>
      <c r="B4022" s="1">
        <f>IF(ISERROR(SEARCH(" ",A4022)), 0, SEARCH(" ",A4022))</f>
        <v>6</v>
      </c>
      <c r="C4022" s="1">
        <f>IF(0=B4022,-1,LEFT(A4022,B4022-1)+0)</f>
        <v>16139</v>
      </c>
      <c r="D4022" s="1">
        <f>IF(B4022=0,-1,RIGHT(A4022,LEN(A4022)-B4022)+0)</f>
        <v>12160501</v>
      </c>
      <c r="F4022" s="1">
        <f>IF(C4022&lt;0,443300000,44330*(1-POWER(C4022/$A$1,1/5.255))*1000)</f>
        <v>12158609.801457878</v>
      </c>
      <c r="H4022" s="5">
        <f t="shared" si="62"/>
        <v>1.5551978838057722E-4</v>
      </c>
    </row>
    <row r="4023" spans="1:8">
      <c r="A4023" s="3" t="s">
        <v>15128</v>
      </c>
      <c r="B4023" s="1">
        <f>IF(ISERROR(SEARCH(" ",A4023)), 0, SEARCH(" ",A4023))</f>
        <v>6</v>
      </c>
      <c r="C4023" s="1">
        <f>IF(0=B4023,-1,LEFT(A4023,B4023-1)+0)</f>
        <v>16119</v>
      </c>
      <c r="D4023" s="1">
        <f>IF(B4023=0,-1,RIGHT(A4023,LEN(A4023)-B4023)+0)</f>
        <v>12167970</v>
      </c>
      <c r="F4023" s="1">
        <f>IF(C4023&lt;0,443300000,44330*(1-POWER(C4023/$A$1,1/5.255))*1000)</f>
        <v>12166200.26814837</v>
      </c>
      <c r="H4023" s="5">
        <f t="shared" si="62"/>
        <v>1.4544183225549643E-4</v>
      </c>
    </row>
    <row r="4024" spans="1:8">
      <c r="A4024" s="3" t="s">
        <v>15129</v>
      </c>
      <c r="B4024" s="1">
        <f>IF(ISERROR(SEARCH(" ",A4024)), 0, SEARCH(" ",A4024))</f>
        <v>6</v>
      </c>
      <c r="C4024" s="1">
        <f>IF(0=B4024,-1,LEFT(A4024,B4024-1)+0)</f>
        <v>16099</v>
      </c>
      <c r="D4024" s="1">
        <f>IF(B4024=0,-1,RIGHT(A4024,LEN(A4024)-B4024)+0)</f>
        <v>12175439</v>
      </c>
      <c r="F4024" s="1">
        <f>IF(C4024&lt;0,443300000,44330*(1-POWER(C4024/$A$1,1/5.255))*1000)</f>
        <v>12173798.364505403</v>
      </c>
      <c r="H4024" s="5">
        <f t="shared" si="62"/>
        <v>1.3474959667550846E-4</v>
      </c>
    </row>
    <row r="4025" spans="1:8">
      <c r="A4025" s="3" t="s">
        <v>15130</v>
      </c>
      <c r="B4025" s="1">
        <f>IF(ISERROR(SEARCH(" ",A4025)), 0, SEARCH(" ",A4025))</f>
        <v>6</v>
      </c>
      <c r="C4025" s="1">
        <f>IF(0=B4025,-1,LEFT(A4025,B4025-1)+0)</f>
        <v>16079</v>
      </c>
      <c r="D4025" s="1">
        <f>IF(B4025=0,-1,RIGHT(A4025,LEN(A4025)-B4025)+0)</f>
        <v>12182876</v>
      </c>
      <c r="F4025" s="1">
        <f>IF(C4025&lt;0,443300000,44330*(1-POWER(C4025/$A$1,1/5.255))*1000)</f>
        <v>12181404.107690787</v>
      </c>
      <c r="H4025" s="5">
        <f t="shared" si="62"/>
        <v>1.2081648940800654E-4</v>
      </c>
    </row>
    <row r="4026" spans="1:8">
      <c r="A4026" s="3" t="s">
        <v>15131</v>
      </c>
      <c r="B4026" s="1">
        <f>IF(ISERROR(SEARCH(" ",A4026)), 0, SEARCH(" ",A4026))</f>
        <v>6</v>
      </c>
      <c r="C4026" s="1">
        <f>IF(0=B4026,-1,LEFT(A4026,B4026-1)+0)</f>
        <v>16059</v>
      </c>
      <c r="D4026" s="1">
        <f>IF(B4026=0,-1,RIGHT(A4026,LEN(A4026)-B4026)+0)</f>
        <v>12190345</v>
      </c>
      <c r="F4026" s="1">
        <f>IF(C4026&lt;0,443300000,44330*(1-POWER(C4026/$A$1,1/5.255))*1000)</f>
        <v>12189017.514926335</v>
      </c>
      <c r="H4026" s="5">
        <f t="shared" si="62"/>
        <v>1.0889643186186748E-4</v>
      </c>
    </row>
    <row r="4027" spans="1:8">
      <c r="A4027" s="3" t="s">
        <v>15132</v>
      </c>
      <c r="B4027" s="1">
        <f>IF(ISERROR(SEARCH(" ",A4027)), 0, SEARCH(" ",A4027))</f>
        <v>6</v>
      </c>
      <c r="C4027" s="1">
        <f>IF(0=B4027,-1,LEFT(A4027,B4027-1)+0)</f>
        <v>16039</v>
      </c>
      <c r="D4027" s="1">
        <f>IF(B4027=0,-1,RIGHT(A4027,LEN(A4027)-B4027)+0)</f>
        <v>12197814</v>
      </c>
      <c r="F4027" s="1">
        <f>IF(C4027&lt;0,443300000,44330*(1-POWER(C4027/$A$1,1/5.255))*1000)</f>
        <v>12196638.603494165</v>
      </c>
      <c r="H4027" s="5">
        <f t="shared" si="62"/>
        <v>9.636124192699895E-5</v>
      </c>
    </row>
    <row r="4028" spans="1:8">
      <c r="A4028" s="3" t="s">
        <v>15133</v>
      </c>
      <c r="B4028" s="1">
        <f>IF(ISERROR(SEARCH(" ",A4028)), 0, SEARCH(" ",A4028))</f>
        <v>6</v>
      </c>
      <c r="C4028" s="1">
        <f>IF(0=B4028,-1,LEFT(A4028,B4028-1)+0)</f>
        <v>16019</v>
      </c>
      <c r="D4028" s="1">
        <f>IF(B4028=0,-1,RIGHT(A4028,LEN(A4028)-B4028)+0)</f>
        <v>12205283</v>
      </c>
      <c r="F4028" s="1">
        <f>IF(C4028&lt;0,443300000,44330*(1-POWER(C4028/$A$1,1/5.255))*1000)</f>
        <v>12204267.390736971</v>
      </c>
      <c r="H4028" s="5">
        <f t="shared" si="62"/>
        <v>8.3210627973882257E-5</v>
      </c>
    </row>
    <row r="4029" spans="1:8">
      <c r="A4029" s="3" t="s">
        <v>15134</v>
      </c>
      <c r="B4029" s="1">
        <f>IF(ISERROR(SEARCH(" ",A4029)), 0, SEARCH(" ",A4029))</f>
        <v>6</v>
      </c>
      <c r="C4029" s="1">
        <f>IF(0=B4029,-1,LEFT(A4029,B4029-1)+0)</f>
        <v>15999</v>
      </c>
      <c r="D4029" s="1">
        <f>IF(B4029=0,-1,RIGHT(A4029,LEN(A4029)-B4029)+0)</f>
        <v>12212753</v>
      </c>
      <c r="F4029" s="1">
        <f>IF(C4029&lt;0,443300000,44330*(1-POWER(C4029/$A$1,1/5.255))*1000)</f>
        <v>12211903.894058313</v>
      </c>
      <c r="H4029" s="5">
        <f t="shared" si="62"/>
        <v>6.9526170036090905E-5</v>
      </c>
    </row>
    <row r="4030" spans="1:8">
      <c r="A4030" s="3" t="s">
        <v>15135</v>
      </c>
      <c r="B4030" s="1">
        <f>IF(ISERROR(SEARCH(" ",A4030)), 0, SEARCH(" ",A4030))</f>
        <v>6</v>
      </c>
      <c r="C4030" s="1">
        <f>IF(0=B4030,-1,LEFT(A4030,B4030-1)+0)</f>
        <v>15979</v>
      </c>
      <c r="D4030" s="1">
        <f>IF(B4030=0,-1,RIGHT(A4030,LEN(A4030)-B4030)+0)</f>
        <v>12220222</v>
      </c>
      <c r="F4030" s="1">
        <f>IF(C4030&lt;0,443300000,44330*(1-POWER(C4030/$A$1,1/5.255))*1000)</f>
        <v>12219548.130922914</v>
      </c>
      <c r="H4030" s="5">
        <f t="shared" si="62"/>
        <v>5.5143767198865015E-5</v>
      </c>
    </row>
    <row r="4031" spans="1:8">
      <c r="A4031" s="3" t="s">
        <v>15136</v>
      </c>
      <c r="B4031" s="1">
        <f>IF(ISERROR(SEARCH(" ",A4031)), 0, SEARCH(" ",A4031))</f>
        <v>6</v>
      </c>
      <c r="C4031" s="1">
        <f>IF(0=B4031,-1,LEFT(A4031,B4031-1)+0)</f>
        <v>15959</v>
      </c>
      <c r="D4031" s="1">
        <f>IF(B4031=0,-1,RIGHT(A4031,LEN(A4031)-B4031)+0)</f>
        <v>12227691</v>
      </c>
      <c r="F4031" s="1">
        <f>IF(C4031&lt;0,443300000,44330*(1-POWER(C4031/$A$1,1/5.255))*1000)</f>
        <v>12227200.118856939</v>
      </c>
      <c r="H4031" s="5">
        <f t="shared" si="62"/>
        <v>4.0145039898493034E-5</v>
      </c>
    </row>
    <row r="4032" spans="1:8">
      <c r="A4032" s="3" t="s">
        <v>15137</v>
      </c>
      <c r="B4032" s="1">
        <f>IF(ISERROR(SEARCH(" ",A4032)), 0, SEARCH(" ",A4032))</f>
        <v>6</v>
      </c>
      <c r="C4032" s="1">
        <f>IF(0=B4032,-1,LEFT(A4032,B4032-1)+0)</f>
        <v>15939</v>
      </c>
      <c r="D4032" s="1">
        <f>IF(B4032=0,-1,RIGHT(A4032,LEN(A4032)-B4032)+0)</f>
        <v>12235160</v>
      </c>
      <c r="F4032" s="1">
        <f>IF(C4032&lt;0,443300000,44330*(1-POWER(C4032/$A$1,1/5.255))*1000)</f>
        <v>12234859.875448309</v>
      </c>
      <c r="H4032" s="5">
        <f t="shared" si="62"/>
        <v>2.4529679357778314E-5</v>
      </c>
    </row>
    <row r="4033" spans="1:8">
      <c r="A4033" s="3" t="s">
        <v>15138</v>
      </c>
      <c r="B4033" s="1">
        <f>IF(ISERROR(SEARCH(" ",A4033)), 0, SEARCH(" ",A4033))</f>
        <v>6</v>
      </c>
      <c r="C4033" s="1">
        <f>IF(0=B4033,-1,LEFT(A4033,B4033-1)+0)</f>
        <v>15919</v>
      </c>
      <c r="D4033" s="1">
        <f>IF(B4033=0,-1,RIGHT(A4033,LEN(A4033)-B4033)+0)</f>
        <v>12242597</v>
      </c>
      <c r="F4033" s="1">
        <f>IF(C4033&lt;0,443300000,44330*(1-POWER(C4033/$A$1,1/5.255))*1000)</f>
        <v>12242527.418346973</v>
      </c>
      <c r="H4033" s="5">
        <f t="shared" si="62"/>
        <v>5.6835696729104073E-6</v>
      </c>
    </row>
    <row r="4034" spans="1:8">
      <c r="A4034" s="3" t="s">
        <v>15139</v>
      </c>
      <c r="B4034" s="1">
        <f>IF(ISERROR(SEARCH(" ",A4034)), 0, SEARCH(" ",A4034))</f>
        <v>6</v>
      </c>
      <c r="C4034" s="1">
        <f>IF(0=B4034,-1,LEFT(A4034,B4034-1)+0)</f>
        <v>15899</v>
      </c>
      <c r="D4034" s="1">
        <f>IF(B4034=0,-1,RIGHT(A4034,LEN(A4034)-B4034)+0)</f>
        <v>12250348</v>
      </c>
      <c r="F4034" s="1">
        <f>IF(C4034&lt;0,443300000,44330*(1-POWER(C4034/$A$1,1/5.255))*1000)</f>
        <v>12250202.765265223</v>
      </c>
      <c r="H4034" s="5">
        <f t="shared" si="62"/>
        <v>1.1855559921837417E-5</v>
      </c>
    </row>
    <row r="4035" spans="1:8">
      <c r="A4035" s="3" t="s">
        <v>15140</v>
      </c>
      <c r="B4035" s="1">
        <f>IF(ISERROR(SEARCH(" ",A4035)), 0, SEARCH(" ",A4035))</f>
        <v>6</v>
      </c>
      <c r="C4035" s="1">
        <f>IF(0=B4035,-1,LEFT(A4035,B4035-1)+0)</f>
        <v>15879</v>
      </c>
      <c r="D4035" s="1">
        <f>IF(B4035=0,-1,RIGHT(A4035,LEN(A4035)-B4035)+0)</f>
        <v>12258242</v>
      </c>
      <c r="F4035" s="1">
        <f>IF(C4035&lt;0,443300000,44330*(1-POWER(C4035/$A$1,1/5.255))*1000)</f>
        <v>12257885.933977978</v>
      </c>
      <c r="H4035" s="5">
        <f t="shared" si="62"/>
        <v>2.9047070699183126E-5</v>
      </c>
    </row>
    <row r="4036" spans="1:8">
      <c r="A4036" s="3" t="s">
        <v>15141</v>
      </c>
      <c r="B4036" s="1">
        <f>IF(ISERROR(SEARCH(" ",A4036)), 0, SEARCH(" ",A4036))</f>
        <v>6</v>
      </c>
      <c r="C4036" s="1">
        <f>IF(0=B4036,-1,LEFT(A4036,B4036-1)+0)</f>
        <v>15859</v>
      </c>
      <c r="D4036" s="1">
        <f>IF(B4036=0,-1,RIGHT(A4036,LEN(A4036)-B4036)+0)</f>
        <v>12266136</v>
      </c>
      <c r="F4036" s="1">
        <f>IF(C4036&lt;0,443300000,44330*(1-POWER(C4036/$A$1,1/5.255))*1000)</f>
        <v>12265576.942323109</v>
      </c>
      <c r="H4036" s="5">
        <f t="shared" ref="H4036:H4099" si="63">IF(D4036&gt;0,ABS((F4036-D4036)/D4036),0)</f>
        <v>4.5577325809110953E-5</v>
      </c>
    </row>
    <row r="4037" spans="1:8">
      <c r="A4037" s="3" t="s">
        <v>15142</v>
      </c>
      <c r="B4037" s="1">
        <f>IF(ISERROR(SEARCH(" ",A4037)), 0, SEARCH(" ",A4037))</f>
        <v>6</v>
      </c>
      <c r="C4037" s="1">
        <f>IF(0=B4037,-1,LEFT(A4037,B4037-1)+0)</f>
        <v>15839</v>
      </c>
      <c r="D4037" s="1">
        <f>IF(B4037=0,-1,RIGHT(A4037,LEN(A4037)-B4037)+0)</f>
        <v>12274030</v>
      </c>
      <c r="F4037" s="1">
        <f>IF(C4037&lt;0,443300000,44330*(1-POWER(C4037/$A$1,1/5.255))*1000)</f>
        <v>12273275.8082017</v>
      </c>
      <c r="H4037" s="5">
        <f t="shared" si="63"/>
        <v>6.1446142652376681E-5</v>
      </c>
    </row>
    <row r="4038" spans="1:8">
      <c r="A4038" s="3" t="s">
        <v>15143</v>
      </c>
      <c r="B4038" s="1">
        <f>IF(ISERROR(SEARCH(" ",A4038)), 0, SEARCH(" ",A4038))</f>
        <v>6</v>
      </c>
      <c r="C4038" s="1">
        <f>IF(0=B4038,-1,LEFT(A4038,B4038-1)+0)</f>
        <v>15819</v>
      </c>
      <c r="D4038" s="1">
        <f>IF(B4038=0,-1,RIGHT(A4038,LEN(A4038)-B4038)+0)</f>
        <v>12281924</v>
      </c>
      <c r="F4038" s="1">
        <f>IF(C4038&lt;0,443300000,44330*(1-POWER(C4038/$A$1,1/5.255))*1000)</f>
        <v>12280982.549578397</v>
      </c>
      <c r="H4038" s="5">
        <f t="shared" si="63"/>
        <v>7.6653333924179675E-5</v>
      </c>
    </row>
    <row r="4039" spans="1:8">
      <c r="A4039" s="3" t="s">
        <v>15144</v>
      </c>
      <c r="B4039" s="1">
        <f>IF(ISERROR(SEARCH(" ",A4039)), 0, SEARCH(" ",A4039))</f>
        <v>6</v>
      </c>
      <c r="C4039" s="1">
        <f>IF(0=B4039,-1,LEFT(A4039,B4039-1)+0)</f>
        <v>15799</v>
      </c>
      <c r="D4039" s="1">
        <f>IF(B4039=0,-1,RIGHT(A4039,LEN(A4039)-B4039)+0)</f>
        <v>12289818</v>
      </c>
      <c r="F4039" s="1">
        <f>IF(C4039&lt;0,443300000,44330*(1-POWER(C4039/$A$1,1/5.255))*1000)</f>
        <v>12288697.184481693</v>
      </c>
      <c r="H4039" s="5">
        <f t="shared" si="63"/>
        <v>9.1198707605480263E-5</v>
      </c>
    </row>
    <row r="4040" spans="1:8">
      <c r="A4040" s="3" t="s">
        <v>15145</v>
      </c>
      <c r="B4040" s="1">
        <f>IF(ISERROR(SEARCH(" ",A4040)), 0, SEARCH(" ",A4040))</f>
        <v>6</v>
      </c>
      <c r="C4040" s="1">
        <f>IF(0=B4040,-1,LEFT(A4040,B4040-1)+0)</f>
        <v>15779</v>
      </c>
      <c r="D4040" s="1">
        <f>IF(B4040=0,-1,RIGHT(A4040,LEN(A4040)-B4040)+0)</f>
        <v>12297712</v>
      </c>
      <c r="F4040" s="1">
        <f>IF(C4040&lt;0,443300000,44330*(1-POWER(C4040/$A$1,1/5.255))*1000)</f>
        <v>12296419.731004236</v>
      </c>
      <c r="H4040" s="5">
        <f t="shared" si="63"/>
        <v>1.0508206695389631E-4</v>
      </c>
    </row>
    <row r="4041" spans="1:8">
      <c r="A4041" s="3" t="s">
        <v>15146</v>
      </c>
      <c r="B4041" s="1">
        <f>IF(ISERROR(SEARCH(" ",A4041)), 0, SEARCH(" ",A4041))</f>
        <v>6</v>
      </c>
      <c r="C4041" s="1">
        <f>IF(0=B4041,-1,LEFT(A4041,B4041-1)+0)</f>
        <v>15759</v>
      </c>
      <c r="D4041" s="1">
        <f>IF(B4041=0,-1,RIGHT(A4041,LEN(A4041)-B4041)+0)</f>
        <v>12305606</v>
      </c>
      <c r="F4041" s="1">
        <f>IF(C4041&lt;0,443300000,44330*(1-POWER(C4041/$A$1,1/5.255))*1000)</f>
        <v>12304150.207303131</v>
      </c>
      <c r="H4041" s="5">
        <f t="shared" si="63"/>
        <v>1.1830321049357511E-4</v>
      </c>
    </row>
    <row r="4042" spans="1:8">
      <c r="A4042" s="3" t="s">
        <v>15147</v>
      </c>
      <c r="B4042" s="1">
        <f>IF(ISERROR(SEARCH(" ",A4042)), 0, SEARCH(" ",A4042))</f>
        <v>6</v>
      </c>
      <c r="C4042" s="1">
        <f>IF(0=B4042,-1,LEFT(A4042,B4042-1)+0)</f>
        <v>15739</v>
      </c>
      <c r="D4042" s="1">
        <f>IF(B4042=0,-1,RIGHT(A4042,LEN(A4042)-B4042)+0)</f>
        <v>12313466</v>
      </c>
      <c r="F4042" s="1">
        <f>IF(C4042&lt;0,443300000,44330*(1-POWER(C4042/$A$1,1/5.255))*1000)</f>
        <v>12311888.631600281</v>
      </c>
      <c r="H4042" s="5">
        <f t="shared" si="63"/>
        <v>1.2810108865519881E-4</v>
      </c>
    </row>
    <row r="4043" spans="1:8">
      <c r="A4043" s="3" t="s">
        <v>15148</v>
      </c>
      <c r="B4043" s="1">
        <f>IF(ISERROR(SEARCH(" ",A4043)), 0, SEARCH(" ",A4043))</f>
        <v>6</v>
      </c>
      <c r="C4043" s="1">
        <f>IF(0=B4043,-1,LEFT(A4043,B4043-1)+0)</f>
        <v>15719</v>
      </c>
      <c r="D4043" s="1">
        <f>IF(B4043=0,-1,RIGHT(A4043,LEN(A4043)-B4043)+0)</f>
        <v>12321360</v>
      </c>
      <c r="F4043" s="1">
        <f>IF(C4043&lt;0,443300000,44330*(1-POWER(C4043/$A$1,1/5.255))*1000)</f>
        <v>12319635.022182662</v>
      </c>
      <c r="H4043" s="5">
        <f t="shared" si="63"/>
        <v>1.3999897879275988E-4</v>
      </c>
    </row>
    <row r="4044" spans="1:8">
      <c r="A4044" s="3" t="s">
        <v>15149</v>
      </c>
      <c r="B4044" s="1">
        <f>IF(ISERROR(SEARCH(" ",A4044)), 0, SEARCH(" ",A4044))</f>
        <v>6</v>
      </c>
      <c r="C4044" s="1">
        <f>IF(0=B4044,-1,LEFT(A4044,B4044-1)+0)</f>
        <v>15699</v>
      </c>
      <c r="D4044" s="1">
        <f>IF(B4044=0,-1,RIGHT(A4044,LEN(A4044)-B4044)+0)</f>
        <v>12329254</v>
      </c>
      <c r="F4044" s="1">
        <f>IF(C4044&lt;0,443300000,44330*(1-POWER(C4044/$A$1,1/5.255))*1000)</f>
        <v>12327389.397402667</v>
      </c>
      <c r="H4044" s="5">
        <f t="shared" si="63"/>
        <v>1.512340160510515E-4</v>
      </c>
    </row>
    <row r="4045" spans="1:8">
      <c r="A4045" s="3" t="s">
        <v>15150</v>
      </c>
      <c r="B4045" s="1">
        <f>IF(ISERROR(SEARCH(" ",A4045)), 0, SEARCH(" ",A4045))</f>
        <v>6</v>
      </c>
      <c r="C4045" s="1">
        <f>IF(0=B4045,-1,LEFT(A4045,B4045-1)+0)</f>
        <v>15679</v>
      </c>
      <c r="D4045" s="1">
        <f>IF(B4045=0,-1,RIGHT(A4045,LEN(A4045)-B4045)+0)</f>
        <v>12337148</v>
      </c>
      <c r="F4045" s="1">
        <f>IF(C4045&lt;0,443300000,44330*(1-POWER(C4045/$A$1,1/5.255))*1000)</f>
        <v>12335151.77567842</v>
      </c>
      <c r="H4045" s="5">
        <f t="shared" si="63"/>
        <v>1.6180597992174208E-4</v>
      </c>
    </row>
    <row r="4046" spans="1:8">
      <c r="A4046" s="3" t="s">
        <v>15151</v>
      </c>
      <c r="B4046" s="1">
        <f>IF(ISERROR(SEARCH(" ",A4046)), 0, SEARCH(" ",A4046))</f>
        <v>6</v>
      </c>
      <c r="C4046" s="1">
        <f>IF(0=B4046,-1,LEFT(A4046,B4046-1)+0)</f>
        <v>15659</v>
      </c>
      <c r="D4046" s="1">
        <f>IF(B4046=0,-1,RIGHT(A4046,LEN(A4046)-B4046)+0)</f>
        <v>12345042</v>
      </c>
      <c r="F4046" s="1">
        <f>IF(C4046&lt;0,443300000,44330*(1-POWER(C4046/$A$1,1/5.255))*1000)</f>
        <v>12342922.175494079</v>
      </c>
      <c r="H4046" s="5">
        <f t="shared" si="63"/>
        <v>1.717146451118962E-4</v>
      </c>
    </row>
    <row r="4047" spans="1:8">
      <c r="A4047" s="3" t="s">
        <v>15152</v>
      </c>
      <c r="B4047" s="1">
        <f>IF(ISERROR(SEARCH(" ",A4047)), 0, SEARCH(" ",A4047))</f>
        <v>6</v>
      </c>
      <c r="C4047" s="1">
        <f>IF(0=B4047,-1,LEFT(A4047,B4047-1)+0)</f>
        <v>15639</v>
      </c>
      <c r="D4047" s="1">
        <f>IF(B4047=0,-1,RIGHT(A4047,LEN(A4047)-B4047)+0)</f>
        <v>12352936</v>
      </c>
      <c r="F4047" s="1">
        <f>IF(C4047&lt;0,443300000,44330*(1-POWER(C4047/$A$1,1/5.255))*1000)</f>
        <v>12350700.615400178</v>
      </c>
      <c r="H4047" s="5">
        <f t="shared" si="63"/>
        <v>1.8095978153061281E-4</v>
      </c>
    </row>
    <row r="4048" spans="1:8">
      <c r="A4048" s="3" t="s">
        <v>15153</v>
      </c>
      <c r="B4048" s="1">
        <f>IF(ISERROR(SEARCH(" ",A4048)), 0, SEARCH(" ",A4048))</f>
        <v>6</v>
      </c>
      <c r="C4048" s="1">
        <f>IF(0=B4048,-1,LEFT(A4048,B4048-1)+0)</f>
        <v>15619</v>
      </c>
      <c r="D4048" s="1">
        <f>IF(B4048=0,-1,RIGHT(A4048,LEN(A4048)-B4048)+0)</f>
        <v>12360830</v>
      </c>
      <c r="F4048" s="1">
        <f>IF(C4048&lt;0,443300000,44330*(1-POWER(C4048/$A$1,1/5.255))*1000)</f>
        <v>12358487.114013944</v>
      </c>
      <c r="H4048" s="5">
        <f t="shared" si="63"/>
        <v>1.8954115427978371E-4</v>
      </c>
    </row>
    <row r="4049" spans="1:8">
      <c r="A4049" s="3" t="s">
        <v>15154</v>
      </c>
      <c r="B4049" s="1">
        <f>IF(ISERROR(SEARCH(" ",A4049)), 0, SEARCH(" ",A4049))</f>
        <v>6</v>
      </c>
      <c r="C4049" s="1">
        <f>IF(0=B4049,-1,LEFT(A4049,B4049-1)+0)</f>
        <v>15599</v>
      </c>
      <c r="D4049" s="1">
        <f>IF(B4049=0,-1,RIGHT(A4049,LEN(A4049)-B4049)+0)</f>
        <v>12368724</v>
      </c>
      <c r="F4049" s="1">
        <f>IF(C4049&lt;0,443300000,44330*(1-POWER(C4049/$A$1,1/5.255))*1000)</f>
        <v>12366281.6900196</v>
      </c>
      <c r="H4049" s="5">
        <f t="shared" si="63"/>
        <v>1.9745852364398353E-4</v>
      </c>
    </row>
    <row r="4050" spans="1:8">
      <c r="A4050" s="3" t="s">
        <v>15155</v>
      </c>
      <c r="B4050" s="1">
        <f>IF(ISERROR(SEARCH(" ",A4050)), 0, SEARCH(" ",A4050))</f>
        <v>6</v>
      </c>
      <c r="C4050" s="1">
        <f>IF(0=B4050,-1,LEFT(A4050,B4050-1)+0)</f>
        <v>15579</v>
      </c>
      <c r="D4050" s="1">
        <f>IF(B4050=0,-1,RIGHT(A4050,LEN(A4050)-B4050)+0)</f>
        <v>12376618</v>
      </c>
      <c r="F4050" s="1">
        <f>IF(C4050&lt;0,443300000,44330*(1-POWER(C4050/$A$1,1/5.255))*1000)</f>
        <v>12374084.362168735</v>
      </c>
      <c r="H4050" s="5">
        <f t="shared" si="63"/>
        <v>2.0471164507663618E-4</v>
      </c>
    </row>
    <row r="4051" spans="1:8">
      <c r="A4051" s="3" t="s">
        <v>15156</v>
      </c>
      <c r="B4051" s="1">
        <f>IF(ISERROR(SEARCH(" ",A4051)), 0, SEARCH(" ",A4051))</f>
        <v>6</v>
      </c>
      <c r="C4051" s="1">
        <f>IF(0=B4051,-1,LEFT(A4051,B4051-1)+0)</f>
        <v>15559</v>
      </c>
      <c r="D4051" s="1">
        <f>IF(B4051=0,-1,RIGHT(A4051,LEN(A4051)-B4051)+0)</f>
        <v>12384477</v>
      </c>
      <c r="F4051" s="1">
        <f>IF(C4051&lt;0,443300000,44330*(1-POWER(C4051/$A$1,1/5.255))*1000)</f>
        <v>12381895.149280608</v>
      </c>
      <c r="H4051" s="5">
        <f t="shared" si="63"/>
        <v>2.0847474781472803E-4</v>
      </c>
    </row>
    <row r="4052" spans="1:8">
      <c r="A4052" s="3" t="s">
        <v>15157</v>
      </c>
      <c r="B4052" s="1">
        <f>IF(ISERROR(SEARCH(" ",A4052)), 0, SEARCH(" ",A4052))</f>
        <v>6</v>
      </c>
      <c r="C4052" s="1">
        <f>IF(0=B4052,-1,LEFT(A4052,B4052-1)+0)</f>
        <v>15539</v>
      </c>
      <c r="D4052" s="1">
        <f>IF(B4052=0,-1,RIGHT(A4052,LEN(A4052)-B4052)+0)</f>
        <v>12392371</v>
      </c>
      <c r="F4052" s="1">
        <f>IF(C4052&lt;0,443300000,44330*(1-POWER(C4052/$A$1,1/5.255))*1000)</f>
        <v>12389714.070242465</v>
      </c>
      <c r="H4052" s="5">
        <f t="shared" si="63"/>
        <v>2.144004369733167E-4</v>
      </c>
    </row>
    <row r="4053" spans="1:8">
      <c r="A4053" s="3" t="s">
        <v>15158</v>
      </c>
      <c r="B4053" s="1">
        <f>IF(ISERROR(SEARCH(" ",A4053)), 0, SEARCH(" ",A4053))</f>
        <v>6</v>
      </c>
      <c r="C4053" s="1">
        <f>IF(0=B4053,-1,LEFT(A4053,B4053-1)+0)</f>
        <v>15519</v>
      </c>
      <c r="D4053" s="1">
        <f>IF(B4053=0,-1,RIGHT(A4053,LEN(A4053)-B4053)+0)</f>
        <v>12400265</v>
      </c>
      <c r="F4053" s="1">
        <f>IF(C4053&lt;0,443300000,44330*(1-POWER(C4053/$A$1,1/5.255))*1000)</f>
        <v>12397541.144009911</v>
      </c>
      <c r="H4053" s="5">
        <f t="shared" si="63"/>
        <v>2.1966111128185375E-4</v>
      </c>
    </row>
    <row r="4054" spans="1:8">
      <c r="A4054" s="3" t="s">
        <v>15159</v>
      </c>
      <c r="B4054" s="1">
        <f>IF(ISERROR(SEARCH(" ",A4054)), 0, SEARCH(" ",A4054))</f>
        <v>6</v>
      </c>
      <c r="C4054" s="1">
        <f>IF(0=B4054,-1,LEFT(A4054,B4054-1)+0)</f>
        <v>15499</v>
      </c>
      <c r="D4054" s="1">
        <f>IF(B4054=0,-1,RIGHT(A4054,LEN(A4054)-B4054)+0)</f>
        <v>12408159</v>
      </c>
      <c r="F4054" s="1">
        <f>IF(C4054&lt;0,443300000,44330*(1-POWER(C4054/$A$1,1/5.255))*1000)</f>
        <v>12405376.389607206</v>
      </c>
      <c r="H4054" s="5">
        <f t="shared" si="63"/>
        <v>2.2425650677058645E-4</v>
      </c>
    </row>
    <row r="4055" spans="1:8">
      <c r="A4055" s="3" t="s">
        <v>15160</v>
      </c>
      <c r="B4055" s="1">
        <f>IF(ISERROR(SEARCH(" ",A4055)), 0, SEARCH(" ",A4055))</f>
        <v>6</v>
      </c>
      <c r="C4055" s="1">
        <f>IF(0=B4055,-1,LEFT(A4055,B4055-1)+0)</f>
        <v>15479</v>
      </c>
      <c r="D4055" s="1">
        <f>IF(B4055=0,-1,RIGHT(A4055,LEN(A4055)-B4055)+0)</f>
        <v>12416053</v>
      </c>
      <c r="F4055" s="1">
        <f>IF(C4055&lt;0,443300000,44330*(1-POWER(C4055/$A$1,1/5.255))*1000)</f>
        <v>12413219.826127643</v>
      </c>
      <c r="H4055" s="5">
        <f t="shared" si="63"/>
        <v>2.2818635458122114E-4</v>
      </c>
    </row>
    <row r="4056" spans="1:8">
      <c r="A4056" s="3" t="s">
        <v>15161</v>
      </c>
      <c r="B4056" s="1">
        <f>IF(ISERROR(SEARCH(" ",A4056)), 0, SEARCH(" ",A4056))</f>
        <v>6</v>
      </c>
      <c r="C4056" s="1">
        <f>IF(0=B4056,-1,LEFT(A4056,B4056-1)+0)</f>
        <v>15459</v>
      </c>
      <c r="D4056" s="1">
        <f>IF(B4056=0,-1,RIGHT(A4056,LEN(A4056)-B4056)+0)</f>
        <v>12423947</v>
      </c>
      <c r="F4056" s="1">
        <f>IF(C4056&lt;0,443300000,44330*(1-POWER(C4056/$A$1,1/5.255))*1000)</f>
        <v>12421071.472733853</v>
      </c>
      <c r="H4056" s="5">
        <f t="shared" si="63"/>
        <v>2.3145038095756648E-4</v>
      </c>
    </row>
    <row r="4057" spans="1:8">
      <c r="A4057" s="3" t="s">
        <v>15162</v>
      </c>
      <c r="B4057" s="1">
        <f>IF(ISERROR(SEARCH(" ",A4057)), 0, SEARCH(" ",A4057))</f>
        <v>6</v>
      </c>
      <c r="C4057" s="1">
        <f>IF(0=B4057,-1,LEFT(A4057,B4057-1)+0)</f>
        <v>15439</v>
      </c>
      <c r="D4057" s="1">
        <f>IF(B4057=0,-1,RIGHT(A4057,LEN(A4057)-B4057)+0)</f>
        <v>12431841</v>
      </c>
      <c r="F4057" s="1">
        <f>IF(C4057&lt;0,443300000,44330*(1-POWER(C4057/$A$1,1/5.255))*1000)</f>
        <v>12428931.348658156</v>
      </c>
      <c r="H4057" s="5">
        <f t="shared" si="63"/>
        <v>2.3404830723336553E-4</v>
      </c>
    </row>
    <row r="4058" spans="1:8">
      <c r="A4058" s="3" t="s">
        <v>15163</v>
      </c>
      <c r="B4058" s="1">
        <f>IF(ISERROR(SEARCH(" ",A4058)), 0, SEARCH(" ",A4058))</f>
        <v>6</v>
      </c>
      <c r="C4058" s="1">
        <f>IF(0=B4058,-1,LEFT(A4058,B4058-1)+0)</f>
        <v>15419</v>
      </c>
      <c r="D4058" s="1">
        <f>IF(B4058=0,-1,RIGHT(A4058,LEN(A4058)-B4058)+0)</f>
        <v>12439735</v>
      </c>
      <c r="F4058" s="1">
        <f>IF(C4058&lt;0,443300000,44330*(1-POWER(C4058/$A$1,1/5.255))*1000)</f>
        <v>12436799.47320292</v>
      </c>
      <c r="H4058" s="5">
        <f t="shared" si="63"/>
        <v>2.3597984981837736E-4</v>
      </c>
    </row>
    <row r="4059" spans="1:8">
      <c r="A4059" s="3" t="s">
        <v>15164</v>
      </c>
      <c r="B4059" s="1">
        <f>IF(ISERROR(SEARCH(" ",A4059)), 0, SEARCH(" ",A4059))</f>
        <v>6</v>
      </c>
      <c r="C4059" s="1">
        <f>IF(0=B4059,-1,LEFT(A4059,B4059-1)+0)</f>
        <v>15399</v>
      </c>
      <c r="D4059" s="1">
        <f>IF(B4059=0,-1,RIGHT(A4059,LEN(A4059)-B4059)+0)</f>
        <v>12447595</v>
      </c>
      <c r="F4059" s="1">
        <f>IF(C4059&lt;0,443300000,44330*(1-POWER(C4059/$A$1,1/5.255))*1000)</f>
        <v>12444675.86574089</v>
      </c>
      <c r="H4059" s="5">
        <f t="shared" si="63"/>
        <v>2.3451391687392758E-4</v>
      </c>
    </row>
    <row r="4060" spans="1:8">
      <c r="A4060" s="3" t="s">
        <v>15165</v>
      </c>
      <c r="B4060" s="1">
        <f>IF(ISERROR(SEARCH(" ",A4060)), 0, SEARCH(" ",A4060))</f>
        <v>6</v>
      </c>
      <c r="C4060" s="1">
        <f>IF(0=B4060,-1,LEFT(A4060,B4060-1)+0)</f>
        <v>15379</v>
      </c>
      <c r="D4060" s="1">
        <f>IF(B4060=0,-1,RIGHT(A4060,LEN(A4060)-B4060)+0)</f>
        <v>12455489</v>
      </c>
      <c r="F4060" s="1">
        <f>IF(C4060&lt;0,443300000,44330*(1-POWER(C4060/$A$1,1/5.255))*1000)</f>
        <v>12452560.545715552</v>
      </c>
      <c r="H4060" s="5">
        <f t="shared" si="63"/>
        <v>2.3511355390769294E-4</v>
      </c>
    </row>
    <row r="4061" spans="1:8">
      <c r="A4061" s="3" t="s">
        <v>15166</v>
      </c>
      <c r="B4061" s="1">
        <f>IF(ISERROR(SEARCH(" ",A4061)), 0, SEARCH(" ",A4061))</f>
        <v>6</v>
      </c>
      <c r="C4061" s="1">
        <f>IF(0=B4061,-1,LEFT(A4061,B4061-1)+0)</f>
        <v>15359</v>
      </c>
      <c r="D4061" s="1">
        <f>IF(B4061=0,-1,RIGHT(A4061,LEN(A4061)-B4061)+0)</f>
        <v>12463383</v>
      </c>
      <c r="F4061" s="1">
        <f>IF(C4061&lt;0,443300000,44330*(1-POWER(C4061/$A$1,1/5.255))*1000)</f>
        <v>12460453.532641469</v>
      </c>
      <c r="H4061" s="5">
        <f t="shared" si="63"/>
        <v>2.350459228069482E-4</v>
      </c>
    </row>
    <row r="4062" spans="1:8">
      <c r="A4062" s="3" t="s">
        <v>15167</v>
      </c>
      <c r="B4062" s="1">
        <f>IF(ISERROR(SEARCH(" ",A4062)), 0, SEARCH(" ",A4062))</f>
        <v>6</v>
      </c>
      <c r="C4062" s="1">
        <f>IF(0=B4062,-1,LEFT(A4062,B4062-1)+0)</f>
        <v>15339</v>
      </c>
      <c r="D4062" s="1">
        <f>IF(B4062=0,-1,RIGHT(A4062,LEN(A4062)-B4062)+0)</f>
        <v>12471277</v>
      </c>
      <c r="F4062" s="1">
        <f>IF(C4062&lt;0,443300000,44330*(1-POWER(C4062/$A$1,1/5.255))*1000)</f>
        <v>12468354.846104631</v>
      </c>
      <c r="H4062" s="5">
        <f t="shared" si="63"/>
        <v>2.3431072017475032E-4</v>
      </c>
    </row>
    <row r="4063" spans="1:8">
      <c r="A4063" s="3" t="s">
        <v>15168</v>
      </c>
      <c r="B4063" s="1">
        <f>IF(ISERROR(SEARCH(" ",A4063)), 0, SEARCH(" ",A4063))</f>
        <v>6</v>
      </c>
      <c r="C4063" s="1">
        <f>IF(0=B4063,-1,LEFT(A4063,B4063-1)+0)</f>
        <v>15319</v>
      </c>
      <c r="D4063" s="1">
        <f>IF(B4063=0,-1,RIGHT(A4063,LEN(A4063)-B4063)+0)</f>
        <v>12479171</v>
      </c>
      <c r="F4063" s="1">
        <f>IF(C4063&lt;0,443300000,44330*(1-POWER(C4063/$A$1,1/5.255))*1000)</f>
        <v>12476264.505762843</v>
      </c>
      <c r="H4063" s="5">
        <f t="shared" si="63"/>
        <v>2.3290763762725785E-4</v>
      </c>
    </row>
    <row r="4064" spans="1:8">
      <c r="A4064" s="3" t="s">
        <v>15169</v>
      </c>
      <c r="B4064" s="1">
        <f>IF(ISERROR(SEARCH(" ",A4064)), 0, SEARCH(" ",A4064))</f>
        <v>6</v>
      </c>
      <c r="C4064" s="1">
        <f>IF(0=B4064,-1,LEFT(A4064,B4064-1)+0)</f>
        <v>15299</v>
      </c>
      <c r="D4064" s="1">
        <f>IF(B4064=0,-1,RIGHT(A4064,LEN(A4064)-B4064)+0)</f>
        <v>12487065</v>
      </c>
      <c r="F4064" s="1">
        <f>IF(C4064&lt;0,443300000,44330*(1-POWER(C4064/$A$1,1/5.255))*1000)</f>
        <v>12484182.531346031</v>
      </c>
      <c r="H4064" s="5">
        <f t="shared" si="63"/>
        <v>2.3083636178473219E-4</v>
      </c>
    </row>
    <row r="4065" spans="1:8">
      <c r="A4065" s="3" t="s">
        <v>15170</v>
      </c>
      <c r="B4065" s="1">
        <f>IF(ISERROR(SEARCH(" ",A4065)), 0, SEARCH(" ",A4065))</f>
        <v>6</v>
      </c>
      <c r="C4065" s="1">
        <f>IF(0=B4065,-1,LEFT(A4065,B4065-1)+0)</f>
        <v>15279</v>
      </c>
      <c r="D4065" s="1">
        <f>IF(B4065=0,-1,RIGHT(A4065,LEN(A4065)-B4065)+0)</f>
        <v>12494959</v>
      </c>
      <c r="F4065" s="1">
        <f>IF(C4065&lt;0,443300000,44330*(1-POWER(C4065/$A$1,1/5.255))*1000)</f>
        <v>12492108.942656649</v>
      </c>
      <c r="H4065" s="5">
        <f t="shared" si="63"/>
        <v>2.2809657425452323E-4</v>
      </c>
    </row>
    <row r="4066" spans="1:8">
      <c r="A4066" s="3" t="s">
        <v>15171</v>
      </c>
      <c r="B4066" s="1">
        <f>IF(ISERROR(SEARCH(" ",A4066)), 0, SEARCH(" ",A4066))</f>
        <v>6</v>
      </c>
      <c r="C4066" s="1">
        <f>IF(0=B4066,-1,LEFT(A4066,B4066-1)+0)</f>
        <v>15259</v>
      </c>
      <c r="D4066" s="1">
        <f>IF(B4066=0,-1,RIGHT(A4066,LEN(A4066)-B4066)+0)</f>
        <v>12502853</v>
      </c>
      <c r="F4066" s="1">
        <f>IF(C4066&lt;0,443300000,44330*(1-POWER(C4066/$A$1,1/5.255))*1000)</f>
        <v>12500043.759570004</v>
      </c>
      <c r="H4066" s="5">
        <f t="shared" si="63"/>
        <v>2.2468795162156841E-4</v>
      </c>
    </row>
    <row r="4067" spans="1:8">
      <c r="A4067" s="3" t="s">
        <v>15172</v>
      </c>
      <c r="B4067" s="1">
        <f>IF(ISERROR(SEARCH(" ",A4067)), 0, SEARCH(" ",A4067))</f>
        <v>6</v>
      </c>
      <c r="C4067" s="1">
        <f>IF(0=B4067,-1,LEFT(A4067,B4067-1)+0)</f>
        <v>15239</v>
      </c>
      <c r="D4067" s="1">
        <f>IF(B4067=0,-1,RIGHT(A4067,LEN(A4067)-B4067)+0)</f>
        <v>12510747</v>
      </c>
      <c r="F4067" s="1">
        <f>IF(C4067&lt;0,443300000,44330*(1-POWER(C4067/$A$1,1/5.255))*1000)</f>
        <v>12507987.002034653</v>
      </c>
      <c r="H4067" s="5">
        <f t="shared" si="63"/>
        <v>2.2061016543193E-4</v>
      </c>
    </row>
    <row r="4068" spans="1:8">
      <c r="A4068" s="3" t="s">
        <v>15173</v>
      </c>
      <c r="B4068" s="1">
        <f>IF(ISERROR(SEARCH(" ",A4068)), 0, SEARCH(" ",A4068))</f>
        <v>6</v>
      </c>
      <c r="C4068" s="1">
        <f>IF(0=B4068,-1,LEFT(A4068,B4068-1)+0)</f>
        <v>15219</v>
      </c>
      <c r="D4068" s="1">
        <f>IF(B4068=0,-1,RIGHT(A4068,LEN(A4068)-B4068)+0)</f>
        <v>12518607</v>
      </c>
      <c r="F4068" s="1">
        <f>IF(C4068&lt;0,443300000,44330*(1-POWER(C4068/$A$1,1/5.255))*1000)</f>
        <v>12515938.690072736</v>
      </c>
      <c r="H4068" s="5">
        <f t="shared" si="63"/>
        <v>2.1314751132168528E-4</v>
      </c>
    </row>
    <row r="4069" spans="1:8">
      <c r="A4069" s="3" t="s">
        <v>15174</v>
      </c>
      <c r="B4069" s="1">
        <f>IF(ISERROR(SEARCH(" ",A4069)), 0, SEARCH(" ",A4069))</f>
        <v>6</v>
      </c>
      <c r="C4069" s="1">
        <f>IF(0=B4069,-1,LEFT(A4069,B4069-1)+0)</f>
        <v>15199</v>
      </c>
      <c r="D4069" s="1">
        <f>IF(B4069=0,-1,RIGHT(A4069,LEN(A4069)-B4069)+0)</f>
        <v>12526501</v>
      </c>
      <c r="F4069" s="1">
        <f>IF(C4069&lt;0,443300000,44330*(1-POWER(C4069/$A$1,1/5.255))*1000)</f>
        <v>12523898.843780374</v>
      </c>
      <c r="H4069" s="5">
        <f t="shared" si="63"/>
        <v>2.077320889229838E-4</v>
      </c>
    </row>
    <row r="4070" spans="1:8">
      <c r="A4070" s="3" t="s">
        <v>15175</v>
      </c>
      <c r="B4070" s="1">
        <f>IF(ISERROR(SEARCH(" ",A4070)), 0, SEARCH(" ",A4070))</f>
        <v>6</v>
      </c>
      <c r="C4070" s="1">
        <f>IF(0=B4070,-1,LEFT(A4070,B4070-1)+0)</f>
        <v>15179</v>
      </c>
      <c r="D4070" s="1">
        <f>IF(B4070=0,-1,RIGHT(A4070,LEN(A4070)-B4070)+0)</f>
        <v>12534395</v>
      </c>
      <c r="F4070" s="1">
        <f>IF(C4070&lt;0,443300000,44330*(1-POWER(C4070/$A$1,1/5.255))*1000)</f>
        <v>12531867.48332803</v>
      </c>
      <c r="H4070" s="5">
        <f t="shared" si="63"/>
        <v>2.0164648329420659E-4</v>
      </c>
    </row>
    <row r="4071" spans="1:8">
      <c r="A4071" s="3" t="s">
        <v>15176</v>
      </c>
      <c r="B4071" s="1">
        <f>IF(ISERROR(SEARCH(" ",A4071)), 0, SEARCH(" ",A4071))</f>
        <v>6</v>
      </c>
      <c r="C4071" s="1">
        <f>IF(0=B4071,-1,LEFT(A4071,B4071-1)+0)</f>
        <v>15159</v>
      </c>
      <c r="D4071" s="1">
        <f>IF(B4071=0,-1,RIGHT(A4071,LEN(A4071)-B4071)+0)</f>
        <v>12542289</v>
      </c>
      <c r="F4071" s="1">
        <f>IF(C4071&lt;0,443300000,44330*(1-POWER(C4071/$A$1,1/5.255))*1000)</f>
        <v>12539844.628960863</v>
      </c>
      <c r="H4071" s="5">
        <f t="shared" si="63"/>
        <v>1.9489034570461934E-4</v>
      </c>
    </row>
    <row r="4072" spans="1:8">
      <c r="A4072" s="3" t="s">
        <v>15177</v>
      </c>
      <c r="B4072" s="1">
        <f>IF(ISERROR(SEARCH(" ",A4072)), 0, SEARCH(" ",A4072))</f>
        <v>6</v>
      </c>
      <c r="C4072" s="1">
        <f>IF(0=B4072,-1,LEFT(A4072,B4072-1)+0)</f>
        <v>15139</v>
      </c>
      <c r="D4072" s="1">
        <f>IF(B4072=0,-1,RIGHT(A4072,LEN(A4072)-B4072)+0)</f>
        <v>12550183</v>
      </c>
      <c r="F4072" s="1">
        <f>IF(C4072&lt;0,443300000,44330*(1-POWER(C4072/$A$1,1/5.255))*1000)</f>
        <v>12547830.300999131</v>
      </c>
      <c r="H4072" s="5">
        <f t="shared" si="63"/>
        <v>1.8746332231720815E-4</v>
      </c>
    </row>
    <row r="4073" spans="1:8">
      <c r="A4073" s="3" t="s">
        <v>15178</v>
      </c>
      <c r="B4073" s="1">
        <f>IF(ISERROR(SEARCH(" ",A4073)), 0, SEARCH(" ",A4073))</f>
        <v>6</v>
      </c>
      <c r="C4073" s="1">
        <f>IF(0=B4073,-1,LEFT(A4073,B4073-1)+0)</f>
        <v>15119</v>
      </c>
      <c r="D4073" s="1">
        <f>IF(B4073=0,-1,RIGHT(A4073,LEN(A4073)-B4073)+0)</f>
        <v>12558077</v>
      </c>
      <c r="F4073" s="1">
        <f>IF(C4073&lt;0,443300000,44330*(1-POWER(C4073/$A$1,1/5.255))*1000)</f>
        <v>12555824.519838566</v>
      </c>
      <c r="H4073" s="5">
        <f t="shared" si="63"/>
        <v>1.7936505417461921E-4</v>
      </c>
    </row>
    <row r="4074" spans="1:8">
      <c r="A4074" s="3" t="s">
        <v>15179</v>
      </c>
      <c r="B4074" s="1">
        <f>IF(ISERROR(SEARCH(" ",A4074)), 0, SEARCH(" ",A4074))</f>
        <v>6</v>
      </c>
      <c r="C4074" s="1">
        <f>IF(0=B4074,-1,LEFT(A4074,B4074-1)+0)</f>
        <v>15099</v>
      </c>
      <c r="D4074" s="1">
        <f>IF(B4074=0,-1,RIGHT(A4074,LEN(A4074)-B4074)+0)</f>
        <v>12565971</v>
      </c>
      <c r="F4074" s="1">
        <f>IF(C4074&lt;0,443300000,44330*(1-POWER(C4074/$A$1,1/5.255))*1000)</f>
        <v>12563827.305950737</v>
      </c>
      <c r="H4074" s="5">
        <f t="shared" si="63"/>
        <v>1.7059517718633706E-4</v>
      </c>
    </row>
    <row r="4075" spans="1:8">
      <c r="A4075" s="3" t="s">
        <v>15180</v>
      </c>
      <c r="B4075" s="1">
        <f>IF(ISERROR(SEARCH(" ",A4075)), 0, SEARCH(" ",A4075))</f>
        <v>6</v>
      </c>
      <c r="C4075" s="1">
        <f>IF(0=B4075,-1,LEFT(A4075,B4075-1)+0)</f>
        <v>15079</v>
      </c>
      <c r="D4075" s="1">
        <f>IF(B4075=0,-1,RIGHT(A4075,LEN(A4075)-B4075)+0)</f>
        <v>12573865</v>
      </c>
      <c r="F4075" s="1">
        <f>IF(C4075&lt;0,443300000,44330*(1-POWER(C4075/$A$1,1/5.255))*1000)</f>
        <v>12571838.679883443</v>
      </c>
      <c r="H4075" s="5">
        <f t="shared" si="63"/>
        <v>1.6115332211354114E-4</v>
      </c>
    </row>
    <row r="4076" spans="1:8">
      <c r="A4076" s="3" t="s">
        <v>15181</v>
      </c>
      <c r="B4076" s="1">
        <f>IF(ISERROR(SEARCH(" ",A4076)), 0, SEARCH(" ",A4076))</f>
        <v>6</v>
      </c>
      <c r="C4076" s="1">
        <f>IF(0=B4076,-1,LEFT(A4076,B4076-1)+0)</f>
        <v>15059</v>
      </c>
      <c r="D4076" s="1">
        <f>IF(B4076=0,-1,RIGHT(A4076,LEN(A4076)-B4076)+0)</f>
        <v>12581759</v>
      </c>
      <c r="F4076" s="1">
        <f>IF(C4076&lt;0,443300000,44330*(1-POWER(C4076/$A$1,1/5.255))*1000)</f>
        <v>12579858.662261106</v>
      </c>
      <c r="H4076" s="5">
        <f t="shared" si="63"/>
        <v>1.5103911455416737E-4</v>
      </c>
    </row>
    <row r="4077" spans="1:8">
      <c r="A4077" s="3" t="s">
        <v>15182</v>
      </c>
      <c r="B4077" s="1">
        <f>IF(ISERROR(SEARCH(" ",A4077)), 0, SEARCH(" ",A4077))</f>
        <v>6</v>
      </c>
      <c r="C4077" s="1">
        <f>IF(0=B4077,-1,LEFT(A4077,B4077-1)+0)</f>
        <v>15039</v>
      </c>
      <c r="D4077" s="1">
        <f>IF(B4077=0,-1,RIGHT(A4077,LEN(A4077)-B4077)+0)</f>
        <v>12589618</v>
      </c>
      <c r="F4077" s="1">
        <f>IF(C4077&lt;0,443300000,44330*(1-POWER(C4077/$A$1,1/5.255))*1000)</f>
        <v>12587887.273785144</v>
      </c>
      <c r="H4077" s="5">
        <f t="shared" si="63"/>
        <v>1.3747249637406864E-4</v>
      </c>
    </row>
    <row r="4078" spans="1:8">
      <c r="A4078" s="3" t="s">
        <v>15183</v>
      </c>
      <c r="B4078" s="1">
        <f>IF(ISERROR(SEARCH(" ",A4078)), 0, SEARCH(" ",A4078))</f>
        <v>6</v>
      </c>
      <c r="C4078" s="1">
        <f>IF(0=B4078,-1,LEFT(A4078,B4078-1)+0)</f>
        <v>15019</v>
      </c>
      <c r="D4078" s="1">
        <f>IF(B4078=0,-1,RIGHT(A4078,LEN(A4078)-B4078)+0)</f>
        <v>12597512</v>
      </c>
      <c r="F4078" s="1">
        <f>IF(C4078&lt;0,443300000,44330*(1-POWER(C4078/$A$1,1/5.255))*1000)</f>
        <v>12595924.535234366</v>
      </c>
      <c r="H4078" s="5">
        <f t="shared" si="63"/>
        <v>1.2601414990788559E-4</v>
      </c>
    </row>
    <row r="4079" spans="1:8">
      <c r="A4079" s="3" t="s">
        <v>15184</v>
      </c>
      <c r="B4079" s="1">
        <f>IF(ISERROR(SEARCH(" ",A4079)), 0, SEARCH(" ",A4079))</f>
        <v>6</v>
      </c>
      <c r="C4079" s="1">
        <f>IF(0=B4079,-1,LEFT(A4079,B4079-1)+0)</f>
        <v>14999</v>
      </c>
      <c r="D4079" s="1">
        <f>IF(B4079=0,-1,RIGHT(A4079,LEN(A4079)-B4079)+0)</f>
        <v>12605406</v>
      </c>
      <c r="F4079" s="1">
        <f>IF(C4079&lt;0,443300000,44330*(1-POWER(C4079/$A$1,1/5.255))*1000)</f>
        <v>12603970.467465386</v>
      </c>
      <c r="H4079" s="5">
        <f t="shared" si="63"/>
        <v>1.138822926143121E-4</v>
      </c>
    </row>
    <row r="4080" spans="1:8">
      <c r="A4080" s="3" t="s">
        <v>15185</v>
      </c>
      <c r="B4080" s="1">
        <f>IF(ISERROR(SEARCH(" ",A4080)), 0, SEARCH(" ",A4080))</f>
        <v>6</v>
      </c>
      <c r="C4080" s="1">
        <f>IF(0=B4080,-1,LEFT(A4080,B4080-1)+0)</f>
        <v>14979</v>
      </c>
      <c r="D4080" s="1">
        <f>IF(B4080=0,-1,RIGHT(A4080,LEN(A4080)-B4080)+0)</f>
        <v>12613300</v>
      </c>
      <c r="F4080" s="1">
        <f>IF(C4080&lt;0,443300000,44330*(1-POWER(C4080/$A$1,1/5.255))*1000)</f>
        <v>12612025.09141298</v>
      </c>
      <c r="H4080" s="5">
        <f t="shared" si="63"/>
        <v>1.0107652930001591E-4</v>
      </c>
    </row>
    <row r="4081" spans="1:8">
      <c r="A4081" s="3" t="s">
        <v>15186</v>
      </c>
      <c r="B4081" s="1">
        <f>IF(ISERROR(SEARCH(" ",A4081)), 0, SEARCH(" ",A4081))</f>
        <v>6</v>
      </c>
      <c r="C4081" s="1">
        <f>IF(0=B4081,-1,LEFT(A4081,B4081-1)+0)</f>
        <v>14959</v>
      </c>
      <c r="D4081" s="1">
        <f>IF(B4081=0,-1,RIGHT(A4081,LEN(A4081)-B4081)+0)</f>
        <v>12621194</v>
      </c>
      <c r="F4081" s="1">
        <f>IF(C4081&lt;0,443300000,44330*(1-POWER(C4081/$A$1,1/5.255))*1000)</f>
        <v>12620088.428090513</v>
      </c>
      <c r="H4081" s="5">
        <f t="shared" si="63"/>
        <v>8.7596459533642183E-5</v>
      </c>
    </row>
    <row r="4082" spans="1:8">
      <c r="A4082" s="3" t="s">
        <v>15187</v>
      </c>
      <c r="B4082" s="1">
        <f>IF(ISERROR(SEARCH(" ",A4082)), 0, SEARCH(" ",A4082))</f>
        <v>6</v>
      </c>
      <c r="C4082" s="1">
        <f>IF(0=B4082,-1,LEFT(A4082,B4082-1)+0)</f>
        <v>14939</v>
      </c>
      <c r="D4082" s="1">
        <f>IF(B4082=0,-1,RIGHT(A4082,LEN(A4082)-B4082)+0)</f>
        <v>12629088</v>
      </c>
      <c r="F4082" s="1">
        <f>IF(C4082&lt;0,443300000,44330*(1-POWER(C4082/$A$1,1/5.255))*1000)</f>
        <v>12628160.498590322</v>
      </c>
      <c r="H4082" s="5">
        <f t="shared" si="63"/>
        <v>7.3441677631653891E-5</v>
      </c>
    </row>
    <row r="4083" spans="1:8">
      <c r="A4083" s="3" t="s">
        <v>15188</v>
      </c>
      <c r="B4083" s="1">
        <f>IF(ISERROR(SEARCH(" ",A4083)), 0, SEARCH(" ",A4083))</f>
        <v>6</v>
      </c>
      <c r="C4083" s="1">
        <f>IF(0=B4083,-1,LEFT(A4083,B4083-1)+0)</f>
        <v>14919</v>
      </c>
      <c r="D4083" s="1">
        <f>IF(B4083=0,-1,RIGHT(A4083,LEN(A4083)-B4083)+0)</f>
        <v>12636982</v>
      </c>
      <c r="F4083" s="1">
        <f>IF(C4083&lt;0,443300000,44330*(1-POWER(C4083/$A$1,1/5.255))*1000)</f>
        <v>12636241.32408415</v>
      </c>
      <c r="H4083" s="5">
        <f t="shared" si="63"/>
        <v>5.861177264083516E-5</v>
      </c>
    </row>
    <row r="4084" spans="1:8">
      <c r="A4084" s="3" t="s">
        <v>15189</v>
      </c>
      <c r="B4084" s="1">
        <f>IF(ISERROR(SEARCH(" ",A4084)), 0, SEARCH(" ",A4084))</f>
        <v>6</v>
      </c>
      <c r="C4084" s="1">
        <f>IF(0=B4084,-1,LEFT(A4084,B4084-1)+0)</f>
        <v>14899</v>
      </c>
      <c r="D4084" s="1">
        <f>IF(B4084=0,-1,RIGHT(A4084,LEN(A4084)-B4084)+0)</f>
        <v>12644876</v>
      </c>
      <c r="F4084" s="1">
        <f>IF(C4084&lt;0,443300000,44330*(1-POWER(C4084/$A$1,1/5.255))*1000)</f>
        <v>12644330.925823495</v>
      </c>
      <c r="H4084" s="5">
        <f t="shared" si="63"/>
        <v>4.3106328326605023E-5</v>
      </c>
    </row>
    <row r="4085" spans="1:8">
      <c r="A4085" s="3" t="s">
        <v>15190</v>
      </c>
      <c r="B4085" s="1">
        <f>IF(ISERROR(SEARCH(" ",A4085)), 0, SEARCH(" ",A4085))</f>
        <v>6</v>
      </c>
      <c r="C4085" s="1">
        <f>IF(0=B4085,-1,LEFT(A4085,B4085-1)+0)</f>
        <v>14879</v>
      </c>
      <c r="D4085" s="1">
        <f>IF(B4085=0,-1,RIGHT(A4085,LEN(A4085)-B4085)+0)</f>
        <v>12652770</v>
      </c>
      <c r="F4085" s="1">
        <f>IF(C4085&lt;0,443300000,44330*(1-POWER(C4085/$A$1,1/5.255))*1000)</f>
        <v>12652429.325140083</v>
      </c>
      <c r="H4085" s="5">
        <f t="shared" si="63"/>
        <v>2.6924923152542197E-5</v>
      </c>
    </row>
    <row r="4086" spans="1:8">
      <c r="A4086" s="3" t="s">
        <v>15191</v>
      </c>
      <c r="B4086" s="1">
        <f>IF(ISERROR(SEARCH(" ",A4086)), 0, SEARCH(" ",A4086))</f>
        <v>6</v>
      </c>
      <c r="C4086" s="1">
        <f>IF(0=B4086,-1,LEFT(A4086,B4086-1)+0)</f>
        <v>14859</v>
      </c>
      <c r="D4086" s="1">
        <f>IF(B4086=0,-1,RIGHT(A4086,LEN(A4086)-B4086)+0)</f>
        <v>12660630</v>
      </c>
      <c r="F4086" s="1">
        <f>IF(C4086&lt;0,443300000,44330*(1-POWER(C4086/$A$1,1/5.255))*1000)</f>
        <v>12660536.543446226</v>
      </c>
      <c r="H4086" s="5">
        <f t="shared" si="63"/>
        <v>7.3816669292092499E-6</v>
      </c>
    </row>
    <row r="4087" spans="1:8">
      <c r="A4087" s="3" t="s">
        <v>15192</v>
      </c>
      <c r="B4087" s="1">
        <f>IF(ISERROR(SEARCH(" ",A4087)), 0, SEARCH(" ",A4087))</f>
        <v>6</v>
      </c>
      <c r="C4087" s="1">
        <f>IF(0=B4087,-1,LEFT(A4087,B4087-1)+0)</f>
        <v>14839</v>
      </c>
      <c r="D4087" s="1">
        <f>IF(B4087=0,-1,RIGHT(A4087,LEN(A4087)-B4087)+0)</f>
        <v>12668799</v>
      </c>
      <c r="F4087" s="1">
        <f>IF(C4087&lt;0,443300000,44330*(1-POWER(C4087/$A$1,1/5.255))*1000)</f>
        <v>12668652.602235278</v>
      </c>
      <c r="H4087" s="5">
        <f t="shared" si="63"/>
        <v>1.1555772944371863E-5</v>
      </c>
    </row>
    <row r="4088" spans="1:8">
      <c r="A4088" s="3" t="s">
        <v>15193</v>
      </c>
      <c r="B4088" s="1">
        <f>IF(ISERROR(SEARCH(" ",A4088)), 0, SEARCH(" ",A4088))</f>
        <v>6</v>
      </c>
      <c r="C4088" s="1">
        <f>IF(0=B4088,-1,LEFT(A4088,B4088-1)+0)</f>
        <v>14819</v>
      </c>
      <c r="D4088" s="1">
        <f>IF(B4088=0,-1,RIGHT(A4088,LEN(A4088)-B4088)+0)</f>
        <v>12677156</v>
      </c>
      <c r="F4088" s="1">
        <f>IF(C4088&lt;0,443300000,44330*(1-POWER(C4088/$A$1,1/5.255))*1000)</f>
        <v>12676777.523082014</v>
      </c>
      <c r="H4088" s="5">
        <f t="shared" si="63"/>
        <v>2.985503357265831E-5</v>
      </c>
    </row>
    <row r="4089" spans="1:8">
      <c r="A4089" s="3" t="s">
        <v>15194</v>
      </c>
      <c r="B4089" s="1">
        <f>IF(ISERROR(SEARCH(" ",A4089)), 0, SEARCH(" ",A4089))</f>
        <v>6</v>
      </c>
      <c r="C4089" s="1">
        <f>IF(0=B4089,-1,LEFT(A4089,B4089-1)+0)</f>
        <v>14799</v>
      </c>
      <c r="D4089" s="1">
        <f>IF(B4089=0,-1,RIGHT(A4089,LEN(A4089)-B4089)+0)</f>
        <v>12685512</v>
      </c>
      <c r="F4089" s="1">
        <f>IF(C4089&lt;0,443300000,44330*(1-POWER(C4089/$A$1,1/5.255))*1000)</f>
        <v>12684911.327643072</v>
      </c>
      <c r="H4089" s="5">
        <f t="shared" si="63"/>
        <v>4.7351053463807167E-5</v>
      </c>
    </row>
    <row r="4090" spans="1:8">
      <c r="A4090" s="3" t="s">
        <v>15195</v>
      </c>
      <c r="B4090" s="1">
        <f>IF(ISERROR(SEARCH(" ",A4090)), 0, SEARCH(" ",A4090))</f>
        <v>6</v>
      </c>
      <c r="C4090" s="1">
        <f>IF(0=B4090,-1,LEFT(A4090,B4090-1)+0)</f>
        <v>14779</v>
      </c>
      <c r="D4090" s="1">
        <f>IF(B4090=0,-1,RIGHT(A4090,LEN(A4090)-B4090)+0)</f>
        <v>12693869</v>
      </c>
      <c r="F4090" s="1">
        <f>IF(C4090&lt;0,443300000,44330*(1-POWER(C4090/$A$1,1/5.255))*1000)</f>
        <v>12693054.037657373</v>
      </c>
      <c r="H4090" s="5">
        <f t="shared" si="63"/>
        <v>6.4201256734833687E-5</v>
      </c>
    </row>
    <row r="4091" spans="1:8">
      <c r="A4091" s="3" t="s">
        <v>15196</v>
      </c>
      <c r="B4091" s="1">
        <f>IF(ISERROR(SEARCH(" ",A4091)), 0, SEARCH(" ",A4091))</f>
        <v>6</v>
      </c>
      <c r="C4091" s="1">
        <f>IF(0=B4091,-1,LEFT(A4091,B4091-1)+0)</f>
        <v>14759</v>
      </c>
      <c r="D4091" s="1">
        <f>IF(B4091=0,-1,RIGHT(A4091,LEN(A4091)-B4091)+0)</f>
        <v>12702225</v>
      </c>
      <c r="F4091" s="1">
        <f>IF(C4091&lt;0,443300000,44330*(1-POWER(C4091/$A$1,1/5.255))*1000)</f>
        <v>12701205.674946541</v>
      </c>
      <c r="H4091" s="5">
        <f t="shared" si="63"/>
        <v>8.0247756078878575E-5</v>
      </c>
    </row>
    <row r="4092" spans="1:8">
      <c r="A4092" s="3" t="s">
        <v>15197</v>
      </c>
      <c r="B4092" s="1">
        <f>IF(ISERROR(SEARCH(" ",A4092)), 0, SEARCH(" ",A4092))</f>
        <v>6</v>
      </c>
      <c r="C4092" s="1">
        <f>IF(0=B4092,-1,LEFT(A4092,B4092-1)+0)</f>
        <v>14739</v>
      </c>
      <c r="D4092" s="1">
        <f>IF(B4092=0,-1,RIGHT(A4092,LEN(A4092)-B4092)+0)</f>
        <v>12710582</v>
      </c>
      <c r="F4092" s="1">
        <f>IF(C4092&lt;0,443300000,44330*(1-POWER(C4092/$A$1,1/5.255))*1000)</f>
        <v>12709366.261415316</v>
      </c>
      <c r="H4092" s="5">
        <f t="shared" si="63"/>
        <v>9.5647751195358956E-5</v>
      </c>
    </row>
    <row r="4093" spans="1:8">
      <c r="A4093" s="3" t="s">
        <v>15198</v>
      </c>
      <c r="B4093" s="1">
        <f>IF(ISERROR(SEARCH(" ",A4093)), 0, SEARCH(" ",A4093))</f>
        <v>6</v>
      </c>
      <c r="C4093" s="1">
        <f>IF(0=B4093,-1,LEFT(A4093,B4093-1)+0)</f>
        <v>14719</v>
      </c>
      <c r="D4093" s="1">
        <f>IF(B4093=0,-1,RIGHT(A4093,LEN(A4093)-B4093)+0)</f>
        <v>12718938</v>
      </c>
      <c r="F4093" s="1">
        <f>IF(C4093&lt;0,443300000,44330*(1-POWER(C4093/$A$1,1/5.255))*1000)</f>
        <v>12717535.819052014</v>
      </c>
      <c r="H4093" s="5">
        <f t="shared" si="63"/>
        <v>1.1024355555357689E-4</v>
      </c>
    </row>
    <row r="4094" spans="1:8">
      <c r="A4094" s="3" t="s">
        <v>15199</v>
      </c>
      <c r="B4094" s="1">
        <f>IF(ISERROR(SEARCH(" ",A4094)), 0, SEARCH(" ",A4094))</f>
        <v>6</v>
      </c>
      <c r="C4094" s="1">
        <f>IF(0=B4094,-1,LEFT(A4094,B4094-1)+0)</f>
        <v>14699</v>
      </c>
      <c r="D4094" s="1">
        <f>IF(B4094=0,-1,RIGHT(A4094,LEN(A4094)-B4094)+0)</f>
        <v>12727258</v>
      </c>
      <c r="F4094" s="1">
        <f>IF(C4094&lt;0,443300000,44330*(1-POWER(C4094/$A$1,1/5.255))*1000)</f>
        <v>12725714.369928945</v>
      </c>
      <c r="H4094" s="5">
        <f t="shared" si="63"/>
        <v>1.2128536021310671E-4</v>
      </c>
    </row>
    <row r="4095" spans="1:8">
      <c r="A4095" s="3" t="s">
        <v>15200</v>
      </c>
      <c r="B4095" s="1">
        <f>IF(ISERROR(SEARCH(" ",A4095)), 0, SEARCH(" ",A4095))</f>
        <v>6</v>
      </c>
      <c r="C4095" s="1">
        <f>IF(0=B4095,-1,LEFT(A4095,B4095-1)+0)</f>
        <v>14679</v>
      </c>
      <c r="D4095" s="1">
        <f>IF(B4095=0,-1,RIGHT(A4095,LEN(A4095)-B4095)+0)</f>
        <v>12735615</v>
      </c>
      <c r="F4095" s="1">
        <f>IF(C4095&lt;0,443300000,44330*(1-POWER(C4095/$A$1,1/5.255))*1000)</f>
        <v>12733901.93620283</v>
      </c>
      <c r="H4095" s="5">
        <f t="shared" si="63"/>
        <v>1.3450970347095892E-4</v>
      </c>
    </row>
    <row r="4096" spans="1:8">
      <c r="A4096" s="3" t="s">
        <v>15201</v>
      </c>
      <c r="B4096" s="1">
        <f>IF(ISERROR(SEARCH(" ",A4096)), 0, SEARCH(" ",A4096))</f>
        <v>6</v>
      </c>
      <c r="C4096" s="1">
        <f>IF(0=B4096,-1,LEFT(A4096,B4096-1)+0)</f>
        <v>14659</v>
      </c>
      <c r="D4096" s="1">
        <f>IF(B4096=0,-1,RIGHT(A4096,LEN(A4096)-B4096)+0)</f>
        <v>12743971</v>
      </c>
      <c r="F4096" s="1">
        <f>IF(C4096&lt;0,443300000,44330*(1-POWER(C4096/$A$1,1/5.255))*1000)</f>
        <v>12742098.54011528</v>
      </c>
      <c r="H4096" s="5">
        <f t="shared" si="63"/>
        <v>1.4692907608781621E-4</v>
      </c>
    </row>
    <row r="4097" spans="1:8">
      <c r="A4097" s="3" t="s">
        <v>15202</v>
      </c>
      <c r="B4097" s="1">
        <f>IF(ISERROR(SEARCH(" ",A4097)), 0, SEARCH(" ",A4097))</f>
        <v>6</v>
      </c>
      <c r="C4097" s="1">
        <f>IF(0=B4097,-1,LEFT(A4097,B4097-1)+0)</f>
        <v>14639</v>
      </c>
      <c r="D4097" s="1">
        <f>IF(B4097=0,-1,RIGHT(A4097,LEN(A4097)-B4097)+0)</f>
        <v>12752328</v>
      </c>
      <c r="F4097" s="1">
        <f>IF(C4097&lt;0,443300000,44330*(1-POWER(C4097/$A$1,1/5.255))*1000)</f>
        <v>12750304.203993199</v>
      </c>
      <c r="H4097" s="5">
        <f t="shared" si="63"/>
        <v>1.5870012179741667E-4</v>
      </c>
    </row>
    <row r="4098" spans="1:8">
      <c r="A4098" s="3" t="s">
        <v>15203</v>
      </c>
      <c r="B4098" s="1">
        <f>IF(ISERROR(SEARCH(" ",A4098)), 0, SEARCH(" ",A4098))</f>
        <v>6</v>
      </c>
      <c r="C4098" s="1">
        <f>IF(0=B4098,-1,LEFT(A4098,B4098-1)+0)</f>
        <v>14619</v>
      </c>
      <c r="D4098" s="1">
        <f>IF(B4098=0,-1,RIGHT(A4098,LEN(A4098)-B4098)+0)</f>
        <v>12760684</v>
      </c>
      <c r="F4098" s="1">
        <f>IF(C4098&lt;0,443300000,44330*(1-POWER(C4098/$A$1,1/5.255))*1000)</f>
        <v>12758518.950249245</v>
      </c>
      <c r="H4098" s="5">
        <f t="shared" si="63"/>
        <v>1.6966565042709385E-4</v>
      </c>
    </row>
    <row r="4099" spans="1:8">
      <c r="A4099" s="3" t="s">
        <v>15204</v>
      </c>
      <c r="B4099" s="1">
        <f>IF(ISERROR(SEARCH(" ",A4099)), 0, SEARCH(" ",A4099))</f>
        <v>6</v>
      </c>
      <c r="C4099" s="1">
        <f>IF(0=B4099,-1,LEFT(A4099,B4099-1)+0)</f>
        <v>14599</v>
      </c>
      <c r="D4099" s="1">
        <f>IF(B4099=0,-1,RIGHT(A4099,LEN(A4099)-B4099)+0)</f>
        <v>12769041</v>
      </c>
      <c r="F4099" s="1">
        <f>IF(C4099&lt;0,443300000,44330*(1-POWER(C4099/$A$1,1/5.255))*1000)</f>
        <v>12766742.801382286</v>
      </c>
      <c r="H4099" s="5">
        <f t="shared" si="63"/>
        <v>1.7998208461493122E-4</v>
      </c>
    </row>
    <row r="4100" spans="1:8">
      <c r="A4100" s="3" t="s">
        <v>15205</v>
      </c>
      <c r="B4100" s="1">
        <f>IF(ISERROR(SEARCH(" ",A4100)), 0, SEARCH(" ",A4100))</f>
        <v>6</v>
      </c>
      <c r="C4100" s="1">
        <f>IF(0=B4100,-1,LEFT(A4100,B4100-1)+0)</f>
        <v>14579</v>
      </c>
      <c r="D4100" s="1">
        <f>IF(B4100=0,-1,RIGHT(A4100,LEN(A4100)-B4100)+0)</f>
        <v>12777397</v>
      </c>
      <c r="F4100" s="1">
        <f>IF(C4100&lt;0,443300000,44330*(1-POWER(C4100/$A$1,1/5.255))*1000)</f>
        <v>12774975.779977828</v>
      </c>
      <c r="H4100" s="5">
        <f t="shared" ref="H4100:H4163" si="64">IF(D4100&gt;0,ABS((F4100-D4100)/D4100),0)</f>
        <v>1.8949243121832527E-4</v>
      </c>
    </row>
    <row r="4101" spans="1:8">
      <c r="A4101" s="3" t="s">
        <v>15206</v>
      </c>
      <c r="B4101" s="1">
        <f>IF(ISERROR(SEARCH(" ",A4101)), 0, SEARCH(" ",A4101))</f>
        <v>6</v>
      </c>
      <c r="C4101" s="1">
        <f>IF(0=B4101,-1,LEFT(A4101,B4101-1)+0)</f>
        <v>14559</v>
      </c>
      <c r="D4101" s="1">
        <f>IF(B4101=0,-1,RIGHT(A4101,LEN(A4101)-B4101)+0)</f>
        <v>12785753</v>
      </c>
      <c r="F4101" s="1">
        <f>IF(C4101&lt;0,443300000,44330*(1-POWER(C4101/$A$1,1/5.255))*1000)</f>
        <v>12783217.908708494</v>
      </c>
      <c r="H4101" s="5">
        <f t="shared" si="64"/>
        <v>1.982746961798686E-4</v>
      </c>
    </row>
    <row r="4102" spans="1:8">
      <c r="A4102" s="3" t="s">
        <v>15207</v>
      </c>
      <c r="B4102" s="1">
        <f>IF(ISERROR(SEARCH(" ",A4102)), 0, SEARCH(" ",A4102))</f>
        <v>6</v>
      </c>
      <c r="C4102" s="1">
        <f>IF(0=B4102,-1,LEFT(A4102,B4102-1)+0)</f>
        <v>14539</v>
      </c>
      <c r="D4102" s="1">
        <f>IF(B4102=0,-1,RIGHT(A4102,LEN(A4102)-B4102)+0)</f>
        <v>12794110</v>
      </c>
      <c r="F4102" s="1">
        <f>IF(C4102&lt;0,443300000,44330*(1-POWER(C4102/$A$1,1/5.255))*1000)</f>
        <v>12791469.210334446</v>
      </c>
      <c r="H4102" s="5">
        <f t="shared" si="64"/>
        <v>2.0640667194151988E-4</v>
      </c>
    </row>
    <row r="4103" spans="1:8">
      <c r="A4103" s="3" t="s">
        <v>15208</v>
      </c>
      <c r="B4103" s="1">
        <f>IF(ISERROR(SEARCH(" ",A4103)), 0, SEARCH(" ",A4103))</f>
        <v>6</v>
      </c>
      <c r="C4103" s="1">
        <f>IF(0=B4103,-1,LEFT(A4103,B4103-1)+0)</f>
        <v>14519</v>
      </c>
      <c r="D4103" s="1">
        <f>IF(B4103=0,-1,RIGHT(A4103,LEN(A4103)-B4103)+0)</f>
        <v>12802430</v>
      </c>
      <c r="F4103" s="1">
        <f>IF(C4103&lt;0,443300000,44330*(1-POWER(C4103/$A$1,1/5.255))*1000)</f>
        <v>12799729.707703888</v>
      </c>
      <c r="H4103" s="5">
        <f t="shared" si="64"/>
        <v>2.1092029373420386E-4</v>
      </c>
    </row>
    <row r="4104" spans="1:8">
      <c r="A4104" s="3" t="s">
        <v>15209</v>
      </c>
      <c r="B4104" s="1">
        <f>IF(ISERROR(SEARCH(" ",A4104)), 0, SEARCH(" ",A4104))</f>
        <v>6</v>
      </c>
      <c r="C4104" s="1">
        <f>IF(0=B4104,-1,LEFT(A4104,B4104-1)+0)</f>
        <v>14499</v>
      </c>
      <c r="D4104" s="1">
        <f>IF(B4104=0,-1,RIGHT(A4104,LEN(A4104)-B4104)+0)</f>
        <v>12810787</v>
      </c>
      <c r="F4104" s="1">
        <f>IF(C4104&lt;0,443300000,44330*(1-POWER(C4104/$A$1,1/5.255))*1000)</f>
        <v>12807999.423753489</v>
      </c>
      <c r="H4104" s="5">
        <f t="shared" si="64"/>
        <v>2.175960186139377E-4</v>
      </c>
    </row>
    <row r="4105" spans="1:8">
      <c r="A4105" s="3" t="s">
        <v>15210</v>
      </c>
      <c r="B4105" s="1">
        <f>IF(ISERROR(SEARCH(" ",A4105)), 0, SEARCH(" ",A4105))</f>
        <v>6</v>
      </c>
      <c r="C4105" s="1">
        <f>IF(0=B4105,-1,LEFT(A4105,B4105-1)+0)</f>
        <v>14479</v>
      </c>
      <c r="D4105" s="1">
        <f>IF(B4105=0,-1,RIGHT(A4105,LEN(A4105)-B4105)+0)</f>
        <v>12819143</v>
      </c>
      <c r="F4105" s="1">
        <f>IF(C4105&lt;0,443300000,44330*(1-POWER(C4105/$A$1,1/5.255))*1000)</f>
        <v>12816278.381508872</v>
      </c>
      <c r="H4105" s="5">
        <f t="shared" si="64"/>
        <v>2.2346411855520194E-4</v>
      </c>
    </row>
    <row r="4106" spans="1:8">
      <c r="A4106" s="3" t="s">
        <v>15211</v>
      </c>
      <c r="B4106" s="1">
        <f>IF(ISERROR(SEARCH(" ",A4106)), 0, SEARCH(" ",A4106))</f>
        <v>6</v>
      </c>
      <c r="C4106" s="1">
        <f>IF(0=B4106,-1,LEFT(A4106,B4106-1)+0)</f>
        <v>14459</v>
      </c>
      <c r="D4106" s="1">
        <f>IF(B4106=0,-1,RIGHT(A4106,LEN(A4106)-B4106)+0)</f>
        <v>12827499</v>
      </c>
      <c r="F4106" s="1">
        <f>IF(C4106&lt;0,443300000,44330*(1-POWER(C4106/$A$1,1/5.255))*1000)</f>
        <v>12824566.60408506</v>
      </c>
      <c r="H4106" s="5">
        <f t="shared" si="64"/>
        <v>2.2860231093685241E-4</v>
      </c>
    </row>
    <row r="4107" spans="1:8">
      <c r="A4107" s="3" t="s">
        <v>15212</v>
      </c>
      <c r="B4107" s="1">
        <f>IF(ISERROR(SEARCH(" ",A4107)), 0, SEARCH(" ",A4107))</f>
        <v>6</v>
      </c>
      <c r="C4107" s="1">
        <f>IF(0=B4107,-1,LEFT(A4107,B4107-1)+0)</f>
        <v>14439</v>
      </c>
      <c r="D4107" s="1">
        <f>IF(B4107=0,-1,RIGHT(A4107,LEN(A4107)-B4107)+0)</f>
        <v>12835856</v>
      </c>
      <c r="F4107" s="1">
        <f>IF(C4107&lt;0,443300000,44330*(1-POWER(C4107/$A$1,1/5.255))*1000)</f>
        <v>12832864.114686986</v>
      </c>
      <c r="H4107" s="5">
        <f t="shared" si="64"/>
        <v>2.3308810203336407E-4</v>
      </c>
    </row>
    <row r="4108" spans="1:8">
      <c r="A4108" s="3" t="s">
        <v>15213</v>
      </c>
      <c r="B4108" s="1">
        <f>IF(ISERROR(SEARCH(" ",A4108)), 0, SEARCH(" ",A4108))</f>
        <v>6</v>
      </c>
      <c r="C4108" s="1">
        <f>IF(0=B4108,-1,LEFT(A4108,B4108-1)+0)</f>
        <v>14419</v>
      </c>
      <c r="D4108" s="1">
        <f>IF(B4108=0,-1,RIGHT(A4108,LEN(A4108)-B4108)+0)</f>
        <v>12844212</v>
      </c>
      <c r="F4108" s="1">
        <f>IF(C4108&lt;0,443300000,44330*(1-POWER(C4108/$A$1,1/5.255))*1000)</f>
        <v>12841170.93660992</v>
      </c>
      <c r="H4108" s="5">
        <f t="shared" si="64"/>
        <v>2.3676527529130519E-4</v>
      </c>
    </row>
    <row r="4109" spans="1:8">
      <c r="A4109" s="3" t="s">
        <v>15214</v>
      </c>
      <c r="B4109" s="1">
        <f>IF(ISERROR(SEARCH(" ",A4109)), 0, SEARCH(" ",A4109))</f>
        <v>6</v>
      </c>
      <c r="C4109" s="1">
        <f>IF(0=B4109,-1,LEFT(A4109,B4109-1)+0)</f>
        <v>14399</v>
      </c>
      <c r="D4109" s="1">
        <f>IF(B4109=0,-1,RIGHT(A4109,LEN(A4109)-B4109)+0)</f>
        <v>12852569</v>
      </c>
      <c r="F4109" s="1">
        <f>IF(C4109&lt;0,443300000,44330*(1-POWER(C4109/$A$1,1/5.255))*1000)</f>
        <v>12849487.093239984</v>
      </c>
      <c r="H4109" s="5">
        <f t="shared" si="64"/>
        <v>2.397891627748862E-4</v>
      </c>
    </row>
    <row r="4110" spans="1:8">
      <c r="A4110" s="3" t="s">
        <v>15215</v>
      </c>
      <c r="B4110" s="1">
        <f>IF(ISERROR(SEARCH(" ",A4110)), 0, SEARCH(" ",A4110))</f>
        <v>6</v>
      </c>
      <c r="C4110" s="1">
        <f>IF(0=B4110,-1,LEFT(A4110,B4110-1)+0)</f>
        <v>14379</v>
      </c>
      <c r="D4110" s="1">
        <f>IF(B4110=0,-1,RIGHT(A4110,LEN(A4110)-B4110)+0)</f>
        <v>12860925</v>
      </c>
      <c r="F4110" s="1">
        <f>IF(C4110&lt;0,443300000,44330*(1-POWER(C4110/$A$1,1/5.255))*1000)</f>
        <v>12857812.608054616</v>
      </c>
      <c r="H4110" s="5">
        <f t="shared" si="64"/>
        <v>2.4200373965204235E-4</v>
      </c>
    </row>
    <row r="4111" spans="1:8">
      <c r="A4111" s="3" t="s">
        <v>15216</v>
      </c>
      <c r="B4111" s="1">
        <f>IF(ISERROR(SEARCH(" ",A4111)), 0, SEARCH(" ",A4111))</f>
        <v>6</v>
      </c>
      <c r="C4111" s="1">
        <f>IF(0=B4111,-1,LEFT(A4111,B4111-1)+0)</f>
        <v>14359</v>
      </c>
      <c r="D4111" s="1">
        <f>IF(B4111=0,-1,RIGHT(A4111,LEN(A4111)-B4111)+0)</f>
        <v>12869282</v>
      </c>
      <c r="F4111" s="1">
        <f>IF(C4111&lt;0,443300000,44330*(1-POWER(C4111/$A$1,1/5.255))*1000)</f>
        <v>12866147.504623048</v>
      </c>
      <c r="H4111" s="5">
        <f t="shared" si="64"/>
        <v>2.4356412245469424E-4</v>
      </c>
    </row>
    <row r="4112" spans="1:8">
      <c r="A4112" s="3" t="s">
        <v>15217</v>
      </c>
      <c r="B4112" s="1">
        <f>IF(ISERROR(SEARCH(" ",A4112)), 0, SEARCH(" ",A4112))</f>
        <v>6</v>
      </c>
      <c r="C4112" s="1">
        <f>IF(0=B4112,-1,LEFT(A4112,B4112-1)+0)</f>
        <v>14339</v>
      </c>
      <c r="D4112" s="1">
        <f>IF(B4112=0,-1,RIGHT(A4112,LEN(A4112)-B4112)+0)</f>
        <v>12877602</v>
      </c>
      <c r="F4112" s="1">
        <f>IF(C4112&lt;0,443300000,44330*(1-POWER(C4112/$A$1,1/5.255))*1000)</f>
        <v>12874491.806606818</v>
      </c>
      <c r="H4112" s="5">
        <f t="shared" si="64"/>
        <v>2.4151960847850474E-4</v>
      </c>
    </row>
    <row r="4113" spans="1:8">
      <c r="A4113" s="3" t="s">
        <v>15218</v>
      </c>
      <c r="B4113" s="1">
        <f>IF(ISERROR(SEARCH(" ",A4113)), 0, SEARCH(" ",A4113))</f>
        <v>6</v>
      </c>
      <c r="C4113" s="1">
        <f>IF(0=B4113,-1,LEFT(A4113,B4113-1)+0)</f>
        <v>14319</v>
      </c>
      <c r="D4113" s="1">
        <f>IF(B4113=0,-1,RIGHT(A4113,LEN(A4113)-B4113)+0)</f>
        <v>12885958</v>
      </c>
      <c r="F4113" s="1">
        <f>IF(C4113&lt;0,443300000,44330*(1-POWER(C4113/$A$1,1/5.255))*1000)</f>
        <v>12882845.537760237</v>
      </c>
      <c r="H4113" s="5">
        <f t="shared" si="64"/>
        <v>2.4153906444229976E-4</v>
      </c>
    </row>
    <row r="4114" spans="1:8">
      <c r="A4114" s="3" t="s">
        <v>15219</v>
      </c>
      <c r="B4114" s="1">
        <f>IF(ISERROR(SEARCH(" ",A4114)), 0, SEARCH(" ",A4114))</f>
        <v>6</v>
      </c>
      <c r="C4114" s="1">
        <f>IF(0=B4114,-1,LEFT(A4114,B4114-1)+0)</f>
        <v>14299</v>
      </c>
      <c r="D4114" s="1">
        <f>IF(B4114=0,-1,RIGHT(A4114,LEN(A4114)-B4114)+0)</f>
        <v>12894315</v>
      </c>
      <c r="F4114" s="1">
        <f>IF(C4114&lt;0,443300000,44330*(1-POWER(C4114/$A$1,1/5.255))*1000)</f>
        <v>12891208.721930893</v>
      </c>
      <c r="H4114" s="5">
        <f t="shared" si="64"/>
        <v>2.409029148975236E-4</v>
      </c>
    </row>
    <row r="4115" spans="1:8">
      <c r="A4115" s="3" t="s">
        <v>15220</v>
      </c>
      <c r="B4115" s="1">
        <f>IF(ISERROR(SEARCH(" ",A4115)), 0, SEARCH(" ",A4115))</f>
        <v>6</v>
      </c>
      <c r="C4115" s="1">
        <f>IF(0=B4115,-1,LEFT(A4115,B4115-1)+0)</f>
        <v>14279</v>
      </c>
      <c r="D4115" s="1">
        <f>IF(B4115=0,-1,RIGHT(A4115,LEN(A4115)-B4115)+0)</f>
        <v>12902671</v>
      </c>
      <c r="F4115" s="1">
        <f>IF(C4115&lt;0,443300000,44330*(1-POWER(C4115/$A$1,1/5.255))*1000)</f>
        <v>12899581.383060142</v>
      </c>
      <c r="H4115" s="5">
        <f t="shared" si="64"/>
        <v>2.394556088315049E-4</v>
      </c>
    </row>
    <row r="4116" spans="1:8">
      <c r="A4116" s="3" t="s">
        <v>15221</v>
      </c>
      <c r="B4116" s="1">
        <f>IF(ISERROR(SEARCH(" ",A4116)), 0, SEARCH(" ",A4116))</f>
        <v>6</v>
      </c>
      <c r="C4116" s="1">
        <f>IF(0=B4116,-1,LEFT(A4116,B4116-1)+0)</f>
        <v>14259</v>
      </c>
      <c r="D4116" s="1">
        <f>IF(B4116=0,-1,RIGHT(A4116,LEN(A4116)-B4116)+0)</f>
        <v>12911028</v>
      </c>
      <c r="F4116" s="1">
        <f>IF(C4116&lt;0,443300000,44330*(1-POWER(C4116/$A$1,1/5.255))*1000)</f>
        <v>12907963.545183614</v>
      </c>
      <c r="H4116" s="5">
        <f t="shared" si="64"/>
        <v>2.3735172880006949E-4</v>
      </c>
    </row>
    <row r="4117" spans="1:8">
      <c r="A4117" s="3" t="s">
        <v>15222</v>
      </c>
      <c r="B4117" s="1">
        <f>IF(ISERROR(SEARCH(" ",A4117)), 0, SEARCH(" ",A4117))</f>
        <v>6</v>
      </c>
      <c r="C4117" s="1">
        <f>IF(0=B4117,-1,LEFT(A4117,B4117-1)+0)</f>
        <v>14239</v>
      </c>
      <c r="D4117" s="1">
        <f>IF(B4117=0,-1,RIGHT(A4117,LEN(A4117)-B4117)+0)</f>
        <v>12919384</v>
      </c>
      <c r="F4117" s="1">
        <f>IF(C4117&lt;0,443300000,44330*(1-POWER(C4117/$A$1,1/5.255))*1000)</f>
        <v>12916355.23243173</v>
      </c>
      <c r="H4117" s="5">
        <f t="shared" si="64"/>
        <v>2.3443591182596203E-4</v>
      </c>
    </row>
    <row r="4118" spans="1:8">
      <c r="A4118" s="3" t="s">
        <v>15223</v>
      </c>
      <c r="B4118" s="1">
        <f>IF(ISERROR(SEARCH(" ",A4118)), 0, SEARCH(" ",A4118))</f>
        <v>6</v>
      </c>
      <c r="C4118" s="1">
        <f>IF(0=B4118,-1,LEFT(A4118,B4118-1)+0)</f>
        <v>14219</v>
      </c>
      <c r="D4118" s="1">
        <f>IF(B4118=0,-1,RIGHT(A4118,LEN(A4118)-B4118)+0)</f>
        <v>12927741</v>
      </c>
      <c r="F4118" s="1">
        <f>IF(C4118&lt;0,443300000,44330*(1-POWER(C4118/$A$1,1/5.255))*1000)</f>
        <v>12924756.469030179</v>
      </c>
      <c r="H4118" s="5">
        <f t="shared" si="64"/>
        <v>2.3086252809527332E-4</v>
      </c>
    </row>
    <row r="4119" spans="1:8">
      <c r="A4119" s="3" t="s">
        <v>15224</v>
      </c>
      <c r="B4119" s="1">
        <f>IF(ISERROR(SEARCH(" ",A4119)), 0, SEARCH(" ",A4119))</f>
        <v>6</v>
      </c>
      <c r="C4119" s="1">
        <f>IF(0=B4119,-1,LEFT(A4119,B4119-1)+0)</f>
        <v>14199</v>
      </c>
      <c r="D4119" s="1">
        <f>IF(B4119=0,-1,RIGHT(A4119,LEN(A4119)-B4119)+0)</f>
        <v>12936097</v>
      </c>
      <c r="F4119" s="1">
        <f>IF(C4119&lt;0,443300000,44330*(1-POWER(C4119/$A$1,1/5.255))*1000)</f>
        <v>12933167.279300444</v>
      </c>
      <c r="H4119" s="5">
        <f t="shared" si="64"/>
        <v>2.2647640161914154E-4</v>
      </c>
    </row>
    <row r="4120" spans="1:8">
      <c r="A4120" s="3" t="s">
        <v>15225</v>
      </c>
      <c r="B4120" s="1">
        <f>IF(ISERROR(SEARCH(" ",A4120)), 0, SEARCH(" ",A4120))</f>
        <v>6</v>
      </c>
      <c r="C4120" s="1">
        <f>IF(0=B4120,-1,LEFT(A4120,B4120-1)+0)</f>
        <v>14179</v>
      </c>
      <c r="D4120" s="1">
        <f>IF(B4120=0,-1,RIGHT(A4120,LEN(A4120)-B4120)+0)</f>
        <v>12944417</v>
      </c>
      <c r="F4120" s="1">
        <f>IF(C4120&lt;0,443300000,44330*(1-POWER(C4120/$A$1,1/5.255))*1000)</f>
        <v>12941587.687660329</v>
      </c>
      <c r="H4120" s="5">
        <f t="shared" si="64"/>
        <v>2.1857394888243759E-4</v>
      </c>
    </row>
    <row r="4121" spans="1:8">
      <c r="A4121" s="3" t="s">
        <v>15226</v>
      </c>
      <c r="B4121" s="1">
        <f>IF(ISERROR(SEARCH(" ",A4121)), 0, SEARCH(" ",A4121))</f>
        <v>6</v>
      </c>
      <c r="C4121" s="1">
        <f>IF(0=B4121,-1,LEFT(A4121,B4121-1)+0)</f>
        <v>14159</v>
      </c>
      <c r="D4121" s="1">
        <f>IF(B4121=0,-1,RIGHT(A4121,LEN(A4121)-B4121)+0)</f>
        <v>12952774</v>
      </c>
      <c r="F4121" s="1">
        <f>IF(C4121&lt;0,443300000,44330*(1-POWER(C4121/$A$1,1/5.255))*1000)</f>
        <v>12950017.718624473</v>
      </c>
      <c r="H4121" s="5">
        <f t="shared" si="64"/>
        <v>2.1279467823088566E-4</v>
      </c>
    </row>
    <row r="4122" spans="1:8">
      <c r="A4122" s="3" t="s">
        <v>15227</v>
      </c>
      <c r="B4122" s="1">
        <f>IF(ISERROR(SEARCH(" ",A4122)), 0, SEARCH(" ",A4122))</f>
        <v>6</v>
      </c>
      <c r="C4122" s="1">
        <f>IF(0=B4122,-1,LEFT(A4122,B4122-1)+0)</f>
        <v>14139</v>
      </c>
      <c r="D4122" s="1">
        <f>IF(B4122=0,-1,RIGHT(A4122,LEN(A4122)-B4122)+0)</f>
        <v>12961130</v>
      </c>
      <c r="F4122" s="1">
        <f>IF(C4122&lt;0,443300000,44330*(1-POWER(C4122/$A$1,1/5.255))*1000)</f>
        <v>12958457.396804839</v>
      </c>
      <c r="H4122" s="5">
        <f t="shared" si="64"/>
        <v>2.0620140336225526E-4</v>
      </c>
    </row>
    <row r="4123" spans="1:8">
      <c r="A4123" s="3" t="s">
        <v>15228</v>
      </c>
      <c r="B4123" s="1">
        <f>IF(ISERROR(SEARCH(" ",A4123)), 0, SEARCH(" ",A4123))</f>
        <v>6</v>
      </c>
      <c r="C4123" s="1">
        <f>IF(0=B4123,-1,LEFT(A4123,B4123-1)+0)</f>
        <v>14119</v>
      </c>
      <c r="D4123" s="1">
        <f>IF(B4123=0,-1,RIGHT(A4123,LEN(A4123)-B4123)+0)</f>
        <v>12969487</v>
      </c>
      <c r="F4123" s="1">
        <f>IF(C4123&lt;0,443300000,44330*(1-POWER(C4123/$A$1,1/5.255))*1000)</f>
        <v>12966906.746911287</v>
      </c>
      <c r="H4123" s="5">
        <f t="shared" si="64"/>
        <v>1.9894796831306376E-4</v>
      </c>
    </row>
    <row r="4124" spans="1:8">
      <c r="A4124" s="3" t="s">
        <v>15229</v>
      </c>
      <c r="B4124" s="1">
        <f>IF(ISERROR(SEARCH(" ",A4124)), 0, SEARCH(" ",A4124))</f>
        <v>6</v>
      </c>
      <c r="C4124" s="1">
        <f>IF(0=B4124,-1,LEFT(A4124,B4124-1)+0)</f>
        <v>14099</v>
      </c>
      <c r="D4124" s="1">
        <f>IF(B4124=0,-1,RIGHT(A4124,LEN(A4124)-B4124)+0)</f>
        <v>12977843</v>
      </c>
      <c r="F4124" s="1">
        <f>IF(C4124&lt;0,443300000,44330*(1-POWER(C4124/$A$1,1/5.255))*1000)</f>
        <v>12975365.793752067</v>
      </c>
      <c r="H4124" s="5">
        <f t="shared" si="64"/>
        <v>1.908796591184844E-4</v>
      </c>
    </row>
    <row r="4125" spans="1:8">
      <c r="A4125" s="3" t="s">
        <v>15230</v>
      </c>
      <c r="B4125" s="1">
        <f>IF(ISERROR(SEARCH(" ",A4125)), 0, SEARCH(" ",A4125))</f>
        <v>6</v>
      </c>
      <c r="C4125" s="1">
        <f>IF(0=B4125,-1,LEFT(A4125,B4125-1)+0)</f>
        <v>14079</v>
      </c>
      <c r="D4125" s="1">
        <f>IF(B4125=0,-1,RIGHT(A4125,LEN(A4125)-B4125)+0)</f>
        <v>12986200</v>
      </c>
      <c r="F4125" s="1">
        <f>IF(C4125&lt;0,443300000,44330*(1-POWER(C4125/$A$1,1/5.255))*1000)</f>
        <v>12983834.562234376</v>
      </c>
      <c r="H4125" s="5">
        <f t="shared" si="64"/>
        <v>1.8215011054999725E-4</v>
      </c>
    </row>
    <row r="4126" spans="1:8">
      <c r="A4126" s="3" t="s">
        <v>15231</v>
      </c>
      <c r="B4126" s="1">
        <f>IF(ISERROR(SEARCH(" ",A4126)), 0, SEARCH(" ",A4126))</f>
        <v>6</v>
      </c>
      <c r="C4126" s="1">
        <f>IF(0=B4126,-1,LEFT(A4126,B4126-1)+0)</f>
        <v>14059</v>
      </c>
      <c r="D4126" s="1">
        <f>IF(B4126=0,-1,RIGHT(A4126,LEN(A4126)-B4126)+0)</f>
        <v>12994556</v>
      </c>
      <c r="F4126" s="1">
        <f>IF(C4126&lt;0,443300000,44330*(1-POWER(C4126/$A$1,1/5.255))*1000)</f>
        <v>12992313.077364856</v>
      </c>
      <c r="H4126" s="5">
        <f t="shared" si="64"/>
        <v>1.7260479197162432E-4</v>
      </c>
    </row>
    <row r="4127" spans="1:8">
      <c r="A4127" s="3" t="s">
        <v>15232</v>
      </c>
      <c r="B4127" s="1">
        <f>IF(ISERROR(SEARCH(" ",A4127)), 0, SEARCH(" ",A4127))</f>
        <v>6</v>
      </c>
      <c r="C4127" s="1">
        <f>IF(0=B4127,-1,LEFT(A4127,B4127-1)+0)</f>
        <v>14039</v>
      </c>
      <c r="D4127" s="1">
        <f>IF(B4127=0,-1,RIGHT(A4127,LEN(A4127)-B4127)+0)</f>
        <v>13002913</v>
      </c>
      <c r="F4127" s="1">
        <f>IF(C4127&lt;0,443300000,44330*(1-POWER(C4127/$A$1,1/5.255))*1000)</f>
        <v>13000801.364250194</v>
      </c>
      <c r="H4127" s="5">
        <f t="shared" si="64"/>
        <v>1.6239712976666987E-4</v>
      </c>
    </row>
    <row r="4128" spans="1:8">
      <c r="A4128" s="3" t="s">
        <v>15233</v>
      </c>
      <c r="B4128" s="1">
        <f>IF(ISERROR(SEARCH(" ",A4128)), 0, SEARCH(" ",A4128))</f>
        <v>6</v>
      </c>
      <c r="C4128" s="1">
        <f>IF(0=B4128,-1,LEFT(A4128,B4128-1)+0)</f>
        <v>14019</v>
      </c>
      <c r="D4128" s="1">
        <f>IF(B4128=0,-1,RIGHT(A4128,LEN(A4128)-B4128)+0)</f>
        <v>13011269</v>
      </c>
      <c r="F4128" s="1">
        <f>IF(C4128&lt;0,443300000,44330*(1-POWER(C4128/$A$1,1/5.255))*1000)</f>
        <v>13009299.448097598</v>
      </c>
      <c r="H4128" s="5">
        <f t="shared" si="64"/>
        <v>1.5137277558416418E-4</v>
      </c>
    </row>
    <row r="4129" spans="1:8">
      <c r="A4129" s="3" t="s">
        <v>15234</v>
      </c>
      <c r="B4129" s="1">
        <f>IF(ISERROR(SEARCH(" ",A4129)), 0, SEARCH(" ",A4129))</f>
        <v>6</v>
      </c>
      <c r="C4129" s="1">
        <f>IF(0=B4129,-1,LEFT(A4129,B4129-1)+0)</f>
        <v>13999</v>
      </c>
      <c r="D4129" s="1">
        <f>IF(B4129=0,-1,RIGHT(A4129,LEN(A4129)-B4129)+0)</f>
        <v>13019589</v>
      </c>
      <c r="F4129" s="1">
        <f>IF(C4129&lt;0,443300000,44330*(1-POWER(C4129/$A$1,1/5.255))*1000)</f>
        <v>13017807.354215398</v>
      </c>
      <c r="H4129" s="5">
        <f t="shared" si="64"/>
        <v>1.3684347367659373E-4</v>
      </c>
    </row>
    <row r="4130" spans="1:8">
      <c r="A4130" s="3" t="s">
        <v>15235</v>
      </c>
      <c r="B4130" s="1">
        <f>IF(ISERROR(SEARCH(" ",A4130)), 0, SEARCH(" ",A4130))</f>
        <v>6</v>
      </c>
      <c r="C4130" s="1">
        <f>IF(0=B4130,-1,LEFT(A4130,B4130-1)+0)</f>
        <v>13979</v>
      </c>
      <c r="D4130" s="1">
        <f>IF(B4130=0,-1,RIGHT(A4130,LEN(A4130)-B4130)+0)</f>
        <v>13027946</v>
      </c>
      <c r="F4130" s="1">
        <f>IF(C4130&lt;0,443300000,44330*(1-POWER(C4130/$A$1,1/5.255))*1000)</f>
        <v>13026325.108013557</v>
      </c>
      <c r="H4130" s="5">
        <f t="shared" si="64"/>
        <v>1.2441654167454563E-4</v>
      </c>
    </row>
    <row r="4131" spans="1:8">
      <c r="A4131" s="3" t="s">
        <v>15236</v>
      </c>
      <c r="B4131" s="1">
        <f>IF(ISERROR(SEARCH(" ",A4131)), 0, SEARCH(" ",A4131))</f>
        <v>6</v>
      </c>
      <c r="C4131" s="1">
        <f>IF(0=B4131,-1,LEFT(A4131,B4131-1)+0)</f>
        <v>13959</v>
      </c>
      <c r="D4131" s="1">
        <f>IF(B4131=0,-1,RIGHT(A4131,LEN(A4131)-B4131)+0)</f>
        <v>13036302</v>
      </c>
      <c r="F4131" s="1">
        <f>IF(C4131&lt;0,443300000,44330*(1-POWER(C4131/$A$1,1/5.255))*1000)</f>
        <v>13034852.735004267</v>
      </c>
      <c r="H4131" s="5">
        <f t="shared" si="64"/>
        <v>1.1117148066478331E-4</v>
      </c>
    </row>
    <row r="4132" spans="1:8">
      <c r="A4132" s="3" t="s">
        <v>15237</v>
      </c>
      <c r="B4132" s="1">
        <f>IF(ISERROR(SEARCH(" ",A4132)), 0, SEARCH(" ",A4132))</f>
        <v>6</v>
      </c>
      <c r="C4132" s="1">
        <f>IF(0=B4132,-1,LEFT(A4132,B4132-1)+0)</f>
        <v>13939</v>
      </c>
      <c r="D4132" s="1">
        <f>IF(B4132=0,-1,RIGHT(A4132,LEN(A4132)-B4132)+0)</f>
        <v>13044659</v>
      </c>
      <c r="F4132" s="1">
        <f>IF(C4132&lt;0,443300000,44330*(1-POWER(C4132/$A$1,1/5.255))*1000)</f>
        <v>13043390.26080245</v>
      </c>
      <c r="H4132" s="5">
        <f t="shared" si="64"/>
        <v>9.7261200737431427E-5</v>
      </c>
    </row>
    <row r="4133" spans="1:8">
      <c r="A4133" s="3" t="s">
        <v>15238</v>
      </c>
      <c r="B4133" s="1">
        <f>IF(ISERROR(SEARCH(" ",A4133)), 0, SEARCH(" ",A4133))</f>
        <v>6</v>
      </c>
      <c r="C4133" s="1">
        <f>IF(0=B4133,-1,LEFT(A4133,B4133-1)+0)</f>
        <v>13919</v>
      </c>
      <c r="D4133" s="1">
        <f>IF(B4133=0,-1,RIGHT(A4133,LEN(A4133)-B4133)+0)</f>
        <v>13053015</v>
      </c>
      <c r="F4133" s="1">
        <f>IF(C4133&lt;0,443300000,44330*(1-POWER(C4133/$A$1,1/5.255))*1000)</f>
        <v>13051937.711126376</v>
      </c>
      <c r="H4133" s="5">
        <f t="shared" si="64"/>
        <v>8.2531803849459801E-5</v>
      </c>
    </row>
    <row r="4134" spans="1:8">
      <c r="A4134" s="3" t="s">
        <v>15239</v>
      </c>
      <c r="B4134" s="1">
        <f>IF(ISERROR(SEARCH(" ",A4134)), 0, SEARCH(" ",A4134))</f>
        <v>6</v>
      </c>
      <c r="C4134" s="1">
        <f>IF(0=B4134,-1,LEFT(A4134,B4134-1)+0)</f>
        <v>13899</v>
      </c>
      <c r="D4134" s="1">
        <f>IF(B4134=0,-1,RIGHT(A4134,LEN(A4134)-B4134)+0)</f>
        <v>13061371</v>
      </c>
      <c r="F4134" s="1">
        <f>IF(C4134&lt;0,443300000,44330*(1-POWER(C4134/$A$1,1/5.255))*1000)</f>
        <v>13060495.111798204</v>
      </c>
      <c r="H4134" s="5">
        <f t="shared" si="64"/>
        <v>6.7059438231677085E-5</v>
      </c>
    </row>
    <row r="4135" spans="1:8">
      <c r="A4135" s="3" t="s">
        <v>15240</v>
      </c>
      <c r="B4135" s="1">
        <f>IF(ISERROR(SEARCH(" ",A4135)), 0, SEARCH(" ",A4135))</f>
        <v>6</v>
      </c>
      <c r="C4135" s="1">
        <f>IF(0=B4135,-1,LEFT(A4135,B4135-1)+0)</f>
        <v>13879</v>
      </c>
      <c r="D4135" s="1">
        <f>IF(B4135=0,-1,RIGHT(A4135,LEN(A4135)-B4135)+0)</f>
        <v>13069728</v>
      </c>
      <c r="F4135" s="1">
        <f>IF(C4135&lt;0,443300000,44330*(1-POWER(C4135/$A$1,1/5.255))*1000)</f>
        <v>13069062.488744542</v>
      </c>
      <c r="H4135" s="5">
        <f t="shared" si="64"/>
        <v>5.0920053994849574E-5</v>
      </c>
    </row>
    <row r="4136" spans="1:8">
      <c r="A4136" s="3" t="s">
        <v>15241</v>
      </c>
      <c r="B4136" s="1">
        <f>IF(ISERROR(SEARCH(" ",A4136)), 0, SEARCH(" ",A4136))</f>
        <v>6</v>
      </c>
      <c r="C4136" s="1">
        <f>IF(0=B4136,-1,LEFT(A4136,B4136-1)+0)</f>
        <v>13859</v>
      </c>
      <c r="D4136" s="1">
        <f>IF(B4136=0,-1,RIGHT(A4136,LEN(A4136)-B4136)+0)</f>
        <v>13078084</v>
      </c>
      <c r="F4136" s="1">
        <f>IF(C4136&lt;0,443300000,44330*(1-POWER(C4136/$A$1,1/5.255))*1000)</f>
        <v>13077639.867997056</v>
      </c>
      <c r="H4136" s="5">
        <f t="shared" si="64"/>
        <v>3.3960020668480701E-5</v>
      </c>
    </row>
    <row r="4137" spans="1:8">
      <c r="A4137" s="3" t="s">
        <v>15242</v>
      </c>
      <c r="B4137" s="1">
        <f>IF(ISERROR(SEARCH(" ",A4137)), 0, SEARCH(" ",A4137))</f>
        <v>6</v>
      </c>
      <c r="C4137" s="1">
        <f>IF(0=B4137,-1,LEFT(A4137,B4137-1)+0)</f>
        <v>13839</v>
      </c>
      <c r="D4137" s="1">
        <f>IF(B4137=0,-1,RIGHT(A4137,LEN(A4137)-B4137)+0)</f>
        <v>13086441</v>
      </c>
      <c r="F4137" s="1">
        <f>IF(C4137&lt;0,443300000,44330*(1-POWER(C4137/$A$1,1/5.255))*1000)</f>
        <v>13086227.27569299</v>
      </c>
      <c r="H4137" s="5">
        <f t="shared" si="64"/>
        <v>1.6331736566874852E-5</v>
      </c>
    </row>
    <row r="4138" spans="1:8">
      <c r="A4138" s="3" t="s">
        <v>15243</v>
      </c>
      <c r="B4138" s="1">
        <f>IF(ISERROR(SEARCH(" ",A4138)), 0, SEARCH(" ",A4138))</f>
        <v>6</v>
      </c>
      <c r="C4138" s="1">
        <f>IF(0=B4138,-1,LEFT(A4138,B4138-1)+0)</f>
        <v>13819</v>
      </c>
      <c r="D4138" s="1">
        <f>IF(B4138=0,-1,RIGHT(A4138,LEN(A4138)-B4138)+0)</f>
        <v>13094895</v>
      </c>
      <c r="F4138" s="1">
        <f>IF(C4138&lt;0,443300000,44330*(1-POWER(C4138/$A$1,1/5.255))*1000)</f>
        <v>13094824.738075811</v>
      </c>
      <c r="H4138" s="5">
        <f t="shared" si="64"/>
        <v>5.3655966075775401E-6</v>
      </c>
    </row>
    <row r="4139" spans="1:8">
      <c r="A4139" s="3" t="s">
        <v>15244</v>
      </c>
      <c r="B4139" s="1">
        <f>IF(ISERROR(SEARCH(" ",A4139)), 0, SEARCH(" ",A4139))</f>
        <v>6</v>
      </c>
      <c r="C4139" s="1">
        <f>IF(0=B4139,-1,LEFT(A4139,B4139-1)+0)</f>
        <v>13799</v>
      </c>
      <c r="D4139" s="1">
        <f>IF(B4139=0,-1,RIGHT(A4139,LEN(A4139)-B4139)+0)</f>
        <v>13103755</v>
      </c>
      <c r="F4139" s="1">
        <f>IF(C4139&lt;0,443300000,44330*(1-POWER(C4139/$A$1,1/5.255))*1000)</f>
        <v>13103432.281495754</v>
      </c>
      <c r="H4139" s="5">
        <f t="shared" si="64"/>
        <v>2.4627940941075615E-5</v>
      </c>
    </row>
    <row r="4140" spans="1:8">
      <c r="A4140" s="3" t="s">
        <v>15245</v>
      </c>
      <c r="B4140" s="1">
        <f>IF(ISERROR(SEARCH(" ",A4140)), 0, SEARCH(" ",A4140))</f>
        <v>6</v>
      </c>
      <c r="C4140" s="1">
        <f>IF(0=B4140,-1,LEFT(A4140,B4140-1)+0)</f>
        <v>13779</v>
      </c>
      <c r="D4140" s="1">
        <f>IF(B4140=0,-1,RIGHT(A4140,LEN(A4140)-B4140)+0)</f>
        <v>13112616</v>
      </c>
      <c r="F4140" s="1">
        <f>IF(C4140&lt;0,443300000,44330*(1-POWER(C4140/$A$1,1/5.255))*1000)</f>
        <v>13112049.932410423</v>
      </c>
      <c r="H4140" s="5">
        <f t="shared" si="64"/>
        <v>4.3169691660099515E-5</v>
      </c>
    </row>
    <row r="4141" spans="1:8">
      <c r="A4141" s="3" t="s">
        <v>15246</v>
      </c>
      <c r="B4141" s="1">
        <f>IF(ISERROR(SEARCH(" ",A4141)), 0, SEARCH(" ",A4141))</f>
        <v>6</v>
      </c>
      <c r="C4141" s="1">
        <f>IF(0=B4141,-1,LEFT(A4141,B4141-1)+0)</f>
        <v>13759</v>
      </c>
      <c r="D4141" s="1">
        <f>IF(B4141=0,-1,RIGHT(A4141,LEN(A4141)-B4141)+0)</f>
        <v>13121477</v>
      </c>
      <c r="F4141" s="1">
        <f>IF(C4141&lt;0,443300000,44330*(1-POWER(C4141/$A$1,1/5.255))*1000)</f>
        <v>13120677.717385393</v>
      </c>
      <c r="H4141" s="5">
        <f t="shared" si="64"/>
        <v>6.0914073515303491E-5</v>
      </c>
    </row>
    <row r="4142" spans="1:8">
      <c r="A4142" s="3" t="s">
        <v>15247</v>
      </c>
      <c r="B4142" s="1">
        <f>IF(ISERROR(SEARCH(" ",A4142)), 0, SEARCH(" ",A4142))</f>
        <v>6</v>
      </c>
      <c r="C4142" s="1">
        <f>IF(0=B4142,-1,LEFT(A4142,B4142-1)+0)</f>
        <v>13739</v>
      </c>
      <c r="D4142" s="1">
        <f>IF(B4142=0,-1,RIGHT(A4142,LEN(A4142)-B4142)+0)</f>
        <v>13130337</v>
      </c>
      <c r="F4142" s="1">
        <f>IF(C4142&lt;0,443300000,44330*(1-POWER(C4142/$A$1,1/5.255))*1000)</f>
        <v>13129315.663094794</v>
      </c>
      <c r="H4142" s="5">
        <f t="shared" si="64"/>
        <v>7.7784515752004106E-5</v>
      </c>
    </row>
    <row r="4143" spans="1:8">
      <c r="A4143" s="3" t="s">
        <v>15248</v>
      </c>
      <c r="B4143" s="1">
        <f>IF(ISERROR(SEARCH(" ",A4143)), 0, SEARCH(" ",A4143))</f>
        <v>6</v>
      </c>
      <c r="C4143" s="1">
        <f>IF(0=B4143,-1,LEFT(A4143,B4143-1)+0)</f>
        <v>13719</v>
      </c>
      <c r="D4143" s="1">
        <f>IF(B4143=0,-1,RIGHT(A4143,LEN(A4143)-B4143)+0)</f>
        <v>13139198</v>
      </c>
      <c r="F4143" s="1">
        <f>IF(C4143&lt;0,443300000,44330*(1-POWER(C4143/$A$1,1/5.255))*1000)</f>
        <v>13137963.796321925</v>
      </c>
      <c r="H4143" s="5">
        <f t="shared" si="64"/>
        <v>9.3932953752217158E-5</v>
      </c>
    </row>
    <row r="4144" spans="1:8">
      <c r="A4144" s="3" t="s">
        <v>15249</v>
      </c>
      <c r="B4144" s="1">
        <f>IF(ISERROR(SEARCH(" ",A4144)), 0, SEARCH(" ",A4144))</f>
        <v>6</v>
      </c>
      <c r="C4144" s="1">
        <f>IF(0=B4144,-1,LEFT(A4144,B4144-1)+0)</f>
        <v>13699</v>
      </c>
      <c r="D4144" s="1">
        <f>IF(B4144=0,-1,RIGHT(A4144,LEN(A4144)-B4144)+0)</f>
        <v>13148059</v>
      </c>
      <c r="F4144" s="1">
        <f>IF(C4144&lt;0,443300000,44330*(1-POWER(C4144/$A$1,1/5.255))*1000)</f>
        <v>13146622.143959854</v>
      </c>
      <c r="H4144" s="5">
        <f t="shared" si="64"/>
        <v>1.0928274965500245E-4</v>
      </c>
    </row>
    <row r="4145" spans="1:8">
      <c r="A4145" s="3" t="s">
        <v>15250</v>
      </c>
      <c r="B4145" s="1">
        <f>IF(ISERROR(SEARCH(" ",A4145)), 0, SEARCH(" ",A4145))</f>
        <v>6</v>
      </c>
      <c r="C4145" s="1">
        <f>IF(0=B4145,-1,LEFT(A4145,B4145-1)+0)</f>
        <v>13679</v>
      </c>
      <c r="D4145" s="1">
        <f>IF(B4145=0,-1,RIGHT(A4145,LEN(A4145)-B4145)+0)</f>
        <v>13156919</v>
      </c>
      <c r="F4145" s="1">
        <f>IF(C4145&lt;0,443300000,44330*(1-POWER(C4145/$A$1,1/5.255))*1000)</f>
        <v>13155290.733012039</v>
      </c>
      <c r="H4145" s="5">
        <f t="shared" si="64"/>
        <v>1.2375746844384963E-4</v>
      </c>
    </row>
    <row r="4146" spans="1:8">
      <c r="A4146" s="3" t="s">
        <v>15251</v>
      </c>
      <c r="B4146" s="1">
        <f>IF(ISERROR(SEARCH(" ",A4146)), 0, SEARCH(" ",A4146))</f>
        <v>6</v>
      </c>
      <c r="C4146" s="1">
        <f>IF(0=B4146,-1,LEFT(A4146,B4146-1)+0)</f>
        <v>13659</v>
      </c>
      <c r="D4146" s="1">
        <f>IF(B4146=0,-1,RIGHT(A4146,LEN(A4146)-B4146)+0)</f>
        <v>13165741</v>
      </c>
      <c r="F4146" s="1">
        <f>IF(C4146&lt;0,443300000,44330*(1-POWER(C4146/$A$1,1/5.255))*1000)</f>
        <v>13163969.590592923</v>
      </c>
      <c r="H4146" s="5">
        <f t="shared" si="64"/>
        <v>1.3454688247910673E-4</v>
      </c>
    </row>
    <row r="4147" spans="1:8">
      <c r="A4147" s="3" t="s">
        <v>15252</v>
      </c>
      <c r="B4147" s="1">
        <f>IF(ISERROR(SEARCH(" ",A4147)), 0, SEARCH(" ",A4147))</f>
        <v>6</v>
      </c>
      <c r="C4147" s="1">
        <f>IF(0=B4147,-1,LEFT(A4147,B4147-1)+0)</f>
        <v>13639</v>
      </c>
      <c r="D4147" s="1">
        <f>IF(B4147=0,-1,RIGHT(A4147,LEN(A4147)-B4147)+0)</f>
        <v>13174602</v>
      </c>
      <c r="F4147" s="1">
        <f>IF(C4147&lt;0,443300000,44330*(1-POWER(C4147/$A$1,1/5.255))*1000)</f>
        <v>13172658.743928568</v>
      </c>
      <c r="H4147" s="5">
        <f t="shared" si="64"/>
        <v>1.4750017278939906E-4</v>
      </c>
    </row>
    <row r="4148" spans="1:8">
      <c r="A4148" s="3" t="s">
        <v>15253</v>
      </c>
      <c r="B4148" s="1">
        <f>IF(ISERROR(SEARCH(" ",A4148)), 0, SEARCH(" ",A4148))</f>
        <v>6</v>
      </c>
      <c r="C4148" s="1">
        <f>IF(0=B4148,-1,LEFT(A4148,B4148-1)+0)</f>
        <v>13619</v>
      </c>
      <c r="D4148" s="1">
        <f>IF(B4148=0,-1,RIGHT(A4148,LEN(A4148)-B4148)+0)</f>
        <v>13183463</v>
      </c>
      <c r="F4148" s="1">
        <f>IF(C4148&lt;0,443300000,44330*(1-POWER(C4148/$A$1,1/5.255))*1000)</f>
        <v>13181358.220357293</v>
      </c>
      <c r="H4148" s="5">
        <f t="shared" si="64"/>
        <v>1.5965301701887714E-4</v>
      </c>
    </row>
    <row r="4149" spans="1:8">
      <c r="A4149" s="3" t="s">
        <v>15254</v>
      </c>
      <c r="B4149" s="1">
        <f>IF(ISERROR(SEARCH(" ",A4149)), 0, SEARCH(" ",A4149))</f>
        <v>6</v>
      </c>
      <c r="C4149" s="1">
        <f>IF(0=B4149,-1,LEFT(A4149,B4149-1)+0)</f>
        <v>13599</v>
      </c>
      <c r="D4149" s="1">
        <f>IF(B4149=0,-1,RIGHT(A4149,LEN(A4149)-B4149)+0)</f>
        <v>13192323</v>
      </c>
      <c r="F4149" s="1">
        <f>IF(C4149&lt;0,443300000,44330*(1-POWER(C4149/$A$1,1/5.255))*1000)</f>
        <v>13190068.047330264</v>
      </c>
      <c r="H4149" s="5">
        <f t="shared" si="64"/>
        <v>1.7092915855198497E-4</v>
      </c>
    </row>
    <row r="4150" spans="1:8">
      <c r="A4150" s="3" t="s">
        <v>15255</v>
      </c>
      <c r="B4150" s="1">
        <f>IF(ISERROR(SEARCH(" ",A4150)), 0, SEARCH(" ",A4150))</f>
        <v>6</v>
      </c>
      <c r="C4150" s="1">
        <f>IF(0=B4150,-1,LEFT(A4150,B4150-1)+0)</f>
        <v>13579</v>
      </c>
      <c r="D4150" s="1">
        <f>IF(B4150=0,-1,RIGHT(A4150,LEN(A4150)-B4150)+0)</f>
        <v>13201184</v>
      </c>
      <c r="F4150" s="1">
        <f>IF(C4150&lt;0,443300000,44330*(1-POWER(C4150/$A$1,1/5.255))*1000)</f>
        <v>13198788.252412163</v>
      </c>
      <c r="H4150" s="5">
        <f t="shared" si="64"/>
        <v>1.8147975119786822E-4</v>
      </c>
    </row>
    <row r="4151" spans="1:8">
      <c r="A4151" s="3" t="s">
        <v>15256</v>
      </c>
      <c r="B4151" s="1">
        <f>IF(ISERROR(SEARCH(" ",A4151)), 0, SEARCH(" ",A4151))</f>
        <v>6</v>
      </c>
      <c r="C4151" s="1">
        <f>IF(0=B4151,-1,LEFT(A4151,B4151-1)+0)</f>
        <v>13559</v>
      </c>
      <c r="D4151" s="1">
        <f>IF(B4151=0,-1,RIGHT(A4151,LEN(A4151)-B4151)+0)</f>
        <v>13210044</v>
      </c>
      <c r="F4151" s="1">
        <f>IF(C4151&lt;0,443300000,44330*(1-POWER(C4151/$A$1,1/5.255))*1000)</f>
        <v>13207518.863281805</v>
      </c>
      <c r="H4151" s="5">
        <f t="shared" si="64"/>
        <v>1.911527863340146E-4</v>
      </c>
    </row>
    <row r="4152" spans="1:8">
      <c r="A4152" s="3" t="s">
        <v>15257</v>
      </c>
      <c r="B4152" s="1">
        <f>IF(ISERROR(SEARCH(" ",A4152)), 0, SEARCH(" ",A4152))</f>
        <v>6</v>
      </c>
      <c r="C4152" s="1">
        <f>IF(0=B4152,-1,LEFT(A4152,B4152-1)+0)</f>
        <v>13539</v>
      </c>
      <c r="D4152" s="1">
        <f>IF(B4152=0,-1,RIGHT(A4152,LEN(A4152)-B4152)+0)</f>
        <v>13218905</v>
      </c>
      <c r="F4152" s="1">
        <f>IF(C4152&lt;0,443300000,44330*(1-POWER(C4152/$A$1,1/5.255))*1000)</f>
        <v>13216259.907732798</v>
      </c>
      <c r="H4152" s="5">
        <f t="shared" si="64"/>
        <v>2.0009919635569009E-4</v>
      </c>
    </row>
    <row r="4153" spans="1:8">
      <c r="A4153" s="3" t="s">
        <v>15258</v>
      </c>
      <c r="B4153" s="1">
        <f>IF(ISERROR(SEARCH(" ",A4153)), 0, SEARCH(" ",A4153))</f>
        <v>6</v>
      </c>
      <c r="C4153" s="1">
        <f>IF(0=B4153,-1,LEFT(A4153,B4153-1)+0)</f>
        <v>13519</v>
      </c>
      <c r="D4153" s="1">
        <f>IF(B4153=0,-1,RIGHT(A4153,LEN(A4153)-B4153)+0)</f>
        <v>13227766</v>
      </c>
      <c r="F4153" s="1">
        <f>IF(C4153&lt;0,443300000,44330*(1-POWER(C4153/$A$1,1/5.255))*1000)</f>
        <v>13225011.413674155</v>
      </c>
      <c r="H4153" s="5">
        <f t="shared" si="64"/>
        <v>2.0824274679826887E-4</v>
      </c>
    </row>
    <row r="4154" spans="1:8">
      <c r="A4154" s="3" t="s">
        <v>15259</v>
      </c>
      <c r="B4154" s="1">
        <f>IF(ISERROR(SEARCH(" ",A4154)), 0, SEARCH(" ",A4154))</f>
        <v>6</v>
      </c>
      <c r="C4154" s="1">
        <f>IF(0=B4154,-1,LEFT(A4154,B4154-1)+0)</f>
        <v>13499</v>
      </c>
      <c r="D4154" s="1">
        <f>IF(B4154=0,-1,RIGHT(A4154,LEN(A4154)-B4154)+0)</f>
        <v>13236626</v>
      </c>
      <c r="F4154" s="1">
        <f>IF(C4154&lt;0,443300000,44330*(1-POWER(C4154/$A$1,1/5.255))*1000)</f>
        <v>13233773.409130992</v>
      </c>
      <c r="H4154" s="5">
        <f t="shared" si="64"/>
        <v>2.1550740113134814E-4</v>
      </c>
    </row>
    <row r="4155" spans="1:8">
      <c r="A4155" s="3" t="s">
        <v>15260</v>
      </c>
      <c r="B4155" s="1">
        <f>IF(ISERROR(SEARCH(" ",A4155)), 0, SEARCH(" ",A4155))</f>
        <v>6</v>
      </c>
      <c r="C4155" s="1">
        <f>IF(0=B4155,-1,LEFT(A4155,B4155-1)+0)</f>
        <v>13479</v>
      </c>
      <c r="D4155" s="1">
        <f>IF(B4155=0,-1,RIGHT(A4155,LEN(A4155)-B4155)+0)</f>
        <v>13245449</v>
      </c>
      <c r="F4155" s="1">
        <f>IF(C4155&lt;0,443300000,44330*(1-POWER(C4155/$A$1,1/5.255))*1000)</f>
        <v>13242545.922245137</v>
      </c>
      <c r="H4155" s="5">
        <f t="shared" si="64"/>
        <v>2.191754884913759E-4</v>
      </c>
    </row>
    <row r="4156" spans="1:8">
      <c r="A4156" s="3" t="s">
        <v>15261</v>
      </c>
      <c r="B4156" s="1">
        <f>IF(ISERROR(SEARCH(" ",A4156)), 0, SEARCH(" ",A4156))</f>
        <v>6</v>
      </c>
      <c r="C4156" s="1">
        <f>IF(0=B4156,-1,LEFT(A4156,B4156-1)+0)</f>
        <v>13459</v>
      </c>
      <c r="D4156" s="1">
        <f>IF(B4156=0,-1,RIGHT(A4156,LEN(A4156)-B4156)+0)</f>
        <v>13254309</v>
      </c>
      <c r="F4156" s="1">
        <f>IF(C4156&lt;0,443300000,44330*(1-POWER(C4156/$A$1,1/5.255))*1000)</f>
        <v>13251328.981275832</v>
      </c>
      <c r="H4156" s="5">
        <f t="shared" si="64"/>
        <v>2.2483395582279843E-4</v>
      </c>
    </row>
    <row r="4157" spans="1:8">
      <c r="A4157" s="3" t="s">
        <v>15262</v>
      </c>
      <c r="B4157" s="1">
        <f>IF(ISERROR(SEARCH(" ",A4157)), 0, SEARCH(" ",A4157))</f>
        <v>6</v>
      </c>
      <c r="C4157" s="1">
        <f>IF(0=B4157,-1,LEFT(A4157,B4157-1)+0)</f>
        <v>13439</v>
      </c>
      <c r="D4157" s="1">
        <f>IF(B4157=0,-1,RIGHT(A4157,LEN(A4157)-B4157)+0)</f>
        <v>13263170</v>
      </c>
      <c r="F4157" s="1">
        <f>IF(C4157&lt;0,443300000,44330*(1-POWER(C4157/$A$1,1/5.255))*1000)</f>
        <v>13260122.614600368</v>
      </c>
      <c r="H4157" s="5">
        <f t="shared" si="64"/>
        <v>2.297629751885979E-4</v>
      </c>
    </row>
    <row r="4158" spans="1:8">
      <c r="A4158" s="3" t="s">
        <v>15263</v>
      </c>
      <c r="B4158" s="1">
        <f>IF(ISERROR(SEARCH(" ",A4158)), 0, SEARCH(" ",A4158))</f>
        <v>6</v>
      </c>
      <c r="C4158" s="1">
        <f>IF(0=B4158,-1,LEFT(A4158,B4158-1)+0)</f>
        <v>13419</v>
      </c>
      <c r="D4158" s="1">
        <f>IF(B4158=0,-1,RIGHT(A4158,LEN(A4158)-B4158)+0)</f>
        <v>13272030</v>
      </c>
      <c r="F4158" s="1">
        <f>IF(C4158&lt;0,443300000,44330*(1-POWER(C4158/$A$1,1/5.255))*1000)</f>
        <v>13268926.850714762</v>
      </c>
      <c r="H4158" s="5">
        <f t="shared" si="64"/>
        <v>2.3381120184615587E-4</v>
      </c>
    </row>
    <row r="4159" spans="1:8">
      <c r="A4159" s="3" t="s">
        <v>15264</v>
      </c>
      <c r="B4159" s="1">
        <f>IF(ISERROR(SEARCH(" ",A4159)), 0, SEARCH(" ",A4159))</f>
        <v>6</v>
      </c>
      <c r="C4159" s="1">
        <f>IF(0=B4159,-1,LEFT(A4159,B4159-1)+0)</f>
        <v>13399</v>
      </c>
      <c r="D4159" s="1">
        <f>IF(B4159=0,-1,RIGHT(A4159,LEN(A4159)-B4159)+0)</f>
        <v>13280891</v>
      </c>
      <c r="F4159" s="1">
        <f>IF(C4159&lt;0,443300000,44330*(1-POWER(C4159/$A$1,1/5.255))*1000)</f>
        <v>13277741.71823444</v>
      </c>
      <c r="H4159" s="5">
        <f t="shared" si="64"/>
        <v>2.3712880149078013E-4</v>
      </c>
    </row>
    <row r="4160" spans="1:8">
      <c r="A4160" s="3" t="s">
        <v>15265</v>
      </c>
      <c r="B4160" s="1">
        <f>IF(ISERROR(SEARCH(" ",A4160)), 0, SEARCH(" ",A4160))</f>
        <v>6</v>
      </c>
      <c r="C4160" s="1">
        <f>IF(0=B4160,-1,LEFT(A4160,B4160-1)+0)</f>
        <v>13379</v>
      </c>
      <c r="D4160" s="1">
        <f>IF(B4160=0,-1,RIGHT(A4160,LEN(A4160)-B4160)+0)</f>
        <v>13289752</v>
      </c>
      <c r="F4160" s="1">
        <f>IF(C4160&lt;0,443300000,44330*(1-POWER(C4160/$A$1,1/5.255))*1000)</f>
        <v>13286567.245894905</v>
      </c>
      <c r="H4160" s="5">
        <f t="shared" si="64"/>
        <v>2.3963984467842742E-4</v>
      </c>
    </row>
    <row r="4161" spans="1:8">
      <c r="A4161" s="3" t="s">
        <v>15266</v>
      </c>
      <c r="B4161" s="1">
        <f>IF(ISERROR(SEARCH(" ",A4161)), 0, SEARCH(" ",A4161))</f>
        <v>6</v>
      </c>
      <c r="C4161" s="1">
        <f>IF(0=B4161,-1,LEFT(A4161,B4161-1)+0)</f>
        <v>13359</v>
      </c>
      <c r="D4161" s="1">
        <f>IF(B4161=0,-1,RIGHT(A4161,LEN(A4161)-B4161)+0)</f>
        <v>13298612</v>
      </c>
      <c r="F4161" s="1">
        <f>IF(C4161&lt;0,443300000,44330*(1-POWER(C4161/$A$1,1/5.255))*1000)</f>
        <v>13295403.462552443</v>
      </c>
      <c r="H4161" s="5">
        <f t="shared" si="64"/>
        <v>2.4126859611791466E-4</v>
      </c>
    </row>
    <row r="4162" spans="1:8">
      <c r="A4162" s="3" t="s">
        <v>15267</v>
      </c>
      <c r="B4162" s="1">
        <f>IF(ISERROR(SEARCH(" ",A4162)), 0, SEARCH(" ",A4162))</f>
        <v>6</v>
      </c>
      <c r="C4162" s="1">
        <f>IF(0=B4162,-1,LEFT(A4162,B4162-1)+0)</f>
        <v>13339</v>
      </c>
      <c r="D4162" s="1">
        <f>IF(B4162=0,-1,RIGHT(A4162,LEN(A4162)-B4162)+0)</f>
        <v>13307473</v>
      </c>
      <c r="F4162" s="1">
        <f>IF(C4162&lt;0,443300000,44330*(1-POWER(C4162/$A$1,1/5.255))*1000)</f>
        <v>13304250.397184776</v>
      </c>
      <c r="H4162" s="5">
        <f t="shared" si="64"/>
        <v>2.4216489601172646E-4</v>
      </c>
    </row>
    <row r="4163" spans="1:8">
      <c r="A4163" s="3" t="s">
        <v>15268</v>
      </c>
      <c r="B4163" s="1">
        <f>IF(ISERROR(SEARCH(" ",A4163)), 0, SEARCH(" ",A4163))</f>
        <v>6</v>
      </c>
      <c r="C4163" s="1">
        <f>IF(0=B4163,-1,LEFT(A4163,B4163-1)+0)</f>
        <v>13319</v>
      </c>
      <c r="D4163" s="1">
        <f>IF(B4163=0,-1,RIGHT(A4163,LEN(A4163)-B4163)+0)</f>
        <v>13316334</v>
      </c>
      <c r="F4163" s="1">
        <f>IF(C4163&lt;0,443300000,44330*(1-POWER(C4163/$A$1,1/5.255))*1000)</f>
        <v>13313108.078891793</v>
      </c>
      <c r="H4163" s="5">
        <f t="shared" si="64"/>
        <v>2.4225294350582781E-4</v>
      </c>
    </row>
    <row r="4164" spans="1:8">
      <c r="A4164" s="3" t="s">
        <v>15269</v>
      </c>
      <c r="B4164" s="1">
        <f>IF(ISERROR(SEARCH(" ",A4164)), 0, SEARCH(" ",A4164))</f>
        <v>6</v>
      </c>
      <c r="C4164" s="1">
        <f>IF(0=B4164,-1,LEFT(A4164,B4164-1)+0)</f>
        <v>13299</v>
      </c>
      <c r="D4164" s="1">
        <f>IF(B4164=0,-1,RIGHT(A4164,LEN(A4164)-B4164)+0)</f>
        <v>13325156</v>
      </c>
      <c r="F4164" s="1">
        <f>IF(C4164&lt;0,443300000,44330*(1-POWER(C4164/$A$1,1/5.255))*1000)</f>
        <v>13321976.536896218</v>
      </c>
      <c r="H4164" s="5">
        <f t="shared" ref="H4164:H4227" si="65">IF(D4164&gt;0,ABS((F4164-D4164)/D4164),0)</f>
        <v>2.3860606988634022E-4</v>
      </c>
    </row>
    <row r="4165" spans="1:8">
      <c r="A4165" s="3" t="s">
        <v>15270</v>
      </c>
      <c r="B4165" s="1">
        <f>IF(ISERROR(SEARCH(" ",A4165)), 0, SEARCH(" ",A4165))</f>
        <v>6</v>
      </c>
      <c r="C4165" s="1">
        <f>IF(0=B4165,-1,LEFT(A4165,B4165-1)+0)</f>
        <v>13279</v>
      </c>
      <c r="D4165" s="1">
        <f>IF(B4165=0,-1,RIGHT(A4165,LEN(A4165)-B4165)+0)</f>
        <v>13334016</v>
      </c>
      <c r="F4165" s="1">
        <f>IF(C4165&lt;0,443300000,44330*(1-POWER(C4165/$A$1,1/5.255))*1000)</f>
        <v>13330855.800544346</v>
      </c>
      <c r="H4165" s="5">
        <f t="shared" si="65"/>
        <v>2.3700282462944762E-4</v>
      </c>
    </row>
    <row r="4166" spans="1:8">
      <c r="A4166" s="3" t="s">
        <v>15271</v>
      </c>
      <c r="B4166" s="1">
        <f>IF(ISERROR(SEARCH(" ",A4166)), 0, SEARCH(" ",A4166))</f>
        <v>6</v>
      </c>
      <c r="C4166" s="1">
        <f>IF(0=B4166,-1,LEFT(A4166,B4166-1)+0)</f>
        <v>13259</v>
      </c>
      <c r="D4166" s="1">
        <f>IF(B4166=0,-1,RIGHT(A4166,LEN(A4166)-B4166)+0)</f>
        <v>13342877</v>
      </c>
      <c r="F4166" s="1">
        <f>IF(C4166&lt;0,443300000,44330*(1-POWER(C4166/$A$1,1/5.255))*1000)</f>
        <v>13339745.899306718</v>
      </c>
      <c r="H4166" s="5">
        <f t="shared" si="65"/>
        <v>2.3466458495283589E-4</v>
      </c>
    </row>
    <row r="4167" spans="1:8">
      <c r="A4167" s="3" t="s">
        <v>15272</v>
      </c>
      <c r="B4167" s="1">
        <f>IF(ISERROR(SEARCH(" ",A4167)), 0, SEARCH(" ",A4167))</f>
        <v>6</v>
      </c>
      <c r="C4167" s="1">
        <f>IF(0=B4167,-1,LEFT(A4167,B4167-1)+0)</f>
        <v>13239</v>
      </c>
      <c r="D4167" s="1">
        <f>IF(B4167=0,-1,RIGHT(A4167,LEN(A4167)-B4167)+0)</f>
        <v>13351738</v>
      </c>
      <c r="F4167" s="1">
        <f>IF(C4167&lt;0,443300000,44330*(1-POWER(C4167/$A$1,1/5.255))*1000)</f>
        <v>13348646.862778872</v>
      </c>
      <c r="H4167" s="5">
        <f t="shared" si="65"/>
        <v>2.3151571886204992E-4</v>
      </c>
    </row>
    <row r="4168" spans="1:8">
      <c r="A4168" s="3" t="s">
        <v>15273</v>
      </c>
      <c r="B4168" s="1">
        <f>IF(ISERROR(SEARCH(" ",A4168)), 0, SEARCH(" ",A4168))</f>
        <v>6</v>
      </c>
      <c r="C4168" s="1">
        <f>IF(0=B4168,-1,LEFT(A4168,B4168-1)+0)</f>
        <v>13219</v>
      </c>
      <c r="D4168" s="1">
        <f>IF(B4168=0,-1,RIGHT(A4168,LEN(A4168)-B4168)+0)</f>
        <v>13360598</v>
      </c>
      <c r="F4168" s="1">
        <f>IF(C4168&lt;0,443300000,44330*(1-POWER(C4168/$A$1,1/5.255))*1000)</f>
        <v>13357558.720682019</v>
      </c>
      <c r="H4168" s="5">
        <f t="shared" si="65"/>
        <v>2.2748078476581902E-4</v>
      </c>
    </row>
    <row r="4169" spans="1:8">
      <c r="A4169" s="3" t="s">
        <v>15274</v>
      </c>
      <c r="B4169" s="1">
        <f>IF(ISERROR(SEARCH(" ",A4169)), 0, SEARCH(" ",A4169))</f>
        <v>6</v>
      </c>
      <c r="C4169" s="1">
        <f>IF(0=B4169,-1,LEFT(A4169,B4169-1)+0)</f>
        <v>13199</v>
      </c>
      <c r="D4169" s="1">
        <f>IF(B4169=0,-1,RIGHT(A4169,LEN(A4169)-B4169)+0)</f>
        <v>13369459</v>
      </c>
      <c r="F4169" s="1">
        <f>IF(C4169&lt;0,443300000,44330*(1-POWER(C4169/$A$1,1/5.255))*1000)</f>
        <v>13366481.502863823</v>
      </c>
      <c r="H4169" s="5">
        <f t="shared" si="65"/>
        <v>2.22708872227178E-4</v>
      </c>
    </row>
    <row r="4170" spans="1:8">
      <c r="A4170" s="3" t="s">
        <v>15275</v>
      </c>
      <c r="B4170" s="1">
        <f>IF(ISERROR(SEARCH(" ",A4170)), 0, SEARCH(" ",A4170))</f>
        <v>6</v>
      </c>
      <c r="C4170" s="1">
        <f>IF(0=B4170,-1,LEFT(A4170,B4170-1)+0)</f>
        <v>13179</v>
      </c>
      <c r="D4170" s="1">
        <f>IF(B4170=0,-1,RIGHT(A4170,LEN(A4170)-B4170)+0)</f>
        <v>13378320</v>
      </c>
      <c r="F4170" s="1">
        <f>IF(C4170&lt;0,443300000,44330*(1-POWER(C4170/$A$1,1/5.255))*1000)</f>
        <v>13375415.239299076</v>
      </c>
      <c r="H4170" s="5">
        <f t="shared" si="65"/>
        <v>2.1712447459205057E-4</v>
      </c>
    </row>
    <row r="4171" spans="1:8">
      <c r="A4171" s="3" t="s">
        <v>15276</v>
      </c>
      <c r="B4171" s="1">
        <f>IF(ISERROR(SEARCH(" ",A4171)), 0, SEARCH(" ",A4171))</f>
        <v>6</v>
      </c>
      <c r="C4171" s="1">
        <f>IF(0=B4171,-1,LEFT(A4171,B4171-1)+0)</f>
        <v>13159</v>
      </c>
      <c r="D4171" s="1">
        <f>IF(B4171=0,-1,RIGHT(A4171,LEN(A4171)-B4171)+0)</f>
        <v>13387180</v>
      </c>
      <c r="F4171" s="1">
        <f>IF(C4171&lt;0,443300000,44330*(1-POWER(C4171/$A$1,1/5.255))*1000)</f>
        <v>13384359.960090473</v>
      </c>
      <c r="H4171" s="5">
        <f t="shared" si="65"/>
        <v>2.1065227400592998E-4</v>
      </c>
    </row>
    <row r="4172" spans="1:8">
      <c r="A4172" s="3" t="s">
        <v>15277</v>
      </c>
      <c r="B4172" s="1">
        <f>IF(ISERROR(SEARCH(" ",A4172)), 0, SEARCH(" ",A4172))</f>
        <v>6</v>
      </c>
      <c r="C4172" s="1">
        <f>IF(0=B4172,-1,LEFT(A4172,B4172-1)+0)</f>
        <v>13139</v>
      </c>
      <c r="D4172" s="1">
        <f>IF(B4172=0,-1,RIGHT(A4172,LEN(A4172)-B4172)+0)</f>
        <v>13396041</v>
      </c>
      <c r="F4172" s="1">
        <f>IF(C4172&lt;0,443300000,44330*(1-POWER(C4172/$A$1,1/5.255))*1000)</f>
        <v>13393315.695469325</v>
      </c>
      <c r="H4172" s="5">
        <f t="shared" si="65"/>
        <v>2.0344104132516403E-4</v>
      </c>
    </row>
    <row r="4173" spans="1:8">
      <c r="A4173" s="3" t="s">
        <v>15278</v>
      </c>
      <c r="B4173" s="1">
        <f>IF(ISERROR(SEARCH(" ",A4173)), 0, SEARCH(" ",A4173))</f>
        <v>6</v>
      </c>
      <c r="C4173" s="1">
        <f>IF(0=B4173,-1,LEFT(A4173,B4173-1)+0)</f>
        <v>13119</v>
      </c>
      <c r="D4173" s="1">
        <f>IF(B4173=0,-1,RIGHT(A4173,LEN(A4173)-B4173)+0)</f>
        <v>13404863</v>
      </c>
      <c r="F4173" s="1">
        <f>IF(C4173&lt;0,443300000,44330*(1-POWER(C4173/$A$1,1/5.255))*1000)</f>
        <v>13402282.475796336</v>
      </c>
      <c r="H4173" s="5">
        <f t="shared" si="65"/>
        <v>1.9250657046354685E-4</v>
      </c>
    </row>
    <row r="4174" spans="1:8">
      <c r="A4174" s="3" t="s">
        <v>15279</v>
      </c>
      <c r="B4174" s="1">
        <f>IF(ISERROR(SEARCH(" ",A4174)), 0, SEARCH(" ",A4174))</f>
        <v>6</v>
      </c>
      <c r="C4174" s="1">
        <f>IF(0=B4174,-1,LEFT(A4174,B4174-1)+0)</f>
        <v>13099</v>
      </c>
      <c r="D4174" s="1">
        <f>IF(B4174=0,-1,RIGHT(A4174,LEN(A4174)-B4174)+0)</f>
        <v>13413724</v>
      </c>
      <c r="F4174" s="1">
        <f>IF(C4174&lt;0,443300000,44330*(1-POWER(C4174/$A$1,1/5.255))*1000)</f>
        <v>13411260.331562331</v>
      </c>
      <c r="H4174" s="5">
        <f t="shared" si="65"/>
        <v>1.8366774489090828E-4</v>
      </c>
    </row>
    <row r="4175" spans="1:8">
      <c r="A4175" s="3" t="s">
        <v>15280</v>
      </c>
      <c r="B4175" s="1">
        <f>IF(ISERROR(SEARCH(" ",A4175)), 0, SEARCH(" ",A4175))</f>
        <v>6</v>
      </c>
      <c r="C4175" s="1">
        <f>IF(0=B4175,-1,LEFT(A4175,B4175-1)+0)</f>
        <v>13079</v>
      </c>
      <c r="D4175" s="1">
        <f>IF(B4175=0,-1,RIGHT(A4175,LEN(A4175)-B4175)+0)</f>
        <v>13422584</v>
      </c>
      <c r="F4175" s="1">
        <f>IF(C4175&lt;0,443300000,44330*(1-POWER(C4175/$A$1,1/5.255))*1000)</f>
        <v>13420249.293389007</v>
      </c>
      <c r="H4175" s="5">
        <f t="shared" si="65"/>
        <v>1.7393868505442402E-4</v>
      </c>
    </row>
    <row r="4176" spans="1:8">
      <c r="A4176" s="3" t="s">
        <v>15281</v>
      </c>
      <c r="B4176" s="1">
        <f>IF(ISERROR(SEARCH(" ",A4176)), 0, SEARCH(" ",A4176))</f>
        <v>6</v>
      </c>
      <c r="C4176" s="1">
        <f>IF(0=B4176,-1,LEFT(A4176,B4176-1)+0)</f>
        <v>13059</v>
      </c>
      <c r="D4176" s="1">
        <f>IF(B4176=0,-1,RIGHT(A4176,LEN(A4176)-B4176)+0)</f>
        <v>13431445</v>
      </c>
      <c r="F4176" s="1">
        <f>IF(C4176&lt;0,443300000,44330*(1-POWER(C4176/$A$1,1/5.255))*1000)</f>
        <v>13429249.392029736</v>
      </c>
      <c r="H4176" s="5">
        <f t="shared" si="65"/>
        <v>1.6346774083233852E-4</v>
      </c>
    </row>
    <row r="4177" spans="1:8">
      <c r="A4177" s="3" t="s">
        <v>15282</v>
      </c>
      <c r="B4177" s="1">
        <f>IF(ISERROR(SEARCH(" ",A4177)), 0, SEARCH(" ",A4177))</f>
        <v>6</v>
      </c>
      <c r="C4177" s="1">
        <f>IF(0=B4177,-1,LEFT(A4177,B4177-1)+0)</f>
        <v>13039</v>
      </c>
      <c r="D4177" s="1">
        <f>IF(B4177=0,-1,RIGHT(A4177,LEN(A4177)-B4177)+0)</f>
        <v>13440306</v>
      </c>
      <c r="F4177" s="1">
        <f>IF(C4177&lt;0,443300000,44330*(1-POWER(C4177/$A$1,1/5.255))*1000)</f>
        <v>13438260.658370281</v>
      </c>
      <c r="H4177" s="5">
        <f t="shared" si="65"/>
        <v>1.5217969216767548E-4</v>
      </c>
    </row>
    <row r="4178" spans="1:8">
      <c r="A4178" s="3" t="s">
        <v>15283</v>
      </c>
      <c r="B4178" s="1">
        <f>IF(ISERROR(SEARCH(" ",A4178)), 0, SEARCH(" ",A4178))</f>
        <v>6</v>
      </c>
      <c r="C4178" s="1">
        <f>IF(0=B4178,-1,LEFT(A4178,B4178-1)+0)</f>
        <v>13019</v>
      </c>
      <c r="D4178" s="1">
        <f>IF(B4178=0,-1,RIGHT(A4178,LEN(A4178)-B4178)+0)</f>
        <v>13449166</v>
      </c>
      <c r="F4178" s="1">
        <f>IF(C4178&lt;0,443300000,44330*(1-POWER(C4178/$A$1,1/5.255))*1000)</f>
        <v>13447283.123429609</v>
      </c>
      <c r="H4178" s="5">
        <f t="shared" si="65"/>
        <v>1.399995040875053E-4</v>
      </c>
    </row>
    <row r="4179" spans="1:8">
      <c r="A4179" s="3" t="s">
        <v>15284</v>
      </c>
      <c r="B4179" s="1">
        <f>IF(ISERROR(SEARCH(" ",A4179)), 0, SEARCH(" ",A4179))</f>
        <v>6</v>
      </c>
      <c r="C4179" s="1">
        <f>IF(0=B4179,-1,LEFT(A4179,B4179-1)+0)</f>
        <v>12999</v>
      </c>
      <c r="D4179" s="1">
        <f>IF(B4179=0,-1,RIGHT(A4179,LEN(A4179)-B4179)+0)</f>
        <v>13458027</v>
      </c>
      <c r="F4179" s="1">
        <f>IF(C4179&lt;0,443300000,44330*(1-POWER(C4179/$A$1,1/5.255))*1000)</f>
        <v>13456316.81836066</v>
      </c>
      <c r="H4179" s="5">
        <f t="shared" si="65"/>
        <v>1.2707521238735625E-4</v>
      </c>
    </row>
    <row r="4180" spans="1:8">
      <c r="A4180" s="3" t="s">
        <v>15285</v>
      </c>
      <c r="B4180" s="1">
        <f>IF(ISERROR(SEARCH(" ",A4180)), 0, SEARCH(" ",A4180))</f>
        <v>6</v>
      </c>
      <c r="C4180" s="1">
        <f>IF(0=B4180,-1,LEFT(A4180,B4180-1)+0)</f>
        <v>12979</v>
      </c>
      <c r="D4180" s="1">
        <f>IF(B4180=0,-1,RIGHT(A4180,LEN(A4180)-B4180)+0)</f>
        <v>13466887</v>
      </c>
      <c r="F4180" s="1">
        <f>IF(C4180&lt;0,443300000,44330*(1-POWER(C4180/$A$1,1/5.255))*1000)</f>
        <v>13465361.77445112</v>
      </c>
      <c r="H4180" s="5">
        <f t="shared" si="65"/>
        <v>1.1325746988744872E-4</v>
      </c>
    </row>
    <row r="4181" spans="1:8">
      <c r="A4181" s="3" t="s">
        <v>15286</v>
      </c>
      <c r="B4181" s="1">
        <f>IF(ISERROR(SEARCH(" ",A4181)), 0, SEARCH(" ",A4181))</f>
        <v>6</v>
      </c>
      <c r="C4181" s="1">
        <f>IF(0=B4181,-1,LEFT(A4181,B4181-1)+0)</f>
        <v>12959</v>
      </c>
      <c r="D4181" s="1">
        <f>IF(B4181=0,-1,RIGHT(A4181,LEN(A4181)-B4181)+0)</f>
        <v>13475710</v>
      </c>
      <c r="F4181" s="1">
        <f>IF(C4181&lt;0,443300000,44330*(1-POWER(C4181/$A$1,1/5.255))*1000)</f>
        <v>13474418.023124233</v>
      </c>
      <c r="H4181" s="5">
        <f t="shared" si="65"/>
        <v>9.587449386838332E-5</v>
      </c>
    </row>
    <row r="4182" spans="1:8">
      <c r="A4182" s="3" t="s">
        <v>15287</v>
      </c>
      <c r="B4182" s="1">
        <f>IF(ISERROR(SEARCH(" ",A4182)), 0, SEARCH(" ",A4182))</f>
        <v>6</v>
      </c>
      <c r="C4182" s="1">
        <f>IF(0=B4182,-1,LEFT(A4182,B4182-1)+0)</f>
        <v>12939</v>
      </c>
      <c r="D4182" s="1">
        <f>IF(B4182=0,-1,RIGHT(A4182,LEN(A4182)-B4182)+0)</f>
        <v>13484570</v>
      </c>
      <c r="F4182" s="1">
        <f>IF(C4182&lt;0,443300000,44330*(1-POWER(C4182/$A$1,1/5.255))*1000)</f>
        <v>13483485.59593959</v>
      </c>
      <c r="H4182" s="5">
        <f t="shared" si="65"/>
        <v>8.0418141654523331E-5</v>
      </c>
    </row>
    <row r="4183" spans="1:8">
      <c r="A4183" s="3" t="s">
        <v>15288</v>
      </c>
      <c r="B4183" s="1">
        <f>IF(ISERROR(SEARCH(" ",A4183)), 0, SEARCH(" ",A4183))</f>
        <v>6</v>
      </c>
      <c r="C4183" s="1">
        <f>IF(0=B4183,-1,LEFT(A4183,B4183-1)+0)</f>
        <v>12919</v>
      </c>
      <c r="D4183" s="1">
        <f>IF(B4183=0,-1,RIGHT(A4183,LEN(A4183)-B4183)+0)</f>
        <v>13493431</v>
      </c>
      <c r="F4183" s="1">
        <f>IF(C4183&lt;0,443300000,44330*(1-POWER(C4183/$A$1,1/5.255))*1000)</f>
        <v>13492564.524593916</v>
      </c>
      <c r="H4183" s="5">
        <f t="shared" si="65"/>
        <v>6.4214609767094055E-5</v>
      </c>
    </row>
    <row r="4184" spans="1:8">
      <c r="A4184" s="3" t="s">
        <v>15289</v>
      </c>
      <c r="B4184" s="1">
        <f>IF(ISERROR(SEARCH(" ",A4184)), 0, SEARCH(" ",A4184))</f>
        <v>6</v>
      </c>
      <c r="C4184" s="1">
        <f>IF(0=B4184,-1,LEFT(A4184,B4184-1)+0)</f>
        <v>12899</v>
      </c>
      <c r="D4184" s="1">
        <f>IF(B4184=0,-1,RIGHT(A4184,LEN(A4184)-B4184)+0)</f>
        <v>13502291</v>
      </c>
      <c r="F4184" s="1">
        <f>IF(C4184&lt;0,443300000,44330*(1-POWER(C4184/$A$1,1/5.255))*1000)</f>
        <v>13501654.840921916</v>
      </c>
      <c r="H4184" s="5">
        <f t="shared" si="65"/>
        <v>4.7114899100006987E-5</v>
      </c>
    </row>
    <row r="4185" spans="1:8">
      <c r="A4185" s="3" t="s">
        <v>15290</v>
      </c>
      <c r="B4185" s="1">
        <f>IF(ISERROR(SEARCH(" ",A4185)), 0, SEARCH(" ",A4185))</f>
        <v>6</v>
      </c>
      <c r="C4185" s="1">
        <f>IF(0=B4185,-1,LEFT(A4185,B4185-1)+0)</f>
        <v>12879</v>
      </c>
      <c r="D4185" s="1">
        <f>IF(B4185=0,-1,RIGHT(A4185,LEN(A4185)-B4185)+0)</f>
        <v>13511152</v>
      </c>
      <c r="F4185" s="1">
        <f>IF(C4185&lt;0,443300000,44330*(1-POWER(C4185/$A$1,1/5.255))*1000)</f>
        <v>13510756.576897062</v>
      </c>
      <c r="H4185" s="5">
        <f t="shared" si="65"/>
        <v>2.9266423983509235E-5</v>
      </c>
    </row>
    <row r="4186" spans="1:8">
      <c r="A4186" s="3" t="s">
        <v>15291</v>
      </c>
      <c r="B4186" s="1">
        <f>IF(ISERROR(SEARCH(" ",A4186)), 0, SEARCH(" ",A4186))</f>
        <v>6</v>
      </c>
      <c r="C4186" s="1">
        <f>IF(0=B4186,-1,LEFT(A4186,B4186-1)+0)</f>
        <v>12859</v>
      </c>
      <c r="D4186" s="1">
        <f>IF(B4186=0,-1,RIGHT(A4186,LEN(A4186)-B4186)+0)</f>
        <v>13520013</v>
      </c>
      <c r="F4186" s="1">
        <f>IF(C4186&lt;0,443300000,44330*(1-POWER(C4186/$A$1,1/5.255))*1000)</f>
        <v>13519869.764632404</v>
      </c>
      <c r="H4186" s="5">
        <f t="shared" si="65"/>
        <v>1.0594321735944295E-5</v>
      </c>
    </row>
    <row r="4187" spans="1:8">
      <c r="A4187" s="3" t="s">
        <v>15292</v>
      </c>
      <c r="B4187" s="1">
        <f>IF(ISERROR(SEARCH(" ",A4187)), 0, SEARCH(" ",A4187))</f>
        <v>6</v>
      </c>
      <c r="C4187" s="1">
        <f>IF(0=B4187,-1,LEFT(A4187,B4187-1)+0)</f>
        <v>12839</v>
      </c>
      <c r="D4187" s="1">
        <f>IF(B4187=0,-1,RIGHT(A4187,LEN(A4187)-B4187)+0)</f>
        <v>13529172</v>
      </c>
      <c r="F4187" s="1">
        <f>IF(C4187&lt;0,443300000,44330*(1-POWER(C4187/$A$1,1/5.255))*1000)</f>
        <v>13528994.436381441</v>
      </c>
      <c r="H4187" s="5">
        <f t="shared" si="65"/>
        <v>1.3124500047703608E-5</v>
      </c>
    </row>
    <row r="4188" spans="1:8">
      <c r="A4188" s="3" t="s">
        <v>15293</v>
      </c>
      <c r="B4188" s="1">
        <f>IF(ISERROR(SEARCH(" ",A4188)), 0, SEARCH(" ",A4188))</f>
        <v>6</v>
      </c>
      <c r="C4188" s="1">
        <f>IF(0=B4188,-1,LEFT(A4188,B4188-1)+0)</f>
        <v>12819</v>
      </c>
      <c r="D4188" s="1">
        <f>IF(B4188=0,-1,RIGHT(A4188,LEN(A4188)-B4188)+0)</f>
        <v>13538578</v>
      </c>
      <c r="F4188" s="1">
        <f>IF(C4188&lt;0,443300000,44330*(1-POWER(C4188/$A$1,1/5.255))*1000)</f>
        <v>13538130.624538915</v>
      </c>
      <c r="H4188" s="5">
        <f t="shared" si="65"/>
        <v>3.3044494117828933E-5</v>
      </c>
    </row>
    <row r="4189" spans="1:8">
      <c r="A4189" s="3" t="s">
        <v>15294</v>
      </c>
      <c r="B4189" s="1">
        <f>IF(ISERROR(SEARCH(" ",A4189)), 0, SEARCH(" ",A4189))</f>
        <v>6</v>
      </c>
      <c r="C4189" s="1">
        <f>IF(0=B4189,-1,LEFT(A4189,B4189-1)+0)</f>
        <v>12799</v>
      </c>
      <c r="D4189" s="1">
        <f>IF(B4189=0,-1,RIGHT(A4189,LEN(A4189)-B4189)+0)</f>
        <v>13547984</v>
      </c>
      <c r="F4189" s="1">
        <f>IF(C4189&lt;0,443300000,44330*(1-POWER(C4189/$A$1,1/5.255))*1000)</f>
        <v>13547278.361641673</v>
      </c>
      <c r="H4189" s="5">
        <f t="shared" si="65"/>
        <v>5.208438084416315E-5</v>
      </c>
    </row>
    <row r="4190" spans="1:8">
      <c r="A4190" s="3" t="s">
        <v>15295</v>
      </c>
      <c r="B4190" s="1">
        <f>IF(ISERROR(SEARCH(" ",A4190)), 0, SEARCH(" ",A4190))</f>
        <v>6</v>
      </c>
      <c r="C4190" s="1">
        <f>IF(0=B4190,-1,LEFT(A4190,B4190-1)+0)</f>
        <v>12779</v>
      </c>
      <c r="D4190" s="1">
        <f>IF(B4190=0,-1,RIGHT(A4190,LEN(A4190)-B4190)+0)</f>
        <v>13557349</v>
      </c>
      <c r="F4190" s="1">
        <f>IF(C4190&lt;0,443300000,44330*(1-POWER(C4190/$A$1,1/5.255))*1000)</f>
        <v>13556437.680369494</v>
      </c>
      <c r="H4190" s="5">
        <f t="shared" si="65"/>
        <v>6.721960395837838E-5</v>
      </c>
    </row>
    <row r="4191" spans="1:8">
      <c r="A4191" s="3" t="s">
        <v>15296</v>
      </c>
      <c r="B4191" s="1">
        <f>IF(ISERROR(SEARCH(" ",A4191)), 0, SEARCH(" ",A4191))</f>
        <v>6</v>
      </c>
      <c r="C4191" s="1">
        <f>IF(0=B4191,-1,LEFT(A4191,B4191-1)+0)</f>
        <v>12759</v>
      </c>
      <c r="D4191" s="1">
        <f>IF(B4191=0,-1,RIGHT(A4191,LEN(A4191)-B4191)+0)</f>
        <v>13566755</v>
      </c>
      <c r="F4191" s="1">
        <f>IF(C4191&lt;0,443300000,44330*(1-POWER(C4191/$A$1,1/5.255))*1000)</f>
        <v>13565608.613545964</v>
      </c>
      <c r="H4191" s="5">
        <f t="shared" si="65"/>
        <v>8.4499679845066803E-5</v>
      </c>
    </row>
    <row r="4192" spans="1:8">
      <c r="A4192" s="3" t="s">
        <v>15297</v>
      </c>
      <c r="B4192" s="1">
        <f>IF(ISERROR(SEARCH(" ",A4192)), 0, SEARCH(" ",A4192))</f>
        <v>6</v>
      </c>
      <c r="C4192" s="1">
        <f>IF(0=B4192,-1,LEFT(A4192,B4192-1)+0)</f>
        <v>12739</v>
      </c>
      <c r="D4192" s="1">
        <f>IF(B4192=0,-1,RIGHT(A4192,LEN(A4192)-B4192)+0)</f>
        <v>13576162</v>
      </c>
      <c r="F4192" s="1">
        <f>IF(C4192&lt;0,443300000,44330*(1-POWER(C4192/$A$1,1/5.255))*1000)</f>
        <v>13574791.194139324</v>
      </c>
      <c r="H4192" s="5">
        <f t="shared" si="65"/>
        <v>1.0097153088449235E-4</v>
      </c>
    </row>
    <row r="4193" spans="1:8">
      <c r="A4193" s="3" t="s">
        <v>15298</v>
      </c>
      <c r="B4193" s="1">
        <f>IF(ISERROR(SEARCH(" ",A4193)), 0, SEARCH(" ",A4193))</f>
        <v>6</v>
      </c>
      <c r="C4193" s="1">
        <f>IF(0=B4193,-1,LEFT(A4193,B4193-1)+0)</f>
        <v>12719</v>
      </c>
      <c r="D4193" s="1">
        <f>IF(B4193=0,-1,RIGHT(A4193,LEN(A4193)-B4193)+0)</f>
        <v>13585568</v>
      </c>
      <c r="F4193" s="1">
        <f>IF(C4193&lt;0,443300000,44330*(1-POWER(C4193/$A$1,1/5.255))*1000)</f>
        <v>13583985.45526333</v>
      </c>
      <c r="H4193" s="5">
        <f t="shared" si="65"/>
        <v>1.164871970513364E-4</v>
      </c>
    </row>
    <row r="4194" spans="1:8">
      <c r="A4194" s="3" t="s">
        <v>15299</v>
      </c>
      <c r="B4194" s="1">
        <f>IF(ISERROR(SEARCH(" ",A4194)), 0, SEARCH(" ",A4194))</f>
        <v>6</v>
      </c>
      <c r="C4194" s="1">
        <f>IF(0=B4194,-1,LEFT(A4194,B4194-1)+0)</f>
        <v>12699</v>
      </c>
      <c r="D4194" s="1">
        <f>IF(B4194=0,-1,RIGHT(A4194,LEN(A4194)-B4194)+0)</f>
        <v>13594974</v>
      </c>
      <c r="F4194" s="1">
        <f>IF(C4194&lt;0,443300000,44330*(1-POWER(C4194/$A$1,1/5.255))*1000)</f>
        <v>13593191.430178143</v>
      </c>
      <c r="H4194" s="5">
        <f t="shared" si="65"/>
        <v>1.3111976689745165E-4</v>
      </c>
    </row>
    <row r="4195" spans="1:8">
      <c r="A4195" s="3" t="s">
        <v>15300</v>
      </c>
      <c r="B4195" s="1">
        <f>IF(ISERROR(SEARCH(" ",A4195)), 0, SEARCH(" ",A4195))</f>
        <v>6</v>
      </c>
      <c r="C4195" s="1">
        <f>IF(0=B4195,-1,LEFT(A4195,B4195-1)+0)</f>
        <v>12679</v>
      </c>
      <c r="D4195" s="1">
        <f>IF(B4195=0,-1,RIGHT(A4195,LEN(A4195)-B4195)+0)</f>
        <v>13604380</v>
      </c>
      <c r="F4195" s="1">
        <f>IF(C4195&lt;0,443300000,44330*(1-POWER(C4195/$A$1,1/5.255))*1000)</f>
        <v>13602409.152291188</v>
      </c>
      <c r="H4195" s="5">
        <f t="shared" si="65"/>
        <v>1.4486861649057019E-4</v>
      </c>
    </row>
    <row r="4196" spans="1:8">
      <c r="A4196" s="3" t="s">
        <v>15301</v>
      </c>
      <c r="B4196" s="1">
        <f>IF(ISERROR(SEARCH(" ",A4196)), 0, SEARCH(" ",A4196))</f>
        <v>6</v>
      </c>
      <c r="C4196" s="1">
        <f>IF(0=B4196,-1,LEFT(A4196,B4196-1)+0)</f>
        <v>12659</v>
      </c>
      <c r="D4196" s="1">
        <f>IF(B4196=0,-1,RIGHT(A4196,LEN(A4196)-B4196)+0)</f>
        <v>13613786</v>
      </c>
      <c r="F4196" s="1">
        <f>IF(C4196&lt;0,443300000,44330*(1-POWER(C4196/$A$1,1/5.255))*1000)</f>
        <v>13611638.655158045</v>
      </c>
      <c r="H4196" s="5">
        <f t="shared" si="65"/>
        <v>1.5773311273992624E-4</v>
      </c>
    </row>
    <row r="4197" spans="1:8">
      <c r="A4197" s="3" t="s">
        <v>15302</v>
      </c>
      <c r="B4197" s="1">
        <f>IF(ISERROR(SEARCH(" ",A4197)), 0, SEARCH(" ",A4197))</f>
        <v>6</v>
      </c>
      <c r="C4197" s="1">
        <f>IF(0=B4197,-1,LEFT(A4197,B4197-1)+0)</f>
        <v>12639</v>
      </c>
      <c r="D4197" s="1">
        <f>IF(B4197=0,-1,RIGHT(A4197,LEN(A4197)-B4197)+0)</f>
        <v>13623192</v>
      </c>
      <c r="F4197" s="1">
        <f>IF(C4197&lt;0,443300000,44330*(1-POWER(C4197/$A$1,1/5.255))*1000)</f>
        <v>13620879.972483354</v>
      </c>
      <c r="H4197" s="5">
        <f t="shared" si="65"/>
        <v>1.6971261336156098E-4</v>
      </c>
    </row>
    <row r="4198" spans="1:8">
      <c r="A4198" s="3" t="s">
        <v>15303</v>
      </c>
      <c r="B4198" s="1">
        <f>IF(ISERROR(SEARCH(" ",A4198)), 0, SEARCH(" ",A4198))</f>
        <v>6</v>
      </c>
      <c r="C4198" s="1">
        <f>IF(0=B4198,-1,LEFT(A4198,B4198-1)+0)</f>
        <v>12619</v>
      </c>
      <c r="D4198" s="1">
        <f>IF(B4198=0,-1,RIGHT(A4198,LEN(A4198)-B4198)+0)</f>
        <v>13632598</v>
      </c>
      <c r="F4198" s="1">
        <f>IF(C4198&lt;0,443300000,44330*(1-POWER(C4198/$A$1,1/5.255))*1000)</f>
        <v>13630133.138121702</v>
      </c>
      <c r="H4198" s="5">
        <f t="shared" si="65"/>
        <v>1.8080646684500072E-4</v>
      </c>
    </row>
    <row r="4199" spans="1:8">
      <c r="A4199" s="3" t="s">
        <v>15304</v>
      </c>
      <c r="B4199" s="1">
        <f>IF(ISERROR(SEARCH(" ",A4199)), 0, SEARCH(" ",A4199))</f>
        <v>6</v>
      </c>
      <c r="C4199" s="1">
        <f>IF(0=B4199,-1,LEFT(A4199,B4199-1)+0)</f>
        <v>12599</v>
      </c>
      <c r="D4199" s="1">
        <f>IF(B4199=0,-1,RIGHT(A4199,LEN(A4199)-B4199)+0)</f>
        <v>13641963</v>
      </c>
      <c r="F4199" s="1">
        <f>IF(C4199&lt;0,443300000,44330*(1-POWER(C4199/$A$1,1/5.255))*1000)</f>
        <v>13639398.186078539</v>
      </c>
      <c r="H4199" s="5">
        <f t="shared" si="65"/>
        <v>1.8800915392168136E-4</v>
      </c>
    </row>
    <row r="4200" spans="1:8">
      <c r="A4200" s="3" t="s">
        <v>15305</v>
      </c>
      <c r="B4200" s="1">
        <f>IF(ISERROR(SEARCH(" ",A4200)), 0, SEARCH(" ",A4200))</f>
        <v>6</v>
      </c>
      <c r="C4200" s="1">
        <f>IF(0=B4200,-1,LEFT(A4200,B4200-1)+0)</f>
        <v>12579</v>
      </c>
      <c r="D4200" s="1">
        <f>IF(B4200=0,-1,RIGHT(A4200,LEN(A4200)-B4200)+0)</f>
        <v>13651369</v>
      </c>
      <c r="F4200" s="1">
        <f>IF(C4200&lt;0,443300000,44330*(1-POWER(C4200/$A$1,1/5.255))*1000)</f>
        <v>13648675.150511065</v>
      </c>
      <c r="H4200" s="5">
        <f t="shared" si="65"/>
        <v>1.9733181990278791E-4</v>
      </c>
    </row>
    <row r="4201" spans="1:8">
      <c r="A4201" s="3" t="s">
        <v>15306</v>
      </c>
      <c r="B4201" s="1">
        <f>IF(ISERROR(SEARCH(" ",A4201)), 0, SEARCH(" ",A4201))</f>
        <v>6</v>
      </c>
      <c r="C4201" s="1">
        <f>IF(0=B4201,-1,LEFT(A4201,B4201-1)+0)</f>
        <v>12559</v>
      </c>
      <c r="D4201" s="1">
        <f>IF(B4201=0,-1,RIGHT(A4201,LEN(A4201)-B4201)+0)</f>
        <v>13660775</v>
      </c>
      <c r="F4201" s="1">
        <f>IF(C4201&lt;0,443300000,44330*(1-POWER(C4201/$A$1,1/5.255))*1000)</f>
        <v>13657964.06572919</v>
      </c>
      <c r="H4201" s="5">
        <f t="shared" si="65"/>
        <v>2.057668229518703E-4</v>
      </c>
    </row>
    <row r="4202" spans="1:8">
      <c r="A4202" s="3" t="s">
        <v>15307</v>
      </c>
      <c r="B4202" s="1">
        <f>IF(ISERROR(SEARCH(" ",A4202)), 0, SEARCH(" ",A4202))</f>
        <v>6</v>
      </c>
      <c r="C4202" s="1">
        <f>IF(0=B4202,-1,LEFT(A4202,B4202-1)+0)</f>
        <v>12539</v>
      </c>
      <c r="D4202" s="1">
        <f>IF(B4202=0,-1,RIGHT(A4202,LEN(A4202)-B4202)+0)</f>
        <v>13670181</v>
      </c>
      <c r="F4202" s="1">
        <f>IF(C4202&lt;0,443300000,44330*(1-POWER(C4202/$A$1,1/5.255))*1000)</f>
        <v>13667264.96619642</v>
      </c>
      <c r="H4202" s="5">
        <f t="shared" si="65"/>
        <v>2.1331347431173946E-4</v>
      </c>
    </row>
    <row r="4203" spans="1:8">
      <c r="A4203" s="3" t="s">
        <v>15308</v>
      </c>
      <c r="B4203" s="1">
        <f>IF(ISERROR(SEARCH(" ",A4203)), 0, SEARCH(" ",A4203))</f>
        <v>6</v>
      </c>
      <c r="C4203" s="1">
        <f>IF(0=B4203,-1,LEFT(A4203,B4203-1)+0)</f>
        <v>12519</v>
      </c>
      <c r="D4203" s="1">
        <f>IF(B4203=0,-1,RIGHT(A4203,LEN(A4203)-B4203)+0)</f>
        <v>13679587</v>
      </c>
      <c r="F4203" s="1">
        <f>IF(C4203&lt;0,443300000,44330*(1-POWER(C4203/$A$1,1/5.255))*1000)</f>
        <v>13676577.88653083</v>
      </c>
      <c r="H4203" s="5">
        <f t="shared" si="65"/>
        <v>2.199710758205205E-4</v>
      </c>
    </row>
    <row r="4204" spans="1:8">
      <c r="A4204" s="3" t="s">
        <v>15309</v>
      </c>
      <c r="B4204" s="1">
        <f>IF(ISERROR(SEARCH(" ",A4204)), 0, SEARCH(" ",A4204))</f>
        <v>6</v>
      </c>
      <c r="C4204" s="1">
        <f>IF(0=B4204,-1,LEFT(A4204,B4204-1)+0)</f>
        <v>12499</v>
      </c>
      <c r="D4204" s="1">
        <f>IF(B4204=0,-1,RIGHT(A4204,LEN(A4204)-B4204)+0)</f>
        <v>13688993</v>
      </c>
      <c r="F4204" s="1">
        <f>IF(C4204&lt;0,443300000,44330*(1-POWER(C4204/$A$1,1/5.255))*1000)</f>
        <v>13685902.861505967</v>
      </c>
      <c r="H4204" s="5">
        <f t="shared" si="65"/>
        <v>2.2573891987769782E-4</v>
      </c>
    </row>
    <row r="4205" spans="1:8">
      <c r="A4205" s="3" t="s">
        <v>15310</v>
      </c>
      <c r="B4205" s="1">
        <f>IF(ISERROR(SEARCH(" ",A4205)), 0, SEARCH(" ",A4205))</f>
        <v>6</v>
      </c>
      <c r="C4205" s="1">
        <f>IF(0=B4205,-1,LEFT(A4205,B4205-1)+0)</f>
        <v>12479</v>
      </c>
      <c r="D4205" s="1">
        <f>IF(B4205=0,-1,RIGHT(A4205,LEN(A4205)-B4205)+0)</f>
        <v>13698399</v>
      </c>
      <c r="F4205" s="1">
        <f>IF(C4205&lt;0,443300000,44330*(1-POWER(C4205/$A$1,1/5.255))*1000)</f>
        <v>13695239.926051836</v>
      </c>
      <c r="H4205" s="5">
        <f t="shared" si="65"/>
        <v>2.3061628940458949E-4</v>
      </c>
    </row>
    <row r="4206" spans="1:8">
      <c r="A4206" s="3" t="s">
        <v>15311</v>
      </c>
      <c r="B4206" s="1">
        <f>IF(ISERROR(SEARCH(" ",A4206)), 0, SEARCH(" ",A4206))</f>
        <v>6</v>
      </c>
      <c r="C4206" s="1">
        <f>IF(0=B4206,-1,LEFT(A4206,B4206-1)+0)</f>
        <v>12459</v>
      </c>
      <c r="D4206" s="1">
        <f>IF(B4206=0,-1,RIGHT(A4206,LEN(A4206)-B4206)+0)</f>
        <v>13707805</v>
      </c>
      <c r="F4206" s="1">
        <f>IF(C4206&lt;0,443300000,44330*(1-POWER(C4206/$A$1,1/5.255))*1000)</f>
        <v>13704589.115255831</v>
      </c>
      <c r="H4206" s="5">
        <f t="shared" si="65"/>
        <v>2.3460245780919633E-4</v>
      </c>
    </row>
    <row r="4207" spans="1:8">
      <c r="A4207" s="3" t="s">
        <v>15312</v>
      </c>
      <c r="B4207" s="1">
        <f>IF(ISERROR(SEARCH(" ",A4207)), 0, SEARCH(" ",A4207))</f>
        <v>6</v>
      </c>
      <c r="C4207" s="1">
        <f>IF(0=B4207,-1,LEFT(A4207,B4207-1)+0)</f>
        <v>12439</v>
      </c>
      <c r="D4207" s="1">
        <f>IF(B4207=0,-1,RIGHT(A4207,LEN(A4207)-B4207)+0)</f>
        <v>13717170</v>
      </c>
      <c r="F4207" s="1">
        <f>IF(C4207&lt;0,443300000,44330*(1-POWER(C4207/$A$1,1/5.255))*1000)</f>
        <v>13713950.464363694</v>
      </c>
      <c r="H4207" s="5">
        <f t="shared" si="65"/>
        <v>2.3470844469419049E-4</v>
      </c>
    </row>
    <row r="4208" spans="1:8">
      <c r="A4208" s="3" t="s">
        <v>15313</v>
      </c>
      <c r="B4208" s="1">
        <f>IF(ISERROR(SEARCH(" ",A4208)), 0, SEARCH(" ",A4208))</f>
        <v>6</v>
      </c>
      <c r="C4208" s="1">
        <f>IF(0=B4208,-1,LEFT(A4208,B4208-1)+0)</f>
        <v>12419</v>
      </c>
      <c r="D4208" s="1">
        <f>IF(B4208=0,-1,RIGHT(A4208,LEN(A4208)-B4208)+0)</f>
        <v>13726576</v>
      </c>
      <c r="F4208" s="1">
        <f>IF(C4208&lt;0,443300000,44330*(1-POWER(C4208/$A$1,1/5.255))*1000)</f>
        <v>13723324.008780504</v>
      </c>
      <c r="H4208" s="5">
        <f t="shared" si="65"/>
        <v>2.3691204707542175E-4</v>
      </c>
    </row>
    <row r="4209" spans="1:8">
      <c r="A4209" s="3" t="s">
        <v>15314</v>
      </c>
      <c r="B4209" s="1">
        <f>IF(ISERROR(SEARCH(" ",A4209)), 0, SEARCH(" ",A4209))</f>
        <v>6</v>
      </c>
      <c r="C4209" s="1">
        <f>IF(0=B4209,-1,LEFT(A4209,B4209-1)+0)</f>
        <v>12399</v>
      </c>
      <c r="D4209" s="1">
        <f>IF(B4209=0,-1,RIGHT(A4209,LEN(A4209)-B4209)+0)</f>
        <v>13735983</v>
      </c>
      <c r="F4209" s="1">
        <f>IF(C4209&lt;0,443300000,44330*(1-POWER(C4209/$A$1,1/5.255))*1000)</f>
        <v>13732709.784071654</v>
      </c>
      <c r="H4209" s="5">
        <f t="shared" si="65"/>
        <v>2.3829498976126563E-4</v>
      </c>
    </row>
    <row r="4210" spans="1:8">
      <c r="A4210" s="3" t="s">
        <v>15315</v>
      </c>
      <c r="B4210" s="1">
        <f>IF(ISERROR(SEARCH(" ",A4210)), 0, SEARCH(" ",A4210))</f>
        <v>6</v>
      </c>
      <c r="C4210" s="1">
        <f>IF(0=B4210,-1,LEFT(A4210,B4210-1)+0)</f>
        <v>12379</v>
      </c>
      <c r="D4210" s="1">
        <f>IF(B4210=0,-1,RIGHT(A4210,LEN(A4210)-B4210)+0)</f>
        <v>13745389</v>
      </c>
      <c r="F4210" s="1">
        <f>IF(C4210&lt;0,443300000,44330*(1-POWER(C4210/$A$1,1/5.255))*1000)</f>
        <v>13742107.825963819</v>
      </c>
      <c r="H4210" s="5">
        <f t="shared" si="65"/>
        <v>2.3871088960673289E-4</v>
      </c>
    </row>
    <row r="4211" spans="1:8">
      <c r="A4211" s="3" t="s">
        <v>15316</v>
      </c>
      <c r="B4211" s="1">
        <f>IF(ISERROR(SEARCH(" ",A4211)), 0, SEARCH(" ",A4211))</f>
        <v>6</v>
      </c>
      <c r="C4211" s="1">
        <f>IF(0=B4211,-1,LEFT(A4211,B4211-1)+0)</f>
        <v>12359</v>
      </c>
      <c r="D4211" s="1">
        <f>IF(B4211=0,-1,RIGHT(A4211,LEN(A4211)-B4211)+0)</f>
        <v>13754795</v>
      </c>
      <c r="F4211" s="1">
        <f>IF(C4211&lt;0,443300000,44330*(1-POWER(C4211/$A$1,1/5.255))*1000)</f>
        <v>13751518.170345968</v>
      </c>
      <c r="H4211" s="5">
        <f t="shared" si="65"/>
        <v>2.3823180600164267E-4</v>
      </c>
    </row>
    <row r="4212" spans="1:8">
      <c r="A4212" s="3" t="s">
        <v>15317</v>
      </c>
      <c r="B4212" s="1">
        <f>IF(ISERROR(SEARCH(" ",A4212)), 0, SEARCH(" ",A4212))</f>
        <v>6</v>
      </c>
      <c r="C4212" s="1">
        <f>IF(0=B4212,-1,LEFT(A4212,B4212-1)+0)</f>
        <v>12339</v>
      </c>
      <c r="D4212" s="1">
        <f>IF(B4212=0,-1,RIGHT(A4212,LEN(A4212)-B4212)+0)</f>
        <v>13764201</v>
      </c>
      <c r="F4212" s="1">
        <f>IF(C4212&lt;0,443300000,44330*(1-POWER(C4212/$A$1,1/5.255))*1000)</f>
        <v>13760940.853270352</v>
      </c>
      <c r="H4212" s="5">
        <f t="shared" si="65"/>
        <v>2.3685695447546234E-4</v>
      </c>
    </row>
    <row r="4213" spans="1:8">
      <c r="A4213" s="3" t="s">
        <v>15318</v>
      </c>
      <c r="B4213" s="1">
        <f>IF(ISERROR(SEARCH(" ",A4213)), 0, SEARCH(" ",A4213))</f>
        <v>6</v>
      </c>
      <c r="C4213" s="1">
        <f>IF(0=B4213,-1,LEFT(A4213,B4213-1)+0)</f>
        <v>12319</v>
      </c>
      <c r="D4213" s="1">
        <f>IF(B4213=0,-1,RIGHT(A4213,LEN(A4213)-B4213)+0)</f>
        <v>13773607</v>
      </c>
      <c r="F4213" s="1">
        <f>IF(C4213&lt;0,443300000,44330*(1-POWER(C4213/$A$1,1/5.255))*1000)</f>
        <v>13770375.910953522</v>
      </c>
      <c r="H4213" s="5">
        <f t="shared" si="65"/>
        <v>2.3458554077216459E-4</v>
      </c>
    </row>
    <row r="4214" spans="1:8">
      <c r="A4214" s="3" t="s">
        <v>15319</v>
      </c>
      <c r="B4214" s="1">
        <f>IF(ISERROR(SEARCH(" ",A4214)), 0, SEARCH(" ",A4214))</f>
        <v>6</v>
      </c>
      <c r="C4214" s="1">
        <f>IF(0=B4214,-1,LEFT(A4214,B4214-1)+0)</f>
        <v>12299</v>
      </c>
      <c r="D4214" s="1">
        <f>IF(B4214=0,-1,RIGHT(A4214,LEN(A4214)-B4214)+0)</f>
        <v>13783013</v>
      </c>
      <c r="F4214" s="1">
        <f>IF(C4214&lt;0,443300000,44330*(1-POWER(C4214/$A$1,1/5.255))*1000)</f>
        <v>13779823.379777346</v>
      </c>
      <c r="H4214" s="5">
        <f t="shared" si="65"/>
        <v>2.3141676080942487E-4</v>
      </c>
    </row>
    <row r="4215" spans="1:8">
      <c r="A4215" s="3" t="s">
        <v>15320</v>
      </c>
      <c r="B4215" s="1">
        <f>IF(ISERROR(SEARCH(" ",A4215)), 0, SEARCH(" ",A4215))</f>
        <v>6</v>
      </c>
      <c r="C4215" s="1">
        <f>IF(0=B4215,-1,LEFT(A4215,B4215-1)+0)</f>
        <v>12279</v>
      </c>
      <c r="D4215" s="1">
        <f>IF(B4215=0,-1,RIGHT(A4215,LEN(A4215)-B4215)+0)</f>
        <v>13792419</v>
      </c>
      <c r="F4215" s="1">
        <f>IF(C4215&lt;0,443300000,44330*(1-POWER(C4215/$A$1,1/5.255))*1000)</f>
        <v>13789283.296290021</v>
      </c>
      <c r="H4215" s="5">
        <f t="shared" si="65"/>
        <v>2.2734980063893146E-4</v>
      </c>
    </row>
    <row r="4216" spans="1:8">
      <c r="A4216" s="3" t="s">
        <v>15321</v>
      </c>
      <c r="B4216" s="1">
        <f>IF(ISERROR(SEARCH(" ",A4216)), 0, SEARCH(" ",A4216))</f>
        <v>6</v>
      </c>
      <c r="C4216" s="1">
        <f>IF(0=B4216,-1,LEFT(A4216,B4216-1)+0)</f>
        <v>12259</v>
      </c>
      <c r="D4216" s="1">
        <f>IF(B4216=0,-1,RIGHT(A4216,LEN(A4216)-B4216)+0)</f>
        <v>13801784</v>
      </c>
      <c r="F4216" s="1">
        <f>IF(C4216&lt;0,443300000,44330*(1-POWER(C4216/$A$1,1/5.255))*1000)</f>
        <v>13798755.697207125</v>
      </c>
      <c r="H4216" s="5">
        <f t="shared" si="65"/>
        <v>2.1941386656066319E-4</v>
      </c>
    </row>
    <row r="4217" spans="1:8">
      <c r="A4217" s="3" t="s">
        <v>15322</v>
      </c>
      <c r="B4217" s="1">
        <f>IF(ISERROR(SEARCH(" ",A4217)), 0, SEARCH(" ",A4217))</f>
        <v>6</v>
      </c>
      <c r="C4217" s="1">
        <f>IF(0=B4217,-1,LEFT(A4217,B4217-1)+0)</f>
        <v>12239</v>
      </c>
      <c r="D4217" s="1">
        <f>IF(B4217=0,-1,RIGHT(A4217,LEN(A4217)-B4217)+0)</f>
        <v>13811190</v>
      </c>
      <c r="F4217" s="1">
        <f>IF(C4217&lt;0,443300000,44330*(1-POWER(C4217/$A$1,1/5.255))*1000)</f>
        <v>13808240.619412636</v>
      </c>
      <c r="H4217" s="5">
        <f t="shared" si="65"/>
        <v>2.1355006971619504E-4</v>
      </c>
    </row>
    <row r="4218" spans="1:8">
      <c r="A4218" s="3" t="s">
        <v>15323</v>
      </c>
      <c r="B4218" s="1">
        <f>IF(ISERROR(SEARCH(" ",A4218)), 0, SEARCH(" ",A4218))</f>
        <v>6</v>
      </c>
      <c r="C4218" s="1">
        <f>IF(0=B4218,-1,LEFT(A4218,B4218-1)+0)</f>
        <v>12219</v>
      </c>
      <c r="D4218" s="1">
        <f>IF(B4218=0,-1,RIGHT(A4218,LEN(A4218)-B4218)+0)</f>
        <v>13820596</v>
      </c>
      <c r="F4218" s="1">
        <f>IF(C4218&lt;0,443300000,44330*(1-POWER(C4218/$A$1,1/5.255))*1000)</f>
        <v>13817738.099960012</v>
      </c>
      <c r="H4218" s="5">
        <f t="shared" si="65"/>
        <v>2.0678558580162815E-4</v>
      </c>
    </row>
    <row r="4219" spans="1:8">
      <c r="A4219" s="3" t="s">
        <v>15324</v>
      </c>
      <c r="B4219" s="1">
        <f>IF(ISERROR(SEARCH(" ",A4219)), 0, SEARCH(" ",A4219))</f>
        <v>6</v>
      </c>
      <c r="C4219" s="1">
        <f>IF(0=B4219,-1,LEFT(A4219,B4219-1)+0)</f>
        <v>12199</v>
      </c>
      <c r="D4219" s="1">
        <f>IF(B4219=0,-1,RIGHT(A4219,LEN(A4219)-B4219)+0)</f>
        <v>13830002</v>
      </c>
      <c r="F4219" s="1">
        <f>IF(C4219&lt;0,443300000,44330*(1-POWER(C4219/$A$1,1/5.255))*1000)</f>
        <v>13827248.176073214</v>
      </c>
      <c r="H4219" s="5">
        <f t="shared" si="65"/>
        <v>1.991195609939869E-4</v>
      </c>
    </row>
    <row r="4220" spans="1:8">
      <c r="A4220" s="3" t="s">
        <v>15325</v>
      </c>
      <c r="B4220" s="1">
        <f>IF(ISERROR(SEARCH(" ",A4220)), 0, SEARCH(" ",A4220))</f>
        <v>6</v>
      </c>
      <c r="C4220" s="1">
        <f>IF(0=B4220,-1,LEFT(A4220,B4220-1)+0)</f>
        <v>12179</v>
      </c>
      <c r="D4220" s="1">
        <f>IF(B4220=0,-1,RIGHT(A4220,LEN(A4220)-B4220)+0)</f>
        <v>13839408</v>
      </c>
      <c r="F4220" s="1">
        <f>IF(C4220&lt;0,443300000,44330*(1-POWER(C4220/$A$1,1/5.255))*1000)</f>
        <v>13836770.885147786</v>
      </c>
      <c r="H4220" s="5">
        <f t="shared" si="65"/>
        <v>1.9055113139335384E-4</v>
      </c>
    </row>
    <row r="4221" spans="1:8">
      <c r="A4221" s="3" t="s">
        <v>15326</v>
      </c>
      <c r="B4221" s="1">
        <f>IF(ISERROR(SEARCH(" ",A4221)), 0, SEARCH(" ",A4221))</f>
        <v>6</v>
      </c>
      <c r="C4221" s="1">
        <f>IF(0=B4221,-1,LEFT(A4221,B4221-1)+0)</f>
        <v>12159</v>
      </c>
      <c r="D4221" s="1">
        <f>IF(B4221=0,-1,RIGHT(A4221,LEN(A4221)-B4221)+0)</f>
        <v>13848814</v>
      </c>
      <c r="F4221" s="1">
        <f>IF(C4221&lt;0,443300000,44330*(1-POWER(C4221/$A$1,1/5.255))*1000)</f>
        <v>13846306.264751941</v>
      </c>
      <c r="H4221" s="5">
        <f t="shared" si="65"/>
        <v>1.8107942297867778E-4</v>
      </c>
    </row>
    <row r="4222" spans="1:8">
      <c r="A4222" s="3" t="s">
        <v>15327</v>
      </c>
      <c r="B4222" s="1">
        <f>IF(ISERROR(SEARCH(" ",A4222)), 0, SEARCH(" ",A4222))</f>
        <v>6</v>
      </c>
      <c r="C4222" s="1">
        <f>IF(0=B4222,-1,LEFT(A4222,B4222-1)+0)</f>
        <v>12139</v>
      </c>
      <c r="D4222" s="1">
        <f>IF(B4222=0,-1,RIGHT(A4222,LEN(A4222)-B4222)+0)</f>
        <v>13858220</v>
      </c>
      <c r="F4222" s="1">
        <f>IF(C4222&lt;0,443300000,44330*(1-POWER(C4222/$A$1,1/5.255))*1000)</f>
        <v>13855854.352627631</v>
      </c>
      <c r="H4222" s="5">
        <f t="shared" si="65"/>
        <v>1.7070355156497178E-4</v>
      </c>
    </row>
    <row r="4223" spans="1:8">
      <c r="A4223" s="3" t="s">
        <v>15328</v>
      </c>
      <c r="B4223" s="1">
        <f>IF(ISERROR(SEARCH(" ",A4223)), 0, SEARCH(" ",A4223))</f>
        <v>6</v>
      </c>
      <c r="C4223" s="1">
        <f>IF(0=B4223,-1,LEFT(A4223,B4223-1)+0)</f>
        <v>12119</v>
      </c>
      <c r="D4223" s="1">
        <f>IF(B4223=0,-1,RIGHT(A4223,LEN(A4223)-B4223)+0)</f>
        <v>13867626</v>
      </c>
      <c r="F4223" s="1">
        <f>IF(C4223&lt;0,443300000,44330*(1-POWER(C4223/$A$1,1/5.255))*1000)</f>
        <v>13865415.186691636</v>
      </c>
      <c r="H4223" s="5">
        <f t="shared" si="65"/>
        <v>1.5942262275920769E-4</v>
      </c>
    </row>
    <row r="4224" spans="1:8">
      <c r="A4224" s="3" t="s">
        <v>15329</v>
      </c>
      <c r="B4224" s="1">
        <f>IF(ISERROR(SEARCH(" ",A4224)), 0, SEARCH(" ",A4224))</f>
        <v>6</v>
      </c>
      <c r="C4224" s="1">
        <f>IF(0=B4224,-1,LEFT(A4224,B4224-1)+0)</f>
        <v>12099</v>
      </c>
      <c r="D4224" s="1">
        <f>IF(B4224=0,-1,RIGHT(A4224,LEN(A4224)-B4224)+0)</f>
        <v>13877032</v>
      </c>
      <c r="F4224" s="1">
        <f>IF(C4224&lt;0,443300000,44330*(1-POWER(C4224/$A$1,1/5.255))*1000)</f>
        <v>13874988.805036673</v>
      </c>
      <c r="H4224" s="5">
        <f t="shared" si="65"/>
        <v>1.4723573191491361E-4</v>
      </c>
    </row>
    <row r="4225" spans="1:8">
      <c r="A4225" s="3" t="s">
        <v>15330</v>
      </c>
      <c r="B4225" s="1">
        <f>IF(ISERROR(SEARCH(" ",A4225)), 0, SEARCH(" ",A4225))</f>
        <v>6</v>
      </c>
      <c r="C4225" s="1">
        <f>IF(0=B4225,-1,LEFT(A4225,B4225-1)+0)</f>
        <v>12079</v>
      </c>
      <c r="D4225" s="1">
        <f>IF(B4225=0,-1,RIGHT(A4225,LEN(A4225)-B4225)+0)</f>
        <v>13886397</v>
      </c>
      <c r="F4225" s="1">
        <f>IF(C4225&lt;0,443300000,44330*(1-POWER(C4225/$A$1,1/5.255))*1000)</f>
        <v>13884575.245932499</v>
      </c>
      <c r="H4225" s="5">
        <f t="shared" si="65"/>
        <v>1.3118983041468952E-4</v>
      </c>
    </row>
    <row r="4226" spans="1:8">
      <c r="A4226" s="3" t="s">
        <v>15331</v>
      </c>
      <c r="B4226" s="1">
        <f>IF(ISERROR(SEARCH(" ",A4226)), 0, SEARCH(" ",A4226))</f>
        <v>6</v>
      </c>
      <c r="C4226" s="1">
        <f>IF(0=B4226,-1,LEFT(A4226,B4226-1)+0)</f>
        <v>12059</v>
      </c>
      <c r="D4226" s="1">
        <f>IF(B4226=0,-1,RIGHT(A4226,LEN(A4226)-B4226)+0)</f>
        <v>13895803</v>
      </c>
      <c r="F4226" s="1">
        <f>IF(C4226&lt;0,443300000,44330*(1-POWER(C4226/$A$1,1/5.255))*1000)</f>
        <v>13894174.547827024</v>
      </c>
      <c r="H4226" s="5">
        <f t="shared" si="65"/>
        <v>1.171902172890611E-4</v>
      </c>
    </row>
    <row r="4227" spans="1:8">
      <c r="A4227" s="3" t="s">
        <v>15332</v>
      </c>
      <c r="B4227" s="1">
        <f>IF(ISERROR(SEARCH(" ",A4227)), 0, SEARCH(" ",A4227))</f>
        <v>6</v>
      </c>
      <c r="C4227" s="1">
        <f>IF(0=B4227,-1,LEFT(A4227,B4227-1)+0)</f>
        <v>12039</v>
      </c>
      <c r="D4227" s="1">
        <f>IF(B4227=0,-1,RIGHT(A4227,LEN(A4227)-B4227)+0)</f>
        <v>13905210</v>
      </c>
      <c r="F4227" s="1">
        <f>IF(C4227&lt;0,443300000,44330*(1-POWER(C4227/$A$1,1/5.255))*1000)</f>
        <v>13903786.749347454</v>
      </c>
      <c r="H4227" s="5">
        <f t="shared" si="65"/>
        <v>1.0235376902226309E-4</v>
      </c>
    </row>
    <row r="4228" spans="1:8">
      <c r="A4228" s="3" t="s">
        <v>15333</v>
      </c>
      <c r="B4228" s="1">
        <f>IF(ISERROR(SEARCH(" ",A4228)), 0, SEARCH(" ",A4228))</f>
        <v>6</v>
      </c>
      <c r="C4228" s="1">
        <f>IF(0=B4228,-1,LEFT(A4228,B4228-1)+0)</f>
        <v>12019</v>
      </c>
      <c r="D4228" s="1">
        <f>IF(B4228=0,-1,RIGHT(A4228,LEN(A4228)-B4228)+0)</f>
        <v>13914616</v>
      </c>
      <c r="F4228" s="1">
        <f>IF(C4228&lt;0,443300000,44330*(1-POWER(C4228/$A$1,1/5.255))*1000)</f>
        <v>13913411.88930141</v>
      </c>
      <c r="H4228" s="5">
        <f t="shared" ref="H4228:H4291" si="66">IF(D4228&gt;0,ABS((F4228-D4228)/D4228),0)</f>
        <v>8.6535675766406711E-5</v>
      </c>
    </row>
    <row r="4229" spans="1:8">
      <c r="A4229" s="3" t="s">
        <v>15334</v>
      </c>
      <c r="B4229" s="1">
        <f>IF(ISERROR(SEARCH(" ",A4229)), 0, SEARCH(" ",A4229))</f>
        <v>6</v>
      </c>
      <c r="C4229" s="1">
        <f>IF(0=B4229,-1,LEFT(A4229,B4229-1)+0)</f>
        <v>11999</v>
      </c>
      <c r="D4229" s="1">
        <f>IF(B4229=0,-1,RIGHT(A4229,LEN(A4229)-B4229)+0)</f>
        <v>13924022</v>
      </c>
      <c r="F4229" s="1">
        <f>IF(C4229&lt;0,443300000,44330*(1-POWER(C4229/$A$1,1/5.255))*1000)</f>
        <v>13923050.006678069</v>
      </c>
      <c r="H4229" s="5">
        <f t="shared" si="66"/>
        <v>6.9806936668944476E-5</v>
      </c>
    </row>
    <row r="4230" spans="1:8">
      <c r="A4230" s="3" t="s">
        <v>15335</v>
      </c>
      <c r="B4230" s="1">
        <f>IF(ISERROR(SEARCH(" ",A4230)), 0, SEARCH(" ",A4230))</f>
        <v>6</v>
      </c>
      <c r="C4230" s="1">
        <f>IF(0=B4230,-1,LEFT(A4230,B4230-1)+0)</f>
        <v>11979</v>
      </c>
      <c r="D4230" s="1">
        <f>IF(B4230=0,-1,RIGHT(A4230,LEN(A4230)-B4230)+0)</f>
        <v>13933428</v>
      </c>
      <c r="F4230" s="1">
        <f>IF(C4230&lt;0,443300000,44330*(1-POWER(C4230/$A$1,1/5.255))*1000)</f>
        <v>13932701.140649345</v>
      </c>
      <c r="H4230" s="5">
        <f t="shared" si="66"/>
        <v>5.2166584608986954E-5</v>
      </c>
    </row>
    <row r="4231" spans="1:8">
      <c r="A4231" s="3" t="s">
        <v>15336</v>
      </c>
      <c r="B4231" s="1">
        <f>IF(ISERROR(SEARCH(" ",A4231)), 0, SEARCH(" ",A4231))</f>
        <v>6</v>
      </c>
      <c r="C4231" s="1">
        <f>IF(0=B4231,-1,LEFT(A4231,B4231-1)+0)</f>
        <v>11959</v>
      </c>
      <c r="D4231" s="1">
        <f>IF(B4231=0,-1,RIGHT(A4231,LEN(A4231)-B4231)+0)</f>
        <v>13942834</v>
      </c>
      <c r="F4231" s="1">
        <f>IF(C4231&lt;0,443300000,44330*(1-POWER(C4231/$A$1,1/5.255))*1000)</f>
        <v>13942365.330571029</v>
      </c>
      <c r="H4231" s="5">
        <f t="shared" si="66"/>
        <v>3.3613641887342613E-5</v>
      </c>
    </row>
    <row r="4232" spans="1:8">
      <c r="A4232" s="3" t="s">
        <v>15337</v>
      </c>
      <c r="B4232" s="1">
        <f>IF(ISERROR(SEARCH(" ",A4232)), 0, SEARCH(" ",A4232))</f>
        <v>6</v>
      </c>
      <c r="C4232" s="1">
        <f>IF(0=B4232,-1,LEFT(A4232,B4232-1)+0)</f>
        <v>11939</v>
      </c>
      <c r="D4232" s="1">
        <f>IF(B4232=0,-1,RIGHT(A4232,LEN(A4232)-B4232)+0)</f>
        <v>13952240</v>
      </c>
      <c r="F4232" s="1">
        <f>IF(C4232&lt;0,443300000,44330*(1-POWER(C4232/$A$1,1/5.255))*1000)</f>
        <v>13952042.615983946</v>
      </c>
      <c r="H4232" s="5">
        <f t="shared" si="66"/>
        <v>1.4147120179537559E-5</v>
      </c>
    </row>
    <row r="4233" spans="1:8">
      <c r="A4233" s="3" t="s">
        <v>15338</v>
      </c>
      <c r="B4233" s="1">
        <f>IF(ISERROR(SEARCH(" ",A4233)), 0, SEARCH(" ",A4233))</f>
        <v>6</v>
      </c>
      <c r="C4233" s="1">
        <f>IF(0=B4233,-1,LEFT(A4233,B4233-1)+0)</f>
        <v>11919</v>
      </c>
      <c r="D4233" s="1">
        <f>IF(B4233=0,-1,RIGHT(A4233,LEN(A4233)-B4233)+0)</f>
        <v>-1</v>
      </c>
      <c r="F4233" s="1">
        <f>IF(C4233&lt;0,443300000,44330*(1-POWER(C4233/$A$1,1/5.255))*1000)</f>
        <v>13961733.036615185</v>
      </c>
      <c r="H4233" s="5">
        <f t="shared" si="66"/>
        <v>0</v>
      </c>
    </row>
    <row r="4234" spans="1:8">
      <c r="A4234" s="3" t="s">
        <v>15339</v>
      </c>
      <c r="B4234" s="1">
        <f>IF(ISERROR(SEARCH(" ",A4234)), 0, SEARCH(" ",A4234))</f>
        <v>6</v>
      </c>
      <c r="C4234" s="1">
        <f>IF(0=B4234,-1,LEFT(A4234,B4234-1)+0)</f>
        <v>11899</v>
      </c>
      <c r="D4234" s="1">
        <f>IF(B4234=0,-1,RIGHT(A4234,LEN(A4234)-B4234)+0)</f>
        <v>-1</v>
      </c>
      <c r="F4234" s="1">
        <f>IF(C4234&lt;0,443300000,44330*(1-POWER(C4234/$A$1,1/5.255))*1000)</f>
        <v>13971436.632379251</v>
      </c>
      <c r="H4234" s="5">
        <f t="shared" si="66"/>
        <v>0</v>
      </c>
    </row>
    <row r="4235" spans="1:8">
      <c r="A4235" s="3" t="s">
        <v>15340</v>
      </c>
      <c r="B4235" s="1">
        <f>IF(ISERROR(SEARCH(" ",A4235)), 0, SEARCH(" ",A4235))</f>
        <v>6</v>
      </c>
      <c r="C4235" s="1">
        <f>IF(0=B4235,-1,LEFT(A4235,B4235-1)+0)</f>
        <v>11879</v>
      </c>
      <c r="D4235" s="1">
        <f>IF(B4235=0,-1,RIGHT(A4235,LEN(A4235)-B4235)+0)</f>
        <v>-1</v>
      </c>
      <c r="F4235" s="1">
        <f>IF(C4235&lt;0,443300000,44330*(1-POWER(C4235/$A$1,1/5.255))*1000)</f>
        <v>13981153.443379272</v>
      </c>
      <c r="H4235" s="5">
        <f t="shared" si="66"/>
        <v>0</v>
      </c>
    </row>
    <row r="4236" spans="1:8">
      <c r="A4236" s="3" t="s">
        <v>15341</v>
      </c>
      <c r="B4236" s="1">
        <f>IF(ISERROR(SEARCH(" ",A4236)), 0, SEARCH(" ",A4236))</f>
        <v>6</v>
      </c>
      <c r="C4236" s="1">
        <f>IF(0=B4236,-1,LEFT(A4236,B4236-1)+0)</f>
        <v>11859</v>
      </c>
      <c r="D4236" s="1">
        <f>IF(B4236=0,-1,RIGHT(A4236,LEN(A4236)-B4236)+0)</f>
        <v>-1</v>
      </c>
      <c r="F4236" s="1">
        <f>IF(C4236&lt;0,443300000,44330*(1-POWER(C4236/$A$1,1/5.255))*1000)</f>
        <v>13990883.509908222</v>
      </c>
      <c r="H4236" s="5">
        <f t="shared" si="66"/>
        <v>0</v>
      </c>
    </row>
    <row r="4237" spans="1:8">
      <c r="A4237" s="3" t="s">
        <v>15342</v>
      </c>
      <c r="B4237" s="1">
        <f>IF(ISERROR(SEARCH(" ",A4237)), 0, SEARCH(" ",A4237))</f>
        <v>6</v>
      </c>
      <c r="C4237" s="1">
        <f>IF(0=B4237,-1,LEFT(A4237,B4237-1)+0)</f>
        <v>11839</v>
      </c>
      <c r="D4237" s="1">
        <f>IF(B4237=0,-1,RIGHT(A4237,LEN(A4237)-B4237)+0)</f>
        <v>-1</v>
      </c>
      <c r="F4237" s="1">
        <f>IF(C4237&lt;0,443300000,44330*(1-POWER(C4237/$A$1,1/5.255))*1000)</f>
        <v>14000626.872450128</v>
      </c>
      <c r="H4237" s="5">
        <f t="shared" si="66"/>
        <v>0</v>
      </c>
    </row>
    <row r="4238" spans="1:8">
      <c r="A4238" s="3" t="s">
        <v>15343</v>
      </c>
      <c r="B4238" s="1">
        <f>IF(ISERROR(SEARCH(" ",A4238)), 0, SEARCH(" ",A4238))</f>
        <v>6</v>
      </c>
      <c r="C4238" s="1">
        <f>IF(0=B4238,-1,LEFT(A4238,B4238-1)+0)</f>
        <v>11819</v>
      </c>
      <c r="D4238" s="1">
        <f>IF(B4238=0,-1,RIGHT(A4238,LEN(A4238)-B4238)+0)</f>
        <v>-1</v>
      </c>
      <c r="F4238" s="1">
        <f>IF(C4238&lt;0,443300000,44330*(1-POWER(C4238/$A$1,1/5.255))*1000)</f>
        <v>14010383.571681317</v>
      </c>
      <c r="H4238" s="5">
        <f t="shared" si="66"/>
        <v>0</v>
      </c>
    </row>
    <row r="4239" spans="1:8">
      <c r="A4239" s="3" t="s">
        <v>15344</v>
      </c>
      <c r="B4239" s="1">
        <f>IF(ISERROR(SEARCH(" ",A4239)), 0, SEARCH(" ",A4239))</f>
        <v>6</v>
      </c>
      <c r="C4239" s="1">
        <f>IF(0=B4239,-1,LEFT(A4239,B4239-1)+0)</f>
        <v>11799</v>
      </c>
      <c r="D4239" s="1">
        <f>IF(B4239=0,-1,RIGHT(A4239,LEN(A4239)-B4239)+0)</f>
        <v>-1</v>
      </c>
      <c r="F4239" s="1">
        <f>IF(C4239&lt;0,443300000,44330*(1-POWER(C4239/$A$1,1/5.255))*1000)</f>
        <v>14020153.64847165</v>
      </c>
      <c r="H4239" s="5">
        <f t="shared" si="66"/>
        <v>0</v>
      </c>
    </row>
    <row r="4240" spans="1:8">
      <c r="A4240" s="3" t="s">
        <v>15345</v>
      </c>
      <c r="B4240" s="1">
        <f>IF(ISERROR(SEARCH(" ",A4240)), 0, SEARCH(" ",A4240))</f>
        <v>6</v>
      </c>
      <c r="C4240" s="1">
        <f>IF(0=B4240,-1,LEFT(A4240,B4240-1)+0)</f>
        <v>11779</v>
      </c>
      <c r="D4240" s="1">
        <f>IF(B4240=0,-1,RIGHT(A4240,LEN(A4240)-B4240)+0)</f>
        <v>-1</v>
      </c>
      <c r="F4240" s="1">
        <f>IF(C4240&lt;0,443300000,44330*(1-POWER(C4240/$A$1,1/5.255))*1000)</f>
        <v>14029937.143885743</v>
      </c>
      <c r="H4240" s="5">
        <f t="shared" si="66"/>
        <v>0</v>
      </c>
    </row>
    <row r="4241" spans="1:8">
      <c r="A4241" s="3" t="s">
        <v>15346</v>
      </c>
      <c r="B4241" s="1">
        <f>IF(ISERROR(SEARCH(" ",A4241)), 0, SEARCH(" ",A4241))</f>
        <v>6</v>
      </c>
      <c r="C4241" s="1">
        <f>IF(0=B4241,-1,LEFT(A4241,B4241-1)+0)</f>
        <v>11759</v>
      </c>
      <c r="D4241" s="1">
        <f>IF(B4241=0,-1,RIGHT(A4241,LEN(A4241)-B4241)+0)</f>
        <v>-1</v>
      </c>
      <c r="F4241" s="1">
        <f>IF(C4241&lt;0,443300000,44330*(1-POWER(C4241/$A$1,1/5.255))*1000)</f>
        <v>14039734.099184286</v>
      </c>
      <c r="H4241" s="5">
        <f t="shared" si="66"/>
        <v>0</v>
      </c>
    </row>
    <row r="4242" spans="1:8">
      <c r="A4242" s="3" t="s">
        <v>15347</v>
      </c>
      <c r="B4242" s="1">
        <f>IF(ISERROR(SEARCH(" ",A4242)), 0, SEARCH(" ",A4242))</f>
        <v>6</v>
      </c>
      <c r="C4242" s="1">
        <f>IF(0=B4242,-1,LEFT(A4242,B4242-1)+0)</f>
        <v>11739</v>
      </c>
      <c r="D4242" s="1">
        <f>IF(B4242=0,-1,RIGHT(A4242,LEN(A4242)-B4242)+0)</f>
        <v>-1</v>
      </c>
      <c r="F4242" s="1">
        <f>IF(C4242&lt;0,443300000,44330*(1-POWER(C4242/$A$1,1/5.255))*1000)</f>
        <v>14049544.555825263</v>
      </c>
      <c r="H4242" s="5">
        <f t="shared" si="66"/>
        <v>0</v>
      </c>
    </row>
    <row r="4243" spans="1:8">
      <c r="A4243" s="3" t="s">
        <v>15348</v>
      </c>
      <c r="B4243" s="1">
        <f>IF(ISERROR(SEARCH(" ",A4243)), 0, SEARCH(" ",A4243))</f>
        <v>6</v>
      </c>
      <c r="C4243" s="1">
        <f>IF(0=B4243,-1,LEFT(A4243,B4243-1)+0)</f>
        <v>11719</v>
      </c>
      <c r="D4243" s="1">
        <f>IF(B4243=0,-1,RIGHT(A4243,LEN(A4243)-B4243)+0)</f>
        <v>-1</v>
      </c>
      <c r="F4243" s="1">
        <f>IF(C4243&lt;0,443300000,44330*(1-POWER(C4243/$A$1,1/5.255))*1000)</f>
        <v>14059368.555465257</v>
      </c>
      <c r="H4243" s="5">
        <f t="shared" si="66"/>
        <v>0</v>
      </c>
    </row>
    <row r="4244" spans="1:8">
      <c r="A4244" s="3" t="s">
        <v>15349</v>
      </c>
      <c r="B4244" s="1">
        <f>IF(ISERROR(SEARCH(" ",A4244)), 0, SEARCH(" ",A4244))</f>
        <v>6</v>
      </c>
      <c r="C4244" s="1">
        <f>IF(0=B4244,-1,LEFT(A4244,B4244-1)+0)</f>
        <v>11699</v>
      </c>
      <c r="D4244" s="1">
        <f>IF(B4244=0,-1,RIGHT(A4244,LEN(A4244)-B4244)+0)</f>
        <v>-1</v>
      </c>
      <c r="F4244" s="1">
        <f>IF(C4244&lt;0,443300000,44330*(1-POWER(C4244/$A$1,1/5.255))*1000)</f>
        <v>14069206.139960734</v>
      </c>
      <c r="H4244" s="5">
        <f t="shared" si="66"/>
        <v>0</v>
      </c>
    </row>
    <row r="4245" spans="1:8">
      <c r="A4245" s="3" t="s">
        <v>15350</v>
      </c>
      <c r="B4245" s="1">
        <f>IF(ISERROR(SEARCH(" ",A4245)), 0, SEARCH(" ",A4245))</f>
        <v>6</v>
      </c>
      <c r="C4245" s="1">
        <f>IF(0=B4245,-1,LEFT(A4245,B4245-1)+0)</f>
        <v>11679</v>
      </c>
      <c r="D4245" s="1">
        <f>IF(B4245=0,-1,RIGHT(A4245,LEN(A4245)-B4245)+0)</f>
        <v>-1</v>
      </c>
      <c r="F4245" s="1">
        <f>IF(C4245&lt;0,443300000,44330*(1-POWER(C4245/$A$1,1/5.255))*1000)</f>
        <v>14079057.351369366</v>
      </c>
      <c r="H4245" s="5">
        <f t="shared" si="66"/>
        <v>0</v>
      </c>
    </row>
    <row r="4246" spans="1:8">
      <c r="A4246" s="3" t="s">
        <v>15351</v>
      </c>
      <c r="B4246" s="1">
        <f>IF(ISERROR(SEARCH(" ",A4246)), 0, SEARCH(" ",A4246))</f>
        <v>6</v>
      </c>
      <c r="C4246" s="1">
        <f>IF(0=B4246,-1,LEFT(A4246,B4246-1)+0)</f>
        <v>11659</v>
      </c>
      <c r="D4246" s="1">
        <f>IF(B4246=0,-1,RIGHT(A4246,LEN(A4246)-B4246)+0)</f>
        <v>-1</v>
      </c>
      <c r="F4246" s="1">
        <f>IF(C4246&lt;0,443300000,44330*(1-POWER(C4246/$A$1,1/5.255))*1000)</f>
        <v>14088922.231951311</v>
      </c>
      <c r="H4246" s="5">
        <f t="shared" si="66"/>
        <v>0</v>
      </c>
    </row>
    <row r="4247" spans="1:8">
      <c r="A4247" s="3" t="s">
        <v>15352</v>
      </c>
      <c r="B4247" s="1">
        <f>IF(ISERROR(SEARCH(" ",A4247)), 0, SEARCH(" ",A4247))</f>
        <v>6</v>
      </c>
      <c r="C4247" s="1">
        <f>IF(0=B4247,-1,LEFT(A4247,B4247-1)+0)</f>
        <v>11639</v>
      </c>
      <c r="D4247" s="1">
        <f>IF(B4247=0,-1,RIGHT(A4247,LEN(A4247)-B4247)+0)</f>
        <v>-1</v>
      </c>
      <c r="F4247" s="1">
        <f>IF(C4247&lt;0,443300000,44330*(1-POWER(C4247/$A$1,1/5.255))*1000)</f>
        <v>14098800.824170565</v>
      </c>
      <c r="H4247" s="5">
        <f t="shared" si="66"/>
        <v>0</v>
      </c>
    </row>
    <row r="4248" spans="1:8">
      <c r="A4248" s="3" t="s">
        <v>15353</v>
      </c>
      <c r="B4248" s="1">
        <f>IF(ISERROR(SEARCH(" ",A4248)), 0, SEARCH(" ",A4248))</f>
        <v>6</v>
      </c>
      <c r="C4248" s="1">
        <f>IF(0=B4248,-1,LEFT(A4248,B4248-1)+0)</f>
        <v>11619</v>
      </c>
      <c r="D4248" s="1">
        <f>IF(B4248=0,-1,RIGHT(A4248,LEN(A4248)-B4248)+0)</f>
        <v>-1</v>
      </c>
      <c r="F4248" s="1">
        <f>IF(C4248&lt;0,443300000,44330*(1-POWER(C4248/$A$1,1/5.255))*1000)</f>
        <v>14108693.170696279</v>
      </c>
      <c r="H4248" s="5">
        <f t="shared" si="66"/>
        <v>0</v>
      </c>
    </row>
    <row r="4249" spans="1:8">
      <c r="A4249" s="3" t="s">
        <v>15354</v>
      </c>
      <c r="B4249" s="1">
        <f>IF(ISERROR(SEARCH(" ",A4249)), 0, SEARCH(" ",A4249))</f>
        <v>6</v>
      </c>
      <c r="C4249" s="1">
        <f>IF(0=B4249,-1,LEFT(A4249,B4249-1)+0)</f>
        <v>11599</v>
      </c>
      <c r="D4249" s="1">
        <f>IF(B4249=0,-1,RIGHT(A4249,LEN(A4249)-B4249)+0)</f>
        <v>-1</v>
      </c>
      <c r="F4249" s="1">
        <f>IF(C4249&lt;0,443300000,44330*(1-POWER(C4249/$A$1,1/5.255))*1000)</f>
        <v>14118599.314404109</v>
      </c>
      <c r="H4249" s="5">
        <f t="shared" si="66"/>
        <v>0</v>
      </c>
    </row>
    <row r="4250" spans="1:8">
      <c r="A4250" s="3" t="s">
        <v>15355</v>
      </c>
      <c r="B4250" s="1">
        <f>IF(ISERROR(SEARCH(" ",A4250)), 0, SEARCH(" ",A4250))</f>
        <v>6</v>
      </c>
      <c r="C4250" s="1">
        <f>IF(0=B4250,-1,LEFT(A4250,B4250-1)+0)</f>
        <v>11579</v>
      </c>
      <c r="D4250" s="1">
        <f>IF(B4250=0,-1,RIGHT(A4250,LEN(A4250)-B4250)+0)</f>
        <v>-1</v>
      </c>
      <c r="F4250" s="1">
        <f>IF(C4250&lt;0,443300000,44330*(1-POWER(C4250/$A$1,1/5.255))*1000)</f>
        <v>14128519.298377596</v>
      </c>
      <c r="H4250" s="5">
        <f t="shared" si="66"/>
        <v>0</v>
      </c>
    </row>
    <row r="4251" spans="1:8">
      <c r="A4251" s="3" t="s">
        <v>15356</v>
      </c>
      <c r="B4251" s="1">
        <f>IF(ISERROR(SEARCH(" ",A4251)), 0, SEARCH(" ",A4251))</f>
        <v>6</v>
      </c>
      <c r="C4251" s="1">
        <f>IF(0=B4251,-1,LEFT(A4251,B4251-1)+0)</f>
        <v>11559</v>
      </c>
      <c r="D4251" s="1">
        <f>IF(B4251=0,-1,RIGHT(A4251,LEN(A4251)-B4251)+0)</f>
        <v>-1</v>
      </c>
      <c r="F4251" s="1">
        <f>IF(C4251&lt;0,443300000,44330*(1-POWER(C4251/$A$1,1/5.255))*1000)</f>
        <v>14138453.165909497</v>
      </c>
      <c r="H4251" s="5">
        <f t="shared" si="66"/>
        <v>0</v>
      </c>
    </row>
    <row r="4252" spans="1:8">
      <c r="A4252" s="3" t="s">
        <v>15357</v>
      </c>
      <c r="B4252" s="1">
        <f>IF(ISERROR(SEARCH(" ",A4252)), 0, SEARCH(" ",A4252))</f>
        <v>6</v>
      </c>
      <c r="C4252" s="1">
        <f>IF(0=B4252,-1,LEFT(A4252,B4252-1)+0)</f>
        <v>11539</v>
      </c>
      <c r="D4252" s="1">
        <f>IF(B4252=0,-1,RIGHT(A4252,LEN(A4252)-B4252)+0)</f>
        <v>-1</v>
      </c>
      <c r="F4252" s="1">
        <f>IF(C4252&lt;0,443300000,44330*(1-POWER(C4252/$A$1,1/5.255))*1000)</f>
        <v>14148400.960503208</v>
      </c>
      <c r="H4252" s="5">
        <f t="shared" si="66"/>
        <v>0</v>
      </c>
    </row>
    <row r="4253" spans="1:8">
      <c r="A4253" s="3" t="s">
        <v>15358</v>
      </c>
      <c r="B4253" s="1">
        <f>IF(ISERROR(SEARCH(" ",A4253)), 0, SEARCH(" ",A4253))</f>
        <v>6</v>
      </c>
      <c r="C4253" s="1">
        <f>IF(0=B4253,-1,LEFT(A4253,B4253-1)+0)</f>
        <v>11519</v>
      </c>
      <c r="D4253" s="1">
        <f>IF(B4253=0,-1,RIGHT(A4253,LEN(A4253)-B4253)+0)</f>
        <v>-1</v>
      </c>
      <c r="F4253" s="1">
        <f>IF(C4253&lt;0,443300000,44330*(1-POWER(C4253/$A$1,1/5.255))*1000)</f>
        <v>14158362.7258741</v>
      </c>
      <c r="H4253" s="5">
        <f t="shared" si="66"/>
        <v>0</v>
      </c>
    </row>
    <row r="4254" spans="1:8">
      <c r="A4254" s="3" t="s">
        <v>15359</v>
      </c>
      <c r="B4254" s="1">
        <f>IF(ISERROR(SEARCH(" ",A4254)), 0, SEARCH(" ",A4254))</f>
        <v>6</v>
      </c>
      <c r="C4254" s="1">
        <f>IF(0=B4254,-1,LEFT(A4254,B4254-1)+0)</f>
        <v>11499</v>
      </c>
      <c r="D4254" s="1">
        <f>IF(B4254=0,-1,RIGHT(A4254,LEN(A4254)-B4254)+0)</f>
        <v>-1</v>
      </c>
      <c r="F4254" s="1">
        <f>IF(C4254&lt;0,443300000,44330*(1-POWER(C4254/$A$1,1/5.255))*1000)</f>
        <v>14168338.505950976</v>
      </c>
      <c r="H4254" s="5">
        <f t="shared" si="66"/>
        <v>0</v>
      </c>
    </row>
    <row r="4255" spans="1:8">
      <c r="A4255" s="3" t="s">
        <v>15360</v>
      </c>
      <c r="B4255" s="1">
        <f>IF(ISERROR(SEARCH(" ",A4255)), 0, SEARCH(" ",A4255))</f>
        <v>6</v>
      </c>
      <c r="C4255" s="1">
        <f>IF(0=B4255,-1,LEFT(A4255,B4255-1)+0)</f>
        <v>11479</v>
      </c>
      <c r="D4255" s="1">
        <f>IF(B4255=0,-1,RIGHT(A4255,LEN(A4255)-B4255)+0)</f>
        <v>-1</v>
      </c>
      <c r="F4255" s="1">
        <f>IF(C4255&lt;0,443300000,44330*(1-POWER(C4255/$A$1,1/5.255))*1000)</f>
        <v>14178328.344877467</v>
      </c>
      <c r="H4255" s="5">
        <f t="shared" si="66"/>
        <v>0</v>
      </c>
    </row>
    <row r="4256" spans="1:8">
      <c r="A4256" s="3" t="s">
        <v>15361</v>
      </c>
      <c r="B4256" s="1">
        <f>IF(ISERROR(SEARCH(" ",A4256)), 0, SEARCH(" ",A4256))</f>
        <v>6</v>
      </c>
      <c r="C4256" s="1">
        <f>IF(0=B4256,-1,LEFT(A4256,B4256-1)+0)</f>
        <v>11459</v>
      </c>
      <c r="D4256" s="1">
        <f>IF(B4256=0,-1,RIGHT(A4256,LEN(A4256)-B4256)+0)</f>
        <v>-1</v>
      </c>
      <c r="F4256" s="1">
        <f>IF(C4256&lt;0,443300000,44330*(1-POWER(C4256/$A$1,1/5.255))*1000)</f>
        <v>14188332.287013451</v>
      </c>
      <c r="H4256" s="5">
        <f t="shared" si="66"/>
        <v>0</v>
      </c>
    </row>
    <row r="4257" spans="1:8">
      <c r="A4257" s="3" t="s">
        <v>15362</v>
      </c>
      <c r="B4257" s="1">
        <f>IF(ISERROR(SEARCH(" ",A4257)), 0, SEARCH(" ",A4257))</f>
        <v>6</v>
      </c>
      <c r="C4257" s="1">
        <f>IF(0=B4257,-1,LEFT(A4257,B4257-1)+0)</f>
        <v>11439</v>
      </c>
      <c r="D4257" s="1">
        <f>IF(B4257=0,-1,RIGHT(A4257,LEN(A4257)-B4257)+0)</f>
        <v>-1</v>
      </c>
      <c r="F4257" s="1">
        <f>IF(C4257&lt;0,443300000,44330*(1-POWER(C4257/$A$1,1/5.255))*1000)</f>
        <v>14198350.376936492</v>
      </c>
      <c r="H4257" s="5">
        <f t="shared" si="66"/>
        <v>0</v>
      </c>
    </row>
    <row r="4258" spans="1:8">
      <c r="A4258" s="3" t="s">
        <v>15363</v>
      </c>
      <c r="B4258" s="1">
        <f>IF(ISERROR(SEARCH(" ",A4258)), 0, SEARCH(" ",A4258))</f>
        <v>6</v>
      </c>
      <c r="C4258" s="1">
        <f>IF(0=B4258,-1,LEFT(A4258,B4258-1)+0)</f>
        <v>11419</v>
      </c>
      <c r="D4258" s="1">
        <f>IF(B4258=0,-1,RIGHT(A4258,LEN(A4258)-B4258)+0)</f>
        <v>-1</v>
      </c>
      <c r="F4258" s="1">
        <f>IF(C4258&lt;0,443300000,44330*(1-POWER(C4258/$A$1,1/5.255))*1000)</f>
        <v>14208382.6594433</v>
      </c>
      <c r="H4258" s="5">
        <f t="shared" si="66"/>
        <v>0</v>
      </c>
    </row>
    <row r="4259" spans="1:8">
      <c r="A4259" s="3" t="s">
        <v>15364</v>
      </c>
      <c r="B4259" s="1">
        <f>IF(ISERROR(SEARCH(" ",A4259)), 0, SEARCH(" ",A4259))</f>
        <v>6</v>
      </c>
      <c r="C4259" s="1">
        <f>IF(0=B4259,-1,LEFT(A4259,B4259-1)+0)</f>
        <v>11399</v>
      </c>
      <c r="D4259" s="1">
        <f>IF(B4259=0,-1,RIGHT(A4259,LEN(A4259)-B4259)+0)</f>
        <v>-1</v>
      </c>
      <c r="F4259" s="1">
        <f>IF(C4259&lt;0,443300000,44330*(1-POWER(C4259/$A$1,1/5.255))*1000)</f>
        <v>14218429.179551201</v>
      </c>
      <c r="H4259" s="5">
        <f t="shared" si="66"/>
        <v>0</v>
      </c>
    </row>
    <row r="4260" spans="1:8">
      <c r="A4260" s="3" t="s">
        <v>15365</v>
      </c>
      <c r="B4260" s="1">
        <f>IF(ISERROR(SEARCH(" ",A4260)), 0, SEARCH(" ",A4260))</f>
        <v>6</v>
      </c>
      <c r="C4260" s="1">
        <f>IF(0=B4260,-1,LEFT(A4260,B4260-1)+0)</f>
        <v>11379</v>
      </c>
      <c r="D4260" s="1">
        <f>IF(B4260=0,-1,RIGHT(A4260,LEN(A4260)-B4260)+0)</f>
        <v>-1</v>
      </c>
      <c r="F4260" s="1">
        <f>IF(C4260&lt;0,443300000,44330*(1-POWER(C4260/$A$1,1/5.255))*1000)</f>
        <v>14228489.982499588</v>
      </c>
      <c r="H4260" s="5">
        <f t="shared" si="66"/>
        <v>0</v>
      </c>
    </row>
    <row r="4261" spans="1:8">
      <c r="A4261" s="3" t="s">
        <v>15366</v>
      </c>
      <c r="B4261" s="1">
        <f>IF(ISERROR(SEARCH(" ",A4261)), 0, SEARCH(" ",A4261))</f>
        <v>6</v>
      </c>
      <c r="C4261" s="1">
        <f>IF(0=B4261,-1,LEFT(A4261,B4261-1)+0)</f>
        <v>11359</v>
      </c>
      <c r="D4261" s="1">
        <f>IF(B4261=0,-1,RIGHT(A4261,LEN(A4261)-B4261)+0)</f>
        <v>-1</v>
      </c>
      <c r="F4261" s="1">
        <f>IF(C4261&lt;0,443300000,44330*(1-POWER(C4261/$A$1,1/5.255))*1000)</f>
        <v>14238565.113751436</v>
      </c>
      <c r="H4261" s="5">
        <f t="shared" si="66"/>
        <v>0</v>
      </c>
    </row>
    <row r="4262" spans="1:8">
      <c r="A4262" s="3" t="s">
        <v>15367</v>
      </c>
      <c r="B4262" s="1">
        <f>IF(ISERROR(SEARCH(" ",A4262)), 0, SEARCH(" ",A4262))</f>
        <v>6</v>
      </c>
      <c r="C4262" s="1">
        <f>IF(0=B4262,-1,LEFT(A4262,B4262-1)+0)</f>
        <v>11339</v>
      </c>
      <c r="D4262" s="1">
        <f>IF(B4262=0,-1,RIGHT(A4262,LEN(A4262)-B4262)+0)</f>
        <v>-1</v>
      </c>
      <c r="F4262" s="1">
        <f>IF(C4262&lt;0,443300000,44330*(1-POWER(C4262/$A$1,1/5.255))*1000)</f>
        <v>14248654.618994778</v>
      </c>
      <c r="H4262" s="5">
        <f t="shared" si="66"/>
        <v>0</v>
      </c>
    </row>
    <row r="4263" spans="1:8">
      <c r="A4263" s="3" t="s">
        <v>15368</v>
      </c>
      <c r="B4263" s="1">
        <f>IF(ISERROR(SEARCH(" ",A4263)), 0, SEARCH(" ",A4263))</f>
        <v>6</v>
      </c>
      <c r="C4263" s="1">
        <f>IF(0=B4263,-1,LEFT(A4263,B4263-1)+0)</f>
        <v>11319</v>
      </c>
      <c r="D4263" s="1">
        <f>IF(B4263=0,-1,RIGHT(A4263,LEN(A4263)-B4263)+0)</f>
        <v>-1</v>
      </c>
      <c r="F4263" s="1">
        <f>IF(C4263&lt;0,443300000,44330*(1-POWER(C4263/$A$1,1/5.255))*1000)</f>
        <v>14258758.544144247</v>
      </c>
      <c r="H4263" s="5">
        <f t="shared" si="66"/>
        <v>0</v>
      </c>
    </row>
    <row r="4264" spans="1:8">
      <c r="A4264" s="3" t="s">
        <v>15369</v>
      </c>
      <c r="B4264" s="1">
        <f>IF(ISERROR(SEARCH(" ",A4264)), 0, SEARCH(" ",A4264))</f>
        <v>6</v>
      </c>
      <c r="C4264" s="1">
        <f>IF(0=B4264,-1,LEFT(A4264,B4264-1)+0)</f>
        <v>11299</v>
      </c>
      <c r="D4264" s="1">
        <f>IF(B4264=0,-1,RIGHT(A4264,LEN(A4264)-B4264)+0)</f>
        <v>-1</v>
      </c>
      <c r="F4264" s="1">
        <f>IF(C4264&lt;0,443300000,44330*(1-POWER(C4264/$A$1,1/5.255))*1000)</f>
        <v>14268876.935342569</v>
      </c>
      <c r="H4264" s="5">
        <f t="shared" si="66"/>
        <v>0</v>
      </c>
    </row>
    <row r="4265" spans="1:8">
      <c r="A4265" s="3" t="s">
        <v>15370</v>
      </c>
      <c r="B4265" s="1">
        <f>IF(ISERROR(SEARCH(" ",A4265)), 0, SEARCH(" ",A4265))</f>
        <v>6</v>
      </c>
      <c r="C4265" s="1">
        <f>IF(0=B4265,-1,LEFT(A4265,B4265-1)+0)</f>
        <v>11279</v>
      </c>
      <c r="D4265" s="1">
        <f>IF(B4265=0,-1,RIGHT(A4265,LEN(A4265)-B4265)+0)</f>
        <v>-1</v>
      </c>
      <c r="F4265" s="1">
        <f>IF(C4265&lt;0,443300000,44330*(1-POWER(C4265/$A$1,1/5.255))*1000)</f>
        <v>14279009.838962132</v>
      </c>
      <c r="H4265" s="5">
        <f t="shared" si="66"/>
        <v>0</v>
      </c>
    </row>
    <row r="4266" spans="1:8">
      <c r="A4266" s="3" t="s">
        <v>15371</v>
      </c>
      <c r="B4266" s="1">
        <f>IF(ISERROR(SEARCH(" ",A4266)), 0, SEARCH(" ",A4266))</f>
        <v>6</v>
      </c>
      <c r="C4266" s="1">
        <f>IF(0=B4266,-1,LEFT(A4266,B4266-1)+0)</f>
        <v>11259</v>
      </c>
      <c r="D4266" s="1">
        <f>IF(B4266=0,-1,RIGHT(A4266,LEN(A4266)-B4266)+0)</f>
        <v>-1</v>
      </c>
      <c r="F4266" s="1">
        <f>IF(C4266&lt;0,443300000,44330*(1-POWER(C4266/$A$1,1/5.255))*1000)</f>
        <v>14289157.301606523</v>
      </c>
      <c r="H4266" s="5">
        <f t="shared" si="66"/>
        <v>0</v>
      </c>
    </row>
    <row r="4267" spans="1:8">
      <c r="A4267" s="3" t="s">
        <v>15372</v>
      </c>
      <c r="B4267" s="1">
        <f>IF(ISERROR(SEARCH(" ",A4267)), 0, SEARCH(" ",A4267))</f>
        <v>6</v>
      </c>
      <c r="C4267" s="1">
        <f>IF(0=B4267,-1,LEFT(A4267,B4267-1)+0)</f>
        <v>11239</v>
      </c>
      <c r="D4267" s="1">
        <f>IF(B4267=0,-1,RIGHT(A4267,LEN(A4267)-B4267)+0)</f>
        <v>-1</v>
      </c>
      <c r="F4267" s="1">
        <f>IF(C4267&lt;0,443300000,44330*(1-POWER(C4267/$A$1,1/5.255))*1000)</f>
        <v>14299319.370112093</v>
      </c>
      <c r="H4267" s="5">
        <f t="shared" si="66"/>
        <v>0</v>
      </c>
    </row>
    <row r="4268" spans="1:8">
      <c r="A4268" s="3" t="s">
        <v>15373</v>
      </c>
      <c r="B4268" s="1">
        <f>IF(ISERROR(SEARCH(" ",A4268)), 0, SEARCH(" ",A4268))</f>
        <v>6</v>
      </c>
      <c r="C4268" s="1">
        <f>IF(0=B4268,-1,LEFT(A4268,B4268-1)+0)</f>
        <v>11219</v>
      </c>
      <c r="D4268" s="1">
        <f>IF(B4268=0,-1,RIGHT(A4268,LEN(A4268)-B4268)+0)</f>
        <v>-1</v>
      </c>
      <c r="F4268" s="1">
        <f>IF(C4268&lt;0,443300000,44330*(1-POWER(C4268/$A$1,1/5.255))*1000)</f>
        <v>14309496.091549547</v>
      </c>
      <c r="H4268" s="5">
        <f t="shared" si="66"/>
        <v>0</v>
      </c>
    </row>
    <row r="4269" spans="1:8">
      <c r="A4269" s="3" t="s">
        <v>15374</v>
      </c>
      <c r="B4269" s="1">
        <f>IF(ISERROR(SEARCH(" ",A4269)), 0, SEARCH(" ",A4269))</f>
        <v>6</v>
      </c>
      <c r="C4269" s="1">
        <f>IF(0=B4269,-1,LEFT(A4269,B4269-1)+0)</f>
        <v>11199</v>
      </c>
      <c r="D4269" s="1">
        <f>IF(B4269=0,-1,RIGHT(A4269,LEN(A4269)-B4269)+0)</f>
        <v>-1</v>
      </c>
      <c r="F4269" s="1">
        <f>IF(C4269&lt;0,443300000,44330*(1-POWER(C4269/$A$1,1/5.255))*1000)</f>
        <v>14319687.513225529</v>
      </c>
      <c r="H4269" s="5">
        <f t="shared" si="66"/>
        <v>0</v>
      </c>
    </row>
    <row r="4270" spans="1:8">
      <c r="A4270" s="3" t="s">
        <v>15375</v>
      </c>
      <c r="B4270" s="1">
        <f>IF(ISERROR(SEARCH(" ",A4270)), 0, SEARCH(" ",A4270))</f>
        <v>6</v>
      </c>
      <c r="C4270" s="1">
        <f>IF(0=B4270,-1,LEFT(A4270,B4270-1)+0)</f>
        <v>11179</v>
      </c>
      <c r="D4270" s="1">
        <f>IF(B4270=0,-1,RIGHT(A4270,LEN(A4270)-B4270)+0)</f>
        <v>-1</v>
      </c>
      <c r="F4270" s="1">
        <f>IF(C4270&lt;0,443300000,44330*(1-POWER(C4270/$A$1,1/5.255))*1000)</f>
        <v>14329893.68268422</v>
      </c>
      <c r="H4270" s="5">
        <f t="shared" si="66"/>
        <v>0</v>
      </c>
    </row>
    <row r="4271" spans="1:8">
      <c r="A4271" s="3" t="s">
        <v>15376</v>
      </c>
      <c r="B4271" s="1">
        <f>IF(ISERROR(SEARCH(" ",A4271)), 0, SEARCH(" ",A4271))</f>
        <v>6</v>
      </c>
      <c r="C4271" s="1">
        <f>IF(0=B4271,-1,LEFT(A4271,B4271-1)+0)</f>
        <v>11159</v>
      </c>
      <c r="D4271" s="1">
        <f>IF(B4271=0,-1,RIGHT(A4271,LEN(A4271)-B4271)+0)</f>
        <v>-1</v>
      </c>
      <c r="F4271" s="1">
        <f>IF(C4271&lt;0,443300000,44330*(1-POWER(C4271/$A$1,1/5.255))*1000)</f>
        <v>14340114.647708977</v>
      </c>
      <c r="H4271" s="5">
        <f t="shared" si="66"/>
        <v>0</v>
      </c>
    </row>
    <row r="4272" spans="1:8">
      <c r="A4272" s="3" t="s">
        <v>15377</v>
      </c>
      <c r="B4272" s="1">
        <f>IF(ISERROR(SEARCH(" ",A4272)), 0, SEARCH(" ",A4272))</f>
        <v>6</v>
      </c>
      <c r="C4272" s="1">
        <f>IF(0=B4272,-1,LEFT(A4272,B4272-1)+0)</f>
        <v>11139</v>
      </c>
      <c r="D4272" s="1">
        <f>IF(B4272=0,-1,RIGHT(A4272,LEN(A4272)-B4272)+0)</f>
        <v>-1</v>
      </c>
      <c r="F4272" s="1">
        <f>IF(C4272&lt;0,443300000,44330*(1-POWER(C4272/$A$1,1/5.255))*1000)</f>
        <v>14350350.456323955</v>
      </c>
      <c r="H4272" s="5">
        <f t="shared" si="66"/>
        <v>0</v>
      </c>
    </row>
    <row r="4273" spans="1:8">
      <c r="A4273" s="3" t="s">
        <v>15378</v>
      </c>
      <c r="B4273" s="1">
        <f>IF(ISERROR(SEARCH(" ",A4273)), 0, SEARCH(" ",A4273))</f>
        <v>6</v>
      </c>
      <c r="C4273" s="1">
        <f>IF(0=B4273,-1,LEFT(A4273,B4273-1)+0)</f>
        <v>11119</v>
      </c>
      <c r="D4273" s="1">
        <f>IF(B4273=0,-1,RIGHT(A4273,LEN(A4273)-B4273)+0)</f>
        <v>-1</v>
      </c>
      <c r="F4273" s="1">
        <f>IF(C4273&lt;0,443300000,44330*(1-POWER(C4273/$A$1,1/5.255))*1000)</f>
        <v>14360601.156795755</v>
      </c>
      <c r="H4273" s="5">
        <f t="shared" si="66"/>
        <v>0</v>
      </c>
    </row>
    <row r="4274" spans="1:8">
      <c r="A4274" s="3" t="s">
        <v>15379</v>
      </c>
      <c r="B4274" s="1">
        <f>IF(ISERROR(SEARCH(" ",A4274)), 0, SEARCH(" ",A4274))</f>
        <v>6</v>
      </c>
      <c r="C4274" s="1">
        <f>IF(0=B4274,-1,LEFT(A4274,B4274-1)+0)</f>
        <v>11099</v>
      </c>
      <c r="D4274" s="1">
        <f>IF(B4274=0,-1,RIGHT(A4274,LEN(A4274)-B4274)+0)</f>
        <v>-1</v>
      </c>
      <c r="F4274" s="1">
        <f>IF(C4274&lt;0,443300000,44330*(1-POWER(C4274/$A$1,1/5.255))*1000)</f>
        <v>14370866.797635097</v>
      </c>
      <c r="H4274" s="5">
        <f t="shared" si="66"/>
        <v>0</v>
      </c>
    </row>
    <row r="4275" spans="1:8">
      <c r="A4275" s="3" t="s">
        <v>15380</v>
      </c>
      <c r="B4275" s="1">
        <f>IF(ISERROR(SEARCH(" ",A4275)), 0, SEARCH(" ",A4275))</f>
        <v>6</v>
      </c>
      <c r="C4275" s="1">
        <f>IF(0=B4275,-1,LEFT(A4275,B4275-1)+0)</f>
        <v>11079</v>
      </c>
      <c r="D4275" s="1">
        <f>IF(B4275=0,-1,RIGHT(A4275,LEN(A4275)-B4275)+0)</f>
        <v>-1</v>
      </c>
      <c r="F4275" s="1">
        <f>IF(C4275&lt;0,443300000,44330*(1-POWER(C4275/$A$1,1/5.255))*1000)</f>
        <v>14381147.427598484</v>
      </c>
      <c r="H4275" s="5">
        <f t="shared" si="66"/>
        <v>0</v>
      </c>
    </row>
    <row r="4276" spans="1:8">
      <c r="A4276" s="3" t="s">
        <v>15381</v>
      </c>
      <c r="B4276" s="1">
        <f>IF(ISERROR(SEARCH(" ",A4276)), 0, SEARCH(" ",A4276))</f>
        <v>6</v>
      </c>
      <c r="C4276" s="1">
        <f>IF(0=B4276,-1,LEFT(A4276,B4276-1)+0)</f>
        <v>11059</v>
      </c>
      <c r="D4276" s="1">
        <f>IF(B4276=0,-1,RIGHT(A4276,LEN(A4276)-B4276)+0)</f>
        <v>-1</v>
      </c>
      <c r="F4276" s="1">
        <f>IF(C4276&lt;0,443300000,44330*(1-POWER(C4276/$A$1,1/5.255))*1000)</f>
        <v>14391443.095689898</v>
      </c>
      <c r="H4276" s="5">
        <f t="shared" si="66"/>
        <v>0</v>
      </c>
    </row>
    <row r="4277" spans="1:8">
      <c r="A4277" s="3" t="s">
        <v>15382</v>
      </c>
      <c r="B4277" s="1">
        <f>IF(ISERROR(SEARCH(" ",A4277)), 0, SEARCH(" ",A4277))</f>
        <v>6</v>
      </c>
      <c r="C4277" s="1">
        <f>IF(0=B4277,-1,LEFT(A4277,B4277-1)+0)</f>
        <v>11039</v>
      </c>
      <c r="D4277" s="1">
        <f>IF(B4277=0,-1,RIGHT(A4277,LEN(A4277)-B4277)+0)</f>
        <v>-1</v>
      </c>
      <c r="F4277" s="1">
        <f>IF(C4277&lt;0,443300000,44330*(1-POWER(C4277/$A$1,1/5.255))*1000)</f>
        <v>14401753.851162516</v>
      </c>
      <c r="H4277" s="5">
        <f t="shared" si="66"/>
        <v>0</v>
      </c>
    </row>
    <row r="4278" spans="1:8">
      <c r="A4278" s="3" t="s">
        <v>15383</v>
      </c>
      <c r="B4278" s="1">
        <f>IF(ISERROR(SEARCH(" ",A4278)), 0, SEARCH(" ",A4278))</f>
        <v>6</v>
      </c>
      <c r="C4278" s="1">
        <f>IF(0=B4278,-1,LEFT(A4278,B4278-1)+0)</f>
        <v>11019</v>
      </c>
      <c r="D4278" s="1">
        <f>IF(B4278=0,-1,RIGHT(A4278,LEN(A4278)-B4278)+0)</f>
        <v>-1</v>
      </c>
      <c r="F4278" s="1">
        <f>IF(C4278&lt;0,443300000,44330*(1-POWER(C4278/$A$1,1/5.255))*1000)</f>
        <v>14412079.743520411</v>
      </c>
      <c r="H4278" s="5">
        <f t="shared" si="66"/>
        <v>0</v>
      </c>
    </row>
    <row r="4279" spans="1:8">
      <c r="A4279" s="3" t="s">
        <v>15384</v>
      </c>
      <c r="B4279" s="1">
        <f>IF(ISERROR(SEARCH(" ",A4279)), 0, SEARCH(" ",A4279))</f>
        <v>6</v>
      </c>
      <c r="C4279" s="1">
        <f>IF(0=B4279,-1,LEFT(A4279,B4279-1)+0)</f>
        <v>10999</v>
      </c>
      <c r="D4279" s="1">
        <f>IF(B4279=0,-1,RIGHT(A4279,LEN(A4279)-B4279)+0)</f>
        <v>-1</v>
      </c>
      <c r="F4279" s="1">
        <f>IF(C4279&lt;0,443300000,44330*(1-POWER(C4279/$A$1,1/5.255))*1000)</f>
        <v>14422420.822520312</v>
      </c>
      <c r="H4279" s="5">
        <f t="shared" si="66"/>
        <v>0</v>
      </c>
    </row>
    <row r="4280" spans="1:8">
      <c r="A4280" s="3" t="s">
        <v>15385</v>
      </c>
      <c r="B4280" s="1">
        <f>IF(ISERROR(SEARCH(" ",A4280)), 0, SEARCH(" ",A4280))</f>
        <v>6</v>
      </c>
      <c r="C4280" s="1">
        <f>IF(0=B4280,-1,LEFT(A4280,B4280-1)+0)</f>
        <v>10979</v>
      </c>
      <c r="D4280" s="1">
        <f>IF(B4280=0,-1,RIGHT(A4280,LEN(A4280)-B4280)+0)</f>
        <v>-1</v>
      </c>
      <c r="F4280" s="1">
        <f>IF(C4280&lt;0,443300000,44330*(1-POWER(C4280/$A$1,1/5.255))*1000)</f>
        <v>14432777.138173332</v>
      </c>
      <c r="H4280" s="5">
        <f t="shared" si="66"/>
        <v>0</v>
      </c>
    </row>
    <row r="4281" spans="1:8">
      <c r="A4281" s="3" t="s">
        <v>15386</v>
      </c>
      <c r="B4281" s="1">
        <f>IF(ISERROR(SEARCH(" ",A4281)), 0, SEARCH(" ",A4281))</f>
        <v>6</v>
      </c>
      <c r="C4281" s="1">
        <f>IF(0=B4281,-1,LEFT(A4281,B4281-1)+0)</f>
        <v>10959</v>
      </c>
      <c r="D4281" s="1">
        <f>IF(B4281=0,-1,RIGHT(A4281,LEN(A4281)-B4281)+0)</f>
        <v>-1</v>
      </c>
      <c r="F4281" s="1">
        <f>IF(C4281&lt;0,443300000,44330*(1-POWER(C4281/$A$1,1/5.255))*1000)</f>
        <v>14443148.740746764</v>
      </c>
      <c r="H4281" s="5">
        <f t="shared" si="66"/>
        <v>0</v>
      </c>
    </row>
    <row r="4282" spans="1:8">
      <c r="A4282" s="3" t="s">
        <v>15387</v>
      </c>
      <c r="B4282" s="1">
        <f>IF(ISERROR(SEARCH(" ",A4282)), 0, SEARCH(" ",A4282))</f>
        <v>6</v>
      </c>
      <c r="C4282" s="1">
        <f>IF(0=B4282,-1,LEFT(A4282,B4282-1)+0)</f>
        <v>10939</v>
      </c>
      <c r="D4282" s="1">
        <f>IF(B4282=0,-1,RIGHT(A4282,LEN(A4282)-B4282)+0)</f>
        <v>-1</v>
      </c>
      <c r="F4282" s="1">
        <f>IF(C4282&lt;0,443300000,44330*(1-POWER(C4282/$A$1,1/5.255))*1000)</f>
        <v>14453535.680765823</v>
      </c>
      <c r="H4282" s="5">
        <f t="shared" si="66"/>
        <v>0</v>
      </c>
    </row>
    <row r="4283" spans="1:8">
      <c r="A4283" s="3" t="s">
        <v>15388</v>
      </c>
      <c r="B4283" s="1">
        <f>IF(ISERROR(SEARCH(" ",A4283)), 0, SEARCH(" ",A4283))</f>
        <v>6</v>
      </c>
      <c r="C4283" s="1">
        <f>IF(0=B4283,-1,LEFT(A4283,B4283-1)+0)</f>
        <v>10919</v>
      </c>
      <c r="D4283" s="1">
        <f>IF(B4283=0,-1,RIGHT(A4283,LEN(A4283)-B4283)+0)</f>
        <v>-1</v>
      </c>
      <c r="F4283" s="1">
        <f>IF(C4283&lt;0,443300000,44330*(1-POWER(C4283/$A$1,1/5.255))*1000)</f>
        <v>14463938.009015482</v>
      </c>
      <c r="H4283" s="5">
        <f t="shared" si="66"/>
        <v>0</v>
      </c>
    </row>
    <row r="4284" spans="1:8">
      <c r="A4284" s="3" t="s">
        <v>15389</v>
      </c>
      <c r="B4284" s="1">
        <f>IF(ISERROR(SEARCH(" ",A4284)), 0, SEARCH(" ",A4284))</f>
        <v>6</v>
      </c>
      <c r="C4284" s="1">
        <f>IF(0=B4284,-1,LEFT(A4284,B4284-1)+0)</f>
        <v>10899</v>
      </c>
      <c r="D4284" s="1">
        <f>IF(B4284=0,-1,RIGHT(A4284,LEN(A4284)-B4284)+0)</f>
        <v>-1</v>
      </c>
      <c r="F4284" s="1">
        <f>IF(C4284&lt;0,443300000,44330*(1-POWER(C4284/$A$1,1/5.255))*1000)</f>
        <v>14474355.776542272</v>
      </c>
      <c r="H4284" s="5">
        <f t="shared" si="66"/>
        <v>0</v>
      </c>
    </row>
    <row r="4285" spans="1:8">
      <c r="A4285" s="3" t="s">
        <v>15390</v>
      </c>
      <c r="B4285" s="1">
        <f>IF(ISERROR(SEARCH(" ",A4285)), 0, SEARCH(" ",A4285))</f>
        <v>6</v>
      </c>
      <c r="C4285" s="1">
        <f>IF(0=B4285,-1,LEFT(A4285,B4285-1)+0)</f>
        <v>10879</v>
      </c>
      <c r="D4285" s="1">
        <f>IF(B4285=0,-1,RIGHT(A4285,LEN(A4285)-B4285)+0)</f>
        <v>-1</v>
      </c>
      <c r="F4285" s="1">
        <f>IF(C4285&lt;0,443300000,44330*(1-POWER(C4285/$A$1,1/5.255))*1000)</f>
        <v>14484789.034656098</v>
      </c>
      <c r="H4285" s="5">
        <f t="shared" si="66"/>
        <v>0</v>
      </c>
    </row>
    <row r="4286" spans="1:8">
      <c r="A4286" s="3" t="s">
        <v>15391</v>
      </c>
      <c r="B4286" s="1">
        <f>IF(ISERROR(SEARCH(" ",A4286)), 0, SEARCH(" ",A4286))</f>
        <v>6</v>
      </c>
      <c r="C4286" s="1">
        <f>IF(0=B4286,-1,LEFT(A4286,B4286-1)+0)</f>
        <v>10859</v>
      </c>
      <c r="D4286" s="1">
        <f>IF(B4286=0,-1,RIGHT(A4286,LEN(A4286)-B4286)+0)</f>
        <v>-1</v>
      </c>
      <c r="F4286" s="1">
        <f>IF(C4286&lt;0,443300000,44330*(1-POWER(C4286/$A$1,1/5.255))*1000)</f>
        <v>14495237.834932111</v>
      </c>
      <c r="H4286" s="5">
        <f t="shared" si="66"/>
        <v>0</v>
      </c>
    </row>
    <row r="4287" spans="1:8">
      <c r="A4287" s="3" t="s">
        <v>15392</v>
      </c>
      <c r="B4287" s="1">
        <f>IF(ISERROR(SEARCH(" ",A4287)), 0, SEARCH(" ",A4287))</f>
        <v>6</v>
      </c>
      <c r="C4287" s="1">
        <f>IF(0=B4287,-1,LEFT(A4287,B4287-1)+0)</f>
        <v>10839</v>
      </c>
      <c r="D4287" s="1">
        <f>IF(B4287=0,-1,RIGHT(A4287,LEN(A4287)-B4287)+0)</f>
        <v>-1</v>
      </c>
      <c r="F4287" s="1">
        <f>IF(C4287&lt;0,443300000,44330*(1-POWER(C4287/$A$1,1/5.255))*1000)</f>
        <v>14505702.229212549</v>
      </c>
      <c r="H4287" s="5">
        <f t="shared" si="66"/>
        <v>0</v>
      </c>
    </row>
    <row r="4288" spans="1:8">
      <c r="A4288" s="3" t="s">
        <v>15393</v>
      </c>
      <c r="B4288" s="1">
        <f>IF(ISERROR(SEARCH(" ",A4288)), 0, SEARCH(" ",A4288))</f>
        <v>6</v>
      </c>
      <c r="C4288" s="1">
        <f>IF(0=B4288,-1,LEFT(A4288,B4288-1)+0)</f>
        <v>10819</v>
      </c>
      <c r="D4288" s="1">
        <f>IF(B4288=0,-1,RIGHT(A4288,LEN(A4288)-B4288)+0)</f>
        <v>-1</v>
      </c>
      <c r="F4288" s="1">
        <f>IF(C4288&lt;0,443300000,44330*(1-POWER(C4288/$A$1,1/5.255))*1000)</f>
        <v>14516182.269608622</v>
      </c>
      <c r="H4288" s="5">
        <f t="shared" si="66"/>
        <v>0</v>
      </c>
    </row>
    <row r="4289" spans="1:8">
      <c r="A4289" s="3" t="s">
        <v>15394</v>
      </c>
      <c r="B4289" s="1">
        <f>IF(ISERROR(SEARCH(" ",A4289)), 0, SEARCH(" ",A4289))</f>
        <v>6</v>
      </c>
      <c r="C4289" s="1">
        <f>IF(0=B4289,-1,LEFT(A4289,B4289-1)+0)</f>
        <v>10799</v>
      </c>
      <c r="D4289" s="1">
        <f>IF(B4289=0,-1,RIGHT(A4289,LEN(A4289)-B4289)+0)</f>
        <v>-1</v>
      </c>
      <c r="F4289" s="1">
        <f>IF(C4289&lt;0,443300000,44330*(1-POWER(C4289/$A$1,1/5.255))*1000)</f>
        <v>14526678.00850242</v>
      </c>
      <c r="H4289" s="5">
        <f t="shared" si="66"/>
        <v>0</v>
      </c>
    </row>
    <row r="4290" spans="1:8">
      <c r="A4290" s="3" t="s">
        <v>15395</v>
      </c>
      <c r="B4290" s="1">
        <f>IF(ISERROR(SEARCH(" ",A4290)), 0, SEARCH(" ",A4290))</f>
        <v>6</v>
      </c>
      <c r="C4290" s="1">
        <f>IF(0=B4290,-1,LEFT(A4290,B4290-1)+0)</f>
        <v>10779</v>
      </c>
      <c r="D4290" s="1">
        <f>IF(B4290=0,-1,RIGHT(A4290,LEN(A4290)-B4290)+0)</f>
        <v>-1</v>
      </c>
      <c r="F4290" s="1">
        <f>IF(C4290&lt;0,443300000,44330*(1-POWER(C4290/$A$1,1/5.255))*1000)</f>
        <v>14537189.498548813</v>
      </c>
      <c r="H4290" s="5">
        <f t="shared" si="66"/>
        <v>0</v>
      </c>
    </row>
    <row r="4291" spans="1:8">
      <c r="A4291" s="3" t="s">
        <v>15396</v>
      </c>
      <c r="B4291" s="1">
        <f>IF(ISERROR(SEARCH(" ",A4291)), 0, SEARCH(" ",A4291))</f>
        <v>6</v>
      </c>
      <c r="C4291" s="1">
        <f>IF(0=B4291,-1,LEFT(A4291,B4291-1)+0)</f>
        <v>10759</v>
      </c>
      <c r="D4291" s="1">
        <f>IF(B4291=0,-1,RIGHT(A4291,LEN(A4291)-B4291)+0)</f>
        <v>-1</v>
      </c>
      <c r="F4291" s="1">
        <f>IF(C4291&lt;0,443300000,44330*(1-POWER(C4291/$A$1,1/5.255))*1000)</f>
        <v>14547716.792677371</v>
      </c>
      <c r="H4291" s="5">
        <f t="shared" si="66"/>
        <v>0</v>
      </c>
    </row>
    <row r="4292" spans="1:8">
      <c r="A4292" s="3" t="s">
        <v>15397</v>
      </c>
      <c r="B4292" s="1">
        <f>IF(ISERROR(SEARCH(" ",A4292)), 0, SEARCH(" ",A4292))</f>
        <v>6</v>
      </c>
      <c r="C4292" s="1">
        <f>IF(0=B4292,-1,LEFT(A4292,B4292-1)+0)</f>
        <v>10739</v>
      </c>
      <c r="D4292" s="1">
        <f>IF(B4292=0,-1,RIGHT(A4292,LEN(A4292)-B4292)+0)</f>
        <v>-1</v>
      </c>
      <c r="F4292" s="1">
        <f>IF(C4292&lt;0,443300000,44330*(1-POWER(C4292/$A$1,1/5.255))*1000)</f>
        <v>14558259.94409433</v>
      </c>
      <c r="H4292" s="5">
        <f t="shared" ref="H4292:H4355" si="67">IF(D4292&gt;0,ABS((F4292-D4292)/D4292),0)</f>
        <v>0</v>
      </c>
    </row>
    <row r="4293" spans="1:8">
      <c r="A4293" s="3" t="s">
        <v>15398</v>
      </c>
      <c r="B4293" s="1">
        <f>IF(ISERROR(SEARCH(" ",A4293)), 0, SEARCH(" ",A4293))</f>
        <v>6</v>
      </c>
      <c r="C4293" s="1">
        <f>IF(0=B4293,-1,LEFT(A4293,B4293-1)+0)</f>
        <v>10719</v>
      </c>
      <c r="D4293" s="1">
        <f>IF(B4293=0,-1,RIGHT(A4293,LEN(A4293)-B4293)+0)</f>
        <v>-1</v>
      </c>
      <c r="F4293" s="1">
        <f>IF(C4293&lt;0,443300000,44330*(1-POWER(C4293/$A$1,1/5.255))*1000)</f>
        <v>14568819.006284559</v>
      </c>
      <c r="H4293" s="5">
        <f t="shared" si="67"/>
        <v>0</v>
      </c>
    </row>
    <row r="4294" spans="1:8">
      <c r="A4294" s="3" t="s">
        <v>15399</v>
      </c>
      <c r="B4294" s="1">
        <f>IF(ISERROR(SEARCH(" ",A4294)), 0, SEARCH(" ",A4294))</f>
        <v>6</v>
      </c>
      <c r="C4294" s="1">
        <f>IF(0=B4294,-1,LEFT(A4294,B4294-1)+0)</f>
        <v>10699</v>
      </c>
      <c r="D4294" s="1">
        <f>IF(B4294=0,-1,RIGHT(A4294,LEN(A4294)-B4294)+0)</f>
        <v>-1</v>
      </c>
      <c r="F4294" s="1">
        <f>IF(C4294&lt;0,443300000,44330*(1-POWER(C4294/$A$1,1/5.255))*1000)</f>
        <v>14579394.033013523</v>
      </c>
      <c r="H4294" s="5">
        <f t="shared" si="67"/>
        <v>0</v>
      </c>
    </row>
    <row r="4295" spans="1:8">
      <c r="A4295" s="3" t="s">
        <v>15400</v>
      </c>
      <c r="B4295" s="1">
        <f>IF(ISERROR(SEARCH(" ",A4295)), 0, SEARCH(" ",A4295))</f>
        <v>6</v>
      </c>
      <c r="C4295" s="1">
        <f>IF(0=B4295,-1,LEFT(A4295,B4295-1)+0)</f>
        <v>10679</v>
      </c>
      <c r="D4295" s="1">
        <f>IF(B4295=0,-1,RIGHT(A4295,LEN(A4295)-B4295)+0)</f>
        <v>-1</v>
      </c>
      <c r="F4295" s="1">
        <f>IF(C4295&lt;0,443300000,44330*(1-POWER(C4295/$A$1,1/5.255))*1000)</f>
        <v>14589985.078329287</v>
      </c>
      <c r="H4295" s="5">
        <f t="shared" si="67"/>
        <v>0</v>
      </c>
    </row>
    <row r="4296" spans="1:8">
      <c r="A4296" s="3" t="s">
        <v>15401</v>
      </c>
      <c r="B4296" s="1">
        <f>IF(ISERROR(SEARCH(" ",A4296)), 0, SEARCH(" ",A4296))</f>
        <v>6</v>
      </c>
      <c r="C4296" s="1">
        <f>IF(0=B4296,-1,LEFT(A4296,B4296-1)+0)</f>
        <v>10659</v>
      </c>
      <c r="D4296" s="1">
        <f>IF(B4296=0,-1,RIGHT(A4296,LEN(A4296)-B4296)+0)</f>
        <v>-1</v>
      </c>
      <c r="F4296" s="1">
        <f>IF(C4296&lt;0,443300000,44330*(1-POWER(C4296/$A$1,1/5.255))*1000)</f>
        <v>14600592.196564546</v>
      </c>
      <c r="H4296" s="5">
        <f t="shared" si="67"/>
        <v>0</v>
      </c>
    </row>
    <row r="4297" spans="1:8">
      <c r="A4297" s="3" t="s">
        <v>15402</v>
      </c>
      <c r="B4297" s="1">
        <f>IF(ISERROR(SEARCH(" ",A4297)), 0, SEARCH(" ",A4297))</f>
        <v>6</v>
      </c>
      <c r="C4297" s="1">
        <f>IF(0=B4297,-1,LEFT(A4297,B4297-1)+0)</f>
        <v>10639</v>
      </c>
      <c r="D4297" s="1">
        <f>IF(B4297=0,-1,RIGHT(A4297,LEN(A4297)-B4297)+0)</f>
        <v>-1</v>
      </c>
      <c r="F4297" s="1">
        <f>IF(C4297&lt;0,443300000,44330*(1-POWER(C4297/$A$1,1/5.255))*1000)</f>
        <v>14611215.442338668</v>
      </c>
      <c r="H4297" s="5">
        <f t="shared" si="67"/>
        <v>0</v>
      </c>
    </row>
    <row r="4298" spans="1:8">
      <c r="A4298" s="3" t="s">
        <v>15403</v>
      </c>
      <c r="B4298" s="1">
        <f>IF(ISERROR(SEARCH(" ",A4298)), 0, SEARCH(" ",A4298))</f>
        <v>6</v>
      </c>
      <c r="C4298" s="1">
        <f>IF(0=B4298,-1,LEFT(A4298,B4298-1)+0)</f>
        <v>10619</v>
      </c>
      <c r="D4298" s="1">
        <f>IF(B4298=0,-1,RIGHT(A4298,LEN(A4298)-B4298)+0)</f>
        <v>-1</v>
      </c>
      <c r="F4298" s="1">
        <f>IF(C4298&lt;0,443300000,44330*(1-POWER(C4298/$A$1,1/5.255))*1000)</f>
        <v>14621854.870559702</v>
      </c>
      <c r="H4298" s="5">
        <f t="shared" si="67"/>
        <v>0</v>
      </c>
    </row>
    <row r="4299" spans="1:8">
      <c r="A4299" s="3" t="s">
        <v>15404</v>
      </c>
      <c r="B4299" s="1">
        <f>IF(ISERROR(SEARCH(" ",A4299)), 0, SEARCH(" ",A4299))</f>
        <v>6</v>
      </c>
      <c r="C4299" s="1">
        <f>IF(0=B4299,-1,LEFT(A4299,B4299-1)+0)</f>
        <v>10599</v>
      </c>
      <c r="D4299" s="1">
        <f>IF(B4299=0,-1,RIGHT(A4299,LEN(A4299)-B4299)+0)</f>
        <v>-1</v>
      </c>
      <c r="F4299" s="1">
        <f>IF(C4299&lt;0,443300000,44330*(1-POWER(C4299/$A$1,1/5.255))*1000)</f>
        <v>14632510.536426516</v>
      </c>
      <c r="H4299" s="5">
        <f t="shared" si="67"/>
        <v>0</v>
      </c>
    </row>
    <row r="4300" spans="1:8">
      <c r="A4300" s="3" t="s">
        <v>15405</v>
      </c>
      <c r="B4300" s="1">
        <f>IF(ISERROR(SEARCH(" ",A4300)), 0, SEARCH(" ",A4300))</f>
        <v>6</v>
      </c>
      <c r="C4300" s="1">
        <f>IF(0=B4300,-1,LEFT(A4300,B4300-1)+0)</f>
        <v>10579</v>
      </c>
      <c r="D4300" s="1">
        <f>IF(B4300=0,-1,RIGHT(A4300,LEN(A4300)-B4300)+0)</f>
        <v>-1</v>
      </c>
      <c r="F4300" s="1">
        <f>IF(C4300&lt;0,443300000,44330*(1-POWER(C4300/$A$1,1/5.255))*1000)</f>
        <v>14643182.495430844</v>
      </c>
      <c r="H4300" s="5">
        <f t="shared" si="67"/>
        <v>0</v>
      </c>
    </row>
    <row r="4301" spans="1:8">
      <c r="A4301" s="3" t="s">
        <v>15406</v>
      </c>
      <c r="B4301" s="1">
        <f>IF(ISERROR(SEARCH(" ",A4301)), 0, SEARCH(" ",A4301))</f>
        <v>6</v>
      </c>
      <c r="C4301" s="1">
        <f>IF(0=B4301,-1,LEFT(A4301,B4301-1)+0)</f>
        <v>10559</v>
      </c>
      <c r="D4301" s="1">
        <f>IF(B4301=0,-1,RIGHT(A4301,LEN(A4301)-B4301)+0)</f>
        <v>-1</v>
      </c>
      <c r="F4301" s="1">
        <f>IF(C4301&lt;0,443300000,44330*(1-POWER(C4301/$A$1,1/5.255))*1000)</f>
        <v>14653870.8033594</v>
      </c>
      <c r="H4301" s="5">
        <f t="shared" si="67"/>
        <v>0</v>
      </c>
    </row>
    <row r="4302" spans="1:8">
      <c r="A4302" s="3" t="s">
        <v>15407</v>
      </c>
      <c r="B4302" s="1">
        <f>IF(ISERROR(SEARCH(" ",A4302)), 0, SEARCH(" ",A4302))</f>
        <v>6</v>
      </c>
      <c r="C4302" s="1">
        <f>IF(0=B4302,-1,LEFT(A4302,B4302-1)+0)</f>
        <v>10539</v>
      </c>
      <c r="D4302" s="1">
        <f>IF(B4302=0,-1,RIGHT(A4302,LEN(A4302)-B4302)+0)</f>
        <v>-1</v>
      </c>
      <c r="F4302" s="1">
        <f>IF(C4302&lt;0,443300000,44330*(1-POWER(C4302/$A$1,1/5.255))*1000)</f>
        <v>14664575.51629604</v>
      </c>
      <c r="H4302" s="5">
        <f t="shared" si="67"/>
        <v>0</v>
      </c>
    </row>
    <row r="4303" spans="1:8">
      <c r="A4303" s="3" t="s">
        <v>15408</v>
      </c>
      <c r="B4303" s="1">
        <f>IF(ISERROR(SEARCH(" ",A4303)), 0, SEARCH(" ",A4303))</f>
        <v>6</v>
      </c>
      <c r="C4303" s="1">
        <f>IF(0=B4303,-1,LEFT(A4303,B4303-1)+0)</f>
        <v>10519</v>
      </c>
      <c r="D4303" s="1">
        <f>IF(B4303=0,-1,RIGHT(A4303,LEN(A4303)-B4303)+0)</f>
        <v>-1</v>
      </c>
      <c r="F4303" s="1">
        <f>IF(C4303&lt;0,443300000,44330*(1-POWER(C4303/$A$1,1/5.255))*1000)</f>
        <v>14675296.690623868</v>
      </c>
      <c r="H4303" s="5">
        <f t="shared" si="67"/>
        <v>0</v>
      </c>
    </row>
    <row r="4304" spans="1:8">
      <c r="A4304" s="3" t="s">
        <v>15409</v>
      </c>
      <c r="B4304" s="1">
        <f>IF(ISERROR(SEARCH(" ",A4304)), 0, SEARCH(" ",A4304))</f>
        <v>6</v>
      </c>
      <c r="C4304" s="1">
        <f>IF(0=B4304,-1,LEFT(A4304,B4304-1)+0)</f>
        <v>10499</v>
      </c>
      <c r="D4304" s="1">
        <f>IF(B4304=0,-1,RIGHT(A4304,LEN(A4304)-B4304)+0)</f>
        <v>-1</v>
      </c>
      <c r="F4304" s="1">
        <f>IF(C4304&lt;0,443300000,44330*(1-POWER(C4304/$A$1,1/5.255))*1000)</f>
        <v>14686034.383027451</v>
      </c>
      <c r="H4304" s="5">
        <f t="shared" si="67"/>
        <v>0</v>
      </c>
    </row>
    <row r="4305" spans="1:8">
      <c r="A4305" s="3" t="s">
        <v>15410</v>
      </c>
      <c r="B4305" s="1">
        <f>IF(ISERROR(SEARCH(" ",A4305)), 0, SEARCH(" ",A4305))</f>
        <v>6</v>
      </c>
      <c r="C4305" s="1">
        <f>IF(0=B4305,-1,LEFT(A4305,B4305-1)+0)</f>
        <v>10479</v>
      </c>
      <c r="D4305" s="1">
        <f>IF(B4305=0,-1,RIGHT(A4305,LEN(A4305)-B4305)+0)</f>
        <v>-1</v>
      </c>
      <c r="F4305" s="1">
        <f>IF(C4305&lt;0,443300000,44330*(1-POWER(C4305/$A$1,1/5.255))*1000)</f>
        <v>14696788.650494965</v>
      </c>
      <c r="H4305" s="5">
        <f t="shared" si="67"/>
        <v>0</v>
      </c>
    </row>
    <row r="4306" spans="1:8">
      <c r="A4306" s="3" t="s">
        <v>15411</v>
      </c>
      <c r="B4306" s="1">
        <f>IF(ISERROR(SEARCH(" ",A4306)), 0, SEARCH(" ",A4306))</f>
        <v>6</v>
      </c>
      <c r="C4306" s="1">
        <f>IF(0=B4306,-1,LEFT(A4306,B4306-1)+0)</f>
        <v>10459</v>
      </c>
      <c r="D4306" s="1">
        <f>IF(B4306=0,-1,RIGHT(A4306,LEN(A4306)-B4306)+0)</f>
        <v>-1</v>
      </c>
      <c r="F4306" s="1">
        <f>IF(C4306&lt;0,443300000,44330*(1-POWER(C4306/$A$1,1/5.255))*1000)</f>
        <v>14707559.550320441</v>
      </c>
      <c r="H4306" s="5">
        <f t="shared" si="67"/>
        <v>0</v>
      </c>
    </row>
    <row r="4307" spans="1:8">
      <c r="A4307" s="3" t="s">
        <v>15412</v>
      </c>
      <c r="B4307" s="1">
        <f>IF(ISERROR(SEARCH(" ",A4307)), 0, SEARCH(" ",A4307))</f>
        <v>6</v>
      </c>
      <c r="C4307" s="1">
        <f>IF(0=B4307,-1,LEFT(A4307,B4307-1)+0)</f>
        <v>10439</v>
      </c>
      <c r="D4307" s="1">
        <f>IF(B4307=0,-1,RIGHT(A4307,LEN(A4307)-B4307)+0)</f>
        <v>-1</v>
      </c>
      <c r="F4307" s="1">
        <f>IF(C4307&lt;0,443300000,44330*(1-POWER(C4307/$A$1,1/5.255))*1000)</f>
        <v>14718347.140105953</v>
      </c>
      <c r="H4307" s="5">
        <f t="shared" si="67"/>
        <v>0</v>
      </c>
    </row>
    <row r="4308" spans="1:8">
      <c r="A4308" s="3" t="s">
        <v>15413</v>
      </c>
      <c r="B4308" s="1">
        <f>IF(ISERROR(SEARCH(" ",A4308)), 0, SEARCH(" ",A4308))</f>
        <v>6</v>
      </c>
      <c r="C4308" s="1">
        <f>IF(0=B4308,-1,LEFT(A4308,B4308-1)+0)</f>
        <v>10419</v>
      </c>
      <c r="D4308" s="1">
        <f>IF(B4308=0,-1,RIGHT(A4308,LEN(A4308)-B4308)+0)</f>
        <v>-1</v>
      </c>
      <c r="F4308" s="1">
        <f>IF(C4308&lt;0,443300000,44330*(1-POWER(C4308/$A$1,1/5.255))*1000)</f>
        <v>14729151.477763927</v>
      </c>
      <c r="H4308" s="5">
        <f t="shared" si="67"/>
        <v>0</v>
      </c>
    </row>
    <row r="4309" spans="1:8">
      <c r="A4309" s="3" t="s">
        <v>15414</v>
      </c>
      <c r="B4309" s="1">
        <f>IF(ISERROR(SEARCH(" ",A4309)), 0, SEARCH(" ",A4309))</f>
        <v>6</v>
      </c>
      <c r="C4309" s="1">
        <f>IF(0=B4309,-1,LEFT(A4309,B4309-1)+0)</f>
        <v>10399</v>
      </c>
      <c r="D4309" s="1">
        <f>IF(B4309=0,-1,RIGHT(A4309,LEN(A4309)-B4309)+0)</f>
        <v>-1</v>
      </c>
      <c r="F4309" s="1">
        <f>IF(C4309&lt;0,443300000,44330*(1-POWER(C4309/$A$1,1/5.255))*1000)</f>
        <v>14739972.621519348</v>
      </c>
      <c r="H4309" s="5">
        <f t="shared" si="67"/>
        <v>0</v>
      </c>
    </row>
    <row r="4310" spans="1:8">
      <c r="A4310" s="3" t="s">
        <v>15415</v>
      </c>
      <c r="B4310" s="1">
        <f>IF(ISERROR(SEARCH(" ",A4310)), 0, SEARCH(" ",A4310))</f>
        <v>6</v>
      </c>
      <c r="C4310" s="1">
        <f>IF(0=B4310,-1,LEFT(A4310,B4310-1)+0)</f>
        <v>10379</v>
      </c>
      <c r="D4310" s="1">
        <f>IF(B4310=0,-1,RIGHT(A4310,LEN(A4310)-B4310)+0)</f>
        <v>-1</v>
      </c>
      <c r="F4310" s="1">
        <f>IF(C4310&lt;0,443300000,44330*(1-POWER(C4310/$A$1,1/5.255))*1000)</f>
        <v>14750810.629912103</v>
      </c>
      <c r="H4310" s="5">
        <f t="shared" si="67"/>
        <v>0</v>
      </c>
    </row>
    <row r="4311" spans="1:8">
      <c r="A4311" s="3" t="s">
        <v>15416</v>
      </c>
      <c r="B4311" s="1">
        <f>IF(ISERROR(SEARCH(" ",A4311)), 0, SEARCH(" ",A4311))</f>
        <v>6</v>
      </c>
      <c r="C4311" s="1">
        <f>IF(0=B4311,-1,LEFT(A4311,B4311-1)+0)</f>
        <v>10359</v>
      </c>
      <c r="D4311" s="1">
        <f>IF(B4311=0,-1,RIGHT(A4311,LEN(A4311)-B4311)+0)</f>
        <v>-1</v>
      </c>
      <c r="F4311" s="1">
        <f>IF(C4311&lt;0,443300000,44330*(1-POWER(C4311/$A$1,1/5.255))*1000)</f>
        <v>14761665.561799264</v>
      </c>
      <c r="H4311" s="5">
        <f t="shared" si="67"/>
        <v>0</v>
      </c>
    </row>
    <row r="4312" spans="1:8">
      <c r="A4312" s="3" t="s">
        <v>15417</v>
      </c>
      <c r="B4312" s="1">
        <f>IF(ISERROR(SEARCH(" ",A4312)), 0, SEARCH(" ",A4312))</f>
        <v>6</v>
      </c>
      <c r="C4312" s="1">
        <f>IF(0=B4312,-1,LEFT(A4312,B4312-1)+0)</f>
        <v>10339</v>
      </c>
      <c r="D4312" s="1">
        <f>IF(B4312=0,-1,RIGHT(A4312,LEN(A4312)-B4312)+0)</f>
        <v>-1</v>
      </c>
      <c r="F4312" s="1">
        <f>IF(C4312&lt;0,443300000,44330*(1-POWER(C4312/$A$1,1/5.255))*1000)</f>
        <v>14772537.476357443</v>
      </c>
      <c r="H4312" s="5">
        <f t="shared" si="67"/>
        <v>0</v>
      </c>
    </row>
    <row r="4313" spans="1:8">
      <c r="A4313" s="3" t="s">
        <v>15418</v>
      </c>
      <c r="B4313" s="1">
        <f>IF(ISERROR(SEARCH(" ",A4313)), 0, SEARCH(" ",A4313))</f>
        <v>6</v>
      </c>
      <c r="C4313" s="1">
        <f>IF(0=B4313,-1,LEFT(A4313,B4313-1)+0)</f>
        <v>10319</v>
      </c>
      <c r="D4313" s="1">
        <f>IF(B4313=0,-1,RIGHT(A4313,LEN(A4313)-B4313)+0)</f>
        <v>-1</v>
      </c>
      <c r="F4313" s="1">
        <f>IF(C4313&lt;0,443300000,44330*(1-POWER(C4313/$A$1,1/5.255))*1000)</f>
        <v>14783426.433085125</v>
      </c>
      <c r="H4313" s="5">
        <f t="shared" si="67"/>
        <v>0</v>
      </c>
    </row>
    <row r="4314" spans="1:8">
      <c r="A4314" s="3" t="s">
        <v>15419</v>
      </c>
      <c r="B4314" s="1">
        <f>IF(ISERROR(SEARCH(" ",A4314)), 0, SEARCH(" ",A4314))</f>
        <v>6</v>
      </c>
      <c r="C4314" s="1">
        <f>IF(0=B4314,-1,LEFT(A4314,B4314-1)+0)</f>
        <v>10299</v>
      </c>
      <c r="D4314" s="1">
        <f>IF(B4314=0,-1,RIGHT(A4314,LEN(A4314)-B4314)+0)</f>
        <v>-1</v>
      </c>
      <c r="F4314" s="1">
        <f>IF(C4314&lt;0,443300000,44330*(1-POWER(C4314/$A$1,1/5.255))*1000)</f>
        <v>14794332.491805071</v>
      </c>
      <c r="H4314" s="5">
        <f t="shared" si="67"/>
        <v>0</v>
      </c>
    </row>
    <row r="4315" spans="1:8">
      <c r="A4315" s="3" t="s">
        <v>15420</v>
      </c>
      <c r="B4315" s="1">
        <f>IF(ISERROR(SEARCH(" ",A4315)), 0, SEARCH(" ",A4315))</f>
        <v>6</v>
      </c>
      <c r="C4315" s="1">
        <f>IF(0=B4315,-1,LEFT(A4315,B4315-1)+0)</f>
        <v>10279</v>
      </c>
      <c r="D4315" s="1">
        <f>IF(B4315=0,-1,RIGHT(A4315,LEN(A4315)-B4315)+0)</f>
        <v>-1</v>
      </c>
      <c r="F4315" s="1">
        <f>IF(C4315&lt;0,443300000,44330*(1-POWER(C4315/$A$1,1/5.255))*1000)</f>
        <v>14805255.712666698</v>
      </c>
      <c r="H4315" s="5">
        <f t="shared" si="67"/>
        <v>0</v>
      </c>
    </row>
    <row r="4316" spans="1:8">
      <c r="A4316" s="3" t="s">
        <v>15421</v>
      </c>
      <c r="B4316" s="1">
        <f>IF(ISERROR(SEARCH(" ",A4316)), 0, SEARCH(" ",A4316))</f>
        <v>6</v>
      </c>
      <c r="C4316" s="1">
        <f>IF(0=B4316,-1,LEFT(A4316,B4316-1)+0)</f>
        <v>10259</v>
      </c>
      <c r="D4316" s="1">
        <f>IF(B4316=0,-1,RIGHT(A4316,LEN(A4316)-B4316)+0)</f>
        <v>-1</v>
      </c>
      <c r="F4316" s="1">
        <f>IF(C4316&lt;0,443300000,44330*(1-POWER(C4316/$A$1,1/5.255))*1000)</f>
        <v>14816196.156148534</v>
      </c>
      <c r="H4316" s="5">
        <f t="shared" si="67"/>
        <v>0</v>
      </c>
    </row>
    <row r="4317" spans="1:8">
      <c r="A4317" s="3" t="s">
        <v>15422</v>
      </c>
      <c r="B4317" s="1">
        <f>IF(ISERROR(SEARCH(" ",A4317)), 0, SEARCH(" ",A4317))</f>
        <v>6</v>
      </c>
      <c r="C4317" s="1">
        <f>IF(0=B4317,-1,LEFT(A4317,B4317-1)+0)</f>
        <v>10239</v>
      </c>
      <c r="D4317" s="1">
        <f>IF(B4317=0,-1,RIGHT(A4317,LEN(A4317)-B4317)+0)</f>
        <v>-1</v>
      </c>
      <c r="F4317" s="1">
        <f>IF(C4317&lt;0,443300000,44330*(1-POWER(C4317/$A$1,1/5.255))*1000)</f>
        <v>14827153.883060617</v>
      </c>
      <c r="H4317" s="5">
        <f t="shared" si="67"/>
        <v>0</v>
      </c>
    </row>
    <row r="4318" spans="1:8">
      <c r="A4318" s="3" t="s">
        <v>15423</v>
      </c>
      <c r="B4318" s="1">
        <f>IF(ISERROR(SEARCH(" ",A4318)), 0, SEARCH(" ",A4318))</f>
        <v>6</v>
      </c>
      <c r="C4318" s="1">
        <f>IF(0=B4318,-1,LEFT(A4318,B4318-1)+0)</f>
        <v>10219</v>
      </c>
      <c r="D4318" s="1">
        <f>IF(B4318=0,-1,RIGHT(A4318,LEN(A4318)-B4318)+0)</f>
        <v>-1</v>
      </c>
      <c r="F4318" s="1">
        <f>IF(C4318&lt;0,443300000,44330*(1-POWER(C4318/$A$1,1/5.255))*1000)</f>
        <v>14838128.954547001</v>
      </c>
      <c r="H4318" s="5">
        <f t="shared" si="67"/>
        <v>0</v>
      </c>
    </row>
    <row r="4319" spans="1:8">
      <c r="A4319" s="3" t="s">
        <v>15424</v>
      </c>
      <c r="B4319" s="1">
        <f>IF(ISERROR(SEARCH(" ",A4319)), 0, SEARCH(" ",A4319))</f>
        <v>6</v>
      </c>
      <c r="C4319" s="1">
        <f>IF(0=B4319,-1,LEFT(A4319,B4319-1)+0)</f>
        <v>10199</v>
      </c>
      <c r="D4319" s="1">
        <f>IF(B4319=0,-1,RIGHT(A4319,LEN(A4319)-B4319)+0)</f>
        <v>-1</v>
      </c>
      <c r="F4319" s="1">
        <f>IF(C4319&lt;0,443300000,44330*(1-POWER(C4319/$A$1,1/5.255))*1000)</f>
        <v>14849121.432088243</v>
      </c>
      <c r="H4319" s="5">
        <f t="shared" si="67"/>
        <v>0</v>
      </c>
    </row>
    <row r="4320" spans="1:8">
      <c r="A4320" s="3" t="s">
        <v>15425</v>
      </c>
      <c r="B4320" s="1">
        <f>IF(ISERROR(SEARCH(" ",A4320)), 0, SEARCH(" ",A4320))</f>
        <v>6</v>
      </c>
      <c r="C4320" s="1">
        <f>IF(0=B4320,-1,LEFT(A4320,B4320-1)+0)</f>
        <v>10179</v>
      </c>
      <c r="D4320" s="1">
        <f>IF(B4320=0,-1,RIGHT(A4320,LEN(A4320)-B4320)+0)</f>
        <v>-1</v>
      </c>
      <c r="F4320" s="1">
        <f>IF(C4320&lt;0,443300000,44330*(1-POWER(C4320/$A$1,1/5.255))*1000)</f>
        <v>14860131.377503902</v>
      </c>
      <c r="H4320" s="5">
        <f t="shared" si="67"/>
        <v>0</v>
      </c>
    </row>
    <row r="4321" spans="1:8">
      <c r="A4321" s="3" t="s">
        <v>15426</v>
      </c>
      <c r="B4321" s="1">
        <f>IF(ISERROR(SEARCH(" ",A4321)), 0, SEARCH(" ",A4321))</f>
        <v>6</v>
      </c>
      <c r="C4321" s="1">
        <f>IF(0=B4321,-1,LEFT(A4321,B4321-1)+0)</f>
        <v>10159</v>
      </c>
      <c r="D4321" s="1">
        <f>IF(B4321=0,-1,RIGHT(A4321,LEN(A4321)-B4321)+0)</f>
        <v>-1</v>
      </c>
      <c r="F4321" s="1">
        <f>IF(C4321&lt;0,443300000,44330*(1-POWER(C4321/$A$1,1/5.255))*1000)</f>
        <v>14871158.852955099</v>
      </c>
      <c r="H4321" s="5">
        <f t="shared" si="67"/>
        <v>0</v>
      </c>
    </row>
    <row r="4322" spans="1:8">
      <c r="A4322" s="3" t="s">
        <v>15427</v>
      </c>
      <c r="B4322" s="1">
        <f>IF(ISERROR(SEARCH(" ",A4322)), 0, SEARCH(" ",A4322))</f>
        <v>6</v>
      </c>
      <c r="C4322" s="1">
        <f>IF(0=B4322,-1,LEFT(A4322,B4322-1)+0)</f>
        <v>10139</v>
      </c>
      <c r="D4322" s="1">
        <f>IF(B4322=0,-1,RIGHT(A4322,LEN(A4322)-B4322)+0)</f>
        <v>-1</v>
      </c>
      <c r="F4322" s="1">
        <f>IF(C4322&lt;0,443300000,44330*(1-POWER(C4322/$A$1,1/5.255))*1000)</f>
        <v>14882203.920947062</v>
      </c>
      <c r="H4322" s="5">
        <f t="shared" si="67"/>
        <v>0</v>
      </c>
    </row>
    <row r="4323" spans="1:8">
      <c r="A4323" s="3" t="s">
        <v>15428</v>
      </c>
      <c r="B4323" s="1">
        <f>IF(ISERROR(SEARCH(" ",A4323)), 0, SEARCH(" ",A4323))</f>
        <v>6</v>
      </c>
      <c r="C4323" s="1">
        <f>IF(0=B4323,-1,LEFT(A4323,B4323-1)+0)</f>
        <v>10119</v>
      </c>
      <c r="D4323" s="1">
        <f>IF(B4323=0,-1,RIGHT(A4323,LEN(A4323)-B4323)+0)</f>
        <v>-1</v>
      </c>
      <c r="F4323" s="1">
        <f>IF(C4323&lt;0,443300000,44330*(1-POWER(C4323/$A$1,1/5.255))*1000)</f>
        <v>14893266.644331736</v>
      </c>
      <c r="H4323" s="5">
        <f t="shared" si="67"/>
        <v>0</v>
      </c>
    </row>
    <row r="4324" spans="1:8">
      <c r="A4324" s="3" t="s">
        <v>15429</v>
      </c>
      <c r="B4324" s="1">
        <f>IF(ISERROR(SEARCH(" ",A4324)), 0, SEARCH(" ",A4324))</f>
        <v>6</v>
      </c>
      <c r="C4324" s="1">
        <f>IF(0=B4324,-1,LEFT(A4324,B4324-1)+0)</f>
        <v>10099</v>
      </c>
      <c r="D4324" s="1">
        <f>IF(B4324=0,-1,RIGHT(A4324,LEN(A4324)-B4324)+0)</f>
        <v>-1</v>
      </c>
      <c r="F4324" s="1">
        <f>IF(C4324&lt;0,443300000,44330*(1-POWER(C4324/$A$1,1/5.255))*1000)</f>
        <v>14904347.086310374</v>
      </c>
      <c r="H4324" s="5">
        <f t="shared" si="67"/>
        <v>0</v>
      </c>
    </row>
    <row r="4325" spans="1:8">
      <c r="A4325" s="3" t="s">
        <v>15430</v>
      </c>
      <c r="B4325" s="1">
        <f>IF(ISERROR(SEARCH(" ",A4325)), 0, SEARCH(" ",A4325))</f>
        <v>6</v>
      </c>
      <c r="C4325" s="1">
        <f>IF(0=B4325,-1,LEFT(A4325,B4325-1)+0)</f>
        <v>10079</v>
      </c>
      <c r="D4325" s="1">
        <f>IF(B4325=0,-1,RIGHT(A4325,LEN(A4325)-B4325)+0)</f>
        <v>-1</v>
      </c>
      <c r="F4325" s="1">
        <f>IF(C4325&lt;0,443300000,44330*(1-POWER(C4325/$A$1,1/5.255))*1000)</f>
        <v>14915445.310436184</v>
      </c>
      <c r="H4325" s="5">
        <f t="shared" si="67"/>
        <v>0</v>
      </c>
    </row>
    <row r="4326" spans="1:8">
      <c r="A4326" s="3" t="s">
        <v>15431</v>
      </c>
      <c r="B4326" s="1">
        <f>IF(ISERROR(SEARCH(" ",A4326)), 0, SEARCH(" ",A4326))</f>
        <v>6</v>
      </c>
      <c r="C4326" s="1">
        <f>IF(0=B4326,-1,LEFT(A4326,B4326-1)+0)</f>
        <v>10059</v>
      </c>
      <c r="D4326" s="1">
        <f>IF(B4326=0,-1,RIGHT(A4326,LEN(A4326)-B4326)+0)</f>
        <v>-1</v>
      </c>
      <c r="F4326" s="1">
        <f>IF(C4326&lt;0,443300000,44330*(1-POWER(C4326/$A$1,1/5.255))*1000)</f>
        <v>14926561.380616996</v>
      </c>
      <c r="H4326" s="5">
        <f t="shared" si="67"/>
        <v>0</v>
      </c>
    </row>
    <row r="4327" spans="1:8">
      <c r="A4327" s="3" t="s">
        <v>15432</v>
      </c>
      <c r="B4327" s="1">
        <f>IF(ISERROR(SEARCH(" ",A4327)), 0, SEARCH(" ",A4327))</f>
        <v>6</v>
      </c>
      <c r="C4327" s="1">
        <f>IF(0=B4327,-1,LEFT(A4327,B4327-1)+0)</f>
        <v>10039</v>
      </c>
      <c r="D4327" s="1">
        <f>IF(B4327=0,-1,RIGHT(A4327,LEN(A4327)-B4327)+0)</f>
        <v>-1</v>
      </c>
      <c r="F4327" s="1">
        <f>IF(C4327&lt;0,443300000,44330*(1-POWER(C4327/$A$1,1/5.255))*1000)</f>
        <v>14937695.361117942</v>
      </c>
      <c r="H4327" s="5">
        <f t="shared" si="67"/>
        <v>0</v>
      </c>
    </row>
    <row r="4328" spans="1:8">
      <c r="A4328" s="3" t="s">
        <v>15433</v>
      </c>
      <c r="B4328" s="1">
        <f>IF(ISERROR(SEARCH(" ",A4328)), 0, SEARCH(" ",A4328))</f>
        <v>6</v>
      </c>
      <c r="C4328" s="1">
        <f>IF(0=B4328,-1,LEFT(A4328,B4328-1)+0)</f>
        <v>10019</v>
      </c>
      <c r="D4328" s="1">
        <f>IF(B4328=0,-1,RIGHT(A4328,LEN(A4328)-B4328)+0)</f>
        <v>-1</v>
      </c>
      <c r="F4328" s="1">
        <f>IF(C4328&lt;0,443300000,44330*(1-POWER(C4328/$A$1,1/5.255))*1000)</f>
        <v>14948847.316564178</v>
      </c>
      <c r="H4328" s="5">
        <f t="shared" si="67"/>
        <v>0</v>
      </c>
    </row>
    <row r="4329" spans="1:8">
      <c r="A4329" s="3" t="s">
        <v>15434</v>
      </c>
      <c r="B4329" s="1">
        <f>IF(ISERROR(SEARCH(" ",A4329)), 0, SEARCH(" ",A4329))</f>
        <v>5</v>
      </c>
      <c r="C4329" s="1">
        <f>IF(0=B4329,-1,LEFT(A4329,B4329-1)+0)</f>
        <v>9999</v>
      </c>
      <c r="D4329" s="1">
        <f>IF(B4329=0,-1,RIGHT(A4329,LEN(A4329)-B4329)+0)</f>
        <v>-1</v>
      </c>
      <c r="F4329" s="1">
        <f>IF(C4329&lt;0,443300000,44330*(1-POWER(C4329/$A$1,1/5.255))*1000)</f>
        <v>14960017.311943626</v>
      </c>
      <c r="H4329" s="5">
        <f t="shared" si="67"/>
        <v>0</v>
      </c>
    </row>
    <row r="4330" spans="1:8">
      <c r="A4330" s="3" t="s">
        <v>15435</v>
      </c>
      <c r="B4330" s="1">
        <f>IF(ISERROR(SEARCH(" ",A4330)), 0, SEARCH(" ",A4330))</f>
        <v>5</v>
      </c>
      <c r="C4330" s="1">
        <f>IF(0=B4330,-1,LEFT(A4330,B4330-1)+0)</f>
        <v>9979</v>
      </c>
      <c r="D4330" s="1">
        <f>IF(B4330=0,-1,RIGHT(A4330,LEN(A4330)-B4330)+0)</f>
        <v>-1</v>
      </c>
      <c r="F4330" s="1">
        <f>IF(C4330&lt;0,443300000,44330*(1-POWER(C4330/$A$1,1/5.255))*1000)</f>
        <v>14971205.412609711</v>
      </c>
      <c r="H4330" s="5">
        <f t="shared" si="67"/>
        <v>0</v>
      </c>
    </row>
    <row r="4331" spans="1:8">
      <c r="A4331" s="3" t="s">
        <v>15436</v>
      </c>
      <c r="B4331" s="1">
        <f>IF(ISERROR(SEARCH(" ",A4331)), 0, SEARCH(" ",A4331))</f>
        <v>5</v>
      </c>
      <c r="C4331" s="1">
        <f>IF(0=B4331,-1,LEFT(A4331,B4331-1)+0)</f>
        <v>9959</v>
      </c>
      <c r="D4331" s="1">
        <f>IF(B4331=0,-1,RIGHT(A4331,LEN(A4331)-B4331)+0)</f>
        <v>-1</v>
      </c>
      <c r="F4331" s="1">
        <f>IF(C4331&lt;0,443300000,44330*(1-POWER(C4331/$A$1,1/5.255))*1000)</f>
        <v>14982411.684284208</v>
      </c>
      <c r="H4331" s="5">
        <f t="shared" si="67"/>
        <v>0</v>
      </c>
    </row>
    <row r="4332" spans="1:8">
      <c r="A4332" s="3" t="s">
        <v>15437</v>
      </c>
      <c r="B4332" s="1">
        <f>IF(ISERROR(SEARCH(" ",A4332)), 0, SEARCH(" ",A4332))</f>
        <v>5</v>
      </c>
      <c r="C4332" s="1">
        <f>IF(0=B4332,-1,LEFT(A4332,B4332-1)+0)</f>
        <v>9939</v>
      </c>
      <c r="D4332" s="1">
        <f>IF(B4332=0,-1,RIGHT(A4332,LEN(A4332)-B4332)+0)</f>
        <v>-1</v>
      </c>
      <c r="F4332" s="1">
        <f>IF(C4332&lt;0,443300000,44330*(1-POWER(C4332/$A$1,1/5.255))*1000)</f>
        <v>14993636.193060016</v>
      </c>
      <c r="H4332" s="5">
        <f t="shared" si="67"/>
        <v>0</v>
      </c>
    </row>
    <row r="4333" spans="1:8">
      <c r="A4333" s="3" t="s">
        <v>15438</v>
      </c>
      <c r="B4333" s="1">
        <f>IF(ISERROR(SEARCH(" ",A4333)), 0, SEARCH(" ",A4333))</f>
        <v>5</v>
      </c>
      <c r="C4333" s="1">
        <f>IF(0=B4333,-1,LEFT(A4333,B4333-1)+0)</f>
        <v>9919</v>
      </c>
      <c r="D4333" s="1">
        <f>IF(B4333=0,-1,RIGHT(A4333,LEN(A4333)-B4333)+0)</f>
        <v>-1</v>
      </c>
      <c r="F4333" s="1">
        <f>IF(C4333&lt;0,443300000,44330*(1-POWER(C4333/$A$1,1/5.255))*1000)</f>
        <v>15004879.005404016</v>
      </c>
      <c r="H4333" s="5">
        <f t="shared" si="67"/>
        <v>0</v>
      </c>
    </row>
    <row r="4334" spans="1:8">
      <c r="A4334" s="3" t="s">
        <v>15439</v>
      </c>
      <c r="B4334" s="1">
        <f>IF(ISERROR(SEARCH(" ",A4334)), 0, SEARCH(" ",A4334))</f>
        <v>5</v>
      </c>
      <c r="C4334" s="1">
        <f>IF(0=B4334,-1,LEFT(A4334,B4334-1)+0)</f>
        <v>9899</v>
      </c>
      <c r="D4334" s="1">
        <f>IF(B4334=0,-1,RIGHT(A4334,LEN(A4334)-B4334)+0)</f>
        <v>-1</v>
      </c>
      <c r="F4334" s="1">
        <f>IF(C4334&lt;0,443300000,44330*(1-POWER(C4334/$A$1,1/5.255))*1000)</f>
        <v>15016140.188159971</v>
      </c>
      <c r="H4334" s="5">
        <f t="shared" si="67"/>
        <v>0</v>
      </c>
    </row>
    <row r="4335" spans="1:8">
      <c r="A4335" s="3" t="s">
        <v>15440</v>
      </c>
      <c r="B4335" s="1">
        <f>IF(ISERROR(SEARCH(" ",A4335)), 0, SEARCH(" ",A4335))</f>
        <v>5</v>
      </c>
      <c r="C4335" s="1">
        <f>IF(0=B4335,-1,LEFT(A4335,B4335-1)+0)</f>
        <v>9879</v>
      </c>
      <c r="D4335" s="1">
        <f>IF(B4335=0,-1,RIGHT(A4335,LEN(A4335)-B4335)+0)</f>
        <v>-1</v>
      </c>
      <c r="F4335" s="1">
        <f>IF(C4335&lt;0,443300000,44330*(1-POWER(C4335/$A$1,1/5.255))*1000)</f>
        <v>15027419.808551397</v>
      </c>
      <c r="H4335" s="5">
        <f t="shared" si="67"/>
        <v>0</v>
      </c>
    </row>
    <row r="4336" spans="1:8">
      <c r="A4336" s="3" t="s">
        <v>15441</v>
      </c>
      <c r="B4336" s="1">
        <f>IF(ISERROR(SEARCH(" ",A4336)), 0, SEARCH(" ",A4336))</f>
        <v>5</v>
      </c>
      <c r="C4336" s="1">
        <f>IF(0=B4336,-1,LEFT(A4336,B4336-1)+0)</f>
        <v>9859</v>
      </c>
      <c r="D4336" s="1">
        <f>IF(B4336=0,-1,RIGHT(A4336,LEN(A4336)-B4336)+0)</f>
        <v>-1</v>
      </c>
      <c r="F4336" s="1">
        <f>IF(C4336&lt;0,443300000,44330*(1-POWER(C4336/$A$1,1/5.255))*1000)</f>
        <v>15038717.934184507</v>
      </c>
      <c r="H4336" s="5">
        <f t="shared" si="67"/>
        <v>0</v>
      </c>
    </row>
    <row r="4337" spans="1:8">
      <c r="A4337" s="3" t="s">
        <v>15442</v>
      </c>
      <c r="B4337" s="1">
        <f>IF(ISERROR(SEARCH(" ",A4337)), 0, SEARCH(" ",A4337))</f>
        <v>5</v>
      </c>
      <c r="C4337" s="1">
        <f>IF(0=B4337,-1,LEFT(A4337,B4337-1)+0)</f>
        <v>9839</v>
      </c>
      <c r="D4337" s="1">
        <f>IF(B4337=0,-1,RIGHT(A4337,LEN(A4337)-B4337)+0)</f>
        <v>-1</v>
      </c>
      <c r="F4337" s="1">
        <f>IF(C4337&lt;0,443300000,44330*(1-POWER(C4337/$A$1,1/5.255))*1000)</f>
        <v>15050034.633051177</v>
      </c>
      <c r="H4337" s="5">
        <f t="shared" si="67"/>
        <v>0</v>
      </c>
    </row>
    <row r="4338" spans="1:8">
      <c r="A4338" s="3" t="s">
        <v>15443</v>
      </c>
      <c r="B4338" s="1">
        <f>IF(ISERROR(SEARCH(" ",A4338)), 0, SEARCH(" ",A4338))</f>
        <v>5</v>
      </c>
      <c r="C4338" s="1">
        <f>IF(0=B4338,-1,LEFT(A4338,B4338-1)+0)</f>
        <v>9819</v>
      </c>
      <c r="D4338" s="1">
        <f>IF(B4338=0,-1,RIGHT(A4338,LEN(A4338)-B4338)+0)</f>
        <v>-1</v>
      </c>
      <c r="F4338" s="1">
        <f>IF(C4338&lt;0,443300000,44330*(1-POWER(C4338/$A$1,1/5.255))*1000)</f>
        <v>15061369.973531926</v>
      </c>
      <c r="H4338" s="5">
        <f t="shared" si="67"/>
        <v>0</v>
      </c>
    </row>
    <row r="4339" spans="1:8">
      <c r="A4339" s="3" t="s">
        <v>15444</v>
      </c>
      <c r="B4339" s="1">
        <f>IF(ISERROR(SEARCH(" ",A4339)), 0, SEARCH(" ",A4339))</f>
        <v>5</v>
      </c>
      <c r="C4339" s="1">
        <f>IF(0=B4339,-1,LEFT(A4339,B4339-1)+0)</f>
        <v>9799</v>
      </c>
      <c r="D4339" s="1">
        <f>IF(B4339=0,-1,RIGHT(A4339,LEN(A4339)-B4339)+0)</f>
        <v>-1</v>
      </c>
      <c r="F4339" s="1">
        <f>IF(C4339&lt;0,443300000,44330*(1-POWER(C4339/$A$1,1/5.255))*1000)</f>
        <v>15072724.02439894</v>
      </c>
      <c r="H4339" s="5">
        <f t="shared" si="67"/>
        <v>0</v>
      </c>
    </row>
    <row r="4340" spans="1:8">
      <c r="A4340" s="3" t="s">
        <v>15445</v>
      </c>
      <c r="B4340" s="1">
        <f>IF(ISERROR(SEARCH(" ",A4340)), 0, SEARCH(" ",A4340))</f>
        <v>5</v>
      </c>
      <c r="C4340" s="1">
        <f>IF(0=B4340,-1,LEFT(A4340,B4340-1)+0)</f>
        <v>9779</v>
      </c>
      <c r="D4340" s="1">
        <f>IF(B4340=0,-1,RIGHT(A4340,LEN(A4340)-B4340)+0)</f>
        <v>-1</v>
      </c>
      <c r="F4340" s="1">
        <f>IF(C4340&lt;0,443300000,44330*(1-POWER(C4340/$A$1,1/5.255))*1000)</f>
        <v>15084096.854819121</v>
      </c>
      <c r="H4340" s="5">
        <f t="shared" si="67"/>
        <v>0</v>
      </c>
    </row>
    <row r="4341" spans="1:8">
      <c r="A4341" s="3" t="s">
        <v>15446</v>
      </c>
      <c r="B4341" s="1">
        <f>IF(ISERROR(SEARCH(" ",A4341)), 0, SEARCH(" ",A4341))</f>
        <v>5</v>
      </c>
      <c r="C4341" s="1">
        <f>IF(0=B4341,-1,LEFT(A4341,B4341-1)+0)</f>
        <v>9759</v>
      </c>
      <c r="D4341" s="1">
        <f>IF(B4341=0,-1,RIGHT(A4341,LEN(A4341)-B4341)+0)</f>
        <v>-1</v>
      </c>
      <c r="F4341" s="1">
        <f>IF(C4341&lt;0,443300000,44330*(1-POWER(C4341/$A$1,1/5.255))*1000)</f>
        <v>15095488.53435716</v>
      </c>
      <c r="H4341" s="5">
        <f t="shared" si="67"/>
        <v>0</v>
      </c>
    </row>
    <row r="4342" spans="1:8">
      <c r="A4342" s="3" t="s">
        <v>15447</v>
      </c>
      <c r="B4342" s="1">
        <f>IF(ISERROR(SEARCH(" ",A4342)), 0, SEARCH(" ",A4342))</f>
        <v>5</v>
      </c>
      <c r="C4342" s="1">
        <f>IF(0=B4342,-1,LEFT(A4342,B4342-1)+0)</f>
        <v>9739</v>
      </c>
      <c r="D4342" s="1">
        <f>IF(B4342=0,-1,RIGHT(A4342,LEN(A4342)-B4342)+0)</f>
        <v>-1</v>
      </c>
      <c r="F4342" s="1">
        <f>IF(C4342&lt;0,443300000,44330*(1-POWER(C4342/$A$1,1/5.255))*1000)</f>
        <v>15106899.13297864</v>
      </c>
      <c r="H4342" s="5">
        <f t="shared" si="67"/>
        <v>0</v>
      </c>
    </row>
    <row r="4343" spans="1:8">
      <c r="A4343" s="3" t="s">
        <v>15448</v>
      </c>
      <c r="B4343" s="1">
        <f>IF(ISERROR(SEARCH(" ",A4343)), 0, SEARCH(" ",A4343))</f>
        <v>5</v>
      </c>
      <c r="C4343" s="1">
        <f>IF(0=B4343,-1,LEFT(A4343,B4343-1)+0)</f>
        <v>9719</v>
      </c>
      <c r="D4343" s="1">
        <f>IF(B4343=0,-1,RIGHT(A4343,LEN(A4343)-B4343)+0)</f>
        <v>-1</v>
      </c>
      <c r="F4343" s="1">
        <f>IF(C4343&lt;0,443300000,44330*(1-POWER(C4343/$A$1,1/5.255))*1000)</f>
        <v>15118328.721053196</v>
      </c>
      <c r="H4343" s="5">
        <f t="shared" si="67"/>
        <v>0</v>
      </c>
    </row>
    <row r="4344" spans="1:8">
      <c r="A4344" s="3" t="s">
        <v>15449</v>
      </c>
      <c r="B4344" s="1">
        <f>IF(ISERROR(SEARCH(" ",A4344)), 0, SEARCH(" ",A4344))</f>
        <v>5</v>
      </c>
      <c r="C4344" s="1">
        <f>IF(0=B4344,-1,LEFT(A4344,B4344-1)+0)</f>
        <v>9699</v>
      </c>
      <c r="D4344" s="1">
        <f>IF(B4344=0,-1,RIGHT(A4344,LEN(A4344)-B4344)+0)</f>
        <v>-1</v>
      </c>
      <c r="F4344" s="1">
        <f>IF(C4344&lt;0,443300000,44330*(1-POWER(C4344/$A$1,1/5.255))*1000)</f>
        <v>15129777.369357657</v>
      </c>
      <c r="H4344" s="5">
        <f t="shared" si="67"/>
        <v>0</v>
      </c>
    </row>
    <row r="4345" spans="1:8">
      <c r="A4345" s="3" t="s">
        <v>15450</v>
      </c>
      <c r="B4345" s="1">
        <f>IF(ISERROR(SEARCH(" ",A4345)), 0, SEARCH(" ",A4345))</f>
        <v>5</v>
      </c>
      <c r="C4345" s="1">
        <f>IF(0=B4345,-1,LEFT(A4345,B4345-1)+0)</f>
        <v>9679</v>
      </c>
      <c r="D4345" s="1">
        <f>IF(B4345=0,-1,RIGHT(A4345,LEN(A4345)-B4345)+0)</f>
        <v>-1</v>
      </c>
      <c r="F4345" s="1">
        <f>IF(C4345&lt;0,443300000,44330*(1-POWER(C4345/$A$1,1/5.255))*1000)</f>
        <v>15141245.149079274</v>
      </c>
      <c r="H4345" s="5">
        <f t="shared" si="67"/>
        <v>0</v>
      </c>
    </row>
    <row r="4346" spans="1:8">
      <c r="A4346" s="3" t="s">
        <v>15451</v>
      </c>
      <c r="B4346" s="1">
        <f>IF(ISERROR(SEARCH(" ",A4346)), 0, SEARCH(" ",A4346))</f>
        <v>5</v>
      </c>
      <c r="C4346" s="1">
        <f>IF(0=B4346,-1,LEFT(A4346,B4346-1)+0)</f>
        <v>9659</v>
      </c>
      <c r="D4346" s="1">
        <f>IF(B4346=0,-1,RIGHT(A4346,LEN(A4346)-B4346)+0)</f>
        <v>-1</v>
      </c>
      <c r="F4346" s="1">
        <f>IF(C4346&lt;0,443300000,44330*(1-POWER(C4346/$A$1,1/5.255))*1000)</f>
        <v>15152732.131818939</v>
      </c>
      <c r="H4346" s="5">
        <f t="shared" si="67"/>
        <v>0</v>
      </c>
    </row>
    <row r="4347" spans="1:8">
      <c r="A4347" s="3" t="s">
        <v>15452</v>
      </c>
      <c r="B4347" s="1">
        <f>IF(ISERROR(SEARCH(" ",A4347)), 0, SEARCH(" ",A4347))</f>
        <v>5</v>
      </c>
      <c r="C4347" s="1">
        <f>IF(0=B4347,-1,LEFT(A4347,B4347-1)+0)</f>
        <v>9639</v>
      </c>
      <c r="D4347" s="1">
        <f>IF(B4347=0,-1,RIGHT(A4347,LEN(A4347)-B4347)+0)</f>
        <v>-1</v>
      </c>
      <c r="F4347" s="1">
        <f>IF(C4347&lt;0,443300000,44330*(1-POWER(C4347/$A$1,1/5.255))*1000)</f>
        <v>15164238.389594449</v>
      </c>
      <c r="H4347" s="5">
        <f t="shared" si="67"/>
        <v>0</v>
      </c>
    </row>
    <row r="4348" spans="1:8">
      <c r="A4348" s="3" t="s">
        <v>15453</v>
      </c>
      <c r="B4348" s="1">
        <f>IF(ISERROR(SEARCH(" ",A4348)), 0, SEARCH(" ",A4348))</f>
        <v>5</v>
      </c>
      <c r="C4348" s="1">
        <f>IF(0=B4348,-1,LEFT(A4348,B4348-1)+0)</f>
        <v>9619</v>
      </c>
      <c r="D4348" s="1">
        <f>IF(B4348=0,-1,RIGHT(A4348,LEN(A4348)-B4348)+0)</f>
        <v>-1</v>
      </c>
      <c r="F4348" s="1">
        <f>IF(C4348&lt;0,443300000,44330*(1-POWER(C4348/$A$1,1/5.255))*1000)</f>
        <v>15175763.994843815</v>
      </c>
      <c r="H4348" s="5">
        <f t="shared" si="67"/>
        <v>0</v>
      </c>
    </row>
    <row r="4349" spans="1:8">
      <c r="A4349" s="3" t="s">
        <v>15454</v>
      </c>
      <c r="B4349" s="1">
        <f>IF(ISERROR(SEARCH(" ",A4349)), 0, SEARCH(" ",A4349))</f>
        <v>5</v>
      </c>
      <c r="C4349" s="1">
        <f>IF(0=B4349,-1,LEFT(A4349,B4349-1)+0)</f>
        <v>9599</v>
      </c>
      <c r="D4349" s="1">
        <f>IF(B4349=0,-1,RIGHT(A4349,LEN(A4349)-B4349)+0)</f>
        <v>-1</v>
      </c>
      <c r="F4349" s="1">
        <f>IF(C4349&lt;0,443300000,44330*(1-POWER(C4349/$A$1,1/5.255))*1000)</f>
        <v>15187309.020428589</v>
      </c>
      <c r="H4349" s="5">
        <f t="shared" si="67"/>
        <v>0</v>
      </c>
    </row>
    <row r="4350" spans="1:8">
      <c r="A4350" s="3" t="s">
        <v>15455</v>
      </c>
      <c r="B4350" s="1">
        <f>IF(ISERROR(SEARCH(" ",A4350)), 0, SEARCH(" ",A4350))</f>
        <v>5</v>
      </c>
      <c r="C4350" s="1">
        <f>IF(0=B4350,-1,LEFT(A4350,B4350-1)+0)</f>
        <v>9579</v>
      </c>
      <c r="D4350" s="1">
        <f>IF(B4350=0,-1,RIGHT(A4350,LEN(A4350)-B4350)+0)</f>
        <v>-1</v>
      </c>
      <c r="F4350" s="1">
        <f>IF(C4350&lt;0,443300000,44330*(1-POWER(C4350/$A$1,1/5.255))*1000)</f>
        <v>15198873.539637212</v>
      </c>
      <c r="H4350" s="5">
        <f t="shared" si="67"/>
        <v>0</v>
      </c>
    </row>
    <row r="4351" spans="1:8">
      <c r="A4351" s="3" t="s">
        <v>15456</v>
      </c>
      <c r="B4351" s="1">
        <f>IF(ISERROR(SEARCH(" ",A4351)), 0, SEARCH(" ",A4351))</f>
        <v>5</v>
      </c>
      <c r="C4351" s="1">
        <f>IF(0=B4351,-1,LEFT(A4351,B4351-1)+0)</f>
        <v>9559</v>
      </c>
      <c r="D4351" s="1">
        <f>IF(B4351=0,-1,RIGHT(A4351,LEN(A4351)-B4351)+0)</f>
        <v>-1</v>
      </c>
      <c r="F4351" s="1">
        <f>IF(C4351&lt;0,443300000,44330*(1-POWER(C4351/$A$1,1/5.255))*1000)</f>
        <v>15210457.626188446</v>
      </c>
      <c r="H4351" s="5">
        <f t="shared" si="67"/>
        <v>0</v>
      </c>
    </row>
    <row r="4352" spans="1:8">
      <c r="A4352" s="3" t="s">
        <v>15457</v>
      </c>
      <c r="B4352" s="1">
        <f>IF(ISERROR(SEARCH(" ",A4352)), 0, SEARCH(" ",A4352))</f>
        <v>5</v>
      </c>
      <c r="C4352" s="1">
        <f>IF(0=B4352,-1,LEFT(A4352,B4352-1)+0)</f>
        <v>9539</v>
      </c>
      <c r="D4352" s="1">
        <f>IF(B4352=0,-1,RIGHT(A4352,LEN(A4352)-B4352)+0)</f>
        <v>-1</v>
      </c>
      <c r="F4352" s="1">
        <f>IF(C4352&lt;0,443300000,44330*(1-POWER(C4352/$A$1,1/5.255))*1000)</f>
        <v>15222061.354234774</v>
      </c>
      <c r="H4352" s="5">
        <f t="shared" si="67"/>
        <v>0</v>
      </c>
    </row>
    <row r="4353" spans="1:8">
      <c r="A4353" s="3" t="s">
        <v>15458</v>
      </c>
      <c r="B4353" s="1">
        <f>IF(ISERROR(SEARCH(" ",A4353)), 0, SEARCH(" ",A4353))</f>
        <v>5</v>
      </c>
      <c r="C4353" s="1">
        <f>IF(0=B4353,-1,LEFT(A4353,B4353-1)+0)</f>
        <v>9519</v>
      </c>
      <c r="D4353" s="1">
        <f>IF(B4353=0,-1,RIGHT(A4353,LEN(A4353)-B4353)+0)</f>
        <v>-1</v>
      </c>
      <c r="F4353" s="1">
        <f>IF(C4353&lt;0,443300000,44330*(1-POWER(C4353/$A$1,1/5.255))*1000)</f>
        <v>15233684.7983659</v>
      </c>
      <c r="H4353" s="5">
        <f t="shared" si="67"/>
        <v>0</v>
      </c>
    </row>
    <row r="4354" spans="1:8">
      <c r="A4354" s="3" t="s">
        <v>15459</v>
      </c>
      <c r="B4354" s="1">
        <f>IF(ISERROR(SEARCH(" ",A4354)), 0, SEARCH(" ",A4354))</f>
        <v>5</v>
      </c>
      <c r="C4354" s="1">
        <f>IF(0=B4354,-1,LEFT(A4354,B4354-1)+0)</f>
        <v>9499</v>
      </c>
      <c r="D4354" s="1">
        <f>IF(B4354=0,-1,RIGHT(A4354,LEN(A4354)-B4354)+0)</f>
        <v>-1</v>
      </c>
      <c r="F4354" s="1">
        <f>IF(C4354&lt;0,443300000,44330*(1-POWER(C4354/$A$1,1/5.255))*1000)</f>
        <v>15245328.033612214</v>
      </c>
      <c r="H4354" s="5">
        <f t="shared" si="67"/>
        <v>0</v>
      </c>
    </row>
    <row r="4355" spans="1:8">
      <c r="A4355" s="3" t="s">
        <v>15460</v>
      </c>
      <c r="B4355" s="1">
        <f>IF(ISERROR(SEARCH(" ",A4355)), 0, SEARCH(" ",A4355))</f>
        <v>5</v>
      </c>
      <c r="C4355" s="1">
        <f>IF(0=B4355,-1,LEFT(A4355,B4355-1)+0)</f>
        <v>9479</v>
      </c>
      <c r="D4355" s="1">
        <f>IF(B4355=0,-1,RIGHT(A4355,LEN(A4355)-B4355)+0)</f>
        <v>-1</v>
      </c>
      <c r="F4355" s="1">
        <f>IF(C4355&lt;0,443300000,44330*(1-POWER(C4355/$A$1,1/5.255))*1000)</f>
        <v>15256991.135448363</v>
      </c>
      <c r="H4355" s="5">
        <f t="shared" si="67"/>
        <v>0</v>
      </c>
    </row>
    <row r="4356" spans="1:8">
      <c r="A4356" s="3" t="s">
        <v>15461</v>
      </c>
      <c r="B4356" s="1">
        <f>IF(ISERROR(SEARCH(" ",A4356)), 0, SEARCH(" ",A4356))</f>
        <v>5</v>
      </c>
      <c r="C4356" s="1">
        <f>IF(0=B4356,-1,LEFT(A4356,B4356-1)+0)</f>
        <v>9459</v>
      </c>
      <c r="D4356" s="1">
        <f>IF(B4356=0,-1,RIGHT(A4356,LEN(A4356)-B4356)+0)</f>
        <v>-1</v>
      </c>
      <c r="F4356" s="1">
        <f>IF(C4356&lt;0,443300000,44330*(1-POWER(C4356/$A$1,1/5.255))*1000)</f>
        <v>15268674.179796804</v>
      </c>
      <c r="H4356" s="5">
        <f t="shared" ref="H4356:H4419" si="68">IF(D4356&gt;0,ABS((F4356-D4356)/D4356),0)</f>
        <v>0</v>
      </c>
    </row>
    <row r="4357" spans="1:8">
      <c r="A4357" s="3" t="s">
        <v>15462</v>
      </c>
      <c r="B4357" s="1">
        <f>IF(ISERROR(SEARCH(" ",A4357)), 0, SEARCH(" ",A4357))</f>
        <v>5</v>
      </c>
      <c r="C4357" s="1">
        <f>IF(0=B4357,-1,LEFT(A4357,B4357-1)+0)</f>
        <v>9439</v>
      </c>
      <c r="D4357" s="1">
        <f>IF(B4357=0,-1,RIGHT(A4357,LEN(A4357)-B4357)+0)</f>
        <v>-1</v>
      </c>
      <c r="F4357" s="1">
        <f>IF(C4357&lt;0,443300000,44330*(1-POWER(C4357/$A$1,1/5.255))*1000)</f>
        <v>15280377.243031427</v>
      </c>
      <c r="H4357" s="5">
        <f t="shared" si="68"/>
        <v>0</v>
      </c>
    </row>
    <row r="4358" spans="1:8">
      <c r="A4358" s="3" t="s">
        <v>15463</v>
      </c>
      <c r="B4358" s="1">
        <f>IF(ISERROR(SEARCH(" ",A4358)), 0, SEARCH(" ",A4358))</f>
        <v>5</v>
      </c>
      <c r="C4358" s="1">
        <f>IF(0=B4358,-1,LEFT(A4358,B4358-1)+0)</f>
        <v>9419</v>
      </c>
      <c r="D4358" s="1">
        <f>IF(B4358=0,-1,RIGHT(A4358,LEN(A4358)-B4358)+0)</f>
        <v>-1</v>
      </c>
      <c r="F4358" s="1">
        <f>IF(C4358&lt;0,443300000,44330*(1-POWER(C4358/$A$1,1/5.255))*1000)</f>
        <v>15292100.40198119</v>
      </c>
      <c r="H4358" s="5">
        <f t="shared" si="68"/>
        <v>0</v>
      </c>
    </row>
    <row r="4359" spans="1:8">
      <c r="A4359" s="3" t="s">
        <v>15464</v>
      </c>
      <c r="B4359" s="1">
        <f>IF(ISERROR(SEARCH(" ",A4359)), 0, SEARCH(" ",A4359))</f>
        <v>5</v>
      </c>
      <c r="C4359" s="1">
        <f>IF(0=B4359,-1,LEFT(A4359,B4359-1)+0)</f>
        <v>9399</v>
      </c>
      <c r="D4359" s="1">
        <f>IF(B4359=0,-1,RIGHT(A4359,LEN(A4359)-B4359)+0)</f>
        <v>-1</v>
      </c>
      <c r="F4359" s="1">
        <f>IF(C4359&lt;0,443300000,44330*(1-POWER(C4359/$A$1,1/5.255))*1000)</f>
        <v>15303843.733933823</v>
      </c>
      <c r="H4359" s="5">
        <f t="shared" si="68"/>
        <v>0</v>
      </c>
    </row>
    <row r="4360" spans="1:8">
      <c r="A4360" s="3" t="s">
        <v>15465</v>
      </c>
      <c r="B4360" s="1">
        <f>IF(ISERROR(SEARCH(" ",A4360)), 0, SEARCH(" ",A4360))</f>
        <v>5</v>
      </c>
      <c r="C4360" s="1">
        <f>IF(0=B4360,-1,LEFT(A4360,B4360-1)+0)</f>
        <v>9379</v>
      </c>
      <c r="D4360" s="1">
        <f>IF(B4360=0,-1,RIGHT(A4360,LEN(A4360)-B4360)+0)</f>
        <v>-1</v>
      </c>
      <c r="F4360" s="1">
        <f>IF(C4360&lt;0,443300000,44330*(1-POWER(C4360/$A$1,1/5.255))*1000)</f>
        <v>15315607.316639524</v>
      </c>
      <c r="H4360" s="5">
        <f t="shared" si="68"/>
        <v>0</v>
      </c>
    </row>
    <row r="4361" spans="1:8">
      <c r="A4361" s="3" t="s">
        <v>15466</v>
      </c>
      <c r="B4361" s="1">
        <f>IF(ISERROR(SEARCH(" ",A4361)), 0, SEARCH(" ",A4361))</f>
        <v>5</v>
      </c>
      <c r="C4361" s="1">
        <f>IF(0=B4361,-1,LEFT(A4361,B4361-1)+0)</f>
        <v>9359</v>
      </c>
      <c r="D4361" s="1">
        <f>IF(B4361=0,-1,RIGHT(A4361,LEN(A4361)-B4361)+0)</f>
        <v>-1</v>
      </c>
      <c r="F4361" s="1">
        <f>IF(C4361&lt;0,443300000,44330*(1-POWER(C4361/$A$1,1/5.255))*1000)</f>
        <v>15327391.228314737</v>
      </c>
      <c r="H4361" s="5">
        <f t="shared" si="68"/>
        <v>0</v>
      </c>
    </row>
    <row r="4362" spans="1:8">
      <c r="A4362" s="3" t="s">
        <v>15467</v>
      </c>
      <c r="B4362" s="1">
        <f>IF(ISERROR(SEARCH(" ",A4362)), 0, SEARCH(" ",A4362))</f>
        <v>5</v>
      </c>
      <c r="C4362" s="1">
        <f>IF(0=B4362,-1,LEFT(A4362,B4362-1)+0)</f>
        <v>9339</v>
      </c>
      <c r="D4362" s="1">
        <f>IF(B4362=0,-1,RIGHT(A4362,LEN(A4362)-B4362)+0)</f>
        <v>-1</v>
      </c>
      <c r="F4362" s="1">
        <f>IF(C4362&lt;0,443300000,44330*(1-POWER(C4362/$A$1,1/5.255))*1000)</f>
        <v>15339195.547645962</v>
      </c>
      <c r="H4362" s="5">
        <f t="shared" si="68"/>
        <v>0</v>
      </c>
    </row>
    <row r="4363" spans="1:8">
      <c r="A4363" s="3" t="s">
        <v>15468</v>
      </c>
      <c r="B4363" s="1">
        <f>IF(ISERROR(SEARCH(" ",A4363)), 0, SEARCH(" ",A4363))</f>
        <v>5</v>
      </c>
      <c r="C4363" s="1">
        <f>IF(0=B4363,-1,LEFT(A4363,B4363-1)+0)</f>
        <v>9319</v>
      </c>
      <c r="D4363" s="1">
        <f>IF(B4363=0,-1,RIGHT(A4363,LEN(A4363)-B4363)+0)</f>
        <v>-1</v>
      </c>
      <c r="F4363" s="1">
        <f>IF(C4363&lt;0,443300000,44330*(1-POWER(C4363/$A$1,1/5.255))*1000)</f>
        <v>15351020.353793548</v>
      </c>
      <c r="H4363" s="5">
        <f t="shared" si="68"/>
        <v>0</v>
      </c>
    </row>
    <row r="4364" spans="1:8">
      <c r="A4364" s="3" t="s">
        <v>15469</v>
      </c>
      <c r="B4364" s="1">
        <f>IF(ISERROR(SEARCH(" ",A4364)), 0, SEARCH(" ",A4364))</f>
        <v>5</v>
      </c>
      <c r="C4364" s="1">
        <f>IF(0=B4364,-1,LEFT(A4364,B4364-1)+0)</f>
        <v>9299</v>
      </c>
      <c r="D4364" s="1">
        <f>IF(B4364=0,-1,RIGHT(A4364,LEN(A4364)-B4364)+0)</f>
        <v>-1</v>
      </c>
      <c r="F4364" s="1">
        <f>IF(C4364&lt;0,443300000,44330*(1-POWER(C4364/$A$1,1/5.255))*1000)</f>
        <v>15362865.726395639</v>
      </c>
      <c r="H4364" s="5">
        <f t="shared" si="68"/>
        <v>0</v>
      </c>
    </row>
    <row r="4365" spans="1:8">
      <c r="A4365" s="3" t="s">
        <v>15470</v>
      </c>
      <c r="B4365" s="1">
        <f>IF(ISERROR(SEARCH(" ",A4365)), 0, SEARCH(" ",A4365))</f>
        <v>5</v>
      </c>
      <c r="C4365" s="1">
        <f>IF(0=B4365,-1,LEFT(A4365,B4365-1)+0)</f>
        <v>9279</v>
      </c>
      <c r="D4365" s="1">
        <f>IF(B4365=0,-1,RIGHT(A4365,LEN(A4365)-B4365)+0)</f>
        <v>-1</v>
      </c>
      <c r="F4365" s="1">
        <f>IF(C4365&lt;0,443300000,44330*(1-POWER(C4365/$A$1,1/5.255))*1000)</f>
        <v>15374731.745572019</v>
      </c>
      <c r="H4365" s="5">
        <f t="shared" si="68"/>
        <v>0</v>
      </c>
    </row>
    <row r="4366" spans="1:8">
      <c r="A4366" s="3" t="s">
        <v>15471</v>
      </c>
      <c r="B4366" s="1">
        <f>IF(ISERROR(SEARCH(" ",A4366)), 0, SEARCH(" ",A4366))</f>
        <v>5</v>
      </c>
      <c r="C4366" s="1">
        <f>IF(0=B4366,-1,LEFT(A4366,B4366-1)+0)</f>
        <v>9259</v>
      </c>
      <c r="D4366" s="1">
        <f>IF(B4366=0,-1,RIGHT(A4366,LEN(A4366)-B4366)+0)</f>
        <v>-1</v>
      </c>
      <c r="F4366" s="1">
        <f>IF(C4366&lt;0,443300000,44330*(1-POWER(C4366/$A$1,1/5.255))*1000)</f>
        <v>15386618.491928132</v>
      </c>
      <c r="H4366" s="5">
        <f t="shared" si="68"/>
        <v>0</v>
      </c>
    </row>
    <row r="4367" spans="1:8">
      <c r="A4367" s="3" t="s">
        <v>15472</v>
      </c>
      <c r="B4367" s="1">
        <f>IF(ISERROR(SEARCH(" ",A4367)), 0, SEARCH(" ",A4367))</f>
        <v>5</v>
      </c>
      <c r="C4367" s="1">
        <f>IF(0=B4367,-1,LEFT(A4367,B4367-1)+0)</f>
        <v>9239</v>
      </c>
      <c r="D4367" s="1">
        <f>IF(B4367=0,-1,RIGHT(A4367,LEN(A4367)-B4367)+0)</f>
        <v>-1</v>
      </c>
      <c r="F4367" s="1">
        <f>IF(C4367&lt;0,443300000,44330*(1-POWER(C4367/$A$1,1/5.255))*1000)</f>
        <v>15398526.04655904</v>
      </c>
      <c r="H4367" s="5">
        <f t="shared" si="68"/>
        <v>0</v>
      </c>
    </row>
    <row r="4368" spans="1:8">
      <c r="A4368" s="3" t="s">
        <v>15473</v>
      </c>
      <c r="B4368" s="1">
        <f>IF(ISERROR(SEARCH(" ",A4368)), 0, SEARCH(" ",A4368))</f>
        <v>5</v>
      </c>
      <c r="C4368" s="1">
        <f>IF(0=B4368,-1,LEFT(A4368,B4368-1)+0)</f>
        <v>9219</v>
      </c>
      <c r="D4368" s="1">
        <f>IF(B4368=0,-1,RIGHT(A4368,LEN(A4368)-B4368)+0)</f>
        <v>-1</v>
      </c>
      <c r="F4368" s="1">
        <f>IF(C4368&lt;0,443300000,44330*(1-POWER(C4368/$A$1,1/5.255))*1000)</f>
        <v>15410454.491053499</v>
      </c>
      <c r="H4368" s="5">
        <f t="shared" si="68"/>
        <v>0</v>
      </c>
    </row>
    <row r="4369" spans="1:8">
      <c r="A4369" s="3" t="s">
        <v>15474</v>
      </c>
      <c r="B4369" s="1">
        <f>IF(ISERROR(SEARCH(" ",A4369)), 0, SEARCH(" ",A4369))</f>
        <v>5</v>
      </c>
      <c r="C4369" s="1">
        <f>IF(0=B4369,-1,LEFT(A4369,B4369-1)+0)</f>
        <v>9199</v>
      </c>
      <c r="D4369" s="1">
        <f>IF(B4369=0,-1,RIGHT(A4369,LEN(A4369)-B4369)+0)</f>
        <v>-1</v>
      </c>
      <c r="F4369" s="1">
        <f>IF(C4369&lt;0,443300000,44330*(1-POWER(C4369/$A$1,1/5.255))*1000)</f>
        <v>15422403.907497995</v>
      </c>
      <c r="H4369" s="5">
        <f t="shared" si="68"/>
        <v>0</v>
      </c>
    </row>
    <row r="4370" spans="1:8">
      <c r="A4370" s="3" t="s">
        <v>15475</v>
      </c>
      <c r="B4370" s="1">
        <f>IF(ISERROR(SEARCH(" ",A4370)), 0, SEARCH(" ",A4370))</f>
        <v>5</v>
      </c>
      <c r="C4370" s="1">
        <f>IF(0=B4370,-1,LEFT(A4370,B4370-1)+0)</f>
        <v>9179</v>
      </c>
      <c r="D4370" s="1">
        <f>IF(B4370=0,-1,RIGHT(A4370,LEN(A4370)-B4370)+0)</f>
        <v>-1</v>
      </c>
      <c r="F4370" s="1">
        <f>IF(C4370&lt;0,443300000,44330*(1-POWER(C4370/$A$1,1/5.255))*1000)</f>
        <v>15434374.378480937</v>
      </c>
      <c r="H4370" s="5">
        <f t="shared" si="68"/>
        <v>0</v>
      </c>
    </row>
    <row r="4371" spans="1:8">
      <c r="A4371" s="3" t="s">
        <v>15476</v>
      </c>
      <c r="B4371" s="1">
        <f>IF(ISERROR(SEARCH(" ",A4371)), 0, SEARCH(" ",A4371))</f>
        <v>5</v>
      </c>
      <c r="C4371" s="1">
        <f>IF(0=B4371,-1,LEFT(A4371,B4371-1)+0)</f>
        <v>9159</v>
      </c>
      <c r="D4371" s="1">
        <f>IF(B4371=0,-1,RIGHT(A4371,LEN(A4371)-B4371)+0)</f>
        <v>-1</v>
      </c>
      <c r="F4371" s="1">
        <f>IF(C4371&lt;0,443300000,44330*(1-POWER(C4371/$A$1,1/5.255))*1000)</f>
        <v>15446365.987096757</v>
      </c>
      <c r="H4371" s="5">
        <f t="shared" si="68"/>
        <v>0</v>
      </c>
    </row>
    <row r="4372" spans="1:8">
      <c r="A4372" s="3" t="s">
        <v>15477</v>
      </c>
      <c r="B4372" s="1">
        <f>IF(ISERROR(SEARCH(" ",A4372)), 0, SEARCH(" ",A4372))</f>
        <v>5</v>
      </c>
      <c r="C4372" s="1">
        <f>IF(0=B4372,-1,LEFT(A4372,B4372-1)+0)</f>
        <v>9139</v>
      </c>
      <c r="D4372" s="1">
        <f>IF(B4372=0,-1,RIGHT(A4372,LEN(A4372)-B4372)+0)</f>
        <v>-1</v>
      </c>
      <c r="F4372" s="1">
        <f>IF(C4372&lt;0,443300000,44330*(1-POWER(C4372/$A$1,1/5.255))*1000)</f>
        <v>15458378.816950172</v>
      </c>
      <c r="H4372" s="5">
        <f t="shared" si="68"/>
        <v>0</v>
      </c>
    </row>
    <row r="4373" spans="1:8">
      <c r="A4373" s="3" t="s">
        <v>15478</v>
      </c>
      <c r="B4373" s="1">
        <f>IF(ISERROR(SEARCH(" ",A4373)), 0, SEARCH(" ",A4373))</f>
        <v>5</v>
      </c>
      <c r="C4373" s="1">
        <f>IF(0=B4373,-1,LEFT(A4373,B4373-1)+0)</f>
        <v>9119</v>
      </c>
      <c r="D4373" s="1">
        <f>IF(B4373=0,-1,RIGHT(A4373,LEN(A4373)-B4373)+0)</f>
        <v>-1</v>
      </c>
      <c r="F4373" s="1">
        <f>IF(C4373&lt;0,443300000,44330*(1-POWER(C4373/$A$1,1/5.255))*1000)</f>
        <v>15470412.952160427</v>
      </c>
      <c r="H4373" s="5">
        <f t="shared" si="68"/>
        <v>0</v>
      </c>
    </row>
    <row r="4374" spans="1:8">
      <c r="A4374" s="3" t="s">
        <v>15479</v>
      </c>
      <c r="B4374" s="1">
        <f>IF(ISERROR(SEARCH(" ",A4374)), 0, SEARCH(" ",A4374))</f>
        <v>5</v>
      </c>
      <c r="C4374" s="1">
        <f>IF(0=B4374,-1,LEFT(A4374,B4374-1)+0)</f>
        <v>9099</v>
      </c>
      <c r="D4374" s="1">
        <f>IF(B4374=0,-1,RIGHT(A4374,LEN(A4374)-B4374)+0)</f>
        <v>-1</v>
      </c>
      <c r="F4374" s="1">
        <f>IF(C4374&lt;0,443300000,44330*(1-POWER(C4374/$A$1,1/5.255))*1000)</f>
        <v>15482468.477365598</v>
      </c>
      <c r="H4374" s="5">
        <f t="shared" si="68"/>
        <v>0</v>
      </c>
    </row>
    <row r="4375" spans="1:8">
      <c r="A4375" s="3" t="s">
        <v>15480</v>
      </c>
      <c r="B4375" s="1">
        <f>IF(ISERROR(SEARCH(" ",A4375)), 0, SEARCH(" ",A4375))</f>
        <v>5</v>
      </c>
      <c r="C4375" s="1">
        <f>IF(0=B4375,-1,LEFT(A4375,B4375-1)+0)</f>
        <v>9079</v>
      </c>
      <c r="D4375" s="1">
        <f>IF(B4375=0,-1,RIGHT(A4375,LEN(A4375)-B4375)+0)</f>
        <v>-1</v>
      </c>
      <c r="F4375" s="1">
        <f>IF(C4375&lt;0,443300000,44330*(1-POWER(C4375/$A$1,1/5.255))*1000)</f>
        <v>15494545.477726929</v>
      </c>
      <c r="H4375" s="5">
        <f t="shared" si="68"/>
        <v>0</v>
      </c>
    </row>
    <row r="4376" spans="1:8">
      <c r="A4376" s="3" t="s">
        <v>15481</v>
      </c>
      <c r="B4376" s="1">
        <f>IF(ISERROR(SEARCH(" ",A4376)), 0, SEARCH(" ",A4376))</f>
        <v>5</v>
      </c>
      <c r="C4376" s="1">
        <f>IF(0=B4376,-1,LEFT(A4376,B4376-1)+0)</f>
        <v>9059</v>
      </c>
      <c r="D4376" s="1">
        <f>IF(B4376=0,-1,RIGHT(A4376,LEN(A4376)-B4376)+0)</f>
        <v>-1</v>
      </c>
      <c r="F4376" s="1">
        <f>IF(C4376&lt;0,443300000,44330*(1-POWER(C4376/$A$1,1/5.255))*1000)</f>
        <v>15506644.038933253</v>
      </c>
      <c r="H4376" s="5">
        <f t="shared" si="68"/>
        <v>0</v>
      </c>
    </row>
    <row r="4377" spans="1:8">
      <c r="A4377" s="3" t="s">
        <v>15482</v>
      </c>
      <c r="B4377" s="1">
        <f>IF(ISERROR(SEARCH(" ",A4377)), 0, SEARCH(" ",A4377))</f>
        <v>5</v>
      </c>
      <c r="C4377" s="1">
        <f>IF(0=B4377,-1,LEFT(A4377,B4377-1)+0)</f>
        <v>9039</v>
      </c>
      <c r="D4377" s="1">
        <f>IF(B4377=0,-1,RIGHT(A4377,LEN(A4377)-B4377)+0)</f>
        <v>-1</v>
      </c>
      <c r="F4377" s="1">
        <f>IF(C4377&lt;0,443300000,44330*(1-POWER(C4377/$A$1,1/5.255))*1000)</f>
        <v>15518764.247205405</v>
      </c>
      <c r="H4377" s="5">
        <f t="shared" si="68"/>
        <v>0</v>
      </c>
    </row>
    <row r="4378" spans="1:8">
      <c r="A4378" s="3" t="s">
        <v>15483</v>
      </c>
      <c r="B4378" s="1">
        <f>IF(ISERROR(SEARCH(" ",A4378)), 0, SEARCH(" ",A4378))</f>
        <v>5</v>
      </c>
      <c r="C4378" s="1">
        <f>IF(0=B4378,-1,LEFT(A4378,B4378-1)+0)</f>
        <v>9019</v>
      </c>
      <c r="D4378" s="1">
        <f>IF(B4378=0,-1,RIGHT(A4378,LEN(A4378)-B4378)+0)</f>
        <v>-1</v>
      </c>
      <c r="F4378" s="1">
        <f>IF(C4378&lt;0,443300000,44330*(1-POWER(C4378/$A$1,1/5.255))*1000)</f>
        <v>15530906.189300731</v>
      </c>
      <c r="H4378" s="5">
        <f t="shared" si="68"/>
        <v>0</v>
      </c>
    </row>
    <row r="4379" spans="1:8">
      <c r="A4379" s="3" t="s">
        <v>15484</v>
      </c>
      <c r="B4379" s="1">
        <f>IF(ISERROR(SEARCH(" ",A4379)), 0, SEARCH(" ",A4379))</f>
        <v>5</v>
      </c>
      <c r="C4379" s="1">
        <f>IF(0=B4379,-1,LEFT(A4379,B4379-1)+0)</f>
        <v>8999</v>
      </c>
      <c r="D4379" s="1">
        <f>IF(B4379=0,-1,RIGHT(A4379,LEN(A4379)-B4379)+0)</f>
        <v>-1</v>
      </c>
      <c r="F4379" s="1">
        <f>IF(C4379&lt;0,443300000,44330*(1-POWER(C4379/$A$1,1/5.255))*1000)</f>
        <v>15543069.952517612</v>
      </c>
      <c r="H4379" s="5">
        <f t="shared" si="68"/>
        <v>0</v>
      </c>
    </row>
    <row r="4380" spans="1:8">
      <c r="A4380" s="3" t="s">
        <v>15485</v>
      </c>
      <c r="B4380" s="1">
        <f>IF(ISERROR(SEARCH(" ",A4380)), 0, SEARCH(" ",A4380))</f>
        <v>5</v>
      </c>
      <c r="C4380" s="1">
        <f>IF(0=B4380,-1,LEFT(A4380,B4380-1)+0)</f>
        <v>8979</v>
      </c>
      <c r="D4380" s="1">
        <f>IF(B4380=0,-1,RIGHT(A4380,LEN(A4380)-B4380)+0)</f>
        <v>-1</v>
      </c>
      <c r="F4380" s="1">
        <f>IF(C4380&lt;0,443300000,44330*(1-POWER(C4380/$A$1,1/5.255))*1000)</f>
        <v>15555255.624700062</v>
      </c>
      <c r="H4380" s="5">
        <f t="shared" si="68"/>
        <v>0</v>
      </c>
    </row>
    <row r="4381" spans="1:8">
      <c r="A4381" s="3" t="s">
        <v>15486</v>
      </c>
      <c r="B4381" s="1">
        <f>IF(ISERROR(SEARCH(" ",A4381)), 0, SEARCH(" ",A4381))</f>
        <v>5</v>
      </c>
      <c r="C4381" s="1">
        <f>IF(0=B4381,-1,LEFT(A4381,B4381-1)+0)</f>
        <v>8959</v>
      </c>
      <c r="D4381" s="1">
        <f>IF(B4381=0,-1,RIGHT(A4381,LEN(A4381)-B4381)+0)</f>
        <v>-1</v>
      </c>
      <c r="F4381" s="1">
        <f>IF(C4381&lt;0,443300000,44330*(1-POWER(C4381/$A$1,1/5.255))*1000)</f>
        <v>15567463.29424235</v>
      </c>
      <c r="H4381" s="5">
        <f t="shared" si="68"/>
        <v>0</v>
      </c>
    </row>
    <row r="4382" spans="1:8">
      <c r="A4382" s="3" t="s">
        <v>15487</v>
      </c>
      <c r="B4382" s="1">
        <f>IF(ISERROR(SEARCH(" ",A4382)), 0, SEARCH(" ",A4382))</f>
        <v>5</v>
      </c>
      <c r="C4382" s="1">
        <f>IF(0=B4382,-1,LEFT(A4382,B4382-1)+0)</f>
        <v>8939</v>
      </c>
      <c r="D4382" s="1">
        <f>IF(B4382=0,-1,RIGHT(A4382,LEN(A4382)-B4382)+0)</f>
        <v>-1</v>
      </c>
      <c r="F4382" s="1">
        <f>IF(C4382&lt;0,443300000,44330*(1-POWER(C4382/$A$1,1/5.255))*1000)</f>
        <v>15579693.050093681</v>
      </c>
      <c r="H4382" s="5">
        <f t="shared" si="68"/>
        <v>0</v>
      </c>
    </row>
    <row r="4383" spans="1:8">
      <c r="A4383" s="3" t="s">
        <v>15488</v>
      </c>
      <c r="B4383" s="1">
        <f>IF(ISERROR(SEARCH(" ",A4383)), 0, SEARCH(" ",A4383))</f>
        <v>5</v>
      </c>
      <c r="C4383" s="1">
        <f>IF(0=B4383,-1,LEFT(A4383,B4383-1)+0)</f>
        <v>8919</v>
      </c>
      <c r="D4383" s="1">
        <f>IF(B4383=0,-1,RIGHT(A4383,LEN(A4383)-B4383)+0)</f>
        <v>-1</v>
      </c>
      <c r="F4383" s="1">
        <f>IF(C4383&lt;0,443300000,44330*(1-POWER(C4383/$A$1,1/5.255))*1000)</f>
        <v>15591944.981762955</v>
      </c>
      <c r="H4383" s="5">
        <f t="shared" si="68"/>
        <v>0</v>
      </c>
    </row>
    <row r="4384" spans="1:8">
      <c r="A4384" s="3" t="s">
        <v>15489</v>
      </c>
      <c r="B4384" s="1">
        <f>IF(ISERROR(SEARCH(" ",A4384)), 0, SEARCH(" ",A4384))</f>
        <v>5</v>
      </c>
      <c r="C4384" s="1">
        <f>IF(0=B4384,-1,LEFT(A4384,B4384-1)+0)</f>
        <v>8899</v>
      </c>
      <c r="D4384" s="1">
        <f>IF(B4384=0,-1,RIGHT(A4384,LEN(A4384)-B4384)+0)</f>
        <v>-1</v>
      </c>
      <c r="F4384" s="1">
        <f>IF(C4384&lt;0,443300000,44330*(1-POWER(C4384/$A$1,1/5.255))*1000)</f>
        <v>15604219.179323522</v>
      </c>
      <c r="H4384" s="5">
        <f t="shared" si="68"/>
        <v>0</v>
      </c>
    </row>
    <row r="4385" spans="1:8">
      <c r="A4385" s="3" t="s">
        <v>15490</v>
      </c>
      <c r="B4385" s="1">
        <f>IF(ISERROR(SEARCH(" ",A4385)), 0, SEARCH(" ",A4385))</f>
        <v>5</v>
      </c>
      <c r="C4385" s="1">
        <f>IF(0=B4385,-1,LEFT(A4385,B4385-1)+0)</f>
        <v>8879</v>
      </c>
      <c r="D4385" s="1">
        <f>IF(B4385=0,-1,RIGHT(A4385,LEN(A4385)-B4385)+0)</f>
        <v>-1</v>
      </c>
      <c r="F4385" s="1">
        <f>IF(C4385&lt;0,443300000,44330*(1-POWER(C4385/$A$1,1/5.255))*1000)</f>
        <v>15616515.733418034</v>
      </c>
      <c r="H4385" s="5">
        <f t="shared" si="68"/>
        <v>0</v>
      </c>
    </row>
    <row r="4386" spans="1:8">
      <c r="A4386" s="3" t="s">
        <v>15491</v>
      </c>
      <c r="B4386" s="1">
        <f>IF(ISERROR(SEARCH(" ",A4386)), 0, SEARCH(" ",A4386))</f>
        <v>5</v>
      </c>
      <c r="C4386" s="1">
        <f>IF(0=B4386,-1,LEFT(A4386,B4386-1)+0)</f>
        <v>8859</v>
      </c>
      <c r="D4386" s="1">
        <f>IF(B4386=0,-1,RIGHT(A4386,LEN(A4386)-B4386)+0)</f>
        <v>-1</v>
      </c>
      <c r="F4386" s="1">
        <f>IF(C4386&lt;0,443300000,44330*(1-POWER(C4386/$A$1,1/5.255))*1000)</f>
        <v>15628834.735263333</v>
      </c>
      <c r="H4386" s="5">
        <f t="shared" si="68"/>
        <v>0</v>
      </c>
    </row>
    <row r="4387" spans="1:8">
      <c r="A4387" s="3" t="s">
        <v>15492</v>
      </c>
      <c r="B4387" s="1">
        <f>IF(ISERROR(SEARCH(" ",A4387)), 0, SEARCH(" ",A4387))</f>
        <v>5</v>
      </c>
      <c r="C4387" s="1">
        <f>IF(0=B4387,-1,LEFT(A4387,B4387-1)+0)</f>
        <v>8839</v>
      </c>
      <c r="D4387" s="1">
        <f>IF(B4387=0,-1,RIGHT(A4387,LEN(A4387)-B4387)+0)</f>
        <v>-1</v>
      </c>
      <c r="F4387" s="1">
        <f>IF(C4387&lt;0,443300000,44330*(1-POWER(C4387/$A$1,1/5.255))*1000)</f>
        <v>15641176.276655415</v>
      </c>
      <c r="H4387" s="5">
        <f t="shared" si="68"/>
        <v>0</v>
      </c>
    </row>
    <row r="4388" spans="1:8">
      <c r="A4388" s="3" t="s">
        <v>15493</v>
      </c>
      <c r="B4388" s="1">
        <f>IF(ISERROR(SEARCH(" ",A4388)), 0, SEARCH(" ",A4388))</f>
        <v>5</v>
      </c>
      <c r="C4388" s="1">
        <f>IF(0=B4388,-1,LEFT(A4388,B4388-1)+0)</f>
        <v>8819</v>
      </c>
      <c r="D4388" s="1">
        <f>IF(B4388=0,-1,RIGHT(A4388,LEN(A4388)-B4388)+0)</f>
        <v>-1</v>
      </c>
      <c r="F4388" s="1">
        <f>IF(C4388&lt;0,443300000,44330*(1-POWER(C4388/$A$1,1/5.255))*1000)</f>
        <v>15653540.449974373</v>
      </c>
      <c r="H4388" s="5">
        <f t="shared" si="68"/>
        <v>0</v>
      </c>
    </row>
    <row r="4389" spans="1:8">
      <c r="A4389" s="3" t="s">
        <v>15494</v>
      </c>
      <c r="B4389" s="1">
        <f>IF(ISERROR(SEARCH(" ",A4389)), 0, SEARCH(" ",A4389))</f>
        <v>5</v>
      </c>
      <c r="C4389" s="1">
        <f>IF(0=B4389,-1,LEFT(A4389,B4389-1)+0)</f>
        <v>8799</v>
      </c>
      <c r="D4389" s="1">
        <f>IF(B4389=0,-1,RIGHT(A4389,LEN(A4389)-B4389)+0)</f>
        <v>-1</v>
      </c>
      <c r="F4389" s="1">
        <f>IF(C4389&lt;0,443300000,44330*(1-POWER(C4389/$A$1,1/5.255))*1000)</f>
        <v>15665927.348189514</v>
      </c>
      <c r="H4389" s="5">
        <f t="shared" si="68"/>
        <v>0</v>
      </c>
    </row>
    <row r="4390" spans="1:8">
      <c r="A4390" s="3" t="s">
        <v>15495</v>
      </c>
      <c r="B4390" s="1">
        <f>IF(ISERROR(SEARCH(" ",A4390)), 0, SEARCH(" ",A4390))</f>
        <v>5</v>
      </c>
      <c r="C4390" s="1">
        <f>IF(0=B4390,-1,LEFT(A4390,B4390-1)+0)</f>
        <v>8779</v>
      </c>
      <c r="D4390" s="1">
        <f>IF(B4390=0,-1,RIGHT(A4390,LEN(A4390)-B4390)+0)</f>
        <v>-1</v>
      </c>
      <c r="F4390" s="1">
        <f>IF(C4390&lt;0,443300000,44330*(1-POWER(C4390/$A$1,1/5.255))*1000)</f>
        <v>15678337.064864412</v>
      </c>
      <c r="H4390" s="5">
        <f t="shared" si="68"/>
        <v>0</v>
      </c>
    </row>
    <row r="4391" spans="1:8">
      <c r="A4391" s="3" t="s">
        <v>15496</v>
      </c>
      <c r="B4391" s="1">
        <f>IF(ISERROR(SEARCH(" ",A4391)), 0, SEARCH(" ",A4391))</f>
        <v>5</v>
      </c>
      <c r="C4391" s="1">
        <f>IF(0=B4391,-1,LEFT(A4391,B4391-1)+0)</f>
        <v>8759</v>
      </c>
      <c r="D4391" s="1">
        <f>IF(B4391=0,-1,RIGHT(A4391,LEN(A4391)-B4391)+0)</f>
        <v>-1</v>
      </c>
      <c r="F4391" s="1">
        <f>IF(C4391&lt;0,443300000,44330*(1-POWER(C4391/$A$1,1/5.255))*1000)</f>
        <v>15690769.694162104</v>
      </c>
      <c r="H4391" s="5">
        <f t="shared" si="68"/>
        <v>0</v>
      </c>
    </row>
    <row r="4392" spans="1:8">
      <c r="A4392" s="3" t="s">
        <v>15497</v>
      </c>
      <c r="B4392" s="1">
        <f>IF(ISERROR(SEARCH(" ",A4392)), 0, SEARCH(" ",A4392))</f>
        <v>5</v>
      </c>
      <c r="C4392" s="1">
        <f>IF(0=B4392,-1,LEFT(A4392,B4392-1)+0)</f>
        <v>8739</v>
      </c>
      <c r="D4392" s="1">
        <f>IF(B4392=0,-1,RIGHT(A4392,LEN(A4392)-B4392)+0)</f>
        <v>-1</v>
      </c>
      <c r="F4392" s="1">
        <f>IF(C4392&lt;0,443300000,44330*(1-POWER(C4392/$A$1,1/5.255))*1000)</f>
        <v>15703225.33085029</v>
      </c>
      <c r="H4392" s="5">
        <f t="shared" si="68"/>
        <v>0</v>
      </c>
    </row>
    <row r="4393" spans="1:8">
      <c r="A4393" s="3" t="s">
        <v>15498</v>
      </c>
      <c r="B4393" s="1">
        <f>IF(ISERROR(SEARCH(" ",A4393)), 0, SEARCH(" ",A4393))</f>
        <v>5</v>
      </c>
      <c r="C4393" s="1">
        <f>IF(0=B4393,-1,LEFT(A4393,B4393-1)+0)</f>
        <v>8719</v>
      </c>
      <c r="D4393" s="1">
        <f>IF(B4393=0,-1,RIGHT(A4393,LEN(A4393)-B4393)+0)</f>
        <v>-1</v>
      </c>
      <c r="F4393" s="1">
        <f>IF(C4393&lt;0,443300000,44330*(1-POWER(C4393/$A$1,1/5.255))*1000)</f>
        <v>15715704.070306625</v>
      </c>
      <c r="H4393" s="5">
        <f t="shared" si="68"/>
        <v>0</v>
      </c>
    </row>
    <row r="4394" spans="1:8">
      <c r="A4394" s="3" t="s">
        <v>15499</v>
      </c>
      <c r="B4394" s="1">
        <f>IF(ISERROR(SEARCH(" ",A4394)), 0, SEARCH(" ",A4394))</f>
        <v>5</v>
      </c>
      <c r="C4394" s="1">
        <f>IF(0=B4394,-1,LEFT(A4394,B4394-1)+0)</f>
        <v>8699</v>
      </c>
      <c r="D4394" s="1">
        <f>IF(B4394=0,-1,RIGHT(A4394,LEN(A4394)-B4394)+0)</f>
        <v>-1</v>
      </c>
      <c r="F4394" s="1">
        <f>IF(C4394&lt;0,443300000,44330*(1-POWER(C4394/$A$1,1/5.255))*1000)</f>
        <v>15728206.008524051</v>
      </c>
      <c r="H4394" s="5">
        <f t="shared" si="68"/>
        <v>0</v>
      </c>
    </row>
    <row r="4395" spans="1:8">
      <c r="A4395" s="3" t="s">
        <v>15500</v>
      </c>
      <c r="B4395" s="1">
        <f>IF(ISERROR(SEARCH(" ",A4395)), 0, SEARCH(" ",A4395))</f>
        <v>5</v>
      </c>
      <c r="C4395" s="1">
        <f>IF(0=B4395,-1,LEFT(A4395,B4395-1)+0)</f>
        <v>8679</v>
      </c>
      <c r="D4395" s="1">
        <f>IF(B4395=0,-1,RIGHT(A4395,LEN(A4395)-B4395)+0)</f>
        <v>-1</v>
      </c>
      <c r="F4395" s="1">
        <f>IF(C4395&lt;0,443300000,44330*(1-POWER(C4395/$A$1,1/5.255))*1000)</f>
        <v>15740731.24211617</v>
      </c>
      <c r="H4395" s="5">
        <f t="shared" si="68"/>
        <v>0</v>
      </c>
    </row>
    <row r="4396" spans="1:8">
      <c r="A4396" s="3" t="s">
        <v>15501</v>
      </c>
      <c r="B4396" s="1">
        <f>IF(ISERROR(SEARCH(" ",A4396)), 0, SEARCH(" ",A4396))</f>
        <v>5</v>
      </c>
      <c r="C4396" s="1">
        <f>IF(0=B4396,-1,LEFT(A4396,B4396-1)+0)</f>
        <v>8659</v>
      </c>
      <c r="D4396" s="1">
        <f>IF(B4396=0,-1,RIGHT(A4396,LEN(A4396)-B4396)+0)</f>
        <v>-1</v>
      </c>
      <c r="F4396" s="1">
        <f>IF(C4396&lt;0,443300000,44330*(1-POWER(C4396/$A$1,1/5.255))*1000)</f>
        <v>15753279.868322732</v>
      </c>
      <c r="H4396" s="5">
        <f t="shared" si="68"/>
        <v>0</v>
      </c>
    </row>
    <row r="4397" spans="1:8">
      <c r="A4397" s="3" t="s">
        <v>15502</v>
      </c>
      <c r="B4397" s="1">
        <f>IF(ISERROR(SEARCH(" ",A4397)), 0, SEARCH(" ",A4397))</f>
        <v>5</v>
      </c>
      <c r="C4397" s="1">
        <f>IF(0=B4397,-1,LEFT(A4397,B4397-1)+0)</f>
        <v>8639</v>
      </c>
      <c r="D4397" s="1">
        <f>IF(B4397=0,-1,RIGHT(A4397,LEN(A4397)-B4397)+0)</f>
        <v>-1</v>
      </c>
      <c r="F4397" s="1">
        <f>IF(C4397&lt;0,443300000,44330*(1-POWER(C4397/$A$1,1/5.255))*1000)</f>
        <v>15765851.985015128</v>
      </c>
      <c r="H4397" s="5">
        <f t="shared" si="68"/>
        <v>0</v>
      </c>
    </row>
    <row r="4398" spans="1:8">
      <c r="A4398" s="3" t="s">
        <v>15503</v>
      </c>
      <c r="B4398" s="1">
        <f>IF(ISERROR(SEARCH(" ",A4398)), 0, SEARCH(" ",A4398))</f>
        <v>5</v>
      </c>
      <c r="C4398" s="1">
        <f>IF(0=B4398,-1,LEFT(A4398,B4398-1)+0)</f>
        <v>8619</v>
      </c>
      <c r="D4398" s="1">
        <f>IF(B4398=0,-1,RIGHT(A4398,LEN(A4398)-B4398)+0)</f>
        <v>-1</v>
      </c>
      <c r="F4398" s="1">
        <f>IF(C4398&lt;0,443300000,44330*(1-POWER(C4398/$A$1,1/5.255))*1000)</f>
        <v>15778447.690701969</v>
      </c>
      <c r="H4398" s="5">
        <f t="shared" si="68"/>
        <v>0</v>
      </c>
    </row>
    <row r="4399" spans="1:8">
      <c r="A4399" s="3" t="s">
        <v>15504</v>
      </c>
      <c r="B4399" s="1">
        <f>IF(ISERROR(SEARCH(" ",A4399)), 0, SEARCH(" ",A4399))</f>
        <v>5</v>
      </c>
      <c r="C4399" s="1">
        <f>IF(0=B4399,-1,LEFT(A4399,B4399-1)+0)</f>
        <v>8599</v>
      </c>
      <c r="D4399" s="1">
        <f>IF(B4399=0,-1,RIGHT(A4399,LEN(A4399)-B4399)+0)</f>
        <v>-1</v>
      </c>
      <c r="F4399" s="1">
        <f>IF(C4399&lt;0,443300000,44330*(1-POWER(C4399/$A$1,1/5.255))*1000)</f>
        <v>15791067.08453474</v>
      </c>
      <c r="H4399" s="5">
        <f t="shared" si="68"/>
        <v>0</v>
      </c>
    </row>
    <row r="4400" spans="1:8">
      <c r="A4400" s="3" t="s">
        <v>15505</v>
      </c>
      <c r="B4400" s="1">
        <f>IF(ISERROR(SEARCH(" ",A4400)), 0, SEARCH(" ",A4400))</f>
        <v>5</v>
      </c>
      <c r="C4400" s="1">
        <f>IF(0=B4400,-1,LEFT(A4400,B4400-1)+0)</f>
        <v>8579</v>
      </c>
      <c r="D4400" s="1">
        <f>IF(B4400=0,-1,RIGHT(A4400,LEN(A4400)-B4400)+0)</f>
        <v>-1</v>
      </c>
      <c r="F4400" s="1">
        <f>IF(C4400&lt;0,443300000,44330*(1-POWER(C4400/$A$1,1/5.255))*1000)</f>
        <v>15803710.266313467</v>
      </c>
      <c r="H4400" s="5">
        <f t="shared" si="68"/>
        <v>0</v>
      </c>
    </row>
    <row r="4401" spans="1:8">
      <c r="A4401" s="3" t="s">
        <v>15506</v>
      </c>
      <c r="B4401" s="1">
        <f>IF(ISERROR(SEARCH(" ",A4401)), 0, SEARCH(" ",A4401))</f>
        <v>5</v>
      </c>
      <c r="C4401" s="1">
        <f>IF(0=B4401,-1,LEFT(A4401,B4401-1)+0)</f>
        <v>8559</v>
      </c>
      <c r="D4401" s="1">
        <f>IF(B4401=0,-1,RIGHT(A4401,LEN(A4401)-B4401)+0)</f>
        <v>-1</v>
      </c>
      <c r="F4401" s="1">
        <f>IF(C4401&lt;0,443300000,44330*(1-POWER(C4401/$A$1,1/5.255))*1000)</f>
        <v>15816377.336492511</v>
      </c>
      <c r="H4401" s="5">
        <f t="shared" si="68"/>
        <v>0</v>
      </c>
    </row>
    <row r="4402" spans="1:8">
      <c r="A4402" s="3" t="s">
        <v>15507</v>
      </c>
      <c r="B4402" s="1">
        <f>IF(ISERROR(SEARCH(" ",A4402)), 0, SEARCH(" ",A4402))</f>
        <v>5</v>
      </c>
      <c r="C4402" s="1">
        <f>IF(0=B4402,-1,LEFT(A4402,B4402-1)+0)</f>
        <v>8539</v>
      </c>
      <c r="D4402" s="1">
        <f>IF(B4402=0,-1,RIGHT(A4402,LEN(A4402)-B4402)+0)</f>
        <v>-1</v>
      </c>
      <c r="F4402" s="1">
        <f>IF(C4402&lt;0,443300000,44330*(1-POWER(C4402/$A$1,1/5.255))*1000)</f>
        <v>15829068.396186413</v>
      </c>
      <c r="H4402" s="5">
        <f t="shared" si="68"/>
        <v>0</v>
      </c>
    </row>
    <row r="4403" spans="1:8">
      <c r="A4403" s="3" t="s">
        <v>15508</v>
      </c>
      <c r="B4403" s="1">
        <f>IF(ISERROR(SEARCH(" ",A4403)), 0, SEARCH(" ",A4403))</f>
        <v>5</v>
      </c>
      <c r="C4403" s="1">
        <f>IF(0=B4403,-1,LEFT(A4403,B4403-1)+0)</f>
        <v>8519</v>
      </c>
      <c r="D4403" s="1">
        <f>IF(B4403=0,-1,RIGHT(A4403,LEN(A4403)-B4403)+0)</f>
        <v>-1</v>
      </c>
      <c r="F4403" s="1">
        <f>IF(C4403&lt;0,443300000,44330*(1-POWER(C4403/$A$1,1/5.255))*1000)</f>
        <v>15841783.547175739</v>
      </c>
      <c r="H4403" s="5">
        <f t="shared" si="68"/>
        <v>0</v>
      </c>
    </row>
    <row r="4404" spans="1:8">
      <c r="A4404" s="3" t="s">
        <v>15509</v>
      </c>
      <c r="B4404" s="1">
        <f>IF(ISERROR(SEARCH(" ",A4404)), 0, SEARCH(" ",A4404))</f>
        <v>5</v>
      </c>
      <c r="C4404" s="1">
        <f>IF(0=B4404,-1,LEFT(A4404,B4404-1)+0)</f>
        <v>8499</v>
      </c>
      <c r="D4404" s="1">
        <f>IF(B4404=0,-1,RIGHT(A4404,LEN(A4404)-B4404)+0)</f>
        <v>-1</v>
      </c>
      <c r="F4404" s="1">
        <f>IF(C4404&lt;0,443300000,44330*(1-POWER(C4404/$A$1,1/5.255))*1000)</f>
        <v>15854522.891913101</v>
      </c>
      <c r="H4404" s="5">
        <f t="shared" si="68"/>
        <v>0</v>
      </c>
    </row>
    <row r="4405" spans="1:8">
      <c r="A4405" s="3" t="s">
        <v>15510</v>
      </c>
      <c r="B4405" s="1">
        <f>IF(ISERROR(SEARCH(" ",A4405)), 0, SEARCH(" ",A4405))</f>
        <v>5</v>
      </c>
      <c r="C4405" s="1">
        <f>IF(0=B4405,-1,LEFT(A4405,B4405-1)+0)</f>
        <v>8479</v>
      </c>
      <c r="D4405" s="1">
        <f>IF(B4405=0,-1,RIGHT(A4405,LEN(A4405)-B4405)+0)</f>
        <v>-1</v>
      </c>
      <c r="F4405" s="1">
        <f>IF(C4405&lt;0,443300000,44330*(1-POWER(C4405/$A$1,1/5.255))*1000)</f>
        <v>15867286.533529129</v>
      </c>
      <c r="H4405" s="5">
        <f t="shared" si="68"/>
        <v>0</v>
      </c>
    </row>
    <row r="4406" spans="1:8">
      <c r="A4406" s="3" t="s">
        <v>15511</v>
      </c>
      <c r="B4406" s="1">
        <f>IF(ISERROR(SEARCH(" ",A4406)), 0, SEARCH(" ",A4406))</f>
        <v>5</v>
      </c>
      <c r="C4406" s="1">
        <f>IF(0=B4406,-1,LEFT(A4406,B4406-1)+0)</f>
        <v>8459</v>
      </c>
      <c r="D4406" s="1">
        <f>IF(B4406=0,-1,RIGHT(A4406,LEN(A4406)-B4406)+0)</f>
        <v>-1</v>
      </c>
      <c r="F4406" s="1">
        <f>IF(C4406&lt;0,443300000,44330*(1-POWER(C4406/$A$1,1/5.255))*1000)</f>
        <v>15880074.57583862</v>
      </c>
      <c r="H4406" s="5">
        <f t="shared" si="68"/>
        <v>0</v>
      </c>
    </row>
    <row r="4407" spans="1:8">
      <c r="A4407" s="3" t="s">
        <v>15512</v>
      </c>
      <c r="B4407" s="1">
        <f>IF(ISERROR(SEARCH(" ",A4407)), 0, SEARCH(" ",A4407))</f>
        <v>5</v>
      </c>
      <c r="C4407" s="1">
        <f>IF(0=B4407,-1,LEFT(A4407,B4407-1)+0)</f>
        <v>8439</v>
      </c>
      <c r="D4407" s="1">
        <f>IF(B4407=0,-1,RIGHT(A4407,LEN(A4407)-B4407)+0)</f>
        <v>-1</v>
      </c>
      <c r="F4407" s="1">
        <f>IF(C4407&lt;0,443300000,44330*(1-POWER(C4407/$A$1,1/5.255))*1000)</f>
        <v>15892887.123346694</v>
      </c>
      <c r="H4407" s="5">
        <f t="shared" si="68"/>
        <v>0</v>
      </c>
    </row>
    <row r="4408" spans="1:8">
      <c r="A4408" s="3" t="s">
        <v>15513</v>
      </c>
      <c r="B4408" s="1">
        <f>IF(ISERROR(SEARCH(" ",A4408)), 0, SEARCH(" ",A4408))</f>
        <v>5</v>
      </c>
      <c r="C4408" s="1">
        <f>IF(0=B4408,-1,LEFT(A4408,B4408-1)+0)</f>
        <v>8419</v>
      </c>
      <c r="D4408" s="1">
        <f>IF(B4408=0,-1,RIGHT(A4408,LEN(A4408)-B4408)+0)</f>
        <v>-1</v>
      </c>
      <c r="F4408" s="1">
        <f>IF(C4408&lt;0,443300000,44330*(1-POWER(C4408/$A$1,1/5.255))*1000)</f>
        <v>15905724.281255005</v>
      </c>
      <c r="H4408" s="5">
        <f t="shared" si="68"/>
        <v>0</v>
      </c>
    </row>
    <row r="4409" spans="1:8">
      <c r="A4409" s="3" t="s">
        <v>15514</v>
      </c>
      <c r="B4409" s="1">
        <f>IF(ISERROR(SEARCH(" ",A4409)), 0, SEARCH(" ",A4409))</f>
        <v>5</v>
      </c>
      <c r="C4409" s="1">
        <f>IF(0=B4409,-1,LEFT(A4409,B4409-1)+0)</f>
        <v>8399</v>
      </c>
      <c r="D4409" s="1">
        <f>IF(B4409=0,-1,RIGHT(A4409,LEN(A4409)-B4409)+0)</f>
        <v>-1</v>
      </c>
      <c r="F4409" s="1">
        <f>IF(C4409&lt;0,443300000,44330*(1-POWER(C4409/$A$1,1/5.255))*1000)</f>
        <v>15918586.155468084</v>
      </c>
      <c r="H4409" s="5">
        <f t="shared" si="68"/>
        <v>0</v>
      </c>
    </row>
    <row r="4410" spans="1:8">
      <c r="A4410" s="3" t="s">
        <v>15515</v>
      </c>
      <c r="B4410" s="1">
        <f>IF(ISERROR(SEARCH(" ",A4410)), 0, SEARCH(" ",A4410))</f>
        <v>5</v>
      </c>
      <c r="C4410" s="1">
        <f>IF(0=B4410,-1,LEFT(A4410,B4410-1)+0)</f>
        <v>8379</v>
      </c>
      <c r="D4410" s="1">
        <f>IF(B4410=0,-1,RIGHT(A4410,LEN(A4410)-B4410)+0)</f>
        <v>-1</v>
      </c>
      <c r="F4410" s="1">
        <f>IF(C4410&lt;0,443300000,44330*(1-POWER(C4410/$A$1,1/5.255))*1000)</f>
        <v>15931472.852599701</v>
      </c>
      <c r="H4410" s="5">
        <f t="shared" si="68"/>
        <v>0</v>
      </c>
    </row>
    <row r="4411" spans="1:8">
      <c r="A4411" s="3" t="s">
        <v>15516</v>
      </c>
      <c r="B4411" s="1">
        <f>IF(ISERROR(SEARCH(" ",A4411)), 0, SEARCH(" ",A4411))</f>
        <v>5</v>
      </c>
      <c r="C4411" s="1">
        <f>IF(0=B4411,-1,LEFT(A4411,B4411-1)+0)</f>
        <v>8359</v>
      </c>
      <c r="D4411" s="1">
        <f>IF(B4411=0,-1,RIGHT(A4411,LEN(A4411)-B4411)+0)</f>
        <v>-1</v>
      </c>
      <c r="F4411" s="1">
        <f>IF(C4411&lt;0,443300000,44330*(1-POWER(C4411/$A$1,1/5.255))*1000)</f>
        <v>15944384.479979346</v>
      </c>
      <c r="H4411" s="5">
        <f t="shared" si="68"/>
        <v>0</v>
      </c>
    </row>
    <row r="4412" spans="1:8">
      <c r="A4412" s="3" t="s">
        <v>15517</v>
      </c>
      <c r="B4412" s="1">
        <f>IF(ISERROR(SEARCH(" ",A4412)), 0, SEARCH(" ",A4412))</f>
        <v>5</v>
      </c>
      <c r="C4412" s="1">
        <f>IF(0=B4412,-1,LEFT(A4412,B4412-1)+0)</f>
        <v>8339</v>
      </c>
      <c r="D4412" s="1">
        <f>IF(B4412=0,-1,RIGHT(A4412,LEN(A4412)-B4412)+0)</f>
        <v>-1</v>
      </c>
      <c r="F4412" s="1">
        <f>IF(C4412&lt;0,443300000,44330*(1-POWER(C4412/$A$1,1/5.255))*1000)</f>
        <v>15957321.14565872</v>
      </c>
      <c r="H4412" s="5">
        <f t="shared" si="68"/>
        <v>0</v>
      </c>
    </row>
    <row r="4413" spans="1:8">
      <c r="A4413" s="3" t="s">
        <v>15518</v>
      </c>
      <c r="B4413" s="1">
        <f>IF(ISERROR(SEARCH(" ",A4413)), 0, SEARCH(" ",A4413))</f>
        <v>5</v>
      </c>
      <c r="C4413" s="1">
        <f>IF(0=B4413,-1,LEFT(A4413,B4413-1)+0)</f>
        <v>8319</v>
      </c>
      <c r="D4413" s="1">
        <f>IF(B4413=0,-1,RIGHT(A4413,LEN(A4413)-B4413)+0)</f>
        <v>-1</v>
      </c>
      <c r="F4413" s="1">
        <f>IF(C4413&lt;0,443300000,44330*(1-POWER(C4413/$A$1,1/5.255))*1000)</f>
        <v>15970282.958418375</v>
      </c>
      <c r="H4413" s="5">
        <f t="shared" si="68"/>
        <v>0</v>
      </c>
    </row>
    <row r="4414" spans="1:8">
      <c r="A4414" s="3" t="s">
        <v>15519</v>
      </c>
      <c r="B4414" s="1">
        <f>IF(ISERROR(SEARCH(" ",A4414)), 0, SEARCH(" ",A4414))</f>
        <v>5</v>
      </c>
      <c r="C4414" s="1">
        <f>IF(0=B4414,-1,LEFT(A4414,B4414-1)+0)</f>
        <v>8299</v>
      </c>
      <c r="D4414" s="1">
        <f>IF(B4414=0,-1,RIGHT(A4414,LEN(A4414)-B4414)+0)</f>
        <v>-1</v>
      </c>
      <c r="F4414" s="1">
        <f>IF(C4414&lt;0,443300000,44330*(1-POWER(C4414/$A$1,1/5.255))*1000)</f>
        <v>15983270.027774379</v>
      </c>
      <c r="H4414" s="5">
        <f t="shared" si="68"/>
        <v>0</v>
      </c>
    </row>
    <row r="4415" spans="1:8">
      <c r="A4415" s="3" t="s">
        <v>15520</v>
      </c>
      <c r="B4415" s="1">
        <f>IF(ISERROR(SEARCH(" ",A4415)), 0, SEARCH(" ",A4415))</f>
        <v>5</v>
      </c>
      <c r="C4415" s="1">
        <f>IF(0=B4415,-1,LEFT(A4415,B4415-1)+0)</f>
        <v>8279</v>
      </c>
      <c r="D4415" s="1">
        <f>IF(B4415=0,-1,RIGHT(A4415,LEN(A4415)-B4415)+0)</f>
        <v>-1</v>
      </c>
      <c r="F4415" s="1">
        <f>IF(C4415&lt;0,443300000,44330*(1-POWER(C4415/$A$1,1/5.255))*1000)</f>
        <v>15996282.463985084</v>
      </c>
      <c r="H4415" s="5">
        <f t="shared" si="68"/>
        <v>0</v>
      </c>
    </row>
    <row r="4416" spans="1:8">
      <c r="A4416" s="3" t="s">
        <v>15521</v>
      </c>
      <c r="B4416" s="1">
        <f>IF(ISERROR(SEARCH(" ",A4416)), 0, SEARCH(" ",A4416))</f>
        <v>5</v>
      </c>
      <c r="C4416" s="1">
        <f>IF(0=B4416,-1,LEFT(A4416,B4416-1)+0)</f>
        <v>8259</v>
      </c>
      <c r="D4416" s="1">
        <f>IF(B4416=0,-1,RIGHT(A4416,LEN(A4416)-B4416)+0)</f>
        <v>-1</v>
      </c>
      <c r="F4416" s="1">
        <f>IF(C4416&lt;0,443300000,44330*(1-POWER(C4416/$A$1,1/5.255))*1000)</f>
        <v>16009320.378057955</v>
      </c>
      <c r="H4416" s="5">
        <f t="shared" si="68"/>
        <v>0</v>
      </c>
    </row>
    <row r="4417" spans="1:8">
      <c r="A4417" s="3" t="s">
        <v>15522</v>
      </c>
      <c r="B4417" s="1">
        <f>IF(ISERROR(SEARCH(" ",A4417)), 0, SEARCH(" ",A4417))</f>
        <v>5</v>
      </c>
      <c r="C4417" s="1">
        <f>IF(0=B4417,-1,LEFT(A4417,B4417-1)+0)</f>
        <v>8239</v>
      </c>
      <c r="D4417" s="1">
        <f>IF(B4417=0,-1,RIGHT(A4417,LEN(A4417)-B4417)+0)</f>
        <v>-1</v>
      </c>
      <c r="F4417" s="1">
        <f>IF(C4417&lt;0,443300000,44330*(1-POWER(C4417/$A$1,1/5.255))*1000)</f>
        <v>16022383.881756501</v>
      </c>
      <c r="H4417" s="5">
        <f t="shared" si="68"/>
        <v>0</v>
      </c>
    </row>
    <row r="4418" spans="1:8">
      <c r="A4418" s="3" t="s">
        <v>15523</v>
      </c>
      <c r="B4418" s="1">
        <f>IF(ISERROR(SEARCH(" ",A4418)), 0, SEARCH(" ",A4418))</f>
        <v>5</v>
      </c>
      <c r="C4418" s="1">
        <f>IF(0=B4418,-1,LEFT(A4418,B4418-1)+0)</f>
        <v>8219</v>
      </c>
      <c r="D4418" s="1">
        <f>IF(B4418=0,-1,RIGHT(A4418,LEN(A4418)-B4418)+0)</f>
        <v>-1</v>
      </c>
      <c r="F4418" s="1">
        <f>IF(C4418&lt;0,443300000,44330*(1-POWER(C4418/$A$1,1/5.255))*1000)</f>
        <v>16035473.087607248</v>
      </c>
      <c r="H4418" s="5">
        <f t="shared" si="68"/>
        <v>0</v>
      </c>
    </row>
    <row r="4419" spans="1:8">
      <c r="A4419" s="3" t="s">
        <v>15524</v>
      </c>
      <c r="B4419" s="1">
        <f>IF(ISERROR(SEARCH(" ",A4419)), 0, SEARCH(" ",A4419))</f>
        <v>5</v>
      </c>
      <c r="C4419" s="1">
        <f>IF(0=B4419,-1,LEFT(A4419,B4419-1)+0)</f>
        <v>8199</v>
      </c>
      <c r="D4419" s="1">
        <f>IF(B4419=0,-1,RIGHT(A4419,LEN(A4419)-B4419)+0)</f>
        <v>-1</v>
      </c>
      <c r="F4419" s="1">
        <f>IF(C4419&lt;0,443300000,44330*(1-POWER(C4419/$A$1,1/5.255))*1000)</f>
        <v>16048588.108906869</v>
      </c>
      <c r="H4419" s="5">
        <f t="shared" si="68"/>
        <v>0</v>
      </c>
    </row>
    <row r="4420" spans="1:8">
      <c r="A4420" s="3" t="s">
        <v>15525</v>
      </c>
      <c r="B4420" s="1">
        <f>IF(ISERROR(SEARCH(" ",A4420)), 0, SEARCH(" ",A4420))</f>
        <v>5</v>
      </c>
      <c r="C4420" s="1">
        <f>IF(0=B4420,-1,LEFT(A4420,B4420-1)+0)</f>
        <v>8179</v>
      </c>
      <c r="D4420" s="1">
        <f>IF(B4420=0,-1,RIGHT(A4420,LEN(A4420)-B4420)+0)</f>
        <v>-1</v>
      </c>
      <c r="F4420" s="1">
        <f>IF(C4420&lt;0,443300000,44330*(1-POWER(C4420/$A$1,1/5.255))*1000)</f>
        <v>16061729.059729276</v>
      </c>
      <c r="H4420" s="5">
        <f t="shared" ref="H4420:H4483" si="69">IF(D4420&gt;0,ABS((F4420-D4420)/D4420),0)</f>
        <v>0</v>
      </c>
    </row>
    <row r="4421" spans="1:8">
      <c r="A4421" s="3" t="s">
        <v>15526</v>
      </c>
      <c r="B4421" s="1">
        <f>IF(ISERROR(SEARCH(" ",A4421)), 0, SEARCH(" ",A4421))</f>
        <v>5</v>
      </c>
      <c r="C4421" s="1">
        <f>IF(0=B4421,-1,LEFT(A4421,B4421-1)+0)</f>
        <v>8159</v>
      </c>
      <c r="D4421" s="1">
        <f>IF(B4421=0,-1,RIGHT(A4421,LEN(A4421)-B4421)+0)</f>
        <v>-1</v>
      </c>
      <c r="F4421" s="1">
        <f>IF(C4421&lt;0,443300000,44330*(1-POWER(C4421/$A$1,1/5.255))*1000)</f>
        <v>16074896.054932935</v>
      </c>
      <c r="H4421" s="5">
        <f t="shared" si="69"/>
        <v>0</v>
      </c>
    </row>
    <row r="4422" spans="1:8">
      <c r="A4422" s="3" t="s">
        <v>15527</v>
      </c>
      <c r="B4422" s="1">
        <f>IF(ISERROR(SEARCH(" ",A4422)), 0, SEARCH(" ",A4422))</f>
        <v>5</v>
      </c>
      <c r="C4422" s="1">
        <f>IF(0=B4422,-1,LEFT(A4422,B4422-1)+0)</f>
        <v>8139</v>
      </c>
      <c r="D4422" s="1">
        <f>IF(B4422=0,-1,RIGHT(A4422,LEN(A4422)-B4422)+0)</f>
        <v>-1</v>
      </c>
      <c r="F4422" s="1">
        <f>IF(C4422&lt;0,443300000,44330*(1-POWER(C4422/$A$1,1/5.255))*1000)</f>
        <v>16088089.210168174</v>
      </c>
      <c r="H4422" s="5">
        <f t="shared" si="69"/>
        <v>0</v>
      </c>
    </row>
    <row r="4423" spans="1:8">
      <c r="A4423" s="3" t="s">
        <v>15528</v>
      </c>
      <c r="B4423" s="1">
        <f>IF(ISERROR(SEARCH(" ",A4423)), 0, SEARCH(" ",A4423))</f>
        <v>5</v>
      </c>
      <c r="C4423" s="1">
        <f>IF(0=B4423,-1,LEFT(A4423,B4423-1)+0)</f>
        <v>8119</v>
      </c>
      <c r="D4423" s="1">
        <f>IF(B4423=0,-1,RIGHT(A4423,LEN(A4423)-B4423)+0)</f>
        <v>-1</v>
      </c>
      <c r="F4423" s="1">
        <f>IF(C4423&lt;0,443300000,44330*(1-POWER(C4423/$A$1,1/5.255))*1000)</f>
        <v>16101308.641884588</v>
      </c>
      <c r="H4423" s="5">
        <f t="shared" si="69"/>
        <v>0</v>
      </c>
    </row>
    <row r="4424" spans="1:8">
      <c r="A4424" s="3" t="s">
        <v>15529</v>
      </c>
      <c r="B4424" s="1">
        <f>IF(ISERROR(SEARCH(" ",A4424)), 0, SEARCH(" ",A4424))</f>
        <v>5</v>
      </c>
      <c r="C4424" s="1">
        <f>IF(0=B4424,-1,LEFT(A4424,B4424-1)+0)</f>
        <v>8099</v>
      </c>
      <c r="D4424" s="1">
        <f>IF(B4424=0,-1,RIGHT(A4424,LEN(A4424)-B4424)+0)</f>
        <v>-1</v>
      </c>
      <c r="F4424" s="1">
        <f>IF(C4424&lt;0,443300000,44330*(1-POWER(C4424/$A$1,1/5.255))*1000)</f>
        <v>16114554.467338568</v>
      </c>
      <c r="H4424" s="5">
        <f t="shared" si="69"/>
        <v>0</v>
      </c>
    </row>
    <row r="4425" spans="1:8">
      <c r="A4425" s="3" t="s">
        <v>15530</v>
      </c>
      <c r="B4425" s="1">
        <f>IF(ISERROR(SEARCH(" ",A4425)), 0, SEARCH(" ",A4425))</f>
        <v>5</v>
      </c>
      <c r="C4425" s="1">
        <f>IF(0=B4425,-1,LEFT(A4425,B4425-1)+0)</f>
        <v>8079</v>
      </c>
      <c r="D4425" s="1">
        <f>IF(B4425=0,-1,RIGHT(A4425,LEN(A4425)-B4425)+0)</f>
        <v>-1</v>
      </c>
      <c r="F4425" s="1">
        <f>IF(C4425&lt;0,443300000,44330*(1-POWER(C4425/$A$1,1/5.255))*1000)</f>
        <v>16127826.804600904</v>
      </c>
      <c r="H4425" s="5">
        <f t="shared" si="69"/>
        <v>0</v>
      </c>
    </row>
    <row r="4426" spans="1:8">
      <c r="A4426" s="3" t="s">
        <v>15531</v>
      </c>
      <c r="B4426" s="1">
        <f>IF(ISERROR(SEARCH(" ",A4426)), 0, SEARCH(" ",A4426))</f>
        <v>5</v>
      </c>
      <c r="C4426" s="1">
        <f>IF(0=B4426,-1,LEFT(A4426,B4426-1)+0)</f>
        <v>8059</v>
      </c>
      <c r="D4426" s="1">
        <f>IF(B4426=0,-1,RIGHT(A4426,LEN(A4426)-B4426)+0)</f>
        <v>-1</v>
      </c>
      <c r="F4426" s="1">
        <f>IF(C4426&lt;0,443300000,44330*(1-POWER(C4426/$A$1,1/5.255))*1000)</f>
        <v>16141125.772564437</v>
      </c>
      <c r="H4426" s="5">
        <f t="shared" si="69"/>
        <v>0</v>
      </c>
    </row>
    <row r="4427" spans="1:8">
      <c r="A4427" s="3" t="s">
        <v>15532</v>
      </c>
      <c r="B4427" s="1">
        <f>IF(ISERROR(SEARCH(" ",A4427)), 0, SEARCH(" ",A4427))</f>
        <v>5</v>
      </c>
      <c r="C4427" s="1">
        <f>IF(0=B4427,-1,LEFT(A4427,B4427-1)+0)</f>
        <v>8039</v>
      </c>
      <c r="D4427" s="1">
        <f>IF(B4427=0,-1,RIGHT(A4427,LEN(A4427)-B4427)+0)</f>
        <v>-1</v>
      </c>
      <c r="F4427" s="1">
        <f>IF(C4427&lt;0,443300000,44330*(1-POWER(C4427/$A$1,1/5.255))*1000)</f>
        <v>16154451.490951896</v>
      </c>
      <c r="H4427" s="5">
        <f t="shared" si="69"/>
        <v>0</v>
      </c>
    </row>
    <row r="4428" spans="1:8">
      <c r="A4428" s="3" t="s">
        <v>15533</v>
      </c>
      <c r="B4428" s="1">
        <f>IF(ISERROR(SEARCH(" ",A4428)), 0, SEARCH(" ",A4428))</f>
        <v>5</v>
      </c>
      <c r="C4428" s="1">
        <f>IF(0=B4428,-1,LEFT(A4428,B4428-1)+0)</f>
        <v>8019</v>
      </c>
      <c r="D4428" s="1">
        <f>IF(B4428=0,-1,RIGHT(A4428,LEN(A4428)-B4428)+0)</f>
        <v>-1</v>
      </c>
      <c r="F4428" s="1">
        <f>IF(C4428&lt;0,443300000,44330*(1-POWER(C4428/$A$1,1/5.255))*1000)</f>
        <v>16167804.080323709</v>
      </c>
      <c r="H4428" s="5">
        <f t="shared" si="69"/>
        <v>0</v>
      </c>
    </row>
    <row r="4429" spans="1:8">
      <c r="A4429" s="3" t="s">
        <v>15534</v>
      </c>
      <c r="B4429" s="1">
        <f>IF(ISERROR(SEARCH(" ",A4429)), 0, SEARCH(" ",A4429))</f>
        <v>5</v>
      </c>
      <c r="C4429" s="1">
        <f>IF(0=B4429,-1,LEFT(A4429,B4429-1)+0)</f>
        <v>7999</v>
      </c>
      <c r="D4429" s="1">
        <f>IF(B4429=0,-1,RIGHT(A4429,LEN(A4429)-B4429)+0)</f>
        <v>-1</v>
      </c>
      <c r="F4429" s="1">
        <f>IF(C4429&lt;0,443300000,44330*(1-POWER(C4429/$A$1,1/5.255))*1000)</f>
        <v>16181183.662086027</v>
      </c>
      <c r="H4429" s="5">
        <f t="shared" si="69"/>
        <v>0</v>
      </c>
    </row>
    <row r="4430" spans="1:8">
      <c r="A4430" s="3" t="s">
        <v>15535</v>
      </c>
      <c r="B4430" s="1">
        <f>IF(ISERROR(SEARCH(" ",A4430)), 0, SEARCH(" ",A4430))</f>
        <v>5</v>
      </c>
      <c r="C4430" s="1">
        <f>IF(0=B4430,-1,LEFT(A4430,B4430-1)+0)</f>
        <v>7979</v>
      </c>
      <c r="D4430" s="1">
        <f>IF(B4430=0,-1,RIGHT(A4430,LEN(A4430)-B4430)+0)</f>
        <v>-1</v>
      </c>
      <c r="F4430" s="1">
        <f>IF(C4430&lt;0,443300000,44330*(1-POWER(C4430/$A$1,1/5.255))*1000)</f>
        <v>16194590.358498745</v>
      </c>
      <c r="H4430" s="5">
        <f t="shared" si="69"/>
        <v>0</v>
      </c>
    </row>
    <row r="4431" spans="1:8">
      <c r="A4431" s="3" t="s">
        <v>15536</v>
      </c>
      <c r="B4431" s="1">
        <f>IF(ISERROR(SEARCH(" ",A4431)), 0, SEARCH(" ",A4431))</f>
        <v>5</v>
      </c>
      <c r="C4431" s="1">
        <f>IF(0=B4431,-1,LEFT(A4431,B4431-1)+0)</f>
        <v>7959</v>
      </c>
      <c r="D4431" s="1">
        <f>IF(B4431=0,-1,RIGHT(A4431,LEN(A4431)-B4431)+0)</f>
        <v>-1</v>
      </c>
      <c r="F4431" s="1">
        <f>IF(C4431&lt;0,443300000,44330*(1-POWER(C4431/$A$1,1/5.255))*1000)</f>
        <v>16208024.292683687</v>
      </c>
      <c r="H4431" s="5">
        <f t="shared" si="69"/>
        <v>0</v>
      </c>
    </row>
    <row r="4432" spans="1:8">
      <c r="A4432" s="3" t="s">
        <v>15537</v>
      </c>
      <c r="B4432" s="1">
        <f>IF(ISERROR(SEARCH(" ",A4432)), 0, SEARCH(" ",A4432))</f>
        <v>5</v>
      </c>
      <c r="C4432" s="1">
        <f>IF(0=B4432,-1,LEFT(A4432,B4432-1)+0)</f>
        <v>7939</v>
      </c>
      <c r="D4432" s="1">
        <f>IF(B4432=0,-1,RIGHT(A4432,LEN(A4432)-B4432)+0)</f>
        <v>-1</v>
      </c>
      <c r="F4432" s="1">
        <f>IF(C4432&lt;0,443300000,44330*(1-POWER(C4432/$A$1,1/5.255))*1000)</f>
        <v>16221485.588632865</v>
      </c>
      <c r="H4432" s="5">
        <f t="shared" si="69"/>
        <v>0</v>
      </c>
    </row>
    <row r="4433" spans="1:8">
      <c r="A4433" s="3" t="s">
        <v>15538</v>
      </c>
      <c r="B4433" s="1">
        <f>IF(ISERROR(SEARCH(" ",A4433)), 0, SEARCH(" ",A4433))</f>
        <v>5</v>
      </c>
      <c r="C4433" s="1">
        <f>IF(0=B4433,-1,LEFT(A4433,B4433-1)+0)</f>
        <v>7919</v>
      </c>
      <c r="D4433" s="1">
        <f>IF(B4433=0,-1,RIGHT(A4433,LEN(A4433)-B4433)+0)</f>
        <v>-1</v>
      </c>
      <c r="F4433" s="1">
        <f>IF(C4433&lt;0,443300000,44330*(1-POWER(C4433/$A$1,1/5.255))*1000)</f>
        <v>16234974.371216821</v>
      </c>
      <c r="H4433" s="5">
        <f t="shared" si="69"/>
        <v>0</v>
      </c>
    </row>
    <row r="4434" spans="1:8">
      <c r="A4434" s="3" t="s">
        <v>15539</v>
      </c>
      <c r="B4434" s="1">
        <f>IF(ISERROR(SEARCH(" ",A4434)), 0, SEARCH(" ",A4434))</f>
        <v>5</v>
      </c>
      <c r="C4434" s="1">
        <f>IF(0=B4434,-1,LEFT(A4434,B4434-1)+0)</f>
        <v>7899</v>
      </c>
      <c r="D4434" s="1">
        <f>IF(B4434=0,-1,RIGHT(A4434,LEN(A4434)-B4434)+0)</f>
        <v>-1</v>
      </c>
      <c r="F4434" s="1">
        <f>IF(C4434&lt;0,443300000,44330*(1-POWER(C4434/$A$1,1/5.255))*1000)</f>
        <v>16248490.766193105</v>
      </c>
      <c r="H4434" s="5">
        <f t="shared" si="69"/>
        <v>0</v>
      </c>
    </row>
    <row r="4435" spans="1:8">
      <c r="A4435" s="3" t="s">
        <v>15540</v>
      </c>
      <c r="B4435" s="1">
        <f>IF(ISERROR(SEARCH(" ",A4435)), 0, SEARCH(" ",A4435))</f>
        <v>5</v>
      </c>
      <c r="C4435" s="1">
        <f>IF(0=B4435,-1,LEFT(A4435,B4435-1)+0)</f>
        <v>7879</v>
      </c>
      <c r="D4435" s="1">
        <f>IF(B4435=0,-1,RIGHT(A4435,LEN(A4435)-B4435)+0)</f>
        <v>-1</v>
      </c>
      <c r="F4435" s="1">
        <f>IF(C4435&lt;0,443300000,44330*(1-POWER(C4435/$A$1,1/5.255))*1000)</f>
        <v>16262034.900214851</v>
      </c>
      <c r="H4435" s="5">
        <f t="shared" si="69"/>
        <v>0</v>
      </c>
    </row>
    <row r="4436" spans="1:8">
      <c r="A4436" s="3" t="s">
        <v>15541</v>
      </c>
      <c r="B4436" s="1">
        <f>IF(ISERROR(SEARCH(" ",A4436)), 0, SEARCH(" ",A4436))</f>
        <v>5</v>
      </c>
      <c r="C4436" s="1">
        <f>IF(0=B4436,-1,LEFT(A4436,B4436-1)+0)</f>
        <v>7859</v>
      </c>
      <c r="D4436" s="1">
        <f>IF(B4436=0,-1,RIGHT(A4436,LEN(A4436)-B4436)+0)</f>
        <v>-1</v>
      </c>
      <c r="F4436" s="1">
        <f>IF(C4436&lt;0,443300000,44330*(1-POWER(C4436/$A$1,1/5.255))*1000)</f>
        <v>16275606.900839413</v>
      </c>
      <c r="H4436" s="5">
        <f t="shared" si="69"/>
        <v>0</v>
      </c>
    </row>
    <row r="4437" spans="1:8">
      <c r="A4437" s="3" t="s">
        <v>15542</v>
      </c>
      <c r="B4437" s="1">
        <f>IF(ISERROR(SEARCH(" ",A4437)), 0, SEARCH(" ",A4437))</f>
        <v>5</v>
      </c>
      <c r="C4437" s="1">
        <f>IF(0=B4437,-1,LEFT(A4437,B4437-1)+0)</f>
        <v>7839</v>
      </c>
      <c r="D4437" s="1">
        <f>IF(B4437=0,-1,RIGHT(A4437,LEN(A4437)-B4437)+0)</f>
        <v>-1</v>
      </c>
      <c r="F4437" s="1">
        <f>IF(C4437&lt;0,443300000,44330*(1-POWER(C4437/$A$1,1/5.255))*1000)</f>
        <v>16289206.89653717</v>
      </c>
      <c r="H4437" s="5">
        <f t="shared" si="69"/>
        <v>0</v>
      </c>
    </row>
    <row r="4438" spans="1:8">
      <c r="A4438" s="3" t="s">
        <v>15543</v>
      </c>
      <c r="B4438" s="1">
        <f>IF(ISERROR(SEARCH(" ",A4438)), 0, SEARCH(" ",A4438))</f>
        <v>5</v>
      </c>
      <c r="C4438" s="1">
        <f>IF(0=B4438,-1,LEFT(A4438,B4438-1)+0)</f>
        <v>7819</v>
      </c>
      <c r="D4438" s="1">
        <f>IF(B4438=0,-1,RIGHT(A4438,LEN(A4438)-B4438)+0)</f>
        <v>-1</v>
      </c>
      <c r="F4438" s="1">
        <f>IF(C4438&lt;0,443300000,44330*(1-POWER(C4438/$A$1,1/5.255))*1000)</f>
        <v>16302835.016700396</v>
      </c>
      <c r="H4438" s="5">
        <f t="shared" si="69"/>
        <v>0</v>
      </c>
    </row>
    <row r="4439" spans="1:8">
      <c r="A4439" s="3" t="s">
        <v>15544</v>
      </c>
      <c r="B4439" s="1">
        <f>IF(ISERROR(SEARCH(" ",A4439)), 0, SEARCH(" ",A4439))</f>
        <v>5</v>
      </c>
      <c r="C4439" s="1">
        <f>IF(0=B4439,-1,LEFT(A4439,B4439-1)+0)</f>
        <v>7799</v>
      </c>
      <c r="D4439" s="1">
        <f>IF(B4439=0,-1,RIGHT(A4439,LEN(A4439)-B4439)+0)</f>
        <v>-1</v>
      </c>
      <c r="F4439" s="1">
        <f>IF(C4439&lt;0,443300000,44330*(1-POWER(C4439/$A$1,1/5.255))*1000)</f>
        <v>16316491.391652254</v>
      </c>
      <c r="H4439" s="5">
        <f t="shared" si="69"/>
        <v>0</v>
      </c>
    </row>
    <row r="4440" spans="1:8">
      <c r="A4440" s="3" t="s">
        <v>15545</v>
      </c>
      <c r="B4440" s="1">
        <f>IF(ISERROR(SEARCH(" ",A4440)), 0, SEARCH(" ",A4440))</f>
        <v>5</v>
      </c>
      <c r="C4440" s="1">
        <f>IF(0=B4440,-1,LEFT(A4440,B4440-1)+0)</f>
        <v>7779</v>
      </c>
      <c r="D4440" s="1">
        <f>IF(B4440=0,-1,RIGHT(A4440,LEN(A4440)-B4440)+0)</f>
        <v>-1</v>
      </c>
      <c r="F4440" s="1">
        <f>IF(C4440&lt;0,443300000,44330*(1-POWER(C4440/$A$1,1/5.255))*1000)</f>
        <v>16330176.152655905</v>
      </c>
      <c r="H4440" s="5">
        <f t="shared" si="69"/>
        <v>0</v>
      </c>
    </row>
    <row r="4441" spans="1:8">
      <c r="A4441" s="3" t="s">
        <v>15546</v>
      </c>
      <c r="B4441" s="1">
        <f>IF(ISERROR(SEARCH(" ",A4441)), 0, SEARCH(" ",A4441))</f>
        <v>5</v>
      </c>
      <c r="C4441" s="1">
        <f>IF(0=B4441,-1,LEFT(A4441,B4441-1)+0)</f>
        <v>7759</v>
      </c>
      <c r="D4441" s="1">
        <f>IF(B4441=0,-1,RIGHT(A4441,LEN(A4441)-B4441)+0)</f>
        <v>-1</v>
      </c>
      <c r="F4441" s="1">
        <f>IF(C4441&lt;0,443300000,44330*(1-POWER(C4441/$A$1,1/5.255))*1000)</f>
        <v>16343889.431923725</v>
      </c>
      <c r="H4441" s="5">
        <f t="shared" si="69"/>
        <v>0</v>
      </c>
    </row>
    <row r="4442" spans="1:8">
      <c r="A4442" s="3" t="s">
        <v>15547</v>
      </c>
      <c r="B4442" s="1">
        <f>IF(ISERROR(SEARCH(" ",A4442)), 0, SEARCH(" ",A4442))</f>
        <v>5</v>
      </c>
      <c r="C4442" s="1">
        <f>IF(0=B4442,-1,LEFT(A4442,B4442-1)+0)</f>
        <v>7739</v>
      </c>
      <c r="D4442" s="1">
        <f>IF(B4442=0,-1,RIGHT(A4442,LEN(A4442)-B4442)+0)</f>
        <v>-1</v>
      </c>
      <c r="F4442" s="1">
        <f>IF(C4442&lt;0,443300000,44330*(1-POWER(C4442/$A$1,1/5.255))*1000)</f>
        <v>16357631.362626618</v>
      </c>
      <c r="H4442" s="5">
        <f t="shared" si="69"/>
        <v>0</v>
      </c>
    </row>
    <row r="4443" spans="1:8">
      <c r="A4443" s="3" t="s">
        <v>15548</v>
      </c>
      <c r="B4443" s="1">
        <f>IF(ISERROR(SEARCH(" ",A4443)), 0, SEARCH(" ",A4443))</f>
        <v>5</v>
      </c>
      <c r="C4443" s="1">
        <f>IF(0=B4443,-1,LEFT(A4443,B4443-1)+0)</f>
        <v>7719</v>
      </c>
      <c r="D4443" s="1">
        <f>IF(B4443=0,-1,RIGHT(A4443,LEN(A4443)-B4443)+0)</f>
        <v>-1</v>
      </c>
      <c r="F4443" s="1">
        <f>IF(C4443&lt;0,443300000,44330*(1-POWER(C4443/$A$1,1/5.255))*1000)</f>
        <v>16371402.078903504</v>
      </c>
      <c r="H4443" s="5">
        <f t="shared" si="69"/>
        <v>0</v>
      </c>
    </row>
    <row r="4444" spans="1:8">
      <c r="A4444" s="3" t="s">
        <v>15549</v>
      </c>
      <c r="B4444" s="1">
        <f>IF(ISERROR(SEARCH(" ",A4444)), 0, SEARCH(" ",A4444))</f>
        <v>5</v>
      </c>
      <c r="C4444" s="1">
        <f>IF(0=B4444,-1,LEFT(A4444,B4444-1)+0)</f>
        <v>7699</v>
      </c>
      <c r="D4444" s="1">
        <f>IF(B4444=0,-1,RIGHT(A4444,LEN(A4444)-B4444)+0)</f>
        <v>-1</v>
      </c>
      <c r="F4444" s="1">
        <f>IF(C4444&lt;0,443300000,44330*(1-POWER(C4444/$A$1,1/5.255))*1000)</f>
        <v>16385201.715870833</v>
      </c>
      <c r="H4444" s="5">
        <f t="shared" si="69"/>
        <v>0</v>
      </c>
    </row>
    <row r="4445" spans="1:8">
      <c r="A4445" s="3" t="s">
        <v>15550</v>
      </c>
      <c r="B4445" s="1">
        <f>IF(ISERROR(SEARCH(" ",A4445)), 0, SEARCH(" ",A4445))</f>
        <v>5</v>
      </c>
      <c r="C4445" s="1">
        <f>IF(0=B4445,-1,LEFT(A4445,B4445-1)+0)</f>
        <v>7679</v>
      </c>
      <c r="D4445" s="1">
        <f>IF(B4445=0,-1,RIGHT(A4445,LEN(A4445)-B4445)+0)</f>
        <v>-1</v>
      </c>
      <c r="F4445" s="1">
        <f>IF(C4445&lt;0,443300000,44330*(1-POWER(C4445/$A$1,1/5.255))*1000)</f>
        <v>16399030.409632312</v>
      </c>
      <c r="H4445" s="5">
        <f t="shared" si="69"/>
        <v>0</v>
      </c>
    </row>
    <row r="4446" spans="1:8">
      <c r="A4446" s="3" t="s">
        <v>15551</v>
      </c>
      <c r="B4446" s="1">
        <f>IF(ISERROR(SEARCH(" ",A4446)), 0, SEARCH(" ",A4446))</f>
        <v>5</v>
      </c>
      <c r="C4446" s="1">
        <f>IF(0=B4446,-1,LEFT(A4446,B4446-1)+0)</f>
        <v>7659</v>
      </c>
      <c r="D4446" s="1">
        <f>IF(B4446=0,-1,RIGHT(A4446,LEN(A4446)-B4446)+0)</f>
        <v>-1</v>
      </c>
      <c r="F4446" s="1">
        <f>IF(C4446&lt;0,443300000,44330*(1-POWER(C4446/$A$1,1/5.255))*1000)</f>
        <v>16412888.29728869</v>
      </c>
      <c r="H4446" s="5">
        <f t="shared" si="69"/>
        <v>0</v>
      </c>
    </row>
    <row r="4447" spans="1:8">
      <c r="A4447" s="3" t="s">
        <v>15552</v>
      </c>
      <c r="B4447" s="1">
        <f>IF(ISERROR(SEARCH(" ",A4447)), 0, SEARCH(" ",A4447))</f>
        <v>5</v>
      </c>
      <c r="C4447" s="1">
        <f>IF(0=B4447,-1,LEFT(A4447,B4447-1)+0)</f>
        <v>7639</v>
      </c>
      <c r="D4447" s="1">
        <f>IF(B4447=0,-1,RIGHT(A4447,LEN(A4447)-B4447)+0)</f>
        <v>-1</v>
      </c>
      <c r="F4447" s="1">
        <f>IF(C4447&lt;0,443300000,44330*(1-POWER(C4447/$A$1,1/5.255))*1000)</f>
        <v>16426775.516947689</v>
      </c>
      <c r="H4447" s="5">
        <f t="shared" si="69"/>
        <v>0</v>
      </c>
    </row>
    <row r="4448" spans="1:8">
      <c r="A4448" s="3" t="s">
        <v>15553</v>
      </c>
      <c r="B4448" s="1">
        <f>IF(ISERROR(SEARCH(" ",A4448)), 0, SEARCH(" ",A4448))</f>
        <v>5</v>
      </c>
      <c r="C4448" s="1">
        <f>IF(0=B4448,-1,LEFT(A4448,B4448-1)+0)</f>
        <v>7619</v>
      </c>
      <c r="D4448" s="1">
        <f>IF(B4448=0,-1,RIGHT(A4448,LEN(A4448)-B4448)+0)</f>
        <v>-1</v>
      </c>
      <c r="F4448" s="1">
        <f>IF(C4448&lt;0,443300000,44330*(1-POWER(C4448/$A$1,1/5.255))*1000)</f>
        <v>16440692.207734054</v>
      </c>
      <c r="H4448" s="5">
        <f t="shared" si="69"/>
        <v>0</v>
      </c>
    </row>
    <row r="4449" spans="1:8">
      <c r="A4449" s="3" t="s">
        <v>15554</v>
      </c>
      <c r="B4449" s="1">
        <f>IF(ISERROR(SEARCH(" ",A4449)), 0, SEARCH(" ",A4449))</f>
        <v>5</v>
      </c>
      <c r="C4449" s="1">
        <f>IF(0=B4449,-1,LEFT(A4449,B4449-1)+0)</f>
        <v>7599</v>
      </c>
      <c r="D4449" s="1">
        <f>IF(B4449=0,-1,RIGHT(A4449,LEN(A4449)-B4449)+0)</f>
        <v>-1</v>
      </c>
      <c r="F4449" s="1">
        <f>IF(C4449&lt;0,443300000,44330*(1-POWER(C4449/$A$1,1/5.255))*1000)</f>
        <v>16454638.509799756</v>
      </c>
      <c r="H4449" s="5">
        <f t="shared" si="69"/>
        <v>0</v>
      </c>
    </row>
    <row r="4450" spans="1:8">
      <c r="A4450" s="3" t="s">
        <v>15555</v>
      </c>
      <c r="B4450" s="1">
        <f>IF(ISERROR(SEARCH(" ",A4450)), 0, SEARCH(" ",A4450))</f>
        <v>5</v>
      </c>
      <c r="C4450" s="1">
        <f>IF(0=B4450,-1,LEFT(A4450,B4450-1)+0)</f>
        <v>7579</v>
      </c>
      <c r="D4450" s="1">
        <f>IF(B4450=0,-1,RIGHT(A4450,LEN(A4450)-B4450)+0)</f>
        <v>-1</v>
      </c>
      <c r="F4450" s="1">
        <f>IF(C4450&lt;0,443300000,44330*(1-POWER(C4450/$A$1,1/5.255))*1000)</f>
        <v>16468614.564334279</v>
      </c>
      <c r="H4450" s="5">
        <f t="shared" si="69"/>
        <v>0</v>
      </c>
    </row>
    <row r="4451" spans="1:8">
      <c r="A4451" s="3" t="s">
        <v>15556</v>
      </c>
      <c r="B4451" s="1">
        <f>IF(ISERROR(SEARCH(" ",A4451)), 0, SEARCH(" ",A4451))</f>
        <v>5</v>
      </c>
      <c r="C4451" s="1">
        <f>IF(0=B4451,-1,LEFT(A4451,B4451-1)+0)</f>
        <v>7559</v>
      </c>
      <c r="D4451" s="1">
        <f>IF(B4451=0,-1,RIGHT(A4451,LEN(A4451)-B4451)+0)</f>
        <v>-1</v>
      </c>
      <c r="F4451" s="1">
        <f>IF(C4451&lt;0,443300000,44330*(1-POWER(C4451/$A$1,1/5.255))*1000)</f>
        <v>16482620.513575086</v>
      </c>
      <c r="H4451" s="5">
        <f t="shared" si="69"/>
        <v>0</v>
      </c>
    </row>
    <row r="4452" spans="1:8">
      <c r="A4452" s="3" t="s">
        <v>15557</v>
      </c>
      <c r="B4452" s="1">
        <f>IF(ISERROR(SEARCH(" ",A4452)), 0, SEARCH(" ",A4452))</f>
        <v>5</v>
      </c>
      <c r="C4452" s="1">
        <f>IF(0=B4452,-1,LEFT(A4452,B4452-1)+0)</f>
        <v>7539</v>
      </c>
      <c r="D4452" s="1">
        <f>IF(B4452=0,-1,RIGHT(A4452,LEN(A4452)-B4452)+0)</f>
        <v>-1</v>
      </c>
      <c r="F4452" s="1">
        <f>IF(C4452&lt;0,443300000,44330*(1-POWER(C4452/$A$1,1/5.255))*1000)</f>
        <v>16496656.500818154</v>
      </c>
      <c r="H4452" s="5">
        <f t="shared" si="69"/>
        <v>0</v>
      </c>
    </row>
    <row r="4453" spans="1:8">
      <c r="A4453" s="3" t="s">
        <v>15558</v>
      </c>
      <c r="B4453" s="1">
        <f>IF(ISERROR(SEARCH(" ",A4453)), 0, SEARCH(" ",A4453))</f>
        <v>5</v>
      </c>
      <c r="C4453" s="1">
        <f>IF(0=B4453,-1,LEFT(A4453,B4453-1)+0)</f>
        <v>7519</v>
      </c>
      <c r="D4453" s="1">
        <f>IF(B4453=0,-1,RIGHT(A4453,LEN(A4453)-B4453)+0)</f>
        <v>-1</v>
      </c>
      <c r="F4453" s="1">
        <f>IF(C4453&lt;0,443300000,44330*(1-POWER(C4453/$A$1,1/5.255))*1000)</f>
        <v>16510722.670428731</v>
      </c>
      <c r="H4453" s="5">
        <f t="shared" si="69"/>
        <v>0</v>
      </c>
    </row>
    <row r="4454" spans="1:8">
      <c r="A4454" s="3" t="s">
        <v>15559</v>
      </c>
      <c r="B4454" s="1">
        <f>IF(ISERROR(SEARCH(" ",A4454)), 0, SEARCH(" ",A4454))</f>
        <v>5</v>
      </c>
      <c r="C4454" s="1">
        <f>IF(0=B4454,-1,LEFT(A4454,B4454-1)+0)</f>
        <v>7499</v>
      </c>
      <c r="D4454" s="1">
        <f>IF(B4454=0,-1,RIGHT(A4454,LEN(A4454)-B4454)+0)</f>
        <v>-1</v>
      </c>
      <c r="F4454" s="1">
        <f>IF(C4454&lt;0,443300000,44330*(1-POWER(C4454/$A$1,1/5.255))*1000)</f>
        <v>16524819.167852161</v>
      </c>
      <c r="H4454" s="5">
        <f t="shared" si="69"/>
        <v>0</v>
      </c>
    </row>
    <row r="4455" spans="1:8">
      <c r="A4455" s="3" t="s">
        <v>15560</v>
      </c>
      <c r="B4455" s="1">
        <f>IF(ISERROR(SEARCH(" ",A4455)), 0, SEARCH(" ",A4455))</f>
        <v>5</v>
      </c>
      <c r="C4455" s="1">
        <f>IF(0=B4455,-1,LEFT(A4455,B4455-1)+0)</f>
        <v>7479</v>
      </c>
      <c r="D4455" s="1">
        <f>IF(B4455=0,-1,RIGHT(A4455,LEN(A4455)-B4455)+0)</f>
        <v>-1</v>
      </c>
      <c r="F4455" s="1">
        <f>IF(C4455&lt;0,443300000,44330*(1-POWER(C4455/$A$1,1/5.255))*1000)</f>
        <v>16538946.139624847</v>
      </c>
      <c r="H4455" s="5">
        <f t="shared" si="69"/>
        <v>0</v>
      </c>
    </row>
    <row r="4456" spans="1:8">
      <c r="A4456" s="3" t="s">
        <v>15561</v>
      </c>
      <c r="B4456" s="1">
        <f>IF(ISERROR(SEARCH(" ",A4456)), 0, SEARCH(" ",A4456))</f>
        <v>5</v>
      </c>
      <c r="C4456" s="1">
        <f>IF(0=B4456,-1,LEFT(A4456,B4456-1)+0)</f>
        <v>7459</v>
      </c>
      <c r="D4456" s="1">
        <f>IF(B4456=0,-1,RIGHT(A4456,LEN(A4456)-B4456)+0)</f>
        <v>-1</v>
      </c>
      <c r="F4456" s="1">
        <f>IF(C4456&lt;0,443300000,44330*(1-POWER(C4456/$A$1,1/5.255))*1000)</f>
        <v>16553103.733385429</v>
      </c>
      <c r="H4456" s="5">
        <f t="shared" si="69"/>
        <v>0</v>
      </c>
    </row>
    <row r="4457" spans="1:8">
      <c r="A4457" s="3" t="s">
        <v>15562</v>
      </c>
      <c r="B4457" s="1">
        <f>IF(ISERROR(SEARCH(" ",A4457)), 0, SEARCH(" ",A4457))</f>
        <v>5</v>
      </c>
      <c r="C4457" s="1">
        <f>IF(0=B4457,-1,LEFT(A4457,B4457-1)+0)</f>
        <v>7439</v>
      </c>
      <c r="D4457" s="1">
        <f>IF(B4457=0,-1,RIGHT(A4457,LEN(A4457)-B4457)+0)</f>
        <v>-1</v>
      </c>
      <c r="F4457" s="1">
        <f>IF(C4457&lt;0,443300000,44330*(1-POWER(C4457/$A$1,1/5.255))*1000)</f>
        <v>16567292.097886013</v>
      </c>
      <c r="H4457" s="5">
        <f t="shared" si="69"/>
        <v>0</v>
      </c>
    </row>
    <row r="4458" spans="1:8">
      <c r="A4458" s="3" t="s">
        <v>15563</v>
      </c>
      <c r="B4458" s="1">
        <f>IF(ISERROR(SEARCH(" ",A4458)), 0, SEARCH(" ",A4458))</f>
        <v>5</v>
      </c>
      <c r="C4458" s="1">
        <f>IF(0=B4458,-1,LEFT(A4458,B4458-1)+0)</f>
        <v>7419</v>
      </c>
      <c r="D4458" s="1">
        <f>IF(B4458=0,-1,RIGHT(A4458,LEN(A4458)-B4458)+0)</f>
        <v>-1</v>
      </c>
      <c r="F4458" s="1">
        <f>IF(C4458&lt;0,443300000,44330*(1-POWER(C4458/$A$1,1/5.255))*1000)</f>
        <v>16581511.383003606</v>
      </c>
      <c r="H4458" s="5">
        <f t="shared" si="69"/>
        <v>0</v>
      </c>
    </row>
    <row r="4459" spans="1:8">
      <c r="A4459" s="3" t="s">
        <v>15564</v>
      </c>
      <c r="B4459" s="1">
        <f>IF(ISERROR(SEARCH(" ",A4459)), 0, SEARCH(" ",A4459))</f>
        <v>5</v>
      </c>
      <c r="C4459" s="1">
        <f>IF(0=B4459,-1,LEFT(A4459,B4459-1)+0)</f>
        <v>7399</v>
      </c>
      <c r="D4459" s="1">
        <f>IF(B4459=0,-1,RIGHT(A4459,LEN(A4459)-B4459)+0)</f>
        <v>-1</v>
      </c>
      <c r="F4459" s="1">
        <f>IF(C4459&lt;0,443300000,44330*(1-POWER(C4459/$A$1,1/5.255))*1000)</f>
        <v>16595761.739751691</v>
      </c>
      <c r="H4459" s="5">
        <f t="shared" si="69"/>
        <v>0</v>
      </c>
    </row>
    <row r="4460" spans="1:8">
      <c r="A4460" s="3" t="s">
        <v>15565</v>
      </c>
      <c r="B4460" s="1">
        <f>IF(ISERROR(SEARCH(" ",A4460)), 0, SEARCH(" ",A4460))</f>
        <v>5</v>
      </c>
      <c r="C4460" s="1">
        <f>IF(0=B4460,-1,LEFT(A4460,B4460-1)+0)</f>
        <v>7379</v>
      </c>
      <c r="D4460" s="1">
        <f>IF(B4460=0,-1,RIGHT(A4460,LEN(A4460)-B4460)+0)</f>
        <v>-1</v>
      </c>
      <c r="F4460" s="1">
        <f>IF(C4460&lt;0,443300000,44330*(1-POWER(C4460/$A$1,1/5.255))*1000)</f>
        <v>16610043.32029192</v>
      </c>
      <c r="H4460" s="5">
        <f t="shared" si="69"/>
        <v>0</v>
      </c>
    </row>
    <row r="4461" spans="1:8">
      <c r="A4461" s="3" t="s">
        <v>15566</v>
      </c>
      <c r="B4461" s="1">
        <f>IF(ISERROR(SEARCH(" ",A4461)), 0, SEARCH(" ",A4461))</f>
        <v>5</v>
      </c>
      <c r="C4461" s="1">
        <f>IF(0=B4461,-1,LEFT(A4461,B4461-1)+0)</f>
        <v>7359</v>
      </c>
      <c r="D4461" s="1">
        <f>IF(B4461=0,-1,RIGHT(A4461,LEN(A4461)-B4461)+0)</f>
        <v>-1</v>
      </c>
      <c r="F4461" s="1">
        <f>IF(C4461&lt;0,443300000,44330*(1-POWER(C4461/$A$1,1/5.255))*1000)</f>
        <v>16624356.277945986</v>
      </c>
      <c r="H4461" s="5">
        <f t="shared" si="69"/>
        <v>0</v>
      </c>
    </row>
    <row r="4462" spans="1:8">
      <c r="A4462" s="3" t="s">
        <v>15567</v>
      </c>
      <c r="B4462" s="1">
        <f>IF(ISERROR(SEARCH(" ",A4462)), 0, SEARCH(" ",A4462))</f>
        <v>5</v>
      </c>
      <c r="C4462" s="1">
        <f>IF(0=B4462,-1,LEFT(A4462,B4462-1)+0)</f>
        <v>7339</v>
      </c>
      <c r="D4462" s="1">
        <f>IF(B4462=0,-1,RIGHT(A4462,LEN(A4462)-B4462)+0)</f>
        <v>-1</v>
      </c>
      <c r="F4462" s="1">
        <f>IF(C4462&lt;0,443300000,44330*(1-POWER(C4462/$A$1,1/5.255))*1000)</f>
        <v>16638700.767207673</v>
      </c>
      <c r="H4462" s="5">
        <f t="shared" si="69"/>
        <v>0</v>
      </c>
    </row>
    <row r="4463" spans="1:8">
      <c r="A4463" s="3" t="s">
        <v>15568</v>
      </c>
      <c r="B4463" s="1">
        <f>IF(ISERROR(SEARCH(" ",A4463)), 0, SEARCH(" ",A4463))</f>
        <v>5</v>
      </c>
      <c r="C4463" s="1">
        <f>IF(0=B4463,-1,LEFT(A4463,B4463-1)+0)</f>
        <v>7319</v>
      </c>
      <c r="D4463" s="1">
        <f>IF(B4463=0,-1,RIGHT(A4463,LEN(A4463)-B4463)+0)</f>
        <v>-1</v>
      </c>
      <c r="F4463" s="1">
        <f>IF(C4463&lt;0,443300000,44330*(1-POWER(C4463/$A$1,1/5.255))*1000)</f>
        <v>16653076.943755016</v>
      </c>
      <c r="H4463" s="5">
        <f t="shared" si="69"/>
        <v>0</v>
      </c>
    </row>
    <row r="4464" spans="1:8">
      <c r="A4464" s="3" t="s">
        <v>15569</v>
      </c>
      <c r="B4464" s="1">
        <f>IF(ISERROR(SEARCH(" ",A4464)), 0, SEARCH(" ",A4464))</f>
        <v>5</v>
      </c>
      <c r="C4464" s="1">
        <f>IF(0=B4464,-1,LEFT(A4464,B4464-1)+0)</f>
        <v>7299</v>
      </c>
      <c r="D4464" s="1">
        <f>IF(B4464=0,-1,RIGHT(A4464,LEN(A4464)-B4464)+0)</f>
        <v>-1</v>
      </c>
      <c r="F4464" s="1">
        <f>IF(C4464&lt;0,443300000,44330*(1-POWER(C4464/$A$1,1/5.255))*1000)</f>
        <v>16667484.964462638</v>
      </c>
      <c r="H4464" s="5">
        <f t="shared" si="69"/>
        <v>0</v>
      </c>
    </row>
    <row r="4465" spans="1:8">
      <c r="A4465" s="3" t="s">
        <v>15570</v>
      </c>
      <c r="B4465" s="1">
        <f>IF(ISERROR(SEARCH(" ",A4465)), 0, SEARCH(" ",A4465))</f>
        <v>5</v>
      </c>
      <c r="C4465" s="1">
        <f>IF(0=B4465,-1,LEFT(A4465,B4465-1)+0)</f>
        <v>7279</v>
      </c>
      <c r="D4465" s="1">
        <f>IF(B4465=0,-1,RIGHT(A4465,LEN(A4465)-B4465)+0)</f>
        <v>-1</v>
      </c>
      <c r="F4465" s="1">
        <f>IF(C4465&lt;0,443300000,44330*(1-POWER(C4465/$A$1,1/5.255))*1000)</f>
        <v>16681924.98741428</v>
      </c>
      <c r="H4465" s="5">
        <f t="shared" si="69"/>
        <v>0</v>
      </c>
    </row>
    <row r="4466" spans="1:8">
      <c r="A4466" s="3" t="s">
        <v>15571</v>
      </c>
      <c r="B4466" s="1">
        <f>IF(ISERROR(SEARCH(" ",A4466)), 0, SEARCH(" ",A4466))</f>
        <v>5</v>
      </c>
      <c r="C4466" s="1">
        <f>IF(0=B4466,-1,LEFT(A4466,B4466-1)+0)</f>
        <v>7259</v>
      </c>
      <c r="D4466" s="1">
        <f>IF(B4466=0,-1,RIGHT(A4466,LEN(A4466)-B4466)+0)</f>
        <v>-1</v>
      </c>
      <c r="F4466" s="1">
        <f>IF(C4466&lt;0,443300000,44330*(1-POWER(C4466/$A$1,1/5.255))*1000)</f>
        <v>16696397.171915444</v>
      </c>
      <c r="H4466" s="5">
        <f t="shared" si="69"/>
        <v>0</v>
      </c>
    </row>
    <row r="4467" spans="1:8">
      <c r="A4467" s="3" t="s">
        <v>15572</v>
      </c>
      <c r="B4467" s="1">
        <f>IF(ISERROR(SEARCH(" ",A4467)), 0, SEARCH(" ",A4467))</f>
        <v>5</v>
      </c>
      <c r="C4467" s="1">
        <f>IF(0=B4467,-1,LEFT(A4467,B4467-1)+0)</f>
        <v>7239</v>
      </c>
      <c r="D4467" s="1">
        <f>IF(B4467=0,-1,RIGHT(A4467,LEN(A4467)-B4467)+0)</f>
        <v>-1</v>
      </c>
      <c r="F4467" s="1">
        <f>IF(C4467&lt;0,443300000,44330*(1-POWER(C4467/$A$1,1/5.255))*1000)</f>
        <v>16710901.678506251</v>
      </c>
      <c r="H4467" s="5">
        <f t="shared" si="69"/>
        <v>0</v>
      </c>
    </row>
    <row r="4468" spans="1:8">
      <c r="A4468" s="3" t="s">
        <v>15573</v>
      </c>
      <c r="B4468" s="1">
        <f>IF(ISERROR(SEARCH(" ",A4468)), 0, SEARCH(" ",A4468))</f>
        <v>5</v>
      </c>
      <c r="C4468" s="1">
        <f>IF(0=B4468,-1,LEFT(A4468,B4468-1)+0)</f>
        <v>7219</v>
      </c>
      <c r="D4468" s="1">
        <f>IF(B4468=0,-1,RIGHT(A4468,LEN(A4468)-B4468)+0)</f>
        <v>-1</v>
      </c>
      <c r="F4468" s="1">
        <f>IF(C4468&lt;0,443300000,44330*(1-POWER(C4468/$A$1,1/5.255))*1000)</f>
        <v>16725438.66897445</v>
      </c>
      <c r="H4468" s="5">
        <f t="shared" si="69"/>
        <v>0</v>
      </c>
    </row>
    <row r="4469" spans="1:8">
      <c r="A4469" s="3" t="s">
        <v>15574</v>
      </c>
      <c r="B4469" s="1">
        <f>IF(ISERROR(SEARCH(" ",A4469)), 0, SEARCH(" ",A4469))</f>
        <v>5</v>
      </c>
      <c r="C4469" s="1">
        <f>IF(0=B4469,-1,LEFT(A4469,B4469-1)+0)</f>
        <v>7199</v>
      </c>
      <c r="D4469" s="1">
        <f>IF(B4469=0,-1,RIGHT(A4469,LEN(A4469)-B4469)+0)</f>
        <v>-1</v>
      </c>
      <c r="F4469" s="1">
        <f>IF(C4469&lt;0,443300000,44330*(1-POWER(C4469/$A$1,1/5.255))*1000)</f>
        <v>16740008.306368582</v>
      </c>
      <c r="H4469" s="5">
        <f t="shared" si="69"/>
        <v>0</v>
      </c>
    </row>
    <row r="4470" spans="1:8">
      <c r="A4470" s="3" t="s">
        <v>15575</v>
      </c>
      <c r="B4470" s="1">
        <f>IF(ISERROR(SEARCH(" ",A4470)), 0, SEARCH(" ",A4470))</f>
        <v>5</v>
      </c>
      <c r="C4470" s="1">
        <f>IF(0=B4470,-1,LEFT(A4470,B4470-1)+0)</f>
        <v>7179</v>
      </c>
      <c r="D4470" s="1">
        <f>IF(B4470=0,-1,RIGHT(A4470,LEN(A4470)-B4470)+0)</f>
        <v>-1</v>
      </c>
      <c r="F4470" s="1">
        <f>IF(C4470&lt;0,443300000,44330*(1-POWER(C4470/$A$1,1/5.255))*1000)</f>
        <v>16754610.755011356</v>
      </c>
      <c r="H4470" s="5">
        <f t="shared" si="69"/>
        <v>0</v>
      </c>
    </row>
    <row r="4471" spans="1:8">
      <c r="A4471" s="3" t="s">
        <v>15576</v>
      </c>
      <c r="B4471" s="1">
        <f>IF(ISERROR(SEARCH(" ",A4471)), 0, SEARCH(" ",A4471))</f>
        <v>5</v>
      </c>
      <c r="C4471" s="1">
        <f>IF(0=B4471,-1,LEFT(A4471,B4471-1)+0)</f>
        <v>7159</v>
      </c>
      <c r="D4471" s="1">
        <f>IF(B4471=0,-1,RIGHT(A4471,LEN(A4471)-B4471)+0)</f>
        <v>-1</v>
      </c>
      <c r="F4471" s="1">
        <f>IF(C4471&lt;0,443300000,44330*(1-POWER(C4471/$A$1,1/5.255))*1000)</f>
        <v>16769246.18051319</v>
      </c>
      <c r="H4471" s="5">
        <f t="shared" si="69"/>
        <v>0</v>
      </c>
    </row>
    <row r="4472" spans="1:8">
      <c r="A4472" s="3" t="s">
        <v>15577</v>
      </c>
      <c r="B4472" s="1">
        <f>IF(ISERROR(SEARCH(" ",A4472)), 0, SEARCH(" ",A4472))</f>
        <v>5</v>
      </c>
      <c r="C4472" s="1">
        <f>IF(0=B4472,-1,LEFT(A4472,B4472-1)+0)</f>
        <v>7139</v>
      </c>
      <c r="D4472" s="1">
        <f>IF(B4472=0,-1,RIGHT(A4472,LEN(A4472)-B4472)+0)</f>
        <v>-1</v>
      </c>
      <c r="F4472" s="1">
        <f>IF(C4472&lt;0,443300000,44330*(1-POWER(C4472/$A$1,1/5.255))*1000)</f>
        <v>16783914.749785922</v>
      </c>
      <c r="H4472" s="5">
        <f t="shared" si="69"/>
        <v>0</v>
      </c>
    </row>
    <row r="4473" spans="1:8">
      <c r="A4473" s="3" t="s">
        <v>15578</v>
      </c>
      <c r="B4473" s="1">
        <f>IF(ISERROR(SEARCH(" ",A4473)), 0, SEARCH(" ",A4473))</f>
        <v>5</v>
      </c>
      <c r="C4473" s="1">
        <f>IF(0=B4473,-1,LEFT(A4473,B4473-1)+0)</f>
        <v>7119</v>
      </c>
      <c r="D4473" s="1">
        <f>IF(B4473=0,-1,RIGHT(A4473,LEN(A4473)-B4473)+0)</f>
        <v>-1</v>
      </c>
      <c r="F4473" s="1">
        <f>IF(C4473&lt;0,443300000,44330*(1-POWER(C4473/$A$1,1/5.255))*1000)</f>
        <v>16798616.631056726</v>
      </c>
      <c r="H4473" s="5">
        <f t="shared" si="69"/>
        <v>0</v>
      </c>
    </row>
    <row r="4474" spans="1:8">
      <c r="A4474" s="3" t="s">
        <v>15579</v>
      </c>
      <c r="B4474" s="1">
        <f>IF(ISERROR(SEARCH(" ",A4474)), 0, SEARCH(" ",A4474))</f>
        <v>5</v>
      </c>
      <c r="C4474" s="1">
        <f>IF(0=B4474,-1,LEFT(A4474,B4474-1)+0)</f>
        <v>7099</v>
      </c>
      <c r="D4474" s="1">
        <f>IF(B4474=0,-1,RIGHT(A4474,LEN(A4474)-B4474)+0)</f>
        <v>-1</v>
      </c>
      <c r="F4474" s="1">
        <f>IF(C4474&lt;0,443300000,44330*(1-POWER(C4474/$A$1,1/5.255))*1000)</f>
        <v>16813351.993882176</v>
      </c>
      <c r="H4474" s="5">
        <f t="shared" si="69"/>
        <v>0</v>
      </c>
    </row>
    <row r="4475" spans="1:8">
      <c r="A4475" s="3" t="s">
        <v>15580</v>
      </c>
      <c r="B4475" s="1">
        <f>IF(ISERROR(SEARCH(" ",A4475)), 0, SEARCH(" ",A4475))</f>
        <v>5</v>
      </c>
      <c r="C4475" s="1">
        <f>IF(0=B4475,-1,LEFT(A4475,B4475-1)+0)</f>
        <v>7079</v>
      </c>
      <c r="D4475" s="1">
        <f>IF(B4475=0,-1,RIGHT(A4475,LEN(A4475)-B4475)+0)</f>
        <v>-1</v>
      </c>
      <c r="F4475" s="1">
        <f>IF(C4475&lt;0,443300000,44330*(1-POWER(C4475/$A$1,1/5.255))*1000)</f>
        <v>16828121.009162594</v>
      </c>
      <c r="H4475" s="5">
        <f t="shared" si="69"/>
        <v>0</v>
      </c>
    </row>
    <row r="4476" spans="1:8">
      <c r="A4476" s="3" t="s">
        <v>15581</v>
      </c>
      <c r="B4476" s="1">
        <f>IF(ISERROR(SEARCH(" ",A4476)), 0, SEARCH(" ",A4476))</f>
        <v>5</v>
      </c>
      <c r="C4476" s="1">
        <f>IF(0=B4476,-1,LEFT(A4476,B4476-1)+0)</f>
        <v>7059</v>
      </c>
      <c r="D4476" s="1">
        <f>IF(B4476=0,-1,RIGHT(A4476,LEN(A4476)-B4476)+0)</f>
        <v>-1</v>
      </c>
      <c r="F4476" s="1">
        <f>IF(C4476&lt;0,443300000,44330*(1-POWER(C4476/$A$1,1/5.255))*1000)</f>
        <v>16842923.849156458</v>
      </c>
      <c r="H4476" s="5">
        <f t="shared" si="69"/>
        <v>0</v>
      </c>
    </row>
    <row r="4477" spans="1:8">
      <c r="A4477" s="3" t="s">
        <v>15582</v>
      </c>
      <c r="B4477" s="1">
        <f>IF(ISERROR(SEARCH(" ",A4477)), 0, SEARCH(" ",A4477))</f>
        <v>5</v>
      </c>
      <c r="C4477" s="1">
        <f>IF(0=B4477,-1,LEFT(A4477,B4477-1)+0)</f>
        <v>7039</v>
      </c>
      <c r="D4477" s="1">
        <f>IF(B4477=0,-1,RIGHT(A4477,LEN(A4477)-B4477)+0)</f>
        <v>-1</v>
      </c>
      <c r="F4477" s="1">
        <f>IF(C4477&lt;0,443300000,44330*(1-POWER(C4477/$A$1,1/5.255))*1000)</f>
        <v>16857760.687495127</v>
      </c>
      <c r="H4477" s="5">
        <f t="shared" si="69"/>
        <v>0</v>
      </c>
    </row>
    <row r="4478" spans="1:8">
      <c r="A4478" s="3" t="s">
        <v>15583</v>
      </c>
      <c r="B4478" s="1">
        <f>IF(ISERROR(SEARCH(" ",A4478)), 0, SEARCH(" ",A4478))</f>
        <v>5</v>
      </c>
      <c r="C4478" s="1">
        <f>IF(0=B4478,-1,LEFT(A4478,B4478-1)+0)</f>
        <v>7019</v>
      </c>
      <c r="D4478" s="1">
        <f>IF(B4478=0,-1,RIGHT(A4478,LEN(A4478)-B4478)+0)</f>
        <v>-1</v>
      </c>
      <c r="F4478" s="1">
        <f>IF(C4478&lt;0,443300000,44330*(1-POWER(C4478/$A$1,1/5.255))*1000)</f>
        <v>16872631.699197695</v>
      </c>
      <c r="H4478" s="5">
        <f t="shared" si="69"/>
        <v>0</v>
      </c>
    </row>
    <row r="4479" spans="1:8">
      <c r="A4479" s="3" t="s">
        <v>15584</v>
      </c>
      <c r="B4479" s="1">
        <f>IF(ISERROR(SEARCH(" ",A4479)), 0, SEARCH(" ",A4479))</f>
        <v>5</v>
      </c>
      <c r="C4479" s="1">
        <f>IF(0=B4479,-1,LEFT(A4479,B4479-1)+0)</f>
        <v>6999</v>
      </c>
      <c r="D4479" s="1">
        <f>IF(B4479=0,-1,RIGHT(A4479,LEN(A4479)-B4479)+0)</f>
        <v>-1</v>
      </c>
      <c r="F4479" s="1">
        <f>IF(C4479&lt;0,443300000,44330*(1-POWER(C4479/$A$1,1/5.255))*1000)</f>
        <v>16887537.060686078</v>
      </c>
      <c r="H4479" s="5">
        <f t="shared" si="69"/>
        <v>0</v>
      </c>
    </row>
    <row r="4480" spans="1:8">
      <c r="A4480" s="3" t="s">
        <v>15585</v>
      </c>
      <c r="B4480" s="1">
        <f>IF(ISERROR(SEARCH(" ",A4480)), 0, SEARCH(" ",A4480))</f>
        <v>5</v>
      </c>
      <c r="C4480" s="1">
        <f>IF(0=B4480,-1,LEFT(A4480,B4480-1)+0)</f>
        <v>6979</v>
      </c>
      <c r="D4480" s="1">
        <f>IF(B4480=0,-1,RIGHT(A4480,LEN(A4480)-B4480)+0)</f>
        <v>-1</v>
      </c>
      <c r="F4480" s="1">
        <f>IF(C4480&lt;0,443300000,44330*(1-POWER(C4480/$A$1,1/5.255))*1000)</f>
        <v>16902476.949800331</v>
      </c>
      <c r="H4480" s="5">
        <f t="shared" si="69"/>
        <v>0</v>
      </c>
    </row>
    <row r="4481" spans="1:8">
      <c r="A4481" s="3" t="s">
        <v>15586</v>
      </c>
      <c r="B4481" s="1">
        <f>IF(ISERROR(SEARCH(" ",A4481)), 0, SEARCH(" ",A4481))</f>
        <v>5</v>
      </c>
      <c r="C4481" s="1">
        <f>IF(0=B4481,-1,LEFT(A4481,B4481-1)+0)</f>
        <v>6959</v>
      </c>
      <c r="D4481" s="1">
        <f>IF(B4481=0,-1,RIGHT(A4481,LEN(A4481)-B4481)+0)</f>
        <v>-1</v>
      </c>
      <c r="F4481" s="1">
        <f>IF(C4481&lt;0,443300000,44330*(1-POWER(C4481/$A$1,1/5.255))*1000)</f>
        <v>16917451.545814086</v>
      </c>
      <c r="H4481" s="5">
        <f t="shared" si="69"/>
        <v>0</v>
      </c>
    </row>
    <row r="4482" spans="1:8">
      <c r="A4482" s="3" t="s">
        <v>15587</v>
      </c>
      <c r="B4482" s="1">
        <f>IF(ISERROR(SEARCH(" ",A4482)), 0, SEARCH(" ",A4482))</f>
        <v>5</v>
      </c>
      <c r="C4482" s="1">
        <f>IF(0=B4482,-1,LEFT(A4482,B4482-1)+0)</f>
        <v>6939</v>
      </c>
      <c r="D4482" s="1">
        <f>IF(B4482=0,-1,RIGHT(A4482,LEN(A4482)-B4482)+0)</f>
        <v>-1</v>
      </c>
      <c r="F4482" s="1">
        <f>IF(C4482&lt;0,443300000,44330*(1-POWER(C4482/$A$1,1/5.255))*1000)</f>
        <v>16932461.029450342</v>
      </c>
      <c r="H4482" s="5">
        <f t="shared" si="69"/>
        <v>0</v>
      </c>
    </row>
    <row r="4483" spans="1:8">
      <c r="A4483" s="3" t="s">
        <v>15588</v>
      </c>
      <c r="B4483" s="1">
        <f>IF(ISERROR(SEARCH(" ",A4483)), 0, SEARCH(" ",A4483))</f>
        <v>5</v>
      </c>
      <c r="C4483" s="1">
        <f>IF(0=B4483,-1,LEFT(A4483,B4483-1)+0)</f>
        <v>6919</v>
      </c>
      <c r="D4483" s="1">
        <f>IF(B4483=0,-1,RIGHT(A4483,LEN(A4483)-B4483)+0)</f>
        <v>-1</v>
      </c>
      <c r="F4483" s="1">
        <f>IF(C4483&lt;0,443300000,44330*(1-POWER(C4483/$A$1,1/5.255))*1000)</f>
        <v>16947505.582897335</v>
      </c>
      <c r="H4483" s="5">
        <f t="shared" si="69"/>
        <v>0</v>
      </c>
    </row>
    <row r="4484" spans="1:8">
      <c r="A4484" s="3" t="s">
        <v>15589</v>
      </c>
      <c r="B4484" s="1">
        <f>IF(ISERROR(SEARCH(" ",A4484)), 0, SEARCH(" ",A4484))</f>
        <v>5</v>
      </c>
      <c r="C4484" s="1">
        <f>IF(0=B4484,-1,LEFT(A4484,B4484-1)+0)</f>
        <v>6899</v>
      </c>
      <c r="D4484" s="1">
        <f>IF(B4484=0,-1,RIGHT(A4484,LEN(A4484)-B4484)+0)</f>
        <v>-1</v>
      </c>
      <c r="F4484" s="1">
        <f>IF(C4484&lt;0,443300000,44330*(1-POWER(C4484/$A$1,1/5.255))*1000)</f>
        <v>16962585.389824729</v>
      </c>
      <c r="H4484" s="5">
        <f t="shared" ref="H4484:H4547" si="70">IF(D4484&gt;0,ABS((F4484-D4484)/D4484),0)</f>
        <v>0</v>
      </c>
    </row>
    <row r="4485" spans="1:8">
      <c r="A4485" s="3" t="s">
        <v>15590</v>
      </c>
      <c r="B4485" s="1">
        <f>IF(ISERROR(SEARCH(" ",A4485)), 0, SEARCH(" ",A4485))</f>
        <v>5</v>
      </c>
      <c r="C4485" s="1">
        <f>IF(0=B4485,-1,LEFT(A4485,B4485-1)+0)</f>
        <v>6879</v>
      </c>
      <c r="D4485" s="1">
        <f>IF(B4485=0,-1,RIGHT(A4485,LEN(A4485)-B4485)+0)</f>
        <v>-1</v>
      </c>
      <c r="F4485" s="1">
        <f>IF(C4485&lt;0,443300000,44330*(1-POWER(C4485/$A$1,1/5.255))*1000)</f>
        <v>16977700.635399994</v>
      </c>
      <c r="H4485" s="5">
        <f t="shared" si="70"/>
        <v>0</v>
      </c>
    </row>
    <row r="4486" spans="1:8">
      <c r="A4486" s="3" t="s">
        <v>15591</v>
      </c>
      <c r="B4486" s="1">
        <f>IF(ISERROR(SEARCH(" ",A4486)), 0, SEARCH(" ",A4486))</f>
        <v>5</v>
      </c>
      <c r="C4486" s="1">
        <f>IF(0=B4486,-1,LEFT(A4486,B4486-1)+0)</f>
        <v>6859</v>
      </c>
      <c r="D4486" s="1">
        <f>IF(B4486=0,-1,RIGHT(A4486,LEN(A4486)-B4486)+0)</f>
        <v>-1</v>
      </c>
      <c r="F4486" s="1">
        <f>IF(C4486&lt;0,443300000,44330*(1-POWER(C4486/$A$1,1/5.255))*1000)</f>
        <v>16992851.506305002</v>
      </c>
      <c r="H4486" s="5">
        <f t="shared" si="70"/>
        <v>0</v>
      </c>
    </row>
    <row r="4487" spans="1:8">
      <c r="A4487" s="3" t="s">
        <v>15592</v>
      </c>
      <c r="B4487" s="1">
        <f>IF(ISERROR(SEARCH(" ",A4487)), 0, SEARCH(" ",A4487))</f>
        <v>5</v>
      </c>
      <c r="C4487" s="1">
        <f>IF(0=B4487,-1,LEFT(A4487,B4487-1)+0)</f>
        <v>6839</v>
      </c>
      <c r="D4487" s="1">
        <f>IF(B4487=0,-1,RIGHT(A4487,LEN(A4487)-B4487)+0)</f>
        <v>-1</v>
      </c>
      <c r="F4487" s="1">
        <f>IF(C4487&lt;0,443300000,44330*(1-POWER(C4487/$A$1,1/5.255))*1000)</f>
        <v>17008038.190752856</v>
      </c>
      <c r="H4487" s="5">
        <f t="shared" si="70"/>
        <v>0</v>
      </c>
    </row>
    <row r="4488" spans="1:8">
      <c r="A4488" s="3" t="s">
        <v>15593</v>
      </c>
      <c r="B4488" s="1">
        <f>IF(ISERROR(SEARCH(" ",A4488)), 0, SEARCH(" ",A4488))</f>
        <v>5</v>
      </c>
      <c r="C4488" s="1">
        <f>IF(0=B4488,-1,LEFT(A4488,B4488-1)+0)</f>
        <v>6819</v>
      </c>
      <c r="D4488" s="1">
        <f>IF(B4488=0,-1,RIGHT(A4488,LEN(A4488)-B4488)+0)</f>
        <v>-1</v>
      </c>
      <c r="F4488" s="1">
        <f>IF(C4488&lt;0,443300000,44330*(1-POWER(C4488/$A$1,1/5.255))*1000)</f>
        <v>17023260.878505029</v>
      </c>
      <c r="H4488" s="5">
        <f t="shared" si="70"/>
        <v>0</v>
      </c>
    </row>
    <row r="4489" spans="1:8">
      <c r="A4489" s="3" t="s">
        <v>15594</v>
      </c>
      <c r="B4489" s="1">
        <f>IF(ISERROR(SEARCH(" ",A4489)), 0, SEARCH(" ",A4489))</f>
        <v>5</v>
      </c>
      <c r="C4489" s="1">
        <f>IF(0=B4489,-1,LEFT(A4489,B4489-1)+0)</f>
        <v>6799</v>
      </c>
      <c r="D4489" s="1">
        <f>IF(B4489=0,-1,RIGHT(A4489,LEN(A4489)-B4489)+0)</f>
        <v>-1</v>
      </c>
      <c r="F4489" s="1">
        <f>IF(C4489&lt;0,443300000,44330*(1-POWER(C4489/$A$1,1/5.255))*1000)</f>
        <v>17038519.760888621</v>
      </c>
      <c r="H4489" s="5">
        <f t="shared" si="70"/>
        <v>0</v>
      </c>
    </row>
    <row r="4490" spans="1:8">
      <c r="A4490" s="3" t="s">
        <v>15595</v>
      </c>
      <c r="B4490" s="1">
        <f>IF(ISERROR(SEARCH(" ",A4490)), 0, SEARCH(" ",A4490))</f>
        <v>5</v>
      </c>
      <c r="C4490" s="1">
        <f>IF(0=B4490,-1,LEFT(A4490,B4490-1)+0)</f>
        <v>6779</v>
      </c>
      <c r="D4490" s="1">
        <f>IF(B4490=0,-1,RIGHT(A4490,LEN(A4490)-B4490)+0)</f>
        <v>-1</v>
      </c>
      <c r="F4490" s="1">
        <f>IF(C4490&lt;0,443300000,44330*(1-POWER(C4490/$A$1,1/5.255))*1000)</f>
        <v>17053815.030813958</v>
      </c>
      <c r="H4490" s="5">
        <f t="shared" si="70"/>
        <v>0</v>
      </c>
    </row>
    <row r="4491" spans="1:8">
      <c r="A4491" s="3" t="s">
        <v>15596</v>
      </c>
      <c r="B4491" s="1">
        <f>IF(ISERROR(SEARCH(" ",A4491)), 0, SEARCH(" ",A4491))</f>
        <v>5</v>
      </c>
      <c r="C4491" s="1">
        <f>IF(0=B4491,-1,LEFT(A4491,B4491-1)+0)</f>
        <v>6759</v>
      </c>
      <c r="D4491" s="1">
        <f>IF(B4491=0,-1,RIGHT(A4491,LEN(A4491)-B4491)+0)</f>
        <v>-1</v>
      </c>
      <c r="F4491" s="1">
        <f>IF(C4491&lt;0,443300000,44330*(1-POWER(C4491/$A$1,1/5.255))*1000)</f>
        <v>17069146.882792402</v>
      </c>
      <c r="H4491" s="5">
        <f t="shared" si="70"/>
        <v>0</v>
      </c>
    </row>
    <row r="4492" spans="1:8">
      <c r="A4492" s="3" t="s">
        <v>15597</v>
      </c>
      <c r="B4492" s="1">
        <f>IF(ISERROR(SEARCH(" ",A4492)), 0, SEARCH(" ",A4492))</f>
        <v>5</v>
      </c>
      <c r="C4492" s="1">
        <f>IF(0=B4492,-1,LEFT(A4492,B4492-1)+0)</f>
        <v>6739</v>
      </c>
      <c r="D4492" s="1">
        <f>IF(B4492=0,-1,RIGHT(A4492,LEN(A4492)-B4492)+0)</f>
        <v>-1</v>
      </c>
      <c r="F4492" s="1">
        <f>IF(C4492&lt;0,443300000,44330*(1-POWER(C4492/$A$1,1/5.255))*1000)</f>
        <v>17084515.51295441</v>
      </c>
      <c r="H4492" s="5">
        <f t="shared" si="70"/>
        <v>0</v>
      </c>
    </row>
    <row r="4493" spans="1:8">
      <c r="A4493" s="3" t="s">
        <v>15598</v>
      </c>
      <c r="B4493" s="1">
        <f>IF(ISERROR(SEARCH(" ",A4493)), 0, SEARCH(" ",A4493))</f>
        <v>5</v>
      </c>
      <c r="C4493" s="1">
        <f>IF(0=B4493,-1,LEFT(A4493,B4493-1)+0)</f>
        <v>6719</v>
      </c>
      <c r="D4493" s="1">
        <f>IF(B4493=0,-1,RIGHT(A4493,LEN(A4493)-B4493)+0)</f>
        <v>-1</v>
      </c>
      <c r="F4493" s="1">
        <f>IF(C4493&lt;0,443300000,44330*(1-POWER(C4493/$A$1,1/5.255))*1000)</f>
        <v>17099921.119067904</v>
      </c>
      <c r="H4493" s="5">
        <f t="shared" si="70"/>
        <v>0</v>
      </c>
    </row>
    <row r="4494" spans="1:8">
      <c r="A4494" s="3" t="s">
        <v>15599</v>
      </c>
      <c r="B4494" s="1">
        <f>IF(ISERROR(SEARCH(" ",A4494)), 0, SEARCH(" ",A4494))</f>
        <v>5</v>
      </c>
      <c r="C4494" s="1">
        <f>IF(0=B4494,-1,LEFT(A4494,B4494-1)+0)</f>
        <v>6699</v>
      </c>
      <c r="D4494" s="1">
        <f>IF(B4494=0,-1,RIGHT(A4494,LEN(A4494)-B4494)+0)</f>
        <v>-1</v>
      </c>
      <c r="F4494" s="1">
        <f>IF(C4494&lt;0,443300000,44330*(1-POWER(C4494/$A$1,1/5.255))*1000)</f>
        <v>17115363.900556792</v>
      </c>
      <c r="H4494" s="5">
        <f t="shared" si="70"/>
        <v>0</v>
      </c>
    </row>
    <row r="4495" spans="1:8">
      <c r="A4495" s="3" t="s">
        <v>15600</v>
      </c>
      <c r="B4495" s="1">
        <f>IF(ISERROR(SEARCH(" ",A4495)), 0, SEARCH(" ",A4495))</f>
        <v>5</v>
      </c>
      <c r="C4495" s="1">
        <f>IF(0=B4495,-1,LEFT(A4495,B4495-1)+0)</f>
        <v>6679</v>
      </c>
      <c r="D4495" s="1">
        <f>IF(B4495=0,-1,RIGHT(A4495,LEN(A4495)-B4495)+0)</f>
        <v>-1</v>
      </c>
      <c r="F4495" s="1">
        <f>IF(C4495&lt;0,443300000,44330*(1-POWER(C4495/$A$1,1/5.255))*1000)</f>
        <v>17130844.058519896</v>
      </c>
      <c r="H4495" s="5">
        <f t="shared" si="70"/>
        <v>0</v>
      </c>
    </row>
    <row r="4496" spans="1:8">
      <c r="A4496" s="3" t="s">
        <v>15601</v>
      </c>
      <c r="B4496" s="1">
        <f>IF(ISERROR(SEARCH(" ",A4496)), 0, SEARCH(" ",A4496))</f>
        <v>5</v>
      </c>
      <c r="C4496" s="1">
        <f>IF(0=B4496,-1,LEFT(A4496,B4496-1)+0)</f>
        <v>6659</v>
      </c>
      <c r="D4496" s="1">
        <f>IF(B4496=0,-1,RIGHT(A4496,LEN(A4496)-B4496)+0)</f>
        <v>-1</v>
      </c>
      <c r="F4496" s="1">
        <f>IF(C4496&lt;0,443300000,44330*(1-POWER(C4496/$A$1,1/5.255))*1000)</f>
        <v>17146361.795750033</v>
      </c>
      <c r="H4496" s="5">
        <f t="shared" si="70"/>
        <v>0</v>
      </c>
    </row>
    <row r="4497" spans="1:8">
      <c r="A4497" s="3" t="s">
        <v>15602</v>
      </c>
      <c r="B4497" s="1">
        <f>IF(ISERROR(SEARCH(" ",A4497)), 0, SEARCH(" ",A4497))</f>
        <v>5</v>
      </c>
      <c r="C4497" s="1">
        <f>IF(0=B4497,-1,LEFT(A4497,B4497-1)+0)</f>
        <v>6639</v>
      </c>
      <c r="D4497" s="1">
        <f>IF(B4497=0,-1,RIGHT(A4497,LEN(A4497)-B4497)+0)</f>
        <v>-1</v>
      </c>
      <c r="F4497" s="1">
        <f>IF(C4497&lt;0,443300000,44330*(1-POWER(C4497/$A$1,1/5.255))*1000)</f>
        <v>17161917.316753455</v>
      </c>
      <c r="H4497" s="5">
        <f t="shared" si="70"/>
        <v>0</v>
      </c>
    </row>
    <row r="4498" spans="1:8">
      <c r="A4498" s="3" t="s">
        <v>15603</v>
      </c>
      <c r="B4498" s="1">
        <f>IF(ISERROR(SEARCH(" ",A4498)), 0, SEARCH(" ",A4498))</f>
        <v>5</v>
      </c>
      <c r="C4498" s="1">
        <f>IF(0=B4498,-1,LEFT(A4498,B4498-1)+0)</f>
        <v>6619</v>
      </c>
      <c r="D4498" s="1">
        <f>IF(B4498=0,-1,RIGHT(A4498,LEN(A4498)-B4498)+0)</f>
        <v>-1</v>
      </c>
      <c r="F4498" s="1">
        <f>IF(C4498&lt;0,443300000,44330*(1-POWER(C4498/$A$1,1/5.255))*1000)</f>
        <v>17177510.827769518</v>
      </c>
      <c r="H4498" s="5">
        <f t="shared" si="70"/>
        <v>0</v>
      </c>
    </row>
    <row r="4499" spans="1:8">
      <c r="A4499" s="3" t="s">
        <v>15604</v>
      </c>
      <c r="B4499" s="1">
        <f>IF(ISERROR(SEARCH(" ",A4499)), 0, SEARCH(" ",A4499))</f>
        <v>5</v>
      </c>
      <c r="C4499" s="1">
        <f>IF(0=B4499,-1,LEFT(A4499,B4499-1)+0)</f>
        <v>6599</v>
      </c>
      <c r="D4499" s="1">
        <f>IF(B4499=0,-1,RIGHT(A4499,LEN(A4499)-B4499)+0)</f>
        <v>-1</v>
      </c>
      <c r="F4499" s="1">
        <f>IF(C4499&lt;0,443300000,44330*(1-POWER(C4499/$A$1,1/5.255))*1000)</f>
        <v>17193142.536790662</v>
      </c>
      <c r="H4499" s="5">
        <f t="shared" si="70"/>
        <v>0</v>
      </c>
    </row>
    <row r="4500" spans="1:8">
      <c r="A4500" s="3" t="s">
        <v>15605</v>
      </c>
      <c r="B4500" s="1">
        <f>IF(ISERROR(SEARCH(" ",A4500)), 0, SEARCH(" ",A4500))</f>
        <v>5</v>
      </c>
      <c r="C4500" s="1">
        <f>IF(0=B4500,-1,LEFT(A4500,B4500-1)+0)</f>
        <v>6579</v>
      </c>
      <c r="D4500" s="1">
        <f>IF(B4500=0,-1,RIGHT(A4500,LEN(A4500)-B4500)+0)</f>
        <v>-1</v>
      </c>
      <c r="F4500" s="1">
        <f>IF(C4500&lt;0,443300000,44330*(1-POWER(C4500/$A$1,1/5.255))*1000)</f>
        <v>17208812.653582685</v>
      </c>
      <c r="H4500" s="5">
        <f t="shared" si="70"/>
        <v>0</v>
      </c>
    </row>
    <row r="4501" spans="1:8">
      <c r="A4501" s="3" t="s">
        <v>15606</v>
      </c>
      <c r="B4501" s="1">
        <f>IF(ISERROR(SEARCH(" ",A4501)), 0, SEARCH(" ",A4501))</f>
        <v>5</v>
      </c>
      <c r="C4501" s="1">
        <f>IF(0=B4501,-1,LEFT(A4501,B4501-1)+0)</f>
        <v>6559</v>
      </c>
      <c r="D4501" s="1">
        <f>IF(B4501=0,-1,RIGHT(A4501,LEN(A4501)-B4501)+0)</f>
        <v>-1</v>
      </c>
      <c r="F4501" s="1">
        <f>IF(C4501&lt;0,443300000,44330*(1-POWER(C4501/$A$1,1/5.255))*1000)</f>
        <v>17224521.389705297</v>
      </c>
      <c r="H4501" s="5">
        <f t="shared" si="70"/>
        <v>0</v>
      </c>
    </row>
    <row r="4502" spans="1:8">
      <c r="A4502" s="3" t="s">
        <v>15607</v>
      </c>
      <c r="B4502" s="1">
        <f>IF(ISERROR(SEARCH(" ",A4502)), 0, SEARCH(" ",A4502))</f>
        <v>5</v>
      </c>
      <c r="C4502" s="1">
        <f>IF(0=B4502,-1,LEFT(A4502,B4502-1)+0)</f>
        <v>6539</v>
      </c>
      <c r="D4502" s="1">
        <f>IF(B4502=0,-1,RIGHT(A4502,LEN(A4502)-B4502)+0)</f>
        <v>-1</v>
      </c>
      <c r="F4502" s="1">
        <f>IF(C4502&lt;0,443300000,44330*(1-POWER(C4502/$A$1,1/5.255))*1000)</f>
        <v>17240268.958532978</v>
      </c>
      <c r="H4502" s="5">
        <f t="shared" si="70"/>
        <v>0</v>
      </c>
    </row>
    <row r="4503" spans="1:8">
      <c r="A4503" s="3" t="s">
        <v>15608</v>
      </c>
      <c r="B4503" s="1">
        <f>IF(ISERROR(SEARCH(" ",A4503)), 0, SEARCH(" ",A4503))</f>
        <v>5</v>
      </c>
      <c r="C4503" s="1">
        <f>IF(0=B4503,-1,LEFT(A4503,B4503-1)+0)</f>
        <v>6519</v>
      </c>
      <c r="D4503" s="1">
        <f>IF(B4503=0,-1,RIGHT(A4503,LEN(A4503)-B4503)+0)</f>
        <v>-1</v>
      </c>
      <c r="F4503" s="1">
        <f>IF(C4503&lt;0,443300000,44330*(1-POWER(C4503/$A$1,1/5.255))*1000)</f>
        <v>17256055.575276177</v>
      </c>
      <c r="H4503" s="5">
        <f t="shared" si="70"/>
        <v>0</v>
      </c>
    </row>
    <row r="4504" spans="1:8">
      <c r="A4504" s="3" t="s">
        <v>15609</v>
      </c>
      <c r="B4504" s="1">
        <f>IF(ISERROR(SEARCH(" ",A4504)), 0, SEARCH(" ",A4504))</f>
        <v>5</v>
      </c>
      <c r="C4504" s="1">
        <f>IF(0=B4504,-1,LEFT(A4504,B4504-1)+0)</f>
        <v>6499</v>
      </c>
      <c r="D4504" s="1">
        <f>IF(B4504=0,-1,RIGHT(A4504,LEN(A4504)-B4504)+0)</f>
        <v>-1</v>
      </c>
      <c r="F4504" s="1">
        <f>IF(C4504&lt;0,443300000,44330*(1-POWER(C4504/$A$1,1/5.255))*1000)</f>
        <v>17271881.457002763</v>
      </c>
      <c r="H4504" s="5">
        <f t="shared" si="70"/>
        <v>0</v>
      </c>
    </row>
    <row r="4505" spans="1:8">
      <c r="A4505" s="3" t="s">
        <v>15610</v>
      </c>
      <c r="B4505" s="1">
        <f>IF(ISERROR(SEARCH(" ",A4505)), 0, SEARCH(" ",A4505))</f>
        <v>5</v>
      </c>
      <c r="C4505" s="1">
        <f>IF(0=B4505,-1,LEFT(A4505,B4505-1)+0)</f>
        <v>6479</v>
      </c>
      <c r="D4505" s="1">
        <f>IF(B4505=0,-1,RIGHT(A4505,LEN(A4505)-B4505)+0)</f>
        <v>-1</v>
      </c>
      <c r="F4505" s="1">
        <f>IF(C4505&lt;0,443300000,44330*(1-POWER(C4505/$A$1,1/5.255))*1000)</f>
        <v>17287746.822659872</v>
      </c>
      <c r="H4505" s="5">
        <f t="shared" si="70"/>
        <v>0</v>
      </c>
    </row>
    <row r="4506" spans="1:8">
      <c r="A4506" s="3" t="s">
        <v>15611</v>
      </c>
      <c r="B4506" s="1">
        <f>IF(ISERROR(SEARCH(" ",A4506)), 0, SEARCH(" ",A4506))</f>
        <v>5</v>
      </c>
      <c r="C4506" s="1">
        <f>IF(0=B4506,-1,LEFT(A4506,B4506-1)+0)</f>
        <v>6459</v>
      </c>
      <c r="D4506" s="1">
        <f>IF(B4506=0,-1,RIGHT(A4506,LEN(A4506)-B4506)+0)</f>
        <v>-1</v>
      </c>
      <c r="F4506" s="1">
        <f>IF(C4506&lt;0,443300000,44330*(1-POWER(C4506/$A$1,1/5.255))*1000)</f>
        <v>17303651.893095989</v>
      </c>
      <c r="H4506" s="5">
        <f t="shared" si="70"/>
        <v>0</v>
      </c>
    </row>
    <row r="4507" spans="1:8">
      <c r="A4507" s="3" t="s">
        <v>15612</v>
      </c>
      <c r="B4507" s="1">
        <f>IF(ISERROR(SEARCH(" ",A4507)), 0, SEARCH(" ",A4507))</f>
        <v>5</v>
      </c>
      <c r="C4507" s="1">
        <f>IF(0=B4507,-1,LEFT(A4507,B4507-1)+0)</f>
        <v>6439</v>
      </c>
      <c r="D4507" s="1">
        <f>IF(B4507=0,-1,RIGHT(A4507,LEN(A4507)-B4507)+0)</f>
        <v>-1</v>
      </c>
      <c r="F4507" s="1">
        <f>IF(C4507&lt;0,443300000,44330*(1-POWER(C4507/$A$1,1/5.255))*1000)</f>
        <v>17319596.891083434</v>
      </c>
      <c r="H4507" s="5">
        <f t="shared" si="70"/>
        <v>0</v>
      </c>
    </row>
    <row r="4508" spans="1:8">
      <c r="A4508" s="3" t="s">
        <v>15613</v>
      </c>
      <c r="B4508" s="1">
        <f>IF(ISERROR(SEARCH(" ",A4508)), 0, SEARCH(" ",A4508))</f>
        <v>5</v>
      </c>
      <c r="C4508" s="1">
        <f>IF(0=B4508,-1,LEFT(A4508,B4508-1)+0)</f>
        <v>6419</v>
      </c>
      <c r="D4508" s="1">
        <f>IF(B4508=0,-1,RIGHT(A4508,LEN(A4508)-B4508)+0)</f>
        <v>-1</v>
      </c>
      <c r="F4508" s="1">
        <f>IF(C4508&lt;0,443300000,44330*(1-POWER(C4508/$A$1,1/5.255))*1000)</f>
        <v>17335582.041341152</v>
      </c>
      <c r="H4508" s="5">
        <f t="shared" si="70"/>
        <v>0</v>
      </c>
    </row>
    <row r="4509" spans="1:8">
      <c r="A4509" s="3" t="s">
        <v>15614</v>
      </c>
      <c r="B4509" s="1">
        <f>IF(ISERROR(SEARCH(" ",A4509)), 0, SEARCH(" ",A4509))</f>
        <v>5</v>
      </c>
      <c r="C4509" s="1">
        <f>IF(0=B4509,-1,LEFT(A4509,B4509-1)+0)</f>
        <v>6399</v>
      </c>
      <c r="D4509" s="1">
        <f>IF(B4509=0,-1,RIGHT(A4509,LEN(A4509)-B4509)+0)</f>
        <v>-1</v>
      </c>
      <c r="F4509" s="1">
        <f>IF(C4509&lt;0,443300000,44330*(1-POWER(C4509/$A$1,1/5.255))*1000)</f>
        <v>17351607.570557836</v>
      </c>
      <c r="H4509" s="5">
        <f t="shared" si="70"/>
        <v>0</v>
      </c>
    </row>
    <row r="4510" spans="1:8">
      <c r="A4510" s="3" t="s">
        <v>15615</v>
      </c>
      <c r="B4510" s="1">
        <f>IF(ISERROR(SEARCH(" ",A4510)), 0, SEARCH(" ",A4510))</f>
        <v>5</v>
      </c>
      <c r="C4510" s="1">
        <f>IF(0=B4510,-1,LEFT(A4510,B4510-1)+0)</f>
        <v>6379</v>
      </c>
      <c r="D4510" s="1">
        <f>IF(B4510=0,-1,RIGHT(A4510,LEN(A4510)-B4510)+0)</f>
        <v>-1</v>
      </c>
      <c r="F4510" s="1">
        <f>IF(C4510&lt;0,443300000,44330*(1-POWER(C4510/$A$1,1/5.255))*1000)</f>
        <v>17367673.707415428</v>
      </c>
      <c r="H4510" s="5">
        <f t="shared" si="70"/>
        <v>0</v>
      </c>
    </row>
    <row r="4511" spans="1:8">
      <c r="A4511" s="3" t="s">
        <v>15616</v>
      </c>
      <c r="B4511" s="1">
        <f>IF(ISERROR(SEARCH(" ",A4511)), 0, SEARCH(" ",A4511))</f>
        <v>5</v>
      </c>
      <c r="C4511" s="1">
        <f>IF(0=B4511,-1,LEFT(A4511,B4511-1)+0)</f>
        <v>6359</v>
      </c>
      <c r="D4511" s="1">
        <f>IF(B4511=0,-1,RIGHT(A4511,LEN(A4511)-B4511)+0)</f>
        <v>-1</v>
      </c>
      <c r="F4511" s="1">
        <f>IF(C4511&lt;0,443300000,44330*(1-POWER(C4511/$A$1,1/5.255))*1000)</f>
        <v>17383780.682612956</v>
      </c>
      <c r="H4511" s="5">
        <f t="shared" si="70"/>
        <v>0</v>
      </c>
    </row>
    <row r="4512" spans="1:8">
      <c r="A4512" s="3" t="s">
        <v>15617</v>
      </c>
      <c r="B4512" s="1">
        <f>IF(ISERROR(SEARCH(" ",A4512)), 0, SEARCH(" ",A4512))</f>
        <v>5</v>
      </c>
      <c r="C4512" s="1">
        <f>IF(0=B4512,-1,LEFT(A4512,B4512-1)+0)</f>
        <v>6339</v>
      </c>
      <c r="D4512" s="1">
        <f>IF(B4512=0,-1,RIGHT(A4512,LEN(A4512)-B4512)+0)</f>
        <v>-1</v>
      </c>
      <c r="F4512" s="1">
        <f>IF(C4512&lt;0,443300000,44330*(1-POWER(C4512/$A$1,1/5.255))*1000)</f>
        <v>17399928.728890717</v>
      </c>
      <c r="H4512" s="5">
        <f t="shared" si="70"/>
        <v>0</v>
      </c>
    </row>
    <row r="4513" spans="1:8">
      <c r="A4513" s="3" t="s">
        <v>15618</v>
      </c>
      <c r="B4513" s="1">
        <f>IF(ISERROR(SEARCH(" ",A4513)), 0, SEARCH(" ",A4513))</f>
        <v>5</v>
      </c>
      <c r="C4513" s="1">
        <f>IF(0=B4513,-1,LEFT(A4513,B4513-1)+0)</f>
        <v>6319</v>
      </c>
      <c r="D4513" s="1">
        <f>IF(B4513=0,-1,RIGHT(A4513,LEN(A4513)-B4513)+0)</f>
        <v>-1</v>
      </c>
      <c r="F4513" s="1">
        <f>IF(C4513&lt;0,443300000,44330*(1-POWER(C4513/$A$1,1/5.255))*1000)</f>
        <v>17416118.081054859</v>
      </c>
      <c r="H4513" s="5">
        <f t="shared" si="70"/>
        <v>0</v>
      </c>
    </row>
    <row r="4514" spans="1:8">
      <c r="A4514" s="3" t="s">
        <v>15619</v>
      </c>
      <c r="B4514" s="1">
        <f>IF(ISERROR(SEARCH(" ",A4514)), 0, SEARCH(" ",A4514))</f>
        <v>5</v>
      </c>
      <c r="C4514" s="1">
        <f>IF(0=B4514,-1,LEFT(A4514,B4514-1)+0)</f>
        <v>6299</v>
      </c>
      <c r="D4514" s="1">
        <f>IF(B4514=0,-1,RIGHT(A4514,LEN(A4514)-B4514)+0)</f>
        <v>-1</v>
      </c>
      <c r="F4514" s="1">
        <f>IF(C4514&lt;0,443300000,44330*(1-POWER(C4514/$A$1,1/5.255))*1000)</f>
        <v>17432348.976002317</v>
      </c>
      <c r="H4514" s="5">
        <f t="shared" si="70"/>
        <v>0</v>
      </c>
    </row>
    <row r="4515" spans="1:8">
      <c r="A4515" s="3" t="s">
        <v>15620</v>
      </c>
      <c r="B4515" s="1">
        <f>IF(ISERROR(SEARCH(" ",A4515)), 0, SEARCH(" ",A4515))</f>
        <v>5</v>
      </c>
      <c r="C4515" s="1">
        <f>IF(0=B4515,-1,LEFT(A4515,B4515-1)+0)</f>
        <v>6279</v>
      </c>
      <c r="D4515" s="1">
        <f>IF(B4515=0,-1,RIGHT(A4515,LEN(A4515)-B4515)+0)</f>
        <v>-1</v>
      </c>
      <c r="F4515" s="1">
        <f>IF(C4515&lt;0,443300000,44330*(1-POWER(C4515/$A$1,1/5.255))*1000)</f>
        <v>17448621.65274616</v>
      </c>
      <c r="H4515" s="5">
        <f t="shared" si="70"/>
        <v>0</v>
      </c>
    </row>
    <row r="4516" spans="1:8">
      <c r="A4516" s="3" t="s">
        <v>15621</v>
      </c>
      <c r="B4516" s="1">
        <f>IF(ISERROR(SEARCH(" ",A4516)), 0, SEARCH(" ",A4516))</f>
        <v>5</v>
      </c>
      <c r="C4516" s="1">
        <f>IF(0=B4516,-1,LEFT(A4516,B4516-1)+0)</f>
        <v>6259</v>
      </c>
      <c r="D4516" s="1">
        <f>IF(B4516=0,-1,RIGHT(A4516,LEN(A4516)-B4516)+0)</f>
        <v>-1</v>
      </c>
      <c r="F4516" s="1">
        <f>IF(C4516&lt;0,443300000,44330*(1-POWER(C4516/$A$1,1/5.255))*1000)</f>
        <v>17464936.352441244</v>
      </c>
      <c r="H4516" s="5">
        <f t="shared" si="70"/>
        <v>0</v>
      </c>
    </row>
    <row r="4517" spans="1:8">
      <c r="A4517" s="3" t="s">
        <v>15622</v>
      </c>
      <c r="B4517" s="1">
        <f>IF(ISERROR(SEARCH(" ",A4517)), 0, SEARCH(" ",A4517))</f>
        <v>5</v>
      </c>
      <c r="C4517" s="1">
        <f>IF(0=B4517,-1,LEFT(A4517,B4517-1)+0)</f>
        <v>6239</v>
      </c>
      <c r="D4517" s="1">
        <f>IF(B4517=0,-1,RIGHT(A4517,LEN(A4517)-B4517)+0)</f>
        <v>-1</v>
      </c>
      <c r="F4517" s="1">
        <f>IF(C4517&lt;0,443300000,44330*(1-POWER(C4517/$A$1,1/5.255))*1000)</f>
        <v>17481293.318410385</v>
      </c>
      <c r="H4517" s="5">
        <f t="shared" si="70"/>
        <v>0</v>
      </c>
    </row>
    <row r="4518" spans="1:8">
      <c r="A4518" s="3" t="s">
        <v>15623</v>
      </c>
      <c r="B4518" s="1">
        <f>IF(ISERROR(SEARCH(" ",A4518)), 0, SEARCH(" ",A4518))</f>
        <v>5</v>
      </c>
      <c r="C4518" s="1">
        <f>IF(0=B4518,-1,LEFT(A4518,B4518-1)+0)</f>
        <v>6219</v>
      </c>
      <c r="D4518" s="1">
        <f>IF(B4518=0,-1,RIGHT(A4518,LEN(A4518)-B4518)+0)</f>
        <v>-1</v>
      </c>
      <c r="F4518" s="1">
        <f>IF(C4518&lt;0,443300000,44330*(1-POWER(C4518/$A$1,1/5.255))*1000)</f>
        <v>17497692.796170842</v>
      </c>
      <c r="H4518" s="5">
        <f t="shared" si="70"/>
        <v>0</v>
      </c>
    </row>
    <row r="4519" spans="1:8">
      <c r="A4519" s="3" t="s">
        <v>15624</v>
      </c>
      <c r="B4519" s="1">
        <f>IF(ISERROR(SEARCH(" ",A4519)), 0, SEARCH(" ",A4519))</f>
        <v>5</v>
      </c>
      <c r="C4519" s="1">
        <f>IF(0=B4519,-1,LEFT(A4519,B4519-1)+0)</f>
        <v>6199</v>
      </c>
      <c r="D4519" s="1">
        <f>IF(B4519=0,-1,RIGHT(A4519,LEN(A4519)-B4519)+0)</f>
        <v>-1</v>
      </c>
      <c r="F4519" s="1">
        <f>IF(C4519&lt;0,443300000,44330*(1-POWER(C4519/$A$1,1/5.255))*1000)</f>
        <v>17514135.033461224</v>
      </c>
      <c r="H4519" s="5">
        <f t="shared" si="70"/>
        <v>0</v>
      </c>
    </row>
    <row r="4520" spans="1:8">
      <c r="A4520" s="3" t="s">
        <v>15625</v>
      </c>
      <c r="B4520" s="1">
        <f>IF(ISERROR(SEARCH(" ",A4520)), 0, SEARCH(" ",A4520))</f>
        <v>5</v>
      </c>
      <c r="C4520" s="1">
        <f>IF(0=B4520,-1,LEFT(A4520,B4520-1)+0)</f>
        <v>6179</v>
      </c>
      <c r="D4520" s="1">
        <f>IF(B4520=0,-1,RIGHT(A4520,LEN(A4520)-B4520)+0)</f>
        <v>-1</v>
      </c>
      <c r="F4520" s="1">
        <f>IF(C4520&lt;0,443300000,44330*(1-POWER(C4520/$A$1,1/5.255))*1000)</f>
        <v>17530620.280268844</v>
      </c>
      <c r="H4520" s="5">
        <f t="shared" si="70"/>
        <v>0</v>
      </c>
    </row>
    <row r="4521" spans="1:8">
      <c r="A4521" s="3" t="s">
        <v>15626</v>
      </c>
      <c r="B4521" s="1">
        <f>IF(ISERROR(SEARCH(" ",A4521)), 0, SEARCH(" ",A4521))</f>
        <v>5</v>
      </c>
      <c r="C4521" s="1">
        <f>IF(0=B4521,-1,LEFT(A4521,B4521-1)+0)</f>
        <v>6159</v>
      </c>
      <c r="D4521" s="1">
        <f>IF(B4521=0,-1,RIGHT(A4521,LEN(A4521)-B4521)+0)</f>
        <v>-1</v>
      </c>
      <c r="F4521" s="1">
        <f>IF(C4521&lt;0,443300000,44330*(1-POWER(C4521/$A$1,1/5.255))*1000)</f>
        <v>17547148.788857501</v>
      </c>
      <c r="H4521" s="5">
        <f t="shared" si="70"/>
        <v>0</v>
      </c>
    </row>
    <row r="4522" spans="1:8">
      <c r="A4522" s="3" t="s">
        <v>15627</v>
      </c>
      <c r="B4522" s="1">
        <f>IF(ISERROR(SEARCH(" ",A4522)), 0, SEARCH(" ",A4522))</f>
        <v>5</v>
      </c>
      <c r="C4522" s="1">
        <f>IF(0=B4522,-1,LEFT(A4522,B4522-1)+0)</f>
        <v>6139</v>
      </c>
      <c r="D4522" s="1">
        <f>IF(B4522=0,-1,RIGHT(A4522,LEN(A4522)-B4522)+0)</f>
        <v>-1</v>
      </c>
      <c r="F4522" s="1">
        <f>IF(C4522&lt;0,443300000,44330*(1-POWER(C4522/$A$1,1/5.255))*1000)</f>
        <v>17563720.813795641</v>
      </c>
      <c r="H4522" s="5">
        <f t="shared" si="70"/>
        <v>0</v>
      </c>
    </row>
    <row r="4523" spans="1:8">
      <c r="A4523" s="3" t="s">
        <v>15628</v>
      </c>
      <c r="B4523" s="1">
        <f>IF(ISERROR(SEARCH(" ",A4523)), 0, SEARCH(" ",A4523))</f>
        <v>5</v>
      </c>
      <c r="C4523" s="1">
        <f>IF(0=B4523,-1,LEFT(A4523,B4523-1)+0)</f>
        <v>6119</v>
      </c>
      <c r="D4523" s="1">
        <f>IF(B4523=0,-1,RIGHT(A4523,LEN(A4523)-B4523)+0)</f>
        <v>-1</v>
      </c>
      <c r="F4523" s="1">
        <f>IF(C4523&lt;0,443300000,44330*(1-POWER(C4523/$A$1,1/5.255))*1000)</f>
        <v>17580336.611985035</v>
      </c>
      <c r="H4523" s="5">
        <f t="shared" si="70"/>
        <v>0</v>
      </c>
    </row>
    <row r="4524" spans="1:8">
      <c r="A4524" s="3" t="s">
        <v>15629</v>
      </c>
      <c r="B4524" s="1">
        <f>IF(ISERROR(SEARCH(" ",A4524)), 0, SEARCH(" ",A4524))</f>
        <v>5</v>
      </c>
      <c r="C4524" s="1">
        <f>IF(0=B4524,-1,LEFT(A4524,B4524-1)+0)</f>
        <v>6099</v>
      </c>
      <c r="D4524" s="1">
        <f>IF(B4524=0,-1,RIGHT(A4524,LEN(A4524)-B4524)+0)</f>
        <v>-1</v>
      </c>
      <c r="F4524" s="1">
        <f>IF(C4524&lt;0,443300000,44330*(1-POWER(C4524/$A$1,1/5.255))*1000)</f>
        <v>17596996.442689855</v>
      </c>
      <c r="H4524" s="5">
        <f t="shared" si="70"/>
        <v>0</v>
      </c>
    </row>
    <row r="4525" spans="1:8">
      <c r="A4525" s="3" t="s">
        <v>15630</v>
      </c>
      <c r="B4525" s="1">
        <f>IF(ISERROR(SEARCH(" ",A4525)), 0, SEARCH(" ",A4525))</f>
        <v>5</v>
      </c>
      <c r="C4525" s="1">
        <f>IF(0=B4525,-1,LEFT(A4525,B4525-1)+0)</f>
        <v>6079</v>
      </c>
      <c r="D4525" s="1">
        <f>IF(B4525=0,-1,RIGHT(A4525,LEN(A4525)-B4525)+0)</f>
        <v>-1</v>
      </c>
      <c r="F4525" s="1">
        <f>IF(C4525&lt;0,443300000,44330*(1-POWER(C4525/$A$1,1/5.255))*1000)</f>
        <v>17613700.567566231</v>
      </c>
      <c r="H4525" s="5">
        <f t="shared" si="70"/>
        <v>0</v>
      </c>
    </row>
    <row r="4526" spans="1:8">
      <c r="A4526" s="3" t="s">
        <v>15631</v>
      </c>
      <c r="B4526" s="1">
        <f>IF(ISERROR(SEARCH(" ",A4526)), 0, SEARCH(" ",A4526))</f>
        <v>5</v>
      </c>
      <c r="C4526" s="1">
        <f>IF(0=B4526,-1,LEFT(A4526,B4526-1)+0)</f>
        <v>6059</v>
      </c>
      <c r="D4526" s="1">
        <f>IF(B4526=0,-1,RIGHT(A4526,LEN(A4526)-B4526)+0)</f>
        <v>-1</v>
      </c>
      <c r="F4526" s="1">
        <f>IF(C4526&lt;0,443300000,44330*(1-POWER(C4526/$A$1,1/5.255))*1000)</f>
        <v>17630449.250692252</v>
      </c>
      <c r="H4526" s="5">
        <f t="shared" si="70"/>
        <v>0</v>
      </c>
    </row>
    <row r="4527" spans="1:8">
      <c r="A4527" s="3" t="s">
        <v>15632</v>
      </c>
      <c r="B4527" s="1">
        <f>IF(ISERROR(SEARCH(" ",A4527)), 0, SEARCH(" ",A4527))</f>
        <v>5</v>
      </c>
      <c r="C4527" s="1">
        <f>IF(0=B4527,-1,LEFT(A4527,B4527-1)+0)</f>
        <v>6039</v>
      </c>
      <c r="D4527" s="1">
        <f>IF(B4527=0,-1,RIGHT(A4527,LEN(A4527)-B4527)+0)</f>
        <v>-1</v>
      </c>
      <c r="F4527" s="1">
        <f>IF(C4527&lt;0,443300000,44330*(1-POWER(C4527/$A$1,1/5.255))*1000)</f>
        <v>17647242.758598518</v>
      </c>
      <c r="H4527" s="5">
        <f t="shared" si="70"/>
        <v>0</v>
      </c>
    </row>
    <row r="4528" spans="1:8">
      <c r="A4528" s="3" t="s">
        <v>15633</v>
      </c>
      <c r="B4528" s="1">
        <f>IF(ISERROR(SEARCH(" ",A4528)), 0, SEARCH(" ",A4528))</f>
        <v>5</v>
      </c>
      <c r="C4528" s="1">
        <f>IF(0=B4528,-1,LEFT(A4528,B4528-1)+0)</f>
        <v>6019</v>
      </c>
      <c r="D4528" s="1">
        <f>IF(B4528=0,-1,RIGHT(A4528,LEN(A4528)-B4528)+0)</f>
        <v>-1</v>
      </c>
      <c r="F4528" s="1">
        <f>IF(C4528&lt;0,443300000,44330*(1-POWER(C4528/$A$1,1/5.255))*1000)</f>
        <v>17664081.360299062</v>
      </c>
      <c r="H4528" s="5">
        <f t="shared" si="70"/>
        <v>0</v>
      </c>
    </row>
    <row r="4529" spans="1:8">
      <c r="A4529" s="3" t="s">
        <v>15634</v>
      </c>
      <c r="B4529" s="1">
        <f>IF(ISERROR(SEARCH(" ",A4529)), 0, SEARCH(" ",A4529))</f>
        <v>5</v>
      </c>
      <c r="C4529" s="1">
        <f>IF(0=B4529,-1,LEFT(A4529,B4529-1)+0)</f>
        <v>5999</v>
      </c>
      <c r="D4529" s="1">
        <f>IF(B4529=0,-1,RIGHT(A4529,LEN(A4529)-B4529)+0)</f>
        <v>-1</v>
      </c>
      <c r="F4529" s="1">
        <f>IF(C4529&lt;0,443300000,44330*(1-POWER(C4529/$A$1,1/5.255))*1000)</f>
        <v>17680965.32732287</v>
      </c>
      <c r="H4529" s="5">
        <f t="shared" si="70"/>
        <v>0</v>
      </c>
    </row>
    <row r="4530" spans="1:8">
      <c r="A4530" s="3" t="s">
        <v>15635</v>
      </c>
      <c r="B4530" s="1">
        <f>IF(ISERROR(SEARCH(" ",A4530)), 0, SEARCH(" ",A4530))</f>
        <v>5</v>
      </c>
      <c r="C4530" s="1">
        <f>IF(0=B4530,-1,LEFT(A4530,B4530-1)+0)</f>
        <v>5979</v>
      </c>
      <c r="D4530" s="1">
        <f>IF(B4530=0,-1,RIGHT(A4530,LEN(A4530)-B4530)+0)</f>
        <v>-1</v>
      </c>
      <c r="F4530" s="1">
        <f>IF(C4530&lt;0,443300000,44330*(1-POWER(C4530/$A$1,1/5.255))*1000)</f>
        <v>17697894.933745846</v>
      </c>
      <c r="H4530" s="5">
        <f t="shared" si="70"/>
        <v>0</v>
      </c>
    </row>
    <row r="4531" spans="1:8">
      <c r="A4531" s="3" t="s">
        <v>15636</v>
      </c>
      <c r="B4531" s="1">
        <f>IF(ISERROR(SEARCH(" ",A4531)), 0, SEARCH(" ",A4531))</f>
        <v>5</v>
      </c>
      <c r="C4531" s="1">
        <f>IF(0=B4531,-1,LEFT(A4531,B4531-1)+0)</f>
        <v>5959</v>
      </c>
      <c r="D4531" s="1">
        <f>IF(B4531=0,-1,RIGHT(A4531,LEN(A4531)-B4531)+0)</f>
        <v>-1</v>
      </c>
      <c r="F4531" s="1">
        <f>IF(C4531&lt;0,443300000,44330*(1-POWER(C4531/$A$1,1/5.255))*1000)</f>
        <v>17714870.456223328</v>
      </c>
      <c r="H4531" s="5">
        <f t="shared" si="70"/>
        <v>0</v>
      </c>
    </row>
    <row r="4532" spans="1:8">
      <c r="A4532" s="3" t="s">
        <v>15637</v>
      </c>
      <c r="B4532" s="1">
        <f>IF(ISERROR(SEARCH(" ",A4532)), 0, SEARCH(" ",A4532))</f>
        <v>5</v>
      </c>
      <c r="C4532" s="1">
        <f>IF(0=B4532,-1,LEFT(A4532,B4532-1)+0)</f>
        <v>5939</v>
      </c>
      <c r="D4532" s="1">
        <f>IF(B4532=0,-1,RIGHT(A4532,LEN(A4532)-B4532)+0)</f>
        <v>-1</v>
      </c>
      <c r="F4532" s="1">
        <f>IF(C4532&lt;0,443300000,44330*(1-POWER(C4532/$A$1,1/5.255))*1000)</f>
        <v>17731892.174023107</v>
      </c>
      <c r="H4532" s="5">
        <f t="shared" si="70"/>
        <v>0</v>
      </c>
    </row>
    <row r="4533" spans="1:8">
      <c r="A4533" s="3" t="s">
        <v>15638</v>
      </c>
      <c r="B4533" s="1">
        <f>IF(ISERROR(SEARCH(" ",A4533)), 0, SEARCH(" ",A4533))</f>
        <v>5</v>
      </c>
      <c r="C4533" s="1">
        <f>IF(0=B4533,-1,LEFT(A4533,B4533-1)+0)</f>
        <v>5919</v>
      </c>
      <c r="D4533" s="1">
        <f>IF(B4533=0,-1,RIGHT(A4533,LEN(A4533)-B4533)+0)</f>
        <v>-1</v>
      </c>
      <c r="F4533" s="1">
        <f>IF(C4533&lt;0,443300000,44330*(1-POWER(C4533/$A$1,1/5.255))*1000)</f>
        <v>17748960.369058993</v>
      </c>
      <c r="H4533" s="5">
        <f t="shared" si="70"/>
        <v>0</v>
      </c>
    </row>
    <row r="4534" spans="1:8">
      <c r="A4534" s="3" t="s">
        <v>15639</v>
      </c>
      <c r="B4534" s="1">
        <f>IF(ISERROR(SEARCH(" ",A4534)), 0, SEARCH(" ",A4534))</f>
        <v>5</v>
      </c>
      <c r="C4534" s="1">
        <f>IF(0=B4534,-1,LEFT(A4534,B4534-1)+0)</f>
        <v>5899</v>
      </c>
      <c r="D4534" s="1">
        <f>IF(B4534=0,-1,RIGHT(A4534,LEN(A4534)-B4534)+0)</f>
        <v>-1</v>
      </c>
      <c r="F4534" s="1">
        <f>IF(C4534&lt;0,443300000,44330*(1-POWER(C4534/$A$1,1/5.255))*1000)</f>
        <v>17766075.325924926</v>
      </c>
      <c r="H4534" s="5">
        <f t="shared" si="70"/>
        <v>0</v>
      </c>
    </row>
    <row r="4535" spans="1:8">
      <c r="A4535" s="3" t="s">
        <v>15640</v>
      </c>
      <c r="B4535" s="1">
        <f>IF(ISERROR(SEARCH(" ",A4535)), 0, SEARCH(" ",A4535))</f>
        <v>5</v>
      </c>
      <c r="C4535" s="1">
        <f>IF(0=B4535,-1,LEFT(A4535,B4535-1)+0)</f>
        <v>5879</v>
      </c>
      <c r="D4535" s="1">
        <f>IF(B4535=0,-1,RIGHT(A4535,LEN(A4535)-B4535)+0)</f>
        <v>-1</v>
      </c>
      <c r="F4535" s="1">
        <f>IF(C4535&lt;0,443300000,44330*(1-POWER(C4535/$A$1,1/5.255))*1000)</f>
        <v>17783237.331929613</v>
      </c>
      <c r="H4535" s="5">
        <f t="shared" si="70"/>
        <v>0</v>
      </c>
    </row>
    <row r="4536" spans="1:8">
      <c r="A4536" s="3" t="s">
        <v>15641</v>
      </c>
      <c r="B4536" s="1">
        <f>IF(ISERROR(SEARCH(" ",A4536)), 0, SEARCH(" ",A4536))</f>
        <v>5</v>
      </c>
      <c r="C4536" s="1">
        <f>IF(0=B4536,-1,LEFT(A4536,B4536-1)+0)</f>
        <v>5859</v>
      </c>
      <c r="D4536" s="1">
        <f>IF(B4536=0,-1,RIGHT(A4536,LEN(A4536)-B4536)+0)</f>
        <v>-1</v>
      </c>
      <c r="F4536" s="1">
        <f>IF(C4536&lt;0,443300000,44330*(1-POWER(C4536/$A$1,1/5.255))*1000)</f>
        <v>17800446.67713182</v>
      </c>
      <c r="H4536" s="5">
        <f t="shared" si="70"/>
        <v>0</v>
      </c>
    </row>
    <row r="4537" spans="1:8">
      <c r="A4537" s="3" t="s">
        <v>15642</v>
      </c>
      <c r="B4537" s="1">
        <f>IF(ISERROR(SEARCH(" ",A4537)), 0, SEARCH(" ",A4537))</f>
        <v>5</v>
      </c>
      <c r="C4537" s="1">
        <f>IF(0=B4537,-1,LEFT(A4537,B4537-1)+0)</f>
        <v>5839</v>
      </c>
      <c r="D4537" s="1">
        <f>IF(B4537=0,-1,RIGHT(A4537,LEN(A4537)-B4537)+0)</f>
        <v>-1</v>
      </c>
      <c r="F4537" s="1">
        <f>IF(C4537&lt;0,443300000,44330*(1-POWER(C4537/$A$1,1/5.255))*1000)</f>
        <v>17817703.654376127</v>
      </c>
      <c r="H4537" s="5">
        <f t="shared" si="70"/>
        <v>0</v>
      </c>
    </row>
    <row r="4538" spans="1:8">
      <c r="A4538" s="3" t="s">
        <v>15643</v>
      </c>
      <c r="B4538" s="1">
        <f>IF(ISERROR(SEARCH(" ",A4538)), 0, SEARCH(" ",A4538))</f>
        <v>5</v>
      </c>
      <c r="C4538" s="1">
        <f>IF(0=B4538,-1,LEFT(A4538,B4538-1)+0)</f>
        <v>5819</v>
      </c>
      <c r="D4538" s="1">
        <f>IF(B4538=0,-1,RIGHT(A4538,LEN(A4538)-B4538)+0)</f>
        <v>-1</v>
      </c>
      <c r="F4538" s="1">
        <f>IF(C4538&lt;0,443300000,44330*(1-POWER(C4538/$A$1,1/5.255))*1000)</f>
        <v>17835008.559329357</v>
      </c>
      <c r="H4538" s="5">
        <f t="shared" si="70"/>
        <v>0</v>
      </c>
    </row>
    <row r="4539" spans="1:8">
      <c r="A4539" s="3" t="s">
        <v>15644</v>
      </c>
      <c r="B4539" s="1">
        <f>IF(ISERROR(SEARCH(" ",A4539)), 0, SEARCH(" ",A4539))</f>
        <v>5</v>
      </c>
      <c r="C4539" s="1">
        <f>IF(0=B4539,-1,LEFT(A4539,B4539-1)+0)</f>
        <v>5799</v>
      </c>
      <c r="D4539" s="1">
        <f>IF(B4539=0,-1,RIGHT(A4539,LEN(A4539)-B4539)+0)</f>
        <v>-1</v>
      </c>
      <c r="F4539" s="1">
        <f>IF(C4539&lt;0,443300000,44330*(1-POWER(C4539/$A$1,1/5.255))*1000)</f>
        <v>17852361.690517589</v>
      </c>
      <c r="H4539" s="5">
        <f t="shared" si="70"/>
        <v>0</v>
      </c>
    </row>
    <row r="4540" spans="1:8">
      <c r="A4540" s="3" t="s">
        <v>15645</v>
      </c>
      <c r="B4540" s="1">
        <f>IF(ISERROR(SEARCH(" ",A4540)), 0, SEARCH(" ",A4540))</f>
        <v>5</v>
      </c>
      <c r="C4540" s="1">
        <f>IF(0=B4540,-1,LEFT(A4540,B4540-1)+0)</f>
        <v>5779</v>
      </c>
      <c r="D4540" s="1">
        <f>IF(B4540=0,-1,RIGHT(A4540,LEN(A4540)-B4540)+0)</f>
        <v>-1</v>
      </c>
      <c r="F4540" s="1">
        <f>IF(C4540&lt;0,443300000,44330*(1-POWER(C4540/$A$1,1/5.255))*1000)</f>
        <v>17869763.349363759</v>
      </c>
      <c r="H4540" s="5">
        <f t="shared" si="70"/>
        <v>0</v>
      </c>
    </row>
    <row r="4541" spans="1:8">
      <c r="A4541" s="3" t="s">
        <v>15646</v>
      </c>
      <c r="B4541" s="1">
        <f>IF(ISERROR(SEARCH(" ",A4541)), 0, SEARCH(" ",A4541))</f>
        <v>5</v>
      </c>
      <c r="C4541" s="1">
        <f>IF(0=B4541,-1,LEFT(A4541,B4541-1)+0)</f>
        <v>5759</v>
      </c>
      <c r="D4541" s="1">
        <f>IF(B4541=0,-1,RIGHT(A4541,LEN(A4541)-B4541)+0)</f>
        <v>-1</v>
      </c>
      <c r="F4541" s="1">
        <f>IF(C4541&lt;0,443300000,44330*(1-POWER(C4541/$A$1,1/5.255))*1000)</f>
        <v>17887213.840225924</v>
      </c>
      <c r="H4541" s="5">
        <f t="shared" si="70"/>
        <v>0</v>
      </c>
    </row>
    <row r="4542" spans="1:8">
      <c r="A4542" s="3" t="s">
        <v>15647</v>
      </c>
      <c r="B4542" s="1">
        <f>IF(ISERROR(SEARCH(" ",A4542)), 0, SEARCH(" ",A4542))</f>
        <v>5</v>
      </c>
      <c r="C4542" s="1">
        <f>IF(0=B4542,-1,LEFT(A4542,B4542-1)+0)</f>
        <v>5739</v>
      </c>
      <c r="D4542" s="1">
        <f>IF(B4542=0,-1,RIGHT(A4542,LEN(A4542)-B4542)+0)</f>
        <v>-1</v>
      </c>
      <c r="F4542" s="1">
        <f>IF(C4542&lt;0,443300000,44330*(1-POWER(C4542/$A$1,1/5.255))*1000)</f>
        <v>17904713.470436152</v>
      </c>
      <c r="H4542" s="5">
        <f t="shared" si="70"/>
        <v>0</v>
      </c>
    </row>
    <row r="4543" spans="1:8">
      <c r="A4543" s="3" t="s">
        <v>15648</v>
      </c>
      <c r="B4543" s="1">
        <f>IF(ISERROR(SEARCH(" ",A4543)), 0, SEARCH(" ",A4543))</f>
        <v>5</v>
      </c>
      <c r="C4543" s="1">
        <f>IF(0=B4543,-1,LEFT(A4543,B4543-1)+0)</f>
        <v>5719</v>
      </c>
      <c r="D4543" s="1">
        <f>IF(B4543=0,-1,RIGHT(A4543,LEN(A4543)-B4543)+0)</f>
        <v>-1</v>
      </c>
      <c r="F4543" s="1">
        <f>IF(C4543&lt;0,443300000,44330*(1-POWER(C4543/$A$1,1/5.255))*1000)</f>
        <v>17922262.550340038</v>
      </c>
      <c r="H4543" s="5">
        <f t="shared" si="70"/>
        <v>0</v>
      </c>
    </row>
    <row r="4544" spans="1:8">
      <c r="A4544" s="3" t="s">
        <v>15649</v>
      </c>
      <c r="B4544" s="1">
        <f>IF(ISERROR(SEARCH(" ",A4544)), 0, SEARCH(" ",A4544))</f>
        <v>5</v>
      </c>
      <c r="C4544" s="1">
        <f>IF(0=B4544,-1,LEFT(A4544,B4544-1)+0)</f>
        <v>5699</v>
      </c>
      <c r="D4544" s="1">
        <f>IF(B4544=0,-1,RIGHT(A4544,LEN(A4544)-B4544)+0)</f>
        <v>-1</v>
      </c>
      <c r="F4544" s="1">
        <f>IF(C4544&lt;0,443300000,44330*(1-POWER(C4544/$A$1,1/5.255))*1000)</f>
        <v>17939861.393336941</v>
      </c>
      <c r="H4544" s="5">
        <f t="shared" si="70"/>
        <v>0</v>
      </c>
    </row>
    <row r="4545" spans="1:8">
      <c r="A4545" s="3" t="s">
        <v>15650</v>
      </c>
      <c r="B4545" s="1">
        <f>IF(ISERROR(SEARCH(" ",A4545)), 0, SEARCH(" ",A4545))</f>
        <v>5</v>
      </c>
      <c r="C4545" s="1">
        <f>IF(0=B4545,-1,LEFT(A4545,B4545-1)+0)</f>
        <v>5679</v>
      </c>
      <c r="D4545" s="1">
        <f>IF(B4545=0,-1,RIGHT(A4545,LEN(A4545)-B4545)+0)</f>
        <v>-1</v>
      </c>
      <c r="F4545" s="1">
        <f>IF(C4545&lt;0,443300000,44330*(1-POWER(C4545/$A$1,1/5.255))*1000)</f>
        <v>17957510.315920848</v>
      </c>
      <c r="H4545" s="5">
        <f t="shared" si="70"/>
        <v>0</v>
      </c>
    </row>
    <row r="4546" spans="1:8">
      <c r="A4546" s="3" t="s">
        <v>15651</v>
      </c>
      <c r="B4546" s="1">
        <f>IF(ISERROR(SEARCH(" ",A4546)), 0, SEARCH(" ",A4546))</f>
        <v>5</v>
      </c>
      <c r="C4546" s="1">
        <f>IF(0=B4546,-1,LEFT(A4546,B4546-1)+0)</f>
        <v>5659</v>
      </c>
      <c r="D4546" s="1">
        <f>IF(B4546=0,-1,RIGHT(A4546,LEN(A4546)-B4546)+0)</f>
        <v>-1</v>
      </c>
      <c r="F4546" s="1">
        <f>IF(C4546&lt;0,443300000,44330*(1-POWER(C4546/$A$1,1/5.255))*1000)</f>
        <v>17975209.637721974</v>
      </c>
      <c r="H4546" s="5">
        <f t="shared" si="70"/>
        <v>0</v>
      </c>
    </row>
    <row r="4547" spans="1:8">
      <c r="A4547" s="3" t="s">
        <v>15652</v>
      </c>
      <c r="B4547" s="1">
        <f>IF(ISERROR(SEARCH(" ",A4547)), 0, SEARCH(" ",A4547))</f>
        <v>5</v>
      </c>
      <c r="C4547" s="1">
        <f>IF(0=B4547,-1,LEFT(A4547,B4547-1)+0)</f>
        <v>5639</v>
      </c>
      <c r="D4547" s="1">
        <f>IF(B4547=0,-1,RIGHT(A4547,LEN(A4547)-B4547)+0)</f>
        <v>-1</v>
      </c>
      <c r="F4547" s="1">
        <f>IF(C4547&lt;0,443300000,44330*(1-POWER(C4547/$A$1,1/5.255))*1000)</f>
        <v>17992959.681549024</v>
      </c>
      <c r="H4547" s="5">
        <f t="shared" si="70"/>
        <v>0</v>
      </c>
    </row>
    <row r="4548" spans="1:8">
      <c r="A4548" s="3" t="s">
        <v>15653</v>
      </c>
      <c r="B4548" s="1">
        <f>IF(ISERROR(SEARCH(" ",A4548)), 0, SEARCH(" ",A4548))</f>
        <v>5</v>
      </c>
      <c r="C4548" s="1">
        <f>IF(0=B4548,-1,LEFT(A4548,B4548-1)+0)</f>
        <v>5619</v>
      </c>
      <c r="D4548" s="1">
        <f>IF(B4548=0,-1,RIGHT(A4548,LEN(A4548)-B4548)+0)</f>
        <v>-1</v>
      </c>
      <c r="F4548" s="1">
        <f>IF(C4548&lt;0,443300000,44330*(1-POWER(C4548/$A$1,1/5.255))*1000)</f>
        <v>18010760.773432221</v>
      </c>
      <c r="H4548" s="5">
        <f t="shared" ref="H4548:H4611" si="71">IF(D4548&gt;0,ABS((F4548-D4548)/D4548),0)</f>
        <v>0</v>
      </c>
    </row>
    <row r="4549" spans="1:8">
      <c r="A4549" s="3" t="s">
        <v>15654</v>
      </c>
      <c r="B4549" s="1">
        <f>IF(ISERROR(SEARCH(" ",A4549)), 0, SEARCH(" ",A4549))</f>
        <v>5</v>
      </c>
      <c r="C4549" s="1">
        <f>IF(0=B4549,-1,LEFT(A4549,B4549-1)+0)</f>
        <v>5599</v>
      </c>
      <c r="D4549" s="1">
        <f>IF(B4549=0,-1,RIGHT(A4549,LEN(A4549)-B4549)+0)</f>
        <v>-1</v>
      </c>
      <c r="F4549" s="1">
        <f>IF(C4549&lt;0,443300000,44330*(1-POWER(C4549/$A$1,1/5.255))*1000)</f>
        <v>18028613.242667057</v>
      </c>
      <c r="H4549" s="5">
        <f t="shared" si="71"/>
        <v>0</v>
      </c>
    </row>
    <row r="4550" spans="1:8">
      <c r="A4550" s="3" t="s">
        <v>15655</v>
      </c>
      <c r="B4550" s="1">
        <f>IF(ISERROR(SEARCH(" ",A4550)), 0, SEARCH(" ",A4550))</f>
        <v>5</v>
      </c>
      <c r="C4550" s="1">
        <f>IF(0=B4550,-1,LEFT(A4550,B4550-1)+0)</f>
        <v>5579</v>
      </c>
      <c r="D4550" s="1">
        <f>IF(B4550=0,-1,RIGHT(A4550,LEN(A4550)-B4550)+0)</f>
        <v>-1</v>
      </c>
      <c r="F4550" s="1">
        <f>IF(C4550&lt;0,443300000,44330*(1-POWER(C4550/$A$1,1/5.255))*1000)</f>
        <v>18046517.421858776</v>
      </c>
      <c r="H4550" s="5">
        <f t="shared" si="71"/>
        <v>0</v>
      </c>
    </row>
    <row r="4551" spans="1:8">
      <c r="A4551" s="3" t="s">
        <v>15656</v>
      </c>
      <c r="B4551" s="1">
        <f>IF(ISERROR(SEARCH(" ",A4551)), 0, SEARCH(" ",A4551))</f>
        <v>5</v>
      </c>
      <c r="C4551" s="1">
        <f>IF(0=B4551,-1,LEFT(A4551,B4551-1)+0)</f>
        <v>5559</v>
      </c>
      <c r="D4551" s="1">
        <f>IF(B4551=0,-1,RIGHT(A4551,LEN(A4551)-B4551)+0)</f>
        <v>-1</v>
      </c>
      <c r="F4551" s="1">
        <f>IF(C4551&lt;0,443300000,44330*(1-POWER(C4551/$A$1,1/5.255))*1000)</f>
        <v>18064473.646967661</v>
      </c>
      <c r="H4551" s="5">
        <f t="shared" si="71"/>
        <v>0</v>
      </c>
    </row>
    <row r="4552" spans="1:8">
      <c r="A4552" s="3" t="s">
        <v>15657</v>
      </c>
      <c r="B4552" s="1">
        <f>IF(ISERROR(SEARCH(" ",A4552)), 0, SEARCH(" ",A4552))</f>
        <v>5</v>
      </c>
      <c r="C4552" s="1">
        <f>IF(0=B4552,-1,LEFT(A4552,B4552-1)+0)</f>
        <v>5539</v>
      </c>
      <c r="D4552" s="1">
        <f>IF(B4552=0,-1,RIGHT(A4552,LEN(A4552)-B4552)+0)</f>
        <v>-1</v>
      </c>
      <c r="F4552" s="1">
        <f>IF(C4552&lt;0,443300000,44330*(1-POWER(C4552/$A$1,1/5.255))*1000)</f>
        <v>18082482.25735506</v>
      </c>
      <c r="H4552" s="5">
        <f t="shared" si="71"/>
        <v>0</v>
      </c>
    </row>
    <row r="4553" spans="1:8">
      <c r="A4553" s="3" t="s">
        <v>15658</v>
      </c>
      <c r="B4553" s="1">
        <f>IF(ISERROR(SEARCH(" ",A4553)), 0, SEARCH(" ",A4553))</f>
        <v>5</v>
      </c>
      <c r="C4553" s="1">
        <f>IF(0=B4553,-1,LEFT(A4553,B4553-1)+0)</f>
        <v>5519</v>
      </c>
      <c r="D4553" s="1">
        <f>IF(B4553=0,-1,RIGHT(A4553,LEN(A4553)-B4553)+0)</f>
        <v>-1</v>
      </c>
      <c r="F4553" s="1">
        <f>IF(C4553&lt;0,443300000,44330*(1-POWER(C4553/$A$1,1/5.255))*1000)</f>
        <v>18100543.59583028</v>
      </c>
      <c r="H4553" s="5">
        <f t="shared" si="71"/>
        <v>0</v>
      </c>
    </row>
    <row r="4554" spans="1:8">
      <c r="A4554" s="3" t="s">
        <v>15659</v>
      </c>
      <c r="B4554" s="1">
        <f>IF(ISERROR(SEARCH(" ",A4554)), 0, SEARCH(" ",A4554))</f>
        <v>5</v>
      </c>
      <c r="C4554" s="1">
        <f>IF(0=B4554,-1,LEFT(A4554,B4554-1)+0)</f>
        <v>5499</v>
      </c>
      <c r="D4554" s="1">
        <f>IF(B4554=0,-1,RIGHT(A4554,LEN(A4554)-B4554)+0)</f>
        <v>-1</v>
      </c>
      <c r="F4554" s="1">
        <f>IF(C4554&lt;0,443300000,44330*(1-POWER(C4554/$A$1,1/5.255))*1000)</f>
        <v>18118658.00869821</v>
      </c>
      <c r="H4554" s="5">
        <f t="shared" si="71"/>
        <v>0</v>
      </c>
    </row>
    <row r="4555" spans="1:8">
      <c r="A4555" s="3" t="s">
        <v>15660</v>
      </c>
      <c r="B4555" s="1">
        <f>IF(ISERROR(SEARCH(" ",A4555)), 0, SEARCH(" ",A4555))</f>
        <v>5</v>
      </c>
      <c r="C4555" s="1">
        <f>IF(0=B4555,-1,LEFT(A4555,B4555-1)+0)</f>
        <v>5479</v>
      </c>
      <c r="D4555" s="1">
        <f>IF(B4555=0,-1,RIGHT(A4555,LEN(A4555)-B4555)+0)</f>
        <v>-1</v>
      </c>
      <c r="F4555" s="1">
        <f>IF(C4555&lt;0,443300000,44330*(1-POWER(C4555/$A$1,1/5.255))*1000)</f>
        <v>18136825.84580788</v>
      </c>
      <c r="H4555" s="5">
        <f t="shared" si="71"/>
        <v>0</v>
      </c>
    </row>
    <row r="4556" spans="1:8">
      <c r="A4556" s="3" t="s">
        <v>15661</v>
      </c>
      <c r="B4556" s="1">
        <f>IF(ISERROR(SEARCH(" ",A4556)), 0, SEARCH(" ",A4556))</f>
        <v>5</v>
      </c>
      <c r="C4556" s="1">
        <f>IF(0=B4556,-1,LEFT(A4556,B4556-1)+0)</f>
        <v>5459</v>
      </c>
      <c r="D4556" s="1">
        <f>IF(B4556=0,-1,RIGHT(A4556,LEN(A4556)-B4556)+0)</f>
        <v>-1</v>
      </c>
      <c r="F4556" s="1">
        <f>IF(C4556&lt;0,443300000,44330*(1-POWER(C4556/$A$1,1/5.255))*1000)</f>
        <v>18155047.460601773</v>
      </c>
      <c r="H4556" s="5">
        <f t="shared" si="71"/>
        <v>0</v>
      </c>
    </row>
    <row r="4557" spans="1:8">
      <c r="A4557" s="3" t="s">
        <v>15662</v>
      </c>
      <c r="B4557" s="1">
        <f>IF(ISERROR(SEARCH(" ",A4557)), 0, SEARCH(" ",A4557))</f>
        <v>5</v>
      </c>
      <c r="C4557" s="1">
        <f>IF(0=B4557,-1,LEFT(A4557,B4557-1)+0)</f>
        <v>5439</v>
      </c>
      <c r="D4557" s="1">
        <f>IF(B4557=0,-1,RIGHT(A4557,LEN(A4557)-B4557)+0)</f>
        <v>-1</v>
      </c>
      <c r="F4557" s="1">
        <f>IF(C4557&lt;0,443300000,44330*(1-POWER(C4557/$A$1,1/5.255))*1000)</f>
        <v>18173323.210166093</v>
      </c>
      <c r="H4557" s="5">
        <f t="shared" si="71"/>
        <v>0</v>
      </c>
    </row>
    <row r="4558" spans="1:8">
      <c r="A4558" s="3" t="s">
        <v>15663</v>
      </c>
      <c r="B4558" s="1">
        <f>IF(ISERROR(SEARCH(" ",A4558)), 0, SEARCH(" ",A4558))</f>
        <v>5</v>
      </c>
      <c r="C4558" s="1">
        <f>IF(0=B4558,-1,LEFT(A4558,B4558-1)+0)</f>
        <v>5419</v>
      </c>
      <c r="D4558" s="1">
        <f>IF(B4558=0,-1,RIGHT(A4558,LEN(A4558)-B4558)+0)</f>
        <v>-1</v>
      </c>
      <c r="F4558" s="1">
        <f>IF(C4558&lt;0,443300000,44330*(1-POWER(C4558/$A$1,1/5.255))*1000)</f>
        <v>18191653.455281861</v>
      </c>
      <c r="H4558" s="5">
        <f t="shared" si="71"/>
        <v>0</v>
      </c>
    </row>
    <row r="4559" spans="1:8">
      <c r="A4559" s="3" t="s">
        <v>15664</v>
      </c>
      <c r="B4559" s="1">
        <f>IF(ISERROR(SEARCH(" ",A4559)), 0, SEARCH(" ",A4559))</f>
        <v>5</v>
      </c>
      <c r="C4559" s="1">
        <f>IF(0=B4559,-1,LEFT(A4559,B4559-1)+0)</f>
        <v>5399</v>
      </c>
      <c r="D4559" s="1">
        <f>IF(B4559=0,-1,RIGHT(A4559,LEN(A4559)-B4559)+0)</f>
        <v>-1</v>
      </c>
      <c r="F4559" s="1">
        <f>IF(C4559&lt;0,443300000,44330*(1-POWER(C4559/$A$1,1/5.255))*1000)</f>
        <v>18210038.560476955</v>
      </c>
      <c r="H4559" s="5">
        <f t="shared" si="71"/>
        <v>0</v>
      </c>
    </row>
    <row r="4560" spans="1:8">
      <c r="A4560" s="3" t="s">
        <v>15665</v>
      </c>
      <c r="B4560" s="1">
        <f>IF(ISERROR(SEARCH(" ",A4560)), 0, SEARCH(" ",A4560))</f>
        <v>5</v>
      </c>
      <c r="C4560" s="1">
        <f>IF(0=B4560,-1,LEFT(A4560,B4560-1)+0)</f>
        <v>5379</v>
      </c>
      <c r="D4560" s="1">
        <f>IF(B4560=0,-1,RIGHT(A4560,LEN(A4560)-B4560)+0)</f>
        <v>-1</v>
      </c>
      <c r="F4560" s="1">
        <f>IF(C4560&lt;0,443300000,44330*(1-POWER(C4560/$A$1,1/5.255))*1000)</f>
        <v>18228478.894079059</v>
      </c>
      <c r="H4560" s="5">
        <f t="shared" si="71"/>
        <v>0</v>
      </c>
    </row>
    <row r="4561" spans="1:8">
      <c r="A4561" s="3" t="s">
        <v>15666</v>
      </c>
      <c r="B4561" s="1">
        <f>IF(ISERROR(SEARCH(" ",A4561)), 0, SEARCH(" ",A4561))</f>
        <v>5</v>
      </c>
      <c r="C4561" s="1">
        <f>IF(0=B4561,-1,LEFT(A4561,B4561-1)+0)</f>
        <v>5359</v>
      </c>
      <c r="D4561" s="1">
        <f>IF(B4561=0,-1,RIGHT(A4561,LEN(A4561)-B4561)+0)</f>
        <v>-1</v>
      </c>
      <c r="F4561" s="1">
        <f>IF(C4561&lt;0,443300000,44330*(1-POWER(C4561/$A$1,1/5.255))*1000)</f>
        <v>18246974.828269597</v>
      </c>
      <c r="H4561" s="5">
        <f t="shared" si="71"/>
        <v>0</v>
      </c>
    </row>
    <row r="4562" spans="1:8">
      <c r="A4562" s="3" t="s">
        <v>15667</v>
      </c>
      <c r="B4562" s="1">
        <f>IF(ISERROR(SEARCH(" ",A4562)), 0, SEARCH(" ",A4562))</f>
        <v>5</v>
      </c>
      <c r="C4562" s="1">
        <f>IF(0=B4562,-1,LEFT(A4562,B4562-1)+0)</f>
        <v>5339</v>
      </c>
      <c r="D4562" s="1">
        <f>IF(B4562=0,-1,RIGHT(A4562,LEN(A4562)-B4562)+0)</f>
        <v>-1</v>
      </c>
      <c r="F4562" s="1">
        <f>IF(C4562&lt;0,443300000,44330*(1-POWER(C4562/$A$1,1/5.255))*1000)</f>
        <v>18265526.739138562</v>
      </c>
      <c r="H4562" s="5">
        <f t="shared" si="71"/>
        <v>0</v>
      </c>
    </row>
    <row r="4563" spans="1:8">
      <c r="A4563" s="3" t="s">
        <v>15668</v>
      </c>
      <c r="B4563" s="1">
        <f>IF(ISERROR(SEARCH(" ",A4563)), 0, SEARCH(" ",A4563))</f>
        <v>5</v>
      </c>
      <c r="C4563" s="1">
        <f>IF(0=B4563,-1,LEFT(A4563,B4563-1)+0)</f>
        <v>5319</v>
      </c>
      <c r="D4563" s="1">
        <f>IF(B4563=0,-1,RIGHT(A4563,LEN(A4563)-B4563)+0)</f>
        <v>-1</v>
      </c>
      <c r="F4563" s="1">
        <f>IF(C4563&lt;0,443300000,44330*(1-POWER(C4563/$A$1,1/5.255))*1000)</f>
        <v>18284135.006740425</v>
      </c>
      <c r="H4563" s="5">
        <f t="shared" si="71"/>
        <v>0</v>
      </c>
    </row>
    <row r="4564" spans="1:8">
      <c r="A4564" s="3" t="s">
        <v>15669</v>
      </c>
      <c r="B4564" s="1">
        <f>IF(ISERROR(SEARCH(" ",A4564)), 0, SEARCH(" ",A4564))</f>
        <v>5</v>
      </c>
      <c r="C4564" s="1">
        <f>IF(0=B4564,-1,LEFT(A4564,B4564-1)+0)</f>
        <v>5299</v>
      </c>
      <c r="D4564" s="1">
        <f>IF(B4564=0,-1,RIGHT(A4564,LEN(A4564)-B4564)+0)</f>
        <v>-1</v>
      </c>
      <c r="F4564" s="1">
        <f>IF(C4564&lt;0,443300000,44330*(1-POWER(C4564/$A$1,1/5.255))*1000)</f>
        <v>18302800.015150979</v>
      </c>
      <c r="H4564" s="5">
        <f t="shared" si="71"/>
        <v>0</v>
      </c>
    </row>
    <row r="4565" spans="1:8">
      <c r="A4565" s="3" t="s">
        <v>15670</v>
      </c>
      <c r="B4565" s="1">
        <f>IF(ISERROR(SEARCH(" ",A4565)), 0, SEARCH(" ",A4565))</f>
        <v>5</v>
      </c>
      <c r="C4565" s="1">
        <f>IF(0=B4565,-1,LEFT(A4565,B4565-1)+0)</f>
        <v>5279</v>
      </c>
      <c r="D4565" s="1">
        <f>IF(B4565=0,-1,RIGHT(A4565,LEN(A4565)-B4565)+0)</f>
        <v>-1</v>
      </c>
      <c r="F4565" s="1">
        <f>IF(C4565&lt;0,443300000,44330*(1-POWER(C4565/$A$1,1/5.255))*1000)</f>
        <v>18321522.152525283</v>
      </c>
      <c r="H4565" s="5">
        <f t="shared" si="71"/>
        <v>0</v>
      </c>
    </row>
    <row r="4566" spans="1:8">
      <c r="A4566" s="3" t="s">
        <v>15671</v>
      </c>
      <c r="B4566" s="1">
        <f>IF(ISERROR(SEARCH(" ",A4566)), 0, SEARCH(" ",A4566))</f>
        <v>5</v>
      </c>
      <c r="C4566" s="1">
        <f>IF(0=B4566,-1,LEFT(A4566,B4566-1)+0)</f>
        <v>5259</v>
      </c>
      <c r="D4566" s="1">
        <f>IF(B4566=0,-1,RIGHT(A4566,LEN(A4566)-B4566)+0)</f>
        <v>-1</v>
      </c>
      <c r="F4566" s="1">
        <f>IF(C4566&lt;0,443300000,44330*(1-POWER(C4566/$A$1,1/5.255))*1000)</f>
        <v>18340301.811156604</v>
      </c>
      <c r="H4566" s="5">
        <f t="shared" si="71"/>
        <v>0</v>
      </c>
    </row>
    <row r="4567" spans="1:8">
      <c r="A4567" s="3" t="s">
        <v>15672</v>
      </c>
      <c r="B4567" s="1">
        <f>IF(ISERROR(SEARCH(" ",A4567)), 0, SEARCH(" ",A4567))</f>
        <v>5</v>
      </c>
      <c r="C4567" s="1">
        <f>IF(0=B4567,-1,LEFT(A4567,B4567-1)+0)</f>
        <v>5239</v>
      </c>
      <c r="D4567" s="1">
        <f>IF(B4567=0,-1,RIGHT(A4567,LEN(A4567)-B4567)+0)</f>
        <v>-1</v>
      </c>
      <c r="F4567" s="1">
        <f>IF(C4567&lt;0,443300000,44330*(1-POWER(C4567/$A$1,1/5.255))*1000)</f>
        <v>18359139.387536477</v>
      </c>
      <c r="H4567" s="5">
        <f t="shared" si="71"/>
        <v>0</v>
      </c>
    </row>
    <row r="4568" spans="1:8">
      <c r="A4568" s="3" t="s">
        <v>15673</v>
      </c>
      <c r="B4568" s="1">
        <f>IF(ISERROR(SEARCH(" ",A4568)), 0, SEARCH(" ",A4568))</f>
        <v>5</v>
      </c>
      <c r="C4568" s="1">
        <f>IF(0=B4568,-1,LEFT(A4568,B4568-1)+0)</f>
        <v>5219</v>
      </c>
      <c r="D4568" s="1">
        <f>IF(B4568=0,-1,RIGHT(A4568,LEN(A4568)-B4568)+0)</f>
        <v>-1</v>
      </c>
      <c r="F4568" s="1">
        <f>IF(C4568&lt;0,443300000,44330*(1-POWER(C4568/$A$1,1/5.255))*1000)</f>
        <v>18378035.282415852</v>
      </c>
      <c r="H4568" s="5">
        <f t="shared" si="71"/>
        <v>0</v>
      </c>
    </row>
    <row r="4569" spans="1:8">
      <c r="A4569" s="3" t="s">
        <v>15674</v>
      </c>
      <c r="B4569" s="1">
        <f>IF(ISERROR(SEARCH(" ",A4569)), 0, SEARCH(" ",A4569))</f>
        <v>5</v>
      </c>
      <c r="C4569" s="1">
        <f>IF(0=B4569,-1,LEFT(A4569,B4569-1)+0)</f>
        <v>5199</v>
      </c>
      <c r="D4569" s="1">
        <f>IF(B4569=0,-1,RIGHT(A4569,LEN(A4569)-B4569)+0)</f>
        <v>-1</v>
      </c>
      <c r="F4569" s="1">
        <f>IF(C4569&lt;0,443300000,44330*(1-POWER(C4569/$A$1,1/5.255))*1000)</f>
        <v>18396989.90086738</v>
      </c>
      <c r="H4569" s="5">
        <f t="shared" si="71"/>
        <v>0</v>
      </c>
    </row>
    <row r="4570" spans="1:8">
      <c r="A4570" s="3" t="s">
        <v>15675</v>
      </c>
      <c r="B4570" s="1">
        <f>IF(ISERROR(SEARCH(" ",A4570)), 0, SEARCH(" ",A4570))</f>
        <v>5</v>
      </c>
      <c r="C4570" s="1">
        <f>IF(0=B4570,-1,LEFT(A4570,B4570-1)+0)</f>
        <v>5179</v>
      </c>
      <c r="D4570" s="1">
        <f>IF(B4570=0,-1,RIGHT(A4570,LEN(A4570)-B4570)+0)</f>
        <v>-1</v>
      </c>
      <c r="F4570" s="1">
        <f>IF(C4570&lt;0,443300000,44330*(1-POWER(C4570/$A$1,1/5.255))*1000)</f>
        <v>18416003.652348869</v>
      </c>
      <c r="H4570" s="5">
        <f t="shared" si="71"/>
        <v>0</v>
      </c>
    </row>
    <row r="4571" spans="1:8">
      <c r="A4571" s="3" t="s">
        <v>15676</v>
      </c>
      <c r="B4571" s="1">
        <f>IF(ISERROR(SEARCH(" ",A4571)), 0, SEARCH(" ",A4571))</f>
        <v>5</v>
      </c>
      <c r="C4571" s="1">
        <f>IF(0=B4571,-1,LEFT(A4571,B4571-1)+0)</f>
        <v>5159</v>
      </c>
      <c r="D4571" s="1">
        <f>IF(B4571=0,-1,RIGHT(A4571,LEN(A4571)-B4571)+0)</f>
        <v>-1</v>
      </c>
      <c r="F4571" s="1">
        <f>IF(C4571&lt;0,443300000,44330*(1-POWER(C4571/$A$1,1/5.255))*1000)</f>
        <v>18435076.950767841</v>
      </c>
      <c r="H4571" s="5">
        <f t="shared" si="71"/>
        <v>0</v>
      </c>
    </row>
    <row r="4572" spans="1:8">
      <c r="A4572" s="3" t="s">
        <v>15677</v>
      </c>
      <c r="B4572" s="1">
        <f>IF(ISERROR(SEARCH(" ",A4572)), 0, SEARCH(" ",A4572))</f>
        <v>5</v>
      </c>
      <c r="C4572" s="1">
        <f>IF(0=B4572,-1,LEFT(A4572,B4572-1)+0)</f>
        <v>5139</v>
      </c>
      <c r="D4572" s="1">
        <f>IF(B4572=0,-1,RIGHT(A4572,LEN(A4572)-B4572)+0)</f>
        <v>-1</v>
      </c>
      <c r="F4572" s="1">
        <f>IF(C4572&lt;0,443300000,44330*(1-POWER(C4572/$A$1,1/5.255))*1000)</f>
        <v>18454210.214547429</v>
      </c>
      <c r="H4572" s="5">
        <f t="shared" si="71"/>
        <v>0</v>
      </c>
    </row>
    <row r="4573" spans="1:8">
      <c r="A4573" s="3" t="s">
        <v>15678</v>
      </c>
      <c r="B4573" s="1">
        <f>IF(ISERROR(SEARCH(" ",A4573)), 0, SEARCH(" ",A4573))</f>
        <v>5</v>
      </c>
      <c r="C4573" s="1">
        <f>IF(0=B4573,-1,LEFT(A4573,B4573-1)+0)</f>
        <v>5119</v>
      </c>
      <c r="D4573" s="1">
        <f>IF(B4573=0,-1,RIGHT(A4573,LEN(A4573)-B4573)+0)</f>
        <v>-1</v>
      </c>
      <c r="F4573" s="1">
        <f>IF(C4573&lt;0,443300000,44330*(1-POWER(C4573/$A$1,1/5.255))*1000)</f>
        <v>18473403.866693396</v>
      </c>
      <c r="H4573" s="5">
        <f t="shared" si="71"/>
        <v>0</v>
      </c>
    </row>
    <row r="4574" spans="1:8">
      <c r="A4574" s="3" t="s">
        <v>15679</v>
      </c>
      <c r="B4574" s="1">
        <f>IF(ISERROR(SEARCH(" ",A4574)), 0, SEARCH(" ",A4574))</f>
        <v>5</v>
      </c>
      <c r="C4574" s="1">
        <f>IF(0=B4574,-1,LEFT(A4574,B4574-1)+0)</f>
        <v>5099</v>
      </c>
      <c r="D4574" s="1">
        <f>IF(B4574=0,-1,RIGHT(A4574,LEN(A4574)-B4574)+0)</f>
        <v>-1</v>
      </c>
      <c r="F4574" s="1">
        <f>IF(C4574&lt;0,443300000,44330*(1-POWER(C4574/$A$1,1/5.255))*1000)</f>
        <v>18492658.334862422</v>
      </c>
      <c r="H4574" s="5">
        <f t="shared" si="71"/>
        <v>0</v>
      </c>
    </row>
    <row r="4575" spans="1:8">
      <c r="A4575" s="3" t="s">
        <v>15680</v>
      </c>
      <c r="B4575" s="1">
        <f>IF(ISERROR(SEARCH(" ",A4575)), 0, SEARCH(" ",A4575))</f>
        <v>5</v>
      </c>
      <c r="C4575" s="1">
        <f>IF(0=B4575,-1,LEFT(A4575,B4575-1)+0)</f>
        <v>5079</v>
      </c>
      <c r="D4575" s="1">
        <f>IF(B4575=0,-1,RIGHT(A4575,LEN(A4575)-B4575)+0)</f>
        <v>-1</v>
      </c>
      <c r="F4575" s="1">
        <f>IF(C4575&lt;0,443300000,44330*(1-POWER(C4575/$A$1,1/5.255))*1000)</f>
        <v>18511974.051431797</v>
      </c>
      <c r="H4575" s="5">
        <f t="shared" si="71"/>
        <v>0</v>
      </c>
    </row>
    <row r="4576" spans="1:8">
      <c r="A4576" s="3" t="s">
        <v>15681</v>
      </c>
      <c r="B4576" s="1">
        <f>IF(ISERROR(SEARCH(" ",A4576)), 0, SEARCH(" ",A4576))</f>
        <v>5</v>
      </c>
      <c r="C4576" s="1">
        <f>IF(0=B4576,-1,LEFT(A4576,B4576-1)+0)</f>
        <v>5059</v>
      </c>
      <c r="D4576" s="1">
        <f>IF(B4576=0,-1,RIGHT(A4576,LEN(A4576)-B4576)+0)</f>
        <v>-1</v>
      </c>
      <c r="F4576" s="1">
        <f>IF(C4576&lt;0,443300000,44330*(1-POWER(C4576/$A$1,1/5.255))*1000)</f>
        <v>18531351.453570265</v>
      </c>
      <c r="H4576" s="5">
        <f t="shared" si="71"/>
        <v>0</v>
      </c>
    </row>
    <row r="4577" spans="1:8">
      <c r="A4577" s="3" t="s">
        <v>15682</v>
      </c>
      <c r="B4577" s="1">
        <f>IF(ISERROR(SEARCH(" ",A4577)), 0, SEARCH(" ",A4577))</f>
        <v>5</v>
      </c>
      <c r="C4577" s="1">
        <f>IF(0=B4577,-1,LEFT(A4577,B4577-1)+0)</f>
        <v>5039</v>
      </c>
      <c r="D4577" s="1">
        <f>IF(B4577=0,-1,RIGHT(A4577,LEN(A4577)-B4577)+0)</f>
        <v>-1</v>
      </c>
      <c r="F4577" s="1">
        <f>IF(C4577&lt;0,443300000,44330*(1-POWER(C4577/$A$1,1/5.255))*1000)</f>
        <v>18550790.983310372</v>
      </c>
      <c r="H4577" s="5">
        <f t="shared" si="71"/>
        <v>0</v>
      </c>
    </row>
    <row r="4578" spans="1:8">
      <c r="A4578" s="3" t="s">
        <v>15683</v>
      </c>
      <c r="B4578" s="1">
        <f>IF(ISERROR(SEARCH(" ",A4578)), 0, SEARCH(" ",A4578))</f>
        <v>5</v>
      </c>
      <c r="C4578" s="1">
        <f>IF(0=B4578,-1,LEFT(A4578,B4578-1)+0)</f>
        <v>5019</v>
      </c>
      <c r="D4578" s="1">
        <f>IF(B4578=0,-1,RIGHT(A4578,LEN(A4578)-B4578)+0)</f>
        <v>-1</v>
      </c>
      <c r="F4578" s="1">
        <f>IF(C4578&lt;0,443300000,44330*(1-POWER(C4578/$A$1,1/5.255))*1000)</f>
        <v>18570293.087622087</v>
      </c>
      <c r="H4578" s="5">
        <f t="shared" si="71"/>
        <v>0</v>
      </c>
    </row>
    <row r="4579" spans="1:8">
      <c r="A4579" s="3" t="s">
        <v>15684</v>
      </c>
      <c r="B4579" s="1">
        <f>IF(ISERROR(SEARCH(" ",A4579)), 0, SEARCH(" ",A4579))</f>
        <v>5</v>
      </c>
      <c r="C4579" s="1">
        <f>IF(0=B4579,-1,LEFT(A4579,B4579-1)+0)</f>
        <v>4999</v>
      </c>
      <c r="D4579" s="1">
        <f>IF(B4579=0,-1,RIGHT(A4579,LEN(A4579)-B4579)+0)</f>
        <v>-1</v>
      </c>
      <c r="F4579" s="1">
        <f>IF(C4579&lt;0,443300000,44330*(1-POWER(C4579/$A$1,1/5.255))*1000)</f>
        <v>18589858.218487896</v>
      </c>
      <c r="H4579" s="5">
        <f t="shared" si="71"/>
        <v>0</v>
      </c>
    </row>
    <row r="4580" spans="1:8">
      <c r="A4580" s="3" t="s">
        <v>15685</v>
      </c>
      <c r="B4580" s="1">
        <f>IF(ISERROR(SEARCH(" ",A4580)), 0, SEARCH(" ",A4580))</f>
        <v>5</v>
      </c>
      <c r="C4580" s="1">
        <f>IF(0=B4580,-1,LEFT(A4580,B4580-1)+0)</f>
        <v>4979</v>
      </c>
      <c r="D4580" s="1">
        <f>IF(B4580=0,-1,RIGHT(A4580,LEN(A4580)-B4580)+0)</f>
        <v>-1</v>
      </c>
      <c r="F4580" s="1">
        <f>IF(C4580&lt;0,443300000,44330*(1-POWER(C4580/$A$1,1/5.255))*1000)</f>
        <v>18609486.832979325</v>
      </c>
      <c r="H4580" s="5">
        <f t="shared" si="71"/>
        <v>0</v>
      </c>
    </row>
    <row r="4581" spans="1:8">
      <c r="A4581" s="3" t="s">
        <v>15686</v>
      </c>
      <c r="B4581" s="1">
        <f>IF(ISERROR(SEARCH(" ",A4581)), 0, SEARCH(" ",A4581))</f>
        <v>5</v>
      </c>
      <c r="C4581" s="1">
        <f>IF(0=B4581,-1,LEFT(A4581,B4581-1)+0)</f>
        <v>4959</v>
      </c>
      <c r="D4581" s="1">
        <f>IF(B4581=0,-1,RIGHT(A4581,LEN(A4581)-B4581)+0)</f>
        <v>-1</v>
      </c>
      <c r="F4581" s="1">
        <f>IF(C4581&lt;0,443300000,44330*(1-POWER(C4581/$A$1,1/5.255))*1000)</f>
        <v>18629179.393334944</v>
      </c>
      <c r="H4581" s="5">
        <f t="shared" si="71"/>
        <v>0</v>
      </c>
    </row>
    <row r="4582" spans="1:8">
      <c r="A4582" s="3" t="s">
        <v>15687</v>
      </c>
      <c r="B4582" s="1">
        <f>IF(ISERROR(SEARCH(" ",A4582)), 0, SEARCH(" ",A4582))</f>
        <v>5</v>
      </c>
      <c r="C4582" s="1">
        <f>IF(0=B4582,-1,LEFT(A4582,B4582-1)+0)</f>
        <v>4939</v>
      </c>
      <c r="D4582" s="1">
        <f>IF(B4582=0,-1,RIGHT(A4582,LEN(A4582)-B4582)+0)</f>
        <v>-1</v>
      </c>
      <c r="F4582" s="1">
        <f>IF(C4582&lt;0,443300000,44330*(1-POWER(C4582/$A$1,1/5.255))*1000)</f>
        <v>18648936.367039889</v>
      </c>
      <c r="H4582" s="5">
        <f t="shared" si="71"/>
        <v>0</v>
      </c>
    </row>
    <row r="4583" spans="1:8">
      <c r="A4583" s="3" t="s">
        <v>15688</v>
      </c>
      <c r="B4583" s="1">
        <f>IF(ISERROR(SEARCH(" ",A4583)), 0, SEARCH(" ",A4583))</f>
        <v>5</v>
      </c>
      <c r="C4583" s="1">
        <f>IF(0=B4583,-1,LEFT(A4583,B4583-1)+0)</f>
        <v>4919</v>
      </c>
      <c r="D4583" s="1">
        <f>IF(B4583=0,-1,RIGHT(A4583,LEN(A4583)-B4583)+0)</f>
        <v>-1</v>
      </c>
      <c r="F4583" s="1">
        <f>IF(C4583&lt;0,443300000,44330*(1-POWER(C4583/$A$1,1/5.255))*1000)</f>
        <v>18668758.226906944</v>
      </c>
      <c r="H4583" s="5">
        <f t="shared" si="71"/>
        <v>0</v>
      </c>
    </row>
    <row r="4584" spans="1:8">
      <c r="A4584" s="3" t="s">
        <v>15689</v>
      </c>
      <c r="B4584" s="1">
        <f>IF(ISERROR(SEARCH(" ",A4584)), 0, SEARCH(" ",A4584))</f>
        <v>5</v>
      </c>
      <c r="C4584" s="1">
        <f>IF(0=B4584,-1,LEFT(A4584,B4584-1)+0)</f>
        <v>4899</v>
      </c>
      <c r="D4584" s="1">
        <f>IF(B4584=0,-1,RIGHT(A4584,LEN(A4584)-B4584)+0)</f>
        <v>-1</v>
      </c>
      <c r="F4584" s="1">
        <f>IF(C4584&lt;0,443300000,44330*(1-POWER(C4584/$A$1,1/5.255))*1000)</f>
        <v>18688645.451159172</v>
      </c>
      <c r="H4584" s="5">
        <f t="shared" si="71"/>
        <v>0</v>
      </c>
    </row>
    <row r="4585" spans="1:8">
      <c r="A4585" s="3" t="s">
        <v>15690</v>
      </c>
      <c r="B4585" s="1">
        <f>IF(ISERROR(SEARCH(" ",A4585)), 0, SEARCH(" ",A4585))</f>
        <v>5</v>
      </c>
      <c r="C4585" s="1">
        <f>IF(0=B4585,-1,LEFT(A4585,B4585-1)+0)</f>
        <v>4879</v>
      </c>
      <c r="D4585" s="1">
        <f>IF(B4585=0,-1,RIGHT(A4585,LEN(A4585)-B4585)+0)</f>
        <v>-1</v>
      </c>
      <c r="F4585" s="1">
        <f>IF(C4585&lt;0,443300000,44330*(1-POWER(C4585/$A$1,1/5.255))*1000)</f>
        <v>18708598.523514248</v>
      </c>
      <c r="H4585" s="5">
        <f t="shared" si="71"/>
        <v>0</v>
      </c>
    </row>
    <row r="4586" spans="1:8">
      <c r="A4586" s="3" t="s">
        <v>15691</v>
      </c>
      <c r="B4586" s="1">
        <f>IF(ISERROR(SEARCH(" ",A4586)), 0, SEARCH(" ",A4586))</f>
        <v>5</v>
      </c>
      <c r="C4586" s="1">
        <f>IF(0=B4586,-1,LEFT(A4586,B4586-1)+0)</f>
        <v>4859</v>
      </c>
      <c r="D4586" s="1">
        <f>IF(B4586=0,-1,RIGHT(A4586,LEN(A4586)-B4586)+0)</f>
        <v>-1</v>
      </c>
      <c r="F4586" s="1">
        <f>IF(C4586&lt;0,443300000,44330*(1-POWER(C4586/$A$1,1/5.255))*1000)</f>
        <v>18728617.933270361</v>
      </c>
      <c r="H4586" s="5">
        <f t="shared" si="71"/>
        <v>0</v>
      </c>
    </row>
    <row r="4587" spans="1:8">
      <c r="A4587" s="3" t="s">
        <v>15692</v>
      </c>
      <c r="B4587" s="1">
        <f>IF(ISERROR(SEARCH(" ",A4587)), 0, SEARCH(" ",A4587))</f>
        <v>5</v>
      </c>
      <c r="C4587" s="1">
        <f>IF(0=B4587,-1,LEFT(A4587,B4587-1)+0)</f>
        <v>4839</v>
      </c>
      <c r="D4587" s="1">
        <f>IF(B4587=0,-1,RIGHT(A4587,LEN(A4587)-B4587)+0)</f>
        <v>-1</v>
      </c>
      <c r="F4587" s="1">
        <f>IF(C4587&lt;0,443300000,44330*(1-POWER(C4587/$A$1,1/5.255))*1000)</f>
        <v>18748704.175393894</v>
      </c>
      <c r="H4587" s="5">
        <f t="shared" si="71"/>
        <v>0</v>
      </c>
    </row>
    <row r="4588" spans="1:8">
      <c r="A4588" s="3" t="s">
        <v>15693</v>
      </c>
      <c r="B4588" s="1">
        <f>IF(ISERROR(SEARCH(" ",A4588)), 0, SEARCH(" ",A4588))</f>
        <v>5</v>
      </c>
      <c r="C4588" s="1">
        <f>IF(0=B4588,-1,LEFT(A4588,B4588-1)+0)</f>
        <v>4819</v>
      </c>
      <c r="D4588" s="1">
        <f>IF(B4588=0,-1,RIGHT(A4588,LEN(A4588)-B4588)+0)</f>
        <v>-1</v>
      </c>
      <c r="F4588" s="1">
        <f>IF(C4588&lt;0,443300000,44330*(1-POWER(C4588/$A$1,1/5.255))*1000)</f>
        <v>18768857.750608843</v>
      </c>
      <c r="H4588" s="5">
        <f t="shared" si="71"/>
        <v>0</v>
      </c>
    </row>
    <row r="4589" spans="1:8">
      <c r="A4589" s="3" t="s">
        <v>15694</v>
      </c>
      <c r="B4589" s="1">
        <f>IF(ISERROR(SEARCH(" ",A4589)), 0, SEARCH(" ",A4589))</f>
        <v>5</v>
      </c>
      <c r="C4589" s="1">
        <f>IF(0=B4589,-1,LEFT(A4589,B4589-1)+0)</f>
        <v>4799</v>
      </c>
      <c r="D4589" s="1">
        <f>IF(B4589=0,-1,RIGHT(A4589,LEN(A4589)-B4589)+0)</f>
        <v>-1</v>
      </c>
      <c r="F4589" s="1">
        <f>IF(C4589&lt;0,443300000,44330*(1-POWER(C4589/$A$1,1/5.255))*1000)</f>
        <v>18789079.16548796</v>
      </c>
      <c r="H4589" s="5">
        <f t="shared" si="71"/>
        <v>0</v>
      </c>
    </row>
    <row r="4590" spans="1:8">
      <c r="A4590" s="3" t="s">
        <v>15695</v>
      </c>
      <c r="B4590" s="1">
        <f>IF(ISERROR(SEARCH(" ",A4590)), 0, SEARCH(" ",A4590))</f>
        <v>5</v>
      </c>
      <c r="C4590" s="1">
        <f>IF(0=B4590,-1,LEFT(A4590,B4590-1)+0)</f>
        <v>4779</v>
      </c>
      <c r="D4590" s="1">
        <f>IF(B4590=0,-1,RIGHT(A4590,LEN(A4590)-B4590)+0)</f>
        <v>-1</v>
      </c>
      <c r="F4590" s="1">
        <f>IF(C4590&lt;0,443300000,44330*(1-POWER(C4590/$A$1,1/5.255))*1000)</f>
        <v>18809368.932545815</v>
      </c>
      <c r="H4590" s="5">
        <f t="shared" si="71"/>
        <v>0</v>
      </c>
    </row>
    <row r="4591" spans="1:8">
      <c r="A4591" s="3" t="s">
        <v>15696</v>
      </c>
      <c r="B4591" s="1">
        <f>IF(ISERROR(SEARCH(" ",A4591)), 0, SEARCH(" ",A4591))</f>
        <v>5</v>
      </c>
      <c r="C4591" s="1">
        <f>IF(0=B4591,-1,LEFT(A4591,B4591-1)+0)</f>
        <v>4759</v>
      </c>
      <c r="D4591" s="1">
        <f>IF(B4591=0,-1,RIGHT(A4591,LEN(A4591)-B4591)+0)</f>
        <v>-1</v>
      </c>
      <c r="F4591" s="1">
        <f>IF(C4591&lt;0,443300000,44330*(1-POWER(C4591/$A$1,1/5.255))*1000)</f>
        <v>18829727.570333652</v>
      </c>
      <c r="H4591" s="5">
        <f t="shared" si="71"/>
        <v>0</v>
      </c>
    </row>
    <row r="4592" spans="1:8">
      <c r="A4592" s="3" t="s">
        <v>15697</v>
      </c>
      <c r="B4592" s="1">
        <f>IF(ISERROR(SEARCH(" ",A4592)), 0, SEARCH(" ",A4592))</f>
        <v>5</v>
      </c>
      <c r="C4592" s="1">
        <f>IF(0=B4592,-1,LEFT(A4592,B4592-1)+0)</f>
        <v>4739</v>
      </c>
      <c r="D4592" s="1">
        <f>IF(B4592=0,-1,RIGHT(A4592,LEN(A4592)-B4592)+0)</f>
        <v>-1</v>
      </c>
      <c r="F4592" s="1">
        <f>IF(C4592&lt;0,443300000,44330*(1-POWER(C4592/$A$1,1/5.255))*1000)</f>
        <v>18850155.603536252</v>
      </c>
      <c r="H4592" s="5">
        <f t="shared" si="71"/>
        <v>0</v>
      </c>
    </row>
    <row r="4593" spans="1:8">
      <c r="A4593" s="3" t="s">
        <v>15698</v>
      </c>
      <c r="B4593" s="1">
        <f>IF(ISERROR(SEARCH(" ",A4593)), 0, SEARCH(" ",A4593))</f>
        <v>5</v>
      </c>
      <c r="C4593" s="1">
        <f>IF(0=B4593,-1,LEFT(A4593,B4593-1)+0)</f>
        <v>4719</v>
      </c>
      <c r="D4593" s="1">
        <f>IF(B4593=0,-1,RIGHT(A4593,LEN(A4593)-B4593)+0)</f>
        <v>-1</v>
      </c>
      <c r="F4593" s="1">
        <f>IF(C4593&lt;0,443300000,44330*(1-POWER(C4593/$A$1,1/5.255))*1000)</f>
        <v>18870653.563070673</v>
      </c>
      <c r="H4593" s="5">
        <f t="shared" si="71"/>
        <v>0</v>
      </c>
    </row>
    <row r="4594" spans="1:8">
      <c r="A4594" s="3" t="s">
        <v>15699</v>
      </c>
      <c r="B4594" s="1">
        <f>IF(ISERROR(SEARCH(" ",A4594)), 0, SEARCH(" ",A4594))</f>
        <v>5</v>
      </c>
      <c r="C4594" s="1">
        <f>IF(0=B4594,-1,LEFT(A4594,B4594-1)+0)</f>
        <v>4699</v>
      </c>
      <c r="D4594" s="1">
        <f>IF(B4594=0,-1,RIGHT(A4594,LEN(A4594)-B4594)+0)</f>
        <v>-1</v>
      </c>
      <c r="F4594" s="1">
        <f>IF(C4594&lt;0,443300000,44330*(1-POWER(C4594/$A$1,1/5.255))*1000)</f>
        <v>18891221.986187078</v>
      </c>
      <c r="H4594" s="5">
        <f t="shared" si="71"/>
        <v>0</v>
      </c>
    </row>
    <row r="4595" spans="1:8">
      <c r="A4595" s="3" t="s">
        <v>15700</v>
      </c>
      <c r="B4595" s="1">
        <f>IF(ISERROR(SEARCH(" ",A4595)), 0, SEARCH(" ",A4595))</f>
        <v>5</v>
      </c>
      <c r="C4595" s="1">
        <f>IF(0=B4595,-1,LEFT(A4595,B4595-1)+0)</f>
        <v>4679</v>
      </c>
      <c r="D4595" s="1">
        <f>IF(B4595=0,-1,RIGHT(A4595,LEN(A4595)-B4595)+0)</f>
        <v>-1</v>
      </c>
      <c r="F4595" s="1">
        <f>IF(C4595&lt;0,443300000,44330*(1-POWER(C4595/$A$1,1/5.255))*1000)</f>
        <v>18911861.416571595</v>
      </c>
      <c r="H4595" s="5">
        <f t="shared" si="71"/>
        <v>0</v>
      </c>
    </row>
    <row r="4596" spans="1:8">
      <c r="A4596" s="3" t="s">
        <v>15701</v>
      </c>
      <c r="B4596" s="1">
        <f>IF(ISERROR(SEARCH(" ",A4596)), 0, SEARCH(" ",A4596))</f>
        <v>5</v>
      </c>
      <c r="C4596" s="1">
        <f>IF(0=B4596,-1,LEFT(A4596,B4596-1)+0)</f>
        <v>4659</v>
      </c>
      <c r="D4596" s="1">
        <f>IF(B4596=0,-1,RIGHT(A4596,LEN(A4596)-B4596)+0)</f>
        <v>-1</v>
      </c>
      <c r="F4596" s="1">
        <f>IF(C4596&lt;0,443300000,44330*(1-POWER(C4596/$A$1,1/5.255))*1000)</f>
        <v>18932572.404451311</v>
      </c>
      <c r="H4596" s="5">
        <f t="shared" si="71"/>
        <v>0</v>
      </c>
    </row>
    <row r="4597" spans="1:8">
      <c r="A4597" s="3" t="s">
        <v>15702</v>
      </c>
      <c r="B4597" s="1">
        <f>IF(ISERROR(SEARCH(" ",A4597)), 0, SEARCH(" ",A4597))</f>
        <v>5</v>
      </c>
      <c r="C4597" s="1">
        <f>IF(0=B4597,-1,LEFT(A4597,B4597-1)+0)</f>
        <v>4639</v>
      </c>
      <c r="D4597" s="1">
        <f>IF(B4597=0,-1,RIGHT(A4597,LEN(A4597)-B4597)+0)</f>
        <v>-1</v>
      </c>
      <c r="F4597" s="1">
        <f>IF(C4597&lt;0,443300000,44330*(1-POWER(C4597/$A$1,1/5.255))*1000)</f>
        <v>18953355.506701417</v>
      </c>
      <c r="H4597" s="5">
        <f t="shared" si="71"/>
        <v>0</v>
      </c>
    </row>
    <row r="4598" spans="1:8">
      <c r="A4598" s="3" t="s">
        <v>15703</v>
      </c>
      <c r="B4598" s="1">
        <f>IF(ISERROR(SEARCH(" ",A4598)), 0, SEARCH(" ",A4598))</f>
        <v>5</v>
      </c>
      <c r="C4598" s="1">
        <f>IF(0=B4598,-1,LEFT(A4598,B4598-1)+0)</f>
        <v>4619</v>
      </c>
      <c r="D4598" s="1">
        <f>IF(B4598=0,-1,RIGHT(A4598,LEN(A4598)-B4598)+0)</f>
        <v>-1</v>
      </c>
      <c r="F4598" s="1">
        <f>IF(C4598&lt;0,443300000,44330*(1-POWER(C4598/$A$1,1/5.255))*1000)</f>
        <v>18974211.286954612</v>
      </c>
      <c r="H4598" s="5">
        <f t="shared" si="71"/>
        <v>0</v>
      </c>
    </row>
    <row r="4599" spans="1:8">
      <c r="A4599" s="3" t="s">
        <v>15704</v>
      </c>
      <c r="B4599" s="1">
        <f>IF(ISERROR(SEARCH(" ",A4599)), 0, SEARCH(" ",A4599))</f>
        <v>5</v>
      </c>
      <c r="C4599" s="1">
        <f>IF(0=B4599,-1,LEFT(A4599,B4599-1)+0)</f>
        <v>4599</v>
      </c>
      <c r="D4599" s="1">
        <f>IF(B4599=0,-1,RIGHT(A4599,LEN(A4599)-B4599)+0)</f>
        <v>-1</v>
      </c>
      <c r="F4599" s="1">
        <f>IF(C4599&lt;0,443300000,44330*(1-POWER(C4599/$A$1,1/5.255))*1000)</f>
        <v>18995140.315712754</v>
      </c>
      <c r="H4599" s="5">
        <f t="shared" si="71"/>
        <v>0</v>
      </c>
    </row>
    <row r="4600" spans="1:8">
      <c r="A4600" s="3" t="s">
        <v>15705</v>
      </c>
      <c r="B4600" s="1">
        <f>IF(ISERROR(SEARCH(" ",A4600)), 0, SEARCH(" ",A4600))</f>
        <v>5</v>
      </c>
      <c r="C4600" s="1">
        <f>IF(0=B4600,-1,LEFT(A4600,B4600-1)+0)</f>
        <v>4579</v>
      </c>
      <c r="D4600" s="1">
        <f>IF(B4600=0,-1,RIGHT(A4600,LEN(A4600)-B4600)+0)</f>
        <v>-1</v>
      </c>
      <c r="F4600" s="1">
        <f>IF(C4600&lt;0,443300000,44330*(1-POWER(C4600/$A$1,1/5.255))*1000)</f>
        <v>19016143.170460872</v>
      </c>
      <c r="H4600" s="5">
        <f t="shared" si="71"/>
        <v>0</v>
      </c>
    </row>
    <row r="4601" spans="1:8">
      <c r="A4601" s="3" t="s">
        <v>15706</v>
      </c>
      <c r="B4601" s="1">
        <f>IF(ISERROR(SEARCH(" ",A4601)), 0, SEARCH(" ",A4601))</f>
        <v>5</v>
      </c>
      <c r="C4601" s="1">
        <f>IF(0=B4601,-1,LEFT(A4601,B4601-1)+0)</f>
        <v>4559</v>
      </c>
      <c r="D4601" s="1">
        <f>IF(B4601=0,-1,RIGHT(A4601,LEN(A4601)-B4601)+0)</f>
        <v>-1</v>
      </c>
      <c r="F4601" s="1">
        <f>IF(C4601&lt;0,443300000,44330*(1-POWER(C4601/$A$1,1/5.255))*1000)</f>
        <v>19037220.435783591</v>
      </c>
      <c r="H4601" s="5">
        <f t="shared" si="71"/>
        <v>0</v>
      </c>
    </row>
    <row r="4602" spans="1:8">
      <c r="A4602" s="3" t="s">
        <v>15707</v>
      </c>
      <c r="B4602" s="1">
        <f>IF(ISERROR(SEARCH(" ",A4602)), 0, SEARCH(" ",A4602))</f>
        <v>5</v>
      </c>
      <c r="C4602" s="1">
        <f>IF(0=B4602,-1,LEFT(A4602,B4602-1)+0)</f>
        <v>4539</v>
      </c>
      <c r="D4602" s="1">
        <f>IF(B4602=0,-1,RIGHT(A4602,LEN(A4602)-B4602)+0)</f>
        <v>-1</v>
      </c>
      <c r="F4602" s="1">
        <f>IF(C4602&lt;0,443300000,44330*(1-POWER(C4602/$A$1,1/5.255))*1000)</f>
        <v>19058372.703483958</v>
      </c>
      <c r="H4602" s="5">
        <f t="shared" si="71"/>
        <v>0</v>
      </c>
    </row>
    <row r="4603" spans="1:8">
      <c r="A4603" s="3" t="s">
        <v>15708</v>
      </c>
      <c r="B4603" s="1">
        <f>IF(ISERROR(SEARCH(" ",A4603)), 0, SEARCH(" ",A4603))</f>
        <v>5</v>
      </c>
      <c r="C4603" s="1">
        <f>IF(0=B4603,-1,LEFT(A4603,B4603-1)+0)</f>
        <v>4519</v>
      </c>
      <c r="D4603" s="1">
        <f>IF(B4603=0,-1,RIGHT(A4603,LEN(A4603)-B4603)+0)</f>
        <v>-1</v>
      </c>
      <c r="F4603" s="1">
        <f>IF(C4603&lt;0,443300000,44330*(1-POWER(C4603/$A$1,1/5.255))*1000)</f>
        <v>19079600.572704881</v>
      </c>
      <c r="H4603" s="5">
        <f t="shared" si="71"/>
        <v>0</v>
      </c>
    </row>
    <row r="4604" spans="1:8">
      <c r="A4604" s="3" t="s">
        <v>15709</v>
      </c>
      <c r="B4604" s="1">
        <f>IF(ISERROR(SEARCH(" ",A4604)), 0, SEARCH(" ",A4604))</f>
        <v>5</v>
      </c>
      <c r="C4604" s="1">
        <f>IF(0=B4604,-1,LEFT(A4604,B4604-1)+0)</f>
        <v>4499</v>
      </c>
      <c r="D4604" s="1">
        <f>IF(B4604=0,-1,RIGHT(A4604,LEN(A4604)-B4604)+0)</f>
        <v>-1</v>
      </c>
      <c r="F4604" s="1">
        <f>IF(C4604&lt;0,443300000,44330*(1-POWER(C4604/$A$1,1/5.255))*1000)</f>
        <v>19100904.650053043</v>
      </c>
      <c r="H4604" s="5">
        <f t="shared" si="71"/>
        <v>0</v>
      </c>
    </row>
    <row r="4605" spans="1:8">
      <c r="A4605" s="3" t="s">
        <v>15710</v>
      </c>
      <c r="B4605" s="1">
        <f>IF(ISERROR(SEARCH(" ",A4605)), 0, SEARCH(" ",A4605))</f>
        <v>5</v>
      </c>
      <c r="C4605" s="1">
        <f>IF(0=B4605,-1,LEFT(A4605,B4605-1)+0)</f>
        <v>4479</v>
      </c>
      <c r="D4605" s="1">
        <f>IF(B4605=0,-1,RIGHT(A4605,LEN(A4605)-B4605)+0)</f>
        <v>-1</v>
      </c>
      <c r="F4605" s="1">
        <f>IF(C4605&lt;0,443300000,44330*(1-POWER(C4605/$A$1,1/5.255))*1000)</f>
        <v>19122285.549725626</v>
      </c>
      <c r="H4605" s="5">
        <f t="shared" si="71"/>
        <v>0</v>
      </c>
    </row>
    <row r="4606" spans="1:8">
      <c r="A4606" s="3" t="s">
        <v>15711</v>
      </c>
      <c r="B4606" s="1">
        <f>IF(ISERROR(SEARCH(" ",A4606)), 0, SEARCH(" ",A4606))</f>
        <v>5</v>
      </c>
      <c r="C4606" s="1">
        <f>IF(0=B4606,-1,LEFT(A4606,B4606-1)+0)</f>
        <v>4459</v>
      </c>
      <c r="D4606" s="1">
        <f>IF(B4606=0,-1,RIGHT(A4606,LEN(A4606)-B4606)+0)</f>
        <v>-1</v>
      </c>
      <c r="F4606" s="1">
        <f>IF(C4606&lt;0,443300000,44330*(1-POWER(C4606/$A$1,1/5.255))*1000)</f>
        <v>19143743.893639587</v>
      </c>
      <c r="H4606" s="5">
        <f t="shared" si="71"/>
        <v>0</v>
      </c>
    </row>
    <row r="4607" spans="1:8">
      <c r="A4607" s="3" t="s">
        <v>15712</v>
      </c>
      <c r="B4607" s="1">
        <f>IF(ISERROR(SEARCH(" ",A4607)), 0, SEARCH(" ",A4607))</f>
        <v>5</v>
      </c>
      <c r="C4607" s="1">
        <f>IF(0=B4607,-1,LEFT(A4607,B4607-1)+0)</f>
        <v>4439</v>
      </c>
      <c r="D4607" s="1">
        <f>IF(B4607=0,-1,RIGHT(A4607,LEN(A4607)-B4607)+0)</f>
        <v>-1</v>
      </c>
      <c r="F4607" s="1">
        <f>IF(C4607&lt;0,443300000,44330*(1-POWER(C4607/$A$1,1/5.255))*1000)</f>
        <v>19165280.311563861</v>
      </c>
      <c r="H4607" s="5">
        <f t="shared" si="71"/>
        <v>0</v>
      </c>
    </row>
    <row r="4608" spans="1:8">
      <c r="A4608" s="3" t="s">
        <v>15713</v>
      </c>
      <c r="B4608" s="1">
        <f>IF(ISERROR(SEARCH(" ",A4608)), 0, SEARCH(" ",A4608))</f>
        <v>5</v>
      </c>
      <c r="C4608" s="1">
        <f>IF(0=B4608,-1,LEFT(A4608,B4608-1)+0)</f>
        <v>4419</v>
      </c>
      <c r="D4608" s="1">
        <f>IF(B4608=0,-1,RIGHT(A4608,LEN(A4608)-B4608)+0)</f>
        <v>-1</v>
      </c>
      <c r="F4608" s="1">
        <f>IF(C4608&lt;0,443300000,44330*(1-POWER(C4608/$A$1,1/5.255))*1000)</f>
        <v>19186895.44125437</v>
      </c>
      <c r="H4608" s="5">
        <f t="shared" si="71"/>
        <v>0</v>
      </c>
    </row>
    <row r="4609" spans="1:8">
      <c r="A4609" s="3" t="s">
        <v>15714</v>
      </c>
      <c r="B4609" s="1">
        <f>IF(ISERROR(SEARCH(" ",A4609)), 0, SEARCH(" ",A4609))</f>
        <v>5</v>
      </c>
      <c r="C4609" s="1">
        <f>IF(0=B4609,-1,LEFT(A4609,B4609-1)+0)</f>
        <v>4399</v>
      </c>
      <c r="D4609" s="1">
        <f>IF(B4609=0,-1,RIGHT(A4609,LEN(A4609)-B4609)+0)</f>
        <v>-1</v>
      </c>
      <c r="F4609" s="1">
        <f>IF(C4609&lt;0,443300000,44330*(1-POWER(C4609/$A$1,1/5.255))*1000)</f>
        <v>19208589.928591974</v>
      </c>
      <c r="H4609" s="5">
        <f t="shared" si="71"/>
        <v>0</v>
      </c>
    </row>
    <row r="4610" spans="1:8">
      <c r="A4610" s="3" t="s">
        <v>15715</v>
      </c>
      <c r="B4610" s="1">
        <f>IF(ISERROR(SEARCH(" ",A4610)), 0, SEARCH(" ",A4610))</f>
        <v>5</v>
      </c>
      <c r="C4610" s="1">
        <f>IF(0=B4610,-1,LEFT(A4610,B4610-1)+0)</f>
        <v>4379</v>
      </c>
      <c r="D4610" s="1">
        <f>IF(B4610=0,-1,RIGHT(A4610,LEN(A4610)-B4610)+0)</f>
        <v>-1</v>
      </c>
      <c r="F4610" s="1">
        <f>IF(C4610&lt;0,443300000,44330*(1-POWER(C4610/$A$1,1/5.255))*1000)</f>
        <v>19230364.427723512</v>
      </c>
      <c r="H4610" s="5">
        <f t="shared" si="71"/>
        <v>0</v>
      </c>
    </row>
    <row r="4611" spans="1:8">
      <c r="A4611" s="3" t="s">
        <v>15716</v>
      </c>
      <c r="B4611" s="1">
        <f>IF(ISERROR(SEARCH(" ",A4611)), 0, SEARCH(" ",A4611))</f>
        <v>5</v>
      </c>
      <c r="C4611" s="1">
        <f>IF(0=B4611,-1,LEFT(A4611,B4611-1)+0)</f>
        <v>4359</v>
      </c>
      <c r="D4611" s="1">
        <f>IF(B4611=0,-1,RIGHT(A4611,LEN(A4611)-B4611)+0)</f>
        <v>-1</v>
      </c>
      <c r="F4611" s="1">
        <f>IF(C4611&lt;0,443300000,44330*(1-POWER(C4611/$A$1,1/5.255))*1000)</f>
        <v>19252219.601205852</v>
      </c>
      <c r="H4611" s="5">
        <f t="shared" si="71"/>
        <v>0</v>
      </c>
    </row>
    <row r="4612" spans="1:8">
      <c r="A4612" s="3" t="s">
        <v>15717</v>
      </c>
      <c r="B4612" s="1">
        <f>IF(ISERROR(SEARCH(" ",A4612)), 0, SEARCH(" ",A4612))</f>
        <v>5</v>
      </c>
      <c r="C4612" s="1">
        <f>IF(0=B4612,-1,LEFT(A4612,B4612-1)+0)</f>
        <v>4339</v>
      </c>
      <c r="D4612" s="1">
        <f>IF(B4612=0,-1,RIGHT(A4612,LEN(A4612)-B4612)+0)</f>
        <v>-1</v>
      </c>
      <c r="F4612" s="1">
        <f>IF(C4612&lt;0,443300000,44330*(1-POWER(C4612/$A$1,1/5.255))*1000)</f>
        <v>19274156.120153178</v>
      </c>
      <c r="H4612" s="5">
        <f t="shared" ref="H4612:H4675" si="72">IF(D4612&gt;0,ABS((F4612-D4612)/D4612),0)</f>
        <v>0</v>
      </c>
    </row>
    <row r="4613" spans="1:8">
      <c r="A4613" s="3" t="s">
        <v>15718</v>
      </c>
      <c r="B4613" s="1">
        <f>IF(ISERROR(SEARCH(" ",A4613)), 0, SEARCH(" ",A4613))</f>
        <v>5</v>
      </c>
      <c r="C4613" s="1">
        <f>IF(0=B4613,-1,LEFT(A4613,B4613-1)+0)</f>
        <v>4319</v>
      </c>
      <c r="D4613" s="1">
        <f>IF(B4613=0,-1,RIGHT(A4613,LEN(A4613)-B4613)+0)</f>
        <v>-1</v>
      </c>
      <c r="F4613" s="1">
        <f>IF(C4613&lt;0,443300000,44330*(1-POWER(C4613/$A$1,1/5.255))*1000)</f>
        <v>19296174.664387565</v>
      </c>
      <c r="H4613" s="5">
        <f t="shared" si="72"/>
        <v>0</v>
      </c>
    </row>
    <row r="4614" spans="1:8">
      <c r="A4614" s="3" t="s">
        <v>15719</v>
      </c>
      <c r="B4614" s="1">
        <f>IF(ISERROR(SEARCH(" ",A4614)), 0, SEARCH(" ",A4614))</f>
        <v>5</v>
      </c>
      <c r="C4614" s="1">
        <f>IF(0=B4614,-1,LEFT(A4614,B4614-1)+0)</f>
        <v>4299</v>
      </c>
      <c r="D4614" s="1">
        <f>IF(B4614=0,-1,RIGHT(A4614,LEN(A4614)-B4614)+0)</f>
        <v>-1</v>
      </c>
      <c r="F4614" s="1">
        <f>IF(C4614&lt;0,443300000,44330*(1-POWER(C4614/$A$1,1/5.255))*1000)</f>
        <v>19318275.922592856</v>
      </c>
      <c r="H4614" s="5">
        <f t="shared" si="72"/>
        <v>0</v>
      </c>
    </row>
    <row r="4615" spans="1:8">
      <c r="A4615" s="3" t="s">
        <v>15720</v>
      </c>
      <c r="B4615" s="1">
        <f>IF(ISERROR(SEARCH(" ",A4615)), 0, SEARCH(" ",A4615))</f>
        <v>5</v>
      </c>
      <c r="C4615" s="1">
        <f>IF(0=B4615,-1,LEFT(A4615,B4615-1)+0)</f>
        <v>4279</v>
      </c>
      <c r="D4615" s="1">
        <f>IF(B4615=0,-1,RIGHT(A4615,LEN(A4615)-B4615)+0)</f>
        <v>-1</v>
      </c>
      <c r="F4615" s="1">
        <f>IF(C4615&lt;0,443300000,44330*(1-POWER(C4615/$A$1,1/5.255))*1000)</f>
        <v>19340460.592472062</v>
      </c>
      <c r="H4615" s="5">
        <f t="shared" si="72"/>
        <v>0</v>
      </c>
    </row>
    <row r="4616" spans="1:8">
      <c r="A4616" s="3" t="s">
        <v>15721</v>
      </c>
      <c r="B4616" s="1">
        <f>IF(ISERROR(SEARCH(" ",A4616)), 0, SEARCH(" ",A4616))</f>
        <v>5</v>
      </c>
      <c r="C4616" s="1">
        <f>IF(0=B4616,-1,LEFT(A4616,B4616-1)+0)</f>
        <v>4259</v>
      </c>
      <c r="D4616" s="1">
        <f>IF(B4616=0,-1,RIGHT(A4616,LEN(A4616)-B4616)+0)</f>
        <v>-1</v>
      </c>
      <c r="F4616" s="1">
        <f>IF(C4616&lt;0,443300000,44330*(1-POWER(C4616/$A$1,1/5.255))*1000)</f>
        <v>19362729.380908217</v>
      </c>
      <c r="H4616" s="5">
        <f t="shared" si="72"/>
        <v>0</v>
      </c>
    </row>
    <row r="4617" spans="1:8">
      <c r="A4617" s="3" t="s">
        <v>15722</v>
      </c>
      <c r="B4617" s="1">
        <f>IF(ISERROR(SEARCH(" ",A4617)), 0, SEARCH(" ",A4617))</f>
        <v>5</v>
      </c>
      <c r="C4617" s="1">
        <f>IF(0=B4617,-1,LEFT(A4617,B4617-1)+0)</f>
        <v>4239</v>
      </c>
      <c r="D4617" s="1">
        <f>IF(B4617=0,-1,RIGHT(A4617,LEN(A4617)-B4617)+0)</f>
        <v>-1</v>
      </c>
      <c r="F4617" s="1">
        <f>IF(C4617&lt;0,443300000,44330*(1-POWER(C4617/$A$1,1/5.255))*1000)</f>
        <v>19385083.004128985</v>
      </c>
      <c r="H4617" s="5">
        <f t="shared" si="72"/>
        <v>0</v>
      </c>
    </row>
    <row r="4618" spans="1:8">
      <c r="A4618" s="3" t="s">
        <v>15723</v>
      </c>
      <c r="B4618" s="1">
        <f>IF(ISERROR(SEARCH(" ",A4618)), 0, SEARCH(" ",A4618))</f>
        <v>5</v>
      </c>
      <c r="C4618" s="1">
        <f>IF(0=B4618,-1,LEFT(A4618,B4618-1)+0)</f>
        <v>4219</v>
      </c>
      <c r="D4618" s="1">
        <f>IF(B4618=0,-1,RIGHT(A4618,LEN(A4618)-B4618)+0)</f>
        <v>-1</v>
      </c>
      <c r="F4618" s="1">
        <f>IF(C4618&lt;0,443300000,44330*(1-POWER(C4618/$A$1,1/5.255))*1000)</f>
        <v>19407522.187874902</v>
      </c>
      <c r="H4618" s="5">
        <f t="shared" si="72"/>
        <v>0</v>
      </c>
    </row>
    <row r="4619" spans="1:8">
      <c r="A4619" s="3" t="s">
        <v>15724</v>
      </c>
      <c r="B4619" s="1">
        <f>IF(ISERROR(SEARCH(" ",A4619)), 0, SEARCH(" ",A4619))</f>
        <v>5</v>
      </c>
      <c r="C4619" s="1">
        <f>IF(0=B4619,-1,LEFT(A4619,B4619-1)+0)</f>
        <v>4199</v>
      </c>
      <c r="D4619" s="1">
        <f>IF(B4619=0,-1,RIGHT(A4619,LEN(A4619)-B4619)+0)</f>
        <v>-1</v>
      </c>
      <c r="F4619" s="1">
        <f>IF(C4619&lt;0,443300000,44330*(1-POWER(C4619/$A$1,1/5.255))*1000)</f>
        <v>19430047.667571537</v>
      </c>
      <c r="H4619" s="5">
        <f t="shared" si="72"/>
        <v>0</v>
      </c>
    </row>
    <row r="4620" spans="1:8">
      <c r="A4620" s="3" t="s">
        <v>15725</v>
      </c>
      <c r="B4620" s="1">
        <f>IF(ISERROR(SEARCH(" ",A4620)), 0, SEARCH(" ",A4620))</f>
        <v>5</v>
      </c>
      <c r="C4620" s="1">
        <f>IF(0=B4620,-1,LEFT(A4620,B4620-1)+0)</f>
        <v>4179</v>
      </c>
      <c r="D4620" s="1">
        <f>IF(B4620=0,-1,RIGHT(A4620,LEN(A4620)-B4620)+0)</f>
        <v>-1</v>
      </c>
      <c r="F4620" s="1">
        <f>IF(C4620&lt;0,443300000,44330*(1-POWER(C4620/$A$1,1/5.255))*1000)</f>
        <v>19452660.188505545</v>
      </c>
      <c r="H4620" s="5">
        <f t="shared" si="72"/>
        <v>0</v>
      </c>
    </row>
    <row r="4621" spans="1:8">
      <c r="A4621" s="3" t="s">
        <v>15726</v>
      </c>
      <c r="B4621" s="1">
        <f>IF(ISERROR(SEARCH(" ",A4621)), 0, SEARCH(" ",A4621))</f>
        <v>5</v>
      </c>
      <c r="C4621" s="1">
        <f>IF(0=B4621,-1,LEFT(A4621,B4621-1)+0)</f>
        <v>4159</v>
      </c>
      <c r="D4621" s="1">
        <f>IF(B4621=0,-1,RIGHT(A4621,LEN(A4621)-B4621)+0)</f>
        <v>-1</v>
      </c>
      <c r="F4621" s="1">
        <f>IF(C4621&lt;0,443300000,44330*(1-POWER(C4621/$A$1,1/5.255))*1000)</f>
        <v>19475360.506004844</v>
      </c>
      <c r="H4621" s="5">
        <f t="shared" si="72"/>
        <v>0</v>
      </c>
    </row>
    <row r="4622" spans="1:8">
      <c r="A4622" s="3" t="s">
        <v>15727</v>
      </c>
      <c r="B4622" s="1">
        <f>IF(ISERROR(SEARCH(" ",A4622)), 0, SEARCH(" ",A4622))</f>
        <v>5</v>
      </c>
      <c r="C4622" s="1">
        <f>IF(0=B4622,-1,LEFT(A4622,B4622-1)+0)</f>
        <v>4139</v>
      </c>
      <c r="D4622" s="1">
        <f>IF(B4622=0,-1,RIGHT(A4622,LEN(A4622)-B4622)+0)</f>
        <v>-1</v>
      </c>
      <c r="F4622" s="1">
        <f>IF(C4622&lt;0,443300000,44330*(1-POWER(C4622/$A$1,1/5.255))*1000)</f>
        <v>19498149.385622922</v>
      </c>
      <c r="H4622" s="5">
        <f t="shared" si="72"/>
        <v>0</v>
      </c>
    </row>
    <row r="4623" spans="1:8">
      <c r="A4623" s="3" t="s">
        <v>15728</v>
      </c>
      <c r="B4623" s="1">
        <f>IF(ISERROR(SEARCH(" ",A4623)), 0, SEARCH(" ",A4623))</f>
        <v>5</v>
      </c>
      <c r="C4623" s="1">
        <f>IF(0=B4623,-1,LEFT(A4623,B4623-1)+0)</f>
        <v>4119</v>
      </c>
      <c r="D4623" s="1">
        <f>IF(B4623=0,-1,RIGHT(A4623,LEN(A4623)-B4623)+0)</f>
        <v>-1</v>
      </c>
      <c r="F4623" s="1">
        <f>IF(C4623&lt;0,443300000,44330*(1-POWER(C4623/$A$1,1/5.255))*1000)</f>
        <v>19521027.603327427</v>
      </c>
      <c r="H4623" s="5">
        <f t="shared" si="72"/>
        <v>0</v>
      </c>
    </row>
    <row r="4624" spans="1:8">
      <c r="A4624" s="3" t="s">
        <v>15729</v>
      </c>
      <c r="B4624" s="1">
        <f>IF(ISERROR(SEARCH(" ",A4624)), 0, SEARCH(" ",A4624))</f>
        <v>5</v>
      </c>
      <c r="C4624" s="1">
        <f>IF(0=B4624,-1,LEFT(A4624,B4624-1)+0)</f>
        <v>4099</v>
      </c>
      <c r="D4624" s="1">
        <f>IF(B4624=0,-1,RIGHT(A4624,LEN(A4624)-B4624)+0)</f>
        <v>-1</v>
      </c>
      <c r="F4624" s="1">
        <f>IF(C4624&lt;0,443300000,44330*(1-POWER(C4624/$A$1,1/5.255))*1000)</f>
        <v>19543995.945693247</v>
      </c>
      <c r="H4624" s="5">
        <f t="shared" si="72"/>
        <v>0</v>
      </c>
    </row>
    <row r="4625" spans="1:8">
      <c r="A4625" s="3" t="s">
        <v>15730</v>
      </c>
      <c r="B4625" s="1">
        <f>IF(ISERROR(SEARCH(" ",A4625)), 0, SEARCH(" ",A4625))</f>
        <v>5</v>
      </c>
      <c r="C4625" s="1">
        <f>IF(0=B4625,-1,LEFT(A4625,B4625-1)+0)</f>
        <v>4079</v>
      </c>
      <c r="D4625" s="1">
        <f>IF(B4625=0,-1,RIGHT(A4625,LEN(A4625)-B4625)+0)</f>
        <v>-1</v>
      </c>
      <c r="F4625" s="1">
        <f>IF(C4625&lt;0,443300000,44330*(1-POWER(C4625/$A$1,1/5.255))*1000)</f>
        <v>19567055.21010001</v>
      </c>
      <c r="H4625" s="5">
        <f t="shared" si="72"/>
        <v>0</v>
      </c>
    </row>
    <row r="4626" spans="1:8">
      <c r="A4626" s="3" t="s">
        <v>15731</v>
      </c>
      <c r="B4626" s="1">
        <f>IF(ISERROR(SEARCH(" ",A4626)), 0, SEARCH(" ",A4626))</f>
        <v>5</v>
      </c>
      <c r="C4626" s="1">
        <f>IF(0=B4626,-1,LEFT(A4626,B4626-1)+0)</f>
        <v>4059</v>
      </c>
      <c r="D4626" s="1">
        <f>IF(B4626=0,-1,RIGHT(A4626,LEN(A4626)-B4626)+0)</f>
        <v>-1</v>
      </c>
      <c r="F4626" s="1">
        <f>IF(C4626&lt;0,443300000,44330*(1-POWER(C4626/$A$1,1/5.255))*1000)</f>
        <v>19590206.204934351</v>
      </c>
      <c r="H4626" s="5">
        <f t="shared" si="72"/>
        <v>0</v>
      </c>
    </row>
    <row r="4627" spans="1:8">
      <c r="A4627" s="3" t="s">
        <v>15732</v>
      </c>
      <c r="B4627" s="1">
        <f>IF(ISERROR(SEARCH(" ",A4627)), 0, SEARCH(" ",A4627))</f>
        <v>5</v>
      </c>
      <c r="C4627" s="1">
        <f>IF(0=B4627,-1,LEFT(A4627,B4627-1)+0)</f>
        <v>4039</v>
      </c>
      <c r="D4627" s="1">
        <f>IF(B4627=0,-1,RIGHT(A4627,LEN(A4627)-B4627)+0)</f>
        <v>-1</v>
      </c>
      <c r="F4627" s="1">
        <f>IF(C4627&lt;0,443300000,44330*(1-POWER(C4627/$A$1,1/5.255))*1000)</f>
        <v>19613449.749796961</v>
      </c>
      <c r="H4627" s="5">
        <f t="shared" si="72"/>
        <v>0</v>
      </c>
    </row>
    <row r="4628" spans="1:8">
      <c r="A4628" s="3" t="s">
        <v>15733</v>
      </c>
      <c r="B4628" s="1">
        <f>IF(ISERROR(SEARCH(" ",A4628)), 0, SEARCH(" ",A4628))</f>
        <v>5</v>
      </c>
      <c r="C4628" s="1">
        <f>IF(0=B4628,-1,LEFT(A4628,B4628-1)+0)</f>
        <v>4019</v>
      </c>
      <c r="D4628" s="1">
        <f>IF(B4628=0,-1,RIGHT(A4628,LEN(A4628)-B4628)+0)</f>
        <v>-1</v>
      </c>
      <c r="F4628" s="1">
        <f>IF(C4628&lt;0,443300000,44330*(1-POWER(C4628/$A$1,1/5.255))*1000)</f>
        <v>19636786.675714523</v>
      </c>
      <c r="H4628" s="5">
        <f t="shared" si="72"/>
        <v>0</v>
      </c>
    </row>
    <row r="4629" spans="1:8">
      <c r="A4629" s="3" t="s">
        <v>15734</v>
      </c>
      <c r="B4629" s="1">
        <f>IF(ISERROR(SEARCH(" ",A4629)), 0, SEARCH(" ",A4629))</f>
        <v>5</v>
      </c>
      <c r="C4629" s="1">
        <f>IF(0=B4629,-1,LEFT(A4629,B4629-1)+0)</f>
        <v>3999</v>
      </c>
      <c r="D4629" s="1">
        <f>IF(B4629=0,-1,RIGHT(A4629,LEN(A4629)-B4629)+0)</f>
        <v>-1</v>
      </c>
      <c r="F4629" s="1">
        <f>IF(C4629&lt;0,443300000,44330*(1-POWER(C4629/$A$1,1/5.255))*1000)</f>
        <v>19660217.825356796</v>
      </c>
      <c r="H4629" s="5">
        <f t="shared" si="72"/>
        <v>0</v>
      </c>
    </row>
    <row r="4630" spans="1:8">
      <c r="A4630" s="3" t="s">
        <v>15735</v>
      </c>
      <c r="B4630" s="1">
        <f>IF(ISERROR(SEARCH(" ",A4630)), 0, SEARCH(" ",A4630))</f>
        <v>5</v>
      </c>
      <c r="C4630" s="1">
        <f>IF(0=B4630,-1,LEFT(A4630,B4630-1)+0)</f>
        <v>3979</v>
      </c>
      <c r="D4630" s="1">
        <f>IF(B4630=0,-1,RIGHT(A4630,LEN(A4630)-B4630)+0)</f>
        <v>-1</v>
      </c>
      <c r="F4630" s="1">
        <f>IF(C4630&lt;0,443300000,44330*(1-POWER(C4630/$A$1,1/5.255))*1000)</f>
        <v>19683744.053258918</v>
      </c>
      <c r="H4630" s="5">
        <f t="shared" si="72"/>
        <v>0</v>
      </c>
    </row>
    <row r="4631" spans="1:8">
      <c r="A4631" s="3" t="s">
        <v>15736</v>
      </c>
      <c r="B4631" s="1">
        <f>IF(ISERROR(SEARCH(" ",A4631)), 0, SEARCH(" ",A4631))</f>
        <v>5</v>
      </c>
      <c r="C4631" s="1">
        <f>IF(0=B4631,-1,LEFT(A4631,B4631-1)+0)</f>
        <v>3959</v>
      </c>
      <c r="D4631" s="1">
        <f>IF(B4631=0,-1,RIGHT(A4631,LEN(A4631)-B4631)+0)</f>
        <v>-1</v>
      </c>
      <c r="F4631" s="1">
        <f>IF(C4631&lt;0,443300000,44330*(1-POWER(C4631/$A$1,1/5.255))*1000)</f>
        <v>19707366.226049047</v>
      </c>
      <c r="H4631" s="5">
        <f t="shared" si="72"/>
        <v>0</v>
      </c>
    </row>
    <row r="4632" spans="1:8">
      <c r="A4632" s="3" t="s">
        <v>15737</v>
      </c>
      <c r="B4632" s="1">
        <f>IF(ISERROR(SEARCH(" ",A4632)), 0, SEARCH(" ",A4632))</f>
        <v>5</v>
      </c>
      <c r="C4632" s="1">
        <f>IF(0=B4632,-1,LEFT(A4632,B4632-1)+0)</f>
        <v>3939</v>
      </c>
      <c r="D4632" s="1">
        <f>IF(B4632=0,-1,RIGHT(A4632,LEN(A4632)-B4632)+0)</f>
        <v>-1</v>
      </c>
      <c r="F4632" s="1">
        <f>IF(C4632&lt;0,443300000,44330*(1-POWER(C4632/$A$1,1/5.255))*1000)</f>
        <v>19731085.222681612</v>
      </c>
      <c r="H4632" s="5">
        <f t="shared" si="72"/>
        <v>0</v>
      </c>
    </row>
    <row r="4633" spans="1:8">
      <c r="A4633" s="3" t="s">
        <v>15738</v>
      </c>
      <c r="B4633" s="1">
        <f>IF(ISERROR(SEARCH(" ",A4633)), 0, SEARCH(" ",A4633))</f>
        <v>5</v>
      </c>
      <c r="C4633" s="1">
        <f>IF(0=B4633,-1,LEFT(A4633,B4633-1)+0)</f>
        <v>3919</v>
      </c>
      <c r="D4633" s="1">
        <f>IF(B4633=0,-1,RIGHT(A4633,LEN(A4633)-B4633)+0)</f>
        <v>-1</v>
      </c>
      <c r="F4633" s="1">
        <f>IF(C4633&lt;0,443300000,44330*(1-POWER(C4633/$A$1,1/5.255))*1000)</f>
        <v>19754901.934676237</v>
      </c>
      <c r="H4633" s="5">
        <f t="shared" si="72"/>
        <v>0</v>
      </c>
    </row>
    <row r="4634" spans="1:8">
      <c r="A4634" s="3" t="s">
        <v>15739</v>
      </c>
      <c r="B4634" s="1">
        <f>IF(ISERROR(SEARCH(" ",A4634)), 0, SEARCH(" ",A4634))</f>
        <v>5</v>
      </c>
      <c r="C4634" s="1">
        <f>IF(0=B4634,-1,LEFT(A4634,B4634-1)+0)</f>
        <v>3899</v>
      </c>
      <c r="D4634" s="1">
        <f>IF(B4634=0,-1,RIGHT(A4634,LEN(A4634)-B4634)+0)</f>
        <v>-1</v>
      </c>
      <c r="F4634" s="1">
        <f>IF(C4634&lt;0,443300000,44330*(1-POWER(C4634/$A$1,1/5.255))*1000)</f>
        <v>19778817.266362514</v>
      </c>
      <c r="H4634" s="5">
        <f t="shared" si="72"/>
        <v>0</v>
      </c>
    </row>
    <row r="4635" spans="1:8">
      <c r="A4635" s="3" t="s">
        <v>15740</v>
      </c>
      <c r="B4635" s="1">
        <f>IF(ISERROR(SEARCH(" ",A4635)), 0, SEARCH(" ",A4635))</f>
        <v>5</v>
      </c>
      <c r="C4635" s="1">
        <f>IF(0=B4635,-1,LEFT(A4635,B4635-1)+0)</f>
        <v>3879</v>
      </c>
      <c r="D4635" s="1">
        <f>IF(B4635=0,-1,RIGHT(A4635,LEN(A4635)-B4635)+0)</f>
        <v>-1</v>
      </c>
      <c r="F4635" s="1">
        <f>IF(C4635&lt;0,443300000,44330*(1-POWER(C4635/$A$1,1/5.255))*1000)</f>
        <v>19802832.135130908</v>
      </c>
      <c r="H4635" s="5">
        <f t="shared" si="72"/>
        <v>0</v>
      </c>
    </row>
    <row r="4636" spans="1:8">
      <c r="A4636" s="3" t="s">
        <v>15741</v>
      </c>
      <c r="B4636" s="1">
        <f>IF(ISERROR(SEARCH(" ",A4636)), 0, SEARCH(" ",A4636))</f>
        <v>5</v>
      </c>
      <c r="C4636" s="1">
        <f>IF(0=B4636,-1,LEFT(A4636,B4636-1)+0)</f>
        <v>3859</v>
      </c>
      <c r="D4636" s="1">
        <f>IF(B4636=0,-1,RIGHT(A4636,LEN(A4636)-B4636)+0)</f>
        <v>-1</v>
      </c>
      <c r="F4636" s="1">
        <f>IF(C4636&lt;0,443300000,44330*(1-POWER(C4636/$A$1,1/5.255))*1000)</f>
        <v>19826947.47168982</v>
      </c>
      <c r="H4636" s="5">
        <f t="shared" si="72"/>
        <v>0</v>
      </c>
    </row>
    <row r="4637" spans="1:8">
      <c r="A4637" s="3" t="s">
        <v>15742</v>
      </c>
      <c r="B4637" s="1">
        <f>IF(ISERROR(SEARCH(" ",A4637)), 0, SEARCH(" ",A4637))</f>
        <v>5</v>
      </c>
      <c r="C4637" s="1">
        <f>IF(0=B4637,-1,LEFT(A4637,B4637-1)+0)</f>
        <v>3839</v>
      </c>
      <c r="D4637" s="1">
        <f>IF(B4637=0,-1,RIGHT(A4637,LEN(A4637)-B4637)+0)</f>
        <v>-1</v>
      </c>
      <c r="F4637" s="1">
        <f>IF(C4637&lt;0,443300000,44330*(1-POWER(C4637/$A$1,1/5.255))*1000)</f>
        <v>19851164.220329087</v>
      </c>
      <c r="H4637" s="5">
        <f t="shared" si="72"/>
        <v>0</v>
      </c>
    </row>
    <row r="4638" spans="1:8">
      <c r="A4638" s="3" t="s">
        <v>15743</v>
      </c>
      <c r="B4638" s="1">
        <f>IF(ISERROR(SEARCH(" ",A4638)), 0, SEARCH(" ",A4638))</f>
        <v>5</v>
      </c>
      <c r="C4638" s="1">
        <f>IF(0=B4638,-1,LEFT(A4638,B4638-1)+0)</f>
        <v>3819</v>
      </c>
      <c r="D4638" s="1">
        <f>IF(B4638=0,-1,RIGHT(A4638,LEN(A4638)-B4638)+0)</f>
        <v>-1</v>
      </c>
      <c r="F4638" s="1">
        <f>IF(C4638&lt;0,443300000,44330*(1-POWER(C4638/$A$1,1/5.255))*1000)</f>
        <v>19875483.339190129</v>
      </c>
      <c r="H4638" s="5">
        <f t="shared" si="72"/>
        <v>0</v>
      </c>
    </row>
    <row r="4639" spans="1:8">
      <c r="A4639" s="3" t="s">
        <v>15744</v>
      </c>
      <c r="B4639" s="1">
        <f>IF(ISERROR(SEARCH(" ",A4639)), 0, SEARCH(" ",A4639))</f>
        <v>5</v>
      </c>
      <c r="C4639" s="1">
        <f>IF(0=B4639,-1,LEFT(A4639,B4639-1)+0)</f>
        <v>3799</v>
      </c>
      <c r="D4639" s="1">
        <f>IF(B4639=0,-1,RIGHT(A4639,LEN(A4639)-B4639)+0)</f>
        <v>-1</v>
      </c>
      <c r="F4639" s="1">
        <f>IF(C4639&lt;0,443300000,44330*(1-POWER(C4639/$A$1,1/5.255))*1000)</f>
        <v>19899905.80054291</v>
      </c>
      <c r="H4639" s="5">
        <f t="shared" si="72"/>
        <v>0</v>
      </c>
    </row>
    <row r="4640" spans="1:8">
      <c r="A4640" s="3" t="s">
        <v>15745</v>
      </c>
      <c r="B4640" s="1">
        <f>IF(ISERROR(SEARCH(" ",A4640)), 0, SEARCH(" ",A4640))</f>
        <v>5</v>
      </c>
      <c r="C4640" s="1">
        <f>IF(0=B4640,-1,LEFT(A4640,B4640-1)+0)</f>
        <v>3779</v>
      </c>
      <c r="D4640" s="1">
        <f>IF(B4640=0,-1,RIGHT(A4640,LEN(A4640)-B4640)+0)</f>
        <v>-1</v>
      </c>
      <c r="F4640" s="1">
        <f>IF(C4640&lt;0,443300000,44330*(1-POWER(C4640/$A$1,1/5.255))*1000)</f>
        <v>19924432.591069892</v>
      </c>
      <c r="H4640" s="5">
        <f t="shared" si="72"/>
        <v>0</v>
      </c>
    </row>
    <row r="4641" spans="1:8">
      <c r="A4641" s="3" t="s">
        <v>15746</v>
      </c>
      <c r="B4641" s="1">
        <f>IF(ISERROR(SEARCH(" ",A4641)), 0, SEARCH(" ",A4641))</f>
        <v>5</v>
      </c>
      <c r="C4641" s="1">
        <f>IF(0=B4641,-1,LEFT(A4641,B4641-1)+0)</f>
        <v>3759</v>
      </c>
      <c r="D4641" s="1">
        <f>IF(B4641=0,-1,RIGHT(A4641,LEN(A4641)-B4641)+0)</f>
        <v>-1</v>
      </c>
      <c r="F4641" s="1">
        <f>IF(C4641&lt;0,443300000,44330*(1-POWER(C4641/$A$1,1/5.255))*1000)</f>
        <v>19949064.712157253</v>
      </c>
      <c r="H4641" s="5">
        <f t="shared" si="72"/>
        <v>0</v>
      </c>
    </row>
    <row r="4642" spans="1:8">
      <c r="A4642" s="3" t="s">
        <v>15747</v>
      </c>
      <c r="B4642" s="1">
        <f>IF(ISERROR(SEARCH(" ",A4642)), 0, SEARCH(" ",A4642))</f>
        <v>5</v>
      </c>
      <c r="C4642" s="1">
        <f>IF(0=B4642,-1,LEFT(A4642,B4642-1)+0)</f>
        <v>3739</v>
      </c>
      <c r="D4642" s="1">
        <f>IF(B4642=0,-1,RIGHT(A4642,LEN(A4642)-B4642)+0)</f>
        <v>-1</v>
      </c>
      <c r="F4642" s="1">
        <f>IF(C4642&lt;0,443300000,44330*(1-POWER(C4642/$A$1,1/5.255))*1000)</f>
        <v>19973803.180193596</v>
      </c>
      <c r="H4642" s="5">
        <f t="shared" si="72"/>
        <v>0</v>
      </c>
    </row>
    <row r="4643" spans="1:8">
      <c r="A4643" s="3" t="s">
        <v>15748</v>
      </c>
      <c r="B4643" s="1">
        <f>IF(ISERROR(SEARCH(" ",A4643)), 0, SEARCH(" ",A4643))</f>
        <v>5</v>
      </c>
      <c r="C4643" s="1">
        <f>IF(0=B4643,-1,LEFT(A4643,B4643-1)+0)</f>
        <v>3719</v>
      </c>
      <c r="D4643" s="1">
        <f>IF(B4643=0,-1,RIGHT(A4643,LEN(A4643)-B4643)+0)</f>
        <v>-1</v>
      </c>
      <c r="F4643" s="1">
        <f>IF(C4643&lt;0,443300000,44330*(1-POWER(C4643/$A$1,1/5.255))*1000)</f>
        <v>19998649.026876315</v>
      </c>
      <c r="H4643" s="5">
        <f t="shared" si="72"/>
        <v>0</v>
      </c>
    </row>
    <row r="4644" spans="1:8">
      <c r="A4644" s="3" t="s">
        <v>15749</v>
      </c>
      <c r="B4644" s="1">
        <f>IF(ISERROR(SEARCH(" ",A4644)), 0, SEARCH(" ",A4644))</f>
        <v>5</v>
      </c>
      <c r="C4644" s="1">
        <f>IF(0=B4644,-1,LEFT(A4644,B4644-1)+0)</f>
        <v>3699</v>
      </c>
      <c r="D4644" s="1">
        <f>IF(B4644=0,-1,RIGHT(A4644,LEN(A4644)-B4644)+0)</f>
        <v>-1</v>
      </c>
      <c r="F4644" s="1">
        <f>IF(C4644&lt;0,443300000,44330*(1-POWER(C4644/$A$1,1/5.255))*1000)</f>
        <v>20023603.29952595</v>
      </c>
      <c r="H4644" s="5">
        <f t="shared" si="72"/>
        <v>0</v>
      </c>
    </row>
    <row r="4645" spans="1:8">
      <c r="A4645" s="3" t="s">
        <v>15750</v>
      </c>
      <c r="B4645" s="1">
        <f>IF(ISERROR(SEARCH(" ",A4645)), 0, SEARCH(" ",A4645))</f>
        <v>5</v>
      </c>
      <c r="C4645" s="1">
        <f>IF(0=B4645,-1,LEFT(A4645,B4645-1)+0)</f>
        <v>3679</v>
      </c>
      <c r="D4645" s="1">
        <f>IF(B4645=0,-1,RIGHT(A4645,LEN(A4645)-B4645)+0)</f>
        <v>-1</v>
      </c>
      <c r="F4645" s="1">
        <f>IF(C4645&lt;0,443300000,44330*(1-POWER(C4645/$A$1,1/5.255))*1000)</f>
        <v>20048667.061408702</v>
      </c>
      <c r="H4645" s="5">
        <f t="shared" si="72"/>
        <v>0</v>
      </c>
    </row>
    <row r="4646" spans="1:8">
      <c r="A4646" s="3" t="s">
        <v>15751</v>
      </c>
      <c r="B4646" s="1">
        <f>IF(ISERROR(SEARCH(" ",A4646)), 0, SEARCH(" ",A4646))</f>
        <v>5</v>
      </c>
      <c r="C4646" s="1">
        <f>IF(0=B4646,-1,LEFT(A4646,B4646-1)+0)</f>
        <v>3659</v>
      </c>
      <c r="D4646" s="1">
        <f>IF(B4646=0,-1,RIGHT(A4646,LEN(A4646)-B4646)+0)</f>
        <v>-1</v>
      </c>
      <c r="F4646" s="1">
        <f>IF(C4646&lt;0,443300000,44330*(1-POWER(C4646/$A$1,1/5.255))*1000)</f>
        <v>20073841.392067391</v>
      </c>
      <c r="H4646" s="5">
        <f t="shared" si="72"/>
        <v>0</v>
      </c>
    </row>
    <row r="4647" spans="1:8">
      <c r="A4647" s="3" t="s">
        <v>15752</v>
      </c>
      <c r="B4647" s="1">
        <f>IF(ISERROR(SEARCH(" ",A4647)), 0, SEARCH(" ",A4647))</f>
        <v>5</v>
      </c>
      <c r="C4647" s="1">
        <f>IF(0=B4647,-1,LEFT(A4647,B4647-1)+0)</f>
        <v>3639</v>
      </c>
      <c r="D4647" s="1">
        <f>IF(B4647=0,-1,RIGHT(A4647,LEN(A4647)-B4647)+0)</f>
        <v>-1</v>
      </c>
      <c r="F4647" s="1">
        <f>IF(C4647&lt;0,443300000,44330*(1-POWER(C4647/$A$1,1/5.255))*1000)</f>
        <v>20099127.387661204</v>
      </c>
      <c r="H4647" s="5">
        <f t="shared" si="72"/>
        <v>0</v>
      </c>
    </row>
    <row r="4648" spans="1:8">
      <c r="A4648" s="3" t="s">
        <v>15753</v>
      </c>
      <c r="B4648" s="1">
        <f>IF(ISERROR(SEARCH(" ",A4648)), 0, SEARCH(" ",A4648))</f>
        <v>5</v>
      </c>
      <c r="C4648" s="1">
        <f>IF(0=B4648,-1,LEFT(A4648,B4648-1)+0)</f>
        <v>3619</v>
      </c>
      <c r="D4648" s="1">
        <f>IF(B4648=0,-1,RIGHT(A4648,LEN(A4648)-B4648)+0)</f>
        <v>-1</v>
      </c>
      <c r="F4648" s="1">
        <f>IF(C4648&lt;0,443300000,44330*(1-POWER(C4648/$A$1,1/5.255))*1000)</f>
        <v>20124526.161314316</v>
      </c>
      <c r="H4648" s="5">
        <f t="shared" si="72"/>
        <v>0</v>
      </c>
    </row>
    <row r="4649" spans="1:8">
      <c r="A4649" s="3" t="s">
        <v>15754</v>
      </c>
      <c r="B4649" s="1">
        <f>IF(ISERROR(SEARCH(" ",A4649)), 0, SEARCH(" ",A4649))</f>
        <v>5</v>
      </c>
      <c r="C4649" s="1">
        <f>IF(0=B4649,-1,LEFT(A4649,B4649-1)+0)</f>
        <v>3599</v>
      </c>
      <c r="D4649" s="1">
        <f>IF(B4649=0,-1,RIGHT(A4649,LEN(A4649)-B4649)+0)</f>
        <v>-1</v>
      </c>
      <c r="F4649" s="1">
        <f>IF(C4649&lt;0,443300000,44330*(1-POWER(C4649/$A$1,1/5.255))*1000)</f>
        <v>20150038.843473956</v>
      </c>
      <c r="H4649" s="5">
        <f t="shared" si="72"/>
        <v>0</v>
      </c>
    </row>
    <row r="4650" spans="1:8">
      <c r="A4650" s="3" t="s">
        <v>15755</v>
      </c>
      <c r="B4650" s="1">
        <f>IF(ISERROR(SEARCH(" ",A4650)), 0, SEARCH(" ",A4650))</f>
        <v>5</v>
      </c>
      <c r="C4650" s="1">
        <f>IF(0=B4650,-1,LEFT(A4650,B4650-1)+0)</f>
        <v>3579</v>
      </c>
      <c r="D4650" s="1">
        <f>IF(B4650=0,-1,RIGHT(A4650,LEN(A4650)-B4650)+0)</f>
        <v>-1</v>
      </c>
      <c r="F4650" s="1">
        <f>IF(C4650&lt;0,443300000,44330*(1-POWER(C4650/$A$1,1/5.255))*1000)</f>
        <v>20175666.582277928</v>
      </c>
      <c r="H4650" s="5">
        <f t="shared" si="72"/>
        <v>0</v>
      </c>
    </row>
    <row r="4651" spans="1:8">
      <c r="A4651" s="3" t="s">
        <v>15756</v>
      </c>
      <c r="B4651" s="1">
        <f>IF(ISERROR(SEARCH(" ",A4651)), 0, SEARCH(" ",A4651))</f>
        <v>5</v>
      </c>
      <c r="C4651" s="1">
        <f>IF(0=B4651,-1,LEFT(A4651,B4651-1)+0)</f>
        <v>3559</v>
      </c>
      <c r="D4651" s="1">
        <f>IF(B4651=0,-1,RIGHT(A4651,LEN(A4651)-B4651)+0)</f>
        <v>-1</v>
      </c>
      <c r="F4651" s="1">
        <f>IF(C4651&lt;0,443300000,44330*(1-POWER(C4651/$A$1,1/5.255))*1000)</f>
        <v>20201410.543932106</v>
      </c>
      <c r="H4651" s="5">
        <f t="shared" si="72"/>
        <v>0</v>
      </c>
    </row>
    <row r="4652" spans="1:8">
      <c r="A4652" s="3" t="s">
        <v>15757</v>
      </c>
      <c r="B4652" s="1">
        <f>IF(ISERROR(SEARCH(" ",A4652)), 0, SEARCH(" ",A4652))</f>
        <v>5</v>
      </c>
      <c r="C4652" s="1">
        <f>IF(0=B4652,-1,LEFT(A4652,B4652-1)+0)</f>
        <v>3539</v>
      </c>
      <c r="D4652" s="1">
        <f>IF(B4652=0,-1,RIGHT(A4652,LEN(A4652)-B4652)+0)</f>
        <v>-1</v>
      </c>
      <c r="F4652" s="1">
        <f>IF(C4652&lt;0,443300000,44330*(1-POWER(C4652/$A$1,1/5.255))*1000)</f>
        <v>20227271.913098156</v>
      </c>
      <c r="H4652" s="5">
        <f t="shared" si="72"/>
        <v>0</v>
      </c>
    </row>
    <row r="4653" spans="1:8">
      <c r="A4653" s="3" t="s">
        <v>15758</v>
      </c>
      <c r="B4653" s="1">
        <f>IF(ISERROR(SEARCH(" ",A4653)), 0, SEARCH(" ",A4653))</f>
        <v>5</v>
      </c>
      <c r="C4653" s="1">
        <f>IF(0=B4653,-1,LEFT(A4653,B4653-1)+0)</f>
        <v>3519</v>
      </c>
      <c r="D4653" s="1">
        <f>IF(B4653=0,-1,RIGHT(A4653,LEN(A4653)-B4653)+0)</f>
        <v>-1</v>
      </c>
      <c r="F4653" s="1">
        <f>IF(C4653&lt;0,443300000,44330*(1-POWER(C4653/$A$1,1/5.255))*1000)</f>
        <v>20253251.893291764</v>
      </c>
      <c r="H4653" s="5">
        <f t="shared" si="72"/>
        <v>0</v>
      </c>
    </row>
    <row r="4654" spans="1:8">
      <c r="A4654" s="3" t="s">
        <v>15759</v>
      </c>
      <c r="B4654" s="1">
        <f>IF(ISERROR(SEARCH(" ",A4654)), 0, SEARCH(" ",A4654))</f>
        <v>5</v>
      </c>
      <c r="C4654" s="1">
        <f>IF(0=B4654,-1,LEFT(A4654,B4654-1)+0)</f>
        <v>3499</v>
      </c>
      <c r="D4654" s="1">
        <f>IF(B4654=0,-1,RIGHT(A4654,LEN(A4654)-B4654)+0)</f>
        <v>-1</v>
      </c>
      <c r="F4654" s="1">
        <f>IF(C4654&lt;0,443300000,44330*(1-POWER(C4654/$A$1,1/5.255))*1000)</f>
        <v>20279351.70729186</v>
      </c>
      <c r="H4654" s="5">
        <f t="shared" si="72"/>
        <v>0</v>
      </c>
    </row>
    <row r="4655" spans="1:8">
      <c r="A4655" s="3" t="s">
        <v>15760</v>
      </c>
      <c r="B4655" s="1">
        <f>IF(ISERROR(SEARCH(" ",A4655)), 0, SEARCH(" ",A4655))</f>
        <v>5</v>
      </c>
      <c r="C4655" s="1">
        <f>IF(0=B4655,-1,LEFT(A4655,B4655-1)+0)</f>
        <v>3479</v>
      </c>
      <c r="D4655" s="1">
        <f>IF(B4655=0,-1,RIGHT(A4655,LEN(A4655)-B4655)+0)</f>
        <v>-1</v>
      </c>
      <c r="F4655" s="1">
        <f>IF(C4655&lt;0,443300000,44330*(1-POWER(C4655/$A$1,1/5.255))*1000)</f>
        <v>20305572.597561035</v>
      </c>
      <c r="H4655" s="5">
        <f t="shared" si="72"/>
        <v>0</v>
      </c>
    </row>
    <row r="4656" spans="1:8">
      <c r="A4656" s="3" t="s">
        <v>15761</v>
      </c>
      <c r="B4656" s="1">
        <f>IF(ISERROR(SEARCH(" ",A4656)), 0, SEARCH(" ",A4656))</f>
        <v>5</v>
      </c>
      <c r="C4656" s="1">
        <f>IF(0=B4656,-1,LEFT(A4656,B4656-1)+0)</f>
        <v>3459</v>
      </c>
      <c r="D4656" s="1">
        <f>IF(B4656=0,-1,RIGHT(A4656,LEN(A4656)-B4656)+0)</f>
        <v>-1</v>
      </c>
      <c r="F4656" s="1">
        <f>IF(C4656&lt;0,443300000,44330*(1-POWER(C4656/$A$1,1/5.255))*1000)</f>
        <v>20331915.826677691</v>
      </c>
      <c r="H4656" s="5">
        <f t="shared" si="72"/>
        <v>0</v>
      </c>
    </row>
    <row r="4657" spans="1:8">
      <c r="A4657" s="3" t="s">
        <v>15762</v>
      </c>
      <c r="B4657" s="1">
        <f>IF(ISERROR(SEARCH(" ",A4657)), 0, SEARCH(" ",A4657))</f>
        <v>5</v>
      </c>
      <c r="C4657" s="1">
        <f>IF(0=B4657,-1,LEFT(A4657,B4657-1)+0)</f>
        <v>3439</v>
      </c>
      <c r="D4657" s="1">
        <f>IF(B4657=0,-1,RIGHT(A4657,LEN(A4657)-B4657)+0)</f>
        <v>-1</v>
      </c>
      <c r="F4657" s="1">
        <f>IF(C4657&lt;0,443300000,44330*(1-POWER(C4657/$A$1,1/5.255))*1000)</f>
        <v>20358382.677780129</v>
      </c>
      <c r="H4657" s="5">
        <f t="shared" si="72"/>
        <v>0</v>
      </c>
    </row>
    <row r="4658" spans="1:8">
      <c r="A4658" s="3" t="s">
        <v>15763</v>
      </c>
      <c r="B4658" s="1">
        <f>IF(ISERROR(SEARCH(" ",A4658)), 0, SEARCH(" ",A4658))</f>
        <v>5</v>
      </c>
      <c r="C4658" s="1">
        <f>IF(0=B4658,-1,LEFT(A4658,B4658-1)+0)</f>
        <v>3419</v>
      </c>
      <c r="D4658" s="1">
        <f>IF(B4658=0,-1,RIGHT(A4658,LEN(A4658)-B4658)+0)</f>
        <v>-1</v>
      </c>
      <c r="F4658" s="1">
        <f>IF(C4658&lt;0,443300000,44330*(1-POWER(C4658/$A$1,1/5.255))*1000)</f>
        <v>20384974.455023225</v>
      </c>
      <c r="H4658" s="5">
        <f t="shared" si="72"/>
        <v>0</v>
      </c>
    </row>
    <row r="4659" spans="1:8">
      <c r="A4659" s="3" t="s">
        <v>15764</v>
      </c>
      <c r="B4659" s="1">
        <f>IF(ISERROR(SEARCH(" ",A4659)), 0, SEARCH(" ",A4659))</f>
        <v>5</v>
      </c>
      <c r="C4659" s="1">
        <f>IF(0=B4659,-1,LEFT(A4659,B4659-1)+0)</f>
        <v>3399</v>
      </c>
      <c r="D4659" s="1">
        <f>IF(B4659=0,-1,RIGHT(A4659,LEN(A4659)-B4659)+0)</f>
        <v>-1</v>
      </c>
      <c r="F4659" s="1">
        <f>IF(C4659&lt;0,443300000,44330*(1-POWER(C4659/$A$1,1/5.255))*1000)</f>
        <v>20411692.484047871</v>
      </c>
      <c r="H4659" s="5">
        <f t="shared" si="72"/>
        <v>0</v>
      </c>
    </row>
    <row r="4660" spans="1:8">
      <c r="A4660" s="3" t="s">
        <v>15765</v>
      </c>
      <c r="B4660" s="1">
        <f>IF(ISERROR(SEARCH(" ",A4660)), 0, SEARCH(" ",A4660))</f>
        <v>5</v>
      </c>
      <c r="C4660" s="1">
        <f>IF(0=B4660,-1,LEFT(A4660,B4660-1)+0)</f>
        <v>3379</v>
      </c>
      <c r="D4660" s="1">
        <f>IF(B4660=0,-1,RIGHT(A4660,LEN(A4660)-B4660)+0)</f>
        <v>-1</v>
      </c>
      <c r="F4660" s="1">
        <f>IF(C4660&lt;0,443300000,44330*(1-POWER(C4660/$A$1,1/5.255))*1000)</f>
        <v>20438538.112463791</v>
      </c>
      <c r="H4660" s="5">
        <f t="shared" si="72"/>
        <v>0</v>
      </c>
    </row>
    <row r="4661" spans="1:8">
      <c r="A4661" s="3" t="s">
        <v>15766</v>
      </c>
      <c r="B4661" s="1">
        <f>IF(ISERROR(SEARCH(" ",A4661)), 0, SEARCH(" ",A4661))</f>
        <v>5</v>
      </c>
      <c r="C4661" s="1">
        <f>IF(0=B4661,-1,LEFT(A4661,B4661-1)+0)</f>
        <v>3359</v>
      </c>
      <c r="D4661" s="1">
        <f>IF(B4661=0,-1,RIGHT(A4661,LEN(A4661)-B4661)+0)</f>
        <v>-1</v>
      </c>
      <c r="F4661" s="1">
        <f>IF(C4661&lt;0,443300000,44330*(1-POWER(C4661/$A$1,1/5.255))*1000)</f>
        <v>20465512.710346114</v>
      </c>
      <c r="H4661" s="5">
        <f t="shared" si="72"/>
        <v>0</v>
      </c>
    </row>
    <row r="4662" spans="1:8">
      <c r="A4662" s="3" t="s">
        <v>15767</v>
      </c>
      <c r="B4662" s="1">
        <f>IF(ISERROR(SEARCH(" ",A4662)), 0, SEARCH(" ",A4662))</f>
        <v>5</v>
      </c>
      <c r="C4662" s="1">
        <f>IF(0=B4662,-1,LEFT(A4662,B4662-1)+0)</f>
        <v>3339</v>
      </c>
      <c r="D4662" s="1">
        <f>IF(B4662=0,-1,RIGHT(A4662,LEN(A4662)-B4662)+0)</f>
        <v>-1</v>
      </c>
      <c r="F4662" s="1">
        <f>IF(C4662&lt;0,443300000,44330*(1-POWER(C4662/$A$1,1/5.255))*1000)</f>
        <v>20492617.670746222</v>
      </c>
      <c r="H4662" s="5">
        <f t="shared" si="72"/>
        <v>0</v>
      </c>
    </row>
    <row r="4663" spans="1:8">
      <c r="A4663" s="3" t="s">
        <v>15768</v>
      </c>
      <c r="B4663" s="1">
        <f>IF(ISERROR(SEARCH(" ",A4663)), 0, SEARCH(" ",A4663))</f>
        <v>5</v>
      </c>
      <c r="C4663" s="1">
        <f>IF(0=B4663,-1,LEFT(A4663,B4663-1)+0)</f>
        <v>3319</v>
      </c>
      <c r="D4663" s="1">
        <f>IF(B4663=0,-1,RIGHT(A4663,LEN(A4663)-B4663)+0)</f>
        <v>-1</v>
      </c>
      <c r="F4663" s="1">
        <f>IF(C4663&lt;0,443300000,44330*(1-POWER(C4663/$A$1,1/5.255))*1000)</f>
        <v>20519854.410217322</v>
      </c>
      <c r="H4663" s="5">
        <f t="shared" si="72"/>
        <v>0</v>
      </c>
    </row>
    <row r="4664" spans="1:8">
      <c r="A4664" s="3" t="s">
        <v>15769</v>
      </c>
      <c r="B4664" s="1">
        <f>IF(ISERROR(SEARCH(" ",A4664)), 0, SEARCH(" ",A4664))</f>
        <v>5</v>
      </c>
      <c r="C4664" s="1">
        <f>IF(0=B4664,-1,LEFT(A4664,B4664-1)+0)</f>
        <v>3299</v>
      </c>
      <c r="D4664" s="1">
        <f>IF(B4664=0,-1,RIGHT(A4664,LEN(A4664)-B4664)+0)</f>
        <v>-1</v>
      </c>
      <c r="F4664" s="1">
        <f>IF(C4664&lt;0,443300000,44330*(1-POWER(C4664/$A$1,1/5.255))*1000)</f>
        <v>20547224.369355325</v>
      </c>
      <c r="H4664" s="5">
        <f t="shared" si="72"/>
        <v>0</v>
      </c>
    </row>
    <row r="4665" spans="1:8">
      <c r="A4665" s="3" t="s">
        <v>15770</v>
      </c>
      <c r="B4665" s="1">
        <f>IF(ISERROR(SEARCH(" ",A4665)), 0, SEARCH(" ",A4665))</f>
        <v>5</v>
      </c>
      <c r="C4665" s="1">
        <f>IF(0=B4665,-1,LEFT(A4665,B4665-1)+0)</f>
        <v>3279</v>
      </c>
      <c r="D4665" s="1">
        <f>IF(B4665=0,-1,RIGHT(A4665,LEN(A4665)-B4665)+0)</f>
        <v>-1</v>
      </c>
      <c r="F4665" s="1">
        <f>IF(C4665&lt;0,443300000,44330*(1-POWER(C4665/$A$1,1/5.255))*1000)</f>
        <v>20574729.01335549</v>
      </c>
      <c r="H4665" s="5">
        <f t="shared" si="72"/>
        <v>0</v>
      </c>
    </row>
    <row r="4666" spans="1:8">
      <c r="A4666" s="3" t="s">
        <v>15771</v>
      </c>
      <c r="B4666" s="1">
        <f>IF(ISERROR(SEARCH(" ",A4666)), 0, SEARCH(" ",A4666))</f>
        <v>5</v>
      </c>
      <c r="C4666" s="1">
        <f>IF(0=B4666,-1,LEFT(A4666,B4666-1)+0)</f>
        <v>3259</v>
      </c>
      <c r="D4666" s="1">
        <f>IF(B4666=0,-1,RIGHT(A4666,LEN(A4666)-B4666)+0)</f>
        <v>-1</v>
      </c>
      <c r="F4666" s="1">
        <f>IF(C4666&lt;0,443300000,44330*(1-POWER(C4666/$A$1,1/5.255))*1000)</f>
        <v>20602369.832585491</v>
      </c>
      <c r="H4666" s="5">
        <f t="shared" si="72"/>
        <v>0</v>
      </c>
    </row>
    <row r="4667" spans="1:8">
      <c r="A4667" s="3" t="s">
        <v>15772</v>
      </c>
      <c r="B4667" s="1">
        <f>IF(ISERROR(SEARCH(" ",A4667)), 0, SEARCH(" ",A4667))</f>
        <v>5</v>
      </c>
      <c r="C4667" s="1">
        <f>IF(0=B4667,-1,LEFT(A4667,B4667-1)+0)</f>
        <v>3239</v>
      </c>
      <c r="D4667" s="1">
        <f>IF(B4667=0,-1,RIGHT(A4667,LEN(A4667)-B4667)+0)</f>
        <v>-1</v>
      </c>
      <c r="F4667" s="1">
        <f>IF(C4667&lt;0,443300000,44330*(1-POWER(C4667/$A$1,1/5.255))*1000)</f>
        <v>20630148.343175393</v>
      </c>
      <c r="H4667" s="5">
        <f t="shared" si="72"/>
        <v>0</v>
      </c>
    </row>
    <row r="4668" spans="1:8">
      <c r="A4668" s="3" t="s">
        <v>15773</v>
      </c>
      <c r="B4668" s="1">
        <f>IF(ISERROR(SEARCH(" ",A4668)), 0, SEARCH(" ",A4668))</f>
        <v>5</v>
      </c>
      <c r="C4668" s="1">
        <f>IF(0=B4668,-1,LEFT(A4668,B4668-1)+0)</f>
        <v>3219</v>
      </c>
      <c r="D4668" s="1">
        <f>IF(B4668=0,-1,RIGHT(A4668,LEN(A4668)-B4668)+0)</f>
        <v>-1</v>
      </c>
      <c r="F4668" s="1">
        <f>IF(C4668&lt;0,443300000,44330*(1-POWER(C4668/$A$1,1/5.255))*1000)</f>
        <v>20658066.08762522</v>
      </c>
      <c r="H4668" s="5">
        <f t="shared" si="72"/>
        <v>0</v>
      </c>
    </row>
    <row r="4669" spans="1:8">
      <c r="A4669" s="3" t="s">
        <v>15774</v>
      </c>
      <c r="B4669" s="1">
        <f>IF(ISERROR(SEARCH(" ",A4669)), 0, SEARCH(" ",A4669))</f>
        <v>5</v>
      </c>
      <c r="C4669" s="1">
        <f>IF(0=B4669,-1,LEFT(A4669,B4669-1)+0)</f>
        <v>3199</v>
      </c>
      <c r="D4669" s="1">
        <f>IF(B4669=0,-1,RIGHT(A4669,LEN(A4669)-B4669)+0)</f>
        <v>-1</v>
      </c>
      <c r="F4669" s="1">
        <f>IF(C4669&lt;0,443300000,44330*(1-POWER(C4669/$A$1,1/5.255))*1000)</f>
        <v>20686124.635430738</v>
      </c>
      <c r="H4669" s="5">
        <f t="shared" si="72"/>
        <v>0</v>
      </c>
    </row>
    <row r="4670" spans="1:8">
      <c r="A4670" s="3" t="s">
        <v>15775</v>
      </c>
      <c r="B4670" s="1">
        <f>IF(ISERROR(SEARCH(" ",A4670)), 0, SEARCH(" ",A4670))</f>
        <v>5</v>
      </c>
      <c r="C4670" s="1">
        <f>IF(0=B4670,-1,LEFT(A4670,B4670-1)+0)</f>
        <v>3179</v>
      </c>
      <c r="D4670" s="1">
        <f>IF(B4670=0,-1,RIGHT(A4670,LEN(A4670)-B4670)+0)</f>
        <v>-1</v>
      </c>
      <c r="F4670" s="1">
        <f>IF(C4670&lt;0,443300000,44330*(1-POWER(C4670/$A$1,1/5.255))*1000)</f>
        <v>20714325.58372806</v>
      </c>
      <c r="H4670" s="5">
        <f t="shared" si="72"/>
        <v>0</v>
      </c>
    </row>
    <row r="4671" spans="1:8">
      <c r="A4671" s="3" t="s">
        <v>15776</v>
      </c>
      <c r="B4671" s="1">
        <f>IF(ISERROR(SEARCH(" ",A4671)), 0, SEARCH(" ",A4671))</f>
        <v>5</v>
      </c>
      <c r="C4671" s="1">
        <f>IF(0=B4671,-1,LEFT(A4671,B4671-1)+0)</f>
        <v>3159</v>
      </c>
      <c r="D4671" s="1">
        <f>IF(B4671=0,-1,RIGHT(A4671,LEN(A4671)-B4671)+0)</f>
        <v>-1</v>
      </c>
      <c r="F4671" s="1">
        <f>IF(C4671&lt;0,443300000,44330*(1-POWER(C4671/$A$1,1/5.255))*1000)</f>
        <v>20742670.557957843</v>
      </c>
      <c r="H4671" s="5">
        <f t="shared" si="72"/>
        <v>0</v>
      </c>
    </row>
    <row r="4672" spans="1:8">
      <c r="A4672" s="3" t="s">
        <v>15777</v>
      </c>
      <c r="B4672" s="1">
        <f>IF(ISERROR(SEARCH(" ",A4672)), 0, SEARCH(" ",A4672))</f>
        <v>5</v>
      </c>
      <c r="C4672" s="1">
        <f>IF(0=B4672,-1,LEFT(A4672,B4672-1)+0)</f>
        <v>3139</v>
      </c>
      <c r="D4672" s="1">
        <f>IF(B4672=0,-1,RIGHT(A4672,LEN(A4672)-B4672)+0)</f>
        <v>-1</v>
      </c>
      <c r="F4672" s="1">
        <f>IF(C4672&lt;0,443300000,44330*(1-POWER(C4672/$A$1,1/5.255))*1000)</f>
        <v>20771161.212549757</v>
      </c>
      <c r="H4672" s="5">
        <f t="shared" si="72"/>
        <v>0</v>
      </c>
    </row>
    <row r="4673" spans="1:8">
      <c r="A4673" s="3" t="s">
        <v>15778</v>
      </c>
      <c r="B4673" s="1">
        <f>IF(ISERROR(SEARCH(" ",A4673)), 0, SEARCH(" ",A4673))</f>
        <v>5</v>
      </c>
      <c r="C4673" s="1">
        <f>IF(0=B4673,-1,LEFT(A4673,B4673-1)+0)</f>
        <v>3119</v>
      </c>
      <c r="D4673" s="1">
        <f>IF(B4673=0,-1,RIGHT(A4673,LEN(A4673)-B4673)+0)</f>
        <v>-1</v>
      </c>
      <c r="F4673" s="1">
        <f>IF(C4673&lt;0,443300000,44330*(1-POWER(C4673/$A$1,1/5.255))*1000)</f>
        <v>20799799.231627982</v>
      </c>
      <c r="H4673" s="5">
        <f t="shared" si="72"/>
        <v>0</v>
      </c>
    </row>
    <row r="4674" spans="1:8">
      <c r="A4674" s="3" t="s">
        <v>15779</v>
      </c>
      <c r="B4674" s="1">
        <f>IF(ISERROR(SEARCH(" ",A4674)), 0, SEARCH(" ",A4674))</f>
        <v>5</v>
      </c>
      <c r="C4674" s="1">
        <f>IF(0=B4674,-1,LEFT(A4674,B4674-1)+0)</f>
        <v>3099</v>
      </c>
      <c r="D4674" s="1">
        <f>IF(B4674=0,-1,RIGHT(A4674,LEN(A4674)-B4674)+0)</f>
        <v>-1</v>
      </c>
      <c r="F4674" s="1">
        <f>IF(C4674&lt;0,443300000,44330*(1-POWER(C4674/$A$1,1/5.255))*1000)</f>
        <v>20828586.329738498</v>
      </c>
      <c r="H4674" s="5">
        <f t="shared" si="72"/>
        <v>0</v>
      </c>
    </row>
    <row r="4675" spans="1:8">
      <c r="A4675" s="3" t="s">
        <v>15780</v>
      </c>
      <c r="B4675" s="1">
        <f>IF(ISERROR(SEARCH(" ",A4675)), 0, SEARCH(" ",A4675))</f>
        <v>5</v>
      </c>
      <c r="C4675" s="1">
        <f>IF(0=B4675,-1,LEFT(A4675,B4675-1)+0)</f>
        <v>3079</v>
      </c>
      <c r="D4675" s="1">
        <f>IF(B4675=0,-1,RIGHT(A4675,LEN(A4675)-B4675)+0)</f>
        <v>-1</v>
      </c>
      <c r="F4675" s="1">
        <f>IF(C4675&lt;0,443300000,44330*(1-POWER(C4675/$A$1,1/5.255))*1000)</f>
        <v>20857524.252599049</v>
      </c>
      <c r="H4675" s="5">
        <f t="shared" si="72"/>
        <v>0</v>
      </c>
    </row>
    <row r="4676" spans="1:8">
      <c r="A4676" s="3" t="s">
        <v>15781</v>
      </c>
      <c r="B4676" s="1">
        <f>IF(ISERROR(SEARCH(" ",A4676)), 0, SEARCH(" ",A4676))</f>
        <v>5</v>
      </c>
      <c r="C4676" s="1">
        <f>IF(0=B4676,-1,LEFT(A4676,B4676-1)+0)</f>
        <v>3059</v>
      </c>
      <c r="D4676" s="1">
        <f>IF(B4676=0,-1,RIGHT(A4676,LEN(A4676)-B4676)+0)</f>
        <v>-1</v>
      </c>
      <c r="F4676" s="1">
        <f>IF(C4676&lt;0,443300000,44330*(1-POWER(C4676/$A$1,1/5.255))*1000)</f>
        <v>20886614.777872581</v>
      </c>
      <c r="H4676" s="5">
        <f t="shared" ref="H4676:H4739" si="73">IF(D4676&gt;0,ABS((F4676-D4676)/D4676),0)</f>
        <v>0</v>
      </c>
    </row>
    <row r="4677" spans="1:8">
      <c r="A4677" s="3" t="s">
        <v>15782</v>
      </c>
      <c r="B4677" s="1">
        <f>IF(ISERROR(SEARCH(" ",A4677)), 0, SEARCH(" ",A4677))</f>
        <v>5</v>
      </c>
      <c r="C4677" s="1">
        <f>IF(0=B4677,-1,LEFT(A4677,B4677-1)+0)</f>
        <v>3039</v>
      </c>
      <c r="D4677" s="1">
        <f>IF(B4677=0,-1,RIGHT(A4677,LEN(A4677)-B4677)+0)</f>
        <v>-1</v>
      </c>
      <c r="F4677" s="1">
        <f>IF(C4677&lt;0,443300000,44330*(1-POWER(C4677/$A$1,1/5.255))*1000)</f>
        <v>20915859.715965062</v>
      </c>
      <c r="H4677" s="5">
        <f t="shared" si="73"/>
        <v>0</v>
      </c>
    </row>
    <row r="4678" spans="1:8">
      <c r="A4678" s="3" t="s">
        <v>15783</v>
      </c>
      <c r="B4678" s="1">
        <f>IF(ISERROR(SEARCH(" ",A4678)), 0, SEARCH(" ",A4678))</f>
        <v>5</v>
      </c>
      <c r="C4678" s="1">
        <f>IF(0=B4678,-1,LEFT(A4678,B4678-1)+0)</f>
        <v>3019</v>
      </c>
      <c r="D4678" s="1">
        <f>IF(B4678=0,-1,RIGHT(A4678,LEN(A4678)-B4678)+0)</f>
        <v>-1</v>
      </c>
      <c r="F4678" s="1">
        <f>IF(C4678&lt;0,443300000,44330*(1-POWER(C4678/$A$1,1/5.255))*1000)</f>
        <v>20945260.910848606</v>
      </c>
      <c r="H4678" s="5">
        <f t="shared" si="73"/>
        <v>0</v>
      </c>
    </row>
    <row r="4679" spans="1:8">
      <c r="A4679" s="3" t="s">
        <v>15784</v>
      </c>
      <c r="B4679" s="1">
        <f>IF(ISERROR(SEARCH(" ",A4679)), 0, SEARCH(" ",A4679))</f>
        <v>5</v>
      </c>
      <c r="C4679" s="1">
        <f>IF(0=B4679,-1,LEFT(A4679,B4679-1)+0)</f>
        <v>2999</v>
      </c>
      <c r="D4679" s="1">
        <f>IF(B4679=0,-1,RIGHT(A4679,LEN(A4679)-B4679)+0)</f>
        <v>-1</v>
      </c>
      <c r="F4679" s="1">
        <f>IF(C4679&lt;0,443300000,44330*(1-POWER(C4679/$A$1,1/5.255))*1000)</f>
        <v>20974820.240910966</v>
      </c>
      <c r="H4679" s="5">
        <f t="shared" si="73"/>
        <v>0</v>
      </c>
    </row>
    <row r="4680" spans="1:8">
      <c r="A4680" s="3" t="s">
        <v>15785</v>
      </c>
      <c r="B4680" s="1">
        <f>IF(ISERROR(SEARCH(" ",A4680)), 0, SEARCH(" ",A4680))</f>
        <v>5</v>
      </c>
      <c r="C4680" s="1">
        <f>IF(0=B4680,-1,LEFT(A4680,B4680-1)+0)</f>
        <v>2979</v>
      </c>
      <c r="D4680" s="1">
        <f>IF(B4680=0,-1,RIGHT(A4680,LEN(A4680)-B4680)+0)</f>
        <v>-1</v>
      </c>
      <c r="F4680" s="1">
        <f>IF(C4680&lt;0,443300000,44330*(1-POWER(C4680/$A$1,1/5.255))*1000)</f>
        <v>21004539.619832255</v>
      </c>
      <c r="H4680" s="5">
        <f t="shared" si="73"/>
        <v>0</v>
      </c>
    </row>
    <row r="4681" spans="1:8">
      <c r="A4681" s="3" t="s">
        <v>15786</v>
      </c>
      <c r="B4681" s="1">
        <f>IF(ISERROR(SEARCH(" ",A4681)), 0, SEARCH(" ",A4681))</f>
        <v>5</v>
      </c>
      <c r="C4681" s="1">
        <f>IF(0=B4681,-1,LEFT(A4681,B4681-1)+0)</f>
        <v>2959</v>
      </c>
      <c r="D4681" s="1">
        <f>IF(B4681=0,-1,RIGHT(A4681,LEN(A4681)-B4681)+0)</f>
        <v>-1</v>
      </c>
      <c r="F4681" s="1">
        <f>IF(C4681&lt;0,443300000,44330*(1-POWER(C4681/$A$1,1/5.255))*1000)</f>
        <v>21034420.99749013</v>
      </c>
      <c r="H4681" s="5">
        <f t="shared" si="73"/>
        <v>0</v>
      </c>
    </row>
    <row r="4682" spans="1:8">
      <c r="A4682" s="3" t="s">
        <v>15787</v>
      </c>
      <c r="B4682" s="1">
        <f>IF(ISERROR(SEARCH(" ",A4682)), 0, SEARCH(" ",A4682))</f>
        <v>5</v>
      </c>
      <c r="C4682" s="1">
        <f>IF(0=B4682,-1,LEFT(A4682,B4682-1)+0)</f>
        <v>2939</v>
      </c>
      <c r="D4682" s="1">
        <f>IF(B4682=0,-1,RIGHT(A4682,LEN(A4682)-B4682)+0)</f>
        <v>-1</v>
      </c>
      <c r="F4682" s="1">
        <f>IF(C4682&lt;0,443300000,44330*(1-POWER(C4682/$A$1,1/5.255))*1000)</f>
        <v>21064466.360894434</v>
      </c>
      <c r="H4682" s="5">
        <f t="shared" si="73"/>
        <v>0</v>
      </c>
    </row>
    <row r="4683" spans="1:8">
      <c r="A4683" s="3" t="s">
        <v>15788</v>
      </c>
      <c r="B4683" s="1">
        <f>IF(ISERROR(SEARCH(" ",A4683)), 0, SEARCH(" ",A4683))</f>
        <v>5</v>
      </c>
      <c r="C4683" s="1">
        <f>IF(0=B4683,-1,LEFT(A4683,B4683-1)+0)</f>
        <v>2919</v>
      </c>
      <c r="D4683" s="1">
        <f>IF(B4683=0,-1,RIGHT(A4683,LEN(A4683)-B4683)+0)</f>
        <v>-1</v>
      </c>
      <c r="F4683" s="1">
        <f>IF(C4683&lt;0,443300000,44330*(1-POWER(C4683/$A$1,1/5.255))*1000)</f>
        <v>21094677.735152557</v>
      </c>
      <c r="H4683" s="5">
        <f t="shared" si="73"/>
        <v>0</v>
      </c>
    </row>
    <row r="4684" spans="1:8">
      <c r="A4684" s="3" t="s">
        <v>15789</v>
      </c>
      <c r="B4684" s="1">
        <f>IF(ISERROR(SEARCH(" ",A4684)), 0, SEARCH(" ",A4684))</f>
        <v>5</v>
      </c>
      <c r="C4684" s="1">
        <f>IF(0=B4684,-1,LEFT(A4684,B4684-1)+0)</f>
        <v>2899</v>
      </c>
      <c r="D4684" s="1">
        <f>IF(B4684=0,-1,RIGHT(A4684,LEN(A4684)-B4684)+0)</f>
        <v>-1</v>
      </c>
      <c r="F4684" s="1">
        <f>IF(C4684&lt;0,443300000,44330*(1-POWER(C4684/$A$1,1/5.255))*1000)</f>
        <v>21125057.184466641</v>
      </c>
      <c r="H4684" s="5">
        <f t="shared" si="73"/>
        <v>0</v>
      </c>
    </row>
    <row r="4685" spans="1:8">
      <c r="A4685" s="3" t="s">
        <v>15790</v>
      </c>
      <c r="B4685" s="1">
        <f>IF(ISERROR(SEARCH(" ",A4685)), 0, SEARCH(" ",A4685))</f>
        <v>5</v>
      </c>
      <c r="C4685" s="1">
        <f>IF(0=B4685,-1,LEFT(A4685,B4685-1)+0)</f>
        <v>2879</v>
      </c>
      <c r="D4685" s="1">
        <f>IF(B4685=0,-1,RIGHT(A4685,LEN(A4685)-B4685)+0)</f>
        <v>-1</v>
      </c>
      <c r="F4685" s="1">
        <f>IF(C4685&lt;0,443300000,44330*(1-POWER(C4685/$A$1,1/5.255))*1000)</f>
        <v>21155606.813164063</v>
      </c>
      <c r="H4685" s="5">
        <f t="shared" si="73"/>
        <v>0</v>
      </c>
    </row>
    <row r="4686" spans="1:8">
      <c r="A4686" s="3" t="s">
        <v>15791</v>
      </c>
      <c r="B4686" s="1">
        <f>IF(ISERROR(SEARCH(" ",A4686)), 0, SEARCH(" ",A4686))</f>
        <v>5</v>
      </c>
      <c r="C4686" s="1">
        <f>IF(0=B4686,-1,LEFT(A4686,B4686-1)+0)</f>
        <v>2859</v>
      </c>
      <c r="D4686" s="1">
        <f>IF(B4686=0,-1,RIGHT(A4686,LEN(A4686)-B4686)+0)</f>
        <v>-1</v>
      </c>
      <c r="F4686" s="1">
        <f>IF(C4686&lt;0,443300000,44330*(1-POWER(C4686/$A$1,1/5.255))*1000)</f>
        <v>21186328.766762331</v>
      </c>
      <c r="H4686" s="5">
        <f t="shared" si="73"/>
        <v>0</v>
      </c>
    </row>
    <row r="4687" spans="1:8">
      <c r="A4687" s="3" t="s">
        <v>15792</v>
      </c>
      <c r="B4687" s="1">
        <f>IF(ISERROR(SEARCH(" ",A4687)), 0, SEARCH(" ",A4687))</f>
        <v>5</v>
      </c>
      <c r="C4687" s="1">
        <f>IF(0=B4687,-1,LEFT(A4687,B4687-1)+0)</f>
        <v>2839</v>
      </c>
      <c r="D4687" s="1">
        <f>IF(B4687=0,-1,RIGHT(A4687,LEN(A4687)-B4687)+0)</f>
        <v>-1</v>
      </c>
      <c r="F4687" s="1">
        <f>IF(C4687&lt;0,443300000,44330*(1-POWER(C4687/$A$1,1/5.255))*1000)</f>
        <v>21217225.233070005</v>
      </c>
      <c r="H4687" s="5">
        <f t="shared" si="73"/>
        <v>0</v>
      </c>
    </row>
    <row r="4688" spans="1:8">
      <c r="A4688" s="3" t="s">
        <v>15793</v>
      </c>
      <c r="B4688" s="1">
        <f>IF(ISERROR(SEARCH(" ",A4688)), 0, SEARCH(" ",A4688))</f>
        <v>5</v>
      </c>
      <c r="C4688" s="1">
        <f>IF(0=B4688,-1,LEFT(A4688,B4688-1)+0)</f>
        <v>2819</v>
      </c>
      <c r="D4688" s="1">
        <f>IF(B4688=0,-1,RIGHT(A4688,LEN(A4688)-B4688)+0)</f>
        <v>-1</v>
      </c>
      <c r="F4688" s="1">
        <f>IF(C4688&lt;0,443300000,44330*(1-POWER(C4688/$A$1,1/5.255))*1000)</f>
        <v>21248298.44332495</v>
      </c>
      <c r="H4688" s="5">
        <f t="shared" si="73"/>
        <v>0</v>
      </c>
    </row>
    <row r="4689" spans="1:8">
      <c r="A4689" s="3" t="s">
        <v>15794</v>
      </c>
      <c r="B4689" s="1">
        <f>IF(ISERROR(SEARCH(" ",A4689)), 0, SEARCH(" ",A4689))</f>
        <v>5</v>
      </c>
      <c r="C4689" s="1">
        <f>IF(0=B4689,-1,LEFT(A4689,B4689-1)+0)</f>
        <v>2799</v>
      </c>
      <c r="D4689" s="1">
        <f>IF(B4689=0,-1,RIGHT(A4689,LEN(A4689)-B4689)+0)</f>
        <v>-1</v>
      </c>
      <c r="F4689" s="1">
        <f>IF(C4689&lt;0,443300000,44330*(1-POWER(C4689/$A$1,1/5.255))*1000)</f>
        <v>21279550.673371654</v>
      </c>
      <c r="H4689" s="5">
        <f t="shared" si="73"/>
        <v>0</v>
      </c>
    </row>
    <row r="4690" spans="1:8">
      <c r="A4690" s="3" t="s">
        <v>15795</v>
      </c>
      <c r="B4690" s="1">
        <f>IF(ISERROR(SEARCH(" ",A4690)), 0, SEARCH(" ",A4690))</f>
        <v>5</v>
      </c>
      <c r="C4690" s="1">
        <f>IF(0=B4690,-1,LEFT(A4690,B4690-1)+0)</f>
        <v>2779</v>
      </c>
      <c r="D4690" s="1">
        <f>IF(B4690=0,-1,RIGHT(A4690,LEN(A4690)-B4690)+0)</f>
        <v>-1</v>
      </c>
      <c r="F4690" s="1">
        <f>IF(C4690&lt;0,443300000,44330*(1-POWER(C4690/$A$1,1/5.255))*1000)</f>
        <v>21310984.244879</v>
      </c>
      <c r="H4690" s="5">
        <f t="shared" si="73"/>
        <v>0</v>
      </c>
    </row>
    <row r="4691" spans="1:8">
      <c r="A4691" s="3" t="s">
        <v>15796</v>
      </c>
      <c r="B4691" s="1">
        <f>IF(ISERROR(SEARCH(" ",A4691)), 0, SEARCH(" ",A4691))</f>
        <v>5</v>
      </c>
      <c r="C4691" s="1">
        <f>IF(0=B4691,-1,LEFT(A4691,B4691-1)+0)</f>
        <v>2759</v>
      </c>
      <c r="D4691" s="1">
        <f>IF(B4691=0,-1,RIGHT(A4691,LEN(A4691)-B4691)+0)</f>
        <v>-1</v>
      </c>
      <c r="F4691" s="1">
        <f>IF(C4691&lt;0,443300000,44330*(1-POWER(C4691/$A$1,1/5.255))*1000)</f>
        <v>21342601.526600391</v>
      </c>
      <c r="H4691" s="5">
        <f t="shared" si="73"/>
        <v>0</v>
      </c>
    </row>
    <row r="4692" spans="1:8">
      <c r="A4692" s="3" t="s">
        <v>15797</v>
      </c>
      <c r="B4692" s="1">
        <f>IF(ISERROR(SEARCH(" ",A4692)), 0, SEARCH(" ",A4692))</f>
        <v>5</v>
      </c>
      <c r="C4692" s="1">
        <f>IF(0=B4692,-1,LEFT(A4692,B4692-1)+0)</f>
        <v>2739</v>
      </c>
      <c r="D4692" s="1">
        <f>IF(B4692=0,-1,RIGHT(A4692,LEN(A4692)-B4692)+0)</f>
        <v>-1</v>
      </c>
      <c r="F4692" s="1">
        <f>IF(C4692&lt;0,443300000,44330*(1-POWER(C4692/$A$1,1/5.255))*1000)</f>
        <v>21374404.935677938</v>
      </c>
      <c r="H4692" s="5">
        <f t="shared" si="73"/>
        <v>0</v>
      </c>
    </row>
    <row r="4693" spans="1:8">
      <c r="A4693" s="3" t="s">
        <v>15798</v>
      </c>
      <c r="B4693" s="1">
        <f>IF(ISERROR(SEARCH(" ",A4693)), 0, SEARCH(" ",A4693))</f>
        <v>5</v>
      </c>
      <c r="C4693" s="1">
        <f>IF(0=B4693,-1,LEFT(A4693,B4693-1)+0)</f>
        <v>2719</v>
      </c>
      <c r="D4693" s="1">
        <f>IF(B4693=0,-1,RIGHT(A4693,LEN(A4693)-B4693)+0)</f>
        <v>-1</v>
      </c>
      <c r="F4693" s="1">
        <f>IF(C4693&lt;0,443300000,44330*(1-POWER(C4693/$A$1,1/5.255))*1000)</f>
        <v>21406396.938992538</v>
      </c>
      <c r="H4693" s="5">
        <f t="shared" si="73"/>
        <v>0</v>
      </c>
    </row>
    <row r="4694" spans="1:8">
      <c r="A4694" s="3" t="s">
        <v>15799</v>
      </c>
      <c r="B4694" s="1">
        <f>IF(ISERROR(SEARCH(" ",A4694)), 0, SEARCH(" ",A4694))</f>
        <v>5</v>
      </c>
      <c r="C4694" s="1">
        <f>IF(0=B4694,-1,LEFT(A4694,B4694-1)+0)</f>
        <v>2699</v>
      </c>
      <c r="D4694" s="1">
        <f>IF(B4694=0,-1,RIGHT(A4694,LEN(A4694)-B4694)+0)</f>
        <v>-1</v>
      </c>
      <c r="F4694" s="1">
        <f>IF(C4694&lt;0,443300000,44330*(1-POWER(C4694/$A$1,1/5.255))*1000)</f>
        <v>21438580.05456192</v>
      </c>
      <c r="H4694" s="5">
        <f t="shared" si="73"/>
        <v>0</v>
      </c>
    </row>
    <row r="4695" spans="1:8">
      <c r="A4695" s="3" t="s">
        <v>15800</v>
      </c>
      <c r="B4695" s="1">
        <f>IF(ISERROR(SEARCH(" ",A4695)), 0, SEARCH(" ",A4695))</f>
        <v>5</v>
      </c>
      <c r="C4695" s="1">
        <f>IF(0=B4695,-1,LEFT(A4695,B4695-1)+0)</f>
        <v>2679</v>
      </c>
      <c r="D4695" s="1">
        <f>IF(B4695=0,-1,RIGHT(A4695,LEN(A4695)-B4695)+0)</f>
        <v>-1</v>
      </c>
      <c r="F4695" s="1">
        <f>IF(C4695&lt;0,443300000,44330*(1-POWER(C4695/$A$1,1/5.255))*1000)</f>
        <v>21470956.852988653</v>
      </c>
      <c r="H4695" s="5">
        <f t="shared" si="73"/>
        <v>0</v>
      </c>
    </row>
    <row r="4696" spans="1:8">
      <c r="A4696" s="3" t="s">
        <v>15801</v>
      </c>
      <c r="B4696" s="1">
        <f>IF(ISERROR(SEARCH(" ",A4696)), 0, SEARCH(" ",A4696))</f>
        <v>5</v>
      </c>
      <c r="C4696" s="1">
        <f>IF(0=B4696,-1,LEFT(A4696,B4696-1)+0)</f>
        <v>2659</v>
      </c>
      <c r="D4696" s="1">
        <f>IF(B4696=0,-1,RIGHT(A4696,LEN(A4696)-B4696)+0)</f>
        <v>-1</v>
      </c>
      <c r="F4696" s="1">
        <f>IF(C4696&lt;0,443300000,44330*(1-POWER(C4696/$A$1,1/5.255))*1000)</f>
        <v>21503529.958960272</v>
      </c>
      <c r="H4696" s="5">
        <f t="shared" si="73"/>
        <v>0</v>
      </c>
    </row>
    <row r="4697" spans="1:8">
      <c r="A4697" s="3" t="s">
        <v>15802</v>
      </c>
      <c r="B4697" s="1">
        <f>IF(ISERROR(SEARCH(" ",A4697)), 0, SEARCH(" ",A4697))</f>
        <v>5</v>
      </c>
      <c r="C4697" s="1">
        <f>IF(0=B4697,-1,LEFT(A4697,B4697-1)+0)</f>
        <v>2639</v>
      </c>
      <c r="D4697" s="1">
        <f>IF(B4697=0,-1,RIGHT(A4697,LEN(A4697)-B4697)+0)</f>
        <v>-1</v>
      </c>
      <c r="F4697" s="1">
        <f>IF(C4697&lt;0,443300000,44330*(1-POWER(C4697/$A$1,1/5.255))*1000)</f>
        <v>21536302.052803885</v>
      </c>
      <c r="H4697" s="5">
        <f t="shared" si="73"/>
        <v>0</v>
      </c>
    </row>
    <row r="4698" spans="1:8">
      <c r="A4698" s="3" t="s">
        <v>15803</v>
      </c>
      <c r="B4698" s="1">
        <f>IF(ISERROR(SEARCH(" ",A4698)), 0, SEARCH(" ",A4698))</f>
        <v>5</v>
      </c>
      <c r="C4698" s="1">
        <f>IF(0=B4698,-1,LEFT(A4698,B4698-1)+0)</f>
        <v>2619</v>
      </c>
      <c r="D4698" s="1">
        <f>IF(B4698=0,-1,RIGHT(A4698,LEN(A4698)-B4698)+0)</f>
        <v>-1</v>
      </c>
      <c r="F4698" s="1">
        <f>IF(C4698&lt;0,443300000,44330*(1-POWER(C4698/$A$1,1/5.255))*1000)</f>
        <v>21569275.872097604</v>
      </c>
      <c r="H4698" s="5">
        <f t="shared" si="73"/>
        <v>0</v>
      </c>
    </row>
    <row r="4699" spans="1:8">
      <c r="A4699" s="3" t="s">
        <v>15804</v>
      </c>
      <c r="B4699" s="1">
        <f>IF(ISERROR(SEARCH(" ",A4699)), 0, SEARCH(" ",A4699))</f>
        <v>5</v>
      </c>
      <c r="C4699" s="1">
        <f>IF(0=B4699,-1,LEFT(A4699,B4699-1)+0)</f>
        <v>2599</v>
      </c>
      <c r="D4699" s="1">
        <f>IF(B4699=0,-1,RIGHT(A4699,LEN(A4699)-B4699)+0)</f>
        <v>-1</v>
      </c>
      <c r="F4699" s="1">
        <f>IF(C4699&lt;0,443300000,44330*(1-POWER(C4699/$A$1,1/5.255))*1000)</f>
        <v>21602454.213341333</v>
      </c>
      <c r="H4699" s="5">
        <f t="shared" si="73"/>
        <v>0</v>
      </c>
    </row>
    <row r="4700" spans="1:8">
      <c r="A4700" s="3" t="s">
        <v>15805</v>
      </c>
      <c r="B4700" s="1">
        <f>IF(ISERROR(SEARCH(" ",A4700)), 0, SEARCH(" ",A4700))</f>
        <v>5</v>
      </c>
      <c r="C4700" s="1">
        <f>IF(0=B4700,-1,LEFT(A4700,B4700-1)+0)</f>
        <v>2579</v>
      </c>
      <c r="D4700" s="1">
        <f>IF(B4700=0,-1,RIGHT(A4700,LEN(A4700)-B4700)+0)</f>
        <v>-1</v>
      </c>
      <c r="F4700" s="1">
        <f>IF(C4700&lt;0,443300000,44330*(1-POWER(C4700/$A$1,1/5.255))*1000)</f>
        <v>21635839.933689643</v>
      </c>
      <c r="H4700" s="5">
        <f t="shared" si="73"/>
        <v>0</v>
      </c>
    </row>
    <row r="4701" spans="1:8">
      <c r="A4701" s="3" t="s">
        <v>15806</v>
      </c>
      <c r="B4701" s="1">
        <f>IF(ISERROR(SEARCH(" ",A4701)), 0, SEARCH(" ",A4701))</f>
        <v>5</v>
      </c>
      <c r="C4701" s="1">
        <f>IF(0=B4701,-1,LEFT(A4701,B4701-1)+0)</f>
        <v>2559</v>
      </c>
      <c r="D4701" s="1">
        <f>IF(B4701=0,-1,RIGHT(A4701,LEN(A4701)-B4701)+0)</f>
        <v>-1</v>
      </c>
      <c r="F4701" s="1">
        <f>IF(C4701&lt;0,443300000,44330*(1-POWER(C4701/$A$1,1/5.255))*1000)</f>
        <v>21669435.952749405</v>
      </c>
      <c r="H4701" s="5">
        <f t="shared" si="73"/>
        <v>0</v>
      </c>
    </row>
    <row r="4702" spans="1:8">
      <c r="A4702" s="3" t="s">
        <v>15807</v>
      </c>
      <c r="B4702" s="1">
        <f>IF(ISERROR(SEARCH(" ",A4702)), 0, SEARCH(" ",A4702))</f>
        <v>5</v>
      </c>
      <c r="C4702" s="1">
        <f>IF(0=B4702,-1,LEFT(A4702,B4702-1)+0)</f>
        <v>2539</v>
      </c>
      <c r="D4702" s="1">
        <f>IF(B4702=0,-1,RIGHT(A4702,LEN(A4702)-B4702)+0)</f>
        <v>-1</v>
      </c>
      <c r="F4702" s="1">
        <f>IF(C4702&lt;0,443300000,44330*(1-POWER(C4702/$A$1,1/5.255))*1000)</f>
        <v>21703245.254445303</v>
      </c>
      <c r="H4702" s="5">
        <f t="shared" si="73"/>
        <v>0</v>
      </c>
    </row>
    <row r="4703" spans="1:8">
      <c r="A4703" s="3" t="s">
        <v>15808</v>
      </c>
      <c r="B4703" s="1">
        <f>IF(ISERROR(SEARCH(" ",A4703)), 0, SEARCH(" ",A4703))</f>
        <v>5</v>
      </c>
      <c r="C4703" s="1">
        <f>IF(0=B4703,-1,LEFT(A4703,B4703-1)+0)</f>
        <v>2519</v>
      </c>
      <c r="D4703" s="1">
        <f>IF(B4703=0,-1,RIGHT(A4703,LEN(A4703)-B4703)+0)</f>
        <v>-1</v>
      </c>
      <c r="F4703" s="1">
        <f>IF(C4703&lt;0,443300000,44330*(1-POWER(C4703/$A$1,1/5.255))*1000)</f>
        <v>21737270.888956189</v>
      </c>
      <c r="H4703" s="5">
        <f t="shared" si="73"/>
        <v>0</v>
      </c>
    </row>
    <row r="4704" spans="1:8">
      <c r="A4704" s="3" t="s">
        <v>15809</v>
      </c>
      <c r="B4704" s="1">
        <f>IF(ISERROR(SEARCH(" ",A4704)), 0, SEARCH(" ",A4704))</f>
        <v>5</v>
      </c>
      <c r="C4704" s="1">
        <f>IF(0=B4704,-1,LEFT(A4704,B4704-1)+0)</f>
        <v>2499</v>
      </c>
      <c r="D4704" s="1">
        <f>IF(B4704=0,-1,RIGHT(A4704,LEN(A4704)-B4704)+0)</f>
        <v>-1</v>
      </c>
      <c r="F4704" s="1">
        <f>IF(C4704&lt;0,443300000,44330*(1-POWER(C4704/$A$1,1/5.255))*1000)</f>
        <v>21771515.974725645</v>
      </c>
      <c r="H4704" s="5">
        <f t="shared" si="73"/>
        <v>0</v>
      </c>
    </row>
    <row r="4705" spans="1:8">
      <c r="A4705" s="3" t="s">
        <v>15810</v>
      </c>
      <c r="B4705" s="1">
        <f>IF(ISERROR(SEARCH(" ",A4705)), 0, SEARCH(" ",A4705))</f>
        <v>5</v>
      </c>
      <c r="C4705" s="1">
        <f>IF(0=B4705,-1,LEFT(A4705,B4705-1)+0)</f>
        <v>2479</v>
      </c>
      <c r="D4705" s="1">
        <f>IF(B4705=0,-1,RIGHT(A4705,LEN(A4705)-B4705)+0)</f>
        <v>-1</v>
      </c>
      <c r="F4705" s="1">
        <f>IF(C4705&lt;0,443300000,44330*(1-POWER(C4705/$A$1,1/5.255))*1000)</f>
        <v>21805983.700550191</v>
      </c>
      <c r="H4705" s="5">
        <f t="shared" si="73"/>
        <v>0</v>
      </c>
    </row>
    <row r="4706" spans="1:8">
      <c r="A4706" s="3" t="s">
        <v>15811</v>
      </c>
      <c r="B4706" s="1">
        <f>IF(ISERROR(SEARCH(" ",A4706)), 0, SEARCH(" ",A4706))</f>
        <v>5</v>
      </c>
      <c r="C4706" s="1">
        <f>IF(0=B4706,-1,LEFT(A4706,B4706-1)+0)</f>
        <v>2459</v>
      </c>
      <c r="D4706" s="1">
        <f>IF(B4706=0,-1,RIGHT(A4706,LEN(A4706)-B4706)+0)</f>
        <v>-1</v>
      </c>
      <c r="F4706" s="1">
        <f>IF(C4706&lt;0,443300000,44330*(1-POWER(C4706/$A$1,1/5.255))*1000)</f>
        <v>21840677.327748813</v>
      </c>
      <c r="H4706" s="5">
        <f t="shared" si="73"/>
        <v>0</v>
      </c>
    </row>
    <row r="4707" spans="1:8">
      <c r="A4707" s="3" t="s">
        <v>15812</v>
      </c>
      <c r="B4707" s="1">
        <f>IF(ISERROR(SEARCH(" ",A4707)), 0, SEARCH(" ",A4707))</f>
        <v>5</v>
      </c>
      <c r="C4707" s="1">
        <f>IF(0=B4707,-1,LEFT(A4707,B4707-1)+0)</f>
        <v>2439</v>
      </c>
      <c r="D4707" s="1">
        <f>IF(B4707=0,-1,RIGHT(A4707,LEN(A4707)-B4707)+0)</f>
        <v>-1</v>
      </c>
      <c r="F4707" s="1">
        <f>IF(C4707&lt;0,443300000,44330*(1-POWER(C4707/$A$1,1/5.255))*1000)</f>
        <v>21875600.192417607</v>
      </c>
      <c r="H4707" s="5">
        <f t="shared" si="73"/>
        <v>0</v>
      </c>
    </row>
    <row r="4708" spans="1:8">
      <c r="A4708" s="3" t="s">
        <v>15813</v>
      </c>
      <c r="B4708" s="1">
        <f>IF(ISERROR(SEARCH(" ",A4708)), 0, SEARCH(" ",A4708))</f>
        <v>5</v>
      </c>
      <c r="C4708" s="1">
        <f>IF(0=B4708,-1,LEFT(A4708,B4708-1)+0)</f>
        <v>2419</v>
      </c>
      <c r="D4708" s="1">
        <f>IF(B4708=0,-1,RIGHT(A4708,LEN(A4708)-B4708)+0)</f>
        <v>-1</v>
      </c>
      <c r="F4708" s="1">
        <f>IF(C4708&lt;0,443300000,44330*(1-POWER(C4708/$A$1,1/5.255))*1000)</f>
        <v>21910755.707773652</v>
      </c>
      <c r="H4708" s="5">
        <f t="shared" si="73"/>
        <v>0</v>
      </c>
    </row>
    <row r="4709" spans="1:8">
      <c r="A4709" s="3" t="s">
        <v>15814</v>
      </c>
      <c r="B4709" s="1">
        <f>IF(ISERROR(SEARCH(" ",A4709)), 0, SEARCH(" ",A4709))</f>
        <v>5</v>
      </c>
      <c r="C4709" s="1">
        <f>IF(0=B4709,-1,LEFT(A4709,B4709-1)+0)</f>
        <v>2399</v>
      </c>
      <c r="D4709" s="1">
        <f>IF(B4709=0,-1,RIGHT(A4709,LEN(A4709)-B4709)+0)</f>
        <v>-1</v>
      </c>
      <c r="F4709" s="1">
        <f>IF(C4709&lt;0,443300000,44330*(1-POWER(C4709/$A$1,1/5.255))*1000)</f>
        <v>21946147.366592456</v>
      </c>
      <c r="H4709" s="5">
        <f t="shared" si="73"/>
        <v>0</v>
      </c>
    </row>
    <row r="4710" spans="1:8">
      <c r="A4710" s="3" t="s">
        <v>15815</v>
      </c>
      <c r="B4710" s="1">
        <f>IF(ISERROR(SEARCH(" ",A4710)), 0, SEARCH(" ",A4710))</f>
        <v>5</v>
      </c>
      <c r="C4710" s="1">
        <f>IF(0=B4710,-1,LEFT(A4710,B4710-1)+0)</f>
        <v>2379</v>
      </c>
      <c r="D4710" s="1">
        <f>IF(B4710=0,-1,RIGHT(A4710,LEN(A4710)-B4710)+0)</f>
        <v>-1</v>
      </c>
      <c r="F4710" s="1">
        <f>IF(C4710&lt;0,443300000,44330*(1-POWER(C4710/$A$1,1/5.255))*1000)</f>
        <v>21981778.74374339</v>
      </c>
      <c r="H4710" s="5">
        <f t="shared" si="73"/>
        <v>0</v>
      </c>
    </row>
    <row r="4711" spans="1:8">
      <c r="A4711" s="3" t="s">
        <v>15816</v>
      </c>
      <c r="B4711" s="1">
        <f>IF(ISERROR(SEARCH(" ",A4711)), 0, SEARCH(" ",A4711))</f>
        <v>5</v>
      </c>
      <c r="C4711" s="1">
        <f>IF(0=B4711,-1,LEFT(A4711,B4711-1)+0)</f>
        <v>2359</v>
      </c>
      <c r="D4711" s="1">
        <f>IF(B4711=0,-1,RIGHT(A4711,LEN(A4711)-B4711)+0)</f>
        <v>-1</v>
      </c>
      <c r="F4711" s="1">
        <f>IF(C4711&lt;0,443300000,44330*(1-POWER(C4711/$A$1,1/5.255))*1000)</f>
        <v>22017653.498828083</v>
      </c>
      <c r="H4711" s="5">
        <f t="shared" si="73"/>
        <v>0</v>
      </c>
    </row>
    <row r="4712" spans="1:8">
      <c r="A4712" s="3" t="s">
        <v>15817</v>
      </c>
      <c r="B4712" s="1">
        <f>IF(ISERROR(SEARCH(" ",A4712)), 0, SEARCH(" ",A4712))</f>
        <v>5</v>
      </c>
      <c r="C4712" s="1">
        <f>IF(0=B4712,-1,LEFT(A4712,B4712-1)+0)</f>
        <v>2339</v>
      </c>
      <c r="D4712" s="1">
        <f>IF(B4712=0,-1,RIGHT(A4712,LEN(A4712)-B4712)+0)</f>
        <v>-1</v>
      </c>
      <c r="F4712" s="1">
        <f>IF(C4712&lt;0,443300000,44330*(1-POWER(C4712/$A$1,1/5.255))*1000)</f>
        <v>22053775.378926687</v>
      </c>
      <c r="H4712" s="5">
        <f t="shared" si="73"/>
        <v>0</v>
      </c>
    </row>
    <row r="4713" spans="1:8">
      <c r="A4713" s="3" t="s">
        <v>15818</v>
      </c>
      <c r="B4713" s="1">
        <f>IF(ISERROR(SEARCH(" ",A4713)), 0, SEARCH(" ",A4713))</f>
        <v>5</v>
      </c>
      <c r="C4713" s="1">
        <f>IF(0=B4713,-1,LEFT(A4713,B4713-1)+0)</f>
        <v>2319</v>
      </c>
      <c r="D4713" s="1">
        <f>IF(B4713=0,-1,RIGHT(A4713,LEN(A4713)-B4713)+0)</f>
        <v>-1</v>
      </c>
      <c r="F4713" s="1">
        <f>IF(C4713&lt;0,443300000,44330*(1-POWER(C4713/$A$1,1/5.255))*1000)</f>
        <v>22090148.221457586</v>
      </c>
      <c r="H4713" s="5">
        <f t="shared" si="73"/>
        <v>0</v>
      </c>
    </row>
    <row r="4714" spans="1:8">
      <c r="A4714" s="3" t="s">
        <v>15819</v>
      </c>
      <c r="B4714" s="1">
        <f>IF(ISERROR(SEARCH(" ",A4714)), 0, SEARCH(" ",A4714))</f>
        <v>5</v>
      </c>
      <c r="C4714" s="1">
        <f>IF(0=B4714,-1,LEFT(A4714,B4714-1)+0)</f>
        <v>2299</v>
      </c>
      <c r="D4714" s="1">
        <f>IF(B4714=0,-1,RIGHT(A4714,LEN(A4714)-B4714)+0)</f>
        <v>-1</v>
      </c>
      <c r="F4714" s="1">
        <f>IF(C4714&lt;0,443300000,44330*(1-POWER(C4714/$A$1,1/5.255))*1000)</f>
        <v>22126775.957156051</v>
      </c>
      <c r="H4714" s="5">
        <f t="shared" si="73"/>
        <v>0</v>
      </c>
    </row>
    <row r="4715" spans="1:8">
      <c r="A4715" s="3" t="s">
        <v>15820</v>
      </c>
      <c r="B4715" s="1">
        <f>IF(ISERROR(SEARCH(" ",A4715)), 0, SEARCH(" ",A4715))</f>
        <v>5</v>
      </c>
      <c r="C4715" s="1">
        <f>IF(0=B4715,-1,LEFT(A4715,B4715-1)+0)</f>
        <v>2279</v>
      </c>
      <c r="D4715" s="1">
        <f>IF(B4715=0,-1,RIGHT(A4715,LEN(A4715)-B4715)+0)</f>
        <v>-1</v>
      </c>
      <c r="F4715" s="1">
        <f>IF(C4715&lt;0,443300000,44330*(1-POWER(C4715/$A$1,1/5.255))*1000)</f>
        <v>22163662.613178041</v>
      </c>
      <c r="H4715" s="5">
        <f t="shared" si="73"/>
        <v>0</v>
      </c>
    </row>
    <row r="4716" spans="1:8">
      <c r="A4716" s="3" t="s">
        <v>15821</v>
      </c>
      <c r="B4716" s="1">
        <f>IF(ISERROR(SEARCH(" ",A4716)), 0, SEARCH(" ",A4716))</f>
        <v>5</v>
      </c>
      <c r="C4716" s="1">
        <f>IF(0=B4716,-1,LEFT(A4716,B4716-1)+0)</f>
        <v>2259</v>
      </c>
      <c r="D4716" s="1">
        <f>IF(B4716=0,-1,RIGHT(A4716,LEN(A4716)-B4716)+0)</f>
        <v>-1</v>
      </c>
      <c r="F4716" s="1">
        <f>IF(C4716&lt;0,443300000,44330*(1-POWER(C4716/$A$1,1/5.255))*1000)</f>
        <v>22200812.316335443</v>
      </c>
      <c r="H4716" s="5">
        <f t="shared" si="73"/>
        <v>0</v>
      </c>
    </row>
    <row r="4717" spans="1:8">
      <c r="A4717" s="3" t="s">
        <v>15822</v>
      </c>
      <c r="B4717" s="1">
        <f>IF(ISERROR(SEARCH(" ",A4717)), 0, SEARCH(" ",A4717))</f>
        <v>5</v>
      </c>
      <c r="C4717" s="1">
        <f>IF(0=B4717,-1,LEFT(A4717,B4717-1)+0)</f>
        <v>2239</v>
      </c>
      <c r="D4717" s="1">
        <f>IF(B4717=0,-1,RIGHT(A4717,LEN(A4717)-B4717)+0)</f>
        <v>-1</v>
      </c>
      <c r="F4717" s="1">
        <f>IF(C4717&lt;0,443300000,44330*(1-POWER(C4717/$A$1,1/5.255))*1000)</f>
        <v>22238229.296469606</v>
      </c>
      <c r="H4717" s="5">
        <f t="shared" si="73"/>
        <v>0</v>
      </c>
    </row>
    <row r="4718" spans="1:8">
      <c r="A4718" s="3" t="s">
        <v>15823</v>
      </c>
      <c r="B4718" s="1">
        <f>IF(ISERROR(SEARCH(" ",A4718)), 0, SEARCH(" ",A4718))</f>
        <v>5</v>
      </c>
      <c r="C4718" s="1">
        <f>IF(0=B4718,-1,LEFT(A4718,B4718-1)+0)</f>
        <v>2219</v>
      </c>
      <c r="D4718" s="1">
        <f>IF(B4718=0,-1,RIGHT(A4718,LEN(A4718)-B4718)+0)</f>
        <v>-1</v>
      </c>
      <c r="F4718" s="1">
        <f>IF(C4718&lt;0,443300000,44330*(1-POWER(C4718/$A$1,1/5.255))*1000)</f>
        <v>22275917.889970351</v>
      </c>
      <c r="H4718" s="5">
        <f t="shared" si="73"/>
        <v>0</v>
      </c>
    </row>
    <row r="4719" spans="1:8">
      <c r="A4719" s="3" t="s">
        <v>15824</v>
      </c>
      <c r="B4719" s="1">
        <f>IF(ISERROR(SEARCH(" ",A4719)), 0, SEARCH(" ",A4719))</f>
        <v>5</v>
      </c>
      <c r="C4719" s="1">
        <f>IF(0=B4719,-1,LEFT(A4719,B4719-1)+0)</f>
        <v>2199</v>
      </c>
      <c r="D4719" s="1">
        <f>IF(B4719=0,-1,RIGHT(A4719,LEN(A4719)-B4719)+0)</f>
        <v>-1</v>
      </c>
      <c r="F4719" s="1">
        <f>IF(C4719&lt;0,443300000,44330*(1-POWER(C4719/$A$1,1/5.255))*1000)</f>
        <v>22313882.543448046</v>
      </c>
      <c r="H4719" s="5">
        <f t="shared" si="73"/>
        <v>0</v>
      </c>
    </row>
    <row r="4720" spans="1:8">
      <c r="A4720" s="3" t="s">
        <v>15825</v>
      </c>
      <c r="B4720" s="1">
        <f>IF(ISERROR(SEARCH(" ",A4720)), 0, SEARCH(" ",A4720))</f>
        <v>5</v>
      </c>
      <c r="C4720" s="1">
        <f>IF(0=B4720,-1,LEFT(A4720,B4720-1)+0)</f>
        <v>2179</v>
      </c>
      <c r="D4720" s="1">
        <f>IF(B4720=0,-1,RIGHT(A4720,LEN(A4720)-B4720)+0)</f>
        <v>-1</v>
      </c>
      <c r="F4720" s="1">
        <f>IF(C4720&lt;0,443300000,44330*(1-POWER(C4720/$A$1,1/5.255))*1000)</f>
        <v>22352127.817566957</v>
      </c>
      <c r="H4720" s="5">
        <f t="shared" si="73"/>
        <v>0</v>
      </c>
    </row>
    <row r="4721" spans="1:8">
      <c r="A4721" s="3" t="s">
        <v>15826</v>
      </c>
      <c r="B4721" s="1">
        <f>IF(ISERROR(SEARCH(" ",A4721)), 0, SEARCH(" ",A4721))</f>
        <v>5</v>
      </c>
      <c r="C4721" s="1">
        <f>IF(0=B4721,-1,LEFT(A4721,B4721-1)+0)</f>
        <v>2159</v>
      </c>
      <c r="D4721" s="1">
        <f>IF(B4721=0,-1,RIGHT(A4721,LEN(A4721)-B4721)+0)</f>
        <v>-1</v>
      </c>
      <c r="F4721" s="1">
        <f>IF(C4721&lt;0,443300000,44330*(1-POWER(C4721/$A$1,1/5.255))*1000)</f>
        <v>22390658.391048487</v>
      </c>
      <c r="H4721" s="5">
        <f t="shared" si="73"/>
        <v>0</v>
      </c>
    </row>
    <row r="4722" spans="1:8">
      <c r="A4722" s="3" t="s">
        <v>15827</v>
      </c>
      <c r="B4722" s="1">
        <f>IF(ISERROR(SEARCH(" ",A4722)), 0, SEARCH(" ",A4722))</f>
        <v>5</v>
      </c>
      <c r="C4722" s="1">
        <f>IF(0=B4722,-1,LEFT(A4722,B4722-1)+0)</f>
        <v>2139</v>
      </c>
      <c r="D4722" s="1">
        <f>IF(B4722=0,-1,RIGHT(A4722,LEN(A4722)-B4722)+0)</f>
        <v>-1</v>
      </c>
      <c r="F4722" s="1">
        <f>IF(C4722&lt;0,443300000,44330*(1-POWER(C4722/$A$1,1/5.255))*1000)</f>
        <v>22429479.0648534</v>
      </c>
      <c r="H4722" s="5">
        <f t="shared" si="73"/>
        <v>0</v>
      </c>
    </row>
    <row r="4723" spans="1:8">
      <c r="A4723" s="3" t="s">
        <v>15828</v>
      </c>
      <c r="B4723" s="1">
        <f>IF(ISERROR(SEARCH(" ",A4723)), 0, SEARCH(" ",A4723))</f>
        <v>5</v>
      </c>
      <c r="C4723" s="1">
        <f>IF(0=B4723,-1,LEFT(A4723,B4723-1)+0)</f>
        <v>2119</v>
      </c>
      <c r="D4723" s="1">
        <f>IF(B4723=0,-1,RIGHT(A4723,LEN(A4723)-B4723)+0)</f>
        <v>-1</v>
      </c>
      <c r="F4723" s="1">
        <f>IF(C4723&lt;0,443300000,44330*(1-POWER(C4723/$A$1,1/5.255))*1000)</f>
        <v>22468594.766552899</v>
      </c>
      <c r="H4723" s="5">
        <f t="shared" si="73"/>
        <v>0</v>
      </c>
    </row>
    <row r="4724" spans="1:8">
      <c r="A4724" s="3" t="s">
        <v>15829</v>
      </c>
      <c r="B4724" s="1">
        <f>IF(ISERROR(SEARCH(" ",A4724)), 0, SEARCH(" ",A4724))</f>
        <v>5</v>
      </c>
      <c r="C4724" s="1">
        <f>IF(0=B4724,-1,LEFT(A4724,B4724-1)+0)</f>
        <v>2099</v>
      </c>
      <c r="D4724" s="1">
        <f>IF(B4724=0,-1,RIGHT(A4724,LEN(A4724)-B4724)+0)</f>
        <v>-1</v>
      </c>
      <c r="F4724" s="1">
        <f>IF(C4724&lt;0,443300000,44330*(1-POWER(C4724/$A$1,1/5.255))*1000)</f>
        <v>22508010.554898858</v>
      </c>
      <c r="H4724" s="5">
        <f t="shared" si="73"/>
        <v>0</v>
      </c>
    </row>
    <row r="4725" spans="1:8">
      <c r="A4725" s="3" t="s">
        <v>15830</v>
      </c>
      <c r="B4725" s="1">
        <f>IF(ISERROR(SEARCH(" ",A4725)), 0, SEARCH(" ",A4725))</f>
        <v>5</v>
      </c>
      <c r="C4725" s="1">
        <f>IF(0=B4725,-1,LEFT(A4725,B4725-1)+0)</f>
        <v>2079</v>
      </c>
      <c r="D4725" s="1">
        <f>IF(B4725=0,-1,RIGHT(A4725,LEN(A4725)-B4725)+0)</f>
        <v>-1</v>
      </c>
      <c r="F4725" s="1">
        <f>IF(C4725&lt;0,443300000,44330*(1-POWER(C4725/$A$1,1/5.255))*1000)</f>
        <v>22547731.624604389</v>
      </c>
      <c r="H4725" s="5">
        <f t="shared" si="73"/>
        <v>0</v>
      </c>
    </row>
    <row r="4726" spans="1:8">
      <c r="A4726" s="3" t="s">
        <v>15831</v>
      </c>
      <c r="B4726" s="1">
        <f>IF(ISERROR(SEARCH(" ",A4726)), 0, SEARCH(" ",A4726))</f>
        <v>5</v>
      </c>
      <c r="C4726" s="1">
        <f>IF(0=B4726,-1,LEFT(A4726,B4726-1)+0)</f>
        <v>2059</v>
      </c>
      <c r="D4726" s="1">
        <f>IF(B4726=0,-1,RIGHT(A4726,LEN(A4726)-B4726)+0)</f>
        <v>-1</v>
      </c>
      <c r="F4726" s="1">
        <f>IF(C4726&lt;0,443300000,44330*(1-POWER(C4726/$A$1,1/5.255))*1000)</f>
        <v>22587763.311346408</v>
      </c>
      <c r="H4726" s="5">
        <f t="shared" si="73"/>
        <v>0</v>
      </c>
    </row>
    <row r="4727" spans="1:8">
      <c r="A4727" s="3" t="s">
        <v>15832</v>
      </c>
      <c r="B4727" s="1">
        <f>IF(ISERROR(SEARCH(" ",A4727)), 0, SEARCH(" ",A4727))</f>
        <v>5</v>
      </c>
      <c r="C4727" s="1">
        <f>IF(0=B4727,-1,LEFT(A4727,B4727-1)+0)</f>
        <v>2039</v>
      </c>
      <c r="D4727" s="1">
        <f>IF(B4727=0,-1,RIGHT(A4727,LEN(A4727)-B4727)+0)</f>
        <v>-1</v>
      </c>
      <c r="F4727" s="1">
        <f>IF(C4727&lt;0,443300000,44330*(1-POWER(C4727/$A$1,1/5.255))*1000)</f>
        <v>22628111.097002897</v>
      </c>
      <c r="H4727" s="5">
        <f t="shared" si="73"/>
        <v>0</v>
      </c>
    </row>
    <row r="4728" spans="1:8">
      <c r="A4728" s="3" t="s">
        <v>15833</v>
      </c>
      <c r="B4728" s="1">
        <f>IF(ISERROR(SEARCH(" ",A4728)), 0, SEARCH(" ",A4728))</f>
        <v>5</v>
      </c>
      <c r="C4728" s="1">
        <f>IF(0=B4728,-1,LEFT(A4728,B4728-1)+0)</f>
        <v>2019</v>
      </c>
      <c r="D4728" s="1">
        <f>IF(B4728=0,-1,RIGHT(A4728,LEN(A4728)-B4728)+0)</f>
        <v>-1</v>
      </c>
      <c r="F4728" s="1">
        <f>IF(C4728&lt;0,443300000,44330*(1-POWER(C4728/$A$1,1/5.255))*1000)</f>
        <v>22668780.615138248</v>
      </c>
      <c r="H4728" s="5">
        <f t="shared" si="73"/>
        <v>0</v>
      </c>
    </row>
    <row r="4729" spans="1:8">
      <c r="A4729" s="3" t="s">
        <v>15834</v>
      </c>
      <c r="B4729" s="1">
        <f>IF(ISERROR(SEARCH(" ",A4729)), 0, SEARCH(" ",A4729))</f>
        <v>5</v>
      </c>
      <c r="C4729" s="1">
        <f>IF(0=B4729,-1,LEFT(A4729,B4729-1)+0)</f>
        <v>1999</v>
      </c>
      <c r="D4729" s="1">
        <f>IF(B4729=0,-1,RIGHT(A4729,LEN(A4729)-B4729)+0)</f>
        <v>-1</v>
      </c>
      <c r="F4729" s="1">
        <f>IF(C4729&lt;0,443300000,44330*(1-POWER(C4729/$A$1,1/5.255))*1000)</f>
        <v>22709777.656750955</v>
      </c>
      <c r="H4729" s="5">
        <f t="shared" si="73"/>
        <v>0</v>
      </c>
    </row>
    <row r="4730" spans="1:8">
      <c r="A4730" s="3" t="s">
        <v>15835</v>
      </c>
      <c r="B4730" s="1">
        <f>IF(ISERROR(SEARCH(" ",A4730)), 0, SEARCH(" ",A4730))</f>
        <v>5</v>
      </c>
      <c r="C4730" s="1">
        <f>IF(0=B4730,-1,LEFT(A4730,B4730-1)+0)</f>
        <v>1979</v>
      </c>
      <c r="D4730" s="1">
        <f>IF(B4730=0,-1,RIGHT(A4730,LEN(A4730)-B4730)+0)</f>
        <v>-1</v>
      </c>
      <c r="F4730" s="1">
        <f>IF(C4730&lt;0,443300000,44330*(1-POWER(C4730/$A$1,1/5.255))*1000)</f>
        <v>22751108.176299132</v>
      </c>
      <c r="H4730" s="5">
        <f t="shared" si="73"/>
        <v>0</v>
      </c>
    </row>
    <row r="4731" spans="1:8">
      <c r="A4731" s="3" t="s">
        <v>15836</v>
      </c>
      <c r="B4731" s="1">
        <f>IF(ISERROR(SEARCH(" ",A4731)), 0, SEARCH(" ",A4731))</f>
        <v>5</v>
      </c>
      <c r="C4731" s="1">
        <f>IF(0=B4731,-1,LEFT(A4731,B4731-1)+0)</f>
        <v>1959</v>
      </c>
      <c r="D4731" s="1">
        <f>IF(B4731=0,-1,RIGHT(A4731,LEN(A4731)-B4731)+0)</f>
        <v>-1</v>
      </c>
      <c r="F4731" s="1">
        <f>IF(C4731&lt;0,443300000,44330*(1-POWER(C4731/$A$1,1/5.255))*1000)</f>
        <v>22792778.298020046</v>
      </c>
      <c r="H4731" s="5">
        <f t="shared" si="73"/>
        <v>0</v>
      </c>
    </row>
    <row r="4732" spans="1:8">
      <c r="A4732" s="3" t="s">
        <v>15837</v>
      </c>
      <c r="B4732" s="1">
        <f>IF(ISERROR(SEARCH(" ",A4732)), 0, SEARCH(" ",A4732))</f>
        <v>5</v>
      </c>
      <c r="C4732" s="1">
        <f>IF(0=B4732,-1,LEFT(A4732,B4732-1)+0)</f>
        <v>1939</v>
      </c>
      <c r="D4732" s="1">
        <f>IF(B4732=0,-1,RIGHT(A4732,LEN(A4732)-B4732)+0)</f>
        <v>-1</v>
      </c>
      <c r="F4732" s="1">
        <f>IF(C4732&lt;0,443300000,44330*(1-POWER(C4732/$A$1,1/5.255))*1000)</f>
        <v>22834794.322561331</v>
      </c>
      <c r="H4732" s="5">
        <f t="shared" si="73"/>
        <v>0</v>
      </c>
    </row>
    <row r="4733" spans="1:8">
      <c r="A4733" s="3" t="s">
        <v>15838</v>
      </c>
      <c r="B4733" s="1">
        <f>IF(ISERROR(SEARCH(" ",A4733)), 0, SEARCH(" ",A4733))</f>
        <v>5</v>
      </c>
      <c r="C4733" s="1">
        <f>IF(0=B4733,-1,LEFT(A4733,B4733-1)+0)</f>
        <v>1919</v>
      </c>
      <c r="D4733" s="1">
        <f>IF(B4733=0,-1,RIGHT(A4733,LEN(A4733)-B4733)+0)</f>
        <v>-1</v>
      </c>
      <c r="F4733" s="1">
        <f>IF(C4733&lt;0,443300000,44330*(1-POWER(C4733/$A$1,1/5.255))*1000)</f>
        <v>22877162.733942531</v>
      </c>
      <c r="H4733" s="5">
        <f t="shared" si="73"/>
        <v>0</v>
      </c>
    </row>
    <row r="4734" spans="1:8">
      <c r="A4734" s="3" t="s">
        <v>15839</v>
      </c>
      <c r="B4734" s="1">
        <f>IF(ISERROR(SEARCH(" ",A4734)), 0, SEARCH(" ",A4734))</f>
        <v>5</v>
      </c>
      <c r="C4734" s="1">
        <f>IF(0=B4734,-1,LEFT(A4734,B4734-1)+0)</f>
        <v>1899</v>
      </c>
      <c r="D4734" s="1">
        <f>IF(B4734=0,-1,RIGHT(A4734,LEN(A4734)-B4734)+0)</f>
        <v>-1</v>
      </c>
      <c r="F4734" s="1">
        <f>IF(C4734&lt;0,443300000,44330*(1-POWER(C4734/$A$1,1/5.255))*1000)</f>
        <v>22919890.206867129</v>
      </c>
      <c r="H4734" s="5">
        <f t="shared" si="73"/>
        <v>0</v>
      </c>
    </row>
    <row r="4735" spans="1:8">
      <c r="A4735" s="3" t="s">
        <v>15840</v>
      </c>
      <c r="B4735" s="1">
        <f>IF(ISERROR(SEARCH(" ",A4735)), 0, SEARCH(" ",A4735))</f>
        <v>5</v>
      </c>
      <c r="C4735" s="1">
        <f>IF(0=B4735,-1,LEFT(A4735,B4735-1)+0)</f>
        <v>1879</v>
      </c>
      <c r="D4735" s="1">
        <f>IF(B4735=0,-1,RIGHT(A4735,LEN(A4735)-B4735)+0)</f>
        <v>-1</v>
      </c>
      <c r="F4735" s="1">
        <f>IF(C4735&lt;0,443300000,44330*(1-POWER(C4735/$A$1,1/5.255))*1000)</f>
        <v>22962983.614406615</v>
      </c>
      <c r="H4735" s="5">
        <f t="shared" si="73"/>
        <v>0</v>
      </c>
    </row>
    <row r="4736" spans="1:8">
      <c r="A4736" s="3" t="s">
        <v>15841</v>
      </c>
      <c r="B4736" s="1">
        <f>IF(ISERROR(SEARCH(" ",A4736)), 0, SEARCH(" ",A4736))</f>
        <v>5</v>
      </c>
      <c r="C4736" s="1">
        <f>IF(0=B4736,-1,LEFT(A4736,B4736-1)+0)</f>
        <v>1859</v>
      </c>
      <c r="D4736" s="1">
        <f>IF(B4736=0,-1,RIGHT(A4736,LEN(A4736)-B4736)+0)</f>
        <v>-1</v>
      </c>
      <c r="F4736" s="1">
        <f>IF(C4736&lt;0,443300000,44330*(1-POWER(C4736/$A$1,1/5.255))*1000)</f>
        <v>23006450.036079537</v>
      </c>
      <c r="H4736" s="5">
        <f t="shared" si="73"/>
        <v>0</v>
      </c>
    </row>
    <row r="4737" spans="1:8">
      <c r="A4737" s="3" t="s">
        <v>15842</v>
      </c>
      <c r="B4737" s="1">
        <f>IF(ISERROR(SEARCH(" ",A4737)), 0, SEARCH(" ",A4737))</f>
        <v>5</v>
      </c>
      <c r="C4737" s="1">
        <f>IF(0=B4737,-1,LEFT(A4737,B4737-1)+0)</f>
        <v>1839</v>
      </c>
      <c r="D4737" s="1">
        <f>IF(B4737=0,-1,RIGHT(A4737,LEN(A4737)-B4737)+0)</f>
        <v>-1</v>
      </c>
      <c r="F4737" s="1">
        <f>IF(C4737&lt;0,443300000,44330*(1-POWER(C4737/$A$1,1/5.255))*1000)</f>
        <v>23050296.766350646</v>
      </c>
      <c r="H4737" s="5">
        <f t="shared" si="73"/>
        <v>0</v>
      </c>
    </row>
    <row r="4738" spans="1:8">
      <c r="A4738" s="3" t="s">
        <v>15843</v>
      </c>
      <c r="B4738" s="1">
        <f>IF(ISERROR(SEARCH(" ",A4738)), 0, SEARCH(" ",A4738))</f>
        <v>5</v>
      </c>
      <c r="C4738" s="1">
        <f>IF(0=B4738,-1,LEFT(A4738,B4738-1)+0)</f>
        <v>1819</v>
      </c>
      <c r="D4738" s="1">
        <f>IF(B4738=0,-1,RIGHT(A4738,LEN(A4738)-B4738)+0)</f>
        <v>-1</v>
      </c>
      <c r="F4738" s="1">
        <f>IF(C4738&lt;0,443300000,44330*(1-POWER(C4738/$A$1,1/5.255))*1000)</f>
        <v>23094531.323576428</v>
      </c>
      <c r="H4738" s="5">
        <f t="shared" si="73"/>
        <v>0</v>
      </c>
    </row>
    <row r="4739" spans="1:8">
      <c r="A4739" s="3" t="s">
        <v>15844</v>
      </c>
      <c r="B4739" s="1">
        <f>IF(ISERROR(SEARCH(" ",A4739)), 0, SEARCH(" ",A4739))</f>
        <v>5</v>
      </c>
      <c r="C4739" s="1">
        <f>IF(0=B4739,-1,LEFT(A4739,B4739-1)+0)</f>
        <v>1799</v>
      </c>
      <c r="D4739" s="1">
        <f>IF(B4739=0,-1,RIGHT(A4739,LEN(A4739)-B4739)+0)</f>
        <v>-1</v>
      </c>
      <c r="F4739" s="1">
        <f>IF(C4739&lt;0,443300000,44330*(1-POWER(C4739/$A$1,1/5.255))*1000)</f>
        <v>23139161.459425982</v>
      </c>
      <c r="H4739" s="5">
        <f t="shared" si="73"/>
        <v>0</v>
      </c>
    </row>
    <row r="4740" spans="1:8">
      <c r="A4740" s="3" t="s">
        <v>15845</v>
      </c>
      <c r="B4740" s="1">
        <f>IF(ISERROR(SEARCH(" ",A4740)), 0, SEARCH(" ",A4740))</f>
        <v>5</v>
      </c>
      <c r="C4740" s="1">
        <f>IF(0=B4740,-1,LEFT(A4740,B4740-1)+0)</f>
        <v>1779</v>
      </c>
      <c r="D4740" s="1">
        <f>IF(B4740=0,-1,RIGHT(A4740,LEN(A4740)-B4740)+0)</f>
        <v>-1</v>
      </c>
      <c r="F4740" s="1">
        <f>IF(C4740&lt;0,443300000,44330*(1-POWER(C4740/$A$1,1/5.255))*1000)</f>
        <v>23184195.168807864</v>
      </c>
      <c r="H4740" s="5">
        <f t="shared" ref="H4740:H4803" si="74">IF(D4740&gt;0,ABS((F4740-D4740)/D4740),0)</f>
        <v>0</v>
      </c>
    </row>
    <row r="4741" spans="1:8">
      <c r="A4741" s="3" t="s">
        <v>15846</v>
      </c>
      <c r="B4741" s="1">
        <f>IF(ISERROR(SEARCH(" ",A4741)), 0, SEARCH(" ",A4741))</f>
        <v>5</v>
      </c>
      <c r="C4741" s="1">
        <f>IF(0=B4741,-1,LEFT(A4741,B4741-1)+0)</f>
        <v>1759</v>
      </c>
      <c r="D4741" s="1">
        <f>IF(B4741=0,-1,RIGHT(A4741,LEN(A4741)-B4741)+0)</f>
        <v>-1</v>
      </c>
      <c r="F4741" s="1">
        <f>IF(C4741&lt;0,443300000,44330*(1-POWER(C4741/$A$1,1/5.255))*1000)</f>
        <v>23229640.700336259</v>
      </c>
      <c r="H4741" s="5">
        <f t="shared" si="74"/>
        <v>0</v>
      </c>
    </row>
    <row r="4742" spans="1:8">
      <c r="A4742" s="3" t="s">
        <v>15847</v>
      </c>
      <c r="B4742" s="1">
        <f>IF(ISERROR(SEARCH(" ",A4742)), 0, SEARCH(" ",A4742))</f>
        <v>5</v>
      </c>
      <c r="C4742" s="1">
        <f>IF(0=B4742,-1,LEFT(A4742,B4742-1)+0)</f>
        <v>1739</v>
      </c>
      <c r="D4742" s="1">
        <f>IF(B4742=0,-1,RIGHT(A4742,LEN(A4742)-B4742)+0)</f>
        <v>-1</v>
      </c>
      <c r="F4742" s="1">
        <f>IF(C4742&lt;0,443300000,44330*(1-POWER(C4742/$A$1,1/5.255))*1000)</f>
        <v>23275506.56737214</v>
      </c>
      <c r="H4742" s="5">
        <f t="shared" si="74"/>
        <v>0</v>
      </c>
    </row>
    <row r="4743" spans="1:8">
      <c r="A4743" s="3" t="s">
        <v>15848</v>
      </c>
      <c r="B4743" s="1">
        <f>IF(ISERROR(SEARCH(" ",A4743)), 0, SEARCH(" ",A4743))</f>
        <v>5</v>
      </c>
      <c r="C4743" s="1">
        <f>IF(0=B4743,-1,LEFT(A4743,B4743-1)+0)</f>
        <v>1719</v>
      </c>
      <c r="D4743" s="1">
        <f>IF(B4743=0,-1,RIGHT(A4743,LEN(A4743)-B4743)+0)</f>
        <v>-1</v>
      </c>
      <c r="F4743" s="1">
        <f>IF(C4743&lt;0,443300000,44330*(1-POWER(C4743/$A$1,1/5.255))*1000)</f>
        <v>23321801.559678134</v>
      </c>
      <c r="H4743" s="5">
        <f t="shared" si="74"/>
        <v>0</v>
      </c>
    </row>
    <row r="4744" spans="1:8">
      <c r="A4744" s="3" t="s">
        <v>15849</v>
      </c>
      <c r="B4744" s="1">
        <f>IF(ISERROR(SEARCH(" ",A4744)), 0, SEARCH(" ",A4744))</f>
        <v>5</v>
      </c>
      <c r="C4744" s="1">
        <f>IF(0=B4744,-1,LEFT(A4744,B4744-1)+0)</f>
        <v>1699</v>
      </c>
      <c r="D4744" s="1">
        <f>IF(B4744=0,-1,RIGHT(A4744,LEN(A4744)-B4744)+0)</f>
        <v>-1</v>
      </c>
      <c r="F4744" s="1">
        <f>IF(C4744&lt;0,443300000,44330*(1-POWER(C4744/$A$1,1/5.255))*1000)</f>
        <v>23368534.755728673</v>
      </c>
      <c r="H4744" s="5">
        <f t="shared" si="74"/>
        <v>0</v>
      </c>
    </row>
    <row r="4745" spans="1:8">
      <c r="A4745" s="3" t="s">
        <v>15850</v>
      </c>
      <c r="B4745" s="1">
        <f>IF(ISERROR(SEARCH(" ",A4745)), 0, SEARCH(" ",A4745))</f>
        <v>5</v>
      </c>
      <c r="C4745" s="1">
        <f>IF(0=B4745,-1,LEFT(A4745,B4745-1)+0)</f>
        <v>1679</v>
      </c>
      <c r="D4745" s="1">
        <f>IF(B4745=0,-1,RIGHT(A4745,LEN(A4745)-B4745)+0)</f>
        <v>-1</v>
      </c>
      <c r="F4745" s="1">
        <f>IF(C4745&lt;0,443300000,44330*(1-POWER(C4745/$A$1,1/5.255))*1000)</f>
        <v>23415715.535720579</v>
      </c>
      <c r="H4745" s="5">
        <f t="shared" si="74"/>
        <v>0</v>
      </c>
    </row>
    <row r="4746" spans="1:8">
      <c r="A4746" s="3" t="s">
        <v>15851</v>
      </c>
      <c r="B4746" s="1">
        <f>IF(ISERROR(SEARCH(" ",A4746)), 0, SEARCH(" ",A4746))</f>
        <v>5</v>
      </c>
      <c r="C4746" s="1">
        <f>IF(0=B4746,-1,LEFT(A4746,B4746-1)+0)</f>
        <v>1659</v>
      </c>
      <c r="D4746" s="1">
        <f>IF(B4746=0,-1,RIGHT(A4746,LEN(A4746)-B4746)+0)</f>
        <v>-1</v>
      </c>
      <c r="F4746" s="1">
        <f>IF(C4746&lt;0,443300000,44330*(1-POWER(C4746/$A$1,1/5.255))*1000)</f>
        <v>23463353.59533266</v>
      </c>
      <c r="H4746" s="5">
        <f t="shared" si="74"/>
        <v>0</v>
      </c>
    </row>
    <row r="4747" spans="1:8">
      <c r="A4747" s="3" t="s">
        <v>15852</v>
      </c>
      <c r="B4747" s="1">
        <f>IF(ISERROR(SEARCH(" ",A4747)), 0, SEARCH(" ",A4747))</f>
        <v>5</v>
      </c>
      <c r="C4747" s="1">
        <f>IF(0=B4747,-1,LEFT(A4747,B4747-1)+0)</f>
        <v>1639</v>
      </c>
      <c r="D4747" s="1">
        <f>IF(B4747=0,-1,RIGHT(A4747,LEN(A4747)-B4747)+0)</f>
        <v>-1</v>
      </c>
      <c r="F4747" s="1">
        <f>IF(C4747&lt;0,443300000,44330*(1-POWER(C4747/$A$1,1/5.255))*1000)</f>
        <v>23511458.960287146</v>
      </c>
      <c r="H4747" s="5">
        <f t="shared" si="74"/>
        <v>0</v>
      </c>
    </row>
    <row r="4748" spans="1:8">
      <c r="A4748" s="3" t="s">
        <v>15853</v>
      </c>
      <c r="B4748" s="1">
        <f>IF(ISERROR(SEARCH(" ",A4748)), 0, SEARCH(" ",A4748))</f>
        <v>5</v>
      </c>
      <c r="C4748" s="1">
        <f>IF(0=B4748,-1,LEFT(A4748,B4748-1)+0)</f>
        <v>1619</v>
      </c>
      <c r="D4748" s="1">
        <f>IF(B4748=0,-1,RIGHT(A4748,LEN(A4748)-B4748)+0)</f>
        <v>-1</v>
      </c>
      <c r="F4748" s="1">
        <f>IF(C4748&lt;0,443300000,44330*(1-POWER(C4748/$A$1,1/5.255))*1000)</f>
        <v>23560042.001770083</v>
      </c>
      <c r="H4748" s="5">
        <f t="shared" si="74"/>
        <v>0</v>
      </c>
    </row>
    <row r="4749" spans="1:8">
      <c r="A4749" s="3" t="s">
        <v>15854</v>
      </c>
      <c r="B4749" s="1">
        <f>IF(ISERROR(SEARCH(" ",A4749)), 0, SEARCH(" ",A4749))</f>
        <v>5</v>
      </c>
      <c r="C4749" s="1">
        <f>IF(0=B4749,-1,LEFT(A4749,B4749-1)+0)</f>
        <v>1599</v>
      </c>
      <c r="D4749" s="1">
        <f>IF(B4749=0,-1,RIGHT(A4749,LEN(A4749)-B4749)+0)</f>
        <v>-1</v>
      </c>
      <c r="F4749" s="1">
        <f>IF(C4749&lt;0,443300000,44330*(1-POWER(C4749/$A$1,1/5.255))*1000)</f>
        <v>23609113.452772561</v>
      </c>
      <c r="H4749" s="5">
        <f t="shared" si="74"/>
        <v>0</v>
      </c>
    </row>
    <row r="4750" spans="1:8">
      <c r="A4750" s="3" t="s">
        <v>15855</v>
      </c>
      <c r="B4750" s="1">
        <f>IF(ISERROR(SEARCH(" ",A4750)), 0, SEARCH(" ",A4750))</f>
        <v>5</v>
      </c>
      <c r="C4750" s="1">
        <f>IF(0=B4750,-1,LEFT(A4750,B4750-1)+0)</f>
        <v>1579</v>
      </c>
      <c r="D4750" s="1">
        <f>IF(B4750=0,-1,RIGHT(A4750,LEN(A4750)-B4750)+0)</f>
        <v>-1</v>
      </c>
      <c r="F4750" s="1">
        <f>IF(C4750&lt;0,443300000,44330*(1-POWER(C4750/$A$1,1/5.255))*1000)</f>
        <v>23658684.425420184</v>
      </c>
      <c r="H4750" s="5">
        <f t="shared" si="74"/>
        <v>0</v>
      </c>
    </row>
    <row r="4751" spans="1:8">
      <c r="A4751" s="3" t="s">
        <v>15856</v>
      </c>
      <c r="B4751" s="1">
        <f>IF(ISERROR(SEARCH(" ",A4751)), 0, SEARCH(" ",A4751))</f>
        <v>5</v>
      </c>
      <c r="C4751" s="1">
        <f>IF(0=B4751,-1,LEFT(A4751,B4751-1)+0)</f>
        <v>1559</v>
      </c>
      <c r="D4751" s="1">
        <f>IF(B4751=0,-1,RIGHT(A4751,LEN(A4751)-B4751)+0)</f>
        <v>-1</v>
      </c>
      <c r="F4751" s="1">
        <f>IF(C4751&lt;0,443300000,44330*(1-POWER(C4751/$A$1,1/5.255))*1000)</f>
        <v>23708766.429363731</v>
      </c>
      <c r="H4751" s="5">
        <f t="shared" si="74"/>
        <v>0</v>
      </c>
    </row>
    <row r="4752" spans="1:8">
      <c r="A4752" s="3" t="s">
        <v>15857</v>
      </c>
      <c r="B4752" s="1">
        <f>IF(ISERROR(SEARCH(" ",A4752)), 0, SEARCH(" ",A4752))</f>
        <v>5</v>
      </c>
      <c r="C4752" s="1">
        <f>IF(0=B4752,-1,LEFT(A4752,B4752-1)+0)</f>
        <v>1539</v>
      </c>
      <c r="D4752" s="1">
        <f>IF(B4752=0,-1,RIGHT(A4752,LEN(A4752)-B4752)+0)</f>
        <v>-1</v>
      </c>
      <c r="F4752" s="1">
        <f>IF(C4752&lt;0,443300000,44330*(1-POWER(C4752/$A$1,1/5.255))*1000)</f>
        <v>23759371.391310658</v>
      </c>
      <c r="H4752" s="5">
        <f t="shared" si="74"/>
        <v>0</v>
      </c>
    </row>
    <row r="4753" spans="1:8">
      <c r="A4753" s="3" t="s">
        <v>15858</v>
      </c>
      <c r="B4753" s="1">
        <f>IF(ISERROR(SEARCH(" ",A4753)), 0, SEARCH(" ",A4753))</f>
        <v>5</v>
      </c>
      <c r="C4753" s="1">
        <f>IF(0=B4753,-1,LEFT(A4753,B4753-1)+0)</f>
        <v>1519</v>
      </c>
      <c r="D4753" s="1">
        <f>IF(B4753=0,-1,RIGHT(A4753,LEN(A4753)-B4753)+0)</f>
        <v>-1</v>
      </c>
      <c r="F4753" s="1">
        <f>IF(C4753&lt;0,443300000,44330*(1-POWER(C4753/$A$1,1/5.255))*1000)</f>
        <v>23810511.675783932</v>
      </c>
      <c r="H4753" s="5">
        <f t="shared" si="74"/>
        <v>0</v>
      </c>
    </row>
    <row r="4754" spans="1:8">
      <c r="A4754" s="3" t="s">
        <v>15859</v>
      </c>
      <c r="B4754" s="1">
        <f>IF(ISERROR(SEARCH(" ",A4754)), 0, SEARCH(" ",A4754))</f>
        <v>5</v>
      </c>
      <c r="C4754" s="1">
        <f>IF(0=B4754,-1,LEFT(A4754,B4754-1)+0)</f>
        <v>1499</v>
      </c>
      <c r="D4754" s="1">
        <f>IF(B4754=0,-1,RIGHT(A4754,LEN(A4754)-B4754)+0)</f>
        <v>-1</v>
      </c>
      <c r="F4754" s="1">
        <f>IF(C4754&lt;0,443300000,44330*(1-POWER(C4754/$A$1,1/5.255))*1000)</f>
        <v>23862200.10720263</v>
      </c>
      <c r="H4754" s="5">
        <f t="shared" si="74"/>
        <v>0</v>
      </c>
    </row>
    <row r="4755" spans="1:8">
      <c r="A4755" s="3" t="s">
        <v>15860</v>
      </c>
      <c r="B4755" s="1">
        <f>IF(ISERROR(SEARCH(" ",A4755)), 0, SEARCH(" ",A4755))</f>
        <v>5</v>
      </c>
      <c r="C4755" s="1">
        <f>IF(0=B4755,-1,LEFT(A4755,B4755-1)+0)</f>
        <v>1479</v>
      </c>
      <c r="D4755" s="1">
        <f>IF(B4755=0,-1,RIGHT(A4755,LEN(A4755)-B4755)+0)</f>
        <v>-1</v>
      </c>
      <c r="F4755" s="1">
        <f>IF(C4755&lt;0,443300000,44330*(1-POWER(C4755/$A$1,1/5.255))*1000)</f>
        <v>23914449.99338742</v>
      </c>
      <c r="H4755" s="5">
        <f t="shared" si="74"/>
        <v>0</v>
      </c>
    </row>
    <row r="4756" spans="1:8">
      <c r="A4756" s="3" t="s">
        <v>15861</v>
      </c>
      <c r="B4756" s="1">
        <f>IF(ISERROR(SEARCH(" ",A4756)), 0, SEARCH(" ",A4756))</f>
        <v>5</v>
      </c>
      <c r="C4756" s="1">
        <f>IF(0=B4756,-1,LEFT(A4756,B4756-1)+0)</f>
        <v>1459</v>
      </c>
      <c r="D4756" s="1">
        <f>IF(B4756=0,-1,RIGHT(A4756,LEN(A4756)-B4756)+0)</f>
        <v>-1</v>
      </c>
      <c r="F4756" s="1">
        <f>IF(C4756&lt;0,443300000,44330*(1-POWER(C4756/$A$1,1/5.255))*1000)</f>
        <v>23967275.150603317</v>
      </c>
      <c r="H4756" s="5">
        <f t="shared" si="74"/>
        <v>0</v>
      </c>
    </row>
    <row r="4757" spans="1:8">
      <c r="A4757" s="3" t="s">
        <v>15862</v>
      </c>
      <c r="B4757" s="1">
        <f>IF(ISERROR(SEARCH(" ",A4757)), 0, SEARCH(" ",A4757))</f>
        <v>5</v>
      </c>
      <c r="C4757" s="1">
        <f>IF(0=B4757,-1,LEFT(A4757,B4757-1)+0)</f>
        <v>1439</v>
      </c>
      <c r="D4757" s="1">
        <f>IF(B4757=0,-1,RIGHT(A4757,LEN(A4757)-B4757)+0)</f>
        <v>-1</v>
      </c>
      <c r="F4757" s="1">
        <f>IF(C4757&lt;0,443300000,44330*(1-POWER(C4757/$A$1,1/5.255))*1000)</f>
        <v>24020689.93026296</v>
      </c>
      <c r="H4757" s="5">
        <f t="shared" si="74"/>
        <v>0</v>
      </c>
    </row>
    <row r="4758" spans="1:8">
      <c r="A4758" s="3" t="s">
        <v>15863</v>
      </c>
      <c r="B4758" s="1">
        <f>IF(ISERROR(SEARCH(" ",A4758)), 0, SEARCH(" ",A4758))</f>
        <v>5</v>
      </c>
      <c r="C4758" s="1">
        <f>IF(0=B4758,-1,LEFT(A4758,B4758-1)+0)</f>
        <v>1419</v>
      </c>
      <c r="D4758" s="1">
        <f>IF(B4758=0,-1,RIGHT(A4758,LEN(A4758)-B4758)+0)</f>
        <v>-1</v>
      </c>
      <c r="F4758" s="1">
        <f>IF(C4758&lt;0,443300000,44330*(1-POWER(C4758/$A$1,1/5.255))*1000)</f>
        <v>24074709.24742531</v>
      </c>
      <c r="H4758" s="5">
        <f t="shared" si="74"/>
        <v>0</v>
      </c>
    </row>
    <row r="4759" spans="1:8">
      <c r="A4759" s="3" t="s">
        <v>15864</v>
      </c>
      <c r="B4759" s="1">
        <f>IF(ISERROR(SEARCH(" ",A4759)), 0, SEARCH(" ",A4759))</f>
        <v>5</v>
      </c>
      <c r="C4759" s="1">
        <f>IF(0=B4759,-1,LEFT(A4759,B4759-1)+0)</f>
        <v>1399</v>
      </c>
      <c r="D4759" s="1">
        <f>IF(B4759=0,-1,RIGHT(A4759,LEN(A4759)-B4759)+0)</f>
        <v>-1</v>
      </c>
      <c r="F4759" s="1">
        <f>IF(C4759&lt;0,443300000,44330*(1-POWER(C4759/$A$1,1/5.255))*1000)</f>
        <v>24129348.611237451</v>
      </c>
      <c r="H4759" s="5">
        <f t="shared" si="74"/>
        <v>0</v>
      </c>
    </row>
    <row r="4760" spans="1:8">
      <c r="A4760" s="3" t="s">
        <v>15865</v>
      </c>
      <c r="B4760" s="1">
        <f>IF(ISERROR(SEARCH(" ",A4760)), 0, SEARCH(" ",A4760))</f>
        <v>5</v>
      </c>
      <c r="C4760" s="1">
        <f>IF(0=B4760,-1,LEFT(A4760,B4760-1)+0)</f>
        <v>1379</v>
      </c>
      <c r="D4760" s="1">
        <f>IF(B4760=0,-1,RIGHT(A4760,LEN(A4760)-B4760)+0)</f>
        <v>-1</v>
      </c>
      <c r="F4760" s="1">
        <f>IF(C4760&lt;0,443300000,44330*(1-POWER(C4760/$A$1,1/5.255))*1000)</f>
        <v>24184624.157482136</v>
      </c>
      <c r="H4760" s="5">
        <f t="shared" si="74"/>
        <v>0</v>
      </c>
    </row>
    <row r="4761" spans="1:8">
      <c r="A4761" s="3" t="s">
        <v>15866</v>
      </c>
      <c r="B4761" s="1">
        <f>IF(ISERROR(SEARCH(" ",A4761)), 0, SEARCH(" ",A4761))</f>
        <v>5</v>
      </c>
      <c r="C4761" s="1">
        <f>IF(0=B4761,-1,LEFT(A4761,B4761-1)+0)</f>
        <v>1359</v>
      </c>
      <c r="D4761" s="1">
        <f>IF(B4761=0,-1,RIGHT(A4761,LEN(A4761)-B4761)+0)</f>
        <v>-1</v>
      </c>
      <c r="F4761" s="1">
        <f>IF(C4761&lt;0,443300000,44330*(1-POWER(C4761/$A$1,1/5.255))*1000)</f>
        <v>24240552.683409259</v>
      </c>
      <c r="H4761" s="5">
        <f t="shared" si="74"/>
        <v>0</v>
      </c>
    </row>
    <row r="4762" spans="1:8">
      <c r="A4762" s="3" t="s">
        <v>15867</v>
      </c>
      <c r="B4762" s="1">
        <f>IF(ISERROR(SEARCH(" ",A4762)), 0, SEARCH(" ",A4762))</f>
        <v>5</v>
      </c>
      <c r="C4762" s="1">
        <f>IF(0=B4762,-1,LEFT(A4762,B4762-1)+0)</f>
        <v>1339</v>
      </c>
      <c r="D4762" s="1">
        <f>IF(B4762=0,-1,RIGHT(A4762,LEN(A4762)-B4762)+0)</f>
        <v>-1</v>
      </c>
      <c r="F4762" s="1">
        <f>IF(C4762&lt;0,443300000,44330*(1-POWER(C4762/$A$1,1/5.255))*1000)</f>
        <v>24297151.685047977</v>
      </c>
      <c r="H4762" s="5">
        <f t="shared" si="74"/>
        <v>0</v>
      </c>
    </row>
    <row r="4763" spans="1:8">
      <c r="A4763" s="3" t="s">
        <v>15868</v>
      </c>
      <c r="B4763" s="1">
        <f>IF(ISERROR(SEARCH(" ",A4763)), 0, SEARCH(" ",A4763))</f>
        <v>5</v>
      </c>
      <c r="C4763" s="1">
        <f>IF(0=B4763,-1,LEFT(A4763,B4763-1)+0)</f>
        <v>1319</v>
      </c>
      <c r="D4763" s="1">
        <f>IF(B4763=0,-1,RIGHT(A4763,LEN(A4763)-B4763)+0)</f>
        <v>-1</v>
      </c>
      <c r="F4763" s="1">
        <f>IF(C4763&lt;0,443300000,44330*(1-POWER(C4763/$A$1,1/5.255))*1000)</f>
        <v>24354439.397215974</v>
      </c>
      <c r="H4763" s="5">
        <f t="shared" si="74"/>
        <v>0</v>
      </c>
    </row>
    <row r="4764" spans="1:8">
      <c r="A4764" s="3" t="s">
        <v>15869</v>
      </c>
      <c r="B4764" s="1">
        <f>IF(ISERROR(SEARCH(" ",A4764)), 0, SEARCH(" ",A4764))</f>
        <v>5</v>
      </c>
      <c r="C4764" s="1">
        <f>IF(0=B4764,-1,LEFT(A4764,B4764-1)+0)</f>
        <v>1299</v>
      </c>
      <c r="D4764" s="1">
        <f>IF(B4764=0,-1,RIGHT(A4764,LEN(A4764)-B4764)+0)</f>
        <v>-1</v>
      </c>
      <c r="F4764" s="1">
        <f>IF(C4764&lt;0,443300000,44330*(1-POWER(C4764/$A$1,1/5.255))*1000)</f>
        <v>24412434.836464975</v>
      </c>
      <c r="H4764" s="5">
        <f t="shared" si="74"/>
        <v>0</v>
      </c>
    </row>
    <row r="4765" spans="1:8">
      <c r="A4765" s="3" t="s">
        <v>15870</v>
      </c>
      <c r="B4765" s="1">
        <f>IF(ISERROR(SEARCH(" ",A4765)), 0, SEARCH(" ",A4765))</f>
        <v>5</v>
      </c>
      <c r="C4765" s="1">
        <f>IF(0=B4765,-1,LEFT(A4765,B4765-1)+0)</f>
        <v>1279</v>
      </c>
      <c r="D4765" s="1">
        <f>IF(B4765=0,-1,RIGHT(A4765,LEN(A4765)-B4765)+0)</f>
        <v>-1</v>
      </c>
      <c r="F4765" s="1">
        <f>IF(C4765&lt;0,443300000,44330*(1-POWER(C4765/$A$1,1/5.255))*1000)</f>
        <v>24471157.847226843</v>
      </c>
      <c r="H4765" s="5">
        <f t="shared" si="74"/>
        <v>0</v>
      </c>
    </row>
    <row r="4766" spans="1:8">
      <c r="A4766" s="3" t="s">
        <v>15871</v>
      </c>
      <c r="B4766" s="1">
        <f>IF(ISERROR(SEARCH(" ",A4766)), 0, SEARCH(" ",A4766))</f>
        <v>5</v>
      </c>
      <c r="C4766" s="1">
        <f>IF(0=B4766,-1,LEFT(A4766,B4766-1)+0)</f>
        <v>1259</v>
      </c>
      <c r="D4766" s="1">
        <f>IF(B4766=0,-1,RIGHT(A4766,LEN(A4766)-B4766)+0)</f>
        <v>-1</v>
      </c>
      <c r="F4766" s="1">
        <f>IF(C4766&lt;0,443300000,44330*(1-POWER(C4766/$A$1,1/5.255))*1000)</f>
        <v>24530629.151452966</v>
      </c>
      <c r="H4766" s="5">
        <f t="shared" si="74"/>
        <v>0</v>
      </c>
    </row>
    <row r="4767" spans="1:8">
      <c r="A4767" s="3" t="s">
        <v>15872</v>
      </c>
      <c r="B4767" s="1">
        <f>IF(ISERROR(SEARCH(" ",A4767)), 0, SEARCH(" ",A4767))</f>
        <v>5</v>
      </c>
      <c r="C4767" s="1">
        <f>IF(0=B4767,-1,LEFT(A4767,B4767-1)+0)</f>
        <v>1239</v>
      </c>
      <c r="D4767" s="1">
        <f>IF(B4767=0,-1,RIGHT(A4767,LEN(A4767)-B4767)+0)</f>
        <v>-1</v>
      </c>
      <c r="F4767" s="1">
        <f>IF(C4767&lt;0,443300000,44330*(1-POWER(C4767/$A$1,1/5.255))*1000)</f>
        <v>24590870.402071398</v>
      </c>
      <c r="H4767" s="5">
        <f t="shared" si="74"/>
        <v>0</v>
      </c>
    </row>
    <row r="4768" spans="1:8">
      <c r="A4768" s="3" t="s">
        <v>15873</v>
      </c>
      <c r="B4768" s="1">
        <f>IF(ISERROR(SEARCH(" ",A4768)), 0, SEARCH(" ",A4768))</f>
        <v>5</v>
      </c>
      <c r="C4768" s="1">
        <f>IF(0=B4768,-1,LEFT(A4768,B4768-1)+0)</f>
        <v>1219</v>
      </c>
      <c r="D4768" s="1">
        <f>IF(B4768=0,-1,RIGHT(A4768,LEN(A4768)-B4768)+0)</f>
        <v>-1</v>
      </c>
      <c r="F4768" s="1">
        <f>IF(C4768&lt;0,443300000,44330*(1-POWER(C4768/$A$1,1/5.255))*1000)</f>
        <v>24651904.240622338</v>
      </c>
      <c r="H4768" s="5">
        <f t="shared" si="74"/>
        <v>0</v>
      </c>
    </row>
    <row r="4769" spans="1:8">
      <c r="A4769" s="3" t="s">
        <v>15874</v>
      </c>
      <c r="B4769" s="1">
        <f>IF(ISERROR(SEARCH(" ",A4769)), 0, SEARCH(" ",A4769))</f>
        <v>5</v>
      </c>
      <c r="C4769" s="1">
        <f>IF(0=B4769,-1,LEFT(A4769,B4769-1)+0)</f>
        <v>1199</v>
      </c>
      <c r="D4769" s="1">
        <f>IF(B4769=0,-1,RIGHT(A4769,LEN(A4769)-B4769)+0)</f>
        <v>-1</v>
      </c>
      <c r="F4769" s="1">
        <f>IF(C4769&lt;0,443300000,44330*(1-POWER(C4769/$A$1,1/5.255))*1000)</f>
        <v>24713754.359472696</v>
      </c>
      <c r="H4769" s="5">
        <f t="shared" si="74"/>
        <v>0</v>
      </c>
    </row>
    <row r="4770" spans="1:8">
      <c r="A4770" s="3" t="s">
        <v>15875</v>
      </c>
      <c r="B4770" s="1">
        <f>IF(ISERROR(SEARCH(" ",A4770)), 0, SEARCH(" ",A4770))</f>
        <v>5</v>
      </c>
      <c r="C4770" s="1">
        <f>IF(0=B4770,-1,LEFT(A4770,B4770-1)+0)</f>
        <v>1179</v>
      </c>
      <c r="D4770" s="1">
        <f>IF(B4770=0,-1,RIGHT(A4770,LEN(A4770)-B4770)+0)</f>
        <v>-1</v>
      </c>
      <c r="F4770" s="1">
        <f>IF(C4770&lt;0,443300000,44330*(1-POWER(C4770/$A$1,1/5.255))*1000)</f>
        <v>24776445.569056969</v>
      </c>
      <c r="H4770" s="5">
        <f t="shared" si="74"/>
        <v>0</v>
      </c>
    </row>
    <row r="4771" spans="1:8">
      <c r="A4771" s="3" t="s">
        <v>15876</v>
      </c>
      <c r="B4771" s="1">
        <f>IF(ISERROR(SEARCH(" ",A4771)), 0, SEARCH(" ",A4771))</f>
        <v>5</v>
      </c>
      <c r="C4771" s="1">
        <f>IF(0=B4771,-1,LEFT(A4771,B4771-1)+0)</f>
        <v>1159</v>
      </c>
      <c r="D4771" s="1">
        <f>IF(B4771=0,-1,RIGHT(A4771,LEN(A4771)-B4771)+0)</f>
        <v>-1</v>
      </c>
      <c r="F4771" s="1">
        <f>IF(C4771&lt;0,443300000,44330*(1-POWER(C4771/$A$1,1/5.255))*1000)</f>
        <v>24840003.870642945</v>
      </c>
      <c r="H4771" s="5">
        <f t="shared" si="74"/>
        <v>0</v>
      </c>
    </row>
    <row r="4772" spans="1:8">
      <c r="A4772" s="3" t="s">
        <v>15877</v>
      </c>
      <c r="B4772" s="1">
        <f>IF(ISERROR(SEARCH(" ",A4772)), 0, SEARCH(" ",A4772))</f>
        <v>5</v>
      </c>
      <c r="C4772" s="1">
        <f>IF(0=B4772,-1,LEFT(A4772,B4772-1)+0)</f>
        <v>1139</v>
      </c>
      <c r="D4772" s="1">
        <f>IF(B4772=0,-1,RIGHT(A4772,LEN(A4772)-B4772)+0)</f>
        <v>-1</v>
      </c>
      <c r="F4772" s="1">
        <f>IF(C4772&lt;0,443300000,44330*(1-POWER(C4772/$A$1,1/5.255))*1000)</f>
        <v>24904456.535180356</v>
      </c>
      <c r="H4772" s="5">
        <f t="shared" si="74"/>
        <v>0</v>
      </c>
    </row>
    <row r="4773" spans="1:8">
      <c r="A4773" s="3" t="s">
        <v>15878</v>
      </c>
      <c r="B4773" s="1">
        <f>IF(ISERROR(SEARCH(" ",A4773)), 0, SEARCH(" ",A4773))</f>
        <v>5</v>
      </c>
      <c r="C4773" s="1">
        <f>IF(0=B4773,-1,LEFT(A4773,B4773-1)+0)</f>
        <v>1119</v>
      </c>
      <c r="D4773" s="1">
        <f>IF(B4773=0,-1,RIGHT(A4773,LEN(A4773)-B4773)+0)</f>
        <v>-1</v>
      </c>
      <c r="F4773" s="1">
        <f>IF(C4773&lt;0,443300000,44330*(1-POWER(C4773/$A$1,1/5.255))*1000)</f>
        <v>24969832.188857533</v>
      </c>
      <c r="H4773" s="5">
        <f t="shared" si="74"/>
        <v>0</v>
      </c>
    </row>
    <row r="4774" spans="1:8">
      <c r="A4774" s="3" t="s">
        <v>15879</v>
      </c>
      <c r="B4774" s="1">
        <f>IF(ISERROR(SEARCH(" ",A4774)), 0, SEARCH(" ",A4774))</f>
        <v>5</v>
      </c>
      <c r="C4774" s="1">
        <f>IF(0=B4774,-1,LEFT(A4774,B4774-1)+0)</f>
        <v>1099</v>
      </c>
      <c r="D4774" s="1">
        <f>IF(B4774=0,-1,RIGHT(A4774,LEN(A4774)-B4774)+0)</f>
        <v>-1</v>
      </c>
      <c r="F4774" s="1">
        <f>IF(C4774&lt;0,443300000,44330*(1-POWER(C4774/$A$1,1/5.255))*1000)</f>
        <v>25036160.906067748</v>
      </c>
      <c r="H4774" s="5">
        <f t="shared" si="74"/>
        <v>0</v>
      </c>
    </row>
    <row r="4775" spans="1:8">
      <c r="A4775" s="3" t="s">
        <v>15880</v>
      </c>
      <c r="B4775" s="1">
        <f>IF(ISERROR(SEARCH(" ",A4775)), 0, SEARCH(" ",A4775))</f>
        <v>5</v>
      </c>
      <c r="C4775" s="1">
        <f>IF(0=B4775,-1,LEFT(A4775,B4775-1)+0)</f>
        <v>1079</v>
      </c>
      <c r="D4775" s="1">
        <f>IF(B4775=0,-1,RIGHT(A4775,LEN(A4775)-B4775)+0)</f>
        <v>-1</v>
      </c>
      <c r="F4775" s="1">
        <f>IF(C4775&lt;0,443300000,44330*(1-POWER(C4775/$A$1,1/5.255))*1000)</f>
        <v>25103474.310574815</v>
      </c>
      <c r="H4775" s="5">
        <f t="shared" si="74"/>
        <v>0</v>
      </c>
    </row>
    <row r="4776" spans="1:8">
      <c r="A4776" s="3" t="s">
        <v>15881</v>
      </c>
      <c r="B4776" s="1">
        <f>IF(ISERROR(SEARCH(" ",A4776)), 0, SEARCH(" ",A4776))</f>
        <v>5</v>
      </c>
      <c r="C4776" s="1">
        <f>IF(0=B4776,-1,LEFT(A4776,B4776-1)+0)</f>
        <v>1059</v>
      </c>
      <c r="D4776" s="1">
        <f>IF(B4776=0,-1,RIGHT(A4776,LEN(A4776)-B4776)+0)</f>
        <v>-1</v>
      </c>
      <c r="F4776" s="1">
        <f>IF(C4776&lt;0,443300000,44330*(1-POWER(C4776/$A$1,1/5.255))*1000)</f>
        <v>25171805.685767524</v>
      </c>
      <c r="H4776" s="5">
        <f t="shared" si="74"/>
        <v>0</v>
      </c>
    </row>
    <row r="4777" spans="1:8">
      <c r="A4777" s="3" t="s">
        <v>15882</v>
      </c>
      <c r="B4777" s="1">
        <f>IF(ISERROR(SEARCH(" ",A4777)), 0, SEARCH(" ",A4777))</f>
        <v>5</v>
      </c>
      <c r="C4777" s="1">
        <f>IF(0=B4777,-1,LEFT(A4777,B4777-1)+0)</f>
        <v>1039</v>
      </c>
      <c r="D4777" s="1">
        <f>IF(B4777=0,-1,RIGHT(A4777,LEN(A4777)-B4777)+0)</f>
        <v>-1</v>
      </c>
      <c r="F4777" s="1">
        <f>IF(C4777&lt;0,443300000,44330*(1-POWER(C4777/$A$1,1/5.255))*1000)</f>
        <v>25241190.095008351</v>
      </c>
      <c r="H4777" s="5">
        <f t="shared" si="74"/>
        <v>0</v>
      </c>
    </row>
    <row r="4778" spans="1:8">
      <c r="A4778" s="3" t="s">
        <v>15883</v>
      </c>
      <c r="B4778" s="1">
        <f>IF(ISERROR(SEARCH(" ",A4778)), 0, SEARCH(" ",A4778))</f>
        <v>5</v>
      </c>
      <c r="C4778" s="1">
        <f>IF(0=B4778,-1,LEFT(A4778,B4778-1)+0)</f>
        <v>1019</v>
      </c>
      <c r="D4778" s="1">
        <f>IF(B4778=0,-1,RIGHT(A4778,LEN(A4778)-B4778)+0)</f>
        <v>-1</v>
      </c>
      <c r="F4778" s="1">
        <f>IF(C4778&lt;0,443300000,44330*(1-POWER(C4778/$A$1,1/5.255))*1000)</f>
        <v>25311664.513214156</v>
      </c>
      <c r="H4778" s="5">
        <f t="shared" si="74"/>
        <v>0</v>
      </c>
    </row>
    <row r="4779" spans="1:8">
      <c r="A4779" s="3" t="s">
        <v>15884</v>
      </c>
      <c r="B4779" s="1">
        <f>IF(ISERROR(SEARCH(" ",A4779)), 0, SEARCH(" ",A4779))</f>
        <v>4</v>
      </c>
      <c r="C4779" s="1">
        <f>IF(0=B4779,-1,LEFT(A4779,B4779-1)+0)</f>
        <v>999</v>
      </c>
      <c r="D4779" s="1">
        <f>IF(B4779=0,-1,RIGHT(A4779,LEN(A4779)-B4779)+0)</f>
        <v>-1</v>
      </c>
      <c r="F4779" s="1">
        <f>IF(C4779&lt;0,443300000,44330*(1-POWER(C4779/$A$1,1/5.255))*1000)</f>
        <v>25383267.970960468</v>
      </c>
      <c r="H4779" s="5">
        <f t="shared" si="74"/>
        <v>0</v>
      </c>
    </row>
    <row r="4780" spans="1:8">
      <c r="A4780" s="3" t="s">
        <v>15885</v>
      </c>
      <c r="B4780" s="1">
        <f>IF(ISERROR(SEARCH(" ",A4780)), 0, SEARCH(" ",A4780))</f>
        <v>4</v>
      </c>
      <c r="C4780" s="1">
        <f>IF(0=B4780,-1,LEFT(A4780,B4780-1)+0)</f>
        <v>979</v>
      </c>
      <c r="D4780" s="1">
        <f>IF(B4780=0,-1,RIGHT(A4780,LEN(A4780)-B4780)+0)</f>
        <v>-1</v>
      </c>
      <c r="F4780" s="1">
        <f>IF(C4780&lt;0,443300000,44330*(1-POWER(C4780/$A$1,1/5.255))*1000)</f>
        <v>25456041.712578081</v>
      </c>
      <c r="H4780" s="5">
        <f t="shared" si="74"/>
        <v>0</v>
      </c>
    </row>
    <row r="4781" spans="1:8">
      <c r="A4781" s="3" t="s">
        <v>15886</v>
      </c>
      <c r="B4781" s="1">
        <f>IF(ISERROR(SEARCH(" ",A4781)), 0, SEARCH(" ",A4781))</f>
        <v>4</v>
      </c>
      <c r="C4781" s="1">
        <f>IF(0=B4781,-1,LEFT(A4781,B4781-1)+0)</f>
        <v>959</v>
      </c>
      <c r="D4781" s="1">
        <f>IF(B4781=0,-1,RIGHT(A4781,LEN(A4781)-B4781)+0)</f>
        <v>-1</v>
      </c>
      <c r="F4781" s="1">
        <f>IF(C4781&lt;0,443300000,44330*(1-POWER(C4781/$A$1,1/5.255))*1000)</f>
        <v>25530029.369917054</v>
      </c>
      <c r="H4781" s="5">
        <f t="shared" si="74"/>
        <v>0</v>
      </c>
    </row>
    <row r="4782" spans="1:8">
      <c r="A4782" s="3" t="s">
        <v>15887</v>
      </c>
      <c r="B4782" s="1">
        <f>IF(ISERROR(SEARCH(" ",A4782)), 0, SEARCH(" ",A4782))</f>
        <v>4</v>
      </c>
      <c r="C4782" s="1">
        <f>IF(0=B4782,-1,LEFT(A4782,B4782-1)+0)</f>
        <v>939</v>
      </c>
      <c r="D4782" s="1">
        <f>IF(B4782=0,-1,RIGHT(A4782,LEN(A4782)-B4782)+0)</f>
        <v>-1</v>
      </c>
      <c r="F4782" s="1">
        <f>IF(C4782&lt;0,443300000,44330*(1-POWER(C4782/$A$1,1/5.255))*1000)</f>
        <v>25605277.153693069</v>
      </c>
      <c r="H4782" s="5">
        <f t="shared" si="74"/>
        <v>0</v>
      </c>
    </row>
    <row r="4783" spans="1:8">
      <c r="A4783" s="3" t="s">
        <v>15888</v>
      </c>
      <c r="B4783" s="1">
        <f>IF(ISERROR(SEARCH(" ",A4783)), 0, SEARCH(" ",A4783))</f>
        <v>4</v>
      </c>
      <c r="C4783" s="1">
        <f>IF(0=B4783,-1,LEFT(A4783,B4783-1)+0)</f>
        <v>919</v>
      </c>
      <c r="D4783" s="1">
        <f>IF(B4783=0,-1,RIGHT(A4783,LEN(A4783)-B4783)+0)</f>
        <v>-1</v>
      </c>
      <c r="F4783" s="1">
        <f>IF(C4783&lt;0,443300000,44330*(1-POWER(C4783/$A$1,1/5.255))*1000)</f>
        <v>25681834.064611483</v>
      </c>
      <c r="H4783" s="5">
        <f t="shared" si="74"/>
        <v>0</v>
      </c>
    </row>
    <row r="4784" spans="1:8">
      <c r="A4784" s="3" t="s">
        <v>15889</v>
      </c>
      <c r="B4784" s="1">
        <f>IF(ISERROR(SEARCH(" ",A4784)), 0, SEARCH(" ",A4784))</f>
        <v>4</v>
      </c>
      <c r="C4784" s="1">
        <f>IF(0=B4784,-1,LEFT(A4784,B4784-1)+0)</f>
        <v>899</v>
      </c>
      <c r="D4784" s="1">
        <f>IF(B4784=0,-1,RIGHT(A4784,LEN(A4784)-B4784)+0)</f>
        <v>-1</v>
      </c>
      <c r="F4784" s="1">
        <f>IF(C4784&lt;0,443300000,44330*(1-POWER(C4784/$A$1,1/5.255))*1000)</f>
        <v>25759752.126792517</v>
      </c>
      <c r="H4784" s="5">
        <f t="shared" si="74"/>
        <v>0</v>
      </c>
    </row>
    <row r="4785" spans="1:8">
      <c r="A4785" s="3" t="s">
        <v>15890</v>
      </c>
      <c r="B4785" s="1">
        <f>IF(ISERROR(SEARCH(" ",A4785)), 0, SEARCH(" ",A4785))</f>
        <v>4</v>
      </c>
      <c r="C4785" s="1">
        <f>IF(0=B4785,-1,LEFT(A4785,B4785-1)+0)</f>
        <v>879</v>
      </c>
      <c r="D4785" s="1">
        <f>IF(B4785=0,-1,RIGHT(A4785,LEN(A4785)-B4785)+0)</f>
        <v>-1</v>
      </c>
      <c r="F4785" s="1">
        <f>IF(C4785&lt;0,443300000,44330*(1-POWER(C4785/$A$1,1/5.255))*1000)</f>
        <v>25839086.646407202</v>
      </c>
      <c r="H4785" s="5">
        <f t="shared" si="74"/>
        <v>0</v>
      </c>
    </row>
    <row r="4786" spans="1:8">
      <c r="A4786" s="3" t="s">
        <v>15891</v>
      </c>
      <c r="B4786" s="1">
        <f>IF(ISERROR(SEARCH(" ",A4786)), 0, SEARCH(" ",A4786))</f>
        <v>4</v>
      </c>
      <c r="C4786" s="1">
        <f>IF(0=B4786,-1,LEFT(A4786,B4786-1)+0)</f>
        <v>859</v>
      </c>
      <c r="D4786" s="1">
        <f>IF(B4786=0,-1,RIGHT(A4786,LEN(A4786)-B4786)+0)</f>
        <v>-1</v>
      </c>
      <c r="F4786" s="1">
        <f>IF(C4786&lt;0,443300000,44330*(1-POWER(C4786/$A$1,1/5.255))*1000)</f>
        <v>25919896.498888869</v>
      </c>
      <c r="H4786" s="5">
        <f t="shared" si="74"/>
        <v>0</v>
      </c>
    </row>
    <row r="4787" spans="1:8">
      <c r="A4787" s="3" t="s">
        <v>15892</v>
      </c>
      <c r="B4787" s="1">
        <f>IF(ISERROR(SEARCH(" ",A4787)), 0, SEARCH(" ",A4787))</f>
        <v>4</v>
      </c>
      <c r="C4787" s="1">
        <f>IF(0=B4787,-1,LEFT(A4787,B4787-1)+0)</f>
        <v>839</v>
      </c>
      <c r="D4787" s="1">
        <f>IF(B4787=0,-1,RIGHT(A4787,LEN(A4787)-B4787)+0)</f>
        <v>-1</v>
      </c>
      <c r="F4787" s="1">
        <f>IF(C4787&lt;0,443300000,44330*(1-POWER(C4787/$A$1,1/5.255))*1000)</f>
        <v>26002244.448623348</v>
      </c>
      <c r="H4787" s="5">
        <f t="shared" si="74"/>
        <v>0</v>
      </c>
    </row>
    <row r="4788" spans="1:8">
      <c r="A4788" s="3" t="s">
        <v>15893</v>
      </c>
      <c r="B4788" s="1">
        <f>IF(ISERROR(SEARCH(" ",A4788)), 0, SEARCH(" ",A4788))</f>
        <v>4</v>
      </c>
      <c r="C4788" s="1">
        <f>IF(0=B4788,-1,LEFT(A4788,B4788-1)+0)</f>
        <v>819</v>
      </c>
      <c r="D4788" s="1">
        <f>IF(B4788=0,-1,RIGHT(A4788,LEN(A4788)-B4788)+0)</f>
        <v>-1</v>
      </c>
      <c r="F4788" s="1">
        <f>IF(C4788&lt;0,443300000,44330*(1-POWER(C4788/$A$1,1/5.255))*1000)</f>
        <v>26086197.505661752</v>
      </c>
      <c r="H4788" s="5">
        <f t="shared" si="74"/>
        <v>0</v>
      </c>
    </row>
    <row r="4789" spans="1:8">
      <c r="A4789" s="3" t="s">
        <v>15894</v>
      </c>
      <c r="B4789" s="1">
        <f>IF(ISERROR(SEARCH(" ",A4789)), 0, SEARCH(" ",A4789))</f>
        <v>4</v>
      </c>
      <c r="C4789" s="1">
        <f>IF(0=B4789,-1,LEFT(A4789,B4789-1)+0)</f>
        <v>799</v>
      </c>
      <c r="D4789" s="1">
        <f>IF(B4789=0,-1,RIGHT(A4789,LEN(A4789)-B4789)+0)</f>
        <v>-1</v>
      </c>
      <c r="F4789" s="1">
        <f>IF(C4789&lt;0,443300000,44330*(1-POWER(C4789/$A$1,1/5.255))*1000)</f>
        <v>26171827.324762557</v>
      </c>
      <c r="H4789" s="5">
        <f t="shared" si="74"/>
        <v>0</v>
      </c>
    </row>
    <row r="4790" spans="1:8">
      <c r="A4790" s="3" t="s">
        <v>15895</v>
      </c>
      <c r="B4790" s="1">
        <f>IF(ISERROR(SEARCH(" ",A4790)), 0, SEARCH(" ",A4790))</f>
        <v>4</v>
      </c>
      <c r="C4790" s="1">
        <f>IF(0=B4790,-1,LEFT(A4790,B4790-1)+0)</f>
        <v>779</v>
      </c>
      <c r="D4790" s="1">
        <f>IF(B4790=0,-1,RIGHT(A4790,LEN(A4790)-B4790)+0)</f>
        <v>-1</v>
      </c>
      <c r="F4790" s="1">
        <f>IF(C4790&lt;0,443300000,44330*(1-POWER(C4790/$A$1,1/5.255))*1000)</f>
        <v>26259210.652984407</v>
      </c>
      <c r="H4790" s="5">
        <f t="shared" si="74"/>
        <v>0</v>
      </c>
    </row>
    <row r="4791" spans="1:8">
      <c r="A4791" s="3" t="s">
        <v>15896</v>
      </c>
      <c r="B4791" s="1">
        <f>IF(ISERROR(SEARCH(" ",A4791)), 0, SEARCH(" ",A4791))</f>
        <v>4</v>
      </c>
      <c r="C4791" s="1">
        <f>IF(0=B4791,-1,LEFT(A4791,B4791-1)+0)</f>
        <v>759</v>
      </c>
      <c r="D4791" s="1">
        <f>IF(B4791=0,-1,RIGHT(A4791,LEN(A4791)-B4791)+0)</f>
        <v>-1</v>
      </c>
      <c r="F4791" s="1">
        <f>IF(C4791&lt;0,443300000,44330*(1-POWER(C4791/$A$1,1/5.255))*1000)</f>
        <v>26348429.833150357</v>
      </c>
      <c r="H4791" s="5">
        <f t="shared" si="74"/>
        <v>0</v>
      </c>
    </row>
    <row r="4792" spans="1:8">
      <c r="A4792" s="3" t="s">
        <v>15897</v>
      </c>
      <c r="B4792" s="1">
        <f>IF(ISERROR(SEARCH(" ",A4792)), 0, SEARCH(" ",A4792))</f>
        <v>4</v>
      </c>
      <c r="C4792" s="1">
        <f>IF(0=B4792,-1,LEFT(A4792,B4792-1)+0)</f>
        <v>739</v>
      </c>
      <c r="D4792" s="1">
        <f>IF(B4792=0,-1,RIGHT(A4792,LEN(A4792)-B4792)+0)</f>
        <v>-1</v>
      </c>
      <c r="F4792" s="1">
        <f>IF(C4792&lt;0,443300000,44330*(1-POWER(C4792/$A$1,1/5.255))*1000)</f>
        <v>26439573.371833175</v>
      </c>
      <c r="H4792" s="5">
        <f t="shared" si="74"/>
        <v>0</v>
      </c>
    </row>
    <row r="4793" spans="1:8">
      <c r="A4793" s="3" t="s">
        <v>15898</v>
      </c>
      <c r="B4793" s="1">
        <f>IF(ISERROR(SEARCH(" ",A4793)), 0, SEARCH(" ",A4793))</f>
        <v>4</v>
      </c>
      <c r="C4793" s="1">
        <f>IF(0=B4793,-1,LEFT(A4793,B4793-1)+0)</f>
        <v>719</v>
      </c>
      <c r="D4793" s="1">
        <f>IF(B4793=0,-1,RIGHT(A4793,LEN(A4793)-B4793)+0)</f>
        <v>-1</v>
      </c>
      <c r="F4793" s="1">
        <f>IF(C4793&lt;0,443300000,44330*(1-POWER(C4793/$A$1,1/5.255))*1000)</f>
        <v>26532736.582123317</v>
      </c>
      <c r="H4793" s="5">
        <f t="shared" si="74"/>
        <v>0</v>
      </c>
    </row>
    <row r="4794" spans="1:8">
      <c r="A4794" s="3" t="s">
        <v>15899</v>
      </c>
      <c r="B4794" s="1">
        <f>IF(ISERROR(SEARCH(" ",A4794)), 0, SEARCH(" ",A4794))</f>
        <v>4</v>
      </c>
      <c r="C4794" s="1">
        <f>IF(0=B4794,-1,LEFT(A4794,B4794-1)+0)</f>
        <v>699</v>
      </c>
      <c r="D4794" s="1">
        <f>IF(B4794=0,-1,RIGHT(A4794,LEN(A4794)-B4794)+0)</f>
        <v>-1</v>
      </c>
      <c r="F4794" s="1">
        <f>IF(C4794&lt;0,443300000,44330*(1-POWER(C4794/$A$1,1/5.255))*1000)</f>
        <v>26628022.313408829</v>
      </c>
      <c r="H4794" s="5">
        <f t="shared" si="74"/>
        <v>0</v>
      </c>
    </row>
    <row r="4795" spans="1:8">
      <c r="A4795" s="3" t="s">
        <v>15900</v>
      </c>
      <c r="B4795" s="1">
        <f>IF(ISERROR(SEARCH(" ",A4795)), 0, SEARCH(" ",A4795))</f>
        <v>4</v>
      </c>
      <c r="C4795" s="1">
        <f>IF(0=B4795,-1,LEFT(A4795,B4795-1)+0)</f>
        <v>679</v>
      </c>
      <c r="D4795" s="1">
        <f>IF(B4795=0,-1,RIGHT(A4795,LEN(A4795)-B4795)+0)</f>
        <v>-1</v>
      </c>
      <c r="F4795" s="1">
        <f>IF(C4795&lt;0,443300000,44330*(1-POWER(C4795/$A$1,1/5.255))*1000)</f>
        <v>26725541.782808144</v>
      </c>
      <c r="H4795" s="5">
        <f t="shared" si="74"/>
        <v>0</v>
      </c>
    </row>
    <row r="4796" spans="1:8">
      <c r="A4796" s="3" t="s">
        <v>15901</v>
      </c>
      <c r="B4796" s="1">
        <f>IF(ISERROR(SEARCH(" ",A4796)), 0, SEARCH(" ",A4796))</f>
        <v>4</v>
      </c>
      <c r="C4796" s="1">
        <f>IF(0=B4796,-1,LEFT(A4796,B4796-1)+0)</f>
        <v>659</v>
      </c>
      <c r="D4796" s="1">
        <f>IF(B4796=0,-1,RIGHT(A4796,LEN(A4796)-B4796)+0)</f>
        <v>-1</v>
      </c>
      <c r="F4796" s="1">
        <f>IF(C4796&lt;0,443300000,44330*(1-POWER(C4796/$A$1,1/5.255))*1000)</f>
        <v>26825415.525870778</v>
      </c>
      <c r="H4796" s="5">
        <f t="shared" si="74"/>
        <v>0</v>
      </c>
    </row>
    <row r="4797" spans="1:8">
      <c r="A4797" s="3" t="s">
        <v>15902</v>
      </c>
      <c r="B4797" s="1">
        <f>IF(ISERROR(SEARCH(" ",A4797)), 0, SEARCH(" ",A4797))</f>
        <v>4</v>
      </c>
      <c r="C4797" s="1">
        <f>IF(0=B4797,-1,LEFT(A4797,B4797-1)+0)</f>
        <v>639</v>
      </c>
      <c r="D4797" s="1">
        <f>IF(B4797=0,-1,RIGHT(A4797,LEN(A4797)-B4797)+0)</f>
        <v>-1</v>
      </c>
      <c r="F4797" s="1">
        <f>IF(C4797&lt;0,443300000,44330*(1-POWER(C4797/$A$1,1/5.255))*1000)</f>
        <v>26927774.487849396</v>
      </c>
      <c r="H4797" s="5">
        <f t="shared" si="74"/>
        <v>0</v>
      </c>
    </row>
    <row r="4798" spans="1:8">
      <c r="A4798" s="3" t="s">
        <v>15903</v>
      </c>
      <c r="B4798" s="1">
        <f>IF(ISERROR(SEARCH(" ",A4798)), 0, SEARCH(" ",A4798))</f>
        <v>4</v>
      </c>
      <c r="C4798" s="1">
        <f>IF(0=B4798,-1,LEFT(A4798,B4798-1)+0)</f>
        <v>619</v>
      </c>
      <c r="D4798" s="1">
        <f>IF(B4798=0,-1,RIGHT(A4798,LEN(A4798)-B4798)+0)</f>
        <v>-1</v>
      </c>
      <c r="F4798" s="1">
        <f>IF(C4798&lt;0,443300000,44330*(1-POWER(C4798/$A$1,1/5.255))*1000)</f>
        <v>27032761.281448428</v>
      </c>
      <c r="H4798" s="5">
        <f t="shared" si="74"/>
        <v>0</v>
      </c>
    </row>
    <row r="4799" spans="1:8">
      <c r="A4799" s="3" t="s">
        <v>15904</v>
      </c>
      <c r="B4799" s="1">
        <f>IF(ISERROR(SEARCH(" ",A4799)), 0, SEARCH(" ",A4799))</f>
        <v>4</v>
      </c>
      <c r="C4799" s="1">
        <f>IF(0=B4799,-1,LEFT(A4799,B4799-1)+0)</f>
        <v>599</v>
      </c>
      <c r="D4799" s="1">
        <f>IF(B4799=0,-1,RIGHT(A4799,LEN(A4799)-B4799)+0)</f>
        <v>-1</v>
      </c>
      <c r="F4799" s="1">
        <f>IF(C4799&lt;0,443300000,44330*(1-POWER(C4799/$A$1,1/5.255))*1000)</f>
        <v>27140531.642734211</v>
      </c>
      <c r="H4799" s="5">
        <f t="shared" si="74"/>
        <v>0</v>
      </c>
    </row>
    <row r="4800" spans="1:8">
      <c r="A4800" s="3" t="s">
        <v>15905</v>
      </c>
      <c r="B4800" s="1">
        <f>IF(ISERROR(SEARCH(" ",A4800)), 0, SEARCH(" ",A4800))</f>
        <v>4</v>
      </c>
      <c r="C4800" s="1">
        <f>IF(0=B4800,-1,LEFT(A4800,B4800-1)+0)</f>
        <v>579</v>
      </c>
      <c r="D4800" s="1">
        <f>IF(B4800=0,-1,RIGHT(A4800,LEN(A4800)-B4800)+0)</f>
        <v>-1</v>
      </c>
      <c r="F4800" s="1">
        <f>IF(C4800&lt;0,443300000,44330*(1-POWER(C4800/$A$1,1/5.255))*1000)</f>
        <v>27251256.124200381</v>
      </c>
      <c r="H4800" s="5">
        <f t="shared" si="74"/>
        <v>0</v>
      </c>
    </row>
    <row r="4801" spans="1:8">
      <c r="A4801" s="3" t="s">
        <v>15906</v>
      </c>
      <c r="B4801" s="1">
        <f>IF(ISERROR(SEARCH(" ",A4801)), 0, SEARCH(" ",A4801))</f>
        <v>4</v>
      </c>
      <c r="C4801" s="1">
        <f>IF(0=B4801,-1,LEFT(A4801,B4801-1)+0)</f>
        <v>559</v>
      </c>
      <c r="D4801" s="1">
        <f>IF(B4801=0,-1,RIGHT(A4801,LEN(A4801)-B4801)+0)</f>
        <v>-1</v>
      </c>
      <c r="F4801" s="1">
        <f>IF(C4801&lt;0,443300000,44330*(1-POWER(C4801/$A$1,1/5.255))*1000)</f>
        <v>27365122.073292464</v>
      </c>
      <c r="H4801" s="5">
        <f t="shared" si="74"/>
        <v>0</v>
      </c>
    </row>
    <row r="4802" spans="1:8">
      <c r="A4802" s="3" t="s">
        <v>15907</v>
      </c>
      <c r="B4802" s="1">
        <f>IF(ISERROR(SEARCH(" ",A4802)), 0, SEARCH(" ",A4802))</f>
        <v>4</v>
      </c>
      <c r="C4802" s="1">
        <f>IF(0=B4802,-1,LEFT(A4802,B4802-1)+0)</f>
        <v>539</v>
      </c>
      <c r="D4802" s="1">
        <f>IF(B4802=0,-1,RIGHT(A4802,LEN(A4802)-B4802)+0)</f>
        <v>-1</v>
      </c>
      <c r="F4802" s="1">
        <f>IF(C4802&lt;0,443300000,44330*(1-POWER(C4802/$A$1,1/5.255))*1000)</f>
        <v>27482335.956648171</v>
      </c>
      <c r="H4802" s="5">
        <f t="shared" si="74"/>
        <v>0</v>
      </c>
    </row>
    <row r="4803" spans="1:8">
      <c r="A4803" s="3" t="s">
        <v>15908</v>
      </c>
      <c r="B4803" s="1">
        <f>IF(ISERROR(SEARCH(" ",A4803)), 0, SEARCH(" ",A4803))</f>
        <v>4</v>
      </c>
      <c r="C4803" s="1">
        <f>IF(0=B4803,-1,LEFT(A4803,B4803-1)+0)</f>
        <v>519</v>
      </c>
      <c r="D4803" s="1">
        <f>IF(B4803=0,-1,RIGHT(A4803,LEN(A4803)-B4803)+0)</f>
        <v>-1</v>
      </c>
      <c r="F4803" s="1">
        <f>IF(C4803&lt;0,443300000,44330*(1-POWER(C4803/$A$1,1/5.255))*1000)</f>
        <v>27603126.10578287</v>
      </c>
      <c r="H4803" s="5">
        <f t="shared" si="74"/>
        <v>0</v>
      </c>
    </row>
    <row r="4804" spans="1:8">
      <c r="A4804" s="3" t="s">
        <v>15909</v>
      </c>
      <c r="B4804" s="1">
        <f>IF(ISERROR(SEARCH(" ",A4804)), 0, SEARCH(" ",A4804))</f>
        <v>4</v>
      </c>
      <c r="C4804" s="1">
        <f>IF(0=B4804,-1,LEFT(A4804,B4804-1)+0)</f>
        <v>499</v>
      </c>
      <c r="D4804" s="1">
        <f>IF(B4804=0,-1,RIGHT(A4804,LEN(A4804)-B4804)+0)</f>
        <v>-1</v>
      </c>
      <c r="F4804" s="1">
        <f>IF(C4804&lt;0,443300000,44330*(1-POWER(C4804/$A$1,1/5.255))*1000)</f>
        <v>27727745.980158646</v>
      </c>
      <c r="H4804" s="5">
        <f t="shared" ref="H4804:H4867" si="75">IF(D4804&gt;0,ABS((F4804-D4804)/D4804),0)</f>
        <v>0</v>
      </c>
    </row>
    <row r="4805" spans="1:8">
      <c r="A4805" s="3" t="s">
        <v>28</v>
      </c>
      <c r="B4805" s="1">
        <f>IF(ISERROR(SEARCH(" ",A4805)), 0, SEARCH(" ",A4805))</f>
        <v>4</v>
      </c>
      <c r="C4805" s="1">
        <f>IF(0=B4805,-1,LEFT(A4805,B4805-1)+0)</f>
        <v>479</v>
      </c>
      <c r="D4805" s="1">
        <f>IF(B4805=0,-1,RIGHT(A4805,LEN(A4805)-B4805)+0)</f>
        <v>-1</v>
      </c>
      <c r="F4805" s="1">
        <f>IF(C4805&lt;0,443300000,44330*(1-POWER(C4805/$A$1,1/5.255))*1000)</f>
        <v>27856478.070222255</v>
      </c>
      <c r="H4805" s="5">
        <f t="shared" si="75"/>
        <v>0</v>
      </c>
    </row>
    <row r="4806" spans="1:8">
      <c r="A4806" s="3" t="s">
        <v>30</v>
      </c>
      <c r="B4806" s="1">
        <f>IF(ISERROR(SEARCH(" ",A4806)), 0, SEARCH(" ",A4806))</f>
        <v>4</v>
      </c>
      <c r="C4806" s="1">
        <f>IF(0=B4806,-1,LEFT(A4806,B4806-1)+0)</f>
        <v>459</v>
      </c>
      <c r="D4806" s="1">
        <f>IF(B4806=0,-1,RIGHT(A4806,LEN(A4806)-B4806)+0)</f>
        <v>-1</v>
      </c>
      <c r="F4806" s="1">
        <f>IF(C4806&lt;0,443300000,44330*(1-POWER(C4806/$A$1,1/5.255))*1000)</f>
        <v>27989638.598495055</v>
      </c>
      <c r="H4806" s="5">
        <f t="shared" si="75"/>
        <v>0</v>
      </c>
    </row>
    <row r="4807" spans="1:8">
      <c r="A4807" s="3" t="s">
        <v>32</v>
      </c>
      <c r="B4807" s="1">
        <f>IF(ISERROR(SEARCH(" ",A4807)), 0, SEARCH(" ",A4807))</f>
        <v>4</v>
      </c>
      <c r="C4807" s="1">
        <f>IF(0=B4807,-1,LEFT(A4807,B4807-1)+0)</f>
        <v>439</v>
      </c>
      <c r="D4807" s="1">
        <f>IF(B4807=0,-1,RIGHT(A4807,LEN(A4807)-B4807)+0)</f>
        <v>-1</v>
      </c>
      <c r="F4807" s="1">
        <f>IF(C4807&lt;0,443300000,44330*(1-POWER(C4807/$A$1,1/5.255))*1000)</f>
        <v>28127583.224610187</v>
      </c>
      <c r="H4807" s="5">
        <f t="shared" si="75"/>
        <v>0</v>
      </c>
    </row>
    <row r="4808" spans="1:8">
      <c r="A4808" s="3" t="s">
        <v>34</v>
      </c>
      <c r="B4808" s="1">
        <f>IF(ISERROR(SEARCH(" ",A4808)), 0, SEARCH(" ",A4808))</f>
        <v>4</v>
      </c>
      <c r="C4808" s="1">
        <f>IF(0=B4808,-1,LEFT(A4808,B4808-1)+0)</f>
        <v>419</v>
      </c>
      <c r="D4808" s="1">
        <f>IF(B4808=0,-1,RIGHT(A4808,LEN(A4808)-B4808)+0)</f>
        <v>-1</v>
      </c>
      <c r="F4808" s="1">
        <f>IF(C4808&lt;0,443300000,44330*(1-POWER(C4808/$A$1,1/5.255))*1000)</f>
        <v>28270714.025363501</v>
      </c>
      <c r="H4808" s="5">
        <f t="shared" si="75"/>
        <v>0</v>
      </c>
    </row>
    <row r="4809" spans="1:8">
      <c r="A4809" s="3" t="s">
        <v>36</v>
      </c>
      <c r="B4809" s="1">
        <f>IF(ISERROR(SEARCH(" ",A4809)), 0, SEARCH(" ",A4809))</f>
        <v>4</v>
      </c>
      <c r="C4809" s="1">
        <f>IF(0=B4809,-1,LEFT(A4809,B4809-1)+0)</f>
        <v>399</v>
      </c>
      <c r="D4809" s="1">
        <f>IF(B4809=0,-1,RIGHT(A4809,LEN(A4809)-B4809)+0)</f>
        <v>-1</v>
      </c>
      <c r="F4809" s="1">
        <f>IF(C4809&lt;0,443300000,44330*(1-POWER(C4809/$A$1,1/5.255))*1000)</f>
        <v>28419488.110832933</v>
      </c>
      <c r="H4809" s="5">
        <f t="shared" si="75"/>
        <v>0</v>
      </c>
    </row>
    <row r="4810" spans="1:8">
      <c r="A4810" s="3" t="s">
        <v>38</v>
      </c>
      <c r="B4810" s="1">
        <f>IF(ISERROR(SEARCH(" ",A4810)), 0, SEARCH(" ",A4810))</f>
        <v>4</v>
      </c>
      <c r="C4810" s="1">
        <f>IF(0=B4810,-1,LEFT(A4810,B4810-1)+0)</f>
        <v>379</v>
      </c>
      <c r="D4810" s="1">
        <f>IF(B4810=0,-1,RIGHT(A4810,LEN(A4810)-B4810)+0)</f>
        <v>-1</v>
      </c>
      <c r="F4810" s="1">
        <f>IF(C4810&lt;0,443300000,44330*(1-POWER(C4810/$A$1,1/5.255))*1000)</f>
        <v>28574428.363634922</v>
      </c>
      <c r="H4810" s="5">
        <f t="shared" si="75"/>
        <v>0</v>
      </c>
    </row>
    <row r="4811" spans="1:8">
      <c r="A4811" s="3" t="s">
        <v>40</v>
      </c>
      <c r="B4811" s="1">
        <f>IF(ISERROR(SEARCH(" ",A4811)), 0, SEARCH(" ",A4811))</f>
        <v>4</v>
      </c>
      <c r="C4811" s="1">
        <f>IF(0=B4811,-1,LEFT(A4811,B4811-1)+0)</f>
        <v>359</v>
      </c>
      <c r="D4811" s="1">
        <f>IF(B4811=0,-1,RIGHT(A4811,LEN(A4811)-B4811)+0)</f>
        <v>-1</v>
      </c>
      <c r="F4811" s="1">
        <f>IF(C4811&lt;0,443300000,44330*(1-POWER(C4811/$A$1,1/5.255))*1000)</f>
        <v>28736136.967580613</v>
      </c>
      <c r="H4811" s="5">
        <f t="shared" si="75"/>
        <v>0</v>
      </c>
    </row>
    <row r="4812" spans="1:8">
      <c r="A4812" s="3" t="s">
        <v>42</v>
      </c>
      <c r="B4812" s="1">
        <f>IF(ISERROR(SEARCH(" ",A4812)), 0, SEARCH(" ",A4812))</f>
        <v>4</v>
      </c>
      <c r="C4812" s="1">
        <f>IF(0=B4812,-1,LEFT(A4812,B4812-1)+0)</f>
        <v>339</v>
      </c>
      <c r="D4812" s="1">
        <f>IF(B4812=0,-1,RIGHT(A4812,LEN(A4812)-B4812)+0)</f>
        <v>-1</v>
      </c>
      <c r="F4812" s="1">
        <f>IF(C4812&lt;0,443300000,44330*(1-POWER(C4812/$A$1,1/5.255))*1000)</f>
        <v>28905312.651139088</v>
      </c>
      <c r="H4812" s="5">
        <f t="shared" si="75"/>
        <v>0</v>
      </c>
    </row>
    <row r="4813" spans="1:8">
      <c r="A4813" s="3" t="s">
        <v>44</v>
      </c>
      <c r="B4813" s="1">
        <f>IF(ISERROR(SEARCH(" ",A4813)), 0, SEARCH(" ",A4813))</f>
        <v>4</v>
      </c>
      <c r="C4813" s="1">
        <f>IF(0=B4813,-1,LEFT(A4813,B4813-1)+0)</f>
        <v>319</v>
      </c>
      <c r="D4813" s="1">
        <f>IF(B4813=0,-1,RIGHT(A4813,LEN(A4813)-B4813)+0)</f>
        <v>-1</v>
      </c>
      <c r="F4813" s="1">
        <f>IF(C4813&lt;0,443300000,44330*(1-POWER(C4813/$A$1,1/5.255))*1000)</f>
        <v>29082772.952903479</v>
      </c>
      <c r="H4813" s="5">
        <f t="shared" si="75"/>
        <v>0</v>
      </c>
    </row>
    <row r="4814" spans="1:8">
      <c r="A4814" s="3" t="s">
        <v>46</v>
      </c>
      <c r="B4814" s="1">
        <f>IF(ISERROR(SEARCH(" ",A4814)), 0, SEARCH(" ",A4814))</f>
        <v>4</v>
      </c>
      <c r="C4814" s="1">
        <f>IF(0=B4814,-1,LEFT(A4814,B4814-1)+0)</f>
        <v>299</v>
      </c>
      <c r="D4814" s="1">
        <f>IF(B4814=0,-1,RIGHT(A4814,LEN(A4814)-B4814)+0)</f>
        <v>-1</v>
      </c>
      <c r="F4814" s="1">
        <f>IF(C4814&lt;0,443300000,44330*(1-POWER(C4814/$A$1,1/5.255))*1000)</f>
        <v>29269483.390414722</v>
      </c>
      <c r="H4814" s="5">
        <f t="shared" si="75"/>
        <v>0</v>
      </c>
    </row>
    <row r="4815" spans="1:8">
      <c r="A4815" s="3" t="s">
        <v>48</v>
      </c>
      <c r="B4815" s="1">
        <f>IF(ISERROR(SEARCH(" ",A4815)), 0, SEARCH(" ",A4815))</f>
        <v>4</v>
      </c>
      <c r="C4815" s="1">
        <f>IF(0=B4815,-1,LEFT(A4815,B4815-1)+0)</f>
        <v>279</v>
      </c>
      <c r="D4815" s="1">
        <f>IF(B4815=0,-1,RIGHT(A4815,LEN(A4815)-B4815)+0)</f>
        <v>-1</v>
      </c>
      <c r="F4815" s="1">
        <f>IF(C4815&lt;0,443300000,44330*(1-POWER(C4815/$A$1,1/5.255))*1000)</f>
        <v>29466596.297163021</v>
      </c>
      <c r="H4815" s="5">
        <f t="shared" si="75"/>
        <v>0</v>
      </c>
    </row>
    <row r="4816" spans="1:8">
      <c r="A4816" s="3" t="s">
        <v>50</v>
      </c>
      <c r="B4816" s="1">
        <f>IF(ISERROR(SEARCH(" ",A4816)), 0, SEARCH(" ",A4816))</f>
        <v>4</v>
      </c>
      <c r="C4816" s="1">
        <f>IF(0=B4816,-1,LEFT(A4816,B4816-1)+0)</f>
        <v>259</v>
      </c>
      <c r="D4816" s="1">
        <f>IF(B4816=0,-1,RIGHT(A4816,LEN(A4816)-B4816)+0)</f>
        <v>-1</v>
      </c>
      <c r="F4816" s="1">
        <f>IF(C4816&lt;0,443300000,44330*(1-POWER(C4816/$A$1,1/5.255))*1000)</f>
        <v>29675503.487357792</v>
      </c>
      <c r="H4816" s="5">
        <f t="shared" si="75"/>
        <v>0</v>
      </c>
    </row>
    <row r="4817" spans="1:8">
      <c r="A4817" s="3" t="s">
        <v>52</v>
      </c>
      <c r="B4817" s="1">
        <f>IF(ISERROR(SEARCH(" ",A4817)), 0, SEARCH(" ",A4817))</f>
        <v>4</v>
      </c>
      <c r="C4817" s="1">
        <f>IF(0=B4817,-1,LEFT(A4817,B4817-1)+0)</f>
        <v>239</v>
      </c>
      <c r="D4817" s="1">
        <f>IF(B4817=0,-1,RIGHT(A4817,LEN(A4817)-B4817)+0)</f>
        <v>-1</v>
      </c>
      <c r="F4817" s="1">
        <f>IF(C4817&lt;0,443300000,44330*(1-POWER(C4817/$A$1,1/5.255))*1000)</f>
        <v>29897909.174882431</v>
      </c>
      <c r="H4817" s="5">
        <f t="shared" si="75"/>
        <v>0</v>
      </c>
    </row>
    <row r="4818" spans="1:8">
      <c r="A4818" s="3" t="s">
        <v>54</v>
      </c>
      <c r="B4818" s="1">
        <f>IF(ISERROR(SEARCH(" ",A4818)), 0, SEARCH(" ",A4818))</f>
        <v>4</v>
      </c>
      <c r="C4818" s="1">
        <f>IF(0=B4818,-1,LEFT(A4818,B4818-1)+0)</f>
        <v>219</v>
      </c>
      <c r="D4818" s="1">
        <f>IF(B4818=0,-1,RIGHT(A4818,LEN(A4818)-B4818)+0)</f>
        <v>-1</v>
      </c>
      <c r="F4818" s="1">
        <f>IF(C4818&lt;0,443300000,44330*(1-POWER(C4818/$A$1,1/5.255))*1000)</f>
        <v>30135933.380804494</v>
      </c>
      <c r="H4818" s="5">
        <f t="shared" si="75"/>
        <v>0</v>
      </c>
    </row>
    <row r="4819" spans="1:8">
      <c r="A4819" s="3" t="s">
        <v>56</v>
      </c>
      <c r="B4819" s="1">
        <f>IF(ISERROR(SEARCH(" ",A4819)), 0, SEARCH(" ",A4819))</f>
        <v>4</v>
      </c>
      <c r="C4819" s="1">
        <f>IF(0=B4819,-1,LEFT(A4819,B4819-1)+0)</f>
        <v>199</v>
      </c>
      <c r="D4819" s="1">
        <f>IF(B4819=0,-1,RIGHT(A4819,LEN(A4819)-B4819)+0)</f>
        <v>-1</v>
      </c>
      <c r="F4819" s="1">
        <f>IF(C4819&lt;0,443300000,44330*(1-POWER(C4819/$A$1,1/5.255))*1000)</f>
        <v>30392262.708653685</v>
      </c>
      <c r="H4819" s="5">
        <f t="shared" si="75"/>
        <v>0</v>
      </c>
    </row>
    <row r="4820" spans="1:8">
      <c r="A4820" s="3" t="s">
        <v>58</v>
      </c>
      <c r="B4820" s="1">
        <f>IF(ISERROR(SEARCH(" ",A4820)), 0, SEARCH(" ",A4820))</f>
        <v>4</v>
      </c>
      <c r="C4820" s="1">
        <f>IF(0=B4820,-1,LEFT(A4820,B4820-1)+0)</f>
        <v>179</v>
      </c>
      <c r="D4820" s="1">
        <f>IF(B4820=0,-1,RIGHT(A4820,LEN(A4820)-B4820)+0)</f>
        <v>-1</v>
      </c>
      <c r="F4820" s="1">
        <f>IF(C4820&lt;0,443300000,44330*(1-POWER(C4820/$A$1,1/5.255))*1000)</f>
        <v>30670377.486733641</v>
      </c>
      <c r="H4820" s="5">
        <f t="shared" si="75"/>
        <v>0</v>
      </c>
    </row>
    <row r="4821" spans="1:8">
      <c r="A4821" s="3" t="s">
        <v>60</v>
      </c>
      <c r="B4821" s="1">
        <f>IF(ISERROR(SEARCH(" ",A4821)), 0, SEARCH(" ",A4821))</f>
        <v>4</v>
      </c>
      <c r="C4821" s="1">
        <f>IF(0=B4821,-1,LEFT(A4821,B4821-1)+0)</f>
        <v>159</v>
      </c>
      <c r="D4821" s="1">
        <f>IF(B4821=0,-1,RIGHT(A4821,LEN(A4821)-B4821)+0)</f>
        <v>-1</v>
      </c>
      <c r="F4821" s="1">
        <f>IF(C4821&lt;0,443300000,44330*(1-POWER(C4821/$A$1,1/5.255))*1000)</f>
        <v>30974907.569055647</v>
      </c>
      <c r="H4821" s="5">
        <f t="shared" si="75"/>
        <v>0</v>
      </c>
    </row>
    <row r="4822" spans="1:8">
      <c r="A4822" s="3" t="s">
        <v>62</v>
      </c>
      <c r="B4822" s="1">
        <f>IF(ISERROR(SEARCH(" ",A4822)), 0, SEARCH(" ",A4822))</f>
        <v>4</v>
      </c>
      <c r="C4822" s="1">
        <f>IF(0=B4822,-1,LEFT(A4822,B4822-1)+0)</f>
        <v>139</v>
      </c>
      <c r="D4822" s="1">
        <f>IF(B4822=0,-1,RIGHT(A4822,LEN(A4822)-B4822)+0)</f>
        <v>-1</v>
      </c>
      <c r="F4822" s="1">
        <f>IF(C4822&lt;0,443300000,44330*(1-POWER(C4822/$A$1,1/5.255))*1000)</f>
        <v>31312216.745796055</v>
      </c>
      <c r="H4822" s="5">
        <f t="shared" si="75"/>
        <v>0</v>
      </c>
    </row>
    <row r="4823" spans="1:8">
      <c r="A4823" s="3" t="s">
        <v>64</v>
      </c>
      <c r="B4823" s="1">
        <f>IF(ISERROR(SEARCH(" ",A4823)), 0, SEARCH(" ",A4823))</f>
        <v>4</v>
      </c>
      <c r="C4823" s="1">
        <f>IF(0=B4823,-1,LEFT(A4823,B4823-1)+0)</f>
        <v>119</v>
      </c>
      <c r="D4823" s="1">
        <f>IF(B4823=0,-1,RIGHT(A4823,LEN(A4823)-B4823)+0)</f>
        <v>-1</v>
      </c>
      <c r="F4823" s="1">
        <f>IF(C4823&lt;0,443300000,44330*(1-POWER(C4823/$A$1,1/5.255))*1000)</f>
        <v>31691421.019379538</v>
      </c>
      <c r="H4823" s="5">
        <f t="shared" si="75"/>
        <v>0</v>
      </c>
    </row>
    <row r="4824" spans="1:8">
      <c r="A4824" s="3" t="s">
        <v>66</v>
      </c>
      <c r="B4824" s="1">
        <f>IF(ISERROR(SEARCH(" ",A4824)), 0, SEARCH(" ",A4824))</f>
        <v>3</v>
      </c>
      <c r="C4824" s="1">
        <f>IF(0=B4824,-1,LEFT(A4824,B4824-1)+0)</f>
        <v>99</v>
      </c>
      <c r="D4824" s="1">
        <f>IF(B4824=0,-1,RIGHT(A4824,LEN(A4824)-B4824)+0)</f>
        <v>-1</v>
      </c>
      <c r="F4824" s="1">
        <f>IF(C4824&lt;0,443300000,44330*(1-POWER(C4824/$A$1,1/5.255))*1000)</f>
        <v>32126302.316633143</v>
      </c>
      <c r="H4824" s="5">
        <f t="shared" si="75"/>
        <v>0</v>
      </c>
    </row>
    <row r="4825" spans="1:8">
      <c r="A4825" s="3" t="s">
        <v>68</v>
      </c>
      <c r="B4825" s="1">
        <f>IF(ISERROR(SEARCH(" ",A4825)), 0, SEARCH(" ",A4825))</f>
        <v>3</v>
      </c>
      <c r="C4825" s="1">
        <f>IF(0=B4825,-1,LEFT(A4825,B4825-1)+0)</f>
        <v>79</v>
      </c>
      <c r="D4825" s="1">
        <f>IF(B4825=0,-1,RIGHT(A4825,LEN(A4825)-B4825)+0)</f>
        <v>-1</v>
      </c>
      <c r="F4825" s="1">
        <f>IF(C4825&lt;0,443300000,44330*(1-POWER(C4825/$A$1,1/5.255))*1000)</f>
        <v>32639287.168827783</v>
      </c>
      <c r="H4825" s="5">
        <f t="shared" si="75"/>
        <v>0</v>
      </c>
    </row>
    <row r="4826" spans="1:8">
      <c r="A4826" s="3" t="s">
        <v>70</v>
      </c>
      <c r="B4826" s="1">
        <f>IF(ISERROR(SEARCH(" ",A4826)), 0, SEARCH(" ",A4826))</f>
        <v>3</v>
      </c>
      <c r="C4826" s="1">
        <f>IF(0=B4826,-1,LEFT(A4826,B4826-1)+0)</f>
        <v>59</v>
      </c>
      <c r="D4826" s="1">
        <f>IF(B4826=0,-1,RIGHT(A4826,LEN(A4826)-B4826)+0)</f>
        <v>-1</v>
      </c>
      <c r="F4826" s="1">
        <f>IF(C4826&lt;0,443300000,44330*(1-POWER(C4826/$A$1,1/5.255))*1000)</f>
        <v>33270987.871675499</v>
      </c>
      <c r="H4826" s="5">
        <f t="shared" si="75"/>
        <v>0</v>
      </c>
    </row>
    <row r="4827" spans="1:8">
      <c r="A4827" s="3" t="s">
        <v>72</v>
      </c>
      <c r="B4827" s="1">
        <f>IF(ISERROR(SEARCH(" ",A4827)), 0, SEARCH(" ",A4827))</f>
        <v>3</v>
      </c>
      <c r="C4827" s="1">
        <f>IF(0=B4827,-1,LEFT(A4827,B4827-1)+0)</f>
        <v>39</v>
      </c>
      <c r="D4827" s="1">
        <f>IF(B4827=0,-1,RIGHT(A4827,LEN(A4827)-B4827)+0)</f>
        <v>-1</v>
      </c>
      <c r="F4827" s="1">
        <f>IF(C4827&lt;0,443300000,44330*(1-POWER(C4827/$A$1,1/5.255))*1000)</f>
        <v>34108757.363606557</v>
      </c>
      <c r="H4827" s="5">
        <f t="shared" si="75"/>
        <v>0</v>
      </c>
    </row>
    <row r="4828" spans="1:8">
      <c r="A4828" s="6">
        <v>40927</v>
      </c>
      <c r="B4828" s="1">
        <f>IF(ISERROR(SEARCH(" ",A4828)), 0, SEARCH(" ",A4828))</f>
        <v>0</v>
      </c>
      <c r="C4828" s="1">
        <f>IF(0=B4828,-1,LEFT(A4828,B4828-1)+0)</f>
        <v>-1</v>
      </c>
      <c r="D4828" s="1">
        <f>IF(B4828=0,-1,RIGHT(A4828,LEN(A4828)-B4828)+0)</f>
        <v>-1</v>
      </c>
      <c r="F4828" s="1">
        <f>IF(C4828&lt;0,443300000,44330*(1-POWER(C4828/$A$1,1/5.255))*1000)</f>
        <v>443300000</v>
      </c>
      <c r="H4828" s="5">
        <f t="shared" si="75"/>
        <v>0</v>
      </c>
    </row>
    <row r="4829" spans="1:8">
      <c r="A4829" s="3">
        <f>-1 -1</f>
        <v>-2</v>
      </c>
      <c r="B4829" s="1">
        <f>IF(ISERROR(SEARCH(" ",A4829)), 0, SEARCH(" ",A4829))</f>
        <v>0</v>
      </c>
      <c r="C4829" s="1">
        <f>IF(0=B4829,-1,LEFT(A4829,B4829-1)+0)</f>
        <v>-1</v>
      </c>
      <c r="D4829" s="1">
        <f>IF(B4829=0,-1,RIGHT(A4829,LEN(A4829)-B4829)+0)</f>
        <v>-1</v>
      </c>
      <c r="F4829" s="1">
        <f>IF(C4829&lt;0,443300000,44330*(1-POWER(C4829/$A$1,1/5.255))*1000)</f>
        <v>443300000</v>
      </c>
      <c r="H4829" s="5">
        <f t="shared" si="75"/>
        <v>0</v>
      </c>
    </row>
    <row r="4830" spans="1:8">
      <c r="A4830" s="3">
        <f>-21 -1</f>
        <v>-22</v>
      </c>
      <c r="B4830" s="1">
        <f>IF(ISERROR(SEARCH(" ",A4830)), 0, SEARCH(" ",A4830))</f>
        <v>0</v>
      </c>
      <c r="C4830" s="1">
        <f>IF(0=B4830,-1,LEFT(A4830,B4830-1)+0)</f>
        <v>-1</v>
      </c>
      <c r="D4830" s="1">
        <f>IF(B4830=0,-1,RIGHT(A4830,LEN(A4830)-B4830)+0)</f>
        <v>-1</v>
      </c>
      <c r="F4830" s="1">
        <f>IF(C4830&lt;0,443300000,44330*(1-POWER(C4830/$A$1,1/5.255))*1000)</f>
        <v>443300000</v>
      </c>
      <c r="H4830" s="5">
        <f t="shared" si="75"/>
        <v>0</v>
      </c>
    </row>
    <row r="4831" spans="1:8">
      <c r="A4831" s="3">
        <f>-41 -1</f>
        <v>-42</v>
      </c>
      <c r="B4831" s="1">
        <f>IF(ISERROR(SEARCH(" ",A4831)), 0, SEARCH(" ",A4831))</f>
        <v>0</v>
      </c>
      <c r="C4831" s="1">
        <f>IF(0=B4831,-1,LEFT(A4831,B4831-1)+0)</f>
        <v>-1</v>
      </c>
      <c r="D4831" s="1">
        <f>IF(B4831=0,-1,RIGHT(A4831,LEN(A4831)-B4831)+0)</f>
        <v>-1</v>
      </c>
      <c r="F4831" s="1">
        <f>IF(C4831&lt;0,443300000,44330*(1-POWER(C4831/$A$1,1/5.255))*1000)</f>
        <v>443300000</v>
      </c>
      <c r="H4831" s="5">
        <f t="shared" si="75"/>
        <v>0</v>
      </c>
    </row>
    <row r="4832" spans="1:8">
      <c r="A4832" s="3">
        <f>-61 -1</f>
        <v>-62</v>
      </c>
      <c r="B4832" s="1">
        <f>IF(ISERROR(SEARCH(" ",A4832)), 0, SEARCH(" ",A4832))</f>
        <v>0</v>
      </c>
      <c r="C4832" s="1">
        <f>IF(0=B4832,-1,LEFT(A4832,B4832-1)+0)</f>
        <v>-1</v>
      </c>
      <c r="D4832" s="1">
        <f>IF(B4832=0,-1,RIGHT(A4832,LEN(A4832)-B4832)+0)</f>
        <v>-1</v>
      </c>
      <c r="F4832" s="1">
        <f>IF(C4832&lt;0,443300000,44330*(1-POWER(C4832/$A$1,1/5.255))*1000)</f>
        <v>443300000</v>
      </c>
      <c r="H4832" s="5">
        <f t="shared" si="75"/>
        <v>0</v>
      </c>
    </row>
    <row r="4833" spans="1:8">
      <c r="A4833" s="3">
        <f>-81 -1</f>
        <v>-82</v>
      </c>
      <c r="B4833" s="1">
        <f>IF(ISERROR(SEARCH(" ",A4833)), 0, SEARCH(" ",A4833))</f>
        <v>0</v>
      </c>
      <c r="C4833" s="1">
        <f>IF(0=B4833,-1,LEFT(A4833,B4833-1)+0)</f>
        <v>-1</v>
      </c>
      <c r="D4833" s="1">
        <f>IF(B4833=0,-1,RIGHT(A4833,LEN(A4833)-B4833)+0)</f>
        <v>-1</v>
      </c>
      <c r="F4833" s="1">
        <f>IF(C4833&lt;0,443300000,44330*(1-POWER(C4833/$A$1,1/5.255))*1000)</f>
        <v>443300000</v>
      </c>
      <c r="H4833" s="5">
        <f t="shared" si="75"/>
        <v>0</v>
      </c>
    </row>
    <row r="4834" spans="1:8">
      <c r="A4834" s="3">
        <f>-101 -1</f>
        <v>-102</v>
      </c>
      <c r="B4834" s="1">
        <f>IF(ISERROR(SEARCH(" ",A4834)), 0, SEARCH(" ",A4834))</f>
        <v>0</v>
      </c>
      <c r="C4834" s="1">
        <f>IF(0=B4834,-1,LEFT(A4834,B4834-1)+0)</f>
        <v>-1</v>
      </c>
      <c r="D4834" s="1">
        <f>IF(B4834=0,-1,RIGHT(A4834,LEN(A4834)-B4834)+0)</f>
        <v>-1</v>
      </c>
      <c r="F4834" s="1">
        <f>IF(C4834&lt;0,443300000,44330*(1-POWER(C4834/$A$1,1/5.255))*1000)</f>
        <v>443300000</v>
      </c>
      <c r="H4834" s="5">
        <f t="shared" si="75"/>
        <v>0</v>
      </c>
    </row>
    <row r="4835" spans="1:8">
      <c r="A4835" s="3">
        <f>-121 -1</f>
        <v>-122</v>
      </c>
      <c r="B4835" s="1">
        <f>IF(ISERROR(SEARCH(" ",A4835)), 0, SEARCH(" ",A4835))</f>
        <v>0</v>
      </c>
      <c r="C4835" s="1">
        <f>IF(0=B4835,-1,LEFT(A4835,B4835-1)+0)</f>
        <v>-1</v>
      </c>
      <c r="D4835" s="1">
        <f>IF(B4835=0,-1,RIGHT(A4835,LEN(A4835)-B4835)+0)</f>
        <v>-1</v>
      </c>
      <c r="F4835" s="1">
        <f>IF(C4835&lt;0,443300000,44330*(1-POWER(C4835/$A$1,1/5.255))*1000)</f>
        <v>443300000</v>
      </c>
      <c r="H4835" s="5">
        <f t="shared" si="75"/>
        <v>0</v>
      </c>
    </row>
    <row r="4836" spans="1:8">
      <c r="A4836" s="3">
        <f>-141 -1</f>
        <v>-142</v>
      </c>
      <c r="B4836" s="1">
        <f>IF(ISERROR(SEARCH(" ",A4836)), 0, SEARCH(" ",A4836))</f>
        <v>0</v>
      </c>
      <c r="C4836" s="1">
        <f>IF(0=B4836,-1,LEFT(A4836,B4836-1)+0)</f>
        <v>-1</v>
      </c>
      <c r="D4836" s="1">
        <f>IF(B4836=0,-1,RIGHT(A4836,LEN(A4836)-B4836)+0)</f>
        <v>-1</v>
      </c>
      <c r="F4836" s="1">
        <f>IF(C4836&lt;0,443300000,44330*(1-POWER(C4836/$A$1,1/5.255))*1000)</f>
        <v>443300000</v>
      </c>
      <c r="H4836" s="5">
        <f t="shared" si="75"/>
        <v>0</v>
      </c>
    </row>
    <row r="4837" spans="1:8">
      <c r="A4837" s="3">
        <f>-161 -1</f>
        <v>-162</v>
      </c>
      <c r="B4837" s="1">
        <f>IF(ISERROR(SEARCH(" ",A4837)), 0, SEARCH(" ",A4837))</f>
        <v>0</v>
      </c>
      <c r="C4837" s="1">
        <f>IF(0=B4837,-1,LEFT(A4837,B4837-1)+0)</f>
        <v>-1</v>
      </c>
      <c r="D4837" s="1">
        <f>IF(B4837=0,-1,RIGHT(A4837,LEN(A4837)-B4837)+0)</f>
        <v>-1</v>
      </c>
      <c r="F4837" s="1">
        <f>IF(C4837&lt;0,443300000,44330*(1-POWER(C4837/$A$1,1/5.255))*1000)</f>
        <v>443300000</v>
      </c>
      <c r="H4837" s="5">
        <f t="shared" si="75"/>
        <v>0</v>
      </c>
    </row>
    <row r="4838" spans="1:8">
      <c r="A4838" s="3">
        <f>-181 -1</f>
        <v>-182</v>
      </c>
      <c r="B4838" s="1">
        <f>IF(ISERROR(SEARCH(" ",A4838)), 0, SEARCH(" ",A4838))</f>
        <v>0</v>
      </c>
      <c r="C4838" s="1">
        <f>IF(0=B4838,-1,LEFT(A4838,B4838-1)+0)</f>
        <v>-1</v>
      </c>
      <c r="D4838" s="1">
        <f>IF(B4838=0,-1,RIGHT(A4838,LEN(A4838)-B4838)+0)</f>
        <v>-1</v>
      </c>
      <c r="F4838" s="1">
        <f>IF(C4838&lt;0,443300000,44330*(1-POWER(C4838/$A$1,1/5.255))*1000)</f>
        <v>443300000</v>
      </c>
      <c r="H4838" s="5">
        <f t="shared" si="75"/>
        <v>0</v>
      </c>
    </row>
    <row r="4839" spans="1:8">
      <c r="A4839" s="3">
        <f>-201 -1</f>
        <v>-202</v>
      </c>
      <c r="B4839" s="1">
        <f>IF(ISERROR(SEARCH(" ",A4839)), 0, SEARCH(" ",A4839))</f>
        <v>0</v>
      </c>
      <c r="C4839" s="1">
        <f>IF(0=B4839,-1,LEFT(A4839,B4839-1)+0)</f>
        <v>-1</v>
      </c>
      <c r="D4839" s="1">
        <f>IF(B4839=0,-1,RIGHT(A4839,LEN(A4839)-B4839)+0)</f>
        <v>-1</v>
      </c>
      <c r="F4839" s="1">
        <f>IF(C4839&lt;0,443300000,44330*(1-POWER(C4839/$A$1,1/5.255))*1000)</f>
        <v>443300000</v>
      </c>
      <c r="H4839" s="5">
        <f t="shared" si="75"/>
        <v>0</v>
      </c>
    </row>
    <row r="4840" spans="1:8">
      <c r="A4840" s="3">
        <f>-221 -1</f>
        <v>-222</v>
      </c>
      <c r="B4840" s="1">
        <f>IF(ISERROR(SEARCH(" ",A4840)), 0, SEARCH(" ",A4840))</f>
        <v>0</v>
      </c>
      <c r="C4840" s="1">
        <f>IF(0=B4840,-1,LEFT(A4840,B4840-1)+0)</f>
        <v>-1</v>
      </c>
      <c r="D4840" s="1">
        <f>IF(B4840=0,-1,RIGHT(A4840,LEN(A4840)-B4840)+0)</f>
        <v>-1</v>
      </c>
      <c r="F4840" s="1">
        <f>IF(C4840&lt;0,443300000,44330*(1-POWER(C4840/$A$1,1/5.255))*1000)</f>
        <v>443300000</v>
      </c>
      <c r="H4840" s="5">
        <f t="shared" si="75"/>
        <v>0</v>
      </c>
    </row>
    <row r="4841" spans="1:8">
      <c r="A4841" s="3">
        <f>-241 -1</f>
        <v>-242</v>
      </c>
      <c r="B4841" s="1">
        <f>IF(ISERROR(SEARCH(" ",A4841)), 0, SEARCH(" ",A4841))</f>
        <v>0</v>
      </c>
      <c r="C4841" s="1">
        <f>IF(0=B4841,-1,LEFT(A4841,B4841-1)+0)</f>
        <v>-1</v>
      </c>
      <c r="D4841" s="1">
        <f>IF(B4841=0,-1,RIGHT(A4841,LEN(A4841)-B4841)+0)</f>
        <v>-1</v>
      </c>
      <c r="F4841" s="1">
        <f>IF(C4841&lt;0,443300000,44330*(1-POWER(C4841/$A$1,1/5.255))*1000)</f>
        <v>443300000</v>
      </c>
      <c r="H4841" s="5">
        <f t="shared" si="75"/>
        <v>0</v>
      </c>
    </row>
    <row r="4842" spans="1:8">
      <c r="A4842" s="3">
        <f>-261 -1</f>
        <v>-262</v>
      </c>
      <c r="B4842" s="1">
        <f>IF(ISERROR(SEARCH(" ",A4842)), 0, SEARCH(" ",A4842))</f>
        <v>0</v>
      </c>
      <c r="C4842" s="1">
        <f>IF(0=B4842,-1,LEFT(A4842,B4842-1)+0)</f>
        <v>-1</v>
      </c>
      <c r="D4842" s="1">
        <f>IF(B4842=0,-1,RIGHT(A4842,LEN(A4842)-B4842)+0)</f>
        <v>-1</v>
      </c>
      <c r="F4842" s="1">
        <f>IF(C4842&lt;0,443300000,44330*(1-POWER(C4842/$A$1,1/5.255))*1000)</f>
        <v>443300000</v>
      </c>
      <c r="H4842" s="5">
        <f t="shared" si="75"/>
        <v>0</v>
      </c>
    </row>
    <row r="4843" spans="1:8">
      <c r="A4843" s="3">
        <f>-281 -1</f>
        <v>-282</v>
      </c>
      <c r="B4843" s="1">
        <f>IF(ISERROR(SEARCH(" ",A4843)), 0, SEARCH(" ",A4843))</f>
        <v>0</v>
      </c>
      <c r="C4843" s="1">
        <f>IF(0=B4843,-1,LEFT(A4843,B4843-1)+0)</f>
        <v>-1</v>
      </c>
      <c r="D4843" s="1">
        <f>IF(B4843=0,-1,RIGHT(A4843,LEN(A4843)-B4843)+0)</f>
        <v>-1</v>
      </c>
      <c r="F4843" s="1">
        <f>IF(C4843&lt;0,443300000,44330*(1-POWER(C4843/$A$1,1/5.255))*1000)</f>
        <v>443300000</v>
      </c>
      <c r="H4843" s="5">
        <f t="shared" si="75"/>
        <v>0</v>
      </c>
    </row>
    <row r="4844" spans="1:8">
      <c r="A4844" s="3">
        <f>-301 -1</f>
        <v>-302</v>
      </c>
      <c r="B4844" s="1">
        <f>IF(ISERROR(SEARCH(" ",A4844)), 0, SEARCH(" ",A4844))</f>
        <v>0</v>
      </c>
      <c r="C4844" s="1">
        <f>IF(0=B4844,-1,LEFT(A4844,B4844-1)+0)</f>
        <v>-1</v>
      </c>
      <c r="D4844" s="1">
        <f>IF(B4844=0,-1,RIGHT(A4844,LEN(A4844)-B4844)+0)</f>
        <v>-1</v>
      </c>
      <c r="F4844" s="1">
        <f>IF(C4844&lt;0,443300000,44330*(1-POWER(C4844/$A$1,1/5.255))*1000)</f>
        <v>443300000</v>
      </c>
      <c r="H4844" s="5">
        <f t="shared" si="75"/>
        <v>0</v>
      </c>
    </row>
    <row r="4845" spans="1:8">
      <c r="A4845" s="3">
        <f>-321 -1</f>
        <v>-322</v>
      </c>
      <c r="B4845" s="1">
        <f>IF(ISERROR(SEARCH(" ",A4845)), 0, SEARCH(" ",A4845))</f>
        <v>0</v>
      </c>
      <c r="C4845" s="1">
        <f>IF(0=B4845,-1,LEFT(A4845,B4845-1)+0)</f>
        <v>-1</v>
      </c>
      <c r="D4845" s="1">
        <f>IF(B4845=0,-1,RIGHT(A4845,LEN(A4845)-B4845)+0)</f>
        <v>-1</v>
      </c>
      <c r="F4845" s="1">
        <f>IF(C4845&lt;0,443300000,44330*(1-POWER(C4845/$A$1,1/5.255))*1000)</f>
        <v>443300000</v>
      </c>
      <c r="H4845" s="5">
        <f t="shared" si="75"/>
        <v>0</v>
      </c>
    </row>
    <row r="4846" spans="1:8">
      <c r="A4846" s="3">
        <f>-341 -1</f>
        <v>-342</v>
      </c>
      <c r="B4846" s="1">
        <f>IF(ISERROR(SEARCH(" ",A4846)), 0, SEARCH(" ",A4846))</f>
        <v>0</v>
      </c>
      <c r="C4846" s="1">
        <f>IF(0=B4846,-1,LEFT(A4846,B4846-1)+0)</f>
        <v>-1</v>
      </c>
      <c r="D4846" s="1">
        <f>IF(B4846=0,-1,RIGHT(A4846,LEN(A4846)-B4846)+0)</f>
        <v>-1</v>
      </c>
      <c r="F4846" s="1">
        <f>IF(C4846&lt;0,443300000,44330*(1-POWER(C4846/$A$1,1/5.255))*1000)</f>
        <v>443300000</v>
      </c>
      <c r="H4846" s="5">
        <f t="shared" si="75"/>
        <v>0</v>
      </c>
    </row>
    <row r="4847" spans="1:8">
      <c r="A4847" s="3">
        <f>-361 -1</f>
        <v>-362</v>
      </c>
      <c r="B4847" s="1">
        <f>IF(ISERROR(SEARCH(" ",A4847)), 0, SEARCH(" ",A4847))</f>
        <v>0</v>
      </c>
      <c r="C4847" s="1">
        <f>IF(0=B4847,-1,LEFT(A4847,B4847-1)+0)</f>
        <v>-1</v>
      </c>
      <c r="D4847" s="1">
        <f>IF(B4847=0,-1,RIGHT(A4847,LEN(A4847)-B4847)+0)</f>
        <v>-1</v>
      </c>
      <c r="F4847" s="1">
        <f>IF(C4847&lt;0,443300000,44330*(1-POWER(C4847/$A$1,1/5.255))*1000)</f>
        <v>443300000</v>
      </c>
      <c r="H4847" s="5">
        <f t="shared" si="75"/>
        <v>0</v>
      </c>
    </row>
    <row r="4848" spans="1:8">
      <c r="A4848" s="3">
        <f>-381 -1</f>
        <v>-382</v>
      </c>
      <c r="B4848" s="1">
        <f>IF(ISERROR(SEARCH(" ",A4848)), 0, SEARCH(" ",A4848))</f>
        <v>0</v>
      </c>
      <c r="C4848" s="1">
        <f>IF(0=B4848,-1,LEFT(A4848,B4848-1)+0)</f>
        <v>-1</v>
      </c>
      <c r="D4848" s="1">
        <f>IF(B4848=0,-1,RIGHT(A4848,LEN(A4848)-B4848)+0)</f>
        <v>-1</v>
      </c>
      <c r="F4848" s="1">
        <f>IF(C4848&lt;0,443300000,44330*(1-POWER(C4848/$A$1,1/5.255))*1000)</f>
        <v>443300000</v>
      </c>
      <c r="H4848" s="5">
        <f t="shared" si="75"/>
        <v>0</v>
      </c>
    </row>
    <row r="4849" spans="1:8">
      <c r="A4849" s="3">
        <f>-401 -1</f>
        <v>-402</v>
      </c>
      <c r="B4849" s="1">
        <f>IF(ISERROR(SEARCH(" ",A4849)), 0, SEARCH(" ",A4849))</f>
        <v>0</v>
      </c>
      <c r="C4849" s="1">
        <f>IF(0=B4849,-1,LEFT(A4849,B4849-1)+0)</f>
        <v>-1</v>
      </c>
      <c r="D4849" s="1">
        <f>IF(B4849=0,-1,RIGHT(A4849,LEN(A4849)-B4849)+0)</f>
        <v>-1</v>
      </c>
      <c r="F4849" s="1">
        <f>IF(C4849&lt;0,443300000,44330*(1-POWER(C4849/$A$1,1/5.255))*1000)</f>
        <v>443300000</v>
      </c>
      <c r="H4849" s="5">
        <f t="shared" si="75"/>
        <v>0</v>
      </c>
    </row>
    <row r="4850" spans="1:8">
      <c r="A4850" s="3">
        <f>-421 -1</f>
        <v>-422</v>
      </c>
      <c r="B4850" s="1">
        <f>IF(ISERROR(SEARCH(" ",A4850)), 0, SEARCH(" ",A4850))</f>
        <v>0</v>
      </c>
      <c r="C4850" s="1">
        <f>IF(0=B4850,-1,LEFT(A4850,B4850-1)+0)</f>
        <v>-1</v>
      </c>
      <c r="D4850" s="1">
        <f>IF(B4850=0,-1,RIGHT(A4850,LEN(A4850)-B4850)+0)</f>
        <v>-1</v>
      </c>
      <c r="F4850" s="1">
        <f>IF(C4850&lt;0,443300000,44330*(1-POWER(C4850/$A$1,1/5.255))*1000)</f>
        <v>443300000</v>
      </c>
      <c r="H4850" s="5">
        <f t="shared" si="75"/>
        <v>0</v>
      </c>
    </row>
    <row r="4851" spans="1:8">
      <c r="A4851" s="3">
        <f>-441 -1</f>
        <v>-442</v>
      </c>
      <c r="B4851" s="1">
        <f>IF(ISERROR(SEARCH(" ",A4851)), 0, SEARCH(" ",A4851))</f>
        <v>0</v>
      </c>
      <c r="C4851" s="1">
        <f>IF(0=B4851,-1,LEFT(A4851,B4851-1)+0)</f>
        <v>-1</v>
      </c>
      <c r="D4851" s="1">
        <f>IF(B4851=0,-1,RIGHT(A4851,LEN(A4851)-B4851)+0)</f>
        <v>-1</v>
      </c>
      <c r="F4851" s="1">
        <f>IF(C4851&lt;0,443300000,44330*(1-POWER(C4851/$A$1,1/5.255))*1000)</f>
        <v>443300000</v>
      </c>
      <c r="H4851" s="5">
        <f t="shared" si="75"/>
        <v>0</v>
      </c>
    </row>
    <row r="4852" spans="1:8">
      <c r="A4852" s="3">
        <f>-461 -1</f>
        <v>-462</v>
      </c>
      <c r="B4852" s="1">
        <f>IF(ISERROR(SEARCH(" ",A4852)), 0, SEARCH(" ",A4852))</f>
        <v>0</v>
      </c>
      <c r="C4852" s="1">
        <f>IF(0=B4852,-1,LEFT(A4852,B4852-1)+0)</f>
        <v>-1</v>
      </c>
      <c r="D4852" s="1">
        <f>IF(B4852=0,-1,RIGHT(A4852,LEN(A4852)-B4852)+0)</f>
        <v>-1</v>
      </c>
      <c r="F4852" s="1">
        <f>IF(C4852&lt;0,443300000,44330*(1-POWER(C4852/$A$1,1/5.255))*1000)</f>
        <v>443300000</v>
      </c>
      <c r="H4852" s="5">
        <f t="shared" si="75"/>
        <v>0</v>
      </c>
    </row>
    <row r="4853" spans="1:8">
      <c r="A4853" s="3">
        <f>-481 -1</f>
        <v>-482</v>
      </c>
      <c r="B4853" s="1">
        <f>IF(ISERROR(SEARCH(" ",A4853)), 0, SEARCH(" ",A4853))</f>
        <v>0</v>
      </c>
      <c r="C4853" s="1">
        <f>IF(0=B4853,-1,LEFT(A4853,B4853-1)+0)</f>
        <v>-1</v>
      </c>
      <c r="D4853" s="1">
        <f>IF(B4853=0,-1,RIGHT(A4853,LEN(A4853)-B4853)+0)</f>
        <v>-1</v>
      </c>
      <c r="F4853" s="1">
        <f>IF(C4853&lt;0,443300000,44330*(1-POWER(C4853/$A$1,1/5.255))*1000)</f>
        <v>443300000</v>
      </c>
      <c r="H4853" s="5">
        <f t="shared" si="75"/>
        <v>0</v>
      </c>
    </row>
    <row r="4854" spans="1:8">
      <c r="A4854" s="3">
        <f>-501 -1</f>
        <v>-502</v>
      </c>
      <c r="B4854" s="1">
        <f>IF(ISERROR(SEARCH(" ",A4854)), 0, SEARCH(" ",A4854))</f>
        <v>0</v>
      </c>
      <c r="C4854" s="1">
        <f>IF(0=B4854,-1,LEFT(A4854,B4854-1)+0)</f>
        <v>-1</v>
      </c>
      <c r="D4854" s="1">
        <f>IF(B4854=0,-1,RIGHT(A4854,LEN(A4854)-B4854)+0)</f>
        <v>-1</v>
      </c>
      <c r="F4854" s="1">
        <f>IF(C4854&lt;0,443300000,44330*(1-POWER(C4854/$A$1,1/5.255))*1000)</f>
        <v>443300000</v>
      </c>
      <c r="H4854" s="5">
        <f t="shared" si="75"/>
        <v>0</v>
      </c>
    </row>
    <row r="4855" spans="1:8">
      <c r="A4855" s="3">
        <f>-521 -1</f>
        <v>-522</v>
      </c>
      <c r="B4855" s="1">
        <f>IF(ISERROR(SEARCH(" ",A4855)), 0, SEARCH(" ",A4855))</f>
        <v>0</v>
      </c>
      <c r="C4855" s="1">
        <f>IF(0=B4855,-1,LEFT(A4855,B4855-1)+0)</f>
        <v>-1</v>
      </c>
      <c r="D4855" s="1">
        <f>IF(B4855=0,-1,RIGHT(A4855,LEN(A4855)-B4855)+0)</f>
        <v>-1</v>
      </c>
      <c r="F4855" s="1">
        <f>IF(C4855&lt;0,443300000,44330*(1-POWER(C4855/$A$1,1/5.255))*1000)</f>
        <v>443300000</v>
      </c>
      <c r="H4855" s="5">
        <f t="shared" si="75"/>
        <v>0</v>
      </c>
    </row>
    <row r="4856" spans="1:8">
      <c r="A4856" s="3">
        <f>-541 -1</f>
        <v>-542</v>
      </c>
      <c r="B4856" s="1">
        <f>IF(ISERROR(SEARCH(" ",A4856)), 0, SEARCH(" ",A4856))</f>
        <v>0</v>
      </c>
      <c r="C4856" s="1">
        <f>IF(0=B4856,-1,LEFT(A4856,B4856-1)+0)</f>
        <v>-1</v>
      </c>
      <c r="D4856" s="1">
        <f>IF(B4856=0,-1,RIGHT(A4856,LEN(A4856)-B4856)+0)</f>
        <v>-1</v>
      </c>
      <c r="F4856" s="1">
        <f>IF(C4856&lt;0,443300000,44330*(1-POWER(C4856/$A$1,1/5.255))*1000)</f>
        <v>443300000</v>
      </c>
      <c r="H4856" s="5">
        <f t="shared" si="75"/>
        <v>0</v>
      </c>
    </row>
    <row r="4857" spans="1:8">
      <c r="A4857" s="3">
        <f>-561 -1</f>
        <v>-562</v>
      </c>
      <c r="B4857" s="1">
        <f>IF(ISERROR(SEARCH(" ",A4857)), 0, SEARCH(" ",A4857))</f>
        <v>0</v>
      </c>
      <c r="C4857" s="1">
        <f>IF(0=B4857,-1,LEFT(A4857,B4857-1)+0)</f>
        <v>-1</v>
      </c>
      <c r="D4857" s="1">
        <f>IF(B4857=0,-1,RIGHT(A4857,LEN(A4857)-B4857)+0)</f>
        <v>-1</v>
      </c>
      <c r="F4857" s="1">
        <f>IF(C4857&lt;0,443300000,44330*(1-POWER(C4857/$A$1,1/5.255))*1000)</f>
        <v>443300000</v>
      </c>
      <c r="H4857" s="5">
        <f t="shared" si="75"/>
        <v>0</v>
      </c>
    </row>
    <row r="4858" spans="1:8">
      <c r="A4858" s="3">
        <f>-581 -1</f>
        <v>-582</v>
      </c>
      <c r="B4858" s="1">
        <f>IF(ISERROR(SEARCH(" ",A4858)), 0, SEARCH(" ",A4858))</f>
        <v>0</v>
      </c>
      <c r="C4858" s="1">
        <f>IF(0=B4858,-1,LEFT(A4858,B4858-1)+0)</f>
        <v>-1</v>
      </c>
      <c r="D4858" s="1">
        <f>IF(B4858=0,-1,RIGHT(A4858,LEN(A4858)-B4858)+0)</f>
        <v>-1</v>
      </c>
      <c r="F4858" s="1">
        <f>IF(C4858&lt;0,443300000,44330*(1-POWER(C4858/$A$1,1/5.255))*1000)</f>
        <v>443300000</v>
      </c>
      <c r="H4858" s="5">
        <f t="shared" si="75"/>
        <v>0</v>
      </c>
    </row>
    <row r="4859" spans="1:8">
      <c r="A4859" s="3">
        <f>-601 -1</f>
        <v>-602</v>
      </c>
      <c r="B4859" s="1">
        <f>IF(ISERROR(SEARCH(" ",A4859)), 0, SEARCH(" ",A4859))</f>
        <v>0</v>
      </c>
      <c r="C4859" s="1">
        <f>IF(0=B4859,-1,LEFT(A4859,B4859-1)+0)</f>
        <v>-1</v>
      </c>
      <c r="D4859" s="1">
        <f>IF(B4859=0,-1,RIGHT(A4859,LEN(A4859)-B4859)+0)</f>
        <v>-1</v>
      </c>
      <c r="F4859" s="1">
        <f>IF(C4859&lt;0,443300000,44330*(1-POWER(C4859/$A$1,1/5.255))*1000)</f>
        <v>443300000</v>
      </c>
      <c r="H4859" s="5">
        <f t="shared" si="75"/>
        <v>0</v>
      </c>
    </row>
    <row r="4860" spans="1:8">
      <c r="A4860" s="3">
        <f>-621 -1</f>
        <v>-622</v>
      </c>
      <c r="B4860" s="1">
        <f>IF(ISERROR(SEARCH(" ",A4860)), 0, SEARCH(" ",A4860))</f>
        <v>0</v>
      </c>
      <c r="C4860" s="1">
        <f>IF(0=B4860,-1,LEFT(A4860,B4860-1)+0)</f>
        <v>-1</v>
      </c>
      <c r="D4860" s="1">
        <f>IF(B4860=0,-1,RIGHT(A4860,LEN(A4860)-B4860)+0)</f>
        <v>-1</v>
      </c>
      <c r="F4860" s="1">
        <f>IF(C4860&lt;0,443300000,44330*(1-POWER(C4860/$A$1,1/5.255))*1000)</f>
        <v>443300000</v>
      </c>
      <c r="H4860" s="5">
        <f t="shared" si="75"/>
        <v>0</v>
      </c>
    </row>
    <row r="4861" spans="1:8">
      <c r="A4861" s="3">
        <f>-641 -1</f>
        <v>-642</v>
      </c>
      <c r="B4861" s="1">
        <f>IF(ISERROR(SEARCH(" ",A4861)), 0, SEARCH(" ",A4861))</f>
        <v>0</v>
      </c>
      <c r="C4861" s="1">
        <f>IF(0=B4861,-1,LEFT(A4861,B4861-1)+0)</f>
        <v>-1</v>
      </c>
      <c r="D4861" s="1">
        <f>IF(B4861=0,-1,RIGHT(A4861,LEN(A4861)-B4861)+0)</f>
        <v>-1</v>
      </c>
      <c r="F4861" s="1">
        <f>IF(C4861&lt;0,443300000,44330*(1-POWER(C4861/$A$1,1/5.255))*1000)</f>
        <v>443300000</v>
      </c>
      <c r="H4861" s="5">
        <f t="shared" si="75"/>
        <v>0</v>
      </c>
    </row>
    <row r="4862" spans="1:8">
      <c r="A4862" s="3">
        <f>-661 -1</f>
        <v>-662</v>
      </c>
      <c r="B4862" s="1">
        <f>IF(ISERROR(SEARCH(" ",A4862)), 0, SEARCH(" ",A4862))</f>
        <v>0</v>
      </c>
      <c r="C4862" s="1">
        <f>IF(0=B4862,-1,LEFT(A4862,B4862-1)+0)</f>
        <v>-1</v>
      </c>
      <c r="D4862" s="1">
        <f>IF(B4862=0,-1,RIGHT(A4862,LEN(A4862)-B4862)+0)</f>
        <v>-1</v>
      </c>
      <c r="F4862" s="1">
        <f>IF(C4862&lt;0,443300000,44330*(1-POWER(C4862/$A$1,1/5.255))*1000)</f>
        <v>443300000</v>
      </c>
      <c r="H4862" s="5">
        <f t="shared" si="75"/>
        <v>0</v>
      </c>
    </row>
    <row r="4863" spans="1:8">
      <c r="A4863" s="3">
        <f>-681 -1</f>
        <v>-682</v>
      </c>
      <c r="B4863" s="1">
        <f>IF(ISERROR(SEARCH(" ",A4863)), 0, SEARCH(" ",A4863))</f>
        <v>0</v>
      </c>
      <c r="C4863" s="1">
        <f>IF(0=B4863,-1,LEFT(A4863,B4863-1)+0)</f>
        <v>-1</v>
      </c>
      <c r="D4863" s="1">
        <f>IF(B4863=0,-1,RIGHT(A4863,LEN(A4863)-B4863)+0)</f>
        <v>-1</v>
      </c>
      <c r="F4863" s="1">
        <f>IF(C4863&lt;0,443300000,44330*(1-POWER(C4863/$A$1,1/5.255))*1000)</f>
        <v>443300000</v>
      </c>
      <c r="H4863" s="5">
        <f t="shared" si="75"/>
        <v>0</v>
      </c>
    </row>
    <row r="4864" spans="1:8">
      <c r="A4864" s="3">
        <f>-701 -1</f>
        <v>-702</v>
      </c>
      <c r="B4864" s="1">
        <f>IF(ISERROR(SEARCH(" ",A4864)), 0, SEARCH(" ",A4864))</f>
        <v>0</v>
      </c>
      <c r="C4864" s="1">
        <f>IF(0=B4864,-1,LEFT(A4864,B4864-1)+0)</f>
        <v>-1</v>
      </c>
      <c r="D4864" s="1">
        <f>IF(B4864=0,-1,RIGHT(A4864,LEN(A4864)-B4864)+0)</f>
        <v>-1</v>
      </c>
      <c r="F4864" s="1">
        <f>IF(C4864&lt;0,443300000,44330*(1-POWER(C4864/$A$1,1/5.255))*1000)</f>
        <v>443300000</v>
      </c>
      <c r="H4864" s="5">
        <f t="shared" si="75"/>
        <v>0</v>
      </c>
    </row>
    <row r="4865" spans="1:8">
      <c r="A4865" s="3">
        <f>-721 -1</f>
        <v>-722</v>
      </c>
      <c r="B4865" s="1">
        <f>IF(ISERROR(SEARCH(" ",A4865)), 0, SEARCH(" ",A4865))</f>
        <v>0</v>
      </c>
      <c r="C4865" s="1">
        <f>IF(0=B4865,-1,LEFT(A4865,B4865-1)+0)</f>
        <v>-1</v>
      </c>
      <c r="D4865" s="1">
        <f>IF(B4865=0,-1,RIGHT(A4865,LEN(A4865)-B4865)+0)</f>
        <v>-1</v>
      </c>
      <c r="F4865" s="1">
        <f>IF(C4865&lt;0,443300000,44330*(1-POWER(C4865/$A$1,1/5.255))*1000)</f>
        <v>443300000</v>
      </c>
      <c r="H4865" s="5">
        <f t="shared" si="75"/>
        <v>0</v>
      </c>
    </row>
    <row r="4866" spans="1:8">
      <c r="A4866" s="3">
        <f>-741 -1</f>
        <v>-742</v>
      </c>
      <c r="B4866" s="1">
        <f>IF(ISERROR(SEARCH(" ",A4866)), 0, SEARCH(" ",A4866))</f>
        <v>0</v>
      </c>
      <c r="C4866" s="1">
        <f>IF(0=B4866,-1,LEFT(A4866,B4866-1)+0)</f>
        <v>-1</v>
      </c>
      <c r="D4866" s="1">
        <f>IF(B4866=0,-1,RIGHT(A4866,LEN(A4866)-B4866)+0)</f>
        <v>-1</v>
      </c>
      <c r="F4866" s="1">
        <f>IF(C4866&lt;0,443300000,44330*(1-POWER(C4866/$A$1,1/5.255))*1000)</f>
        <v>443300000</v>
      </c>
      <c r="H4866" s="5">
        <f t="shared" si="75"/>
        <v>0</v>
      </c>
    </row>
    <row r="4867" spans="1:8">
      <c r="A4867" s="3">
        <f>-761 -1</f>
        <v>-762</v>
      </c>
      <c r="B4867" s="1">
        <f>IF(ISERROR(SEARCH(" ",A4867)), 0, SEARCH(" ",A4867))</f>
        <v>0</v>
      </c>
      <c r="C4867" s="1">
        <f>IF(0=B4867,-1,LEFT(A4867,B4867-1)+0)</f>
        <v>-1</v>
      </c>
      <c r="D4867" s="1">
        <f>IF(B4867=0,-1,RIGHT(A4867,LEN(A4867)-B4867)+0)</f>
        <v>-1</v>
      </c>
      <c r="F4867" s="1">
        <f>IF(C4867&lt;0,443300000,44330*(1-POWER(C4867/$A$1,1/5.255))*1000)</f>
        <v>443300000</v>
      </c>
      <c r="H4867" s="5">
        <f t="shared" si="75"/>
        <v>0</v>
      </c>
    </row>
    <row r="4868" spans="1:8">
      <c r="A4868" s="3">
        <f>-781 -1</f>
        <v>-782</v>
      </c>
      <c r="B4868" s="1">
        <f>IF(ISERROR(SEARCH(" ",A4868)), 0, SEARCH(" ",A4868))</f>
        <v>0</v>
      </c>
      <c r="C4868" s="1">
        <f>IF(0=B4868,-1,LEFT(A4868,B4868-1)+0)</f>
        <v>-1</v>
      </c>
      <c r="D4868" s="1">
        <f>IF(B4868=0,-1,RIGHT(A4868,LEN(A4868)-B4868)+0)</f>
        <v>-1</v>
      </c>
      <c r="F4868" s="1">
        <f>IF(C4868&lt;0,443300000,44330*(1-POWER(C4868/$A$1,1/5.255))*1000)</f>
        <v>443300000</v>
      </c>
      <c r="H4868" s="5">
        <f t="shared" ref="H4868:H4931" si="76">IF(D4868&gt;0,ABS((F4868-D4868)/D4868),0)</f>
        <v>0</v>
      </c>
    </row>
    <row r="4869" spans="1:8">
      <c r="A4869" s="3">
        <f>-801 -1</f>
        <v>-802</v>
      </c>
      <c r="B4869" s="1">
        <f>IF(ISERROR(SEARCH(" ",A4869)), 0, SEARCH(" ",A4869))</f>
        <v>0</v>
      </c>
      <c r="C4869" s="1">
        <f>IF(0=B4869,-1,LEFT(A4869,B4869-1)+0)</f>
        <v>-1</v>
      </c>
      <c r="D4869" s="1">
        <f>IF(B4869=0,-1,RIGHT(A4869,LEN(A4869)-B4869)+0)</f>
        <v>-1</v>
      </c>
      <c r="F4869" s="1">
        <f>IF(C4869&lt;0,443300000,44330*(1-POWER(C4869/$A$1,1/5.255))*1000)</f>
        <v>443300000</v>
      </c>
      <c r="H4869" s="5">
        <f t="shared" si="76"/>
        <v>0</v>
      </c>
    </row>
    <row r="4870" spans="1:8">
      <c r="A4870" s="3">
        <f>-821 -1</f>
        <v>-822</v>
      </c>
      <c r="B4870" s="1">
        <f>IF(ISERROR(SEARCH(" ",A4870)), 0, SEARCH(" ",A4870))</f>
        <v>0</v>
      </c>
      <c r="C4870" s="1">
        <f>IF(0=B4870,-1,LEFT(A4870,B4870-1)+0)</f>
        <v>-1</v>
      </c>
      <c r="D4870" s="1">
        <f>IF(B4870=0,-1,RIGHT(A4870,LEN(A4870)-B4870)+0)</f>
        <v>-1</v>
      </c>
      <c r="F4870" s="1">
        <f>IF(C4870&lt;0,443300000,44330*(1-POWER(C4870/$A$1,1/5.255))*1000)</f>
        <v>443300000</v>
      </c>
      <c r="H4870" s="5">
        <f t="shared" si="76"/>
        <v>0</v>
      </c>
    </row>
    <row r="4871" spans="1:8">
      <c r="A4871" s="3">
        <f>-841 -1</f>
        <v>-842</v>
      </c>
      <c r="B4871" s="1">
        <f>IF(ISERROR(SEARCH(" ",A4871)), 0, SEARCH(" ",A4871))</f>
        <v>0</v>
      </c>
      <c r="C4871" s="1">
        <f>IF(0=B4871,-1,LEFT(A4871,B4871-1)+0)</f>
        <v>-1</v>
      </c>
      <c r="D4871" s="1">
        <f>IF(B4871=0,-1,RIGHT(A4871,LEN(A4871)-B4871)+0)</f>
        <v>-1</v>
      </c>
      <c r="F4871" s="1">
        <f>IF(C4871&lt;0,443300000,44330*(1-POWER(C4871/$A$1,1/5.255))*1000)</f>
        <v>443300000</v>
      </c>
      <c r="H4871" s="5">
        <f t="shared" si="76"/>
        <v>0</v>
      </c>
    </row>
    <row r="4872" spans="1:8">
      <c r="A4872" s="3">
        <f>-861 -1</f>
        <v>-862</v>
      </c>
      <c r="B4872" s="1">
        <f>IF(ISERROR(SEARCH(" ",A4872)), 0, SEARCH(" ",A4872))</f>
        <v>0</v>
      </c>
      <c r="C4872" s="1">
        <f>IF(0=B4872,-1,LEFT(A4872,B4872-1)+0)</f>
        <v>-1</v>
      </c>
      <c r="D4872" s="1">
        <f>IF(B4872=0,-1,RIGHT(A4872,LEN(A4872)-B4872)+0)</f>
        <v>-1</v>
      </c>
      <c r="F4872" s="1">
        <f>IF(C4872&lt;0,443300000,44330*(1-POWER(C4872/$A$1,1/5.255))*1000)</f>
        <v>443300000</v>
      </c>
      <c r="H4872" s="5">
        <f t="shared" si="76"/>
        <v>0</v>
      </c>
    </row>
    <row r="4873" spans="1:8">
      <c r="A4873" s="3">
        <f>-881 -1</f>
        <v>-882</v>
      </c>
      <c r="B4873" s="1">
        <f>IF(ISERROR(SEARCH(" ",A4873)), 0, SEARCH(" ",A4873))</f>
        <v>0</v>
      </c>
      <c r="C4873" s="1">
        <f>IF(0=B4873,-1,LEFT(A4873,B4873-1)+0)</f>
        <v>-1</v>
      </c>
      <c r="D4873" s="1">
        <f>IF(B4873=0,-1,RIGHT(A4873,LEN(A4873)-B4873)+0)</f>
        <v>-1</v>
      </c>
      <c r="F4873" s="1">
        <f>IF(C4873&lt;0,443300000,44330*(1-POWER(C4873/$A$1,1/5.255))*1000)</f>
        <v>443300000</v>
      </c>
      <c r="H4873" s="5">
        <f t="shared" si="76"/>
        <v>0</v>
      </c>
    </row>
    <row r="4874" spans="1:8">
      <c r="A4874" s="3">
        <f>-901 -1</f>
        <v>-902</v>
      </c>
      <c r="B4874" s="1">
        <f>IF(ISERROR(SEARCH(" ",A4874)), 0, SEARCH(" ",A4874))</f>
        <v>0</v>
      </c>
      <c r="C4874" s="1">
        <f>IF(0=B4874,-1,LEFT(A4874,B4874-1)+0)</f>
        <v>-1</v>
      </c>
      <c r="D4874" s="1">
        <f>IF(B4874=0,-1,RIGHT(A4874,LEN(A4874)-B4874)+0)</f>
        <v>-1</v>
      </c>
      <c r="F4874" s="1">
        <f>IF(C4874&lt;0,443300000,44330*(1-POWER(C4874/$A$1,1/5.255))*1000)</f>
        <v>443300000</v>
      </c>
      <c r="H4874" s="5">
        <f t="shared" si="76"/>
        <v>0</v>
      </c>
    </row>
    <row r="4875" spans="1:8">
      <c r="A4875" s="3">
        <f>-921 -1</f>
        <v>-922</v>
      </c>
      <c r="B4875" s="1">
        <f>IF(ISERROR(SEARCH(" ",A4875)), 0, SEARCH(" ",A4875))</f>
        <v>0</v>
      </c>
      <c r="C4875" s="1">
        <f>IF(0=B4875,-1,LEFT(A4875,B4875-1)+0)</f>
        <v>-1</v>
      </c>
      <c r="D4875" s="1">
        <f>IF(B4875=0,-1,RIGHT(A4875,LEN(A4875)-B4875)+0)</f>
        <v>-1</v>
      </c>
      <c r="F4875" s="1">
        <f>IF(C4875&lt;0,443300000,44330*(1-POWER(C4875/$A$1,1/5.255))*1000)</f>
        <v>443300000</v>
      </c>
      <c r="H4875" s="5">
        <f t="shared" si="76"/>
        <v>0</v>
      </c>
    </row>
    <row r="4876" spans="1:8">
      <c r="A4876" s="3">
        <f>-941 -1</f>
        <v>-942</v>
      </c>
      <c r="B4876" s="1">
        <f>IF(ISERROR(SEARCH(" ",A4876)), 0, SEARCH(" ",A4876))</f>
        <v>0</v>
      </c>
      <c r="C4876" s="1">
        <f>IF(0=B4876,-1,LEFT(A4876,B4876-1)+0)</f>
        <v>-1</v>
      </c>
      <c r="D4876" s="1">
        <f>IF(B4876=0,-1,RIGHT(A4876,LEN(A4876)-B4876)+0)</f>
        <v>-1</v>
      </c>
      <c r="F4876" s="1">
        <f>IF(C4876&lt;0,443300000,44330*(1-POWER(C4876/$A$1,1/5.255))*1000)</f>
        <v>443300000</v>
      </c>
      <c r="H4876" s="5">
        <f t="shared" si="76"/>
        <v>0</v>
      </c>
    </row>
    <row r="4877" spans="1:8">
      <c r="A4877" s="3">
        <f>-961 -1</f>
        <v>-962</v>
      </c>
      <c r="B4877" s="1">
        <f>IF(ISERROR(SEARCH(" ",A4877)), 0, SEARCH(" ",A4877))</f>
        <v>0</v>
      </c>
      <c r="C4877" s="1">
        <f>IF(0=B4877,-1,LEFT(A4877,B4877-1)+0)</f>
        <v>-1</v>
      </c>
      <c r="D4877" s="1">
        <f>IF(B4877=0,-1,RIGHT(A4877,LEN(A4877)-B4877)+0)</f>
        <v>-1</v>
      </c>
      <c r="F4877" s="1">
        <f>IF(C4877&lt;0,443300000,44330*(1-POWER(C4877/$A$1,1/5.255))*1000)</f>
        <v>443300000</v>
      </c>
      <c r="H4877" s="5">
        <f t="shared" si="76"/>
        <v>0</v>
      </c>
    </row>
    <row r="4878" spans="1:8">
      <c r="A4878" s="3">
        <f>-981 -1</f>
        <v>-982</v>
      </c>
      <c r="B4878" s="1">
        <f>IF(ISERROR(SEARCH(" ",A4878)), 0, SEARCH(" ",A4878))</f>
        <v>0</v>
      </c>
      <c r="C4878" s="1">
        <f>IF(0=B4878,-1,LEFT(A4878,B4878-1)+0)</f>
        <v>-1</v>
      </c>
      <c r="D4878" s="1">
        <f>IF(B4878=0,-1,RIGHT(A4878,LEN(A4878)-B4878)+0)</f>
        <v>-1</v>
      </c>
      <c r="F4878" s="1">
        <f>IF(C4878&lt;0,443300000,44330*(1-POWER(C4878/$A$1,1/5.255))*1000)</f>
        <v>443300000</v>
      </c>
      <c r="H4878" s="5">
        <f t="shared" si="76"/>
        <v>0</v>
      </c>
    </row>
    <row r="4879" spans="1:8">
      <c r="A4879" s="3">
        <f>-1001 -1</f>
        <v>-1002</v>
      </c>
      <c r="B4879" s="1">
        <f>IF(ISERROR(SEARCH(" ",A4879)), 0, SEARCH(" ",A4879))</f>
        <v>0</v>
      </c>
      <c r="C4879" s="1">
        <f>IF(0=B4879,-1,LEFT(A4879,B4879-1)+0)</f>
        <v>-1</v>
      </c>
      <c r="D4879" s="1">
        <f>IF(B4879=0,-1,RIGHT(A4879,LEN(A4879)-B4879)+0)</f>
        <v>-1</v>
      </c>
      <c r="F4879" s="1">
        <f>IF(C4879&lt;0,443300000,44330*(1-POWER(C4879/$A$1,1/5.255))*1000)</f>
        <v>443300000</v>
      </c>
      <c r="H4879" s="5">
        <f t="shared" si="76"/>
        <v>0</v>
      </c>
    </row>
    <row r="4880" spans="1:8">
      <c r="A4880" s="3">
        <f>-1021 -1</f>
        <v>-1022</v>
      </c>
      <c r="B4880" s="1">
        <f>IF(ISERROR(SEARCH(" ",A4880)), 0, SEARCH(" ",A4880))</f>
        <v>0</v>
      </c>
      <c r="C4880" s="1">
        <f>IF(0=B4880,-1,LEFT(A4880,B4880-1)+0)</f>
        <v>-1</v>
      </c>
      <c r="D4880" s="1">
        <f>IF(B4880=0,-1,RIGHT(A4880,LEN(A4880)-B4880)+0)</f>
        <v>-1</v>
      </c>
      <c r="F4880" s="1">
        <f>IF(C4880&lt;0,443300000,44330*(1-POWER(C4880/$A$1,1/5.255))*1000)</f>
        <v>443300000</v>
      </c>
      <c r="H4880" s="5">
        <f t="shared" si="76"/>
        <v>0</v>
      </c>
    </row>
    <row r="4881" spans="1:8">
      <c r="A4881" s="3">
        <f>-1041 -1</f>
        <v>-1042</v>
      </c>
      <c r="B4881" s="1">
        <f>IF(ISERROR(SEARCH(" ",A4881)), 0, SEARCH(" ",A4881))</f>
        <v>0</v>
      </c>
      <c r="C4881" s="1">
        <f>IF(0=B4881,-1,LEFT(A4881,B4881-1)+0)</f>
        <v>-1</v>
      </c>
      <c r="D4881" s="1">
        <f>IF(B4881=0,-1,RIGHT(A4881,LEN(A4881)-B4881)+0)</f>
        <v>-1</v>
      </c>
      <c r="F4881" s="1">
        <f>IF(C4881&lt;0,443300000,44330*(1-POWER(C4881/$A$1,1/5.255))*1000)</f>
        <v>443300000</v>
      </c>
      <c r="H4881" s="5">
        <f t="shared" si="76"/>
        <v>0</v>
      </c>
    </row>
    <row r="4882" spans="1:8">
      <c r="A4882" s="3">
        <f>-1061 -1</f>
        <v>-1062</v>
      </c>
      <c r="B4882" s="1">
        <f>IF(ISERROR(SEARCH(" ",A4882)), 0, SEARCH(" ",A4882))</f>
        <v>0</v>
      </c>
      <c r="C4882" s="1">
        <f>IF(0=B4882,-1,LEFT(A4882,B4882-1)+0)</f>
        <v>-1</v>
      </c>
      <c r="D4882" s="1">
        <f>IF(B4882=0,-1,RIGHT(A4882,LEN(A4882)-B4882)+0)</f>
        <v>-1</v>
      </c>
      <c r="F4882" s="1">
        <f>IF(C4882&lt;0,443300000,44330*(1-POWER(C4882/$A$1,1/5.255))*1000)</f>
        <v>443300000</v>
      </c>
      <c r="H4882" s="5">
        <f t="shared" si="76"/>
        <v>0</v>
      </c>
    </row>
    <row r="4883" spans="1:8">
      <c r="A4883" s="3">
        <f>-1081 -1</f>
        <v>-1082</v>
      </c>
      <c r="B4883" s="1">
        <f>IF(ISERROR(SEARCH(" ",A4883)), 0, SEARCH(" ",A4883))</f>
        <v>0</v>
      </c>
      <c r="C4883" s="1">
        <f>IF(0=B4883,-1,LEFT(A4883,B4883-1)+0)</f>
        <v>-1</v>
      </c>
      <c r="D4883" s="1">
        <f>IF(B4883=0,-1,RIGHT(A4883,LEN(A4883)-B4883)+0)</f>
        <v>-1</v>
      </c>
      <c r="F4883" s="1">
        <f>IF(C4883&lt;0,443300000,44330*(1-POWER(C4883/$A$1,1/5.255))*1000)</f>
        <v>443300000</v>
      </c>
      <c r="H4883" s="5">
        <f t="shared" si="76"/>
        <v>0</v>
      </c>
    </row>
    <row r="4884" spans="1:8">
      <c r="A4884" s="3">
        <f>-1101 -1</f>
        <v>-1102</v>
      </c>
      <c r="B4884" s="1">
        <f>IF(ISERROR(SEARCH(" ",A4884)), 0, SEARCH(" ",A4884))</f>
        <v>0</v>
      </c>
      <c r="C4884" s="1">
        <f>IF(0=B4884,-1,LEFT(A4884,B4884-1)+0)</f>
        <v>-1</v>
      </c>
      <c r="D4884" s="1">
        <f>IF(B4884=0,-1,RIGHT(A4884,LEN(A4884)-B4884)+0)</f>
        <v>-1</v>
      </c>
      <c r="F4884" s="1">
        <f>IF(C4884&lt;0,443300000,44330*(1-POWER(C4884/$A$1,1/5.255))*1000)</f>
        <v>443300000</v>
      </c>
      <c r="H4884" s="5">
        <f t="shared" si="76"/>
        <v>0</v>
      </c>
    </row>
    <row r="4885" spans="1:8">
      <c r="A4885" s="3">
        <f>-1121 -1</f>
        <v>-1122</v>
      </c>
      <c r="B4885" s="1">
        <f>IF(ISERROR(SEARCH(" ",A4885)), 0, SEARCH(" ",A4885))</f>
        <v>0</v>
      </c>
      <c r="C4885" s="1">
        <f>IF(0=B4885,-1,LEFT(A4885,B4885-1)+0)</f>
        <v>-1</v>
      </c>
      <c r="D4885" s="1">
        <f>IF(B4885=0,-1,RIGHT(A4885,LEN(A4885)-B4885)+0)</f>
        <v>-1</v>
      </c>
      <c r="F4885" s="1">
        <f>IF(C4885&lt;0,443300000,44330*(1-POWER(C4885/$A$1,1/5.255))*1000)</f>
        <v>443300000</v>
      </c>
      <c r="H4885" s="5">
        <f t="shared" si="76"/>
        <v>0</v>
      </c>
    </row>
    <row r="4886" spans="1:8">
      <c r="A4886" s="3">
        <f>-1141 -1</f>
        <v>-1142</v>
      </c>
      <c r="B4886" s="1">
        <f>IF(ISERROR(SEARCH(" ",A4886)), 0, SEARCH(" ",A4886))</f>
        <v>0</v>
      </c>
      <c r="C4886" s="1">
        <f>IF(0=B4886,-1,LEFT(A4886,B4886-1)+0)</f>
        <v>-1</v>
      </c>
      <c r="D4886" s="1">
        <f>IF(B4886=0,-1,RIGHT(A4886,LEN(A4886)-B4886)+0)</f>
        <v>-1</v>
      </c>
      <c r="F4886" s="1">
        <f>IF(C4886&lt;0,443300000,44330*(1-POWER(C4886/$A$1,1/5.255))*1000)</f>
        <v>443300000</v>
      </c>
      <c r="H4886" s="5">
        <f t="shared" si="76"/>
        <v>0</v>
      </c>
    </row>
    <row r="4887" spans="1:8">
      <c r="A4887" s="3">
        <f>-1161 -1</f>
        <v>-1162</v>
      </c>
      <c r="B4887" s="1">
        <f>IF(ISERROR(SEARCH(" ",A4887)), 0, SEARCH(" ",A4887))</f>
        <v>0</v>
      </c>
      <c r="C4887" s="1">
        <f>IF(0=B4887,-1,LEFT(A4887,B4887-1)+0)</f>
        <v>-1</v>
      </c>
      <c r="D4887" s="1">
        <f>IF(B4887=0,-1,RIGHT(A4887,LEN(A4887)-B4887)+0)</f>
        <v>-1</v>
      </c>
      <c r="F4887" s="1">
        <f>IF(C4887&lt;0,443300000,44330*(1-POWER(C4887/$A$1,1/5.255))*1000)</f>
        <v>443300000</v>
      </c>
      <c r="H4887" s="5">
        <f t="shared" si="76"/>
        <v>0</v>
      </c>
    </row>
    <row r="4888" spans="1:8">
      <c r="A4888" s="3">
        <f>-1181 -1</f>
        <v>-1182</v>
      </c>
      <c r="B4888" s="1">
        <f>IF(ISERROR(SEARCH(" ",A4888)), 0, SEARCH(" ",A4888))</f>
        <v>0</v>
      </c>
      <c r="C4888" s="1">
        <f>IF(0=B4888,-1,LEFT(A4888,B4888-1)+0)</f>
        <v>-1</v>
      </c>
      <c r="D4888" s="1">
        <f>IF(B4888=0,-1,RIGHT(A4888,LEN(A4888)-B4888)+0)</f>
        <v>-1</v>
      </c>
      <c r="F4888" s="1">
        <f>IF(C4888&lt;0,443300000,44330*(1-POWER(C4888/$A$1,1/5.255))*1000)</f>
        <v>443300000</v>
      </c>
      <c r="H4888" s="5">
        <f t="shared" si="76"/>
        <v>0</v>
      </c>
    </row>
    <row r="4889" spans="1:8">
      <c r="A4889" s="3">
        <f>-1201 -1</f>
        <v>-1202</v>
      </c>
      <c r="B4889" s="1">
        <f>IF(ISERROR(SEARCH(" ",A4889)), 0, SEARCH(" ",A4889))</f>
        <v>0</v>
      </c>
      <c r="C4889" s="1">
        <f>IF(0=B4889,-1,LEFT(A4889,B4889-1)+0)</f>
        <v>-1</v>
      </c>
      <c r="D4889" s="1">
        <f>IF(B4889=0,-1,RIGHT(A4889,LEN(A4889)-B4889)+0)</f>
        <v>-1</v>
      </c>
      <c r="F4889" s="1">
        <f>IF(C4889&lt;0,443300000,44330*(1-POWER(C4889/$A$1,1/5.255))*1000)</f>
        <v>443300000</v>
      </c>
      <c r="H4889" s="5">
        <f t="shared" si="76"/>
        <v>0</v>
      </c>
    </row>
    <row r="4890" spans="1:8">
      <c r="A4890" s="3">
        <f>-1221 -1</f>
        <v>-1222</v>
      </c>
      <c r="B4890" s="1">
        <f>IF(ISERROR(SEARCH(" ",A4890)), 0, SEARCH(" ",A4890))</f>
        <v>0</v>
      </c>
      <c r="C4890" s="1">
        <f>IF(0=B4890,-1,LEFT(A4890,B4890-1)+0)</f>
        <v>-1</v>
      </c>
      <c r="D4890" s="1">
        <f>IF(B4890=0,-1,RIGHT(A4890,LEN(A4890)-B4890)+0)</f>
        <v>-1</v>
      </c>
      <c r="F4890" s="1">
        <f>IF(C4890&lt;0,443300000,44330*(1-POWER(C4890/$A$1,1/5.255))*1000)</f>
        <v>443300000</v>
      </c>
      <c r="H4890" s="5">
        <f t="shared" si="76"/>
        <v>0</v>
      </c>
    </row>
    <row r="4891" spans="1:8">
      <c r="A4891" s="3">
        <f>-1241 -1</f>
        <v>-1242</v>
      </c>
      <c r="B4891" s="1">
        <f>IF(ISERROR(SEARCH(" ",A4891)), 0, SEARCH(" ",A4891))</f>
        <v>0</v>
      </c>
      <c r="C4891" s="1">
        <f>IF(0=B4891,-1,LEFT(A4891,B4891-1)+0)</f>
        <v>-1</v>
      </c>
      <c r="D4891" s="1">
        <f>IF(B4891=0,-1,RIGHT(A4891,LEN(A4891)-B4891)+0)</f>
        <v>-1</v>
      </c>
      <c r="F4891" s="1">
        <f>IF(C4891&lt;0,443300000,44330*(1-POWER(C4891/$A$1,1/5.255))*1000)</f>
        <v>443300000</v>
      </c>
      <c r="H4891" s="5">
        <f t="shared" si="76"/>
        <v>0</v>
      </c>
    </row>
    <row r="4892" spans="1:8">
      <c r="A4892" s="3">
        <f>-1261 -1</f>
        <v>-1262</v>
      </c>
      <c r="B4892" s="1">
        <f>IF(ISERROR(SEARCH(" ",A4892)), 0, SEARCH(" ",A4892))</f>
        <v>0</v>
      </c>
      <c r="C4892" s="1">
        <f>IF(0=B4892,-1,LEFT(A4892,B4892-1)+0)</f>
        <v>-1</v>
      </c>
      <c r="D4892" s="1">
        <f>IF(B4892=0,-1,RIGHT(A4892,LEN(A4892)-B4892)+0)</f>
        <v>-1</v>
      </c>
      <c r="F4892" s="1">
        <f>IF(C4892&lt;0,443300000,44330*(1-POWER(C4892/$A$1,1/5.255))*1000)</f>
        <v>443300000</v>
      </c>
      <c r="H4892" s="5">
        <f t="shared" si="76"/>
        <v>0</v>
      </c>
    </row>
    <row r="4893" spans="1:8">
      <c r="A4893" s="3">
        <f>-1281 -1</f>
        <v>-1282</v>
      </c>
      <c r="B4893" s="1">
        <f>IF(ISERROR(SEARCH(" ",A4893)), 0, SEARCH(" ",A4893))</f>
        <v>0</v>
      </c>
      <c r="C4893" s="1">
        <f>IF(0=B4893,-1,LEFT(A4893,B4893-1)+0)</f>
        <v>-1</v>
      </c>
      <c r="D4893" s="1">
        <f>IF(B4893=0,-1,RIGHT(A4893,LEN(A4893)-B4893)+0)</f>
        <v>-1</v>
      </c>
      <c r="F4893" s="1">
        <f>IF(C4893&lt;0,443300000,44330*(1-POWER(C4893/$A$1,1/5.255))*1000)</f>
        <v>443300000</v>
      </c>
      <c r="H4893" s="5">
        <f t="shared" si="76"/>
        <v>0</v>
      </c>
    </row>
    <row r="4894" spans="1:8">
      <c r="A4894" s="3">
        <f>-1301 -1</f>
        <v>-1302</v>
      </c>
      <c r="B4894" s="1">
        <f>IF(ISERROR(SEARCH(" ",A4894)), 0, SEARCH(" ",A4894))</f>
        <v>0</v>
      </c>
      <c r="C4894" s="1">
        <f>IF(0=B4894,-1,LEFT(A4894,B4894-1)+0)</f>
        <v>-1</v>
      </c>
      <c r="D4894" s="1">
        <f>IF(B4894=0,-1,RIGHT(A4894,LEN(A4894)-B4894)+0)</f>
        <v>-1</v>
      </c>
      <c r="F4894" s="1">
        <f>IF(C4894&lt;0,443300000,44330*(1-POWER(C4894/$A$1,1/5.255))*1000)</f>
        <v>443300000</v>
      </c>
      <c r="H4894" s="5">
        <f t="shared" si="76"/>
        <v>0</v>
      </c>
    </row>
    <row r="4895" spans="1:8">
      <c r="A4895" s="3">
        <f>-1321 -1</f>
        <v>-1322</v>
      </c>
      <c r="B4895" s="1">
        <f>IF(ISERROR(SEARCH(" ",A4895)), 0, SEARCH(" ",A4895))</f>
        <v>0</v>
      </c>
      <c r="C4895" s="1">
        <f>IF(0=B4895,-1,LEFT(A4895,B4895-1)+0)</f>
        <v>-1</v>
      </c>
      <c r="D4895" s="1">
        <f>IF(B4895=0,-1,RIGHT(A4895,LEN(A4895)-B4895)+0)</f>
        <v>-1</v>
      </c>
      <c r="F4895" s="1">
        <f>IF(C4895&lt;0,443300000,44330*(1-POWER(C4895/$A$1,1/5.255))*1000)</f>
        <v>443300000</v>
      </c>
      <c r="H4895" s="5">
        <f t="shared" si="76"/>
        <v>0</v>
      </c>
    </row>
    <row r="4896" spans="1:8">
      <c r="A4896" s="3">
        <f>-1341 -1</f>
        <v>-1342</v>
      </c>
      <c r="B4896" s="1">
        <f>IF(ISERROR(SEARCH(" ",A4896)), 0, SEARCH(" ",A4896))</f>
        <v>0</v>
      </c>
      <c r="C4896" s="1">
        <f>IF(0=B4896,-1,LEFT(A4896,B4896-1)+0)</f>
        <v>-1</v>
      </c>
      <c r="D4896" s="1">
        <f>IF(B4896=0,-1,RIGHT(A4896,LEN(A4896)-B4896)+0)</f>
        <v>-1</v>
      </c>
      <c r="F4896" s="1">
        <f>IF(C4896&lt;0,443300000,44330*(1-POWER(C4896/$A$1,1/5.255))*1000)</f>
        <v>443300000</v>
      </c>
      <c r="H4896" s="5">
        <f t="shared" si="76"/>
        <v>0</v>
      </c>
    </row>
    <row r="4897" spans="1:8">
      <c r="A4897" s="3">
        <f>-1361 -1</f>
        <v>-1362</v>
      </c>
      <c r="B4897" s="1">
        <f>IF(ISERROR(SEARCH(" ",A4897)), 0, SEARCH(" ",A4897))</f>
        <v>0</v>
      </c>
      <c r="C4897" s="1">
        <f>IF(0=B4897,-1,LEFT(A4897,B4897-1)+0)</f>
        <v>-1</v>
      </c>
      <c r="D4897" s="1">
        <f>IF(B4897=0,-1,RIGHT(A4897,LEN(A4897)-B4897)+0)</f>
        <v>-1</v>
      </c>
      <c r="F4897" s="1">
        <f>IF(C4897&lt;0,443300000,44330*(1-POWER(C4897/$A$1,1/5.255))*1000)</f>
        <v>443300000</v>
      </c>
      <c r="H4897" s="5">
        <f t="shared" si="76"/>
        <v>0</v>
      </c>
    </row>
    <row r="4898" spans="1:8">
      <c r="A4898" s="3">
        <f>-1381 -1</f>
        <v>-1382</v>
      </c>
      <c r="B4898" s="1">
        <f>IF(ISERROR(SEARCH(" ",A4898)), 0, SEARCH(" ",A4898))</f>
        <v>0</v>
      </c>
      <c r="C4898" s="1">
        <f>IF(0=B4898,-1,LEFT(A4898,B4898-1)+0)</f>
        <v>-1</v>
      </c>
      <c r="D4898" s="1">
        <f>IF(B4898=0,-1,RIGHT(A4898,LEN(A4898)-B4898)+0)</f>
        <v>-1</v>
      </c>
      <c r="F4898" s="1">
        <f>IF(C4898&lt;0,443300000,44330*(1-POWER(C4898/$A$1,1/5.255))*1000)</f>
        <v>443300000</v>
      </c>
      <c r="H4898" s="5">
        <f t="shared" si="76"/>
        <v>0</v>
      </c>
    </row>
    <row r="4899" spans="1:8">
      <c r="A4899" s="3">
        <f>-1401 -1</f>
        <v>-1402</v>
      </c>
      <c r="B4899" s="1">
        <f>IF(ISERROR(SEARCH(" ",A4899)), 0, SEARCH(" ",A4899))</f>
        <v>0</v>
      </c>
      <c r="C4899" s="1">
        <f>IF(0=B4899,-1,LEFT(A4899,B4899-1)+0)</f>
        <v>-1</v>
      </c>
      <c r="D4899" s="1">
        <f>IF(B4899=0,-1,RIGHT(A4899,LEN(A4899)-B4899)+0)</f>
        <v>-1</v>
      </c>
      <c r="F4899" s="1">
        <f>IF(C4899&lt;0,443300000,44330*(1-POWER(C4899/$A$1,1/5.255))*1000)</f>
        <v>443300000</v>
      </c>
      <c r="H4899" s="5">
        <f t="shared" si="76"/>
        <v>0</v>
      </c>
    </row>
    <row r="4900" spans="1:8">
      <c r="A4900" s="3">
        <f>-1421 -1</f>
        <v>-1422</v>
      </c>
      <c r="B4900" s="1">
        <f>IF(ISERROR(SEARCH(" ",A4900)), 0, SEARCH(" ",A4900))</f>
        <v>0</v>
      </c>
      <c r="C4900" s="1">
        <f>IF(0=B4900,-1,LEFT(A4900,B4900-1)+0)</f>
        <v>-1</v>
      </c>
      <c r="D4900" s="1">
        <f>IF(B4900=0,-1,RIGHT(A4900,LEN(A4900)-B4900)+0)</f>
        <v>-1</v>
      </c>
      <c r="F4900" s="1">
        <f>IF(C4900&lt;0,443300000,44330*(1-POWER(C4900/$A$1,1/5.255))*1000)</f>
        <v>443300000</v>
      </c>
      <c r="H4900" s="5">
        <f t="shared" si="76"/>
        <v>0</v>
      </c>
    </row>
    <row r="4901" spans="1:8">
      <c r="A4901" s="3">
        <f>-1441 -1</f>
        <v>-1442</v>
      </c>
      <c r="B4901" s="1">
        <f>IF(ISERROR(SEARCH(" ",A4901)), 0, SEARCH(" ",A4901))</f>
        <v>0</v>
      </c>
      <c r="C4901" s="1">
        <f>IF(0=B4901,-1,LEFT(A4901,B4901-1)+0)</f>
        <v>-1</v>
      </c>
      <c r="D4901" s="1">
        <f>IF(B4901=0,-1,RIGHT(A4901,LEN(A4901)-B4901)+0)</f>
        <v>-1</v>
      </c>
      <c r="F4901" s="1">
        <f>IF(C4901&lt;0,443300000,44330*(1-POWER(C4901/$A$1,1/5.255))*1000)</f>
        <v>443300000</v>
      </c>
      <c r="H4901" s="5">
        <f t="shared" si="76"/>
        <v>0</v>
      </c>
    </row>
    <row r="4902" spans="1:8">
      <c r="A4902" s="3">
        <f>-1461 -1</f>
        <v>-1462</v>
      </c>
      <c r="B4902" s="1">
        <f>IF(ISERROR(SEARCH(" ",A4902)), 0, SEARCH(" ",A4902))</f>
        <v>0</v>
      </c>
      <c r="C4902" s="1">
        <f>IF(0=B4902,-1,LEFT(A4902,B4902-1)+0)</f>
        <v>-1</v>
      </c>
      <c r="D4902" s="1">
        <f>IF(B4902=0,-1,RIGHT(A4902,LEN(A4902)-B4902)+0)</f>
        <v>-1</v>
      </c>
      <c r="F4902" s="1">
        <f>IF(C4902&lt;0,443300000,44330*(1-POWER(C4902/$A$1,1/5.255))*1000)</f>
        <v>443300000</v>
      </c>
      <c r="H4902" s="5">
        <f t="shared" si="76"/>
        <v>0</v>
      </c>
    </row>
    <row r="4903" spans="1:8">
      <c r="A4903" s="3">
        <f>-1481 -1</f>
        <v>-1482</v>
      </c>
      <c r="B4903" s="1">
        <f>IF(ISERROR(SEARCH(" ",A4903)), 0, SEARCH(" ",A4903))</f>
        <v>0</v>
      </c>
      <c r="C4903" s="1">
        <f>IF(0=B4903,-1,LEFT(A4903,B4903-1)+0)</f>
        <v>-1</v>
      </c>
      <c r="D4903" s="1">
        <f>IF(B4903=0,-1,RIGHT(A4903,LEN(A4903)-B4903)+0)</f>
        <v>-1</v>
      </c>
      <c r="F4903" s="1">
        <f>IF(C4903&lt;0,443300000,44330*(1-POWER(C4903/$A$1,1/5.255))*1000)</f>
        <v>443300000</v>
      </c>
      <c r="H4903" s="5">
        <f t="shared" si="76"/>
        <v>0</v>
      </c>
    </row>
    <row r="4904" spans="1:8">
      <c r="A4904" s="3">
        <f>-1501 -1</f>
        <v>-1502</v>
      </c>
      <c r="B4904" s="1">
        <f>IF(ISERROR(SEARCH(" ",A4904)), 0, SEARCH(" ",A4904))</f>
        <v>0</v>
      </c>
      <c r="C4904" s="1">
        <f>IF(0=B4904,-1,LEFT(A4904,B4904-1)+0)</f>
        <v>-1</v>
      </c>
      <c r="D4904" s="1">
        <f>IF(B4904=0,-1,RIGHT(A4904,LEN(A4904)-B4904)+0)</f>
        <v>-1</v>
      </c>
      <c r="F4904" s="1">
        <f>IF(C4904&lt;0,443300000,44330*(1-POWER(C4904/$A$1,1/5.255))*1000)</f>
        <v>443300000</v>
      </c>
      <c r="H4904" s="5">
        <f t="shared" si="76"/>
        <v>0</v>
      </c>
    </row>
    <row r="4905" spans="1:8">
      <c r="A4905" s="3">
        <f>-1521 -1</f>
        <v>-1522</v>
      </c>
      <c r="B4905" s="1">
        <f>IF(ISERROR(SEARCH(" ",A4905)), 0, SEARCH(" ",A4905))</f>
        <v>0</v>
      </c>
      <c r="C4905" s="1">
        <f>IF(0=B4905,-1,LEFT(A4905,B4905-1)+0)</f>
        <v>-1</v>
      </c>
      <c r="D4905" s="1">
        <f>IF(B4905=0,-1,RIGHT(A4905,LEN(A4905)-B4905)+0)</f>
        <v>-1</v>
      </c>
      <c r="F4905" s="1">
        <f>IF(C4905&lt;0,443300000,44330*(1-POWER(C4905/$A$1,1/5.255))*1000)</f>
        <v>443300000</v>
      </c>
      <c r="H4905" s="5">
        <f t="shared" si="76"/>
        <v>0</v>
      </c>
    </row>
    <row r="4906" spans="1:8">
      <c r="A4906" s="3">
        <f>-1541 -1</f>
        <v>-1542</v>
      </c>
      <c r="B4906" s="1">
        <f>IF(ISERROR(SEARCH(" ",A4906)), 0, SEARCH(" ",A4906))</f>
        <v>0</v>
      </c>
      <c r="C4906" s="1">
        <f>IF(0=B4906,-1,LEFT(A4906,B4906-1)+0)</f>
        <v>-1</v>
      </c>
      <c r="D4906" s="1">
        <f>IF(B4906=0,-1,RIGHT(A4906,LEN(A4906)-B4906)+0)</f>
        <v>-1</v>
      </c>
      <c r="F4906" s="1">
        <f>IF(C4906&lt;0,443300000,44330*(1-POWER(C4906/$A$1,1/5.255))*1000)</f>
        <v>443300000</v>
      </c>
      <c r="H4906" s="5">
        <f t="shared" si="76"/>
        <v>0</v>
      </c>
    </row>
    <row r="4907" spans="1:8">
      <c r="A4907" s="3">
        <f>-1561 -1</f>
        <v>-1562</v>
      </c>
      <c r="B4907" s="1">
        <f>IF(ISERROR(SEARCH(" ",A4907)), 0, SEARCH(" ",A4907))</f>
        <v>0</v>
      </c>
      <c r="C4907" s="1">
        <f>IF(0=B4907,-1,LEFT(A4907,B4907-1)+0)</f>
        <v>-1</v>
      </c>
      <c r="D4907" s="1">
        <f>IF(B4907=0,-1,RIGHT(A4907,LEN(A4907)-B4907)+0)</f>
        <v>-1</v>
      </c>
      <c r="F4907" s="1">
        <f>IF(C4907&lt;0,443300000,44330*(1-POWER(C4907/$A$1,1/5.255))*1000)</f>
        <v>443300000</v>
      </c>
      <c r="H4907" s="5">
        <f t="shared" si="76"/>
        <v>0</v>
      </c>
    </row>
    <row r="4908" spans="1:8">
      <c r="A4908" s="3">
        <f>-1581 -1</f>
        <v>-1582</v>
      </c>
      <c r="B4908" s="1">
        <f>IF(ISERROR(SEARCH(" ",A4908)), 0, SEARCH(" ",A4908))</f>
        <v>0</v>
      </c>
      <c r="C4908" s="1">
        <f>IF(0=B4908,-1,LEFT(A4908,B4908-1)+0)</f>
        <v>-1</v>
      </c>
      <c r="D4908" s="1">
        <f>IF(B4908=0,-1,RIGHT(A4908,LEN(A4908)-B4908)+0)</f>
        <v>-1</v>
      </c>
      <c r="F4908" s="1">
        <f>IF(C4908&lt;0,443300000,44330*(1-POWER(C4908/$A$1,1/5.255))*1000)</f>
        <v>443300000</v>
      </c>
      <c r="H4908" s="5">
        <f t="shared" si="76"/>
        <v>0</v>
      </c>
    </row>
    <row r="4909" spans="1:8">
      <c r="A4909" s="3">
        <f>-1601 -1</f>
        <v>-1602</v>
      </c>
      <c r="B4909" s="1">
        <f>IF(ISERROR(SEARCH(" ",A4909)), 0, SEARCH(" ",A4909))</f>
        <v>0</v>
      </c>
      <c r="C4909" s="1">
        <f>IF(0=B4909,-1,LEFT(A4909,B4909-1)+0)</f>
        <v>-1</v>
      </c>
      <c r="D4909" s="1">
        <f>IF(B4909=0,-1,RIGHT(A4909,LEN(A4909)-B4909)+0)</f>
        <v>-1</v>
      </c>
      <c r="F4909" s="1">
        <f>IF(C4909&lt;0,443300000,44330*(1-POWER(C4909/$A$1,1/5.255))*1000)</f>
        <v>443300000</v>
      </c>
      <c r="H4909" s="5">
        <f t="shared" si="76"/>
        <v>0</v>
      </c>
    </row>
    <row r="4910" spans="1:8">
      <c r="A4910" s="3">
        <f>-1621 -1</f>
        <v>-1622</v>
      </c>
      <c r="B4910" s="1">
        <f>IF(ISERROR(SEARCH(" ",A4910)), 0, SEARCH(" ",A4910))</f>
        <v>0</v>
      </c>
      <c r="C4910" s="1">
        <f>IF(0=B4910,-1,LEFT(A4910,B4910-1)+0)</f>
        <v>-1</v>
      </c>
      <c r="D4910" s="1">
        <f>IF(B4910=0,-1,RIGHT(A4910,LEN(A4910)-B4910)+0)</f>
        <v>-1</v>
      </c>
      <c r="F4910" s="1">
        <f>IF(C4910&lt;0,443300000,44330*(1-POWER(C4910/$A$1,1/5.255))*1000)</f>
        <v>443300000</v>
      </c>
      <c r="H4910" s="5">
        <f t="shared" si="76"/>
        <v>0</v>
      </c>
    </row>
    <row r="4911" spans="1:8">
      <c r="A4911" s="3">
        <f>-1641 -1</f>
        <v>-1642</v>
      </c>
      <c r="B4911" s="1">
        <f>IF(ISERROR(SEARCH(" ",A4911)), 0, SEARCH(" ",A4911))</f>
        <v>0</v>
      </c>
      <c r="C4911" s="1">
        <f>IF(0=B4911,-1,LEFT(A4911,B4911-1)+0)</f>
        <v>-1</v>
      </c>
      <c r="D4911" s="1">
        <f>IF(B4911=0,-1,RIGHT(A4911,LEN(A4911)-B4911)+0)</f>
        <v>-1</v>
      </c>
      <c r="F4911" s="1">
        <f>IF(C4911&lt;0,443300000,44330*(1-POWER(C4911/$A$1,1/5.255))*1000)</f>
        <v>443300000</v>
      </c>
      <c r="H4911" s="5">
        <f t="shared" si="76"/>
        <v>0</v>
      </c>
    </row>
    <row r="4912" spans="1:8">
      <c r="A4912" s="3">
        <f>-1661 -1</f>
        <v>-1662</v>
      </c>
      <c r="B4912" s="1">
        <f>IF(ISERROR(SEARCH(" ",A4912)), 0, SEARCH(" ",A4912))</f>
        <v>0</v>
      </c>
      <c r="C4912" s="1">
        <f>IF(0=B4912,-1,LEFT(A4912,B4912-1)+0)</f>
        <v>-1</v>
      </c>
      <c r="D4912" s="1">
        <f>IF(B4912=0,-1,RIGHT(A4912,LEN(A4912)-B4912)+0)</f>
        <v>-1</v>
      </c>
      <c r="F4912" s="1">
        <f>IF(C4912&lt;0,443300000,44330*(1-POWER(C4912/$A$1,1/5.255))*1000)</f>
        <v>443300000</v>
      </c>
      <c r="H4912" s="5">
        <f t="shared" si="76"/>
        <v>0</v>
      </c>
    </row>
    <row r="4913" spans="1:8">
      <c r="A4913" s="3">
        <f>-1681 -1</f>
        <v>-1682</v>
      </c>
      <c r="B4913" s="1">
        <f>IF(ISERROR(SEARCH(" ",A4913)), 0, SEARCH(" ",A4913))</f>
        <v>0</v>
      </c>
      <c r="C4913" s="1">
        <f>IF(0=B4913,-1,LEFT(A4913,B4913-1)+0)</f>
        <v>-1</v>
      </c>
      <c r="D4913" s="1">
        <f>IF(B4913=0,-1,RIGHT(A4913,LEN(A4913)-B4913)+0)</f>
        <v>-1</v>
      </c>
      <c r="F4913" s="1">
        <f>IF(C4913&lt;0,443300000,44330*(1-POWER(C4913/$A$1,1/5.255))*1000)</f>
        <v>443300000</v>
      </c>
      <c r="H4913" s="5">
        <f t="shared" si="76"/>
        <v>0</v>
      </c>
    </row>
    <row r="4914" spans="1:8">
      <c r="A4914" s="3">
        <f>-1701 -1</f>
        <v>-1702</v>
      </c>
      <c r="B4914" s="1">
        <f>IF(ISERROR(SEARCH(" ",A4914)), 0, SEARCH(" ",A4914))</f>
        <v>0</v>
      </c>
      <c r="C4914" s="1">
        <f>IF(0=B4914,-1,LEFT(A4914,B4914-1)+0)</f>
        <v>-1</v>
      </c>
      <c r="D4914" s="1">
        <f>IF(B4914=0,-1,RIGHT(A4914,LEN(A4914)-B4914)+0)</f>
        <v>-1</v>
      </c>
      <c r="F4914" s="1">
        <f>IF(C4914&lt;0,443300000,44330*(1-POWER(C4914/$A$1,1/5.255))*1000)</f>
        <v>443300000</v>
      </c>
      <c r="H4914" s="5">
        <f t="shared" si="76"/>
        <v>0</v>
      </c>
    </row>
    <row r="4915" spans="1:8">
      <c r="A4915" s="3">
        <f>-1721 -1</f>
        <v>-1722</v>
      </c>
      <c r="B4915" s="1">
        <f>IF(ISERROR(SEARCH(" ",A4915)), 0, SEARCH(" ",A4915))</f>
        <v>0</v>
      </c>
      <c r="C4915" s="1">
        <f>IF(0=B4915,-1,LEFT(A4915,B4915-1)+0)</f>
        <v>-1</v>
      </c>
      <c r="D4915" s="1">
        <f>IF(B4915=0,-1,RIGHT(A4915,LEN(A4915)-B4915)+0)</f>
        <v>-1</v>
      </c>
      <c r="F4915" s="1">
        <f>IF(C4915&lt;0,443300000,44330*(1-POWER(C4915/$A$1,1/5.255))*1000)</f>
        <v>443300000</v>
      </c>
      <c r="H4915" s="5">
        <f t="shared" si="76"/>
        <v>0</v>
      </c>
    </row>
    <row r="4916" spans="1:8">
      <c r="A4916" s="3">
        <f>-1741 -1</f>
        <v>-1742</v>
      </c>
      <c r="B4916" s="1">
        <f>IF(ISERROR(SEARCH(" ",A4916)), 0, SEARCH(" ",A4916))</f>
        <v>0</v>
      </c>
      <c r="C4916" s="1">
        <f>IF(0=B4916,-1,LEFT(A4916,B4916-1)+0)</f>
        <v>-1</v>
      </c>
      <c r="D4916" s="1">
        <f>IF(B4916=0,-1,RIGHT(A4916,LEN(A4916)-B4916)+0)</f>
        <v>-1</v>
      </c>
      <c r="F4916" s="1">
        <f>IF(C4916&lt;0,443300000,44330*(1-POWER(C4916/$A$1,1/5.255))*1000)</f>
        <v>443300000</v>
      </c>
      <c r="H4916" s="5">
        <f t="shared" si="76"/>
        <v>0</v>
      </c>
    </row>
    <row r="4917" spans="1:8">
      <c r="A4917" s="3">
        <f>-1761 -1</f>
        <v>-1762</v>
      </c>
      <c r="B4917" s="1">
        <f>IF(ISERROR(SEARCH(" ",A4917)), 0, SEARCH(" ",A4917))</f>
        <v>0</v>
      </c>
      <c r="C4917" s="1">
        <f>IF(0=B4917,-1,LEFT(A4917,B4917-1)+0)</f>
        <v>-1</v>
      </c>
      <c r="D4917" s="1">
        <f>IF(B4917=0,-1,RIGHT(A4917,LEN(A4917)-B4917)+0)</f>
        <v>-1</v>
      </c>
      <c r="F4917" s="1">
        <f>IF(C4917&lt;0,443300000,44330*(1-POWER(C4917/$A$1,1/5.255))*1000)</f>
        <v>443300000</v>
      </c>
      <c r="H4917" s="5">
        <f t="shared" si="76"/>
        <v>0</v>
      </c>
    </row>
    <row r="4918" spans="1:8">
      <c r="A4918" s="3">
        <f>-1781 -1</f>
        <v>-1782</v>
      </c>
      <c r="B4918" s="1">
        <f>IF(ISERROR(SEARCH(" ",A4918)), 0, SEARCH(" ",A4918))</f>
        <v>0</v>
      </c>
      <c r="C4918" s="1">
        <f>IF(0=B4918,-1,LEFT(A4918,B4918-1)+0)</f>
        <v>-1</v>
      </c>
      <c r="D4918" s="1">
        <f>IF(B4918=0,-1,RIGHT(A4918,LEN(A4918)-B4918)+0)</f>
        <v>-1</v>
      </c>
      <c r="F4918" s="1">
        <f>IF(C4918&lt;0,443300000,44330*(1-POWER(C4918/$A$1,1/5.255))*1000)</f>
        <v>443300000</v>
      </c>
      <c r="H4918" s="5">
        <f t="shared" si="76"/>
        <v>0</v>
      </c>
    </row>
    <row r="4919" spans="1:8">
      <c r="A4919" s="3">
        <f>-1801 -1</f>
        <v>-1802</v>
      </c>
      <c r="B4919" s="1">
        <f>IF(ISERROR(SEARCH(" ",A4919)), 0, SEARCH(" ",A4919))</f>
        <v>0</v>
      </c>
      <c r="C4919" s="1">
        <f>IF(0=B4919,-1,LEFT(A4919,B4919-1)+0)</f>
        <v>-1</v>
      </c>
      <c r="D4919" s="1">
        <f>IF(B4919=0,-1,RIGHT(A4919,LEN(A4919)-B4919)+0)</f>
        <v>-1</v>
      </c>
      <c r="F4919" s="1">
        <f>IF(C4919&lt;0,443300000,44330*(1-POWER(C4919/$A$1,1/5.255))*1000)</f>
        <v>443300000</v>
      </c>
      <c r="H4919" s="5">
        <f t="shared" si="76"/>
        <v>0</v>
      </c>
    </row>
    <row r="4920" spans="1:8">
      <c r="A4920" s="3">
        <f>-1821 -1</f>
        <v>-1822</v>
      </c>
      <c r="B4920" s="1">
        <f>IF(ISERROR(SEARCH(" ",A4920)), 0, SEARCH(" ",A4920))</f>
        <v>0</v>
      </c>
      <c r="C4920" s="1">
        <f>IF(0=B4920,-1,LEFT(A4920,B4920-1)+0)</f>
        <v>-1</v>
      </c>
      <c r="D4920" s="1">
        <f>IF(B4920=0,-1,RIGHT(A4920,LEN(A4920)-B4920)+0)</f>
        <v>-1</v>
      </c>
      <c r="F4920" s="1">
        <f>IF(C4920&lt;0,443300000,44330*(1-POWER(C4920/$A$1,1/5.255))*1000)</f>
        <v>443300000</v>
      </c>
      <c r="H4920" s="5">
        <f t="shared" si="76"/>
        <v>0</v>
      </c>
    </row>
    <row r="4921" spans="1:8">
      <c r="A4921" s="3">
        <f>-1841 -1</f>
        <v>-1842</v>
      </c>
      <c r="B4921" s="1">
        <f>IF(ISERROR(SEARCH(" ",A4921)), 0, SEARCH(" ",A4921))</f>
        <v>0</v>
      </c>
      <c r="C4921" s="1">
        <f>IF(0=B4921,-1,LEFT(A4921,B4921-1)+0)</f>
        <v>-1</v>
      </c>
      <c r="D4921" s="1">
        <f>IF(B4921=0,-1,RIGHT(A4921,LEN(A4921)-B4921)+0)</f>
        <v>-1</v>
      </c>
      <c r="F4921" s="1">
        <f>IF(C4921&lt;0,443300000,44330*(1-POWER(C4921/$A$1,1/5.255))*1000)</f>
        <v>443300000</v>
      </c>
      <c r="H4921" s="5">
        <f t="shared" si="76"/>
        <v>0</v>
      </c>
    </row>
    <row r="4922" spans="1:8">
      <c r="A4922" s="3">
        <f>-1861 -1</f>
        <v>-1862</v>
      </c>
      <c r="B4922" s="1">
        <f>IF(ISERROR(SEARCH(" ",A4922)), 0, SEARCH(" ",A4922))</f>
        <v>0</v>
      </c>
      <c r="C4922" s="1">
        <f>IF(0=B4922,-1,LEFT(A4922,B4922-1)+0)</f>
        <v>-1</v>
      </c>
      <c r="D4922" s="1">
        <f>IF(B4922=0,-1,RIGHT(A4922,LEN(A4922)-B4922)+0)</f>
        <v>-1</v>
      </c>
      <c r="F4922" s="1">
        <f>IF(C4922&lt;0,443300000,44330*(1-POWER(C4922/$A$1,1/5.255))*1000)</f>
        <v>443300000</v>
      </c>
      <c r="H4922" s="5">
        <f t="shared" si="76"/>
        <v>0</v>
      </c>
    </row>
    <row r="4923" spans="1:8">
      <c r="A4923" s="3">
        <f>-1881 -1</f>
        <v>-1882</v>
      </c>
      <c r="B4923" s="1">
        <f>IF(ISERROR(SEARCH(" ",A4923)), 0, SEARCH(" ",A4923))</f>
        <v>0</v>
      </c>
      <c r="C4923" s="1">
        <f>IF(0=B4923,-1,LEFT(A4923,B4923-1)+0)</f>
        <v>-1</v>
      </c>
      <c r="D4923" s="1">
        <f>IF(B4923=0,-1,RIGHT(A4923,LEN(A4923)-B4923)+0)</f>
        <v>-1</v>
      </c>
      <c r="F4923" s="1">
        <f>IF(C4923&lt;0,443300000,44330*(1-POWER(C4923/$A$1,1/5.255))*1000)</f>
        <v>443300000</v>
      </c>
      <c r="H4923" s="5">
        <f t="shared" si="76"/>
        <v>0</v>
      </c>
    </row>
    <row r="4924" spans="1:8">
      <c r="A4924" s="3">
        <f>-1901 -1</f>
        <v>-1902</v>
      </c>
      <c r="B4924" s="1">
        <f>IF(ISERROR(SEARCH(" ",A4924)), 0, SEARCH(" ",A4924))</f>
        <v>0</v>
      </c>
      <c r="C4924" s="1">
        <f>IF(0=B4924,-1,LEFT(A4924,B4924-1)+0)</f>
        <v>-1</v>
      </c>
      <c r="D4924" s="1">
        <f>IF(B4924=0,-1,RIGHT(A4924,LEN(A4924)-B4924)+0)</f>
        <v>-1</v>
      </c>
      <c r="F4924" s="1">
        <f>IF(C4924&lt;0,443300000,44330*(1-POWER(C4924/$A$1,1/5.255))*1000)</f>
        <v>443300000</v>
      </c>
      <c r="H4924" s="5">
        <f t="shared" si="76"/>
        <v>0</v>
      </c>
    </row>
    <row r="4925" spans="1:8">
      <c r="A4925" s="3">
        <f>-1921 -1</f>
        <v>-1922</v>
      </c>
      <c r="B4925" s="1">
        <f>IF(ISERROR(SEARCH(" ",A4925)), 0, SEARCH(" ",A4925))</f>
        <v>0</v>
      </c>
      <c r="C4925" s="1">
        <f>IF(0=B4925,-1,LEFT(A4925,B4925-1)+0)</f>
        <v>-1</v>
      </c>
      <c r="D4925" s="1">
        <f>IF(B4925=0,-1,RIGHT(A4925,LEN(A4925)-B4925)+0)</f>
        <v>-1</v>
      </c>
      <c r="F4925" s="1">
        <f>IF(C4925&lt;0,443300000,44330*(1-POWER(C4925/$A$1,1/5.255))*1000)</f>
        <v>443300000</v>
      </c>
      <c r="H4925" s="5">
        <f t="shared" si="76"/>
        <v>0</v>
      </c>
    </row>
    <row r="4926" spans="1:8">
      <c r="A4926" s="3">
        <f>-1941 -1</f>
        <v>-1942</v>
      </c>
      <c r="B4926" s="1">
        <f>IF(ISERROR(SEARCH(" ",A4926)), 0, SEARCH(" ",A4926))</f>
        <v>0</v>
      </c>
      <c r="C4926" s="1">
        <f>IF(0=B4926,-1,LEFT(A4926,B4926-1)+0)</f>
        <v>-1</v>
      </c>
      <c r="D4926" s="1">
        <f>IF(B4926=0,-1,RIGHT(A4926,LEN(A4926)-B4926)+0)</f>
        <v>-1</v>
      </c>
      <c r="F4926" s="1">
        <f>IF(C4926&lt;0,443300000,44330*(1-POWER(C4926/$A$1,1/5.255))*1000)</f>
        <v>443300000</v>
      </c>
      <c r="H4926" s="5">
        <f t="shared" si="76"/>
        <v>0</v>
      </c>
    </row>
    <row r="4927" spans="1:8">
      <c r="A4927" s="3">
        <f>-1961 -1</f>
        <v>-1962</v>
      </c>
      <c r="B4927" s="1">
        <f>IF(ISERROR(SEARCH(" ",A4927)), 0, SEARCH(" ",A4927))</f>
        <v>0</v>
      </c>
      <c r="C4927" s="1">
        <f>IF(0=B4927,-1,LEFT(A4927,B4927-1)+0)</f>
        <v>-1</v>
      </c>
      <c r="D4927" s="1">
        <f>IF(B4927=0,-1,RIGHT(A4927,LEN(A4927)-B4927)+0)</f>
        <v>-1</v>
      </c>
      <c r="F4927" s="1">
        <f>IF(C4927&lt;0,443300000,44330*(1-POWER(C4927/$A$1,1/5.255))*1000)</f>
        <v>443300000</v>
      </c>
      <c r="H4927" s="5">
        <f t="shared" si="76"/>
        <v>0</v>
      </c>
    </row>
    <row r="4928" spans="1:8">
      <c r="A4928" s="3">
        <f>-1981 -1</f>
        <v>-1982</v>
      </c>
      <c r="B4928" s="1">
        <f>IF(ISERROR(SEARCH(" ",A4928)), 0, SEARCH(" ",A4928))</f>
        <v>0</v>
      </c>
      <c r="C4928" s="1">
        <f>IF(0=B4928,-1,LEFT(A4928,B4928-1)+0)</f>
        <v>-1</v>
      </c>
      <c r="D4928" s="1">
        <f>IF(B4928=0,-1,RIGHT(A4928,LEN(A4928)-B4928)+0)</f>
        <v>-1</v>
      </c>
      <c r="F4928" s="1">
        <f>IF(C4928&lt;0,443300000,44330*(1-POWER(C4928/$A$1,1/5.255))*1000)</f>
        <v>443300000</v>
      </c>
      <c r="H4928" s="5">
        <f t="shared" si="76"/>
        <v>0</v>
      </c>
    </row>
    <row r="4929" spans="1:8">
      <c r="A4929" s="3">
        <f>-2001 -1</f>
        <v>-2002</v>
      </c>
      <c r="B4929" s="1">
        <f>IF(ISERROR(SEARCH(" ",A4929)), 0, SEARCH(" ",A4929))</f>
        <v>0</v>
      </c>
      <c r="C4929" s="1">
        <f>IF(0=B4929,-1,LEFT(A4929,B4929-1)+0)</f>
        <v>-1</v>
      </c>
      <c r="D4929" s="1">
        <f>IF(B4929=0,-1,RIGHT(A4929,LEN(A4929)-B4929)+0)</f>
        <v>-1</v>
      </c>
      <c r="F4929" s="1">
        <f>IF(C4929&lt;0,443300000,44330*(1-POWER(C4929/$A$1,1/5.255))*1000)</f>
        <v>443300000</v>
      </c>
      <c r="H4929" s="5">
        <f t="shared" si="76"/>
        <v>0</v>
      </c>
    </row>
    <row r="4930" spans="1:8">
      <c r="A4930" s="3">
        <f>-2021 -1</f>
        <v>-2022</v>
      </c>
      <c r="B4930" s="1">
        <f>IF(ISERROR(SEARCH(" ",A4930)), 0, SEARCH(" ",A4930))</f>
        <v>0</v>
      </c>
      <c r="C4930" s="1">
        <f>IF(0=B4930,-1,LEFT(A4930,B4930-1)+0)</f>
        <v>-1</v>
      </c>
      <c r="D4930" s="1">
        <f>IF(B4930=0,-1,RIGHT(A4930,LEN(A4930)-B4930)+0)</f>
        <v>-1</v>
      </c>
      <c r="F4930" s="1">
        <f>IF(C4930&lt;0,443300000,44330*(1-POWER(C4930/$A$1,1/5.255))*1000)</f>
        <v>443300000</v>
      </c>
      <c r="H4930" s="5">
        <f t="shared" si="76"/>
        <v>0</v>
      </c>
    </row>
    <row r="4931" spans="1:8">
      <c r="A4931" s="3">
        <f>-2041 -1</f>
        <v>-2042</v>
      </c>
      <c r="B4931" s="1">
        <f>IF(ISERROR(SEARCH(" ",A4931)), 0, SEARCH(" ",A4931))</f>
        <v>0</v>
      </c>
      <c r="C4931" s="1">
        <f>IF(0=B4931,-1,LEFT(A4931,B4931-1)+0)</f>
        <v>-1</v>
      </c>
      <c r="D4931" s="1">
        <f>IF(B4931=0,-1,RIGHT(A4931,LEN(A4931)-B4931)+0)</f>
        <v>-1</v>
      </c>
      <c r="F4931" s="1">
        <f>IF(C4931&lt;0,443300000,44330*(1-POWER(C4931/$A$1,1/5.255))*1000)</f>
        <v>443300000</v>
      </c>
      <c r="H4931" s="5">
        <f t="shared" si="76"/>
        <v>0</v>
      </c>
    </row>
    <row r="4932" spans="1:8">
      <c r="A4932" s="3">
        <f>-2061 -1</f>
        <v>-2062</v>
      </c>
      <c r="B4932" s="1">
        <f>IF(ISERROR(SEARCH(" ",A4932)), 0, SEARCH(" ",A4932))</f>
        <v>0</v>
      </c>
      <c r="C4932" s="1">
        <f>IF(0=B4932,-1,LEFT(A4932,B4932-1)+0)</f>
        <v>-1</v>
      </c>
      <c r="D4932" s="1">
        <f>IF(B4932=0,-1,RIGHT(A4932,LEN(A4932)-B4932)+0)</f>
        <v>-1</v>
      </c>
      <c r="F4932" s="1">
        <f>IF(C4932&lt;0,443300000,44330*(1-POWER(C4932/$A$1,1/5.255))*1000)</f>
        <v>443300000</v>
      </c>
      <c r="H4932" s="5">
        <f t="shared" ref="H4932:H4995" si="77">IF(D4932&gt;0,ABS((F4932-D4932)/D4932),0)</f>
        <v>0</v>
      </c>
    </row>
    <row r="4933" spans="1:8">
      <c r="A4933" s="3">
        <f>-2081 -1</f>
        <v>-2082</v>
      </c>
      <c r="B4933" s="1">
        <f>IF(ISERROR(SEARCH(" ",A4933)), 0, SEARCH(" ",A4933))</f>
        <v>0</v>
      </c>
      <c r="C4933" s="1">
        <f>IF(0=B4933,-1,LEFT(A4933,B4933-1)+0)</f>
        <v>-1</v>
      </c>
      <c r="D4933" s="1">
        <f>IF(B4933=0,-1,RIGHT(A4933,LEN(A4933)-B4933)+0)</f>
        <v>-1</v>
      </c>
      <c r="F4933" s="1">
        <f>IF(C4933&lt;0,443300000,44330*(1-POWER(C4933/$A$1,1/5.255))*1000)</f>
        <v>443300000</v>
      </c>
      <c r="H4933" s="5">
        <f t="shared" si="77"/>
        <v>0</v>
      </c>
    </row>
    <row r="4934" spans="1:8">
      <c r="A4934" s="3">
        <f>-2101 -1</f>
        <v>-2102</v>
      </c>
      <c r="B4934" s="1">
        <f>IF(ISERROR(SEARCH(" ",A4934)), 0, SEARCH(" ",A4934))</f>
        <v>0</v>
      </c>
      <c r="C4934" s="1">
        <f>IF(0=B4934,-1,LEFT(A4934,B4934-1)+0)</f>
        <v>-1</v>
      </c>
      <c r="D4934" s="1">
        <f>IF(B4934=0,-1,RIGHT(A4934,LEN(A4934)-B4934)+0)</f>
        <v>-1</v>
      </c>
      <c r="F4934" s="1">
        <f>IF(C4934&lt;0,443300000,44330*(1-POWER(C4934/$A$1,1/5.255))*1000)</f>
        <v>443300000</v>
      </c>
      <c r="H4934" s="5">
        <f t="shared" si="77"/>
        <v>0</v>
      </c>
    </row>
    <row r="4935" spans="1:8">
      <c r="A4935" s="3">
        <f>-2121 -1</f>
        <v>-2122</v>
      </c>
      <c r="B4935" s="1">
        <f>IF(ISERROR(SEARCH(" ",A4935)), 0, SEARCH(" ",A4935))</f>
        <v>0</v>
      </c>
      <c r="C4935" s="1">
        <f>IF(0=B4935,-1,LEFT(A4935,B4935-1)+0)</f>
        <v>-1</v>
      </c>
      <c r="D4935" s="1">
        <f>IF(B4935=0,-1,RIGHT(A4935,LEN(A4935)-B4935)+0)</f>
        <v>-1</v>
      </c>
      <c r="F4935" s="1">
        <f>IF(C4935&lt;0,443300000,44330*(1-POWER(C4935/$A$1,1/5.255))*1000)</f>
        <v>443300000</v>
      </c>
      <c r="H4935" s="5">
        <f t="shared" si="77"/>
        <v>0</v>
      </c>
    </row>
    <row r="4936" spans="1:8">
      <c r="A4936" s="3">
        <f>-2141 -1</f>
        <v>-2142</v>
      </c>
      <c r="B4936" s="1">
        <f>IF(ISERROR(SEARCH(" ",A4936)), 0, SEARCH(" ",A4936))</f>
        <v>0</v>
      </c>
      <c r="C4936" s="1">
        <f>IF(0=B4936,-1,LEFT(A4936,B4936-1)+0)</f>
        <v>-1</v>
      </c>
      <c r="D4936" s="1">
        <f>IF(B4936=0,-1,RIGHT(A4936,LEN(A4936)-B4936)+0)</f>
        <v>-1</v>
      </c>
      <c r="F4936" s="1">
        <f>IF(C4936&lt;0,443300000,44330*(1-POWER(C4936/$A$1,1/5.255))*1000)</f>
        <v>443300000</v>
      </c>
      <c r="H4936" s="5">
        <f t="shared" si="77"/>
        <v>0</v>
      </c>
    </row>
    <row r="4937" spans="1:8">
      <c r="A4937" s="3">
        <f>-2161 -1</f>
        <v>-2162</v>
      </c>
      <c r="B4937" s="1">
        <f>IF(ISERROR(SEARCH(" ",A4937)), 0, SEARCH(" ",A4937))</f>
        <v>0</v>
      </c>
      <c r="C4937" s="1">
        <f>IF(0=B4937,-1,LEFT(A4937,B4937-1)+0)</f>
        <v>-1</v>
      </c>
      <c r="D4937" s="1">
        <f>IF(B4937=0,-1,RIGHT(A4937,LEN(A4937)-B4937)+0)</f>
        <v>-1</v>
      </c>
      <c r="F4937" s="1">
        <f>IF(C4937&lt;0,443300000,44330*(1-POWER(C4937/$A$1,1/5.255))*1000)</f>
        <v>443300000</v>
      </c>
      <c r="H4937" s="5">
        <f t="shared" si="77"/>
        <v>0</v>
      </c>
    </row>
    <row r="4938" spans="1:8">
      <c r="A4938" s="3">
        <f>-2181 -1</f>
        <v>-2182</v>
      </c>
      <c r="B4938" s="1">
        <f>IF(ISERROR(SEARCH(" ",A4938)), 0, SEARCH(" ",A4938))</f>
        <v>0</v>
      </c>
      <c r="C4938" s="1">
        <f>IF(0=B4938,-1,LEFT(A4938,B4938-1)+0)</f>
        <v>-1</v>
      </c>
      <c r="D4938" s="1">
        <f>IF(B4938=0,-1,RIGHT(A4938,LEN(A4938)-B4938)+0)</f>
        <v>-1</v>
      </c>
      <c r="F4938" s="1">
        <f>IF(C4938&lt;0,443300000,44330*(1-POWER(C4938/$A$1,1/5.255))*1000)</f>
        <v>443300000</v>
      </c>
      <c r="H4938" s="5">
        <f t="shared" si="77"/>
        <v>0</v>
      </c>
    </row>
    <row r="4939" spans="1:8">
      <c r="A4939" s="3">
        <f>-2201 -1</f>
        <v>-2202</v>
      </c>
      <c r="B4939" s="1">
        <f>IF(ISERROR(SEARCH(" ",A4939)), 0, SEARCH(" ",A4939))</f>
        <v>0</v>
      </c>
      <c r="C4939" s="1">
        <f>IF(0=B4939,-1,LEFT(A4939,B4939-1)+0)</f>
        <v>-1</v>
      </c>
      <c r="D4939" s="1">
        <f>IF(B4939=0,-1,RIGHT(A4939,LEN(A4939)-B4939)+0)</f>
        <v>-1</v>
      </c>
      <c r="F4939" s="1">
        <f>IF(C4939&lt;0,443300000,44330*(1-POWER(C4939/$A$1,1/5.255))*1000)</f>
        <v>443300000</v>
      </c>
      <c r="H4939" s="5">
        <f t="shared" si="77"/>
        <v>0</v>
      </c>
    </row>
    <row r="4940" spans="1:8">
      <c r="A4940" s="3">
        <f>-2221 -1</f>
        <v>-2222</v>
      </c>
      <c r="B4940" s="1">
        <f>IF(ISERROR(SEARCH(" ",A4940)), 0, SEARCH(" ",A4940))</f>
        <v>0</v>
      </c>
      <c r="C4940" s="1">
        <f>IF(0=B4940,-1,LEFT(A4940,B4940-1)+0)</f>
        <v>-1</v>
      </c>
      <c r="D4940" s="1">
        <f>IF(B4940=0,-1,RIGHT(A4940,LEN(A4940)-B4940)+0)</f>
        <v>-1</v>
      </c>
      <c r="F4940" s="1">
        <f>IF(C4940&lt;0,443300000,44330*(1-POWER(C4940/$A$1,1/5.255))*1000)</f>
        <v>443300000</v>
      </c>
      <c r="H4940" s="5">
        <f t="shared" si="77"/>
        <v>0</v>
      </c>
    </row>
    <row r="4941" spans="1:8">
      <c r="A4941" s="3">
        <f>-2241 -1</f>
        <v>-2242</v>
      </c>
      <c r="B4941" s="1">
        <f>IF(ISERROR(SEARCH(" ",A4941)), 0, SEARCH(" ",A4941))</f>
        <v>0</v>
      </c>
      <c r="C4941" s="1">
        <f>IF(0=B4941,-1,LEFT(A4941,B4941-1)+0)</f>
        <v>-1</v>
      </c>
      <c r="D4941" s="1">
        <f>IF(B4941=0,-1,RIGHT(A4941,LEN(A4941)-B4941)+0)</f>
        <v>-1</v>
      </c>
      <c r="F4941" s="1">
        <f>IF(C4941&lt;0,443300000,44330*(1-POWER(C4941/$A$1,1/5.255))*1000)</f>
        <v>443300000</v>
      </c>
      <c r="H4941" s="5">
        <f t="shared" si="77"/>
        <v>0</v>
      </c>
    </row>
    <row r="4942" spans="1:8">
      <c r="A4942" s="3">
        <f>-2261 -1</f>
        <v>-2262</v>
      </c>
      <c r="B4942" s="1">
        <f>IF(ISERROR(SEARCH(" ",A4942)), 0, SEARCH(" ",A4942))</f>
        <v>0</v>
      </c>
      <c r="C4942" s="1">
        <f>IF(0=B4942,-1,LEFT(A4942,B4942-1)+0)</f>
        <v>-1</v>
      </c>
      <c r="D4942" s="1">
        <f>IF(B4942=0,-1,RIGHT(A4942,LEN(A4942)-B4942)+0)</f>
        <v>-1</v>
      </c>
      <c r="F4942" s="1">
        <f>IF(C4942&lt;0,443300000,44330*(1-POWER(C4942/$A$1,1/5.255))*1000)</f>
        <v>443300000</v>
      </c>
      <c r="H4942" s="5">
        <f t="shared" si="77"/>
        <v>0</v>
      </c>
    </row>
    <row r="4943" spans="1:8">
      <c r="A4943" s="3">
        <f>-2281 -1</f>
        <v>-2282</v>
      </c>
      <c r="B4943" s="1">
        <f>IF(ISERROR(SEARCH(" ",A4943)), 0, SEARCH(" ",A4943))</f>
        <v>0</v>
      </c>
      <c r="C4943" s="1">
        <f>IF(0=B4943,-1,LEFT(A4943,B4943-1)+0)</f>
        <v>-1</v>
      </c>
      <c r="D4943" s="1">
        <f>IF(B4943=0,-1,RIGHT(A4943,LEN(A4943)-B4943)+0)</f>
        <v>-1</v>
      </c>
      <c r="F4943" s="1">
        <f>IF(C4943&lt;0,443300000,44330*(1-POWER(C4943/$A$1,1/5.255))*1000)</f>
        <v>443300000</v>
      </c>
      <c r="H4943" s="5">
        <f t="shared" si="77"/>
        <v>0</v>
      </c>
    </row>
    <row r="4944" spans="1:8">
      <c r="A4944" s="3">
        <f>-2301 -1</f>
        <v>-2302</v>
      </c>
      <c r="B4944" s="1">
        <f>IF(ISERROR(SEARCH(" ",A4944)), 0, SEARCH(" ",A4944))</f>
        <v>0</v>
      </c>
      <c r="C4944" s="1">
        <f>IF(0=B4944,-1,LEFT(A4944,B4944-1)+0)</f>
        <v>-1</v>
      </c>
      <c r="D4944" s="1">
        <f>IF(B4944=0,-1,RIGHT(A4944,LEN(A4944)-B4944)+0)</f>
        <v>-1</v>
      </c>
      <c r="F4944" s="1">
        <f>IF(C4944&lt;0,443300000,44330*(1-POWER(C4944/$A$1,1/5.255))*1000)</f>
        <v>443300000</v>
      </c>
      <c r="H4944" s="5">
        <f t="shared" si="77"/>
        <v>0</v>
      </c>
    </row>
    <row r="4945" spans="1:8">
      <c r="A4945" s="3">
        <f>-2321 -1</f>
        <v>-2322</v>
      </c>
      <c r="B4945" s="1">
        <f>IF(ISERROR(SEARCH(" ",A4945)), 0, SEARCH(" ",A4945))</f>
        <v>0</v>
      </c>
      <c r="C4945" s="1">
        <f>IF(0=B4945,-1,LEFT(A4945,B4945-1)+0)</f>
        <v>-1</v>
      </c>
      <c r="D4945" s="1">
        <f>IF(B4945=0,-1,RIGHT(A4945,LEN(A4945)-B4945)+0)</f>
        <v>-1</v>
      </c>
      <c r="F4945" s="1">
        <f>IF(C4945&lt;0,443300000,44330*(1-POWER(C4945/$A$1,1/5.255))*1000)</f>
        <v>443300000</v>
      </c>
      <c r="H4945" s="5">
        <f t="shared" si="77"/>
        <v>0</v>
      </c>
    </row>
    <row r="4946" spans="1:8">
      <c r="A4946" s="3">
        <f>-2341 -1</f>
        <v>-2342</v>
      </c>
      <c r="B4946" s="1">
        <f>IF(ISERROR(SEARCH(" ",A4946)), 0, SEARCH(" ",A4946))</f>
        <v>0</v>
      </c>
      <c r="C4946" s="1">
        <f>IF(0=B4946,-1,LEFT(A4946,B4946-1)+0)</f>
        <v>-1</v>
      </c>
      <c r="D4946" s="1">
        <f>IF(B4946=0,-1,RIGHT(A4946,LEN(A4946)-B4946)+0)</f>
        <v>-1</v>
      </c>
      <c r="F4946" s="1">
        <f>IF(C4946&lt;0,443300000,44330*(1-POWER(C4946/$A$1,1/5.255))*1000)</f>
        <v>443300000</v>
      </c>
      <c r="H4946" s="5">
        <f t="shared" si="77"/>
        <v>0</v>
      </c>
    </row>
    <row r="4947" spans="1:8">
      <c r="A4947" s="3">
        <f>-2361 -1</f>
        <v>-2362</v>
      </c>
      <c r="B4947" s="1">
        <f>IF(ISERROR(SEARCH(" ",A4947)), 0, SEARCH(" ",A4947))</f>
        <v>0</v>
      </c>
      <c r="C4947" s="1">
        <f>IF(0=B4947,-1,LEFT(A4947,B4947-1)+0)</f>
        <v>-1</v>
      </c>
      <c r="D4947" s="1">
        <f>IF(B4947=0,-1,RIGHT(A4947,LEN(A4947)-B4947)+0)</f>
        <v>-1</v>
      </c>
      <c r="F4947" s="1">
        <f>IF(C4947&lt;0,443300000,44330*(1-POWER(C4947/$A$1,1/5.255))*1000)</f>
        <v>443300000</v>
      </c>
      <c r="H4947" s="5">
        <f t="shared" si="77"/>
        <v>0</v>
      </c>
    </row>
    <row r="4948" spans="1:8">
      <c r="A4948" s="3">
        <f>-2381 -1</f>
        <v>-2382</v>
      </c>
      <c r="B4948" s="1">
        <f>IF(ISERROR(SEARCH(" ",A4948)), 0, SEARCH(" ",A4948))</f>
        <v>0</v>
      </c>
      <c r="C4948" s="1">
        <f>IF(0=B4948,-1,LEFT(A4948,B4948-1)+0)</f>
        <v>-1</v>
      </c>
      <c r="D4948" s="1">
        <f>IF(B4948=0,-1,RIGHT(A4948,LEN(A4948)-B4948)+0)</f>
        <v>-1</v>
      </c>
      <c r="F4948" s="1">
        <f>IF(C4948&lt;0,443300000,44330*(1-POWER(C4948/$A$1,1/5.255))*1000)</f>
        <v>443300000</v>
      </c>
      <c r="H4948" s="5">
        <f t="shared" si="77"/>
        <v>0</v>
      </c>
    </row>
    <row r="4949" spans="1:8">
      <c r="A4949" s="3">
        <f>-2401 -1</f>
        <v>-2402</v>
      </c>
      <c r="B4949" s="1">
        <f>IF(ISERROR(SEARCH(" ",A4949)), 0, SEARCH(" ",A4949))</f>
        <v>0</v>
      </c>
      <c r="C4949" s="1">
        <f>IF(0=B4949,-1,LEFT(A4949,B4949-1)+0)</f>
        <v>-1</v>
      </c>
      <c r="D4949" s="1">
        <f>IF(B4949=0,-1,RIGHT(A4949,LEN(A4949)-B4949)+0)</f>
        <v>-1</v>
      </c>
      <c r="F4949" s="1">
        <f>IF(C4949&lt;0,443300000,44330*(1-POWER(C4949/$A$1,1/5.255))*1000)</f>
        <v>443300000</v>
      </c>
      <c r="H4949" s="5">
        <f t="shared" si="77"/>
        <v>0</v>
      </c>
    </row>
    <row r="4950" spans="1:8">
      <c r="A4950" s="3">
        <f>-2421 -1</f>
        <v>-2422</v>
      </c>
      <c r="B4950" s="1">
        <f>IF(ISERROR(SEARCH(" ",A4950)), 0, SEARCH(" ",A4950))</f>
        <v>0</v>
      </c>
      <c r="C4950" s="1">
        <f>IF(0=B4950,-1,LEFT(A4950,B4950-1)+0)</f>
        <v>-1</v>
      </c>
      <c r="D4950" s="1">
        <f>IF(B4950=0,-1,RIGHT(A4950,LEN(A4950)-B4950)+0)</f>
        <v>-1</v>
      </c>
      <c r="F4950" s="1">
        <f>IF(C4950&lt;0,443300000,44330*(1-POWER(C4950/$A$1,1/5.255))*1000)</f>
        <v>443300000</v>
      </c>
      <c r="H4950" s="5">
        <f t="shared" si="77"/>
        <v>0</v>
      </c>
    </row>
    <row r="4951" spans="1:8">
      <c r="A4951" s="3">
        <f>-2441 -1</f>
        <v>-2442</v>
      </c>
      <c r="B4951" s="1">
        <f>IF(ISERROR(SEARCH(" ",A4951)), 0, SEARCH(" ",A4951))</f>
        <v>0</v>
      </c>
      <c r="C4951" s="1">
        <f>IF(0=B4951,-1,LEFT(A4951,B4951-1)+0)</f>
        <v>-1</v>
      </c>
      <c r="D4951" s="1">
        <f>IF(B4951=0,-1,RIGHT(A4951,LEN(A4951)-B4951)+0)</f>
        <v>-1</v>
      </c>
      <c r="F4951" s="1">
        <f>IF(C4951&lt;0,443300000,44330*(1-POWER(C4951/$A$1,1/5.255))*1000)</f>
        <v>443300000</v>
      </c>
      <c r="H4951" s="5">
        <f t="shared" si="77"/>
        <v>0</v>
      </c>
    </row>
    <row r="4952" spans="1:8">
      <c r="A4952" s="3">
        <f>-2461 -1</f>
        <v>-2462</v>
      </c>
      <c r="B4952" s="1">
        <f>IF(ISERROR(SEARCH(" ",A4952)), 0, SEARCH(" ",A4952))</f>
        <v>0</v>
      </c>
      <c r="C4952" s="1">
        <f>IF(0=B4952,-1,LEFT(A4952,B4952-1)+0)</f>
        <v>-1</v>
      </c>
      <c r="D4952" s="1">
        <f>IF(B4952=0,-1,RIGHT(A4952,LEN(A4952)-B4952)+0)</f>
        <v>-1</v>
      </c>
      <c r="F4952" s="1">
        <f>IF(C4952&lt;0,443300000,44330*(1-POWER(C4952/$A$1,1/5.255))*1000)</f>
        <v>443300000</v>
      </c>
      <c r="H4952" s="5">
        <f t="shared" si="77"/>
        <v>0</v>
      </c>
    </row>
    <row r="4953" spans="1:8">
      <c r="A4953" s="3">
        <f>-2481 -1</f>
        <v>-2482</v>
      </c>
      <c r="B4953" s="1">
        <f>IF(ISERROR(SEARCH(" ",A4953)), 0, SEARCH(" ",A4953))</f>
        <v>0</v>
      </c>
      <c r="C4953" s="1">
        <f>IF(0=B4953,-1,LEFT(A4953,B4953-1)+0)</f>
        <v>-1</v>
      </c>
      <c r="D4953" s="1">
        <f>IF(B4953=0,-1,RIGHT(A4953,LEN(A4953)-B4953)+0)</f>
        <v>-1</v>
      </c>
      <c r="F4953" s="1">
        <f>IF(C4953&lt;0,443300000,44330*(1-POWER(C4953/$A$1,1/5.255))*1000)</f>
        <v>443300000</v>
      </c>
      <c r="H4953" s="5">
        <f t="shared" si="77"/>
        <v>0</v>
      </c>
    </row>
    <row r="4954" spans="1:8">
      <c r="A4954" s="3">
        <f>-2501 -1</f>
        <v>-2502</v>
      </c>
      <c r="B4954" s="1">
        <f>IF(ISERROR(SEARCH(" ",A4954)), 0, SEARCH(" ",A4954))</f>
        <v>0</v>
      </c>
      <c r="C4954" s="1">
        <f>IF(0=B4954,-1,LEFT(A4954,B4954-1)+0)</f>
        <v>-1</v>
      </c>
      <c r="D4954" s="1">
        <f>IF(B4954=0,-1,RIGHT(A4954,LEN(A4954)-B4954)+0)</f>
        <v>-1</v>
      </c>
      <c r="F4954" s="1">
        <f>IF(C4954&lt;0,443300000,44330*(1-POWER(C4954/$A$1,1/5.255))*1000)</f>
        <v>443300000</v>
      </c>
      <c r="H4954" s="5">
        <f t="shared" si="77"/>
        <v>0</v>
      </c>
    </row>
    <row r="4955" spans="1:8">
      <c r="A4955" s="3">
        <f>-2521 -1</f>
        <v>-2522</v>
      </c>
      <c r="B4955" s="1">
        <f>IF(ISERROR(SEARCH(" ",A4955)), 0, SEARCH(" ",A4955))</f>
        <v>0</v>
      </c>
      <c r="C4955" s="1">
        <f>IF(0=B4955,-1,LEFT(A4955,B4955-1)+0)</f>
        <v>-1</v>
      </c>
      <c r="D4955" s="1">
        <f>IF(B4955=0,-1,RIGHT(A4955,LEN(A4955)-B4955)+0)</f>
        <v>-1</v>
      </c>
      <c r="F4955" s="1">
        <f>IF(C4955&lt;0,443300000,44330*(1-POWER(C4955/$A$1,1/5.255))*1000)</f>
        <v>443300000</v>
      </c>
      <c r="H4955" s="5">
        <f t="shared" si="77"/>
        <v>0</v>
      </c>
    </row>
    <row r="4956" spans="1:8">
      <c r="A4956" s="3">
        <f>-2541 -1</f>
        <v>-2542</v>
      </c>
      <c r="B4956" s="1">
        <f>IF(ISERROR(SEARCH(" ",A4956)), 0, SEARCH(" ",A4956))</f>
        <v>0</v>
      </c>
      <c r="C4956" s="1">
        <f>IF(0=B4956,-1,LEFT(A4956,B4956-1)+0)</f>
        <v>-1</v>
      </c>
      <c r="D4956" s="1">
        <f>IF(B4956=0,-1,RIGHT(A4956,LEN(A4956)-B4956)+0)</f>
        <v>-1</v>
      </c>
      <c r="F4956" s="1">
        <f>IF(C4956&lt;0,443300000,44330*(1-POWER(C4956/$A$1,1/5.255))*1000)</f>
        <v>443300000</v>
      </c>
      <c r="H4956" s="5">
        <f t="shared" si="77"/>
        <v>0</v>
      </c>
    </row>
    <row r="4957" spans="1:8">
      <c r="A4957" s="3">
        <f>-2561 -1</f>
        <v>-2562</v>
      </c>
      <c r="B4957" s="1">
        <f>IF(ISERROR(SEARCH(" ",A4957)), 0, SEARCH(" ",A4957))</f>
        <v>0</v>
      </c>
      <c r="C4957" s="1">
        <f>IF(0=B4957,-1,LEFT(A4957,B4957-1)+0)</f>
        <v>-1</v>
      </c>
      <c r="D4957" s="1">
        <f>IF(B4957=0,-1,RIGHT(A4957,LEN(A4957)-B4957)+0)</f>
        <v>-1</v>
      </c>
      <c r="F4957" s="1">
        <f>IF(C4957&lt;0,443300000,44330*(1-POWER(C4957/$A$1,1/5.255))*1000)</f>
        <v>443300000</v>
      </c>
      <c r="H4957" s="5">
        <f t="shared" si="77"/>
        <v>0</v>
      </c>
    </row>
    <row r="4958" spans="1:8">
      <c r="A4958" s="3">
        <f>-2581 -1</f>
        <v>-2582</v>
      </c>
      <c r="B4958" s="1">
        <f>IF(ISERROR(SEARCH(" ",A4958)), 0, SEARCH(" ",A4958))</f>
        <v>0</v>
      </c>
      <c r="C4958" s="1">
        <f>IF(0=B4958,-1,LEFT(A4958,B4958-1)+0)</f>
        <v>-1</v>
      </c>
      <c r="D4958" s="1">
        <f>IF(B4958=0,-1,RIGHT(A4958,LEN(A4958)-B4958)+0)</f>
        <v>-1</v>
      </c>
      <c r="F4958" s="1">
        <f>IF(C4958&lt;0,443300000,44330*(1-POWER(C4958/$A$1,1/5.255))*1000)</f>
        <v>443300000</v>
      </c>
      <c r="H4958" s="5">
        <f t="shared" si="77"/>
        <v>0</v>
      </c>
    </row>
    <row r="4959" spans="1:8">
      <c r="A4959" s="3">
        <f>-2601 -1</f>
        <v>-2602</v>
      </c>
      <c r="B4959" s="1">
        <f>IF(ISERROR(SEARCH(" ",A4959)), 0, SEARCH(" ",A4959))</f>
        <v>0</v>
      </c>
      <c r="C4959" s="1">
        <f>IF(0=B4959,-1,LEFT(A4959,B4959-1)+0)</f>
        <v>-1</v>
      </c>
      <c r="D4959" s="1">
        <f>IF(B4959=0,-1,RIGHT(A4959,LEN(A4959)-B4959)+0)</f>
        <v>-1</v>
      </c>
      <c r="F4959" s="1">
        <f>IF(C4959&lt;0,443300000,44330*(1-POWER(C4959/$A$1,1/5.255))*1000)</f>
        <v>443300000</v>
      </c>
      <c r="H4959" s="5">
        <f t="shared" si="77"/>
        <v>0</v>
      </c>
    </row>
    <row r="4960" spans="1:8">
      <c r="A4960" s="3">
        <f>-2621 -1</f>
        <v>-2622</v>
      </c>
      <c r="B4960" s="1">
        <f>IF(ISERROR(SEARCH(" ",A4960)), 0, SEARCH(" ",A4960))</f>
        <v>0</v>
      </c>
      <c r="C4960" s="1">
        <f>IF(0=B4960,-1,LEFT(A4960,B4960-1)+0)</f>
        <v>-1</v>
      </c>
      <c r="D4960" s="1">
        <f>IF(B4960=0,-1,RIGHT(A4960,LEN(A4960)-B4960)+0)</f>
        <v>-1</v>
      </c>
      <c r="F4960" s="1">
        <f>IF(C4960&lt;0,443300000,44330*(1-POWER(C4960/$A$1,1/5.255))*1000)</f>
        <v>443300000</v>
      </c>
      <c r="H4960" s="5">
        <f t="shared" si="77"/>
        <v>0</v>
      </c>
    </row>
    <row r="4961" spans="1:8">
      <c r="A4961" s="3">
        <f>-2641 -1</f>
        <v>-2642</v>
      </c>
      <c r="B4961" s="1">
        <f>IF(ISERROR(SEARCH(" ",A4961)), 0, SEARCH(" ",A4961))</f>
        <v>0</v>
      </c>
      <c r="C4961" s="1">
        <f>IF(0=B4961,-1,LEFT(A4961,B4961-1)+0)</f>
        <v>-1</v>
      </c>
      <c r="D4961" s="1">
        <f>IF(B4961=0,-1,RIGHT(A4961,LEN(A4961)-B4961)+0)</f>
        <v>-1</v>
      </c>
      <c r="F4961" s="1">
        <f>IF(C4961&lt;0,443300000,44330*(1-POWER(C4961/$A$1,1/5.255))*1000)</f>
        <v>443300000</v>
      </c>
      <c r="H4961" s="5">
        <f t="shared" si="77"/>
        <v>0</v>
      </c>
    </row>
    <row r="4962" spans="1:8">
      <c r="A4962" s="3">
        <f>-2661 -1</f>
        <v>-2662</v>
      </c>
      <c r="B4962" s="1">
        <f>IF(ISERROR(SEARCH(" ",A4962)), 0, SEARCH(" ",A4962))</f>
        <v>0</v>
      </c>
      <c r="C4962" s="1">
        <f>IF(0=B4962,-1,LEFT(A4962,B4962-1)+0)</f>
        <v>-1</v>
      </c>
      <c r="D4962" s="1">
        <f>IF(B4962=0,-1,RIGHT(A4962,LEN(A4962)-B4962)+0)</f>
        <v>-1</v>
      </c>
      <c r="F4962" s="1">
        <f>IF(C4962&lt;0,443300000,44330*(1-POWER(C4962/$A$1,1/5.255))*1000)</f>
        <v>443300000</v>
      </c>
      <c r="H4962" s="5">
        <f t="shared" si="77"/>
        <v>0</v>
      </c>
    </row>
    <row r="4963" spans="1:8">
      <c r="A4963" s="3">
        <f>-2681 -1</f>
        <v>-2682</v>
      </c>
      <c r="B4963" s="1">
        <f>IF(ISERROR(SEARCH(" ",A4963)), 0, SEARCH(" ",A4963))</f>
        <v>0</v>
      </c>
      <c r="C4963" s="1">
        <f>IF(0=B4963,-1,LEFT(A4963,B4963-1)+0)</f>
        <v>-1</v>
      </c>
      <c r="D4963" s="1">
        <f>IF(B4963=0,-1,RIGHT(A4963,LEN(A4963)-B4963)+0)</f>
        <v>-1</v>
      </c>
      <c r="F4963" s="1">
        <f>IF(C4963&lt;0,443300000,44330*(1-POWER(C4963/$A$1,1/5.255))*1000)</f>
        <v>443300000</v>
      </c>
      <c r="H4963" s="5">
        <f t="shared" si="77"/>
        <v>0</v>
      </c>
    </row>
    <row r="4964" spans="1:8">
      <c r="A4964" s="3">
        <f>-2701 -1</f>
        <v>-2702</v>
      </c>
      <c r="B4964" s="1">
        <f>IF(ISERROR(SEARCH(" ",A4964)), 0, SEARCH(" ",A4964))</f>
        <v>0</v>
      </c>
      <c r="C4964" s="1">
        <f>IF(0=B4964,-1,LEFT(A4964,B4964-1)+0)</f>
        <v>-1</v>
      </c>
      <c r="D4964" s="1">
        <f>IF(B4964=0,-1,RIGHT(A4964,LEN(A4964)-B4964)+0)</f>
        <v>-1</v>
      </c>
      <c r="F4964" s="1">
        <f>IF(C4964&lt;0,443300000,44330*(1-POWER(C4964/$A$1,1/5.255))*1000)</f>
        <v>443300000</v>
      </c>
      <c r="H4964" s="5">
        <f t="shared" si="77"/>
        <v>0</v>
      </c>
    </row>
    <row r="4965" spans="1:8">
      <c r="A4965" s="3">
        <f>-2721 -1</f>
        <v>-2722</v>
      </c>
      <c r="B4965" s="1">
        <f>IF(ISERROR(SEARCH(" ",A4965)), 0, SEARCH(" ",A4965))</f>
        <v>0</v>
      </c>
      <c r="C4965" s="1">
        <f>IF(0=B4965,-1,LEFT(A4965,B4965-1)+0)</f>
        <v>-1</v>
      </c>
      <c r="D4965" s="1">
        <f>IF(B4965=0,-1,RIGHT(A4965,LEN(A4965)-B4965)+0)</f>
        <v>-1</v>
      </c>
      <c r="F4965" s="1">
        <f>IF(C4965&lt;0,443300000,44330*(1-POWER(C4965/$A$1,1/5.255))*1000)</f>
        <v>443300000</v>
      </c>
      <c r="H4965" s="5">
        <f t="shared" si="77"/>
        <v>0</v>
      </c>
    </row>
    <row r="4966" spans="1:8">
      <c r="A4966" s="3">
        <f>-2741 -1</f>
        <v>-2742</v>
      </c>
      <c r="B4966" s="1">
        <f>IF(ISERROR(SEARCH(" ",A4966)), 0, SEARCH(" ",A4966))</f>
        <v>0</v>
      </c>
      <c r="C4966" s="1">
        <f>IF(0=B4966,-1,LEFT(A4966,B4966-1)+0)</f>
        <v>-1</v>
      </c>
      <c r="D4966" s="1">
        <f>IF(B4966=0,-1,RIGHT(A4966,LEN(A4966)-B4966)+0)</f>
        <v>-1</v>
      </c>
      <c r="F4966" s="1">
        <f>IF(C4966&lt;0,443300000,44330*(1-POWER(C4966/$A$1,1/5.255))*1000)</f>
        <v>443300000</v>
      </c>
      <c r="H4966" s="5">
        <f t="shared" si="77"/>
        <v>0</v>
      </c>
    </row>
    <row r="4967" spans="1:8">
      <c r="A4967" s="3">
        <f>-2761 -1</f>
        <v>-2762</v>
      </c>
      <c r="B4967" s="1">
        <f>IF(ISERROR(SEARCH(" ",A4967)), 0, SEARCH(" ",A4967))</f>
        <v>0</v>
      </c>
      <c r="C4967" s="1">
        <f>IF(0=B4967,-1,LEFT(A4967,B4967-1)+0)</f>
        <v>-1</v>
      </c>
      <c r="D4967" s="1">
        <f>IF(B4967=0,-1,RIGHT(A4967,LEN(A4967)-B4967)+0)</f>
        <v>-1</v>
      </c>
      <c r="F4967" s="1">
        <f>IF(C4967&lt;0,443300000,44330*(1-POWER(C4967/$A$1,1/5.255))*1000)</f>
        <v>443300000</v>
      </c>
      <c r="H4967" s="5">
        <f t="shared" si="77"/>
        <v>0</v>
      </c>
    </row>
    <row r="4968" spans="1:8">
      <c r="A4968" s="3">
        <f>-2781 -1</f>
        <v>-2782</v>
      </c>
      <c r="B4968" s="1">
        <f>IF(ISERROR(SEARCH(" ",A4968)), 0, SEARCH(" ",A4968))</f>
        <v>0</v>
      </c>
      <c r="C4968" s="1">
        <f>IF(0=B4968,-1,LEFT(A4968,B4968-1)+0)</f>
        <v>-1</v>
      </c>
      <c r="D4968" s="1">
        <f>IF(B4968=0,-1,RIGHT(A4968,LEN(A4968)-B4968)+0)</f>
        <v>-1</v>
      </c>
      <c r="F4968" s="1">
        <f>IF(C4968&lt;0,443300000,44330*(1-POWER(C4968/$A$1,1/5.255))*1000)</f>
        <v>443300000</v>
      </c>
      <c r="H4968" s="5">
        <f t="shared" si="77"/>
        <v>0</v>
      </c>
    </row>
    <row r="4969" spans="1:8">
      <c r="A4969" s="3">
        <f>-2801 -1</f>
        <v>-2802</v>
      </c>
      <c r="B4969" s="1">
        <f>IF(ISERROR(SEARCH(" ",A4969)), 0, SEARCH(" ",A4969))</f>
        <v>0</v>
      </c>
      <c r="C4969" s="1">
        <f>IF(0=B4969,-1,LEFT(A4969,B4969-1)+0)</f>
        <v>-1</v>
      </c>
      <c r="D4969" s="1">
        <f>IF(B4969=0,-1,RIGHT(A4969,LEN(A4969)-B4969)+0)</f>
        <v>-1</v>
      </c>
      <c r="F4969" s="1">
        <f>IF(C4969&lt;0,443300000,44330*(1-POWER(C4969/$A$1,1/5.255))*1000)</f>
        <v>443300000</v>
      </c>
      <c r="H4969" s="5">
        <f t="shared" si="77"/>
        <v>0</v>
      </c>
    </row>
    <row r="4970" spans="1:8">
      <c r="A4970" s="3">
        <f>-2821 -1</f>
        <v>-2822</v>
      </c>
      <c r="B4970" s="1">
        <f>IF(ISERROR(SEARCH(" ",A4970)), 0, SEARCH(" ",A4970))</f>
        <v>0</v>
      </c>
      <c r="C4970" s="1">
        <f>IF(0=B4970,-1,LEFT(A4970,B4970-1)+0)</f>
        <v>-1</v>
      </c>
      <c r="D4970" s="1">
        <f>IF(B4970=0,-1,RIGHT(A4970,LEN(A4970)-B4970)+0)</f>
        <v>-1</v>
      </c>
      <c r="F4970" s="1">
        <f>IF(C4970&lt;0,443300000,44330*(1-POWER(C4970/$A$1,1/5.255))*1000)</f>
        <v>443300000</v>
      </c>
      <c r="H4970" s="5">
        <f t="shared" si="77"/>
        <v>0</v>
      </c>
    </row>
    <row r="4971" spans="1:8">
      <c r="A4971" s="3">
        <f>-2841 -1</f>
        <v>-2842</v>
      </c>
      <c r="B4971" s="1">
        <f>IF(ISERROR(SEARCH(" ",A4971)), 0, SEARCH(" ",A4971))</f>
        <v>0</v>
      </c>
      <c r="C4971" s="1">
        <f>IF(0=B4971,-1,LEFT(A4971,B4971-1)+0)</f>
        <v>-1</v>
      </c>
      <c r="D4971" s="1">
        <f>IF(B4971=0,-1,RIGHT(A4971,LEN(A4971)-B4971)+0)</f>
        <v>-1</v>
      </c>
      <c r="F4971" s="1">
        <f>IF(C4971&lt;0,443300000,44330*(1-POWER(C4971/$A$1,1/5.255))*1000)</f>
        <v>443300000</v>
      </c>
      <c r="H4971" s="5">
        <f t="shared" si="77"/>
        <v>0</v>
      </c>
    </row>
    <row r="4972" spans="1:8">
      <c r="A4972" s="3">
        <f>-2861 -1</f>
        <v>-2862</v>
      </c>
      <c r="B4972" s="1">
        <f>IF(ISERROR(SEARCH(" ",A4972)), 0, SEARCH(" ",A4972))</f>
        <v>0</v>
      </c>
      <c r="C4972" s="1">
        <f>IF(0=B4972,-1,LEFT(A4972,B4972-1)+0)</f>
        <v>-1</v>
      </c>
      <c r="D4972" s="1">
        <f>IF(B4972=0,-1,RIGHT(A4972,LEN(A4972)-B4972)+0)</f>
        <v>-1</v>
      </c>
      <c r="F4972" s="1">
        <f>IF(C4972&lt;0,443300000,44330*(1-POWER(C4972/$A$1,1/5.255))*1000)</f>
        <v>443300000</v>
      </c>
      <c r="H4972" s="5">
        <f t="shared" si="77"/>
        <v>0</v>
      </c>
    </row>
    <row r="4973" spans="1:8">
      <c r="A4973" s="3">
        <f>-2881 -1</f>
        <v>-2882</v>
      </c>
      <c r="B4973" s="1">
        <f>IF(ISERROR(SEARCH(" ",A4973)), 0, SEARCH(" ",A4973))</f>
        <v>0</v>
      </c>
      <c r="C4973" s="1">
        <f>IF(0=B4973,-1,LEFT(A4973,B4973-1)+0)</f>
        <v>-1</v>
      </c>
      <c r="D4973" s="1">
        <f>IF(B4973=0,-1,RIGHT(A4973,LEN(A4973)-B4973)+0)</f>
        <v>-1</v>
      </c>
      <c r="F4973" s="1">
        <f>IF(C4973&lt;0,443300000,44330*(1-POWER(C4973/$A$1,1/5.255))*1000)</f>
        <v>443300000</v>
      </c>
      <c r="H4973" s="5">
        <f t="shared" si="77"/>
        <v>0</v>
      </c>
    </row>
    <row r="4974" spans="1:8">
      <c r="A4974" s="3">
        <f>-2901 -1</f>
        <v>-2902</v>
      </c>
      <c r="B4974" s="1">
        <f>IF(ISERROR(SEARCH(" ",A4974)), 0, SEARCH(" ",A4974))</f>
        <v>0</v>
      </c>
      <c r="C4974" s="1">
        <f>IF(0=B4974,-1,LEFT(A4974,B4974-1)+0)</f>
        <v>-1</v>
      </c>
      <c r="D4974" s="1">
        <f>IF(B4974=0,-1,RIGHT(A4974,LEN(A4974)-B4974)+0)</f>
        <v>-1</v>
      </c>
      <c r="F4974" s="1">
        <f>IF(C4974&lt;0,443300000,44330*(1-POWER(C4974/$A$1,1/5.255))*1000)</f>
        <v>443300000</v>
      </c>
      <c r="H4974" s="5">
        <f t="shared" si="77"/>
        <v>0</v>
      </c>
    </row>
    <row r="4975" spans="1:8">
      <c r="A4975" s="3">
        <f>-2921 -1</f>
        <v>-2922</v>
      </c>
      <c r="B4975" s="1">
        <f>IF(ISERROR(SEARCH(" ",A4975)), 0, SEARCH(" ",A4975))</f>
        <v>0</v>
      </c>
      <c r="C4975" s="1">
        <f>IF(0=B4975,-1,LEFT(A4975,B4975-1)+0)</f>
        <v>-1</v>
      </c>
      <c r="D4975" s="1">
        <f>IF(B4975=0,-1,RIGHT(A4975,LEN(A4975)-B4975)+0)</f>
        <v>-1</v>
      </c>
      <c r="F4975" s="1">
        <f>IF(C4975&lt;0,443300000,44330*(1-POWER(C4975/$A$1,1/5.255))*1000)</f>
        <v>443300000</v>
      </c>
      <c r="H4975" s="5">
        <f t="shared" si="77"/>
        <v>0</v>
      </c>
    </row>
    <row r="4976" spans="1:8">
      <c r="A4976" s="3">
        <f>-2941 -1</f>
        <v>-2942</v>
      </c>
      <c r="B4976" s="1">
        <f>IF(ISERROR(SEARCH(" ",A4976)), 0, SEARCH(" ",A4976))</f>
        <v>0</v>
      </c>
      <c r="C4976" s="1">
        <f>IF(0=B4976,-1,LEFT(A4976,B4976-1)+0)</f>
        <v>-1</v>
      </c>
      <c r="D4976" s="1">
        <f>IF(B4976=0,-1,RIGHT(A4976,LEN(A4976)-B4976)+0)</f>
        <v>-1</v>
      </c>
      <c r="F4976" s="1">
        <f>IF(C4976&lt;0,443300000,44330*(1-POWER(C4976/$A$1,1/5.255))*1000)</f>
        <v>443300000</v>
      </c>
      <c r="H4976" s="5">
        <f t="shared" si="77"/>
        <v>0</v>
      </c>
    </row>
    <row r="4977" spans="1:8">
      <c r="A4977" s="3">
        <f>-2961 -1</f>
        <v>-2962</v>
      </c>
      <c r="B4977" s="1">
        <f>IF(ISERROR(SEARCH(" ",A4977)), 0, SEARCH(" ",A4977))</f>
        <v>0</v>
      </c>
      <c r="C4977" s="1">
        <f>IF(0=B4977,-1,LEFT(A4977,B4977-1)+0)</f>
        <v>-1</v>
      </c>
      <c r="D4977" s="1">
        <f>IF(B4977=0,-1,RIGHT(A4977,LEN(A4977)-B4977)+0)</f>
        <v>-1</v>
      </c>
      <c r="F4977" s="1">
        <f>IF(C4977&lt;0,443300000,44330*(1-POWER(C4977/$A$1,1/5.255))*1000)</f>
        <v>443300000</v>
      </c>
      <c r="H4977" s="5">
        <f t="shared" si="77"/>
        <v>0</v>
      </c>
    </row>
    <row r="4978" spans="1:8">
      <c r="A4978" s="3">
        <f>-2981 -1</f>
        <v>-2982</v>
      </c>
      <c r="B4978" s="1">
        <f>IF(ISERROR(SEARCH(" ",A4978)), 0, SEARCH(" ",A4978))</f>
        <v>0</v>
      </c>
      <c r="C4978" s="1">
        <f>IF(0=B4978,-1,LEFT(A4978,B4978-1)+0)</f>
        <v>-1</v>
      </c>
      <c r="D4978" s="1">
        <f>IF(B4978=0,-1,RIGHT(A4978,LEN(A4978)-B4978)+0)</f>
        <v>-1</v>
      </c>
      <c r="F4978" s="1">
        <f>IF(C4978&lt;0,443300000,44330*(1-POWER(C4978/$A$1,1/5.255))*1000)</f>
        <v>443300000</v>
      </c>
      <c r="H4978" s="5">
        <f t="shared" si="77"/>
        <v>0</v>
      </c>
    </row>
    <row r="4979" spans="1:8">
      <c r="A4979" s="3">
        <f>-3001 -1</f>
        <v>-3002</v>
      </c>
      <c r="B4979" s="1">
        <f>IF(ISERROR(SEARCH(" ",A4979)), 0, SEARCH(" ",A4979))</f>
        <v>0</v>
      </c>
      <c r="C4979" s="1">
        <f>IF(0=B4979,-1,LEFT(A4979,B4979-1)+0)</f>
        <v>-1</v>
      </c>
      <c r="D4979" s="1">
        <f>IF(B4979=0,-1,RIGHT(A4979,LEN(A4979)-B4979)+0)</f>
        <v>-1</v>
      </c>
      <c r="F4979" s="1">
        <f>IF(C4979&lt;0,443300000,44330*(1-POWER(C4979/$A$1,1/5.255))*1000)</f>
        <v>443300000</v>
      </c>
      <c r="H4979" s="5">
        <f t="shared" si="77"/>
        <v>0</v>
      </c>
    </row>
    <row r="4980" spans="1:8">
      <c r="A4980" s="3">
        <f>-3021 -1</f>
        <v>-3022</v>
      </c>
      <c r="B4980" s="1">
        <f>IF(ISERROR(SEARCH(" ",A4980)), 0, SEARCH(" ",A4980))</f>
        <v>0</v>
      </c>
      <c r="C4980" s="1">
        <f>IF(0=B4980,-1,LEFT(A4980,B4980-1)+0)</f>
        <v>-1</v>
      </c>
      <c r="D4980" s="1">
        <f>IF(B4980=0,-1,RIGHT(A4980,LEN(A4980)-B4980)+0)</f>
        <v>-1</v>
      </c>
      <c r="F4980" s="1">
        <f>IF(C4980&lt;0,443300000,44330*(1-POWER(C4980/$A$1,1/5.255))*1000)</f>
        <v>443300000</v>
      </c>
      <c r="H4980" s="5">
        <f t="shared" si="77"/>
        <v>0</v>
      </c>
    </row>
    <row r="4981" spans="1:8">
      <c r="A4981" s="3">
        <f>-3041 -1</f>
        <v>-3042</v>
      </c>
      <c r="B4981" s="1">
        <f>IF(ISERROR(SEARCH(" ",A4981)), 0, SEARCH(" ",A4981))</f>
        <v>0</v>
      </c>
      <c r="C4981" s="1">
        <f>IF(0=B4981,-1,LEFT(A4981,B4981-1)+0)</f>
        <v>-1</v>
      </c>
      <c r="D4981" s="1">
        <f>IF(B4981=0,-1,RIGHT(A4981,LEN(A4981)-B4981)+0)</f>
        <v>-1</v>
      </c>
      <c r="F4981" s="1">
        <f>IF(C4981&lt;0,443300000,44330*(1-POWER(C4981/$A$1,1/5.255))*1000)</f>
        <v>443300000</v>
      </c>
      <c r="H4981" s="5">
        <f t="shared" si="77"/>
        <v>0</v>
      </c>
    </row>
    <row r="4982" spans="1:8">
      <c r="A4982" s="3">
        <f>-3061 -1</f>
        <v>-3062</v>
      </c>
      <c r="B4982" s="1">
        <f>IF(ISERROR(SEARCH(" ",A4982)), 0, SEARCH(" ",A4982))</f>
        <v>0</v>
      </c>
      <c r="C4982" s="1">
        <f>IF(0=B4982,-1,LEFT(A4982,B4982-1)+0)</f>
        <v>-1</v>
      </c>
      <c r="D4982" s="1">
        <f>IF(B4982=0,-1,RIGHT(A4982,LEN(A4982)-B4982)+0)</f>
        <v>-1</v>
      </c>
      <c r="F4982" s="1">
        <f>IF(C4982&lt;0,443300000,44330*(1-POWER(C4982/$A$1,1/5.255))*1000)</f>
        <v>443300000</v>
      </c>
      <c r="H4982" s="5">
        <f t="shared" si="77"/>
        <v>0</v>
      </c>
    </row>
    <row r="4983" spans="1:8">
      <c r="A4983" s="3">
        <f>-3081 -1</f>
        <v>-3082</v>
      </c>
      <c r="B4983" s="1">
        <f>IF(ISERROR(SEARCH(" ",A4983)), 0, SEARCH(" ",A4983))</f>
        <v>0</v>
      </c>
      <c r="C4983" s="1">
        <f>IF(0=B4983,-1,LEFT(A4983,B4983-1)+0)</f>
        <v>-1</v>
      </c>
      <c r="D4983" s="1">
        <f>IF(B4983=0,-1,RIGHT(A4983,LEN(A4983)-B4983)+0)</f>
        <v>-1</v>
      </c>
      <c r="F4983" s="1">
        <f>IF(C4983&lt;0,443300000,44330*(1-POWER(C4983/$A$1,1/5.255))*1000)</f>
        <v>443300000</v>
      </c>
      <c r="H4983" s="5">
        <f t="shared" si="77"/>
        <v>0</v>
      </c>
    </row>
    <row r="4984" spans="1:8">
      <c r="A4984" s="3">
        <f>-3101 -1</f>
        <v>-3102</v>
      </c>
      <c r="B4984" s="1">
        <f>IF(ISERROR(SEARCH(" ",A4984)), 0, SEARCH(" ",A4984))</f>
        <v>0</v>
      </c>
      <c r="C4984" s="1">
        <f>IF(0=B4984,-1,LEFT(A4984,B4984-1)+0)</f>
        <v>-1</v>
      </c>
      <c r="D4984" s="1">
        <f>IF(B4984=0,-1,RIGHT(A4984,LEN(A4984)-B4984)+0)</f>
        <v>-1</v>
      </c>
      <c r="F4984" s="1">
        <f>IF(C4984&lt;0,443300000,44330*(1-POWER(C4984/$A$1,1/5.255))*1000)</f>
        <v>443300000</v>
      </c>
      <c r="H4984" s="5">
        <f t="shared" si="77"/>
        <v>0</v>
      </c>
    </row>
    <row r="4985" spans="1:8">
      <c r="A4985" s="3">
        <f>-3121 -1</f>
        <v>-3122</v>
      </c>
      <c r="B4985" s="1">
        <f>IF(ISERROR(SEARCH(" ",A4985)), 0, SEARCH(" ",A4985))</f>
        <v>0</v>
      </c>
      <c r="C4985" s="1">
        <f>IF(0=B4985,-1,LEFT(A4985,B4985-1)+0)</f>
        <v>-1</v>
      </c>
      <c r="D4985" s="1">
        <f>IF(B4985=0,-1,RIGHT(A4985,LEN(A4985)-B4985)+0)</f>
        <v>-1</v>
      </c>
      <c r="F4985" s="1">
        <f>IF(C4985&lt;0,443300000,44330*(1-POWER(C4985/$A$1,1/5.255))*1000)</f>
        <v>443300000</v>
      </c>
      <c r="H4985" s="5">
        <f t="shared" si="77"/>
        <v>0</v>
      </c>
    </row>
    <row r="4986" spans="1:8">
      <c r="A4986" s="3">
        <f>-3141 -1</f>
        <v>-3142</v>
      </c>
      <c r="B4986" s="1">
        <f>IF(ISERROR(SEARCH(" ",A4986)), 0, SEARCH(" ",A4986))</f>
        <v>0</v>
      </c>
      <c r="C4986" s="1">
        <f>IF(0=B4986,-1,LEFT(A4986,B4986-1)+0)</f>
        <v>-1</v>
      </c>
      <c r="D4986" s="1">
        <f>IF(B4986=0,-1,RIGHT(A4986,LEN(A4986)-B4986)+0)</f>
        <v>-1</v>
      </c>
      <c r="F4986" s="1">
        <f>IF(C4986&lt;0,443300000,44330*(1-POWER(C4986/$A$1,1/5.255))*1000)</f>
        <v>443300000</v>
      </c>
      <c r="H4986" s="5">
        <f t="shared" si="77"/>
        <v>0</v>
      </c>
    </row>
    <row r="4987" spans="1:8">
      <c r="A4987" s="3">
        <f>-3161 -1</f>
        <v>-3162</v>
      </c>
      <c r="B4987" s="1">
        <f>IF(ISERROR(SEARCH(" ",A4987)), 0, SEARCH(" ",A4987))</f>
        <v>0</v>
      </c>
      <c r="C4987" s="1">
        <f>IF(0=B4987,-1,LEFT(A4987,B4987-1)+0)</f>
        <v>-1</v>
      </c>
      <c r="D4987" s="1">
        <f>IF(B4987=0,-1,RIGHT(A4987,LEN(A4987)-B4987)+0)</f>
        <v>-1</v>
      </c>
      <c r="F4987" s="1">
        <f>IF(C4987&lt;0,443300000,44330*(1-POWER(C4987/$A$1,1/5.255))*1000)</f>
        <v>443300000</v>
      </c>
      <c r="H4987" s="5">
        <f t="shared" si="77"/>
        <v>0</v>
      </c>
    </row>
    <row r="4988" spans="1:8">
      <c r="A4988" s="3">
        <f>-3181 -1</f>
        <v>-3182</v>
      </c>
      <c r="B4988" s="1">
        <f>IF(ISERROR(SEARCH(" ",A4988)), 0, SEARCH(" ",A4988))</f>
        <v>0</v>
      </c>
      <c r="C4988" s="1">
        <f>IF(0=B4988,-1,LEFT(A4988,B4988-1)+0)</f>
        <v>-1</v>
      </c>
      <c r="D4988" s="1">
        <f>IF(B4988=0,-1,RIGHT(A4988,LEN(A4988)-B4988)+0)</f>
        <v>-1</v>
      </c>
      <c r="F4988" s="1">
        <f>IF(C4988&lt;0,443300000,44330*(1-POWER(C4988/$A$1,1/5.255))*1000)</f>
        <v>443300000</v>
      </c>
      <c r="H4988" s="5">
        <f t="shared" si="77"/>
        <v>0</v>
      </c>
    </row>
    <row r="4989" spans="1:8">
      <c r="A4989" s="3">
        <f>-3201 -1</f>
        <v>-3202</v>
      </c>
      <c r="B4989" s="1">
        <f>IF(ISERROR(SEARCH(" ",A4989)), 0, SEARCH(" ",A4989))</f>
        <v>0</v>
      </c>
      <c r="C4989" s="1">
        <f>IF(0=B4989,-1,LEFT(A4989,B4989-1)+0)</f>
        <v>-1</v>
      </c>
      <c r="D4989" s="1">
        <f>IF(B4989=0,-1,RIGHT(A4989,LEN(A4989)-B4989)+0)</f>
        <v>-1</v>
      </c>
      <c r="F4989" s="1">
        <f>IF(C4989&lt;0,443300000,44330*(1-POWER(C4989/$A$1,1/5.255))*1000)</f>
        <v>443300000</v>
      </c>
      <c r="H4989" s="5">
        <f t="shared" si="77"/>
        <v>0</v>
      </c>
    </row>
    <row r="4990" spans="1:8">
      <c r="A4990" s="3">
        <f>-3221 -1</f>
        <v>-3222</v>
      </c>
      <c r="B4990" s="1">
        <f>IF(ISERROR(SEARCH(" ",A4990)), 0, SEARCH(" ",A4990))</f>
        <v>0</v>
      </c>
      <c r="C4990" s="1">
        <f>IF(0=B4990,-1,LEFT(A4990,B4990-1)+0)</f>
        <v>-1</v>
      </c>
      <c r="D4990" s="1">
        <f>IF(B4990=0,-1,RIGHT(A4990,LEN(A4990)-B4990)+0)</f>
        <v>-1</v>
      </c>
      <c r="F4990" s="1">
        <f>IF(C4990&lt;0,443300000,44330*(1-POWER(C4990/$A$1,1/5.255))*1000)</f>
        <v>443300000</v>
      </c>
      <c r="H4990" s="5">
        <f t="shared" si="77"/>
        <v>0</v>
      </c>
    </row>
    <row r="4991" spans="1:8">
      <c r="A4991" s="3">
        <f>-3241 -1</f>
        <v>-3242</v>
      </c>
      <c r="B4991" s="1">
        <f>IF(ISERROR(SEARCH(" ",A4991)), 0, SEARCH(" ",A4991))</f>
        <v>0</v>
      </c>
      <c r="C4991" s="1">
        <f>IF(0=B4991,-1,LEFT(A4991,B4991-1)+0)</f>
        <v>-1</v>
      </c>
      <c r="D4991" s="1">
        <f>IF(B4991=0,-1,RIGHT(A4991,LEN(A4991)-B4991)+0)</f>
        <v>-1</v>
      </c>
      <c r="F4991" s="1">
        <f>IF(C4991&lt;0,443300000,44330*(1-POWER(C4991/$A$1,1/5.255))*1000)</f>
        <v>443300000</v>
      </c>
      <c r="H4991" s="5">
        <f t="shared" si="77"/>
        <v>0</v>
      </c>
    </row>
    <row r="4992" spans="1:8">
      <c r="A4992" s="3">
        <f>-3261 -1</f>
        <v>-3262</v>
      </c>
      <c r="B4992" s="1">
        <f>IF(ISERROR(SEARCH(" ",A4992)), 0, SEARCH(" ",A4992))</f>
        <v>0</v>
      </c>
      <c r="C4992" s="1">
        <f>IF(0=B4992,-1,LEFT(A4992,B4992-1)+0)</f>
        <v>-1</v>
      </c>
      <c r="D4992" s="1">
        <f>IF(B4992=0,-1,RIGHT(A4992,LEN(A4992)-B4992)+0)</f>
        <v>-1</v>
      </c>
      <c r="F4992" s="1">
        <f>IF(C4992&lt;0,443300000,44330*(1-POWER(C4992/$A$1,1/5.255))*1000)</f>
        <v>443300000</v>
      </c>
      <c r="H4992" s="5">
        <f t="shared" si="77"/>
        <v>0</v>
      </c>
    </row>
    <row r="4993" spans="1:8">
      <c r="A4993" s="3">
        <f>-3281 -1</f>
        <v>-3282</v>
      </c>
      <c r="B4993" s="1">
        <f>IF(ISERROR(SEARCH(" ",A4993)), 0, SEARCH(" ",A4993))</f>
        <v>0</v>
      </c>
      <c r="C4993" s="1">
        <f>IF(0=B4993,-1,LEFT(A4993,B4993-1)+0)</f>
        <v>-1</v>
      </c>
      <c r="D4993" s="1">
        <f>IF(B4993=0,-1,RIGHT(A4993,LEN(A4993)-B4993)+0)</f>
        <v>-1</v>
      </c>
      <c r="F4993" s="1">
        <f>IF(C4993&lt;0,443300000,44330*(1-POWER(C4993/$A$1,1/5.255))*1000)</f>
        <v>443300000</v>
      </c>
      <c r="H4993" s="5">
        <f t="shared" si="77"/>
        <v>0</v>
      </c>
    </row>
    <row r="4994" spans="1:8">
      <c r="A4994" s="3">
        <f>-3301 -1</f>
        <v>-3302</v>
      </c>
      <c r="B4994" s="1">
        <f>IF(ISERROR(SEARCH(" ",A4994)), 0, SEARCH(" ",A4994))</f>
        <v>0</v>
      </c>
      <c r="C4994" s="1">
        <f>IF(0=B4994,-1,LEFT(A4994,B4994-1)+0)</f>
        <v>-1</v>
      </c>
      <c r="D4994" s="1">
        <f>IF(B4994=0,-1,RIGHT(A4994,LEN(A4994)-B4994)+0)</f>
        <v>-1</v>
      </c>
      <c r="F4994" s="1">
        <f>IF(C4994&lt;0,443300000,44330*(1-POWER(C4994/$A$1,1/5.255))*1000)</f>
        <v>443300000</v>
      </c>
      <c r="H4994" s="5">
        <f t="shared" si="77"/>
        <v>0</v>
      </c>
    </row>
    <row r="4995" spans="1:8">
      <c r="A4995" s="3">
        <f>-3321 -1</f>
        <v>-3322</v>
      </c>
      <c r="B4995" s="1">
        <f>IF(ISERROR(SEARCH(" ",A4995)), 0, SEARCH(" ",A4995))</f>
        <v>0</v>
      </c>
      <c r="C4995" s="1">
        <f>IF(0=B4995,-1,LEFT(A4995,B4995-1)+0)</f>
        <v>-1</v>
      </c>
      <c r="D4995" s="1">
        <f>IF(B4995=0,-1,RIGHT(A4995,LEN(A4995)-B4995)+0)</f>
        <v>-1</v>
      </c>
      <c r="F4995" s="1">
        <f>IF(C4995&lt;0,443300000,44330*(1-POWER(C4995/$A$1,1/5.255))*1000)</f>
        <v>443300000</v>
      </c>
      <c r="H4995" s="5">
        <f t="shared" si="77"/>
        <v>0</v>
      </c>
    </row>
    <row r="4996" spans="1:8">
      <c r="A4996" s="3">
        <f>-3341 -1</f>
        <v>-3342</v>
      </c>
      <c r="B4996" s="1">
        <f>IF(ISERROR(SEARCH(" ",A4996)), 0, SEARCH(" ",A4996))</f>
        <v>0</v>
      </c>
      <c r="C4996" s="1">
        <f>IF(0=B4996,-1,LEFT(A4996,B4996-1)+0)</f>
        <v>-1</v>
      </c>
      <c r="D4996" s="1">
        <f>IF(B4996=0,-1,RIGHT(A4996,LEN(A4996)-B4996)+0)</f>
        <v>-1</v>
      </c>
      <c r="F4996" s="1">
        <f>IF(C4996&lt;0,443300000,44330*(1-POWER(C4996/$A$1,1/5.255))*1000)</f>
        <v>443300000</v>
      </c>
      <c r="H4996" s="5">
        <f t="shared" ref="H4996:H5059" si="78">IF(D4996&gt;0,ABS((F4996-D4996)/D4996),0)</f>
        <v>0</v>
      </c>
    </row>
    <row r="4997" spans="1:8">
      <c r="A4997" s="3">
        <f>-3361 -1</f>
        <v>-3362</v>
      </c>
      <c r="B4997" s="1">
        <f>IF(ISERROR(SEARCH(" ",A4997)), 0, SEARCH(" ",A4997))</f>
        <v>0</v>
      </c>
      <c r="C4997" s="1">
        <f>IF(0=B4997,-1,LEFT(A4997,B4997-1)+0)</f>
        <v>-1</v>
      </c>
      <c r="D4997" s="1">
        <f>IF(B4997=0,-1,RIGHT(A4997,LEN(A4997)-B4997)+0)</f>
        <v>-1</v>
      </c>
      <c r="F4997" s="1">
        <f>IF(C4997&lt;0,443300000,44330*(1-POWER(C4997/$A$1,1/5.255))*1000)</f>
        <v>443300000</v>
      </c>
      <c r="H4997" s="5">
        <f t="shared" si="78"/>
        <v>0</v>
      </c>
    </row>
    <row r="4998" spans="1:8">
      <c r="A4998" s="3">
        <f>-3381 -1</f>
        <v>-3382</v>
      </c>
      <c r="B4998" s="1">
        <f>IF(ISERROR(SEARCH(" ",A4998)), 0, SEARCH(" ",A4998))</f>
        <v>0</v>
      </c>
      <c r="C4998" s="1">
        <f>IF(0=B4998,-1,LEFT(A4998,B4998-1)+0)</f>
        <v>-1</v>
      </c>
      <c r="D4998" s="1">
        <f>IF(B4998=0,-1,RIGHT(A4998,LEN(A4998)-B4998)+0)</f>
        <v>-1</v>
      </c>
      <c r="F4998" s="1">
        <f>IF(C4998&lt;0,443300000,44330*(1-POWER(C4998/$A$1,1/5.255))*1000)</f>
        <v>443300000</v>
      </c>
      <c r="H4998" s="5">
        <f t="shared" si="78"/>
        <v>0</v>
      </c>
    </row>
    <row r="4999" spans="1:8">
      <c r="A4999" s="3">
        <f>-3401 -1</f>
        <v>-3402</v>
      </c>
      <c r="B4999" s="1">
        <f>IF(ISERROR(SEARCH(" ",A4999)), 0, SEARCH(" ",A4999))</f>
        <v>0</v>
      </c>
      <c r="C4999" s="1">
        <f>IF(0=B4999,-1,LEFT(A4999,B4999-1)+0)</f>
        <v>-1</v>
      </c>
      <c r="D4999" s="1">
        <f>IF(B4999=0,-1,RIGHT(A4999,LEN(A4999)-B4999)+0)</f>
        <v>-1</v>
      </c>
      <c r="F4999" s="1">
        <f>IF(C4999&lt;0,443300000,44330*(1-POWER(C4999/$A$1,1/5.255))*1000)</f>
        <v>443300000</v>
      </c>
      <c r="H4999" s="5">
        <f t="shared" si="78"/>
        <v>0</v>
      </c>
    </row>
    <row r="5000" spans="1:8">
      <c r="A5000" s="3">
        <f>-3421 -1</f>
        <v>-3422</v>
      </c>
      <c r="B5000" s="1">
        <f>IF(ISERROR(SEARCH(" ",A5000)), 0, SEARCH(" ",A5000))</f>
        <v>0</v>
      </c>
      <c r="C5000" s="1">
        <f>IF(0=B5000,-1,LEFT(A5000,B5000-1)+0)</f>
        <v>-1</v>
      </c>
      <c r="D5000" s="1">
        <f>IF(B5000=0,-1,RIGHT(A5000,LEN(A5000)-B5000)+0)</f>
        <v>-1</v>
      </c>
      <c r="F5000" s="1">
        <f>IF(C5000&lt;0,443300000,44330*(1-POWER(C5000/$A$1,1/5.255))*1000)</f>
        <v>443300000</v>
      </c>
      <c r="H5000" s="5">
        <f t="shared" si="78"/>
        <v>0</v>
      </c>
    </row>
    <row r="5001" spans="1:8">
      <c r="A5001" s="3">
        <f>-3441 -1</f>
        <v>-3442</v>
      </c>
      <c r="B5001" s="1">
        <f>IF(ISERROR(SEARCH(" ",A5001)), 0, SEARCH(" ",A5001))</f>
        <v>0</v>
      </c>
      <c r="C5001" s="1">
        <f>IF(0=B5001,-1,LEFT(A5001,B5001-1)+0)</f>
        <v>-1</v>
      </c>
      <c r="D5001" s="1">
        <f>IF(B5001=0,-1,RIGHT(A5001,LEN(A5001)-B5001)+0)</f>
        <v>-1</v>
      </c>
      <c r="F5001" s="1">
        <f>IF(C5001&lt;0,443300000,44330*(1-POWER(C5001/$A$1,1/5.255))*1000)</f>
        <v>443300000</v>
      </c>
      <c r="H5001" s="5">
        <f t="shared" si="78"/>
        <v>0</v>
      </c>
    </row>
    <row r="5002" spans="1:8">
      <c r="A5002" s="3">
        <f>-3461 -1</f>
        <v>-3462</v>
      </c>
      <c r="B5002" s="1">
        <f>IF(ISERROR(SEARCH(" ",A5002)), 0, SEARCH(" ",A5002))</f>
        <v>0</v>
      </c>
      <c r="C5002" s="1">
        <f>IF(0=B5002,-1,LEFT(A5002,B5002-1)+0)</f>
        <v>-1</v>
      </c>
      <c r="D5002" s="1">
        <f>IF(B5002=0,-1,RIGHT(A5002,LEN(A5002)-B5002)+0)</f>
        <v>-1</v>
      </c>
      <c r="F5002" s="1">
        <f>IF(C5002&lt;0,443300000,44330*(1-POWER(C5002/$A$1,1/5.255))*1000)</f>
        <v>443300000</v>
      </c>
      <c r="H5002" s="5">
        <f t="shared" si="78"/>
        <v>0</v>
      </c>
    </row>
    <row r="5003" spans="1:8">
      <c r="A5003" s="3">
        <f>-3481 -1</f>
        <v>-3482</v>
      </c>
      <c r="B5003" s="1">
        <f>IF(ISERROR(SEARCH(" ",A5003)), 0, SEARCH(" ",A5003))</f>
        <v>0</v>
      </c>
      <c r="C5003" s="1">
        <f>IF(0=B5003,-1,LEFT(A5003,B5003-1)+0)</f>
        <v>-1</v>
      </c>
      <c r="D5003" s="1">
        <f>IF(B5003=0,-1,RIGHT(A5003,LEN(A5003)-B5003)+0)</f>
        <v>-1</v>
      </c>
      <c r="F5003" s="1">
        <f>IF(C5003&lt;0,443300000,44330*(1-POWER(C5003/$A$1,1/5.255))*1000)</f>
        <v>443300000</v>
      </c>
      <c r="H5003" s="5">
        <f t="shared" si="78"/>
        <v>0</v>
      </c>
    </row>
    <row r="5004" spans="1:8">
      <c r="A5004" s="3">
        <f>-3501 -1</f>
        <v>-3502</v>
      </c>
      <c r="B5004" s="1">
        <f>IF(ISERROR(SEARCH(" ",A5004)), 0, SEARCH(" ",A5004))</f>
        <v>0</v>
      </c>
      <c r="C5004" s="1">
        <f>IF(0=B5004,-1,LEFT(A5004,B5004-1)+0)</f>
        <v>-1</v>
      </c>
      <c r="D5004" s="1">
        <f>IF(B5004=0,-1,RIGHT(A5004,LEN(A5004)-B5004)+0)</f>
        <v>-1</v>
      </c>
      <c r="F5004" s="1">
        <f>IF(C5004&lt;0,443300000,44330*(1-POWER(C5004/$A$1,1/5.255))*1000)</f>
        <v>443300000</v>
      </c>
      <c r="H5004" s="5">
        <f t="shared" si="78"/>
        <v>0</v>
      </c>
    </row>
    <row r="5005" spans="1:8">
      <c r="A5005" s="3">
        <f>-3521 -1</f>
        <v>-3522</v>
      </c>
      <c r="B5005" s="1">
        <f>IF(ISERROR(SEARCH(" ",A5005)), 0, SEARCH(" ",A5005))</f>
        <v>0</v>
      </c>
      <c r="C5005" s="1">
        <f>IF(0=B5005,-1,LEFT(A5005,B5005-1)+0)</f>
        <v>-1</v>
      </c>
      <c r="D5005" s="1">
        <f>IF(B5005=0,-1,RIGHT(A5005,LEN(A5005)-B5005)+0)</f>
        <v>-1</v>
      </c>
      <c r="F5005" s="1">
        <f>IF(C5005&lt;0,443300000,44330*(1-POWER(C5005/$A$1,1/5.255))*1000)</f>
        <v>443300000</v>
      </c>
      <c r="H5005" s="5">
        <f t="shared" si="78"/>
        <v>0</v>
      </c>
    </row>
    <row r="5006" spans="1:8">
      <c r="A5006" s="3">
        <f>-3541 -1</f>
        <v>-3542</v>
      </c>
      <c r="B5006" s="1">
        <f>IF(ISERROR(SEARCH(" ",A5006)), 0, SEARCH(" ",A5006))</f>
        <v>0</v>
      </c>
      <c r="C5006" s="1">
        <f>IF(0=B5006,-1,LEFT(A5006,B5006-1)+0)</f>
        <v>-1</v>
      </c>
      <c r="D5006" s="1">
        <f>IF(B5006=0,-1,RIGHT(A5006,LEN(A5006)-B5006)+0)</f>
        <v>-1</v>
      </c>
      <c r="F5006" s="1">
        <f>IF(C5006&lt;0,443300000,44330*(1-POWER(C5006/$A$1,1/5.255))*1000)</f>
        <v>443300000</v>
      </c>
      <c r="H5006" s="5">
        <f t="shared" si="78"/>
        <v>0</v>
      </c>
    </row>
    <row r="5007" spans="1:8">
      <c r="A5007" s="3">
        <f>-3561 -1</f>
        <v>-3562</v>
      </c>
      <c r="B5007" s="1">
        <f>IF(ISERROR(SEARCH(" ",A5007)), 0, SEARCH(" ",A5007))</f>
        <v>0</v>
      </c>
      <c r="C5007" s="1">
        <f>IF(0=B5007,-1,LEFT(A5007,B5007-1)+0)</f>
        <v>-1</v>
      </c>
      <c r="D5007" s="1">
        <f>IF(B5007=0,-1,RIGHT(A5007,LEN(A5007)-B5007)+0)</f>
        <v>-1</v>
      </c>
      <c r="F5007" s="1">
        <f>IF(C5007&lt;0,443300000,44330*(1-POWER(C5007/$A$1,1/5.255))*1000)</f>
        <v>443300000</v>
      </c>
      <c r="H5007" s="5">
        <f t="shared" si="78"/>
        <v>0</v>
      </c>
    </row>
    <row r="5008" spans="1:8">
      <c r="A5008" s="3">
        <f>-3581 -1</f>
        <v>-3582</v>
      </c>
      <c r="B5008" s="1">
        <f>IF(ISERROR(SEARCH(" ",A5008)), 0, SEARCH(" ",A5008))</f>
        <v>0</v>
      </c>
      <c r="C5008" s="1">
        <f>IF(0=B5008,-1,LEFT(A5008,B5008-1)+0)</f>
        <v>-1</v>
      </c>
      <c r="D5008" s="1">
        <f>IF(B5008=0,-1,RIGHT(A5008,LEN(A5008)-B5008)+0)</f>
        <v>-1</v>
      </c>
      <c r="F5008" s="1">
        <f>IF(C5008&lt;0,443300000,44330*(1-POWER(C5008/$A$1,1/5.255))*1000)</f>
        <v>443300000</v>
      </c>
      <c r="H5008" s="5">
        <f t="shared" si="78"/>
        <v>0</v>
      </c>
    </row>
    <row r="5009" spans="1:8">
      <c r="A5009" s="3">
        <f>-3601 -1</f>
        <v>-3602</v>
      </c>
      <c r="B5009" s="1">
        <f>IF(ISERROR(SEARCH(" ",A5009)), 0, SEARCH(" ",A5009))</f>
        <v>0</v>
      </c>
      <c r="C5009" s="1">
        <f>IF(0=B5009,-1,LEFT(A5009,B5009-1)+0)</f>
        <v>-1</v>
      </c>
      <c r="D5009" s="1">
        <f>IF(B5009=0,-1,RIGHT(A5009,LEN(A5009)-B5009)+0)</f>
        <v>-1</v>
      </c>
      <c r="F5009" s="1">
        <f>IF(C5009&lt;0,443300000,44330*(1-POWER(C5009/$A$1,1/5.255))*1000)</f>
        <v>443300000</v>
      </c>
      <c r="H5009" s="5">
        <f t="shared" si="78"/>
        <v>0</v>
      </c>
    </row>
    <row r="5010" spans="1:8">
      <c r="A5010" s="3">
        <f>-3621 -1</f>
        <v>-3622</v>
      </c>
      <c r="B5010" s="1">
        <f>IF(ISERROR(SEARCH(" ",A5010)), 0, SEARCH(" ",A5010))</f>
        <v>0</v>
      </c>
      <c r="C5010" s="1">
        <f>IF(0=B5010,-1,LEFT(A5010,B5010-1)+0)</f>
        <v>-1</v>
      </c>
      <c r="D5010" s="1">
        <f>IF(B5010=0,-1,RIGHT(A5010,LEN(A5010)-B5010)+0)</f>
        <v>-1</v>
      </c>
      <c r="F5010" s="1">
        <f>IF(C5010&lt;0,443300000,44330*(1-POWER(C5010/$A$1,1/5.255))*1000)</f>
        <v>443300000</v>
      </c>
      <c r="H5010" s="5">
        <f t="shared" si="78"/>
        <v>0</v>
      </c>
    </row>
    <row r="5011" spans="1:8">
      <c r="A5011" s="3">
        <f>-3641 -1</f>
        <v>-3642</v>
      </c>
      <c r="B5011" s="1">
        <f>IF(ISERROR(SEARCH(" ",A5011)), 0, SEARCH(" ",A5011))</f>
        <v>0</v>
      </c>
      <c r="C5011" s="1">
        <f>IF(0=B5011,-1,LEFT(A5011,B5011-1)+0)</f>
        <v>-1</v>
      </c>
      <c r="D5011" s="1">
        <f>IF(B5011=0,-1,RIGHT(A5011,LEN(A5011)-B5011)+0)</f>
        <v>-1</v>
      </c>
      <c r="F5011" s="1">
        <f>IF(C5011&lt;0,443300000,44330*(1-POWER(C5011/$A$1,1/5.255))*1000)</f>
        <v>443300000</v>
      </c>
      <c r="H5011" s="5">
        <f t="shared" si="78"/>
        <v>0</v>
      </c>
    </row>
    <row r="5012" spans="1:8">
      <c r="A5012" s="3">
        <f>-3661 -1</f>
        <v>-3662</v>
      </c>
      <c r="B5012" s="1">
        <f>IF(ISERROR(SEARCH(" ",A5012)), 0, SEARCH(" ",A5012))</f>
        <v>0</v>
      </c>
      <c r="C5012" s="1">
        <f>IF(0=B5012,-1,LEFT(A5012,B5012-1)+0)</f>
        <v>-1</v>
      </c>
      <c r="D5012" s="1">
        <f>IF(B5012=0,-1,RIGHT(A5012,LEN(A5012)-B5012)+0)</f>
        <v>-1</v>
      </c>
      <c r="F5012" s="1">
        <f>IF(C5012&lt;0,443300000,44330*(1-POWER(C5012/$A$1,1/5.255))*1000)</f>
        <v>443300000</v>
      </c>
      <c r="H5012" s="5">
        <f t="shared" si="78"/>
        <v>0</v>
      </c>
    </row>
    <row r="5013" spans="1:8">
      <c r="A5013" s="3">
        <f>-3681 -1</f>
        <v>-3682</v>
      </c>
      <c r="B5013" s="1">
        <f>IF(ISERROR(SEARCH(" ",A5013)), 0, SEARCH(" ",A5013))</f>
        <v>0</v>
      </c>
      <c r="C5013" s="1">
        <f>IF(0=B5013,-1,LEFT(A5013,B5013-1)+0)</f>
        <v>-1</v>
      </c>
      <c r="D5013" s="1">
        <f>IF(B5013=0,-1,RIGHT(A5013,LEN(A5013)-B5013)+0)</f>
        <v>-1</v>
      </c>
      <c r="F5013" s="1">
        <f>IF(C5013&lt;0,443300000,44330*(1-POWER(C5013/$A$1,1/5.255))*1000)</f>
        <v>443300000</v>
      </c>
      <c r="H5013" s="5">
        <f t="shared" si="78"/>
        <v>0</v>
      </c>
    </row>
    <row r="5014" spans="1:8">
      <c r="A5014" s="3">
        <f>-3701 -1</f>
        <v>-3702</v>
      </c>
      <c r="B5014" s="1">
        <f>IF(ISERROR(SEARCH(" ",A5014)), 0, SEARCH(" ",A5014))</f>
        <v>0</v>
      </c>
      <c r="C5014" s="1">
        <f>IF(0=B5014,-1,LEFT(A5014,B5014-1)+0)</f>
        <v>-1</v>
      </c>
      <c r="D5014" s="1">
        <f>IF(B5014=0,-1,RIGHT(A5014,LEN(A5014)-B5014)+0)</f>
        <v>-1</v>
      </c>
      <c r="F5014" s="1">
        <f>IF(C5014&lt;0,443300000,44330*(1-POWER(C5014/$A$1,1/5.255))*1000)</f>
        <v>443300000</v>
      </c>
      <c r="H5014" s="5">
        <f t="shared" si="78"/>
        <v>0</v>
      </c>
    </row>
    <row r="5015" spans="1:8">
      <c r="A5015" s="3">
        <f>-3721 -1</f>
        <v>-3722</v>
      </c>
      <c r="B5015" s="1">
        <f>IF(ISERROR(SEARCH(" ",A5015)), 0, SEARCH(" ",A5015))</f>
        <v>0</v>
      </c>
      <c r="C5015" s="1">
        <f>IF(0=B5015,-1,LEFT(A5015,B5015-1)+0)</f>
        <v>-1</v>
      </c>
      <c r="D5015" s="1">
        <f>IF(B5015=0,-1,RIGHT(A5015,LEN(A5015)-B5015)+0)</f>
        <v>-1</v>
      </c>
      <c r="F5015" s="1">
        <f>IF(C5015&lt;0,443300000,44330*(1-POWER(C5015/$A$1,1/5.255))*1000)</f>
        <v>443300000</v>
      </c>
      <c r="H5015" s="5">
        <f t="shared" si="78"/>
        <v>0</v>
      </c>
    </row>
    <row r="5016" spans="1:8">
      <c r="A5016" s="3">
        <f>-3741 -1</f>
        <v>-3742</v>
      </c>
      <c r="B5016" s="1">
        <f>IF(ISERROR(SEARCH(" ",A5016)), 0, SEARCH(" ",A5016))</f>
        <v>0</v>
      </c>
      <c r="C5016" s="1">
        <f>IF(0=B5016,-1,LEFT(A5016,B5016-1)+0)</f>
        <v>-1</v>
      </c>
      <c r="D5016" s="1">
        <f>IF(B5016=0,-1,RIGHT(A5016,LEN(A5016)-B5016)+0)</f>
        <v>-1</v>
      </c>
      <c r="F5016" s="1">
        <f>IF(C5016&lt;0,443300000,44330*(1-POWER(C5016/$A$1,1/5.255))*1000)</f>
        <v>443300000</v>
      </c>
      <c r="H5016" s="5">
        <f t="shared" si="78"/>
        <v>0</v>
      </c>
    </row>
    <row r="5017" spans="1:8">
      <c r="A5017" s="3">
        <f>-3761 -1</f>
        <v>-3762</v>
      </c>
      <c r="B5017" s="1">
        <f>IF(ISERROR(SEARCH(" ",A5017)), 0, SEARCH(" ",A5017))</f>
        <v>0</v>
      </c>
      <c r="C5017" s="1">
        <f>IF(0=B5017,-1,LEFT(A5017,B5017-1)+0)</f>
        <v>-1</v>
      </c>
      <c r="D5017" s="1">
        <f>IF(B5017=0,-1,RIGHT(A5017,LEN(A5017)-B5017)+0)</f>
        <v>-1</v>
      </c>
      <c r="F5017" s="1">
        <f>IF(C5017&lt;0,443300000,44330*(1-POWER(C5017/$A$1,1/5.255))*1000)</f>
        <v>443300000</v>
      </c>
      <c r="H5017" s="5">
        <f t="shared" si="78"/>
        <v>0</v>
      </c>
    </row>
    <row r="5018" spans="1:8">
      <c r="A5018" s="3">
        <f>-3781 -1</f>
        <v>-3782</v>
      </c>
      <c r="B5018" s="1">
        <f>IF(ISERROR(SEARCH(" ",A5018)), 0, SEARCH(" ",A5018))</f>
        <v>0</v>
      </c>
      <c r="C5018" s="1">
        <f>IF(0=B5018,-1,LEFT(A5018,B5018-1)+0)</f>
        <v>-1</v>
      </c>
      <c r="D5018" s="1">
        <f>IF(B5018=0,-1,RIGHT(A5018,LEN(A5018)-B5018)+0)</f>
        <v>-1</v>
      </c>
      <c r="F5018" s="1">
        <f>IF(C5018&lt;0,443300000,44330*(1-POWER(C5018/$A$1,1/5.255))*1000)</f>
        <v>443300000</v>
      </c>
      <c r="H5018" s="5">
        <f t="shared" si="78"/>
        <v>0</v>
      </c>
    </row>
    <row r="5019" spans="1:8">
      <c r="A5019" s="3">
        <f>-3801 -1</f>
        <v>-3802</v>
      </c>
      <c r="B5019" s="1">
        <f>IF(ISERROR(SEARCH(" ",A5019)), 0, SEARCH(" ",A5019))</f>
        <v>0</v>
      </c>
      <c r="C5019" s="1">
        <f>IF(0=B5019,-1,LEFT(A5019,B5019-1)+0)</f>
        <v>-1</v>
      </c>
      <c r="D5019" s="1">
        <f>IF(B5019=0,-1,RIGHT(A5019,LEN(A5019)-B5019)+0)</f>
        <v>-1</v>
      </c>
      <c r="F5019" s="1">
        <f>IF(C5019&lt;0,443300000,44330*(1-POWER(C5019/$A$1,1/5.255))*1000)</f>
        <v>443300000</v>
      </c>
      <c r="H5019" s="5">
        <f t="shared" si="78"/>
        <v>0</v>
      </c>
    </row>
    <row r="5020" spans="1:8">
      <c r="A5020" s="3">
        <f>-3821 -1</f>
        <v>-3822</v>
      </c>
      <c r="B5020" s="1">
        <f>IF(ISERROR(SEARCH(" ",A5020)), 0, SEARCH(" ",A5020))</f>
        <v>0</v>
      </c>
      <c r="C5020" s="1">
        <f>IF(0=B5020,-1,LEFT(A5020,B5020-1)+0)</f>
        <v>-1</v>
      </c>
      <c r="D5020" s="1">
        <f>IF(B5020=0,-1,RIGHT(A5020,LEN(A5020)-B5020)+0)</f>
        <v>-1</v>
      </c>
      <c r="F5020" s="1">
        <f>IF(C5020&lt;0,443300000,44330*(1-POWER(C5020/$A$1,1/5.255))*1000)</f>
        <v>443300000</v>
      </c>
      <c r="H5020" s="5">
        <f t="shared" si="78"/>
        <v>0</v>
      </c>
    </row>
    <row r="5021" spans="1:8">
      <c r="A5021" s="3">
        <f>-3841 -1</f>
        <v>-3842</v>
      </c>
      <c r="B5021" s="1">
        <f>IF(ISERROR(SEARCH(" ",A5021)), 0, SEARCH(" ",A5021))</f>
        <v>0</v>
      </c>
      <c r="C5021" s="1">
        <f>IF(0=B5021,-1,LEFT(A5021,B5021-1)+0)</f>
        <v>-1</v>
      </c>
      <c r="D5021" s="1">
        <f>IF(B5021=0,-1,RIGHT(A5021,LEN(A5021)-B5021)+0)</f>
        <v>-1</v>
      </c>
      <c r="F5021" s="1">
        <f>IF(C5021&lt;0,443300000,44330*(1-POWER(C5021/$A$1,1/5.255))*1000)</f>
        <v>443300000</v>
      </c>
      <c r="H5021" s="5">
        <f t="shared" si="78"/>
        <v>0</v>
      </c>
    </row>
    <row r="5022" spans="1:8">
      <c r="A5022" s="3">
        <f>-3861 -1</f>
        <v>-3862</v>
      </c>
      <c r="B5022" s="1">
        <f>IF(ISERROR(SEARCH(" ",A5022)), 0, SEARCH(" ",A5022))</f>
        <v>0</v>
      </c>
      <c r="C5022" s="1">
        <f>IF(0=B5022,-1,LEFT(A5022,B5022-1)+0)</f>
        <v>-1</v>
      </c>
      <c r="D5022" s="1">
        <f>IF(B5022=0,-1,RIGHT(A5022,LEN(A5022)-B5022)+0)</f>
        <v>-1</v>
      </c>
      <c r="F5022" s="1">
        <f>IF(C5022&lt;0,443300000,44330*(1-POWER(C5022/$A$1,1/5.255))*1000)</f>
        <v>443300000</v>
      </c>
      <c r="H5022" s="5">
        <f t="shared" si="78"/>
        <v>0</v>
      </c>
    </row>
    <row r="5023" spans="1:8">
      <c r="A5023" s="3">
        <f>-3881 -1</f>
        <v>-3882</v>
      </c>
      <c r="B5023" s="1">
        <f>IF(ISERROR(SEARCH(" ",A5023)), 0, SEARCH(" ",A5023))</f>
        <v>0</v>
      </c>
      <c r="C5023" s="1">
        <f>IF(0=B5023,-1,LEFT(A5023,B5023-1)+0)</f>
        <v>-1</v>
      </c>
      <c r="D5023" s="1">
        <f>IF(B5023=0,-1,RIGHT(A5023,LEN(A5023)-B5023)+0)</f>
        <v>-1</v>
      </c>
      <c r="F5023" s="1">
        <f>IF(C5023&lt;0,443300000,44330*(1-POWER(C5023/$A$1,1/5.255))*1000)</f>
        <v>443300000</v>
      </c>
      <c r="H5023" s="5">
        <f t="shared" si="78"/>
        <v>0</v>
      </c>
    </row>
    <row r="5024" spans="1:8">
      <c r="A5024" s="3">
        <f>-3901 -1</f>
        <v>-3902</v>
      </c>
      <c r="B5024" s="1">
        <f>IF(ISERROR(SEARCH(" ",A5024)), 0, SEARCH(" ",A5024))</f>
        <v>0</v>
      </c>
      <c r="C5024" s="1">
        <f>IF(0=B5024,-1,LEFT(A5024,B5024-1)+0)</f>
        <v>-1</v>
      </c>
      <c r="D5024" s="1">
        <f>IF(B5024=0,-1,RIGHT(A5024,LEN(A5024)-B5024)+0)</f>
        <v>-1</v>
      </c>
      <c r="F5024" s="1">
        <f>IF(C5024&lt;0,443300000,44330*(1-POWER(C5024/$A$1,1/5.255))*1000)</f>
        <v>443300000</v>
      </c>
      <c r="H5024" s="5">
        <f t="shared" si="78"/>
        <v>0</v>
      </c>
    </row>
    <row r="5025" spans="1:8">
      <c r="A5025" s="3">
        <f>-3921 -1</f>
        <v>-3922</v>
      </c>
      <c r="B5025" s="1">
        <f>IF(ISERROR(SEARCH(" ",A5025)), 0, SEARCH(" ",A5025))</f>
        <v>0</v>
      </c>
      <c r="C5025" s="1">
        <f>IF(0=B5025,-1,LEFT(A5025,B5025-1)+0)</f>
        <v>-1</v>
      </c>
      <c r="D5025" s="1">
        <f>IF(B5025=0,-1,RIGHT(A5025,LEN(A5025)-B5025)+0)</f>
        <v>-1</v>
      </c>
      <c r="F5025" s="1">
        <f>IF(C5025&lt;0,443300000,44330*(1-POWER(C5025/$A$1,1/5.255))*1000)</f>
        <v>443300000</v>
      </c>
      <c r="H5025" s="5">
        <f t="shared" si="78"/>
        <v>0</v>
      </c>
    </row>
    <row r="5026" spans="1:8">
      <c r="A5026" s="3">
        <f>-3941 -1</f>
        <v>-3942</v>
      </c>
      <c r="B5026" s="1">
        <f>IF(ISERROR(SEARCH(" ",A5026)), 0, SEARCH(" ",A5026))</f>
        <v>0</v>
      </c>
      <c r="C5026" s="1">
        <f>IF(0=B5026,-1,LEFT(A5026,B5026-1)+0)</f>
        <v>-1</v>
      </c>
      <c r="D5026" s="1">
        <f>IF(B5026=0,-1,RIGHT(A5026,LEN(A5026)-B5026)+0)</f>
        <v>-1</v>
      </c>
      <c r="F5026" s="1">
        <f>IF(C5026&lt;0,443300000,44330*(1-POWER(C5026/$A$1,1/5.255))*1000)</f>
        <v>443300000</v>
      </c>
      <c r="H5026" s="5">
        <f t="shared" si="78"/>
        <v>0</v>
      </c>
    </row>
    <row r="5027" spans="1:8">
      <c r="A5027" s="3">
        <f>-3961 -1</f>
        <v>-3962</v>
      </c>
      <c r="B5027" s="1">
        <f>IF(ISERROR(SEARCH(" ",A5027)), 0, SEARCH(" ",A5027))</f>
        <v>0</v>
      </c>
      <c r="C5027" s="1">
        <f>IF(0=B5027,-1,LEFT(A5027,B5027-1)+0)</f>
        <v>-1</v>
      </c>
      <c r="D5027" s="1">
        <f>IF(B5027=0,-1,RIGHT(A5027,LEN(A5027)-B5027)+0)</f>
        <v>-1</v>
      </c>
      <c r="F5027" s="1">
        <f>IF(C5027&lt;0,443300000,44330*(1-POWER(C5027/$A$1,1/5.255))*1000)</f>
        <v>443300000</v>
      </c>
      <c r="H5027" s="5">
        <f t="shared" si="78"/>
        <v>0</v>
      </c>
    </row>
    <row r="5028" spans="1:8">
      <c r="A5028" s="3">
        <f>-3981 -1</f>
        <v>-3982</v>
      </c>
      <c r="B5028" s="1">
        <f>IF(ISERROR(SEARCH(" ",A5028)), 0, SEARCH(" ",A5028))</f>
        <v>0</v>
      </c>
      <c r="C5028" s="1">
        <f>IF(0=B5028,-1,LEFT(A5028,B5028-1)+0)</f>
        <v>-1</v>
      </c>
      <c r="D5028" s="1">
        <f>IF(B5028=0,-1,RIGHT(A5028,LEN(A5028)-B5028)+0)</f>
        <v>-1</v>
      </c>
      <c r="F5028" s="1">
        <f>IF(C5028&lt;0,443300000,44330*(1-POWER(C5028/$A$1,1/5.255))*1000)</f>
        <v>443300000</v>
      </c>
      <c r="H5028" s="5">
        <f t="shared" si="78"/>
        <v>0</v>
      </c>
    </row>
    <row r="5029" spans="1:8">
      <c r="A5029" s="3">
        <f>-4001 -1</f>
        <v>-4002</v>
      </c>
      <c r="B5029" s="1">
        <f>IF(ISERROR(SEARCH(" ",A5029)), 0, SEARCH(" ",A5029))</f>
        <v>0</v>
      </c>
      <c r="C5029" s="1">
        <f>IF(0=B5029,-1,LEFT(A5029,B5029-1)+0)</f>
        <v>-1</v>
      </c>
      <c r="D5029" s="1">
        <f>IF(B5029=0,-1,RIGHT(A5029,LEN(A5029)-B5029)+0)</f>
        <v>-1</v>
      </c>
      <c r="F5029" s="1">
        <f>IF(C5029&lt;0,443300000,44330*(1-POWER(C5029/$A$1,1/5.255))*1000)</f>
        <v>443300000</v>
      </c>
      <c r="H5029" s="5">
        <f t="shared" si="78"/>
        <v>0</v>
      </c>
    </row>
    <row r="5030" spans="1:8">
      <c r="A5030" s="3">
        <f>-4021 -1</f>
        <v>-4022</v>
      </c>
      <c r="B5030" s="1">
        <f>IF(ISERROR(SEARCH(" ",A5030)), 0, SEARCH(" ",A5030))</f>
        <v>0</v>
      </c>
      <c r="C5030" s="1">
        <f>IF(0=B5030,-1,LEFT(A5030,B5030-1)+0)</f>
        <v>-1</v>
      </c>
      <c r="D5030" s="1">
        <f>IF(B5030=0,-1,RIGHT(A5030,LEN(A5030)-B5030)+0)</f>
        <v>-1</v>
      </c>
      <c r="F5030" s="1">
        <f>IF(C5030&lt;0,443300000,44330*(1-POWER(C5030/$A$1,1/5.255))*1000)</f>
        <v>443300000</v>
      </c>
      <c r="H5030" s="5">
        <f t="shared" si="78"/>
        <v>0</v>
      </c>
    </row>
    <row r="5031" spans="1:8">
      <c r="A5031" s="3">
        <f>-4041 -1</f>
        <v>-4042</v>
      </c>
      <c r="B5031" s="1">
        <f>IF(ISERROR(SEARCH(" ",A5031)), 0, SEARCH(" ",A5031))</f>
        <v>0</v>
      </c>
      <c r="C5031" s="1">
        <f>IF(0=B5031,-1,LEFT(A5031,B5031-1)+0)</f>
        <v>-1</v>
      </c>
      <c r="D5031" s="1">
        <f>IF(B5031=0,-1,RIGHT(A5031,LEN(A5031)-B5031)+0)</f>
        <v>-1</v>
      </c>
      <c r="F5031" s="1">
        <f>IF(C5031&lt;0,443300000,44330*(1-POWER(C5031/$A$1,1/5.255))*1000)</f>
        <v>443300000</v>
      </c>
      <c r="H5031" s="5">
        <f t="shared" si="78"/>
        <v>0</v>
      </c>
    </row>
    <row r="5032" spans="1:8">
      <c r="A5032" s="3">
        <f>-4061 -1</f>
        <v>-4062</v>
      </c>
      <c r="B5032" s="1">
        <f>IF(ISERROR(SEARCH(" ",A5032)), 0, SEARCH(" ",A5032))</f>
        <v>0</v>
      </c>
      <c r="C5032" s="1">
        <f>IF(0=B5032,-1,LEFT(A5032,B5032-1)+0)</f>
        <v>-1</v>
      </c>
      <c r="D5032" s="1">
        <f>IF(B5032=0,-1,RIGHT(A5032,LEN(A5032)-B5032)+0)</f>
        <v>-1</v>
      </c>
      <c r="F5032" s="1">
        <f>IF(C5032&lt;0,443300000,44330*(1-POWER(C5032/$A$1,1/5.255))*1000)</f>
        <v>443300000</v>
      </c>
      <c r="H5032" s="5">
        <f t="shared" si="78"/>
        <v>0</v>
      </c>
    </row>
    <row r="5033" spans="1:8">
      <c r="A5033" s="3">
        <f>-4081 -1</f>
        <v>-4082</v>
      </c>
      <c r="B5033" s="1">
        <f>IF(ISERROR(SEARCH(" ",A5033)), 0, SEARCH(" ",A5033))</f>
        <v>0</v>
      </c>
      <c r="C5033" s="1">
        <f>IF(0=B5033,-1,LEFT(A5033,B5033-1)+0)</f>
        <v>-1</v>
      </c>
      <c r="D5033" s="1">
        <f>IF(B5033=0,-1,RIGHT(A5033,LEN(A5033)-B5033)+0)</f>
        <v>-1</v>
      </c>
      <c r="F5033" s="1">
        <f>IF(C5033&lt;0,443300000,44330*(1-POWER(C5033/$A$1,1/5.255))*1000)</f>
        <v>443300000</v>
      </c>
      <c r="H5033" s="5">
        <f t="shared" si="78"/>
        <v>0</v>
      </c>
    </row>
    <row r="5034" spans="1:8">
      <c r="A5034" s="3">
        <f>-4101 -1</f>
        <v>-4102</v>
      </c>
      <c r="B5034" s="1">
        <f>IF(ISERROR(SEARCH(" ",A5034)), 0, SEARCH(" ",A5034))</f>
        <v>0</v>
      </c>
      <c r="C5034" s="1">
        <f>IF(0=B5034,-1,LEFT(A5034,B5034-1)+0)</f>
        <v>-1</v>
      </c>
      <c r="D5034" s="1">
        <f>IF(B5034=0,-1,RIGHT(A5034,LEN(A5034)-B5034)+0)</f>
        <v>-1</v>
      </c>
      <c r="F5034" s="1">
        <f>IF(C5034&lt;0,443300000,44330*(1-POWER(C5034/$A$1,1/5.255))*1000)</f>
        <v>443300000</v>
      </c>
      <c r="H5034" s="5">
        <f t="shared" si="78"/>
        <v>0</v>
      </c>
    </row>
    <row r="5035" spans="1:8">
      <c r="A5035" s="3">
        <f>-4121 -1</f>
        <v>-4122</v>
      </c>
      <c r="B5035" s="1">
        <f>IF(ISERROR(SEARCH(" ",A5035)), 0, SEARCH(" ",A5035))</f>
        <v>0</v>
      </c>
      <c r="C5035" s="1">
        <f>IF(0=B5035,-1,LEFT(A5035,B5035-1)+0)</f>
        <v>-1</v>
      </c>
      <c r="D5035" s="1">
        <f>IF(B5035=0,-1,RIGHT(A5035,LEN(A5035)-B5035)+0)</f>
        <v>-1</v>
      </c>
      <c r="F5035" s="1">
        <f>IF(C5035&lt;0,443300000,44330*(1-POWER(C5035/$A$1,1/5.255))*1000)</f>
        <v>443300000</v>
      </c>
      <c r="H5035" s="5">
        <f t="shared" si="78"/>
        <v>0</v>
      </c>
    </row>
    <row r="5036" spans="1:8">
      <c r="A5036" s="3">
        <f>-4141 -1</f>
        <v>-4142</v>
      </c>
      <c r="B5036" s="1">
        <f>IF(ISERROR(SEARCH(" ",A5036)), 0, SEARCH(" ",A5036))</f>
        <v>0</v>
      </c>
      <c r="C5036" s="1">
        <f>IF(0=B5036,-1,LEFT(A5036,B5036-1)+0)</f>
        <v>-1</v>
      </c>
      <c r="D5036" s="1">
        <f>IF(B5036=0,-1,RIGHT(A5036,LEN(A5036)-B5036)+0)</f>
        <v>-1</v>
      </c>
      <c r="F5036" s="1">
        <f>IF(C5036&lt;0,443300000,44330*(1-POWER(C5036/$A$1,1/5.255))*1000)</f>
        <v>443300000</v>
      </c>
      <c r="H5036" s="5">
        <f t="shared" si="78"/>
        <v>0</v>
      </c>
    </row>
    <row r="5037" spans="1:8">
      <c r="A5037" s="3">
        <f>-4161 -1</f>
        <v>-4162</v>
      </c>
      <c r="B5037" s="1">
        <f>IF(ISERROR(SEARCH(" ",A5037)), 0, SEARCH(" ",A5037))</f>
        <v>0</v>
      </c>
      <c r="C5037" s="1">
        <f>IF(0=B5037,-1,LEFT(A5037,B5037-1)+0)</f>
        <v>-1</v>
      </c>
      <c r="D5037" s="1">
        <f>IF(B5037=0,-1,RIGHT(A5037,LEN(A5037)-B5037)+0)</f>
        <v>-1</v>
      </c>
      <c r="F5037" s="1">
        <f>IF(C5037&lt;0,443300000,44330*(1-POWER(C5037/$A$1,1/5.255))*1000)</f>
        <v>443300000</v>
      </c>
      <c r="H5037" s="5">
        <f t="shared" si="78"/>
        <v>0</v>
      </c>
    </row>
    <row r="5038" spans="1:8">
      <c r="A5038" s="3">
        <f>-4181 -1</f>
        <v>-4182</v>
      </c>
      <c r="B5038" s="1">
        <f>IF(ISERROR(SEARCH(" ",A5038)), 0, SEARCH(" ",A5038))</f>
        <v>0</v>
      </c>
      <c r="C5038" s="1">
        <f>IF(0=B5038,-1,LEFT(A5038,B5038-1)+0)</f>
        <v>-1</v>
      </c>
      <c r="D5038" s="1">
        <f>IF(B5038=0,-1,RIGHT(A5038,LEN(A5038)-B5038)+0)</f>
        <v>-1</v>
      </c>
      <c r="F5038" s="1">
        <f>IF(C5038&lt;0,443300000,44330*(1-POWER(C5038/$A$1,1/5.255))*1000)</f>
        <v>443300000</v>
      </c>
      <c r="H5038" s="5">
        <f t="shared" si="78"/>
        <v>0</v>
      </c>
    </row>
    <row r="5039" spans="1:8">
      <c r="A5039" s="3">
        <f>-4201 -1</f>
        <v>-4202</v>
      </c>
      <c r="B5039" s="1">
        <f>IF(ISERROR(SEARCH(" ",A5039)), 0, SEARCH(" ",A5039))</f>
        <v>0</v>
      </c>
      <c r="C5039" s="1">
        <f>IF(0=B5039,-1,LEFT(A5039,B5039-1)+0)</f>
        <v>-1</v>
      </c>
      <c r="D5039" s="1">
        <f>IF(B5039=0,-1,RIGHT(A5039,LEN(A5039)-B5039)+0)</f>
        <v>-1</v>
      </c>
      <c r="F5039" s="1">
        <f>IF(C5039&lt;0,443300000,44330*(1-POWER(C5039/$A$1,1/5.255))*1000)</f>
        <v>443300000</v>
      </c>
      <c r="H5039" s="5">
        <f t="shared" si="78"/>
        <v>0</v>
      </c>
    </row>
    <row r="5040" spans="1:8">
      <c r="A5040" s="3">
        <f>-4221 -1</f>
        <v>-4222</v>
      </c>
      <c r="B5040" s="1">
        <f>IF(ISERROR(SEARCH(" ",A5040)), 0, SEARCH(" ",A5040))</f>
        <v>0</v>
      </c>
      <c r="C5040" s="1">
        <f>IF(0=B5040,-1,LEFT(A5040,B5040-1)+0)</f>
        <v>-1</v>
      </c>
      <c r="D5040" s="1">
        <f>IF(B5040=0,-1,RIGHT(A5040,LEN(A5040)-B5040)+0)</f>
        <v>-1</v>
      </c>
      <c r="F5040" s="1">
        <f>IF(C5040&lt;0,443300000,44330*(1-POWER(C5040/$A$1,1/5.255))*1000)</f>
        <v>443300000</v>
      </c>
      <c r="H5040" s="5">
        <f t="shared" si="78"/>
        <v>0</v>
      </c>
    </row>
    <row r="5041" spans="1:8">
      <c r="A5041" s="3">
        <f>-4241 -1</f>
        <v>-4242</v>
      </c>
      <c r="B5041" s="1">
        <f>IF(ISERROR(SEARCH(" ",A5041)), 0, SEARCH(" ",A5041))</f>
        <v>0</v>
      </c>
      <c r="C5041" s="1">
        <f>IF(0=B5041,-1,LEFT(A5041,B5041-1)+0)</f>
        <v>-1</v>
      </c>
      <c r="D5041" s="1">
        <f>IF(B5041=0,-1,RIGHT(A5041,LEN(A5041)-B5041)+0)</f>
        <v>-1</v>
      </c>
      <c r="F5041" s="1">
        <f>IF(C5041&lt;0,443300000,44330*(1-POWER(C5041/$A$1,1/5.255))*1000)</f>
        <v>443300000</v>
      </c>
      <c r="H5041" s="5">
        <f t="shared" si="78"/>
        <v>0</v>
      </c>
    </row>
    <row r="5042" spans="1:8">
      <c r="A5042" s="3">
        <f>-4261 -1</f>
        <v>-4262</v>
      </c>
      <c r="B5042" s="1">
        <f>IF(ISERROR(SEARCH(" ",A5042)), 0, SEARCH(" ",A5042))</f>
        <v>0</v>
      </c>
      <c r="C5042" s="1">
        <f>IF(0=B5042,-1,LEFT(A5042,B5042-1)+0)</f>
        <v>-1</v>
      </c>
      <c r="D5042" s="1">
        <f>IF(B5042=0,-1,RIGHT(A5042,LEN(A5042)-B5042)+0)</f>
        <v>-1</v>
      </c>
      <c r="F5042" s="1">
        <f>IF(C5042&lt;0,443300000,44330*(1-POWER(C5042/$A$1,1/5.255))*1000)</f>
        <v>443300000</v>
      </c>
      <c r="H5042" s="5">
        <f t="shared" si="78"/>
        <v>0</v>
      </c>
    </row>
    <row r="5043" spans="1:8">
      <c r="A5043" s="3">
        <f>-4281 -1</f>
        <v>-4282</v>
      </c>
      <c r="B5043" s="1">
        <f>IF(ISERROR(SEARCH(" ",A5043)), 0, SEARCH(" ",A5043))</f>
        <v>0</v>
      </c>
      <c r="C5043" s="1">
        <f>IF(0=B5043,-1,LEFT(A5043,B5043-1)+0)</f>
        <v>-1</v>
      </c>
      <c r="D5043" s="1">
        <f>IF(B5043=0,-1,RIGHT(A5043,LEN(A5043)-B5043)+0)</f>
        <v>-1</v>
      </c>
      <c r="F5043" s="1">
        <f>IF(C5043&lt;0,443300000,44330*(1-POWER(C5043/$A$1,1/5.255))*1000)</f>
        <v>443300000</v>
      </c>
      <c r="H5043" s="5">
        <f t="shared" si="78"/>
        <v>0</v>
      </c>
    </row>
    <row r="5044" spans="1:8">
      <c r="A5044" s="3">
        <f>-4301 -1</f>
        <v>-4302</v>
      </c>
      <c r="B5044" s="1">
        <f>IF(ISERROR(SEARCH(" ",A5044)), 0, SEARCH(" ",A5044))</f>
        <v>0</v>
      </c>
      <c r="C5044" s="1">
        <f>IF(0=B5044,-1,LEFT(A5044,B5044-1)+0)</f>
        <v>-1</v>
      </c>
      <c r="D5044" s="1">
        <f>IF(B5044=0,-1,RIGHT(A5044,LEN(A5044)-B5044)+0)</f>
        <v>-1</v>
      </c>
      <c r="F5044" s="1">
        <f>IF(C5044&lt;0,443300000,44330*(1-POWER(C5044/$A$1,1/5.255))*1000)</f>
        <v>443300000</v>
      </c>
      <c r="H5044" s="5">
        <f t="shared" si="78"/>
        <v>0</v>
      </c>
    </row>
    <row r="5045" spans="1:8">
      <c r="A5045" s="3">
        <f>-4321 -1</f>
        <v>-4322</v>
      </c>
      <c r="B5045" s="1">
        <f>IF(ISERROR(SEARCH(" ",A5045)), 0, SEARCH(" ",A5045))</f>
        <v>0</v>
      </c>
      <c r="C5045" s="1">
        <f>IF(0=B5045,-1,LEFT(A5045,B5045-1)+0)</f>
        <v>-1</v>
      </c>
      <c r="D5045" s="1">
        <f>IF(B5045=0,-1,RIGHT(A5045,LEN(A5045)-B5045)+0)</f>
        <v>-1</v>
      </c>
      <c r="F5045" s="1">
        <f>IF(C5045&lt;0,443300000,44330*(1-POWER(C5045/$A$1,1/5.255))*1000)</f>
        <v>443300000</v>
      </c>
      <c r="H5045" s="5">
        <f t="shared" si="78"/>
        <v>0</v>
      </c>
    </row>
    <row r="5046" spans="1:8">
      <c r="A5046" s="3">
        <f>-4341 -1</f>
        <v>-4342</v>
      </c>
      <c r="B5046" s="1">
        <f>IF(ISERROR(SEARCH(" ",A5046)), 0, SEARCH(" ",A5046))</f>
        <v>0</v>
      </c>
      <c r="C5046" s="1">
        <f>IF(0=B5046,-1,LEFT(A5046,B5046-1)+0)</f>
        <v>-1</v>
      </c>
      <c r="D5046" s="1">
        <f>IF(B5046=0,-1,RIGHT(A5046,LEN(A5046)-B5046)+0)</f>
        <v>-1</v>
      </c>
      <c r="F5046" s="1">
        <f>IF(C5046&lt;0,443300000,44330*(1-POWER(C5046/$A$1,1/5.255))*1000)</f>
        <v>443300000</v>
      </c>
      <c r="H5046" s="5">
        <f t="shared" si="78"/>
        <v>0</v>
      </c>
    </row>
    <row r="5047" spans="1:8">
      <c r="A5047" s="3">
        <f>-4361 -1</f>
        <v>-4362</v>
      </c>
      <c r="B5047" s="1">
        <f>IF(ISERROR(SEARCH(" ",A5047)), 0, SEARCH(" ",A5047))</f>
        <v>0</v>
      </c>
      <c r="C5047" s="1">
        <f>IF(0=B5047,-1,LEFT(A5047,B5047-1)+0)</f>
        <v>-1</v>
      </c>
      <c r="D5047" s="1">
        <f>IF(B5047=0,-1,RIGHT(A5047,LEN(A5047)-B5047)+0)</f>
        <v>-1</v>
      </c>
      <c r="F5047" s="1">
        <f>IF(C5047&lt;0,443300000,44330*(1-POWER(C5047/$A$1,1/5.255))*1000)</f>
        <v>443300000</v>
      </c>
      <c r="H5047" s="5">
        <f t="shared" si="78"/>
        <v>0</v>
      </c>
    </row>
    <row r="5048" spans="1:8">
      <c r="A5048" s="3">
        <f>-4381 -1</f>
        <v>-4382</v>
      </c>
      <c r="B5048" s="1">
        <f>IF(ISERROR(SEARCH(" ",A5048)), 0, SEARCH(" ",A5048))</f>
        <v>0</v>
      </c>
      <c r="C5048" s="1">
        <f>IF(0=B5048,-1,LEFT(A5048,B5048-1)+0)</f>
        <v>-1</v>
      </c>
      <c r="D5048" s="1">
        <f>IF(B5048=0,-1,RIGHT(A5048,LEN(A5048)-B5048)+0)</f>
        <v>-1</v>
      </c>
      <c r="F5048" s="1">
        <f>IF(C5048&lt;0,443300000,44330*(1-POWER(C5048/$A$1,1/5.255))*1000)</f>
        <v>443300000</v>
      </c>
      <c r="H5048" s="5">
        <f t="shared" si="78"/>
        <v>0</v>
      </c>
    </row>
    <row r="5049" spans="1:8">
      <c r="A5049" s="3">
        <f>-4401 -1</f>
        <v>-4402</v>
      </c>
      <c r="B5049" s="1">
        <f>IF(ISERROR(SEARCH(" ",A5049)), 0, SEARCH(" ",A5049))</f>
        <v>0</v>
      </c>
      <c r="C5049" s="1">
        <f>IF(0=B5049,-1,LEFT(A5049,B5049-1)+0)</f>
        <v>-1</v>
      </c>
      <c r="D5049" s="1">
        <f>IF(B5049=0,-1,RIGHT(A5049,LEN(A5049)-B5049)+0)</f>
        <v>-1</v>
      </c>
      <c r="F5049" s="1">
        <f>IF(C5049&lt;0,443300000,44330*(1-POWER(C5049/$A$1,1/5.255))*1000)</f>
        <v>443300000</v>
      </c>
      <c r="H5049" s="5">
        <f t="shared" si="78"/>
        <v>0</v>
      </c>
    </row>
    <row r="5050" spans="1:8">
      <c r="A5050" s="3">
        <f>-4421 -1</f>
        <v>-4422</v>
      </c>
      <c r="B5050" s="1">
        <f>IF(ISERROR(SEARCH(" ",A5050)), 0, SEARCH(" ",A5050))</f>
        <v>0</v>
      </c>
      <c r="C5050" s="1">
        <f>IF(0=B5050,-1,LEFT(A5050,B5050-1)+0)</f>
        <v>-1</v>
      </c>
      <c r="D5050" s="1">
        <f>IF(B5050=0,-1,RIGHT(A5050,LEN(A5050)-B5050)+0)</f>
        <v>-1</v>
      </c>
      <c r="F5050" s="1">
        <f>IF(C5050&lt;0,443300000,44330*(1-POWER(C5050/$A$1,1/5.255))*1000)</f>
        <v>443300000</v>
      </c>
      <c r="H5050" s="5">
        <f t="shared" si="78"/>
        <v>0</v>
      </c>
    </row>
    <row r="5051" spans="1:8">
      <c r="A5051" s="3">
        <f>-4441 -1</f>
        <v>-4442</v>
      </c>
      <c r="B5051" s="1">
        <f>IF(ISERROR(SEARCH(" ",A5051)), 0, SEARCH(" ",A5051))</f>
        <v>0</v>
      </c>
      <c r="C5051" s="1">
        <f>IF(0=B5051,-1,LEFT(A5051,B5051-1)+0)</f>
        <v>-1</v>
      </c>
      <c r="D5051" s="1">
        <f>IF(B5051=0,-1,RIGHT(A5051,LEN(A5051)-B5051)+0)</f>
        <v>-1</v>
      </c>
      <c r="F5051" s="1">
        <f>IF(C5051&lt;0,443300000,44330*(1-POWER(C5051/$A$1,1/5.255))*1000)</f>
        <v>443300000</v>
      </c>
      <c r="H5051" s="5">
        <f t="shared" si="78"/>
        <v>0</v>
      </c>
    </row>
    <row r="5052" spans="1:8">
      <c r="A5052" s="6">
        <f>-4461 -1</f>
        <v>-4462</v>
      </c>
      <c r="B5052" s="1">
        <f>IF(ISERROR(SEARCH(" ",A5052)), 0, SEARCH(" ",A5052))</f>
        <v>0</v>
      </c>
      <c r="C5052" s="1">
        <f>IF(0=B5052,-1,LEFT(A5052,B5052-1)+0)</f>
        <v>-1</v>
      </c>
      <c r="D5052" s="1">
        <f>IF(B5052=0,-1,RIGHT(A5052,LEN(A5052)-B5052)+0)</f>
        <v>-1</v>
      </c>
      <c r="F5052" s="1">
        <f>IF(C5052&lt;0,443300000,44330*(1-POWER(C5052/$A$1,1/5.255))*1000)</f>
        <v>443300000</v>
      </c>
      <c r="H5052" s="5">
        <f t="shared" si="78"/>
        <v>0</v>
      </c>
    </row>
    <row r="5053" spans="1:8">
      <c r="A5053" s="3">
        <f>-4481 -1</f>
        <v>-4482</v>
      </c>
      <c r="B5053" s="1">
        <f>IF(ISERROR(SEARCH(" ",A5053)), 0, SEARCH(" ",A5053))</f>
        <v>0</v>
      </c>
      <c r="C5053" s="1">
        <f>IF(0=B5053,-1,LEFT(A5053,B5053-1)+0)</f>
        <v>-1</v>
      </c>
      <c r="D5053" s="1">
        <f>IF(B5053=0,-1,RIGHT(A5053,LEN(A5053)-B5053)+0)</f>
        <v>-1</v>
      </c>
      <c r="F5053" s="1">
        <f>IF(C5053&lt;0,443300000,44330*(1-POWER(C5053/$A$1,1/5.255))*1000)</f>
        <v>443300000</v>
      </c>
      <c r="H5053" s="5">
        <f t="shared" si="78"/>
        <v>0</v>
      </c>
    </row>
    <row r="5054" spans="1:8">
      <c r="A5054" s="3">
        <f>-4501 -1</f>
        <v>-4502</v>
      </c>
      <c r="B5054" s="1">
        <f>IF(ISERROR(SEARCH(" ",A5054)), 0, SEARCH(" ",A5054))</f>
        <v>0</v>
      </c>
      <c r="C5054" s="1">
        <f>IF(0=B5054,-1,LEFT(A5054,B5054-1)+0)</f>
        <v>-1</v>
      </c>
      <c r="D5054" s="1">
        <f>IF(B5054=0,-1,RIGHT(A5054,LEN(A5054)-B5054)+0)</f>
        <v>-1</v>
      </c>
      <c r="F5054" s="1">
        <f>IF(C5054&lt;0,443300000,44330*(1-POWER(C5054/$A$1,1/5.255))*1000)</f>
        <v>443300000</v>
      </c>
      <c r="H5054" s="5">
        <f t="shared" si="78"/>
        <v>0</v>
      </c>
    </row>
    <row r="5055" spans="1:8">
      <c r="A5055" s="3">
        <f>-4521 -1</f>
        <v>-4522</v>
      </c>
      <c r="B5055" s="1">
        <f>IF(ISERROR(SEARCH(" ",A5055)), 0, SEARCH(" ",A5055))</f>
        <v>0</v>
      </c>
      <c r="C5055" s="1">
        <f>IF(0=B5055,-1,LEFT(A5055,B5055-1)+0)</f>
        <v>-1</v>
      </c>
      <c r="D5055" s="1">
        <f>IF(B5055=0,-1,RIGHT(A5055,LEN(A5055)-B5055)+0)</f>
        <v>-1</v>
      </c>
      <c r="F5055" s="1">
        <f>IF(C5055&lt;0,443300000,44330*(1-POWER(C5055/$A$1,1/5.255))*1000)</f>
        <v>443300000</v>
      </c>
      <c r="H5055" s="5">
        <f t="shared" si="78"/>
        <v>0</v>
      </c>
    </row>
    <row r="5056" spans="1:8">
      <c r="A5056" s="3">
        <f>-4541 -1</f>
        <v>-4542</v>
      </c>
      <c r="B5056" s="1">
        <f>IF(ISERROR(SEARCH(" ",A5056)), 0, SEARCH(" ",A5056))</f>
        <v>0</v>
      </c>
      <c r="C5056" s="1">
        <f>IF(0=B5056,-1,LEFT(A5056,B5056-1)+0)</f>
        <v>-1</v>
      </c>
      <c r="D5056" s="1">
        <f>IF(B5056=0,-1,RIGHT(A5056,LEN(A5056)-B5056)+0)</f>
        <v>-1</v>
      </c>
      <c r="F5056" s="1">
        <f>IF(C5056&lt;0,443300000,44330*(1-POWER(C5056/$A$1,1/5.255))*1000)</f>
        <v>443300000</v>
      </c>
      <c r="H5056" s="5">
        <f t="shared" si="78"/>
        <v>0</v>
      </c>
    </row>
    <row r="5057" spans="1:8">
      <c r="A5057" s="3">
        <f>-4561 -1</f>
        <v>-4562</v>
      </c>
      <c r="B5057" s="1">
        <f>IF(ISERROR(SEARCH(" ",A5057)), 0, SEARCH(" ",A5057))</f>
        <v>0</v>
      </c>
      <c r="C5057" s="1">
        <f>IF(0=B5057,-1,LEFT(A5057,B5057-1)+0)</f>
        <v>-1</v>
      </c>
      <c r="D5057" s="1">
        <f>IF(B5057=0,-1,RIGHT(A5057,LEN(A5057)-B5057)+0)</f>
        <v>-1</v>
      </c>
      <c r="F5057" s="1">
        <f>IF(C5057&lt;0,443300000,44330*(1-POWER(C5057/$A$1,1/5.255))*1000)</f>
        <v>443300000</v>
      </c>
      <c r="H5057" s="5">
        <f t="shared" si="78"/>
        <v>0</v>
      </c>
    </row>
    <row r="5058" spans="1:8">
      <c r="A5058" s="3">
        <f>-4581 -1</f>
        <v>-4582</v>
      </c>
      <c r="B5058" s="1">
        <f>IF(ISERROR(SEARCH(" ",A5058)), 0, SEARCH(" ",A5058))</f>
        <v>0</v>
      </c>
      <c r="C5058" s="1">
        <f>IF(0=B5058,-1,LEFT(A5058,B5058-1)+0)</f>
        <v>-1</v>
      </c>
      <c r="D5058" s="1">
        <f>IF(B5058=0,-1,RIGHT(A5058,LEN(A5058)-B5058)+0)</f>
        <v>-1</v>
      </c>
      <c r="F5058" s="1">
        <f>IF(C5058&lt;0,443300000,44330*(1-POWER(C5058/$A$1,1/5.255))*1000)</f>
        <v>443300000</v>
      </c>
      <c r="H5058" s="5">
        <f t="shared" si="78"/>
        <v>0</v>
      </c>
    </row>
    <row r="5059" spans="1:8">
      <c r="A5059" s="3">
        <f>-4601 -1</f>
        <v>-4602</v>
      </c>
      <c r="B5059" s="1">
        <f>IF(ISERROR(SEARCH(" ",A5059)), 0, SEARCH(" ",A5059))</f>
        <v>0</v>
      </c>
      <c r="C5059" s="1">
        <f>IF(0=B5059,-1,LEFT(A5059,B5059-1)+0)</f>
        <v>-1</v>
      </c>
      <c r="D5059" s="1">
        <f>IF(B5059=0,-1,RIGHT(A5059,LEN(A5059)-B5059)+0)</f>
        <v>-1</v>
      </c>
      <c r="F5059" s="1">
        <f>IF(C5059&lt;0,443300000,44330*(1-POWER(C5059/$A$1,1/5.255))*1000)</f>
        <v>443300000</v>
      </c>
      <c r="H5059" s="5">
        <f t="shared" si="78"/>
        <v>0</v>
      </c>
    </row>
    <row r="5060" spans="1:8">
      <c r="A5060" s="3">
        <f>-4621 -1</f>
        <v>-4622</v>
      </c>
      <c r="B5060" s="1">
        <f>IF(ISERROR(SEARCH(" ",A5060)), 0, SEARCH(" ",A5060))</f>
        <v>0</v>
      </c>
      <c r="C5060" s="1">
        <f>IF(0=B5060,-1,LEFT(A5060,B5060-1)+0)</f>
        <v>-1</v>
      </c>
      <c r="D5060" s="1">
        <f>IF(B5060=0,-1,RIGHT(A5060,LEN(A5060)-B5060)+0)</f>
        <v>-1</v>
      </c>
      <c r="F5060" s="1">
        <f>IF(C5060&lt;0,443300000,44330*(1-POWER(C5060/$A$1,1/5.255))*1000)</f>
        <v>443300000</v>
      </c>
      <c r="H5060" s="5">
        <f t="shared" ref="H5060:H5123" si="79">IF(D5060&gt;0,ABS((F5060-D5060)/D5060),0)</f>
        <v>0</v>
      </c>
    </row>
    <row r="5061" spans="1:8">
      <c r="A5061" s="3">
        <f>-4641 -1</f>
        <v>-4642</v>
      </c>
      <c r="B5061" s="1">
        <f>IF(ISERROR(SEARCH(" ",A5061)), 0, SEARCH(" ",A5061))</f>
        <v>0</v>
      </c>
      <c r="C5061" s="1">
        <f>IF(0=B5061,-1,LEFT(A5061,B5061-1)+0)</f>
        <v>-1</v>
      </c>
      <c r="D5061" s="1">
        <f>IF(B5061=0,-1,RIGHT(A5061,LEN(A5061)-B5061)+0)</f>
        <v>-1</v>
      </c>
      <c r="F5061" s="1">
        <f>IF(C5061&lt;0,443300000,44330*(1-POWER(C5061/$A$1,1/5.255))*1000)</f>
        <v>443300000</v>
      </c>
      <c r="H5061" s="5">
        <f t="shared" si="79"/>
        <v>0</v>
      </c>
    </row>
    <row r="5062" spans="1:8">
      <c r="A5062" s="3">
        <f>-4661 -1</f>
        <v>-4662</v>
      </c>
      <c r="B5062" s="1">
        <f>IF(ISERROR(SEARCH(" ",A5062)), 0, SEARCH(" ",A5062))</f>
        <v>0</v>
      </c>
      <c r="C5062" s="1">
        <f>IF(0=B5062,-1,LEFT(A5062,B5062-1)+0)</f>
        <v>-1</v>
      </c>
      <c r="D5062" s="1">
        <f>IF(B5062=0,-1,RIGHT(A5062,LEN(A5062)-B5062)+0)</f>
        <v>-1</v>
      </c>
      <c r="F5062" s="1">
        <f>IF(C5062&lt;0,443300000,44330*(1-POWER(C5062/$A$1,1/5.255))*1000)</f>
        <v>443300000</v>
      </c>
      <c r="H5062" s="5">
        <f t="shared" si="79"/>
        <v>0</v>
      </c>
    </row>
    <row r="5063" spans="1:8">
      <c r="A5063" s="3">
        <f>-4681 -1</f>
        <v>-4682</v>
      </c>
      <c r="B5063" s="1">
        <f>IF(ISERROR(SEARCH(" ",A5063)), 0, SEARCH(" ",A5063))</f>
        <v>0</v>
      </c>
      <c r="C5063" s="1">
        <f>IF(0=B5063,-1,LEFT(A5063,B5063-1)+0)</f>
        <v>-1</v>
      </c>
      <c r="D5063" s="1">
        <f>IF(B5063=0,-1,RIGHT(A5063,LEN(A5063)-B5063)+0)</f>
        <v>-1</v>
      </c>
      <c r="F5063" s="1">
        <f>IF(C5063&lt;0,443300000,44330*(1-POWER(C5063/$A$1,1/5.255))*1000)</f>
        <v>443300000</v>
      </c>
      <c r="H5063" s="5">
        <f t="shared" si="79"/>
        <v>0</v>
      </c>
    </row>
    <row r="5064" spans="1:8">
      <c r="A5064" s="3">
        <f>-4701 -1</f>
        <v>-4702</v>
      </c>
      <c r="B5064" s="1">
        <f>IF(ISERROR(SEARCH(" ",A5064)), 0, SEARCH(" ",A5064))</f>
        <v>0</v>
      </c>
      <c r="C5064" s="1">
        <f>IF(0=B5064,-1,LEFT(A5064,B5064-1)+0)</f>
        <v>-1</v>
      </c>
      <c r="D5064" s="1">
        <f>IF(B5064=0,-1,RIGHT(A5064,LEN(A5064)-B5064)+0)</f>
        <v>-1</v>
      </c>
      <c r="F5064" s="1">
        <f>IF(C5064&lt;0,443300000,44330*(1-POWER(C5064/$A$1,1/5.255))*1000)</f>
        <v>443300000</v>
      </c>
      <c r="H5064" s="5">
        <f t="shared" si="79"/>
        <v>0</v>
      </c>
    </row>
    <row r="5065" spans="1:8">
      <c r="A5065" s="3">
        <f>-4721 -1</f>
        <v>-4722</v>
      </c>
      <c r="B5065" s="1">
        <f>IF(ISERROR(SEARCH(" ",A5065)), 0, SEARCH(" ",A5065))</f>
        <v>0</v>
      </c>
      <c r="C5065" s="1">
        <f>IF(0=B5065,-1,LEFT(A5065,B5065-1)+0)</f>
        <v>-1</v>
      </c>
      <c r="D5065" s="1">
        <f>IF(B5065=0,-1,RIGHT(A5065,LEN(A5065)-B5065)+0)</f>
        <v>-1</v>
      </c>
      <c r="F5065" s="1">
        <f>IF(C5065&lt;0,443300000,44330*(1-POWER(C5065/$A$1,1/5.255))*1000)</f>
        <v>443300000</v>
      </c>
      <c r="H5065" s="5">
        <f t="shared" si="79"/>
        <v>0</v>
      </c>
    </row>
    <row r="5066" spans="1:8">
      <c r="A5066" s="3">
        <f>-4741 -1</f>
        <v>-4742</v>
      </c>
      <c r="B5066" s="1">
        <f>IF(ISERROR(SEARCH(" ",A5066)), 0, SEARCH(" ",A5066))</f>
        <v>0</v>
      </c>
      <c r="C5066" s="1">
        <f>IF(0=B5066,-1,LEFT(A5066,B5066-1)+0)</f>
        <v>-1</v>
      </c>
      <c r="D5066" s="1">
        <f>IF(B5066=0,-1,RIGHT(A5066,LEN(A5066)-B5066)+0)</f>
        <v>-1</v>
      </c>
      <c r="F5066" s="1">
        <f>IF(C5066&lt;0,443300000,44330*(1-POWER(C5066/$A$1,1/5.255))*1000)</f>
        <v>443300000</v>
      </c>
      <c r="H5066" s="5">
        <f t="shared" si="79"/>
        <v>0</v>
      </c>
    </row>
    <row r="5067" spans="1:8">
      <c r="A5067" s="3">
        <f>-4761 -1</f>
        <v>-4762</v>
      </c>
      <c r="B5067" s="1">
        <f>IF(ISERROR(SEARCH(" ",A5067)), 0, SEARCH(" ",A5067))</f>
        <v>0</v>
      </c>
      <c r="C5067" s="1">
        <f>IF(0=B5067,-1,LEFT(A5067,B5067-1)+0)</f>
        <v>-1</v>
      </c>
      <c r="D5067" s="1">
        <f>IF(B5067=0,-1,RIGHT(A5067,LEN(A5067)-B5067)+0)</f>
        <v>-1</v>
      </c>
      <c r="F5067" s="1">
        <f>IF(C5067&lt;0,443300000,44330*(1-POWER(C5067/$A$1,1/5.255))*1000)</f>
        <v>443300000</v>
      </c>
      <c r="H5067" s="5">
        <f t="shared" si="79"/>
        <v>0</v>
      </c>
    </row>
    <row r="5068" spans="1:8">
      <c r="A5068" s="6">
        <f>-4781 -1</f>
        <v>-4782</v>
      </c>
      <c r="B5068" s="1">
        <f>IF(ISERROR(SEARCH(" ",A5068)), 0, SEARCH(" ",A5068))</f>
        <v>0</v>
      </c>
      <c r="C5068" s="1">
        <f>IF(0=B5068,-1,LEFT(A5068,B5068-1)+0)</f>
        <v>-1</v>
      </c>
      <c r="D5068" s="1">
        <f>IF(B5068=0,-1,RIGHT(A5068,LEN(A5068)-B5068)+0)</f>
        <v>-1</v>
      </c>
      <c r="F5068" s="1">
        <f>IF(C5068&lt;0,443300000,44330*(1-POWER(C5068/$A$1,1/5.255))*1000)</f>
        <v>443300000</v>
      </c>
      <c r="H5068" s="5">
        <f t="shared" si="79"/>
        <v>0</v>
      </c>
    </row>
    <row r="5069" spans="1:8">
      <c r="A5069" s="6">
        <f>-4801 -1</f>
        <v>-4802</v>
      </c>
      <c r="B5069" s="1">
        <f>IF(ISERROR(SEARCH(" ",A5069)), 0, SEARCH(" ",A5069))</f>
        <v>0</v>
      </c>
      <c r="C5069" s="1">
        <f>IF(0=B5069,-1,LEFT(A5069,B5069-1)+0)</f>
        <v>-1</v>
      </c>
      <c r="D5069" s="1">
        <f>IF(B5069=0,-1,RIGHT(A5069,LEN(A5069)-B5069)+0)</f>
        <v>-1</v>
      </c>
      <c r="F5069" s="1">
        <f>IF(C5069&lt;0,443300000,44330*(1-POWER(C5069/$A$1,1/5.255))*1000)</f>
        <v>443300000</v>
      </c>
      <c r="H5069" s="5">
        <f t="shared" si="79"/>
        <v>0</v>
      </c>
    </row>
    <row r="5070" spans="1:8">
      <c r="A5070" s="3">
        <f>-4821 -1</f>
        <v>-4822</v>
      </c>
      <c r="B5070" s="1">
        <f>IF(ISERROR(SEARCH(" ",A5070)), 0, SEARCH(" ",A5070))</f>
        <v>0</v>
      </c>
      <c r="C5070" s="1">
        <f>IF(0=B5070,-1,LEFT(A5070,B5070-1)+0)</f>
        <v>-1</v>
      </c>
      <c r="D5070" s="1">
        <f>IF(B5070=0,-1,RIGHT(A5070,LEN(A5070)-B5070)+0)</f>
        <v>-1</v>
      </c>
      <c r="F5070" s="1">
        <f>IF(C5070&lt;0,443300000,44330*(1-POWER(C5070/$A$1,1/5.255))*1000)</f>
        <v>443300000</v>
      </c>
      <c r="H5070" s="5">
        <f t="shared" si="79"/>
        <v>0</v>
      </c>
    </row>
    <row r="5071" spans="1:8">
      <c r="A5071" s="3">
        <f>-4841 -1</f>
        <v>-4842</v>
      </c>
      <c r="B5071" s="1">
        <f>IF(ISERROR(SEARCH(" ",A5071)), 0, SEARCH(" ",A5071))</f>
        <v>0</v>
      </c>
      <c r="C5071" s="1">
        <f>IF(0=B5071,-1,LEFT(A5071,B5071-1)+0)</f>
        <v>-1</v>
      </c>
      <c r="D5071" s="1">
        <f>IF(B5071=0,-1,RIGHT(A5071,LEN(A5071)-B5071)+0)</f>
        <v>-1</v>
      </c>
      <c r="F5071" s="1">
        <f>IF(C5071&lt;0,443300000,44330*(1-POWER(C5071/$A$1,1/5.255))*1000)</f>
        <v>443300000</v>
      </c>
      <c r="H5071" s="5">
        <f t="shared" si="79"/>
        <v>0</v>
      </c>
    </row>
    <row r="5072" spans="1:8">
      <c r="A5072" s="3">
        <f>-4861 -1</f>
        <v>-4862</v>
      </c>
      <c r="B5072" s="1">
        <f>IF(ISERROR(SEARCH(" ",A5072)), 0, SEARCH(" ",A5072))</f>
        <v>0</v>
      </c>
      <c r="C5072" s="1">
        <f>IF(0=B5072,-1,LEFT(A5072,B5072-1)+0)</f>
        <v>-1</v>
      </c>
      <c r="D5072" s="1">
        <f>IF(B5072=0,-1,RIGHT(A5072,LEN(A5072)-B5072)+0)</f>
        <v>-1</v>
      </c>
      <c r="F5072" s="1">
        <f>IF(C5072&lt;0,443300000,44330*(1-POWER(C5072/$A$1,1/5.255))*1000)</f>
        <v>443300000</v>
      </c>
      <c r="H5072" s="5">
        <f t="shared" si="79"/>
        <v>0</v>
      </c>
    </row>
    <row r="5073" spans="1:8">
      <c r="A5073" s="3">
        <f>-4881 -1</f>
        <v>-4882</v>
      </c>
      <c r="B5073" s="1">
        <f>IF(ISERROR(SEARCH(" ",A5073)), 0, SEARCH(" ",A5073))</f>
        <v>0</v>
      </c>
      <c r="C5073" s="1">
        <f>IF(0=B5073,-1,LEFT(A5073,B5073-1)+0)</f>
        <v>-1</v>
      </c>
      <c r="D5073" s="1">
        <f>IF(B5073=0,-1,RIGHT(A5073,LEN(A5073)-B5073)+0)</f>
        <v>-1</v>
      </c>
      <c r="F5073" s="1">
        <f>IF(C5073&lt;0,443300000,44330*(1-POWER(C5073/$A$1,1/5.255))*1000)</f>
        <v>443300000</v>
      </c>
      <c r="H5073" s="5">
        <f t="shared" si="79"/>
        <v>0</v>
      </c>
    </row>
    <row r="5074" spans="1:8">
      <c r="A5074" s="3">
        <f>-4901 -1</f>
        <v>-4902</v>
      </c>
      <c r="B5074" s="1">
        <f>IF(ISERROR(SEARCH(" ",A5074)), 0, SEARCH(" ",A5074))</f>
        <v>0</v>
      </c>
      <c r="C5074" s="1">
        <f>IF(0=B5074,-1,LEFT(A5074,B5074-1)+0)</f>
        <v>-1</v>
      </c>
      <c r="D5074" s="1">
        <f>IF(B5074=0,-1,RIGHT(A5074,LEN(A5074)-B5074)+0)</f>
        <v>-1</v>
      </c>
      <c r="F5074" s="1">
        <f>IF(C5074&lt;0,443300000,44330*(1-POWER(C5074/$A$1,1/5.255))*1000)</f>
        <v>443300000</v>
      </c>
      <c r="H5074" s="5">
        <f t="shared" si="79"/>
        <v>0</v>
      </c>
    </row>
    <row r="5075" spans="1:8">
      <c r="A5075" s="3">
        <f>-4921 -1</f>
        <v>-4922</v>
      </c>
      <c r="B5075" s="1">
        <f>IF(ISERROR(SEARCH(" ",A5075)), 0, SEARCH(" ",A5075))</f>
        <v>0</v>
      </c>
      <c r="C5075" s="1">
        <f>IF(0=B5075,-1,LEFT(A5075,B5075-1)+0)</f>
        <v>-1</v>
      </c>
      <c r="D5075" s="1">
        <f>IF(B5075=0,-1,RIGHT(A5075,LEN(A5075)-B5075)+0)</f>
        <v>-1</v>
      </c>
      <c r="F5075" s="1">
        <f>IF(C5075&lt;0,443300000,44330*(1-POWER(C5075/$A$1,1/5.255))*1000)</f>
        <v>443300000</v>
      </c>
      <c r="H5075" s="5">
        <f t="shared" si="79"/>
        <v>0</v>
      </c>
    </row>
    <row r="5076" spans="1:8">
      <c r="A5076" s="3">
        <f>-4941 -1</f>
        <v>-4942</v>
      </c>
      <c r="B5076" s="1">
        <f>IF(ISERROR(SEARCH(" ",A5076)), 0, SEARCH(" ",A5076))</f>
        <v>0</v>
      </c>
      <c r="C5076" s="1">
        <f>IF(0=B5076,-1,LEFT(A5076,B5076-1)+0)</f>
        <v>-1</v>
      </c>
      <c r="D5076" s="1">
        <f>IF(B5076=0,-1,RIGHT(A5076,LEN(A5076)-B5076)+0)</f>
        <v>-1</v>
      </c>
      <c r="F5076" s="1">
        <f>IF(C5076&lt;0,443300000,44330*(1-POWER(C5076/$A$1,1/5.255))*1000)</f>
        <v>443300000</v>
      </c>
      <c r="H5076" s="5">
        <f t="shared" si="79"/>
        <v>0</v>
      </c>
    </row>
    <row r="5077" spans="1:8">
      <c r="A5077" s="3">
        <f>-4961 -1</f>
        <v>-4962</v>
      </c>
      <c r="B5077" s="1">
        <f>IF(ISERROR(SEARCH(" ",A5077)), 0, SEARCH(" ",A5077))</f>
        <v>0</v>
      </c>
      <c r="C5077" s="1">
        <f>IF(0=B5077,-1,LEFT(A5077,B5077-1)+0)</f>
        <v>-1</v>
      </c>
      <c r="D5077" s="1">
        <f>IF(B5077=0,-1,RIGHT(A5077,LEN(A5077)-B5077)+0)</f>
        <v>-1</v>
      </c>
      <c r="F5077" s="1">
        <f>IF(C5077&lt;0,443300000,44330*(1-POWER(C5077/$A$1,1/5.255))*1000)</f>
        <v>443300000</v>
      </c>
      <c r="H5077" s="5">
        <f t="shared" si="79"/>
        <v>0</v>
      </c>
    </row>
    <row r="5078" spans="1:8">
      <c r="A5078" s="3">
        <f>-4981 -1</f>
        <v>-4982</v>
      </c>
      <c r="B5078" s="1">
        <f>IF(ISERROR(SEARCH(" ",A5078)), 0, SEARCH(" ",A5078))</f>
        <v>0</v>
      </c>
      <c r="C5078" s="1">
        <f>IF(0=B5078,-1,LEFT(A5078,B5078-1)+0)</f>
        <v>-1</v>
      </c>
      <c r="D5078" s="1">
        <f>IF(B5078=0,-1,RIGHT(A5078,LEN(A5078)-B5078)+0)</f>
        <v>-1</v>
      </c>
      <c r="F5078" s="1">
        <f>IF(C5078&lt;0,443300000,44330*(1-POWER(C5078/$A$1,1/5.255))*1000)</f>
        <v>443300000</v>
      </c>
      <c r="H5078" s="5">
        <f t="shared" si="79"/>
        <v>0</v>
      </c>
    </row>
    <row r="5079" spans="1:8">
      <c r="A5079" s="3">
        <f>-5001 -1</f>
        <v>-5002</v>
      </c>
      <c r="B5079" s="1">
        <f>IF(ISERROR(SEARCH(" ",A5079)), 0, SEARCH(" ",A5079))</f>
        <v>0</v>
      </c>
      <c r="C5079" s="1">
        <f>IF(0=B5079,-1,LEFT(A5079,B5079-1)+0)</f>
        <v>-1</v>
      </c>
      <c r="D5079" s="1">
        <f>IF(B5079=0,-1,RIGHT(A5079,LEN(A5079)-B5079)+0)</f>
        <v>-1</v>
      </c>
      <c r="F5079" s="1">
        <f>IF(C5079&lt;0,443300000,44330*(1-POWER(C5079/$A$1,1/5.255))*1000)</f>
        <v>443300000</v>
      </c>
      <c r="H5079" s="5">
        <f t="shared" si="79"/>
        <v>0</v>
      </c>
    </row>
    <row r="5080" spans="1:8">
      <c r="A5080" s="3">
        <f>-5021 -1</f>
        <v>-5022</v>
      </c>
      <c r="B5080" s="1">
        <f>IF(ISERROR(SEARCH(" ",A5080)), 0, SEARCH(" ",A5080))</f>
        <v>0</v>
      </c>
      <c r="C5080" s="1">
        <f>IF(0=B5080,-1,LEFT(A5080,B5080-1)+0)</f>
        <v>-1</v>
      </c>
      <c r="D5080" s="1">
        <f>IF(B5080=0,-1,RIGHT(A5080,LEN(A5080)-B5080)+0)</f>
        <v>-1</v>
      </c>
      <c r="F5080" s="1">
        <f>IF(C5080&lt;0,443300000,44330*(1-POWER(C5080/$A$1,1/5.255))*1000)</f>
        <v>443300000</v>
      </c>
      <c r="H5080" s="5">
        <f t="shared" si="79"/>
        <v>0</v>
      </c>
    </row>
    <row r="5081" spans="1:8">
      <c r="A5081" s="3">
        <f>-5041 -1</f>
        <v>-5042</v>
      </c>
      <c r="B5081" s="1">
        <f>IF(ISERROR(SEARCH(" ",A5081)), 0, SEARCH(" ",A5081))</f>
        <v>0</v>
      </c>
      <c r="C5081" s="1">
        <f>IF(0=B5081,-1,LEFT(A5081,B5081-1)+0)</f>
        <v>-1</v>
      </c>
      <c r="D5081" s="1">
        <f>IF(B5081=0,-1,RIGHT(A5081,LEN(A5081)-B5081)+0)</f>
        <v>-1</v>
      </c>
      <c r="F5081" s="1">
        <f>IF(C5081&lt;0,443300000,44330*(1-POWER(C5081/$A$1,1/5.255))*1000)</f>
        <v>443300000</v>
      </c>
      <c r="H5081" s="5">
        <f t="shared" si="79"/>
        <v>0</v>
      </c>
    </row>
    <row r="5082" spans="1:8">
      <c r="A5082" s="3">
        <f>-5061 -1</f>
        <v>-5062</v>
      </c>
      <c r="B5082" s="1">
        <f>IF(ISERROR(SEARCH(" ",A5082)), 0, SEARCH(" ",A5082))</f>
        <v>0</v>
      </c>
      <c r="C5082" s="1">
        <f>IF(0=B5082,-1,LEFT(A5082,B5082-1)+0)</f>
        <v>-1</v>
      </c>
      <c r="D5082" s="1">
        <f>IF(B5082=0,-1,RIGHT(A5082,LEN(A5082)-B5082)+0)</f>
        <v>-1</v>
      </c>
      <c r="F5082" s="1">
        <f>IF(C5082&lt;0,443300000,44330*(1-POWER(C5082/$A$1,1/5.255))*1000)</f>
        <v>443300000</v>
      </c>
      <c r="H5082" s="5">
        <f t="shared" si="79"/>
        <v>0</v>
      </c>
    </row>
    <row r="5083" spans="1:8">
      <c r="A5083" s="3">
        <f>-5081 -1</f>
        <v>-5082</v>
      </c>
      <c r="B5083" s="1">
        <f>IF(ISERROR(SEARCH(" ",A5083)), 0, SEARCH(" ",A5083))</f>
        <v>0</v>
      </c>
      <c r="C5083" s="1">
        <f>IF(0=B5083,-1,LEFT(A5083,B5083-1)+0)</f>
        <v>-1</v>
      </c>
      <c r="D5083" s="1">
        <f>IF(B5083=0,-1,RIGHT(A5083,LEN(A5083)-B5083)+0)</f>
        <v>-1</v>
      </c>
      <c r="F5083" s="1">
        <f>IF(C5083&lt;0,443300000,44330*(1-POWER(C5083/$A$1,1/5.255))*1000)</f>
        <v>443300000</v>
      </c>
      <c r="H5083" s="5">
        <f t="shared" si="79"/>
        <v>0</v>
      </c>
    </row>
    <row r="5084" spans="1:8">
      <c r="A5084" s="3">
        <f>-5101 -1</f>
        <v>-5102</v>
      </c>
      <c r="B5084" s="1">
        <f>IF(ISERROR(SEARCH(" ",A5084)), 0, SEARCH(" ",A5084))</f>
        <v>0</v>
      </c>
      <c r="C5084" s="1">
        <f>IF(0=B5084,-1,LEFT(A5084,B5084-1)+0)</f>
        <v>-1</v>
      </c>
      <c r="D5084" s="1">
        <f>IF(B5084=0,-1,RIGHT(A5084,LEN(A5084)-B5084)+0)</f>
        <v>-1</v>
      </c>
      <c r="F5084" s="1">
        <f>IF(C5084&lt;0,443300000,44330*(1-POWER(C5084/$A$1,1/5.255))*1000)</f>
        <v>443300000</v>
      </c>
      <c r="H5084" s="5">
        <f t="shared" si="79"/>
        <v>0</v>
      </c>
    </row>
    <row r="5085" spans="1:8">
      <c r="A5085" s="3">
        <f>-5121 -1</f>
        <v>-5122</v>
      </c>
      <c r="B5085" s="1">
        <f>IF(ISERROR(SEARCH(" ",A5085)), 0, SEARCH(" ",A5085))</f>
        <v>0</v>
      </c>
      <c r="C5085" s="1">
        <f>IF(0=B5085,-1,LEFT(A5085,B5085-1)+0)</f>
        <v>-1</v>
      </c>
      <c r="D5085" s="1">
        <f>IF(B5085=0,-1,RIGHT(A5085,LEN(A5085)-B5085)+0)</f>
        <v>-1</v>
      </c>
      <c r="F5085" s="1">
        <f>IF(C5085&lt;0,443300000,44330*(1-POWER(C5085/$A$1,1/5.255))*1000)</f>
        <v>443300000</v>
      </c>
      <c r="H5085" s="5">
        <f t="shared" si="79"/>
        <v>0</v>
      </c>
    </row>
    <row r="5086" spans="1:8">
      <c r="A5086" s="3">
        <f>-5141 -1</f>
        <v>-5142</v>
      </c>
      <c r="B5086" s="1">
        <f>IF(ISERROR(SEARCH(" ",A5086)), 0, SEARCH(" ",A5086))</f>
        <v>0</v>
      </c>
      <c r="C5086" s="1">
        <f>IF(0=B5086,-1,LEFT(A5086,B5086-1)+0)</f>
        <v>-1</v>
      </c>
      <c r="D5086" s="1">
        <f>IF(B5086=0,-1,RIGHT(A5086,LEN(A5086)-B5086)+0)</f>
        <v>-1</v>
      </c>
      <c r="F5086" s="1">
        <f>IF(C5086&lt;0,443300000,44330*(1-POWER(C5086/$A$1,1/5.255))*1000)</f>
        <v>443300000</v>
      </c>
      <c r="H5086" s="5">
        <f t="shared" si="79"/>
        <v>0</v>
      </c>
    </row>
    <row r="5087" spans="1:8">
      <c r="A5087" s="3">
        <f>-5161 -1</f>
        <v>-5162</v>
      </c>
      <c r="B5087" s="1">
        <f>IF(ISERROR(SEARCH(" ",A5087)), 0, SEARCH(" ",A5087))</f>
        <v>0</v>
      </c>
      <c r="C5087" s="1">
        <f>IF(0=B5087,-1,LEFT(A5087,B5087-1)+0)</f>
        <v>-1</v>
      </c>
      <c r="D5087" s="1">
        <f>IF(B5087=0,-1,RIGHT(A5087,LEN(A5087)-B5087)+0)</f>
        <v>-1</v>
      </c>
      <c r="F5087" s="1">
        <f>IF(C5087&lt;0,443300000,44330*(1-POWER(C5087/$A$1,1/5.255))*1000)</f>
        <v>443300000</v>
      </c>
      <c r="H5087" s="5">
        <f t="shared" si="79"/>
        <v>0</v>
      </c>
    </row>
    <row r="5088" spans="1:8">
      <c r="A5088" s="3">
        <f>-5181 -1</f>
        <v>-5182</v>
      </c>
      <c r="B5088" s="1">
        <f>IF(ISERROR(SEARCH(" ",A5088)), 0, SEARCH(" ",A5088))</f>
        <v>0</v>
      </c>
      <c r="C5088" s="1">
        <f>IF(0=B5088,-1,LEFT(A5088,B5088-1)+0)</f>
        <v>-1</v>
      </c>
      <c r="D5088" s="1">
        <f>IF(B5088=0,-1,RIGHT(A5088,LEN(A5088)-B5088)+0)</f>
        <v>-1</v>
      </c>
      <c r="F5088" s="1">
        <f>IF(C5088&lt;0,443300000,44330*(1-POWER(C5088/$A$1,1/5.255))*1000)</f>
        <v>443300000</v>
      </c>
      <c r="H5088" s="5">
        <f t="shared" si="79"/>
        <v>0</v>
      </c>
    </row>
    <row r="5089" spans="1:8">
      <c r="A5089" s="3">
        <f>-5201 -1</f>
        <v>-5202</v>
      </c>
      <c r="B5089" s="1">
        <f>IF(ISERROR(SEARCH(" ",A5089)), 0, SEARCH(" ",A5089))</f>
        <v>0</v>
      </c>
      <c r="C5089" s="1">
        <f>IF(0=B5089,-1,LEFT(A5089,B5089-1)+0)</f>
        <v>-1</v>
      </c>
      <c r="D5089" s="1">
        <f>IF(B5089=0,-1,RIGHT(A5089,LEN(A5089)-B5089)+0)</f>
        <v>-1</v>
      </c>
      <c r="F5089" s="1">
        <f>IF(C5089&lt;0,443300000,44330*(1-POWER(C5089/$A$1,1/5.255))*1000)</f>
        <v>443300000</v>
      </c>
      <c r="H5089" s="5">
        <f t="shared" si="79"/>
        <v>0</v>
      </c>
    </row>
    <row r="5090" spans="1:8">
      <c r="A5090" s="3">
        <f>-5221 -1</f>
        <v>-5222</v>
      </c>
      <c r="B5090" s="1">
        <f>IF(ISERROR(SEARCH(" ",A5090)), 0, SEARCH(" ",A5090))</f>
        <v>0</v>
      </c>
      <c r="C5090" s="1">
        <f>IF(0=B5090,-1,LEFT(A5090,B5090-1)+0)</f>
        <v>-1</v>
      </c>
      <c r="D5090" s="1">
        <f>IF(B5090=0,-1,RIGHT(A5090,LEN(A5090)-B5090)+0)</f>
        <v>-1</v>
      </c>
      <c r="F5090" s="1">
        <f>IF(C5090&lt;0,443300000,44330*(1-POWER(C5090/$A$1,1/5.255))*1000)</f>
        <v>443300000</v>
      </c>
      <c r="H5090" s="5">
        <f t="shared" si="79"/>
        <v>0</v>
      </c>
    </row>
    <row r="5091" spans="1:8">
      <c r="A5091" s="3">
        <f>-5241 -1</f>
        <v>-5242</v>
      </c>
      <c r="B5091" s="1">
        <f>IF(ISERROR(SEARCH(" ",A5091)), 0, SEARCH(" ",A5091))</f>
        <v>0</v>
      </c>
      <c r="C5091" s="1">
        <f>IF(0=B5091,-1,LEFT(A5091,B5091-1)+0)</f>
        <v>-1</v>
      </c>
      <c r="D5091" s="1">
        <f>IF(B5091=0,-1,RIGHT(A5091,LEN(A5091)-B5091)+0)</f>
        <v>-1</v>
      </c>
      <c r="F5091" s="1">
        <f>IF(C5091&lt;0,443300000,44330*(1-POWER(C5091/$A$1,1/5.255))*1000)</f>
        <v>443300000</v>
      </c>
      <c r="H5091" s="5">
        <f t="shared" si="79"/>
        <v>0</v>
      </c>
    </row>
    <row r="5092" spans="1:8">
      <c r="A5092" s="3">
        <f>-5261 -1</f>
        <v>-5262</v>
      </c>
      <c r="B5092" s="1">
        <f>IF(ISERROR(SEARCH(" ",A5092)), 0, SEARCH(" ",A5092))</f>
        <v>0</v>
      </c>
      <c r="C5092" s="1">
        <f>IF(0=B5092,-1,LEFT(A5092,B5092-1)+0)</f>
        <v>-1</v>
      </c>
      <c r="D5092" s="1">
        <f>IF(B5092=0,-1,RIGHT(A5092,LEN(A5092)-B5092)+0)</f>
        <v>-1</v>
      </c>
      <c r="F5092" s="1">
        <f>IF(C5092&lt;0,443300000,44330*(1-POWER(C5092/$A$1,1/5.255))*1000)</f>
        <v>443300000</v>
      </c>
      <c r="H5092" s="5">
        <f t="shared" si="79"/>
        <v>0</v>
      </c>
    </row>
    <row r="5093" spans="1:8">
      <c r="A5093" s="3">
        <f>-5281 -1</f>
        <v>-5282</v>
      </c>
      <c r="B5093" s="1">
        <f>IF(ISERROR(SEARCH(" ",A5093)), 0, SEARCH(" ",A5093))</f>
        <v>0</v>
      </c>
      <c r="C5093" s="1">
        <f>IF(0=B5093,-1,LEFT(A5093,B5093-1)+0)</f>
        <v>-1</v>
      </c>
      <c r="D5093" s="1">
        <f>IF(B5093=0,-1,RIGHT(A5093,LEN(A5093)-B5093)+0)</f>
        <v>-1</v>
      </c>
      <c r="F5093" s="1">
        <f>IF(C5093&lt;0,443300000,44330*(1-POWER(C5093/$A$1,1/5.255))*1000)</f>
        <v>443300000</v>
      </c>
      <c r="H5093" s="5">
        <f t="shared" si="79"/>
        <v>0</v>
      </c>
    </row>
    <row r="5094" spans="1:8">
      <c r="A5094" s="3">
        <f>-5301 -1</f>
        <v>-5302</v>
      </c>
      <c r="B5094" s="1">
        <f>IF(ISERROR(SEARCH(" ",A5094)), 0, SEARCH(" ",A5094))</f>
        <v>0</v>
      </c>
      <c r="C5094" s="1">
        <f>IF(0=B5094,-1,LEFT(A5094,B5094-1)+0)</f>
        <v>-1</v>
      </c>
      <c r="D5094" s="1">
        <f>IF(B5094=0,-1,RIGHT(A5094,LEN(A5094)-B5094)+0)</f>
        <v>-1</v>
      </c>
      <c r="F5094" s="1">
        <f>IF(C5094&lt;0,443300000,44330*(1-POWER(C5094/$A$1,1/5.255))*1000)</f>
        <v>443300000</v>
      </c>
      <c r="H5094" s="5">
        <f t="shared" si="79"/>
        <v>0</v>
      </c>
    </row>
    <row r="5095" spans="1:8">
      <c r="A5095" s="3">
        <f>-5321 -1</f>
        <v>-5322</v>
      </c>
      <c r="B5095" s="1">
        <f>IF(ISERROR(SEARCH(" ",A5095)), 0, SEARCH(" ",A5095))</f>
        <v>0</v>
      </c>
      <c r="C5095" s="1">
        <f>IF(0=B5095,-1,LEFT(A5095,B5095-1)+0)</f>
        <v>-1</v>
      </c>
      <c r="D5095" s="1">
        <f>IF(B5095=0,-1,RIGHT(A5095,LEN(A5095)-B5095)+0)</f>
        <v>-1</v>
      </c>
      <c r="F5095" s="1">
        <f>IF(C5095&lt;0,443300000,44330*(1-POWER(C5095/$A$1,1/5.255))*1000)</f>
        <v>443300000</v>
      </c>
      <c r="H5095" s="5">
        <f t="shared" si="79"/>
        <v>0</v>
      </c>
    </row>
    <row r="5096" spans="1:8">
      <c r="A5096" s="3">
        <f>-5341 -1</f>
        <v>-5342</v>
      </c>
      <c r="B5096" s="1">
        <f>IF(ISERROR(SEARCH(" ",A5096)), 0, SEARCH(" ",A5096))</f>
        <v>0</v>
      </c>
      <c r="C5096" s="1">
        <f>IF(0=B5096,-1,LEFT(A5096,B5096-1)+0)</f>
        <v>-1</v>
      </c>
      <c r="D5096" s="1">
        <f>IF(B5096=0,-1,RIGHT(A5096,LEN(A5096)-B5096)+0)</f>
        <v>-1</v>
      </c>
      <c r="F5096" s="1">
        <f>IF(C5096&lt;0,443300000,44330*(1-POWER(C5096/$A$1,1/5.255))*1000)</f>
        <v>443300000</v>
      </c>
      <c r="H5096" s="5">
        <f t="shared" si="79"/>
        <v>0</v>
      </c>
    </row>
    <row r="5097" spans="1:8">
      <c r="A5097" s="3">
        <f>-5361 -1</f>
        <v>-5362</v>
      </c>
      <c r="B5097" s="1">
        <f>IF(ISERROR(SEARCH(" ",A5097)), 0, SEARCH(" ",A5097))</f>
        <v>0</v>
      </c>
      <c r="C5097" s="1">
        <f>IF(0=B5097,-1,LEFT(A5097,B5097-1)+0)</f>
        <v>-1</v>
      </c>
      <c r="D5097" s="1">
        <f>IF(B5097=0,-1,RIGHT(A5097,LEN(A5097)-B5097)+0)</f>
        <v>-1</v>
      </c>
      <c r="F5097" s="1">
        <f>IF(C5097&lt;0,443300000,44330*(1-POWER(C5097/$A$1,1/5.255))*1000)</f>
        <v>443300000</v>
      </c>
      <c r="H5097" s="5">
        <f t="shared" si="79"/>
        <v>0</v>
      </c>
    </row>
    <row r="5098" spans="1:8">
      <c r="A5098" s="3">
        <f>-5381 -1</f>
        <v>-5382</v>
      </c>
      <c r="B5098" s="1">
        <f>IF(ISERROR(SEARCH(" ",A5098)), 0, SEARCH(" ",A5098))</f>
        <v>0</v>
      </c>
      <c r="C5098" s="1">
        <f>IF(0=B5098,-1,LEFT(A5098,B5098-1)+0)</f>
        <v>-1</v>
      </c>
      <c r="D5098" s="1">
        <f>IF(B5098=0,-1,RIGHT(A5098,LEN(A5098)-B5098)+0)</f>
        <v>-1</v>
      </c>
      <c r="F5098" s="1">
        <f>IF(C5098&lt;0,443300000,44330*(1-POWER(C5098/$A$1,1/5.255))*1000)</f>
        <v>443300000</v>
      </c>
      <c r="H5098" s="5">
        <f t="shared" si="79"/>
        <v>0</v>
      </c>
    </row>
    <row r="5099" spans="1:8">
      <c r="A5099" s="3">
        <f>-5401 -1</f>
        <v>-5402</v>
      </c>
      <c r="B5099" s="1">
        <f>IF(ISERROR(SEARCH(" ",A5099)), 0, SEARCH(" ",A5099))</f>
        <v>0</v>
      </c>
      <c r="C5099" s="1">
        <f>IF(0=B5099,-1,LEFT(A5099,B5099-1)+0)</f>
        <v>-1</v>
      </c>
      <c r="D5099" s="1">
        <f>IF(B5099=0,-1,RIGHT(A5099,LEN(A5099)-B5099)+0)</f>
        <v>-1</v>
      </c>
      <c r="F5099" s="1">
        <f>IF(C5099&lt;0,443300000,44330*(1-POWER(C5099/$A$1,1/5.255))*1000)</f>
        <v>443300000</v>
      </c>
      <c r="H5099" s="5">
        <f t="shared" si="79"/>
        <v>0</v>
      </c>
    </row>
    <row r="5100" spans="1:8">
      <c r="A5100" s="3">
        <f>-5421 -1</f>
        <v>-5422</v>
      </c>
      <c r="B5100" s="1">
        <f>IF(ISERROR(SEARCH(" ",A5100)), 0, SEARCH(" ",A5100))</f>
        <v>0</v>
      </c>
      <c r="C5100" s="1">
        <f>IF(0=B5100,-1,LEFT(A5100,B5100-1)+0)</f>
        <v>-1</v>
      </c>
      <c r="D5100" s="1">
        <f>IF(B5100=0,-1,RIGHT(A5100,LEN(A5100)-B5100)+0)</f>
        <v>-1</v>
      </c>
      <c r="F5100" s="1">
        <f>IF(C5100&lt;0,443300000,44330*(1-POWER(C5100/$A$1,1/5.255))*1000)</f>
        <v>443300000</v>
      </c>
      <c r="H5100" s="5">
        <f t="shared" si="79"/>
        <v>0</v>
      </c>
    </row>
    <row r="5101" spans="1:8">
      <c r="A5101" s="3">
        <f>-5441 -1</f>
        <v>-5442</v>
      </c>
      <c r="B5101" s="1">
        <f>IF(ISERROR(SEARCH(" ",A5101)), 0, SEARCH(" ",A5101))</f>
        <v>0</v>
      </c>
      <c r="C5101" s="1">
        <f>IF(0=B5101,-1,LEFT(A5101,B5101-1)+0)</f>
        <v>-1</v>
      </c>
      <c r="D5101" s="1">
        <f>IF(B5101=0,-1,RIGHT(A5101,LEN(A5101)-B5101)+0)</f>
        <v>-1</v>
      </c>
      <c r="F5101" s="1">
        <f>IF(C5101&lt;0,443300000,44330*(1-POWER(C5101/$A$1,1/5.255))*1000)</f>
        <v>443300000</v>
      </c>
      <c r="H5101" s="5">
        <f t="shared" si="79"/>
        <v>0</v>
      </c>
    </row>
    <row r="5102" spans="1:8">
      <c r="A5102" s="3">
        <f>-5461 -1</f>
        <v>-5462</v>
      </c>
      <c r="B5102" s="1">
        <f>IF(ISERROR(SEARCH(" ",A5102)), 0, SEARCH(" ",A5102))</f>
        <v>0</v>
      </c>
      <c r="C5102" s="1">
        <f>IF(0=B5102,-1,LEFT(A5102,B5102-1)+0)</f>
        <v>-1</v>
      </c>
      <c r="D5102" s="1">
        <f>IF(B5102=0,-1,RIGHT(A5102,LEN(A5102)-B5102)+0)</f>
        <v>-1</v>
      </c>
      <c r="F5102" s="1">
        <f>IF(C5102&lt;0,443300000,44330*(1-POWER(C5102/$A$1,1/5.255))*1000)</f>
        <v>443300000</v>
      </c>
      <c r="H5102" s="5">
        <f t="shared" si="79"/>
        <v>0</v>
      </c>
    </row>
    <row r="5103" spans="1:8">
      <c r="A5103" s="3">
        <f>-5481 -1</f>
        <v>-5482</v>
      </c>
      <c r="B5103" s="1">
        <f>IF(ISERROR(SEARCH(" ",A5103)), 0, SEARCH(" ",A5103))</f>
        <v>0</v>
      </c>
      <c r="C5103" s="1">
        <f>IF(0=B5103,-1,LEFT(A5103,B5103-1)+0)</f>
        <v>-1</v>
      </c>
      <c r="D5103" s="1">
        <f>IF(B5103=0,-1,RIGHT(A5103,LEN(A5103)-B5103)+0)</f>
        <v>-1</v>
      </c>
      <c r="F5103" s="1">
        <f>IF(C5103&lt;0,443300000,44330*(1-POWER(C5103/$A$1,1/5.255))*1000)</f>
        <v>443300000</v>
      </c>
      <c r="H5103" s="5">
        <f t="shared" si="79"/>
        <v>0</v>
      </c>
    </row>
    <row r="5104" spans="1:8">
      <c r="A5104" s="3">
        <f>-5501 -1</f>
        <v>-5502</v>
      </c>
      <c r="B5104" s="1">
        <f>IF(ISERROR(SEARCH(" ",A5104)), 0, SEARCH(" ",A5104))</f>
        <v>0</v>
      </c>
      <c r="C5104" s="1">
        <f>IF(0=B5104,-1,LEFT(A5104,B5104-1)+0)</f>
        <v>-1</v>
      </c>
      <c r="D5104" s="1">
        <f>IF(B5104=0,-1,RIGHT(A5104,LEN(A5104)-B5104)+0)</f>
        <v>-1</v>
      </c>
      <c r="F5104" s="1">
        <f>IF(C5104&lt;0,443300000,44330*(1-POWER(C5104/$A$1,1/5.255))*1000)</f>
        <v>443300000</v>
      </c>
      <c r="H5104" s="5">
        <f t="shared" si="79"/>
        <v>0</v>
      </c>
    </row>
    <row r="5105" spans="1:8">
      <c r="A5105" s="3">
        <f>-5521 -1</f>
        <v>-5522</v>
      </c>
      <c r="B5105" s="1">
        <f>IF(ISERROR(SEARCH(" ",A5105)), 0, SEARCH(" ",A5105))</f>
        <v>0</v>
      </c>
      <c r="C5105" s="1">
        <f>IF(0=B5105,-1,LEFT(A5105,B5105-1)+0)</f>
        <v>-1</v>
      </c>
      <c r="D5105" s="1">
        <f>IF(B5105=0,-1,RIGHT(A5105,LEN(A5105)-B5105)+0)</f>
        <v>-1</v>
      </c>
      <c r="F5105" s="1">
        <f>IF(C5105&lt;0,443300000,44330*(1-POWER(C5105/$A$1,1/5.255))*1000)</f>
        <v>443300000</v>
      </c>
      <c r="H5105" s="5">
        <f t="shared" si="79"/>
        <v>0</v>
      </c>
    </row>
    <row r="5106" spans="1:8">
      <c r="A5106" s="3">
        <f>-5541 -1</f>
        <v>-5542</v>
      </c>
      <c r="B5106" s="1">
        <f>IF(ISERROR(SEARCH(" ",A5106)), 0, SEARCH(" ",A5106))</f>
        <v>0</v>
      </c>
      <c r="C5106" s="1">
        <f>IF(0=B5106,-1,LEFT(A5106,B5106-1)+0)</f>
        <v>-1</v>
      </c>
      <c r="D5106" s="1">
        <f>IF(B5106=0,-1,RIGHT(A5106,LEN(A5106)-B5106)+0)</f>
        <v>-1</v>
      </c>
      <c r="F5106" s="1">
        <f>IF(C5106&lt;0,443300000,44330*(1-POWER(C5106/$A$1,1/5.255))*1000)</f>
        <v>443300000</v>
      </c>
      <c r="H5106" s="5">
        <f t="shared" si="79"/>
        <v>0</v>
      </c>
    </row>
    <row r="5107" spans="1:8">
      <c r="A5107" s="3">
        <f>-5561 -1</f>
        <v>-5562</v>
      </c>
      <c r="B5107" s="1">
        <f>IF(ISERROR(SEARCH(" ",A5107)), 0, SEARCH(" ",A5107))</f>
        <v>0</v>
      </c>
      <c r="C5107" s="1">
        <f>IF(0=B5107,-1,LEFT(A5107,B5107-1)+0)</f>
        <v>-1</v>
      </c>
      <c r="D5107" s="1">
        <f>IF(B5107=0,-1,RIGHT(A5107,LEN(A5107)-B5107)+0)</f>
        <v>-1</v>
      </c>
      <c r="F5107" s="1">
        <f>IF(C5107&lt;0,443300000,44330*(1-POWER(C5107/$A$1,1/5.255))*1000)</f>
        <v>443300000</v>
      </c>
      <c r="H5107" s="5">
        <f t="shared" si="79"/>
        <v>0</v>
      </c>
    </row>
    <row r="5108" spans="1:8">
      <c r="A5108" s="3">
        <f>-5581 -1</f>
        <v>-5582</v>
      </c>
      <c r="B5108" s="1">
        <f>IF(ISERROR(SEARCH(" ",A5108)), 0, SEARCH(" ",A5108))</f>
        <v>0</v>
      </c>
      <c r="C5108" s="1">
        <f>IF(0=B5108,-1,LEFT(A5108,B5108-1)+0)</f>
        <v>-1</v>
      </c>
      <c r="D5108" s="1">
        <f>IF(B5108=0,-1,RIGHT(A5108,LEN(A5108)-B5108)+0)</f>
        <v>-1</v>
      </c>
      <c r="F5108" s="1">
        <f>IF(C5108&lt;0,443300000,44330*(1-POWER(C5108/$A$1,1/5.255))*1000)</f>
        <v>443300000</v>
      </c>
      <c r="H5108" s="5">
        <f t="shared" si="79"/>
        <v>0</v>
      </c>
    </row>
    <row r="5109" spans="1:8">
      <c r="A5109" s="3">
        <f>-5601 -1</f>
        <v>-5602</v>
      </c>
      <c r="B5109" s="1">
        <f>IF(ISERROR(SEARCH(" ",A5109)), 0, SEARCH(" ",A5109))</f>
        <v>0</v>
      </c>
      <c r="C5109" s="1">
        <f>IF(0=B5109,-1,LEFT(A5109,B5109-1)+0)</f>
        <v>-1</v>
      </c>
      <c r="D5109" s="1">
        <f>IF(B5109=0,-1,RIGHT(A5109,LEN(A5109)-B5109)+0)</f>
        <v>-1</v>
      </c>
      <c r="F5109" s="1">
        <f>IF(C5109&lt;0,443300000,44330*(1-POWER(C5109/$A$1,1/5.255))*1000)</f>
        <v>443300000</v>
      </c>
      <c r="H5109" s="5">
        <f t="shared" si="79"/>
        <v>0</v>
      </c>
    </row>
    <row r="5110" spans="1:8">
      <c r="A5110" s="3">
        <f>-5621 -1</f>
        <v>-5622</v>
      </c>
      <c r="B5110" s="1">
        <f>IF(ISERROR(SEARCH(" ",A5110)), 0, SEARCH(" ",A5110))</f>
        <v>0</v>
      </c>
      <c r="C5110" s="1">
        <f>IF(0=B5110,-1,LEFT(A5110,B5110-1)+0)</f>
        <v>-1</v>
      </c>
      <c r="D5110" s="1">
        <f>IF(B5110=0,-1,RIGHT(A5110,LEN(A5110)-B5110)+0)</f>
        <v>-1</v>
      </c>
      <c r="F5110" s="1">
        <f>IF(C5110&lt;0,443300000,44330*(1-POWER(C5110/$A$1,1/5.255))*1000)</f>
        <v>443300000</v>
      </c>
      <c r="H5110" s="5">
        <f t="shared" si="79"/>
        <v>0</v>
      </c>
    </row>
    <row r="5111" spans="1:8">
      <c r="A5111" s="3">
        <f>-5641 -1</f>
        <v>-5642</v>
      </c>
      <c r="B5111" s="1">
        <f>IF(ISERROR(SEARCH(" ",A5111)), 0, SEARCH(" ",A5111))</f>
        <v>0</v>
      </c>
      <c r="C5111" s="1">
        <f>IF(0=B5111,-1,LEFT(A5111,B5111-1)+0)</f>
        <v>-1</v>
      </c>
      <c r="D5111" s="1">
        <f>IF(B5111=0,-1,RIGHT(A5111,LEN(A5111)-B5111)+0)</f>
        <v>-1</v>
      </c>
      <c r="F5111" s="1">
        <f>IF(C5111&lt;0,443300000,44330*(1-POWER(C5111/$A$1,1/5.255))*1000)</f>
        <v>443300000</v>
      </c>
      <c r="H5111" s="5">
        <f t="shared" si="79"/>
        <v>0</v>
      </c>
    </row>
    <row r="5112" spans="1:8">
      <c r="A5112" s="3">
        <f>-5661 -1</f>
        <v>-5662</v>
      </c>
      <c r="B5112" s="1">
        <f>IF(ISERROR(SEARCH(" ",A5112)), 0, SEARCH(" ",A5112))</f>
        <v>0</v>
      </c>
      <c r="C5112" s="1">
        <f>IF(0=B5112,-1,LEFT(A5112,B5112-1)+0)</f>
        <v>-1</v>
      </c>
      <c r="D5112" s="1">
        <f>IF(B5112=0,-1,RIGHT(A5112,LEN(A5112)-B5112)+0)</f>
        <v>-1</v>
      </c>
      <c r="F5112" s="1">
        <f>IF(C5112&lt;0,443300000,44330*(1-POWER(C5112/$A$1,1/5.255))*1000)</f>
        <v>443300000</v>
      </c>
      <c r="H5112" s="5">
        <f t="shared" si="79"/>
        <v>0</v>
      </c>
    </row>
    <row r="5113" spans="1:8">
      <c r="A5113" s="3">
        <f>-5681 -1</f>
        <v>-5682</v>
      </c>
      <c r="B5113" s="1">
        <f>IF(ISERROR(SEARCH(" ",A5113)), 0, SEARCH(" ",A5113))</f>
        <v>0</v>
      </c>
      <c r="C5113" s="1">
        <f>IF(0=B5113,-1,LEFT(A5113,B5113-1)+0)</f>
        <v>-1</v>
      </c>
      <c r="D5113" s="1">
        <f>IF(B5113=0,-1,RIGHT(A5113,LEN(A5113)-B5113)+0)</f>
        <v>-1</v>
      </c>
      <c r="F5113" s="1">
        <f>IF(C5113&lt;0,443300000,44330*(1-POWER(C5113/$A$1,1/5.255))*1000)</f>
        <v>443300000</v>
      </c>
      <c r="H5113" s="5">
        <f t="shared" si="79"/>
        <v>0</v>
      </c>
    </row>
    <row r="5114" spans="1:8">
      <c r="A5114" s="3">
        <f>-5701 -1</f>
        <v>-5702</v>
      </c>
      <c r="B5114" s="1">
        <f>IF(ISERROR(SEARCH(" ",A5114)), 0, SEARCH(" ",A5114))</f>
        <v>0</v>
      </c>
      <c r="C5114" s="1">
        <f>IF(0=B5114,-1,LEFT(A5114,B5114-1)+0)</f>
        <v>-1</v>
      </c>
      <c r="D5114" s="1">
        <f>IF(B5114=0,-1,RIGHT(A5114,LEN(A5114)-B5114)+0)</f>
        <v>-1</v>
      </c>
      <c r="F5114" s="1">
        <f>IF(C5114&lt;0,443300000,44330*(1-POWER(C5114/$A$1,1/5.255))*1000)</f>
        <v>443300000</v>
      </c>
      <c r="H5114" s="5">
        <f t="shared" si="79"/>
        <v>0</v>
      </c>
    </row>
    <row r="5115" spans="1:8">
      <c r="A5115" s="3">
        <f>-5721 -1</f>
        <v>-5722</v>
      </c>
      <c r="B5115" s="1">
        <f>IF(ISERROR(SEARCH(" ",A5115)), 0, SEARCH(" ",A5115))</f>
        <v>0</v>
      </c>
      <c r="C5115" s="1">
        <f>IF(0=B5115,-1,LEFT(A5115,B5115-1)+0)</f>
        <v>-1</v>
      </c>
      <c r="D5115" s="1">
        <f>IF(B5115=0,-1,RIGHT(A5115,LEN(A5115)-B5115)+0)</f>
        <v>-1</v>
      </c>
      <c r="F5115" s="1">
        <f>IF(C5115&lt;0,443300000,44330*(1-POWER(C5115/$A$1,1/5.255))*1000)</f>
        <v>443300000</v>
      </c>
      <c r="H5115" s="5">
        <f t="shared" si="79"/>
        <v>0</v>
      </c>
    </row>
    <row r="5116" spans="1:8">
      <c r="A5116" s="3">
        <f>-5741 -1</f>
        <v>-5742</v>
      </c>
      <c r="B5116" s="1">
        <f>IF(ISERROR(SEARCH(" ",A5116)), 0, SEARCH(" ",A5116))</f>
        <v>0</v>
      </c>
      <c r="C5116" s="1">
        <f>IF(0=B5116,-1,LEFT(A5116,B5116-1)+0)</f>
        <v>-1</v>
      </c>
      <c r="D5116" s="1">
        <f>IF(B5116=0,-1,RIGHT(A5116,LEN(A5116)-B5116)+0)</f>
        <v>-1</v>
      </c>
      <c r="F5116" s="1">
        <f>IF(C5116&lt;0,443300000,44330*(1-POWER(C5116/$A$1,1/5.255))*1000)</f>
        <v>443300000</v>
      </c>
      <c r="H5116" s="5">
        <f t="shared" si="79"/>
        <v>0</v>
      </c>
    </row>
    <row r="5117" spans="1:8">
      <c r="A5117" s="3">
        <f>-5761 -1</f>
        <v>-5762</v>
      </c>
      <c r="B5117" s="1">
        <f>IF(ISERROR(SEARCH(" ",A5117)), 0, SEARCH(" ",A5117))</f>
        <v>0</v>
      </c>
      <c r="C5117" s="1">
        <f>IF(0=B5117,-1,LEFT(A5117,B5117-1)+0)</f>
        <v>-1</v>
      </c>
      <c r="D5117" s="1">
        <f>IF(B5117=0,-1,RIGHT(A5117,LEN(A5117)-B5117)+0)</f>
        <v>-1</v>
      </c>
      <c r="F5117" s="1">
        <f>IF(C5117&lt;0,443300000,44330*(1-POWER(C5117/$A$1,1/5.255))*1000)</f>
        <v>443300000</v>
      </c>
      <c r="H5117" s="5">
        <f t="shared" si="79"/>
        <v>0</v>
      </c>
    </row>
    <row r="5118" spans="1:8">
      <c r="A5118" s="3">
        <f>-5781 -1</f>
        <v>-5782</v>
      </c>
      <c r="B5118" s="1">
        <f>IF(ISERROR(SEARCH(" ",A5118)), 0, SEARCH(" ",A5118))</f>
        <v>0</v>
      </c>
      <c r="C5118" s="1">
        <f>IF(0=B5118,-1,LEFT(A5118,B5118-1)+0)</f>
        <v>-1</v>
      </c>
      <c r="D5118" s="1">
        <f>IF(B5118=0,-1,RIGHT(A5118,LEN(A5118)-B5118)+0)</f>
        <v>-1</v>
      </c>
      <c r="F5118" s="1">
        <f>IF(C5118&lt;0,443300000,44330*(1-POWER(C5118/$A$1,1/5.255))*1000)</f>
        <v>443300000</v>
      </c>
      <c r="H5118" s="5">
        <f t="shared" si="79"/>
        <v>0</v>
      </c>
    </row>
    <row r="5119" spans="1:8">
      <c r="A5119" s="3">
        <f>-5801 -1</f>
        <v>-5802</v>
      </c>
      <c r="B5119" s="1">
        <f>IF(ISERROR(SEARCH(" ",A5119)), 0, SEARCH(" ",A5119))</f>
        <v>0</v>
      </c>
      <c r="C5119" s="1">
        <f>IF(0=B5119,-1,LEFT(A5119,B5119-1)+0)</f>
        <v>-1</v>
      </c>
      <c r="D5119" s="1">
        <f>IF(B5119=0,-1,RIGHT(A5119,LEN(A5119)-B5119)+0)</f>
        <v>-1</v>
      </c>
      <c r="F5119" s="1">
        <f>IF(C5119&lt;0,443300000,44330*(1-POWER(C5119/$A$1,1/5.255))*1000)</f>
        <v>443300000</v>
      </c>
      <c r="H5119" s="5">
        <f t="shared" si="79"/>
        <v>0</v>
      </c>
    </row>
    <row r="5120" spans="1:8">
      <c r="A5120" s="3">
        <f>-5821 -1</f>
        <v>-5822</v>
      </c>
      <c r="B5120" s="1">
        <f>IF(ISERROR(SEARCH(" ",A5120)), 0, SEARCH(" ",A5120))</f>
        <v>0</v>
      </c>
      <c r="C5120" s="1">
        <f>IF(0=B5120,-1,LEFT(A5120,B5120-1)+0)</f>
        <v>-1</v>
      </c>
      <c r="D5120" s="1">
        <f>IF(B5120=0,-1,RIGHT(A5120,LEN(A5120)-B5120)+0)</f>
        <v>-1</v>
      </c>
      <c r="F5120" s="1">
        <f>IF(C5120&lt;0,443300000,44330*(1-POWER(C5120/$A$1,1/5.255))*1000)</f>
        <v>443300000</v>
      </c>
      <c r="H5120" s="5">
        <f t="shared" si="79"/>
        <v>0</v>
      </c>
    </row>
    <row r="5121" spans="1:8">
      <c r="A5121" s="3">
        <f>-5841 -1</f>
        <v>-5842</v>
      </c>
      <c r="B5121" s="1">
        <f>IF(ISERROR(SEARCH(" ",A5121)), 0, SEARCH(" ",A5121))</f>
        <v>0</v>
      </c>
      <c r="C5121" s="1">
        <f>IF(0=B5121,-1,LEFT(A5121,B5121-1)+0)</f>
        <v>-1</v>
      </c>
      <c r="D5121" s="1">
        <f>IF(B5121=0,-1,RIGHT(A5121,LEN(A5121)-B5121)+0)</f>
        <v>-1</v>
      </c>
      <c r="F5121" s="1">
        <f>IF(C5121&lt;0,443300000,44330*(1-POWER(C5121/$A$1,1/5.255))*1000)</f>
        <v>443300000</v>
      </c>
      <c r="H5121" s="5">
        <f t="shared" si="79"/>
        <v>0</v>
      </c>
    </row>
    <row r="5122" spans="1:8">
      <c r="A5122" s="3">
        <f>-5861 -1</f>
        <v>-5862</v>
      </c>
      <c r="B5122" s="1">
        <f>IF(ISERROR(SEARCH(" ",A5122)), 0, SEARCH(" ",A5122))</f>
        <v>0</v>
      </c>
      <c r="C5122" s="1">
        <f>IF(0=B5122,-1,LEFT(A5122,B5122-1)+0)</f>
        <v>-1</v>
      </c>
      <c r="D5122" s="1">
        <f>IF(B5122=0,-1,RIGHT(A5122,LEN(A5122)-B5122)+0)</f>
        <v>-1</v>
      </c>
      <c r="F5122" s="1">
        <f>IF(C5122&lt;0,443300000,44330*(1-POWER(C5122/$A$1,1/5.255))*1000)</f>
        <v>443300000</v>
      </c>
      <c r="H5122" s="5">
        <f t="shared" si="79"/>
        <v>0</v>
      </c>
    </row>
    <row r="5123" spans="1:8">
      <c r="A5123" s="3">
        <f>-5881 -1</f>
        <v>-5882</v>
      </c>
      <c r="B5123" s="1">
        <f>IF(ISERROR(SEARCH(" ",A5123)), 0, SEARCH(" ",A5123))</f>
        <v>0</v>
      </c>
      <c r="C5123" s="1">
        <f>IF(0=B5123,-1,LEFT(A5123,B5123-1)+0)</f>
        <v>-1</v>
      </c>
      <c r="D5123" s="1">
        <f>IF(B5123=0,-1,RIGHT(A5123,LEN(A5123)-B5123)+0)</f>
        <v>-1</v>
      </c>
      <c r="F5123" s="1">
        <f>IF(C5123&lt;0,443300000,44330*(1-POWER(C5123/$A$1,1/5.255))*1000)</f>
        <v>443300000</v>
      </c>
      <c r="H5123" s="5">
        <f t="shared" si="79"/>
        <v>0</v>
      </c>
    </row>
    <row r="5124" spans="1:8">
      <c r="A5124" s="3">
        <f>-5901 -1</f>
        <v>-5902</v>
      </c>
      <c r="B5124" s="1">
        <f>IF(ISERROR(SEARCH(" ",A5124)), 0, SEARCH(" ",A5124))</f>
        <v>0</v>
      </c>
      <c r="C5124" s="1">
        <f>IF(0=B5124,-1,LEFT(A5124,B5124-1)+0)</f>
        <v>-1</v>
      </c>
      <c r="D5124" s="1">
        <f>IF(B5124=0,-1,RIGHT(A5124,LEN(A5124)-B5124)+0)</f>
        <v>-1</v>
      </c>
      <c r="F5124" s="1">
        <f>IF(C5124&lt;0,443300000,44330*(1-POWER(C5124/$A$1,1/5.255))*1000)</f>
        <v>443300000</v>
      </c>
      <c r="H5124" s="5">
        <f t="shared" ref="H5124:H5187" si="80">IF(D5124&gt;0,ABS((F5124-D5124)/D5124),0)</f>
        <v>0</v>
      </c>
    </row>
    <row r="5125" spans="1:8">
      <c r="A5125" s="3">
        <f>-5921 -1</f>
        <v>-5922</v>
      </c>
      <c r="B5125" s="1">
        <f>IF(ISERROR(SEARCH(" ",A5125)), 0, SEARCH(" ",A5125))</f>
        <v>0</v>
      </c>
      <c r="C5125" s="1">
        <f>IF(0=B5125,-1,LEFT(A5125,B5125-1)+0)</f>
        <v>-1</v>
      </c>
      <c r="D5125" s="1">
        <f>IF(B5125=0,-1,RIGHT(A5125,LEN(A5125)-B5125)+0)</f>
        <v>-1</v>
      </c>
      <c r="F5125" s="1">
        <f>IF(C5125&lt;0,443300000,44330*(1-POWER(C5125/$A$1,1/5.255))*1000)</f>
        <v>443300000</v>
      </c>
      <c r="H5125" s="5">
        <f t="shared" si="80"/>
        <v>0</v>
      </c>
    </row>
    <row r="5126" spans="1:8">
      <c r="A5126" s="3">
        <f>-5941 -1</f>
        <v>-5942</v>
      </c>
      <c r="B5126" s="1">
        <f>IF(ISERROR(SEARCH(" ",A5126)), 0, SEARCH(" ",A5126))</f>
        <v>0</v>
      </c>
      <c r="C5126" s="1">
        <f>IF(0=B5126,-1,LEFT(A5126,B5126-1)+0)</f>
        <v>-1</v>
      </c>
      <c r="D5126" s="1">
        <f>IF(B5126=0,-1,RIGHT(A5126,LEN(A5126)-B5126)+0)</f>
        <v>-1</v>
      </c>
      <c r="F5126" s="1">
        <f>IF(C5126&lt;0,443300000,44330*(1-POWER(C5126/$A$1,1/5.255))*1000)</f>
        <v>443300000</v>
      </c>
      <c r="H5126" s="5">
        <f t="shared" si="80"/>
        <v>0</v>
      </c>
    </row>
    <row r="5127" spans="1:8">
      <c r="A5127" s="3">
        <f>-5961 -1</f>
        <v>-5962</v>
      </c>
      <c r="B5127" s="1">
        <f>IF(ISERROR(SEARCH(" ",A5127)), 0, SEARCH(" ",A5127))</f>
        <v>0</v>
      </c>
      <c r="C5127" s="1">
        <f>IF(0=B5127,-1,LEFT(A5127,B5127-1)+0)</f>
        <v>-1</v>
      </c>
      <c r="D5127" s="1">
        <f>IF(B5127=0,-1,RIGHT(A5127,LEN(A5127)-B5127)+0)</f>
        <v>-1</v>
      </c>
      <c r="F5127" s="1">
        <f>IF(C5127&lt;0,443300000,44330*(1-POWER(C5127/$A$1,1/5.255))*1000)</f>
        <v>443300000</v>
      </c>
      <c r="H5127" s="5">
        <f t="shared" si="80"/>
        <v>0</v>
      </c>
    </row>
    <row r="5128" spans="1:8">
      <c r="A5128" s="3">
        <f>-5981 -1</f>
        <v>-5982</v>
      </c>
      <c r="B5128" s="1">
        <f>IF(ISERROR(SEARCH(" ",A5128)), 0, SEARCH(" ",A5128))</f>
        <v>0</v>
      </c>
      <c r="C5128" s="1">
        <f>IF(0=B5128,-1,LEFT(A5128,B5128-1)+0)</f>
        <v>-1</v>
      </c>
      <c r="D5128" s="1">
        <f>IF(B5128=0,-1,RIGHT(A5128,LEN(A5128)-B5128)+0)</f>
        <v>-1</v>
      </c>
      <c r="F5128" s="1">
        <f>IF(C5128&lt;0,443300000,44330*(1-POWER(C5128/$A$1,1/5.255))*1000)</f>
        <v>443300000</v>
      </c>
      <c r="H5128" s="5">
        <f t="shared" si="80"/>
        <v>0</v>
      </c>
    </row>
    <row r="5129" spans="1:8">
      <c r="A5129" s="3">
        <f>-6001 -1</f>
        <v>-6002</v>
      </c>
      <c r="B5129" s="1">
        <f>IF(ISERROR(SEARCH(" ",A5129)), 0, SEARCH(" ",A5129))</f>
        <v>0</v>
      </c>
      <c r="C5129" s="1">
        <f>IF(0=B5129,-1,LEFT(A5129,B5129-1)+0)</f>
        <v>-1</v>
      </c>
      <c r="D5129" s="1">
        <f>IF(B5129=0,-1,RIGHT(A5129,LEN(A5129)-B5129)+0)</f>
        <v>-1</v>
      </c>
      <c r="F5129" s="1">
        <f>IF(C5129&lt;0,443300000,44330*(1-POWER(C5129/$A$1,1/5.255))*1000)</f>
        <v>443300000</v>
      </c>
      <c r="H5129" s="5">
        <f t="shared" si="80"/>
        <v>0</v>
      </c>
    </row>
    <row r="5130" spans="1:8">
      <c r="A5130" s="3">
        <f>-6021 -1</f>
        <v>-6022</v>
      </c>
      <c r="B5130" s="1">
        <f>IF(ISERROR(SEARCH(" ",A5130)), 0, SEARCH(" ",A5130))</f>
        <v>0</v>
      </c>
      <c r="C5130" s="1">
        <f>IF(0=B5130,-1,LEFT(A5130,B5130-1)+0)</f>
        <v>-1</v>
      </c>
      <c r="D5130" s="1">
        <f>IF(B5130=0,-1,RIGHT(A5130,LEN(A5130)-B5130)+0)</f>
        <v>-1</v>
      </c>
      <c r="F5130" s="1">
        <f>IF(C5130&lt;0,443300000,44330*(1-POWER(C5130/$A$1,1/5.255))*1000)</f>
        <v>443300000</v>
      </c>
      <c r="H5130" s="5">
        <f t="shared" si="80"/>
        <v>0</v>
      </c>
    </row>
    <row r="5131" spans="1:8">
      <c r="A5131" s="3">
        <f>-6041 -1</f>
        <v>-6042</v>
      </c>
      <c r="B5131" s="1">
        <f>IF(ISERROR(SEARCH(" ",A5131)), 0, SEARCH(" ",A5131))</f>
        <v>0</v>
      </c>
      <c r="C5131" s="1">
        <f>IF(0=B5131,-1,LEFT(A5131,B5131-1)+0)</f>
        <v>-1</v>
      </c>
      <c r="D5131" s="1">
        <f>IF(B5131=0,-1,RIGHT(A5131,LEN(A5131)-B5131)+0)</f>
        <v>-1</v>
      </c>
      <c r="F5131" s="1">
        <f>IF(C5131&lt;0,443300000,44330*(1-POWER(C5131/$A$1,1/5.255))*1000)</f>
        <v>443300000</v>
      </c>
      <c r="H5131" s="5">
        <f t="shared" si="80"/>
        <v>0</v>
      </c>
    </row>
    <row r="5132" spans="1:8">
      <c r="A5132" s="3">
        <f>-6061 -1</f>
        <v>-6062</v>
      </c>
      <c r="B5132" s="1">
        <f>IF(ISERROR(SEARCH(" ",A5132)), 0, SEARCH(" ",A5132))</f>
        <v>0</v>
      </c>
      <c r="C5132" s="1">
        <f>IF(0=B5132,-1,LEFT(A5132,B5132-1)+0)</f>
        <v>-1</v>
      </c>
      <c r="D5132" s="1">
        <f>IF(B5132=0,-1,RIGHT(A5132,LEN(A5132)-B5132)+0)</f>
        <v>-1</v>
      </c>
      <c r="F5132" s="1">
        <f>IF(C5132&lt;0,443300000,44330*(1-POWER(C5132/$A$1,1/5.255))*1000)</f>
        <v>443300000</v>
      </c>
      <c r="H5132" s="5">
        <f t="shared" si="80"/>
        <v>0</v>
      </c>
    </row>
    <row r="5133" spans="1:8">
      <c r="A5133" s="3">
        <f>-6081 -1</f>
        <v>-6082</v>
      </c>
      <c r="B5133" s="1">
        <f>IF(ISERROR(SEARCH(" ",A5133)), 0, SEARCH(" ",A5133))</f>
        <v>0</v>
      </c>
      <c r="C5133" s="1">
        <f>IF(0=B5133,-1,LEFT(A5133,B5133-1)+0)</f>
        <v>-1</v>
      </c>
      <c r="D5133" s="1">
        <f>IF(B5133=0,-1,RIGHT(A5133,LEN(A5133)-B5133)+0)</f>
        <v>-1</v>
      </c>
      <c r="F5133" s="1">
        <f>IF(C5133&lt;0,443300000,44330*(1-POWER(C5133/$A$1,1/5.255))*1000)</f>
        <v>443300000</v>
      </c>
      <c r="H5133" s="5">
        <f t="shared" si="80"/>
        <v>0</v>
      </c>
    </row>
    <row r="5134" spans="1:8">
      <c r="A5134" s="3">
        <f>-6101 -1</f>
        <v>-6102</v>
      </c>
      <c r="B5134" s="1">
        <f>IF(ISERROR(SEARCH(" ",A5134)), 0, SEARCH(" ",A5134))</f>
        <v>0</v>
      </c>
      <c r="C5134" s="1">
        <f>IF(0=B5134,-1,LEFT(A5134,B5134-1)+0)</f>
        <v>-1</v>
      </c>
      <c r="D5134" s="1">
        <f>IF(B5134=0,-1,RIGHT(A5134,LEN(A5134)-B5134)+0)</f>
        <v>-1</v>
      </c>
      <c r="F5134" s="1">
        <f>IF(C5134&lt;0,443300000,44330*(1-POWER(C5134/$A$1,1/5.255))*1000)</f>
        <v>443300000</v>
      </c>
      <c r="H5134" s="5">
        <f t="shared" si="80"/>
        <v>0</v>
      </c>
    </row>
    <row r="5135" spans="1:8">
      <c r="A5135" s="3">
        <f>-6121 -1</f>
        <v>-6122</v>
      </c>
      <c r="B5135" s="1">
        <f>IF(ISERROR(SEARCH(" ",A5135)), 0, SEARCH(" ",A5135))</f>
        <v>0</v>
      </c>
      <c r="C5135" s="1">
        <f>IF(0=B5135,-1,LEFT(A5135,B5135-1)+0)</f>
        <v>-1</v>
      </c>
      <c r="D5135" s="1">
        <f>IF(B5135=0,-1,RIGHT(A5135,LEN(A5135)-B5135)+0)</f>
        <v>-1</v>
      </c>
      <c r="F5135" s="1">
        <f>IF(C5135&lt;0,443300000,44330*(1-POWER(C5135/$A$1,1/5.255))*1000)</f>
        <v>443300000</v>
      </c>
      <c r="H5135" s="5">
        <f t="shared" si="80"/>
        <v>0</v>
      </c>
    </row>
    <row r="5136" spans="1:8">
      <c r="A5136" s="3">
        <f>-6141 -1</f>
        <v>-6142</v>
      </c>
      <c r="B5136" s="1">
        <f>IF(ISERROR(SEARCH(" ",A5136)), 0, SEARCH(" ",A5136))</f>
        <v>0</v>
      </c>
      <c r="C5136" s="1">
        <f>IF(0=B5136,-1,LEFT(A5136,B5136-1)+0)</f>
        <v>-1</v>
      </c>
      <c r="D5136" s="1">
        <f>IF(B5136=0,-1,RIGHT(A5136,LEN(A5136)-B5136)+0)</f>
        <v>-1</v>
      </c>
      <c r="F5136" s="1">
        <f>IF(C5136&lt;0,443300000,44330*(1-POWER(C5136/$A$1,1/5.255))*1000)</f>
        <v>443300000</v>
      </c>
      <c r="H5136" s="5">
        <f t="shared" si="80"/>
        <v>0</v>
      </c>
    </row>
    <row r="5137" spans="1:8">
      <c r="A5137" s="3">
        <f>-6161 -1</f>
        <v>-6162</v>
      </c>
      <c r="B5137" s="1">
        <f>IF(ISERROR(SEARCH(" ",A5137)), 0, SEARCH(" ",A5137))</f>
        <v>0</v>
      </c>
      <c r="C5137" s="1">
        <f>IF(0=B5137,-1,LEFT(A5137,B5137-1)+0)</f>
        <v>-1</v>
      </c>
      <c r="D5137" s="1">
        <f>IF(B5137=0,-1,RIGHT(A5137,LEN(A5137)-B5137)+0)</f>
        <v>-1</v>
      </c>
      <c r="F5137" s="1">
        <f>IF(C5137&lt;0,443300000,44330*(1-POWER(C5137/$A$1,1/5.255))*1000)</f>
        <v>443300000</v>
      </c>
      <c r="H5137" s="5">
        <f t="shared" si="80"/>
        <v>0</v>
      </c>
    </row>
    <row r="5138" spans="1:8">
      <c r="A5138" s="3">
        <f>-6181 -1</f>
        <v>-6182</v>
      </c>
      <c r="B5138" s="1">
        <f>IF(ISERROR(SEARCH(" ",A5138)), 0, SEARCH(" ",A5138))</f>
        <v>0</v>
      </c>
      <c r="C5138" s="1">
        <f>IF(0=B5138,-1,LEFT(A5138,B5138-1)+0)</f>
        <v>-1</v>
      </c>
      <c r="D5138" s="1">
        <f>IF(B5138=0,-1,RIGHT(A5138,LEN(A5138)-B5138)+0)</f>
        <v>-1</v>
      </c>
      <c r="F5138" s="1">
        <f>IF(C5138&lt;0,443300000,44330*(1-POWER(C5138/$A$1,1/5.255))*1000)</f>
        <v>443300000</v>
      </c>
      <c r="H5138" s="5">
        <f t="shared" si="80"/>
        <v>0</v>
      </c>
    </row>
    <row r="5139" spans="1:8">
      <c r="A5139" s="3">
        <f>-6201 -1</f>
        <v>-6202</v>
      </c>
      <c r="B5139" s="1">
        <f>IF(ISERROR(SEARCH(" ",A5139)), 0, SEARCH(" ",A5139))</f>
        <v>0</v>
      </c>
      <c r="C5139" s="1">
        <f>IF(0=B5139,-1,LEFT(A5139,B5139-1)+0)</f>
        <v>-1</v>
      </c>
      <c r="D5139" s="1">
        <f>IF(B5139=0,-1,RIGHT(A5139,LEN(A5139)-B5139)+0)</f>
        <v>-1</v>
      </c>
      <c r="F5139" s="1">
        <f>IF(C5139&lt;0,443300000,44330*(1-POWER(C5139/$A$1,1/5.255))*1000)</f>
        <v>443300000</v>
      </c>
      <c r="H5139" s="5">
        <f t="shared" si="80"/>
        <v>0</v>
      </c>
    </row>
    <row r="5140" spans="1:8">
      <c r="A5140" s="3">
        <f>-6221 -1</f>
        <v>-6222</v>
      </c>
      <c r="B5140" s="1">
        <f>IF(ISERROR(SEARCH(" ",A5140)), 0, SEARCH(" ",A5140))</f>
        <v>0</v>
      </c>
      <c r="C5140" s="1">
        <f>IF(0=B5140,-1,LEFT(A5140,B5140-1)+0)</f>
        <v>-1</v>
      </c>
      <c r="D5140" s="1">
        <f>IF(B5140=0,-1,RIGHT(A5140,LEN(A5140)-B5140)+0)</f>
        <v>-1</v>
      </c>
      <c r="F5140" s="1">
        <f>IF(C5140&lt;0,443300000,44330*(1-POWER(C5140/$A$1,1/5.255))*1000)</f>
        <v>443300000</v>
      </c>
      <c r="H5140" s="5">
        <f t="shared" si="80"/>
        <v>0</v>
      </c>
    </row>
    <row r="5141" spans="1:8">
      <c r="A5141" s="3">
        <f>-6241 -1</f>
        <v>-6242</v>
      </c>
      <c r="B5141" s="1">
        <f>IF(ISERROR(SEARCH(" ",A5141)), 0, SEARCH(" ",A5141))</f>
        <v>0</v>
      </c>
      <c r="C5141" s="1">
        <f>IF(0=B5141,-1,LEFT(A5141,B5141-1)+0)</f>
        <v>-1</v>
      </c>
      <c r="D5141" s="1">
        <f>IF(B5141=0,-1,RIGHT(A5141,LEN(A5141)-B5141)+0)</f>
        <v>-1</v>
      </c>
      <c r="F5141" s="1">
        <f>IF(C5141&lt;0,443300000,44330*(1-POWER(C5141/$A$1,1/5.255))*1000)</f>
        <v>443300000</v>
      </c>
      <c r="H5141" s="5">
        <f t="shared" si="80"/>
        <v>0</v>
      </c>
    </row>
    <row r="5142" spans="1:8">
      <c r="A5142" s="3">
        <f>-6261 -1</f>
        <v>-6262</v>
      </c>
      <c r="B5142" s="1">
        <f>IF(ISERROR(SEARCH(" ",A5142)), 0, SEARCH(" ",A5142))</f>
        <v>0</v>
      </c>
      <c r="C5142" s="1">
        <f>IF(0=B5142,-1,LEFT(A5142,B5142-1)+0)</f>
        <v>-1</v>
      </c>
      <c r="D5142" s="1">
        <f>IF(B5142=0,-1,RIGHT(A5142,LEN(A5142)-B5142)+0)</f>
        <v>-1</v>
      </c>
      <c r="F5142" s="1">
        <f>IF(C5142&lt;0,443300000,44330*(1-POWER(C5142/$A$1,1/5.255))*1000)</f>
        <v>443300000</v>
      </c>
      <c r="H5142" s="5">
        <f t="shared" si="80"/>
        <v>0</v>
      </c>
    </row>
    <row r="5143" spans="1:8">
      <c r="A5143" s="3">
        <f>-6281 -1</f>
        <v>-6282</v>
      </c>
      <c r="B5143" s="1">
        <f>IF(ISERROR(SEARCH(" ",A5143)), 0, SEARCH(" ",A5143))</f>
        <v>0</v>
      </c>
      <c r="C5143" s="1">
        <f>IF(0=B5143,-1,LEFT(A5143,B5143-1)+0)</f>
        <v>-1</v>
      </c>
      <c r="D5143" s="1">
        <f>IF(B5143=0,-1,RIGHT(A5143,LEN(A5143)-B5143)+0)</f>
        <v>-1</v>
      </c>
      <c r="F5143" s="1">
        <f>IF(C5143&lt;0,443300000,44330*(1-POWER(C5143/$A$1,1/5.255))*1000)</f>
        <v>443300000</v>
      </c>
      <c r="H5143" s="5">
        <f t="shared" si="80"/>
        <v>0</v>
      </c>
    </row>
    <row r="5144" spans="1:8">
      <c r="A5144" s="3">
        <f>-6301 -1</f>
        <v>-6302</v>
      </c>
      <c r="B5144" s="1">
        <f>IF(ISERROR(SEARCH(" ",A5144)), 0, SEARCH(" ",A5144))</f>
        <v>0</v>
      </c>
      <c r="C5144" s="1">
        <f>IF(0=B5144,-1,LEFT(A5144,B5144-1)+0)</f>
        <v>-1</v>
      </c>
      <c r="D5144" s="1">
        <f>IF(B5144=0,-1,RIGHT(A5144,LEN(A5144)-B5144)+0)</f>
        <v>-1</v>
      </c>
      <c r="F5144" s="1">
        <f>IF(C5144&lt;0,443300000,44330*(1-POWER(C5144/$A$1,1/5.255))*1000)</f>
        <v>443300000</v>
      </c>
      <c r="H5144" s="5">
        <f t="shared" si="80"/>
        <v>0</v>
      </c>
    </row>
    <row r="5145" spans="1:8">
      <c r="A5145" s="3">
        <f>-6321 -1</f>
        <v>-6322</v>
      </c>
      <c r="B5145" s="1">
        <f>IF(ISERROR(SEARCH(" ",A5145)), 0, SEARCH(" ",A5145))</f>
        <v>0</v>
      </c>
      <c r="C5145" s="1">
        <f>IF(0=B5145,-1,LEFT(A5145,B5145-1)+0)</f>
        <v>-1</v>
      </c>
      <c r="D5145" s="1">
        <f>IF(B5145=0,-1,RIGHT(A5145,LEN(A5145)-B5145)+0)</f>
        <v>-1</v>
      </c>
      <c r="F5145" s="1">
        <f>IF(C5145&lt;0,443300000,44330*(1-POWER(C5145/$A$1,1/5.255))*1000)</f>
        <v>443300000</v>
      </c>
      <c r="H5145" s="5">
        <f t="shared" si="80"/>
        <v>0</v>
      </c>
    </row>
    <row r="5146" spans="1:8">
      <c r="A5146" s="3">
        <f>-6341 -1</f>
        <v>-6342</v>
      </c>
      <c r="B5146" s="1">
        <f>IF(ISERROR(SEARCH(" ",A5146)), 0, SEARCH(" ",A5146))</f>
        <v>0</v>
      </c>
      <c r="C5146" s="1">
        <f>IF(0=B5146,-1,LEFT(A5146,B5146-1)+0)</f>
        <v>-1</v>
      </c>
      <c r="D5146" s="1">
        <f>IF(B5146=0,-1,RIGHT(A5146,LEN(A5146)-B5146)+0)</f>
        <v>-1</v>
      </c>
      <c r="F5146" s="1">
        <f>IF(C5146&lt;0,443300000,44330*(1-POWER(C5146/$A$1,1/5.255))*1000)</f>
        <v>443300000</v>
      </c>
      <c r="H5146" s="5">
        <f t="shared" si="80"/>
        <v>0</v>
      </c>
    </row>
    <row r="5147" spans="1:8">
      <c r="A5147" s="3">
        <f>-6361 -1</f>
        <v>-6362</v>
      </c>
      <c r="B5147" s="1">
        <f>IF(ISERROR(SEARCH(" ",A5147)), 0, SEARCH(" ",A5147))</f>
        <v>0</v>
      </c>
      <c r="C5147" s="1">
        <f>IF(0=B5147,-1,LEFT(A5147,B5147-1)+0)</f>
        <v>-1</v>
      </c>
      <c r="D5147" s="1">
        <f>IF(B5147=0,-1,RIGHT(A5147,LEN(A5147)-B5147)+0)</f>
        <v>-1</v>
      </c>
      <c r="F5147" s="1">
        <f>IF(C5147&lt;0,443300000,44330*(1-POWER(C5147/$A$1,1/5.255))*1000)</f>
        <v>443300000</v>
      </c>
      <c r="H5147" s="5">
        <f t="shared" si="80"/>
        <v>0</v>
      </c>
    </row>
    <row r="5148" spans="1:8">
      <c r="A5148" s="3">
        <f>-6381 -1</f>
        <v>-6382</v>
      </c>
      <c r="B5148" s="1">
        <f>IF(ISERROR(SEARCH(" ",A5148)), 0, SEARCH(" ",A5148))</f>
        <v>0</v>
      </c>
      <c r="C5148" s="1">
        <f>IF(0=B5148,-1,LEFT(A5148,B5148-1)+0)</f>
        <v>-1</v>
      </c>
      <c r="D5148" s="1">
        <f>IF(B5148=0,-1,RIGHT(A5148,LEN(A5148)-B5148)+0)</f>
        <v>-1</v>
      </c>
      <c r="F5148" s="1">
        <f>IF(C5148&lt;0,443300000,44330*(1-POWER(C5148/$A$1,1/5.255))*1000)</f>
        <v>443300000</v>
      </c>
      <c r="H5148" s="5">
        <f t="shared" si="80"/>
        <v>0</v>
      </c>
    </row>
    <row r="5149" spans="1:8">
      <c r="A5149" s="3">
        <f>-6401 -1</f>
        <v>-6402</v>
      </c>
      <c r="B5149" s="1">
        <f>IF(ISERROR(SEARCH(" ",A5149)), 0, SEARCH(" ",A5149))</f>
        <v>0</v>
      </c>
      <c r="C5149" s="1">
        <f>IF(0=B5149,-1,LEFT(A5149,B5149-1)+0)</f>
        <v>-1</v>
      </c>
      <c r="D5149" s="1">
        <f>IF(B5149=0,-1,RIGHT(A5149,LEN(A5149)-B5149)+0)</f>
        <v>-1</v>
      </c>
      <c r="F5149" s="1">
        <f>IF(C5149&lt;0,443300000,44330*(1-POWER(C5149/$A$1,1/5.255))*1000)</f>
        <v>443300000</v>
      </c>
      <c r="H5149" s="5">
        <f t="shared" si="80"/>
        <v>0</v>
      </c>
    </row>
    <row r="5150" spans="1:8">
      <c r="A5150" s="3">
        <f>-6421 -1</f>
        <v>-6422</v>
      </c>
      <c r="B5150" s="1">
        <f>IF(ISERROR(SEARCH(" ",A5150)), 0, SEARCH(" ",A5150))</f>
        <v>0</v>
      </c>
      <c r="C5150" s="1">
        <f>IF(0=B5150,-1,LEFT(A5150,B5150-1)+0)</f>
        <v>-1</v>
      </c>
      <c r="D5150" s="1">
        <f>IF(B5150=0,-1,RIGHT(A5150,LEN(A5150)-B5150)+0)</f>
        <v>-1</v>
      </c>
      <c r="F5150" s="1">
        <f>IF(C5150&lt;0,443300000,44330*(1-POWER(C5150/$A$1,1/5.255))*1000)</f>
        <v>443300000</v>
      </c>
      <c r="H5150" s="5">
        <f t="shared" si="80"/>
        <v>0</v>
      </c>
    </row>
    <row r="5151" spans="1:8">
      <c r="A5151" s="3">
        <f>-6441 -1</f>
        <v>-6442</v>
      </c>
      <c r="B5151" s="1">
        <f>IF(ISERROR(SEARCH(" ",A5151)), 0, SEARCH(" ",A5151))</f>
        <v>0</v>
      </c>
      <c r="C5151" s="1">
        <f>IF(0=B5151,-1,LEFT(A5151,B5151-1)+0)</f>
        <v>-1</v>
      </c>
      <c r="D5151" s="1">
        <f>IF(B5151=0,-1,RIGHT(A5151,LEN(A5151)-B5151)+0)</f>
        <v>-1</v>
      </c>
      <c r="F5151" s="1">
        <f>IF(C5151&lt;0,443300000,44330*(1-POWER(C5151/$A$1,1/5.255))*1000)</f>
        <v>443300000</v>
      </c>
      <c r="H5151" s="5">
        <f t="shared" si="80"/>
        <v>0</v>
      </c>
    </row>
    <row r="5152" spans="1:8">
      <c r="A5152" s="3">
        <f>-6461 -1</f>
        <v>-6462</v>
      </c>
      <c r="B5152" s="1">
        <f>IF(ISERROR(SEARCH(" ",A5152)), 0, SEARCH(" ",A5152))</f>
        <v>0</v>
      </c>
      <c r="C5152" s="1">
        <f>IF(0=B5152,-1,LEFT(A5152,B5152-1)+0)</f>
        <v>-1</v>
      </c>
      <c r="D5152" s="1">
        <f>IF(B5152=0,-1,RIGHT(A5152,LEN(A5152)-B5152)+0)</f>
        <v>-1</v>
      </c>
      <c r="F5152" s="1">
        <f>IF(C5152&lt;0,443300000,44330*(1-POWER(C5152/$A$1,1/5.255))*1000)</f>
        <v>443300000</v>
      </c>
      <c r="H5152" s="5">
        <f t="shared" si="80"/>
        <v>0</v>
      </c>
    </row>
    <row r="5153" spans="1:8">
      <c r="A5153" s="3">
        <f>-6481 -1</f>
        <v>-6482</v>
      </c>
      <c r="B5153" s="1">
        <f>IF(ISERROR(SEARCH(" ",A5153)), 0, SEARCH(" ",A5153))</f>
        <v>0</v>
      </c>
      <c r="C5153" s="1">
        <f>IF(0=B5153,-1,LEFT(A5153,B5153-1)+0)</f>
        <v>-1</v>
      </c>
      <c r="D5153" s="1">
        <f>IF(B5153=0,-1,RIGHT(A5153,LEN(A5153)-B5153)+0)</f>
        <v>-1</v>
      </c>
      <c r="F5153" s="1">
        <f>IF(C5153&lt;0,443300000,44330*(1-POWER(C5153/$A$1,1/5.255))*1000)</f>
        <v>443300000</v>
      </c>
      <c r="H5153" s="5">
        <f t="shared" si="80"/>
        <v>0</v>
      </c>
    </row>
    <row r="5154" spans="1:8">
      <c r="A5154" s="3">
        <f>-6501 -1</f>
        <v>-6502</v>
      </c>
      <c r="B5154" s="1">
        <f>IF(ISERROR(SEARCH(" ",A5154)), 0, SEARCH(" ",A5154))</f>
        <v>0</v>
      </c>
      <c r="C5154" s="1">
        <f>IF(0=B5154,-1,LEFT(A5154,B5154-1)+0)</f>
        <v>-1</v>
      </c>
      <c r="D5154" s="1">
        <f>IF(B5154=0,-1,RIGHT(A5154,LEN(A5154)-B5154)+0)</f>
        <v>-1</v>
      </c>
      <c r="F5154" s="1">
        <f>IF(C5154&lt;0,443300000,44330*(1-POWER(C5154/$A$1,1/5.255))*1000)</f>
        <v>443300000</v>
      </c>
      <c r="H5154" s="5">
        <f t="shared" si="80"/>
        <v>0</v>
      </c>
    </row>
    <row r="5155" spans="1:8">
      <c r="A5155" s="3">
        <f>-6521 -1</f>
        <v>-6522</v>
      </c>
      <c r="B5155" s="1">
        <f>IF(ISERROR(SEARCH(" ",A5155)), 0, SEARCH(" ",A5155))</f>
        <v>0</v>
      </c>
      <c r="C5155" s="1">
        <f>IF(0=B5155,-1,LEFT(A5155,B5155-1)+0)</f>
        <v>-1</v>
      </c>
      <c r="D5155" s="1">
        <f>IF(B5155=0,-1,RIGHT(A5155,LEN(A5155)-B5155)+0)</f>
        <v>-1</v>
      </c>
      <c r="F5155" s="1">
        <f>IF(C5155&lt;0,443300000,44330*(1-POWER(C5155/$A$1,1/5.255))*1000)</f>
        <v>443300000</v>
      </c>
      <c r="H5155" s="5">
        <f t="shared" si="80"/>
        <v>0</v>
      </c>
    </row>
    <row r="5156" spans="1:8">
      <c r="A5156" s="3">
        <f>-6541 -1</f>
        <v>-6542</v>
      </c>
      <c r="B5156" s="1">
        <f>IF(ISERROR(SEARCH(" ",A5156)), 0, SEARCH(" ",A5156))</f>
        <v>0</v>
      </c>
      <c r="C5156" s="1">
        <f>IF(0=B5156,-1,LEFT(A5156,B5156-1)+0)</f>
        <v>-1</v>
      </c>
      <c r="D5156" s="1">
        <f>IF(B5156=0,-1,RIGHT(A5156,LEN(A5156)-B5156)+0)</f>
        <v>-1</v>
      </c>
      <c r="F5156" s="1">
        <f>IF(C5156&lt;0,443300000,44330*(1-POWER(C5156/$A$1,1/5.255))*1000)</f>
        <v>443300000</v>
      </c>
      <c r="H5156" s="5">
        <f t="shared" si="80"/>
        <v>0</v>
      </c>
    </row>
    <row r="5157" spans="1:8">
      <c r="A5157" s="3">
        <f>-6561 -1</f>
        <v>-6562</v>
      </c>
      <c r="B5157" s="1">
        <f>IF(ISERROR(SEARCH(" ",A5157)), 0, SEARCH(" ",A5157))</f>
        <v>0</v>
      </c>
      <c r="C5157" s="1">
        <f>IF(0=B5157,-1,LEFT(A5157,B5157-1)+0)</f>
        <v>-1</v>
      </c>
      <c r="D5157" s="1">
        <f>IF(B5157=0,-1,RIGHT(A5157,LEN(A5157)-B5157)+0)</f>
        <v>-1</v>
      </c>
      <c r="F5157" s="1">
        <f>IF(C5157&lt;0,443300000,44330*(1-POWER(C5157/$A$1,1/5.255))*1000)</f>
        <v>443300000</v>
      </c>
      <c r="H5157" s="5">
        <f t="shared" si="80"/>
        <v>0</v>
      </c>
    </row>
    <row r="5158" spans="1:8">
      <c r="A5158" s="3">
        <f>-6581 -1</f>
        <v>-6582</v>
      </c>
      <c r="B5158" s="1">
        <f>IF(ISERROR(SEARCH(" ",A5158)), 0, SEARCH(" ",A5158))</f>
        <v>0</v>
      </c>
      <c r="C5158" s="1">
        <f>IF(0=B5158,-1,LEFT(A5158,B5158-1)+0)</f>
        <v>-1</v>
      </c>
      <c r="D5158" s="1">
        <f>IF(B5158=0,-1,RIGHT(A5158,LEN(A5158)-B5158)+0)</f>
        <v>-1</v>
      </c>
      <c r="F5158" s="1">
        <f>IF(C5158&lt;0,443300000,44330*(1-POWER(C5158/$A$1,1/5.255))*1000)</f>
        <v>443300000</v>
      </c>
      <c r="H5158" s="5">
        <f t="shared" si="80"/>
        <v>0</v>
      </c>
    </row>
    <row r="5159" spans="1:8">
      <c r="A5159" s="3">
        <f>-6601 -1</f>
        <v>-6602</v>
      </c>
      <c r="B5159" s="1">
        <f>IF(ISERROR(SEARCH(" ",A5159)), 0, SEARCH(" ",A5159))</f>
        <v>0</v>
      </c>
      <c r="C5159" s="1">
        <f>IF(0=B5159,-1,LEFT(A5159,B5159-1)+0)</f>
        <v>-1</v>
      </c>
      <c r="D5159" s="1">
        <f>IF(B5159=0,-1,RIGHT(A5159,LEN(A5159)-B5159)+0)</f>
        <v>-1</v>
      </c>
      <c r="F5159" s="1">
        <f>IF(C5159&lt;0,443300000,44330*(1-POWER(C5159/$A$1,1/5.255))*1000)</f>
        <v>443300000</v>
      </c>
      <c r="H5159" s="5">
        <f t="shared" si="80"/>
        <v>0</v>
      </c>
    </row>
    <row r="5160" spans="1:8">
      <c r="A5160" s="3">
        <f>-6621 -1</f>
        <v>-6622</v>
      </c>
      <c r="B5160" s="1">
        <f>IF(ISERROR(SEARCH(" ",A5160)), 0, SEARCH(" ",A5160))</f>
        <v>0</v>
      </c>
      <c r="C5160" s="1">
        <f>IF(0=B5160,-1,LEFT(A5160,B5160-1)+0)</f>
        <v>-1</v>
      </c>
      <c r="D5160" s="1">
        <f>IF(B5160=0,-1,RIGHT(A5160,LEN(A5160)-B5160)+0)</f>
        <v>-1</v>
      </c>
      <c r="F5160" s="1">
        <f>IF(C5160&lt;0,443300000,44330*(1-POWER(C5160/$A$1,1/5.255))*1000)</f>
        <v>443300000</v>
      </c>
      <c r="H5160" s="5">
        <f t="shared" si="80"/>
        <v>0</v>
      </c>
    </row>
    <row r="5161" spans="1:8">
      <c r="A5161" s="3">
        <f>-6641 -1</f>
        <v>-6642</v>
      </c>
      <c r="B5161" s="1">
        <f>IF(ISERROR(SEARCH(" ",A5161)), 0, SEARCH(" ",A5161))</f>
        <v>0</v>
      </c>
      <c r="C5161" s="1">
        <f>IF(0=B5161,-1,LEFT(A5161,B5161-1)+0)</f>
        <v>-1</v>
      </c>
      <c r="D5161" s="1">
        <f>IF(B5161=0,-1,RIGHT(A5161,LEN(A5161)-B5161)+0)</f>
        <v>-1</v>
      </c>
      <c r="F5161" s="1">
        <f>IF(C5161&lt;0,443300000,44330*(1-POWER(C5161/$A$1,1/5.255))*1000)</f>
        <v>443300000</v>
      </c>
      <c r="H5161" s="5">
        <f t="shared" si="80"/>
        <v>0</v>
      </c>
    </row>
    <row r="5162" spans="1:8">
      <c r="A5162" s="3">
        <f>-6661 -1</f>
        <v>-6662</v>
      </c>
      <c r="B5162" s="1">
        <f>IF(ISERROR(SEARCH(" ",A5162)), 0, SEARCH(" ",A5162))</f>
        <v>0</v>
      </c>
      <c r="C5162" s="1">
        <f>IF(0=B5162,-1,LEFT(A5162,B5162-1)+0)</f>
        <v>-1</v>
      </c>
      <c r="D5162" s="1">
        <f>IF(B5162=0,-1,RIGHT(A5162,LEN(A5162)-B5162)+0)</f>
        <v>-1</v>
      </c>
      <c r="F5162" s="1">
        <f>IF(C5162&lt;0,443300000,44330*(1-POWER(C5162/$A$1,1/5.255))*1000)</f>
        <v>443300000</v>
      </c>
      <c r="H5162" s="5">
        <f t="shared" si="80"/>
        <v>0</v>
      </c>
    </row>
    <row r="5163" spans="1:8">
      <c r="A5163" s="3">
        <f>-6681 -1</f>
        <v>-6682</v>
      </c>
      <c r="B5163" s="1">
        <f>IF(ISERROR(SEARCH(" ",A5163)), 0, SEARCH(" ",A5163))</f>
        <v>0</v>
      </c>
      <c r="C5163" s="1">
        <f>IF(0=B5163,-1,LEFT(A5163,B5163-1)+0)</f>
        <v>-1</v>
      </c>
      <c r="D5163" s="1">
        <f>IF(B5163=0,-1,RIGHT(A5163,LEN(A5163)-B5163)+0)</f>
        <v>-1</v>
      </c>
      <c r="F5163" s="1">
        <f>IF(C5163&lt;0,443300000,44330*(1-POWER(C5163/$A$1,1/5.255))*1000)</f>
        <v>443300000</v>
      </c>
      <c r="H5163" s="5">
        <f t="shared" si="80"/>
        <v>0</v>
      </c>
    </row>
    <row r="5164" spans="1:8">
      <c r="A5164" s="3">
        <f>-6701 -1</f>
        <v>-6702</v>
      </c>
      <c r="B5164" s="1">
        <f>IF(ISERROR(SEARCH(" ",A5164)), 0, SEARCH(" ",A5164))</f>
        <v>0</v>
      </c>
      <c r="C5164" s="1">
        <f>IF(0=B5164,-1,LEFT(A5164,B5164-1)+0)</f>
        <v>-1</v>
      </c>
      <c r="D5164" s="1">
        <f>IF(B5164=0,-1,RIGHT(A5164,LEN(A5164)-B5164)+0)</f>
        <v>-1</v>
      </c>
      <c r="F5164" s="1">
        <f>IF(C5164&lt;0,443300000,44330*(1-POWER(C5164/$A$1,1/5.255))*1000)</f>
        <v>443300000</v>
      </c>
      <c r="H5164" s="5">
        <f t="shared" si="80"/>
        <v>0</v>
      </c>
    </row>
    <row r="5165" spans="1:8">
      <c r="A5165" s="3">
        <f>-6721 -1</f>
        <v>-6722</v>
      </c>
      <c r="B5165" s="1">
        <f>IF(ISERROR(SEARCH(" ",A5165)), 0, SEARCH(" ",A5165))</f>
        <v>0</v>
      </c>
      <c r="C5165" s="1">
        <f>IF(0=B5165,-1,LEFT(A5165,B5165-1)+0)</f>
        <v>-1</v>
      </c>
      <c r="D5165" s="1">
        <f>IF(B5165=0,-1,RIGHT(A5165,LEN(A5165)-B5165)+0)</f>
        <v>-1</v>
      </c>
      <c r="F5165" s="1">
        <f>IF(C5165&lt;0,443300000,44330*(1-POWER(C5165/$A$1,1/5.255))*1000)</f>
        <v>443300000</v>
      </c>
      <c r="H5165" s="5">
        <f t="shared" si="80"/>
        <v>0</v>
      </c>
    </row>
    <row r="5166" spans="1:8">
      <c r="A5166" s="3">
        <f>-6741 -1</f>
        <v>-6742</v>
      </c>
      <c r="B5166" s="1">
        <f>IF(ISERROR(SEARCH(" ",A5166)), 0, SEARCH(" ",A5166))</f>
        <v>0</v>
      </c>
      <c r="C5166" s="1">
        <f>IF(0=B5166,-1,LEFT(A5166,B5166-1)+0)</f>
        <v>-1</v>
      </c>
      <c r="D5166" s="1">
        <f>IF(B5166=0,-1,RIGHT(A5166,LEN(A5166)-B5166)+0)</f>
        <v>-1</v>
      </c>
      <c r="F5166" s="1">
        <f>IF(C5166&lt;0,443300000,44330*(1-POWER(C5166/$A$1,1/5.255))*1000)</f>
        <v>443300000</v>
      </c>
      <c r="H5166" s="5">
        <f t="shared" si="80"/>
        <v>0</v>
      </c>
    </row>
    <row r="5167" spans="1:8">
      <c r="A5167" s="3">
        <f>-6761 -1</f>
        <v>-6762</v>
      </c>
      <c r="B5167" s="1">
        <f>IF(ISERROR(SEARCH(" ",A5167)), 0, SEARCH(" ",A5167))</f>
        <v>0</v>
      </c>
      <c r="C5167" s="1">
        <f>IF(0=B5167,-1,LEFT(A5167,B5167-1)+0)</f>
        <v>-1</v>
      </c>
      <c r="D5167" s="1">
        <f>IF(B5167=0,-1,RIGHT(A5167,LEN(A5167)-B5167)+0)</f>
        <v>-1</v>
      </c>
      <c r="F5167" s="1">
        <f>IF(C5167&lt;0,443300000,44330*(1-POWER(C5167/$A$1,1/5.255))*1000)</f>
        <v>443300000</v>
      </c>
      <c r="H5167" s="5">
        <f t="shared" si="80"/>
        <v>0</v>
      </c>
    </row>
    <row r="5168" spans="1:8">
      <c r="A5168" s="3">
        <f>-6781 -1</f>
        <v>-6782</v>
      </c>
      <c r="B5168" s="1">
        <f>IF(ISERROR(SEARCH(" ",A5168)), 0, SEARCH(" ",A5168))</f>
        <v>0</v>
      </c>
      <c r="C5168" s="1">
        <f>IF(0=B5168,-1,LEFT(A5168,B5168-1)+0)</f>
        <v>-1</v>
      </c>
      <c r="D5168" s="1">
        <f>IF(B5168=0,-1,RIGHT(A5168,LEN(A5168)-B5168)+0)</f>
        <v>-1</v>
      </c>
      <c r="F5168" s="1">
        <f>IF(C5168&lt;0,443300000,44330*(1-POWER(C5168/$A$1,1/5.255))*1000)</f>
        <v>443300000</v>
      </c>
      <c r="H5168" s="5">
        <f t="shared" si="80"/>
        <v>0</v>
      </c>
    </row>
    <row r="5169" spans="1:8">
      <c r="A5169" s="3">
        <f>-6801 -1</f>
        <v>-6802</v>
      </c>
      <c r="B5169" s="1">
        <f>IF(ISERROR(SEARCH(" ",A5169)), 0, SEARCH(" ",A5169))</f>
        <v>0</v>
      </c>
      <c r="C5169" s="1">
        <f>IF(0=B5169,-1,LEFT(A5169,B5169-1)+0)</f>
        <v>-1</v>
      </c>
      <c r="D5169" s="1">
        <f>IF(B5169=0,-1,RIGHT(A5169,LEN(A5169)-B5169)+0)</f>
        <v>-1</v>
      </c>
      <c r="F5169" s="1">
        <f>IF(C5169&lt;0,443300000,44330*(1-POWER(C5169/$A$1,1/5.255))*1000)</f>
        <v>443300000</v>
      </c>
      <c r="H5169" s="5">
        <f t="shared" si="80"/>
        <v>0</v>
      </c>
    </row>
    <row r="5170" spans="1:8">
      <c r="A5170" s="3">
        <f>-6821 -1</f>
        <v>-6822</v>
      </c>
      <c r="B5170" s="1">
        <f>IF(ISERROR(SEARCH(" ",A5170)), 0, SEARCH(" ",A5170))</f>
        <v>0</v>
      </c>
      <c r="C5170" s="1">
        <f>IF(0=B5170,-1,LEFT(A5170,B5170-1)+0)</f>
        <v>-1</v>
      </c>
      <c r="D5170" s="1">
        <f>IF(B5170=0,-1,RIGHT(A5170,LEN(A5170)-B5170)+0)</f>
        <v>-1</v>
      </c>
      <c r="F5170" s="1">
        <f>IF(C5170&lt;0,443300000,44330*(1-POWER(C5170/$A$1,1/5.255))*1000)</f>
        <v>443300000</v>
      </c>
      <c r="H5170" s="5">
        <f t="shared" si="80"/>
        <v>0</v>
      </c>
    </row>
    <row r="5171" spans="1:8">
      <c r="A5171" s="3">
        <f>-6841 -1</f>
        <v>-6842</v>
      </c>
      <c r="B5171" s="1">
        <f>IF(ISERROR(SEARCH(" ",A5171)), 0, SEARCH(" ",A5171))</f>
        <v>0</v>
      </c>
      <c r="C5171" s="1">
        <f>IF(0=B5171,-1,LEFT(A5171,B5171-1)+0)</f>
        <v>-1</v>
      </c>
      <c r="D5171" s="1">
        <f>IF(B5171=0,-1,RIGHT(A5171,LEN(A5171)-B5171)+0)</f>
        <v>-1</v>
      </c>
      <c r="F5171" s="1">
        <f>IF(C5171&lt;0,443300000,44330*(1-POWER(C5171/$A$1,1/5.255))*1000)</f>
        <v>443300000</v>
      </c>
      <c r="H5171" s="5">
        <f t="shared" si="80"/>
        <v>0</v>
      </c>
    </row>
    <row r="5172" spans="1:8">
      <c r="A5172" s="3">
        <f>-6861 -1</f>
        <v>-6862</v>
      </c>
      <c r="B5172" s="1">
        <f>IF(ISERROR(SEARCH(" ",A5172)), 0, SEARCH(" ",A5172))</f>
        <v>0</v>
      </c>
      <c r="C5172" s="1">
        <f>IF(0=B5172,-1,LEFT(A5172,B5172-1)+0)</f>
        <v>-1</v>
      </c>
      <c r="D5172" s="1">
        <f>IF(B5172=0,-1,RIGHT(A5172,LEN(A5172)-B5172)+0)</f>
        <v>-1</v>
      </c>
      <c r="F5172" s="1">
        <f>IF(C5172&lt;0,443300000,44330*(1-POWER(C5172/$A$1,1/5.255))*1000)</f>
        <v>443300000</v>
      </c>
      <c r="H5172" s="5">
        <f t="shared" si="80"/>
        <v>0</v>
      </c>
    </row>
    <row r="5173" spans="1:8">
      <c r="A5173" s="3">
        <f>-6881 -1</f>
        <v>-6882</v>
      </c>
      <c r="B5173" s="1">
        <f>IF(ISERROR(SEARCH(" ",A5173)), 0, SEARCH(" ",A5173))</f>
        <v>0</v>
      </c>
      <c r="C5173" s="1">
        <f>IF(0=B5173,-1,LEFT(A5173,B5173-1)+0)</f>
        <v>-1</v>
      </c>
      <c r="D5173" s="1">
        <f>IF(B5173=0,-1,RIGHT(A5173,LEN(A5173)-B5173)+0)</f>
        <v>-1</v>
      </c>
      <c r="F5173" s="1">
        <f>IF(C5173&lt;0,443300000,44330*(1-POWER(C5173/$A$1,1/5.255))*1000)</f>
        <v>443300000</v>
      </c>
      <c r="H5173" s="5">
        <f t="shared" si="80"/>
        <v>0</v>
      </c>
    </row>
    <row r="5174" spans="1:8">
      <c r="A5174" s="3">
        <f>-6901 -1</f>
        <v>-6902</v>
      </c>
      <c r="B5174" s="1">
        <f>IF(ISERROR(SEARCH(" ",A5174)), 0, SEARCH(" ",A5174))</f>
        <v>0</v>
      </c>
      <c r="C5174" s="1">
        <f>IF(0=B5174,-1,LEFT(A5174,B5174-1)+0)</f>
        <v>-1</v>
      </c>
      <c r="D5174" s="1">
        <f>IF(B5174=0,-1,RIGHT(A5174,LEN(A5174)-B5174)+0)</f>
        <v>-1</v>
      </c>
      <c r="F5174" s="1">
        <f>IF(C5174&lt;0,443300000,44330*(1-POWER(C5174/$A$1,1/5.255))*1000)</f>
        <v>443300000</v>
      </c>
      <c r="H5174" s="5">
        <f t="shared" si="80"/>
        <v>0</v>
      </c>
    </row>
    <row r="5175" spans="1:8">
      <c r="A5175" s="3">
        <f>-6921 -1</f>
        <v>-6922</v>
      </c>
      <c r="B5175" s="1">
        <f>IF(ISERROR(SEARCH(" ",A5175)), 0, SEARCH(" ",A5175))</f>
        <v>0</v>
      </c>
      <c r="C5175" s="1">
        <f>IF(0=B5175,-1,LEFT(A5175,B5175-1)+0)</f>
        <v>-1</v>
      </c>
      <c r="D5175" s="1">
        <f>IF(B5175=0,-1,RIGHT(A5175,LEN(A5175)-B5175)+0)</f>
        <v>-1</v>
      </c>
      <c r="F5175" s="1">
        <f>IF(C5175&lt;0,443300000,44330*(1-POWER(C5175/$A$1,1/5.255))*1000)</f>
        <v>443300000</v>
      </c>
      <c r="H5175" s="5">
        <f t="shared" si="80"/>
        <v>0</v>
      </c>
    </row>
    <row r="5176" spans="1:8">
      <c r="A5176" s="3">
        <f>-6941 -1</f>
        <v>-6942</v>
      </c>
      <c r="B5176" s="1">
        <f>IF(ISERROR(SEARCH(" ",A5176)), 0, SEARCH(" ",A5176))</f>
        <v>0</v>
      </c>
      <c r="C5176" s="1">
        <f>IF(0=B5176,-1,LEFT(A5176,B5176-1)+0)</f>
        <v>-1</v>
      </c>
      <c r="D5176" s="1">
        <f>IF(B5176=0,-1,RIGHT(A5176,LEN(A5176)-B5176)+0)</f>
        <v>-1</v>
      </c>
      <c r="F5176" s="1">
        <f>IF(C5176&lt;0,443300000,44330*(1-POWER(C5176/$A$1,1/5.255))*1000)</f>
        <v>443300000</v>
      </c>
      <c r="H5176" s="5">
        <f t="shared" si="80"/>
        <v>0</v>
      </c>
    </row>
    <row r="5177" spans="1:8">
      <c r="A5177" s="3">
        <f>-6961 -1</f>
        <v>-6962</v>
      </c>
      <c r="B5177" s="1">
        <f>IF(ISERROR(SEARCH(" ",A5177)), 0, SEARCH(" ",A5177))</f>
        <v>0</v>
      </c>
      <c r="C5177" s="1">
        <f>IF(0=B5177,-1,LEFT(A5177,B5177-1)+0)</f>
        <v>-1</v>
      </c>
      <c r="D5177" s="1">
        <f>IF(B5177=0,-1,RIGHT(A5177,LEN(A5177)-B5177)+0)</f>
        <v>-1</v>
      </c>
      <c r="F5177" s="1">
        <f>IF(C5177&lt;0,443300000,44330*(1-POWER(C5177/$A$1,1/5.255))*1000)</f>
        <v>443300000</v>
      </c>
      <c r="H5177" s="5">
        <f t="shared" si="80"/>
        <v>0</v>
      </c>
    </row>
    <row r="5178" spans="1:8">
      <c r="A5178" s="3">
        <f>-6981 -1</f>
        <v>-6982</v>
      </c>
      <c r="B5178" s="1">
        <f>IF(ISERROR(SEARCH(" ",A5178)), 0, SEARCH(" ",A5178))</f>
        <v>0</v>
      </c>
      <c r="C5178" s="1">
        <f>IF(0=B5178,-1,LEFT(A5178,B5178-1)+0)</f>
        <v>-1</v>
      </c>
      <c r="D5178" s="1">
        <f>IF(B5178=0,-1,RIGHT(A5178,LEN(A5178)-B5178)+0)</f>
        <v>-1</v>
      </c>
      <c r="F5178" s="1">
        <f>IF(C5178&lt;0,443300000,44330*(1-POWER(C5178/$A$1,1/5.255))*1000)</f>
        <v>443300000</v>
      </c>
      <c r="H5178" s="5">
        <f t="shared" si="80"/>
        <v>0</v>
      </c>
    </row>
    <row r="5179" spans="1:8">
      <c r="A5179" s="3">
        <f>-7001 -1</f>
        <v>-7002</v>
      </c>
      <c r="B5179" s="1">
        <f>IF(ISERROR(SEARCH(" ",A5179)), 0, SEARCH(" ",A5179))</f>
        <v>0</v>
      </c>
      <c r="C5179" s="1">
        <f>IF(0=B5179,-1,LEFT(A5179,B5179-1)+0)</f>
        <v>-1</v>
      </c>
      <c r="D5179" s="1">
        <f>IF(B5179=0,-1,RIGHT(A5179,LEN(A5179)-B5179)+0)</f>
        <v>-1</v>
      </c>
      <c r="F5179" s="1">
        <f>IF(C5179&lt;0,443300000,44330*(1-POWER(C5179/$A$1,1/5.255))*1000)</f>
        <v>443300000</v>
      </c>
      <c r="H5179" s="5">
        <f t="shared" si="80"/>
        <v>0</v>
      </c>
    </row>
    <row r="5180" spans="1:8">
      <c r="A5180" s="3">
        <f>-7021 -1</f>
        <v>-7022</v>
      </c>
      <c r="B5180" s="1">
        <f>IF(ISERROR(SEARCH(" ",A5180)), 0, SEARCH(" ",A5180))</f>
        <v>0</v>
      </c>
      <c r="C5180" s="1">
        <f>IF(0=B5180,-1,LEFT(A5180,B5180-1)+0)</f>
        <v>-1</v>
      </c>
      <c r="D5180" s="1">
        <f>IF(B5180=0,-1,RIGHT(A5180,LEN(A5180)-B5180)+0)</f>
        <v>-1</v>
      </c>
      <c r="F5180" s="1">
        <f>IF(C5180&lt;0,443300000,44330*(1-POWER(C5180/$A$1,1/5.255))*1000)</f>
        <v>443300000</v>
      </c>
      <c r="H5180" s="5">
        <f t="shared" si="80"/>
        <v>0</v>
      </c>
    </row>
    <row r="5181" spans="1:8">
      <c r="A5181" s="3">
        <f>-7041 -1</f>
        <v>-7042</v>
      </c>
      <c r="B5181" s="1">
        <f>IF(ISERROR(SEARCH(" ",A5181)), 0, SEARCH(" ",A5181))</f>
        <v>0</v>
      </c>
      <c r="C5181" s="1">
        <f>IF(0=B5181,-1,LEFT(A5181,B5181-1)+0)</f>
        <v>-1</v>
      </c>
      <c r="D5181" s="1">
        <f>IF(B5181=0,-1,RIGHT(A5181,LEN(A5181)-B5181)+0)</f>
        <v>-1</v>
      </c>
      <c r="F5181" s="1">
        <f>IF(C5181&lt;0,443300000,44330*(1-POWER(C5181/$A$1,1/5.255))*1000)</f>
        <v>443300000</v>
      </c>
      <c r="H5181" s="5">
        <f t="shared" si="80"/>
        <v>0</v>
      </c>
    </row>
    <row r="5182" spans="1:8">
      <c r="A5182" s="3">
        <f>-7061 -1</f>
        <v>-7062</v>
      </c>
      <c r="B5182" s="1">
        <f>IF(ISERROR(SEARCH(" ",A5182)), 0, SEARCH(" ",A5182))</f>
        <v>0</v>
      </c>
      <c r="C5182" s="1">
        <f>IF(0=B5182,-1,LEFT(A5182,B5182-1)+0)</f>
        <v>-1</v>
      </c>
      <c r="D5182" s="1">
        <f>IF(B5182=0,-1,RIGHT(A5182,LEN(A5182)-B5182)+0)</f>
        <v>-1</v>
      </c>
      <c r="F5182" s="1">
        <f>IF(C5182&lt;0,443300000,44330*(1-POWER(C5182/$A$1,1/5.255))*1000)</f>
        <v>443300000</v>
      </c>
      <c r="H5182" s="5">
        <f t="shared" si="80"/>
        <v>0</v>
      </c>
    </row>
    <row r="5183" spans="1:8">
      <c r="A5183" s="3">
        <f>-7081 -1</f>
        <v>-7082</v>
      </c>
      <c r="B5183" s="1">
        <f>IF(ISERROR(SEARCH(" ",A5183)), 0, SEARCH(" ",A5183))</f>
        <v>0</v>
      </c>
      <c r="C5183" s="1">
        <f>IF(0=B5183,-1,LEFT(A5183,B5183-1)+0)</f>
        <v>-1</v>
      </c>
      <c r="D5183" s="1">
        <f>IF(B5183=0,-1,RIGHT(A5183,LEN(A5183)-B5183)+0)</f>
        <v>-1</v>
      </c>
      <c r="F5183" s="1">
        <f>IF(C5183&lt;0,443300000,44330*(1-POWER(C5183/$A$1,1/5.255))*1000)</f>
        <v>443300000</v>
      </c>
      <c r="H5183" s="5">
        <f t="shared" si="80"/>
        <v>0</v>
      </c>
    </row>
    <row r="5184" spans="1:8">
      <c r="A5184" s="3">
        <f>-7101 -1</f>
        <v>-7102</v>
      </c>
      <c r="B5184" s="1">
        <f>IF(ISERROR(SEARCH(" ",A5184)), 0, SEARCH(" ",A5184))</f>
        <v>0</v>
      </c>
      <c r="C5184" s="1">
        <f>IF(0=B5184,-1,LEFT(A5184,B5184-1)+0)</f>
        <v>-1</v>
      </c>
      <c r="D5184" s="1">
        <f>IF(B5184=0,-1,RIGHT(A5184,LEN(A5184)-B5184)+0)</f>
        <v>-1</v>
      </c>
      <c r="F5184" s="1">
        <f>IF(C5184&lt;0,443300000,44330*(1-POWER(C5184/$A$1,1/5.255))*1000)</f>
        <v>443300000</v>
      </c>
      <c r="H5184" s="5">
        <f t="shared" si="80"/>
        <v>0</v>
      </c>
    </row>
    <row r="5185" spans="1:8">
      <c r="A5185" s="3">
        <f>-7121 -1</f>
        <v>-7122</v>
      </c>
      <c r="B5185" s="1">
        <f>IF(ISERROR(SEARCH(" ",A5185)), 0, SEARCH(" ",A5185))</f>
        <v>0</v>
      </c>
      <c r="C5185" s="1">
        <f>IF(0=B5185,-1,LEFT(A5185,B5185-1)+0)</f>
        <v>-1</v>
      </c>
      <c r="D5185" s="1">
        <f>IF(B5185=0,-1,RIGHT(A5185,LEN(A5185)-B5185)+0)</f>
        <v>-1</v>
      </c>
      <c r="F5185" s="1">
        <f>IF(C5185&lt;0,443300000,44330*(1-POWER(C5185/$A$1,1/5.255))*1000)</f>
        <v>443300000</v>
      </c>
      <c r="H5185" s="5">
        <f t="shared" si="80"/>
        <v>0</v>
      </c>
    </row>
    <row r="5186" spans="1:8">
      <c r="A5186" s="3">
        <f>-7141 -1</f>
        <v>-7142</v>
      </c>
      <c r="B5186" s="1">
        <f>IF(ISERROR(SEARCH(" ",A5186)), 0, SEARCH(" ",A5186))</f>
        <v>0</v>
      </c>
      <c r="C5186" s="1">
        <f>IF(0=B5186,-1,LEFT(A5186,B5186-1)+0)</f>
        <v>-1</v>
      </c>
      <c r="D5186" s="1">
        <f>IF(B5186=0,-1,RIGHT(A5186,LEN(A5186)-B5186)+0)</f>
        <v>-1</v>
      </c>
      <c r="F5186" s="1">
        <f>IF(C5186&lt;0,443300000,44330*(1-POWER(C5186/$A$1,1/5.255))*1000)</f>
        <v>443300000</v>
      </c>
      <c r="H5186" s="5">
        <f t="shared" si="80"/>
        <v>0</v>
      </c>
    </row>
    <row r="5187" spans="1:8">
      <c r="A5187" s="3">
        <f>-7161 -1</f>
        <v>-7162</v>
      </c>
      <c r="B5187" s="1">
        <f>IF(ISERROR(SEARCH(" ",A5187)), 0, SEARCH(" ",A5187))</f>
        <v>0</v>
      </c>
      <c r="C5187" s="1">
        <f>IF(0=B5187,-1,LEFT(A5187,B5187-1)+0)</f>
        <v>-1</v>
      </c>
      <c r="D5187" s="1">
        <f>IF(B5187=0,-1,RIGHT(A5187,LEN(A5187)-B5187)+0)</f>
        <v>-1</v>
      </c>
      <c r="F5187" s="1">
        <f>IF(C5187&lt;0,443300000,44330*(1-POWER(C5187/$A$1,1/5.255))*1000)</f>
        <v>443300000</v>
      </c>
      <c r="H5187" s="5">
        <f t="shared" si="80"/>
        <v>0</v>
      </c>
    </row>
    <row r="5188" spans="1:8">
      <c r="A5188" s="3">
        <f>-7181 -1</f>
        <v>-7182</v>
      </c>
      <c r="B5188" s="1">
        <f>IF(ISERROR(SEARCH(" ",A5188)), 0, SEARCH(" ",A5188))</f>
        <v>0</v>
      </c>
      <c r="C5188" s="1">
        <f>IF(0=B5188,-1,LEFT(A5188,B5188-1)+0)</f>
        <v>-1</v>
      </c>
      <c r="D5188" s="1">
        <f>IF(B5188=0,-1,RIGHT(A5188,LEN(A5188)-B5188)+0)</f>
        <v>-1</v>
      </c>
      <c r="F5188" s="1">
        <f>IF(C5188&lt;0,443300000,44330*(1-POWER(C5188/$A$1,1/5.255))*1000)</f>
        <v>443300000</v>
      </c>
      <c r="H5188" s="5">
        <f t="shared" ref="H5188:H5251" si="81">IF(D5188&gt;0,ABS((F5188-D5188)/D5188),0)</f>
        <v>0</v>
      </c>
    </row>
    <row r="5189" spans="1:8">
      <c r="A5189" s="3">
        <f>-7201 -1</f>
        <v>-7202</v>
      </c>
      <c r="B5189" s="1">
        <f>IF(ISERROR(SEARCH(" ",A5189)), 0, SEARCH(" ",A5189))</f>
        <v>0</v>
      </c>
      <c r="C5189" s="1">
        <f>IF(0=B5189,-1,LEFT(A5189,B5189-1)+0)</f>
        <v>-1</v>
      </c>
      <c r="D5189" s="1">
        <f>IF(B5189=0,-1,RIGHT(A5189,LEN(A5189)-B5189)+0)</f>
        <v>-1</v>
      </c>
      <c r="F5189" s="1">
        <f>IF(C5189&lt;0,443300000,44330*(1-POWER(C5189/$A$1,1/5.255))*1000)</f>
        <v>443300000</v>
      </c>
      <c r="H5189" s="5">
        <f t="shared" si="81"/>
        <v>0</v>
      </c>
    </row>
    <row r="5190" spans="1:8">
      <c r="A5190" s="3">
        <f>-7221 -1</f>
        <v>-7222</v>
      </c>
      <c r="B5190" s="1">
        <f>IF(ISERROR(SEARCH(" ",A5190)), 0, SEARCH(" ",A5190))</f>
        <v>0</v>
      </c>
      <c r="C5190" s="1">
        <f>IF(0=B5190,-1,LEFT(A5190,B5190-1)+0)</f>
        <v>-1</v>
      </c>
      <c r="D5190" s="1">
        <f>IF(B5190=0,-1,RIGHT(A5190,LEN(A5190)-B5190)+0)</f>
        <v>-1</v>
      </c>
      <c r="F5190" s="1">
        <f>IF(C5190&lt;0,443300000,44330*(1-POWER(C5190/$A$1,1/5.255))*1000)</f>
        <v>443300000</v>
      </c>
      <c r="H5190" s="5">
        <f t="shared" si="81"/>
        <v>0</v>
      </c>
    </row>
    <row r="5191" spans="1:8">
      <c r="A5191" s="3">
        <f>-7241 -1</f>
        <v>-7242</v>
      </c>
      <c r="B5191" s="1">
        <f>IF(ISERROR(SEARCH(" ",A5191)), 0, SEARCH(" ",A5191))</f>
        <v>0</v>
      </c>
      <c r="C5191" s="1">
        <f>IF(0=B5191,-1,LEFT(A5191,B5191-1)+0)</f>
        <v>-1</v>
      </c>
      <c r="D5191" s="1">
        <f>IF(B5191=0,-1,RIGHT(A5191,LEN(A5191)-B5191)+0)</f>
        <v>-1</v>
      </c>
      <c r="F5191" s="1">
        <f>IF(C5191&lt;0,443300000,44330*(1-POWER(C5191/$A$1,1/5.255))*1000)</f>
        <v>443300000</v>
      </c>
      <c r="H5191" s="5">
        <f t="shared" si="81"/>
        <v>0</v>
      </c>
    </row>
    <row r="5192" spans="1:8">
      <c r="A5192" s="3">
        <f>-7261 -1</f>
        <v>-7262</v>
      </c>
      <c r="B5192" s="1">
        <f>IF(ISERROR(SEARCH(" ",A5192)), 0, SEARCH(" ",A5192))</f>
        <v>0</v>
      </c>
      <c r="C5192" s="1">
        <f>IF(0=B5192,-1,LEFT(A5192,B5192-1)+0)</f>
        <v>-1</v>
      </c>
      <c r="D5192" s="1">
        <f>IF(B5192=0,-1,RIGHT(A5192,LEN(A5192)-B5192)+0)</f>
        <v>-1</v>
      </c>
      <c r="F5192" s="1">
        <f>IF(C5192&lt;0,443300000,44330*(1-POWER(C5192/$A$1,1/5.255))*1000)</f>
        <v>443300000</v>
      </c>
      <c r="H5192" s="5">
        <f t="shared" si="81"/>
        <v>0</v>
      </c>
    </row>
    <row r="5193" spans="1:8">
      <c r="A5193" s="3">
        <f>-7281 -1</f>
        <v>-7282</v>
      </c>
      <c r="B5193" s="1">
        <f>IF(ISERROR(SEARCH(" ",A5193)), 0, SEARCH(" ",A5193))</f>
        <v>0</v>
      </c>
      <c r="C5193" s="1">
        <f>IF(0=B5193,-1,LEFT(A5193,B5193-1)+0)</f>
        <v>-1</v>
      </c>
      <c r="D5193" s="1">
        <f>IF(B5193=0,-1,RIGHT(A5193,LEN(A5193)-B5193)+0)</f>
        <v>-1</v>
      </c>
      <c r="F5193" s="1">
        <f>IF(C5193&lt;0,443300000,44330*(1-POWER(C5193/$A$1,1/5.255))*1000)</f>
        <v>443300000</v>
      </c>
      <c r="H5193" s="5">
        <f t="shared" si="81"/>
        <v>0</v>
      </c>
    </row>
    <row r="5194" spans="1:8">
      <c r="A5194" s="3">
        <f>-7301 -1</f>
        <v>-7302</v>
      </c>
      <c r="B5194" s="1">
        <f>IF(ISERROR(SEARCH(" ",A5194)), 0, SEARCH(" ",A5194))</f>
        <v>0</v>
      </c>
      <c r="C5194" s="1">
        <f>IF(0=B5194,-1,LEFT(A5194,B5194-1)+0)</f>
        <v>-1</v>
      </c>
      <c r="D5194" s="1">
        <f>IF(B5194=0,-1,RIGHT(A5194,LEN(A5194)-B5194)+0)</f>
        <v>-1</v>
      </c>
      <c r="F5194" s="1">
        <f>IF(C5194&lt;0,443300000,44330*(1-POWER(C5194/$A$1,1/5.255))*1000)</f>
        <v>443300000</v>
      </c>
      <c r="H5194" s="5">
        <f t="shared" si="81"/>
        <v>0</v>
      </c>
    </row>
    <row r="5195" spans="1:8">
      <c r="A5195" s="3">
        <f>-7321 -1</f>
        <v>-7322</v>
      </c>
      <c r="B5195" s="1">
        <f>IF(ISERROR(SEARCH(" ",A5195)), 0, SEARCH(" ",A5195))</f>
        <v>0</v>
      </c>
      <c r="C5195" s="1">
        <f>IF(0=B5195,-1,LEFT(A5195,B5195-1)+0)</f>
        <v>-1</v>
      </c>
      <c r="D5195" s="1">
        <f>IF(B5195=0,-1,RIGHT(A5195,LEN(A5195)-B5195)+0)</f>
        <v>-1</v>
      </c>
      <c r="F5195" s="1">
        <f>IF(C5195&lt;0,443300000,44330*(1-POWER(C5195/$A$1,1/5.255))*1000)</f>
        <v>443300000</v>
      </c>
      <c r="H5195" s="5">
        <f t="shared" si="81"/>
        <v>0</v>
      </c>
    </row>
    <row r="5196" spans="1:8">
      <c r="A5196" s="3">
        <f>-7341 -1</f>
        <v>-7342</v>
      </c>
      <c r="B5196" s="1">
        <f>IF(ISERROR(SEARCH(" ",A5196)), 0, SEARCH(" ",A5196))</f>
        <v>0</v>
      </c>
      <c r="C5196" s="1">
        <f>IF(0=B5196,-1,LEFT(A5196,B5196-1)+0)</f>
        <v>-1</v>
      </c>
      <c r="D5196" s="1">
        <f>IF(B5196=0,-1,RIGHT(A5196,LEN(A5196)-B5196)+0)</f>
        <v>-1</v>
      </c>
      <c r="F5196" s="1">
        <f>IF(C5196&lt;0,443300000,44330*(1-POWER(C5196/$A$1,1/5.255))*1000)</f>
        <v>443300000</v>
      </c>
      <c r="H5196" s="5">
        <f t="shared" si="81"/>
        <v>0</v>
      </c>
    </row>
    <row r="5197" spans="1:8">
      <c r="A5197" s="3">
        <f>-7361 -1</f>
        <v>-7362</v>
      </c>
      <c r="B5197" s="1">
        <f>IF(ISERROR(SEARCH(" ",A5197)), 0, SEARCH(" ",A5197))</f>
        <v>0</v>
      </c>
      <c r="C5197" s="1">
        <f>IF(0=B5197,-1,LEFT(A5197,B5197-1)+0)</f>
        <v>-1</v>
      </c>
      <c r="D5197" s="1">
        <f>IF(B5197=0,-1,RIGHT(A5197,LEN(A5197)-B5197)+0)</f>
        <v>-1</v>
      </c>
      <c r="F5197" s="1">
        <f>IF(C5197&lt;0,443300000,44330*(1-POWER(C5197/$A$1,1/5.255))*1000)</f>
        <v>443300000</v>
      </c>
      <c r="H5197" s="5">
        <f t="shared" si="81"/>
        <v>0</v>
      </c>
    </row>
    <row r="5198" spans="1:8">
      <c r="A5198" s="3">
        <f>-7381 -1</f>
        <v>-7382</v>
      </c>
      <c r="B5198" s="1">
        <f>IF(ISERROR(SEARCH(" ",A5198)), 0, SEARCH(" ",A5198))</f>
        <v>0</v>
      </c>
      <c r="C5198" s="1">
        <f>IF(0=B5198,-1,LEFT(A5198,B5198-1)+0)</f>
        <v>-1</v>
      </c>
      <c r="D5198" s="1">
        <f>IF(B5198=0,-1,RIGHT(A5198,LEN(A5198)-B5198)+0)</f>
        <v>-1</v>
      </c>
      <c r="F5198" s="1">
        <f>IF(C5198&lt;0,443300000,44330*(1-POWER(C5198/$A$1,1/5.255))*1000)</f>
        <v>443300000</v>
      </c>
      <c r="H5198" s="5">
        <f t="shared" si="81"/>
        <v>0</v>
      </c>
    </row>
    <row r="5199" spans="1:8">
      <c r="A5199" s="3">
        <f>-7401 -1</f>
        <v>-7402</v>
      </c>
      <c r="B5199" s="1">
        <f>IF(ISERROR(SEARCH(" ",A5199)), 0, SEARCH(" ",A5199))</f>
        <v>0</v>
      </c>
      <c r="C5199" s="1">
        <f>IF(0=B5199,-1,LEFT(A5199,B5199-1)+0)</f>
        <v>-1</v>
      </c>
      <c r="D5199" s="1">
        <f>IF(B5199=0,-1,RIGHT(A5199,LEN(A5199)-B5199)+0)</f>
        <v>-1</v>
      </c>
      <c r="F5199" s="1">
        <f>IF(C5199&lt;0,443300000,44330*(1-POWER(C5199/$A$1,1/5.255))*1000)</f>
        <v>443300000</v>
      </c>
      <c r="H5199" s="5">
        <f t="shared" si="81"/>
        <v>0</v>
      </c>
    </row>
    <row r="5200" spans="1:8">
      <c r="A5200" s="3">
        <f>-7421 -1</f>
        <v>-7422</v>
      </c>
      <c r="B5200" s="1">
        <f>IF(ISERROR(SEARCH(" ",A5200)), 0, SEARCH(" ",A5200))</f>
        <v>0</v>
      </c>
      <c r="C5200" s="1">
        <f>IF(0=B5200,-1,LEFT(A5200,B5200-1)+0)</f>
        <v>-1</v>
      </c>
      <c r="D5200" s="1">
        <f>IF(B5200=0,-1,RIGHT(A5200,LEN(A5200)-B5200)+0)</f>
        <v>-1</v>
      </c>
      <c r="F5200" s="1">
        <f>IF(C5200&lt;0,443300000,44330*(1-POWER(C5200/$A$1,1/5.255))*1000)</f>
        <v>443300000</v>
      </c>
      <c r="H5200" s="5">
        <f t="shared" si="81"/>
        <v>0</v>
      </c>
    </row>
    <row r="5201" spans="1:8">
      <c r="A5201" s="3">
        <f>-7441 -1</f>
        <v>-7442</v>
      </c>
      <c r="B5201" s="1">
        <f>IF(ISERROR(SEARCH(" ",A5201)), 0, SEARCH(" ",A5201))</f>
        <v>0</v>
      </c>
      <c r="C5201" s="1">
        <f>IF(0=B5201,-1,LEFT(A5201,B5201-1)+0)</f>
        <v>-1</v>
      </c>
      <c r="D5201" s="1">
        <f>IF(B5201=0,-1,RIGHT(A5201,LEN(A5201)-B5201)+0)</f>
        <v>-1</v>
      </c>
      <c r="F5201" s="1">
        <f>IF(C5201&lt;0,443300000,44330*(1-POWER(C5201/$A$1,1/5.255))*1000)</f>
        <v>443300000</v>
      </c>
      <c r="H5201" s="5">
        <f t="shared" si="81"/>
        <v>0</v>
      </c>
    </row>
    <row r="5202" spans="1:8">
      <c r="A5202" s="3">
        <f>-7461 -1</f>
        <v>-7462</v>
      </c>
      <c r="B5202" s="1">
        <f>IF(ISERROR(SEARCH(" ",A5202)), 0, SEARCH(" ",A5202))</f>
        <v>0</v>
      </c>
      <c r="C5202" s="1">
        <f>IF(0=B5202,-1,LEFT(A5202,B5202-1)+0)</f>
        <v>-1</v>
      </c>
      <c r="D5202" s="1">
        <f>IF(B5202=0,-1,RIGHT(A5202,LEN(A5202)-B5202)+0)</f>
        <v>-1</v>
      </c>
      <c r="F5202" s="1">
        <f>IF(C5202&lt;0,443300000,44330*(1-POWER(C5202/$A$1,1/5.255))*1000)</f>
        <v>443300000</v>
      </c>
      <c r="H5202" s="5">
        <f t="shared" si="81"/>
        <v>0</v>
      </c>
    </row>
    <row r="5203" spans="1:8">
      <c r="A5203" s="3">
        <f>-7481 -1</f>
        <v>-7482</v>
      </c>
      <c r="B5203" s="1">
        <f>IF(ISERROR(SEARCH(" ",A5203)), 0, SEARCH(" ",A5203))</f>
        <v>0</v>
      </c>
      <c r="C5203" s="1">
        <f>IF(0=B5203,-1,LEFT(A5203,B5203-1)+0)</f>
        <v>-1</v>
      </c>
      <c r="D5203" s="1">
        <f>IF(B5203=0,-1,RIGHT(A5203,LEN(A5203)-B5203)+0)</f>
        <v>-1</v>
      </c>
      <c r="F5203" s="1">
        <f>IF(C5203&lt;0,443300000,44330*(1-POWER(C5203/$A$1,1/5.255))*1000)</f>
        <v>443300000</v>
      </c>
      <c r="H5203" s="5">
        <f t="shared" si="81"/>
        <v>0</v>
      </c>
    </row>
    <row r="5204" spans="1:8">
      <c r="A5204" s="3">
        <f>-7501 -1</f>
        <v>-7502</v>
      </c>
      <c r="B5204" s="1">
        <f>IF(ISERROR(SEARCH(" ",A5204)), 0, SEARCH(" ",A5204))</f>
        <v>0</v>
      </c>
      <c r="C5204" s="1">
        <f>IF(0=B5204,-1,LEFT(A5204,B5204-1)+0)</f>
        <v>-1</v>
      </c>
      <c r="D5204" s="1">
        <f>IF(B5204=0,-1,RIGHT(A5204,LEN(A5204)-B5204)+0)</f>
        <v>-1</v>
      </c>
      <c r="F5204" s="1">
        <f>IF(C5204&lt;0,443300000,44330*(1-POWER(C5204/$A$1,1/5.255))*1000)</f>
        <v>443300000</v>
      </c>
      <c r="H5204" s="5">
        <f t="shared" si="81"/>
        <v>0</v>
      </c>
    </row>
    <row r="5205" spans="1:8">
      <c r="A5205" s="3">
        <f>-7521 -1</f>
        <v>-7522</v>
      </c>
      <c r="B5205" s="1">
        <f>IF(ISERROR(SEARCH(" ",A5205)), 0, SEARCH(" ",A5205))</f>
        <v>0</v>
      </c>
      <c r="C5205" s="1">
        <f>IF(0=B5205,-1,LEFT(A5205,B5205-1)+0)</f>
        <v>-1</v>
      </c>
      <c r="D5205" s="1">
        <f>IF(B5205=0,-1,RIGHT(A5205,LEN(A5205)-B5205)+0)</f>
        <v>-1</v>
      </c>
      <c r="F5205" s="1">
        <f>IF(C5205&lt;0,443300000,44330*(1-POWER(C5205/$A$1,1/5.255))*1000)</f>
        <v>443300000</v>
      </c>
      <c r="H5205" s="5">
        <f t="shared" si="81"/>
        <v>0</v>
      </c>
    </row>
    <row r="5206" spans="1:8">
      <c r="A5206" s="3">
        <f>-7541 -1</f>
        <v>-7542</v>
      </c>
      <c r="B5206" s="1">
        <f>IF(ISERROR(SEARCH(" ",A5206)), 0, SEARCH(" ",A5206))</f>
        <v>0</v>
      </c>
      <c r="C5206" s="1">
        <f>IF(0=B5206,-1,LEFT(A5206,B5206-1)+0)</f>
        <v>-1</v>
      </c>
      <c r="D5206" s="1">
        <f>IF(B5206=0,-1,RIGHT(A5206,LEN(A5206)-B5206)+0)</f>
        <v>-1</v>
      </c>
      <c r="F5206" s="1">
        <f>IF(C5206&lt;0,443300000,44330*(1-POWER(C5206/$A$1,1/5.255))*1000)</f>
        <v>443300000</v>
      </c>
      <c r="H5206" s="5">
        <f t="shared" si="81"/>
        <v>0</v>
      </c>
    </row>
    <row r="5207" spans="1:8">
      <c r="A5207" s="3">
        <f>-7561 -1</f>
        <v>-7562</v>
      </c>
      <c r="B5207" s="1">
        <f>IF(ISERROR(SEARCH(" ",A5207)), 0, SEARCH(" ",A5207))</f>
        <v>0</v>
      </c>
      <c r="C5207" s="1">
        <f>IF(0=B5207,-1,LEFT(A5207,B5207-1)+0)</f>
        <v>-1</v>
      </c>
      <c r="D5207" s="1">
        <f>IF(B5207=0,-1,RIGHT(A5207,LEN(A5207)-B5207)+0)</f>
        <v>-1</v>
      </c>
      <c r="F5207" s="1">
        <f>IF(C5207&lt;0,443300000,44330*(1-POWER(C5207/$A$1,1/5.255))*1000)</f>
        <v>443300000</v>
      </c>
      <c r="H5207" s="5">
        <f t="shared" si="81"/>
        <v>0</v>
      </c>
    </row>
    <row r="5208" spans="1:8">
      <c r="A5208" s="3">
        <f>-7581 -1</f>
        <v>-7582</v>
      </c>
      <c r="B5208" s="1">
        <f>IF(ISERROR(SEARCH(" ",A5208)), 0, SEARCH(" ",A5208))</f>
        <v>0</v>
      </c>
      <c r="C5208" s="1">
        <f>IF(0=B5208,-1,LEFT(A5208,B5208-1)+0)</f>
        <v>-1</v>
      </c>
      <c r="D5208" s="1">
        <f>IF(B5208=0,-1,RIGHT(A5208,LEN(A5208)-B5208)+0)</f>
        <v>-1</v>
      </c>
      <c r="F5208" s="1">
        <f>IF(C5208&lt;0,443300000,44330*(1-POWER(C5208/$A$1,1/5.255))*1000)</f>
        <v>443300000</v>
      </c>
      <c r="H5208" s="5">
        <f t="shared" si="81"/>
        <v>0</v>
      </c>
    </row>
    <row r="5209" spans="1:8">
      <c r="A5209" s="3">
        <f>-7601 -1</f>
        <v>-7602</v>
      </c>
      <c r="B5209" s="1">
        <f>IF(ISERROR(SEARCH(" ",A5209)), 0, SEARCH(" ",A5209))</f>
        <v>0</v>
      </c>
      <c r="C5209" s="1">
        <f>IF(0=B5209,-1,LEFT(A5209,B5209-1)+0)</f>
        <v>-1</v>
      </c>
      <c r="D5209" s="1">
        <f>IF(B5209=0,-1,RIGHT(A5209,LEN(A5209)-B5209)+0)</f>
        <v>-1</v>
      </c>
      <c r="F5209" s="1">
        <f>IF(C5209&lt;0,443300000,44330*(1-POWER(C5209/$A$1,1/5.255))*1000)</f>
        <v>443300000</v>
      </c>
      <c r="H5209" s="5">
        <f t="shared" si="81"/>
        <v>0</v>
      </c>
    </row>
    <row r="5210" spans="1:8">
      <c r="A5210" s="3">
        <f>-7621 -1</f>
        <v>-7622</v>
      </c>
      <c r="B5210" s="1">
        <f>IF(ISERROR(SEARCH(" ",A5210)), 0, SEARCH(" ",A5210))</f>
        <v>0</v>
      </c>
      <c r="C5210" s="1">
        <f>IF(0=B5210,-1,LEFT(A5210,B5210-1)+0)</f>
        <v>-1</v>
      </c>
      <c r="D5210" s="1">
        <f>IF(B5210=0,-1,RIGHT(A5210,LEN(A5210)-B5210)+0)</f>
        <v>-1</v>
      </c>
      <c r="F5210" s="1">
        <f>IF(C5210&lt;0,443300000,44330*(1-POWER(C5210/$A$1,1/5.255))*1000)</f>
        <v>443300000</v>
      </c>
      <c r="H5210" s="5">
        <f t="shared" si="81"/>
        <v>0</v>
      </c>
    </row>
    <row r="5211" spans="1:8">
      <c r="A5211" s="3">
        <f>-7641 -1</f>
        <v>-7642</v>
      </c>
      <c r="B5211" s="1">
        <f>IF(ISERROR(SEARCH(" ",A5211)), 0, SEARCH(" ",A5211))</f>
        <v>0</v>
      </c>
      <c r="C5211" s="1">
        <f>IF(0=B5211,-1,LEFT(A5211,B5211-1)+0)</f>
        <v>-1</v>
      </c>
      <c r="D5211" s="1">
        <f>IF(B5211=0,-1,RIGHT(A5211,LEN(A5211)-B5211)+0)</f>
        <v>-1</v>
      </c>
      <c r="F5211" s="1">
        <f>IF(C5211&lt;0,443300000,44330*(1-POWER(C5211/$A$1,1/5.255))*1000)</f>
        <v>443300000</v>
      </c>
      <c r="H5211" s="5">
        <f t="shared" si="81"/>
        <v>0</v>
      </c>
    </row>
    <row r="5212" spans="1:8">
      <c r="A5212" s="3">
        <f>-7661 -1</f>
        <v>-7662</v>
      </c>
      <c r="B5212" s="1">
        <f>IF(ISERROR(SEARCH(" ",A5212)), 0, SEARCH(" ",A5212))</f>
        <v>0</v>
      </c>
      <c r="C5212" s="1">
        <f>IF(0=B5212,-1,LEFT(A5212,B5212-1)+0)</f>
        <v>-1</v>
      </c>
      <c r="D5212" s="1">
        <f>IF(B5212=0,-1,RIGHT(A5212,LEN(A5212)-B5212)+0)</f>
        <v>-1</v>
      </c>
      <c r="F5212" s="1">
        <f>IF(C5212&lt;0,443300000,44330*(1-POWER(C5212/$A$1,1/5.255))*1000)</f>
        <v>443300000</v>
      </c>
      <c r="H5212" s="5">
        <f t="shared" si="81"/>
        <v>0</v>
      </c>
    </row>
    <row r="5213" spans="1:8">
      <c r="A5213" s="3">
        <f>-7681 -1</f>
        <v>-7682</v>
      </c>
      <c r="B5213" s="1">
        <f>IF(ISERROR(SEARCH(" ",A5213)), 0, SEARCH(" ",A5213))</f>
        <v>0</v>
      </c>
      <c r="C5213" s="1">
        <f>IF(0=B5213,-1,LEFT(A5213,B5213-1)+0)</f>
        <v>-1</v>
      </c>
      <c r="D5213" s="1">
        <f>IF(B5213=0,-1,RIGHT(A5213,LEN(A5213)-B5213)+0)</f>
        <v>-1</v>
      </c>
      <c r="F5213" s="1">
        <f>IF(C5213&lt;0,443300000,44330*(1-POWER(C5213/$A$1,1/5.255))*1000)</f>
        <v>443300000</v>
      </c>
      <c r="H5213" s="5">
        <f t="shared" si="81"/>
        <v>0</v>
      </c>
    </row>
    <row r="5214" spans="1:8">
      <c r="A5214" s="3">
        <f>-7701 -1</f>
        <v>-7702</v>
      </c>
      <c r="B5214" s="1">
        <f>IF(ISERROR(SEARCH(" ",A5214)), 0, SEARCH(" ",A5214))</f>
        <v>0</v>
      </c>
      <c r="C5214" s="1">
        <f>IF(0=B5214,-1,LEFT(A5214,B5214-1)+0)</f>
        <v>-1</v>
      </c>
      <c r="D5214" s="1">
        <f>IF(B5214=0,-1,RIGHT(A5214,LEN(A5214)-B5214)+0)</f>
        <v>-1</v>
      </c>
      <c r="F5214" s="1">
        <f>IF(C5214&lt;0,443300000,44330*(1-POWER(C5214/$A$1,1/5.255))*1000)</f>
        <v>443300000</v>
      </c>
      <c r="H5214" s="5">
        <f t="shared" si="81"/>
        <v>0</v>
      </c>
    </row>
    <row r="5215" spans="1:8">
      <c r="A5215" s="3">
        <f>-7721 -1</f>
        <v>-7722</v>
      </c>
      <c r="B5215" s="1">
        <f>IF(ISERROR(SEARCH(" ",A5215)), 0, SEARCH(" ",A5215))</f>
        <v>0</v>
      </c>
      <c r="C5215" s="1">
        <f>IF(0=B5215,-1,LEFT(A5215,B5215-1)+0)</f>
        <v>-1</v>
      </c>
      <c r="D5215" s="1">
        <f>IF(B5215=0,-1,RIGHT(A5215,LEN(A5215)-B5215)+0)</f>
        <v>-1</v>
      </c>
      <c r="F5215" s="1">
        <f>IF(C5215&lt;0,443300000,44330*(1-POWER(C5215/$A$1,1/5.255))*1000)</f>
        <v>443300000</v>
      </c>
      <c r="H5215" s="5">
        <f t="shared" si="81"/>
        <v>0</v>
      </c>
    </row>
    <row r="5216" spans="1:8">
      <c r="A5216" s="3">
        <f>-7741 -1</f>
        <v>-7742</v>
      </c>
      <c r="B5216" s="1">
        <f>IF(ISERROR(SEARCH(" ",A5216)), 0, SEARCH(" ",A5216))</f>
        <v>0</v>
      </c>
      <c r="C5216" s="1">
        <f>IF(0=B5216,-1,LEFT(A5216,B5216-1)+0)</f>
        <v>-1</v>
      </c>
      <c r="D5216" s="1">
        <f>IF(B5216=0,-1,RIGHT(A5216,LEN(A5216)-B5216)+0)</f>
        <v>-1</v>
      </c>
      <c r="F5216" s="1">
        <f>IF(C5216&lt;0,443300000,44330*(1-POWER(C5216/$A$1,1/5.255))*1000)</f>
        <v>443300000</v>
      </c>
      <c r="H5216" s="5">
        <f t="shared" si="81"/>
        <v>0</v>
      </c>
    </row>
    <row r="5217" spans="1:8">
      <c r="A5217" s="3">
        <f>-7761 -1</f>
        <v>-7762</v>
      </c>
      <c r="B5217" s="1">
        <f>IF(ISERROR(SEARCH(" ",A5217)), 0, SEARCH(" ",A5217))</f>
        <v>0</v>
      </c>
      <c r="C5217" s="1">
        <f>IF(0=B5217,-1,LEFT(A5217,B5217-1)+0)</f>
        <v>-1</v>
      </c>
      <c r="D5217" s="1">
        <f>IF(B5217=0,-1,RIGHT(A5217,LEN(A5217)-B5217)+0)</f>
        <v>-1</v>
      </c>
      <c r="F5217" s="1">
        <f>IF(C5217&lt;0,443300000,44330*(1-POWER(C5217/$A$1,1/5.255))*1000)</f>
        <v>443300000</v>
      </c>
      <c r="H5217" s="5">
        <f t="shared" si="81"/>
        <v>0</v>
      </c>
    </row>
    <row r="5218" spans="1:8">
      <c r="A5218" s="3">
        <f>-7781 -1</f>
        <v>-7782</v>
      </c>
      <c r="B5218" s="1">
        <f>IF(ISERROR(SEARCH(" ",A5218)), 0, SEARCH(" ",A5218))</f>
        <v>0</v>
      </c>
      <c r="C5218" s="1">
        <f>IF(0=B5218,-1,LEFT(A5218,B5218-1)+0)</f>
        <v>-1</v>
      </c>
      <c r="D5218" s="1">
        <f>IF(B5218=0,-1,RIGHT(A5218,LEN(A5218)-B5218)+0)</f>
        <v>-1</v>
      </c>
      <c r="F5218" s="1">
        <f>IF(C5218&lt;0,443300000,44330*(1-POWER(C5218/$A$1,1/5.255))*1000)</f>
        <v>443300000</v>
      </c>
      <c r="H5218" s="5">
        <f t="shared" si="81"/>
        <v>0</v>
      </c>
    </row>
    <row r="5219" spans="1:8">
      <c r="A5219" s="3">
        <f>-7801 -1</f>
        <v>-7802</v>
      </c>
      <c r="B5219" s="1">
        <f>IF(ISERROR(SEARCH(" ",A5219)), 0, SEARCH(" ",A5219))</f>
        <v>0</v>
      </c>
      <c r="C5219" s="1">
        <f>IF(0=B5219,-1,LEFT(A5219,B5219-1)+0)</f>
        <v>-1</v>
      </c>
      <c r="D5219" s="1">
        <f>IF(B5219=0,-1,RIGHT(A5219,LEN(A5219)-B5219)+0)</f>
        <v>-1</v>
      </c>
      <c r="F5219" s="1">
        <f>IF(C5219&lt;0,443300000,44330*(1-POWER(C5219/$A$1,1/5.255))*1000)</f>
        <v>443300000</v>
      </c>
      <c r="H5219" s="5">
        <f t="shared" si="81"/>
        <v>0</v>
      </c>
    </row>
    <row r="5220" spans="1:8">
      <c r="A5220" s="3">
        <f>-7821 -1</f>
        <v>-7822</v>
      </c>
      <c r="B5220" s="1">
        <f>IF(ISERROR(SEARCH(" ",A5220)), 0, SEARCH(" ",A5220))</f>
        <v>0</v>
      </c>
      <c r="C5220" s="1">
        <f>IF(0=B5220,-1,LEFT(A5220,B5220-1)+0)</f>
        <v>-1</v>
      </c>
      <c r="D5220" s="1">
        <f>IF(B5220=0,-1,RIGHT(A5220,LEN(A5220)-B5220)+0)</f>
        <v>-1</v>
      </c>
      <c r="F5220" s="1">
        <f>IF(C5220&lt;0,443300000,44330*(1-POWER(C5220/$A$1,1/5.255))*1000)</f>
        <v>443300000</v>
      </c>
      <c r="H5220" s="5">
        <f t="shared" si="81"/>
        <v>0</v>
      </c>
    </row>
    <row r="5221" spans="1:8">
      <c r="A5221" s="3">
        <f>-7841 -1</f>
        <v>-7842</v>
      </c>
      <c r="B5221" s="1">
        <f>IF(ISERROR(SEARCH(" ",A5221)), 0, SEARCH(" ",A5221))</f>
        <v>0</v>
      </c>
      <c r="C5221" s="1">
        <f>IF(0=B5221,-1,LEFT(A5221,B5221-1)+0)</f>
        <v>-1</v>
      </c>
      <c r="D5221" s="1">
        <f>IF(B5221=0,-1,RIGHT(A5221,LEN(A5221)-B5221)+0)</f>
        <v>-1</v>
      </c>
      <c r="F5221" s="1">
        <f>IF(C5221&lt;0,443300000,44330*(1-POWER(C5221/$A$1,1/5.255))*1000)</f>
        <v>443300000</v>
      </c>
      <c r="H5221" s="5">
        <f t="shared" si="81"/>
        <v>0</v>
      </c>
    </row>
    <row r="5222" spans="1:8">
      <c r="A5222" s="3">
        <f>-7861 -1</f>
        <v>-7862</v>
      </c>
      <c r="B5222" s="1">
        <f>IF(ISERROR(SEARCH(" ",A5222)), 0, SEARCH(" ",A5222))</f>
        <v>0</v>
      </c>
      <c r="C5222" s="1">
        <f>IF(0=B5222,-1,LEFT(A5222,B5222-1)+0)</f>
        <v>-1</v>
      </c>
      <c r="D5222" s="1">
        <f>IF(B5222=0,-1,RIGHT(A5222,LEN(A5222)-B5222)+0)</f>
        <v>-1</v>
      </c>
      <c r="F5222" s="1">
        <f>IF(C5222&lt;0,443300000,44330*(1-POWER(C5222/$A$1,1/5.255))*1000)</f>
        <v>443300000</v>
      </c>
      <c r="H5222" s="5">
        <f t="shared" si="81"/>
        <v>0</v>
      </c>
    </row>
    <row r="5223" spans="1:8">
      <c r="A5223" s="3">
        <f>-7881 -1</f>
        <v>-7882</v>
      </c>
      <c r="B5223" s="1">
        <f>IF(ISERROR(SEARCH(" ",A5223)), 0, SEARCH(" ",A5223))</f>
        <v>0</v>
      </c>
      <c r="C5223" s="1">
        <f>IF(0=B5223,-1,LEFT(A5223,B5223-1)+0)</f>
        <v>-1</v>
      </c>
      <c r="D5223" s="1">
        <f>IF(B5223=0,-1,RIGHT(A5223,LEN(A5223)-B5223)+0)</f>
        <v>-1</v>
      </c>
      <c r="F5223" s="1">
        <f>IF(C5223&lt;0,443300000,44330*(1-POWER(C5223/$A$1,1/5.255))*1000)</f>
        <v>443300000</v>
      </c>
      <c r="H5223" s="5">
        <f t="shared" si="81"/>
        <v>0</v>
      </c>
    </row>
    <row r="5224" spans="1:8">
      <c r="A5224" s="3">
        <f>-7901 -1</f>
        <v>-7902</v>
      </c>
      <c r="B5224" s="1">
        <f>IF(ISERROR(SEARCH(" ",A5224)), 0, SEARCH(" ",A5224))</f>
        <v>0</v>
      </c>
      <c r="C5224" s="1">
        <f>IF(0=B5224,-1,LEFT(A5224,B5224-1)+0)</f>
        <v>-1</v>
      </c>
      <c r="D5224" s="1">
        <f>IF(B5224=0,-1,RIGHT(A5224,LEN(A5224)-B5224)+0)</f>
        <v>-1</v>
      </c>
      <c r="F5224" s="1">
        <f>IF(C5224&lt;0,443300000,44330*(1-POWER(C5224/$A$1,1/5.255))*1000)</f>
        <v>443300000</v>
      </c>
      <c r="H5224" s="5">
        <f t="shared" si="81"/>
        <v>0</v>
      </c>
    </row>
    <row r="5225" spans="1:8">
      <c r="A5225" s="3">
        <f>-7921 -1</f>
        <v>-7922</v>
      </c>
      <c r="B5225" s="1">
        <f>IF(ISERROR(SEARCH(" ",A5225)), 0, SEARCH(" ",A5225))</f>
        <v>0</v>
      </c>
      <c r="C5225" s="1">
        <f>IF(0=B5225,-1,LEFT(A5225,B5225-1)+0)</f>
        <v>-1</v>
      </c>
      <c r="D5225" s="1">
        <f>IF(B5225=0,-1,RIGHT(A5225,LEN(A5225)-B5225)+0)</f>
        <v>-1</v>
      </c>
      <c r="F5225" s="1">
        <f>IF(C5225&lt;0,443300000,44330*(1-POWER(C5225/$A$1,1/5.255))*1000)</f>
        <v>443300000</v>
      </c>
      <c r="H5225" s="5">
        <f t="shared" si="81"/>
        <v>0</v>
      </c>
    </row>
    <row r="5226" spans="1:8">
      <c r="A5226" s="3">
        <f>-7941 -1</f>
        <v>-7942</v>
      </c>
      <c r="B5226" s="1">
        <f>IF(ISERROR(SEARCH(" ",A5226)), 0, SEARCH(" ",A5226))</f>
        <v>0</v>
      </c>
      <c r="C5226" s="1">
        <f>IF(0=B5226,-1,LEFT(A5226,B5226-1)+0)</f>
        <v>-1</v>
      </c>
      <c r="D5226" s="1">
        <f>IF(B5226=0,-1,RIGHT(A5226,LEN(A5226)-B5226)+0)</f>
        <v>-1</v>
      </c>
      <c r="F5226" s="1">
        <f>IF(C5226&lt;0,443300000,44330*(1-POWER(C5226/$A$1,1/5.255))*1000)</f>
        <v>443300000</v>
      </c>
      <c r="H5226" s="5">
        <f t="shared" si="81"/>
        <v>0</v>
      </c>
    </row>
    <row r="5227" spans="1:8">
      <c r="A5227" s="3">
        <f>-7961 -1</f>
        <v>-7962</v>
      </c>
      <c r="B5227" s="1">
        <f>IF(ISERROR(SEARCH(" ",A5227)), 0, SEARCH(" ",A5227))</f>
        <v>0</v>
      </c>
      <c r="C5227" s="1">
        <f>IF(0=B5227,-1,LEFT(A5227,B5227-1)+0)</f>
        <v>-1</v>
      </c>
      <c r="D5227" s="1">
        <f>IF(B5227=0,-1,RIGHT(A5227,LEN(A5227)-B5227)+0)</f>
        <v>-1</v>
      </c>
      <c r="F5227" s="1">
        <f>IF(C5227&lt;0,443300000,44330*(1-POWER(C5227/$A$1,1/5.255))*1000)</f>
        <v>443300000</v>
      </c>
      <c r="H5227" s="5">
        <f t="shared" si="81"/>
        <v>0</v>
      </c>
    </row>
    <row r="5228" spans="1:8">
      <c r="A5228" s="3">
        <f>-7981 -1</f>
        <v>-7982</v>
      </c>
      <c r="B5228" s="1">
        <f>IF(ISERROR(SEARCH(" ",A5228)), 0, SEARCH(" ",A5228))</f>
        <v>0</v>
      </c>
      <c r="C5228" s="1">
        <f>IF(0=B5228,-1,LEFT(A5228,B5228-1)+0)</f>
        <v>-1</v>
      </c>
      <c r="D5228" s="1">
        <f>IF(B5228=0,-1,RIGHT(A5228,LEN(A5228)-B5228)+0)</f>
        <v>-1</v>
      </c>
      <c r="F5228" s="1">
        <f>IF(C5228&lt;0,443300000,44330*(1-POWER(C5228/$A$1,1/5.255))*1000)</f>
        <v>443300000</v>
      </c>
      <c r="H5228" s="5">
        <f t="shared" si="81"/>
        <v>0</v>
      </c>
    </row>
    <row r="5229" spans="1:8">
      <c r="A5229" s="3">
        <f>-8001 -1</f>
        <v>-8002</v>
      </c>
      <c r="B5229" s="1">
        <f>IF(ISERROR(SEARCH(" ",A5229)), 0, SEARCH(" ",A5229))</f>
        <v>0</v>
      </c>
      <c r="C5229" s="1">
        <f>IF(0=B5229,-1,LEFT(A5229,B5229-1)+0)</f>
        <v>-1</v>
      </c>
      <c r="D5229" s="1">
        <f>IF(B5229=0,-1,RIGHT(A5229,LEN(A5229)-B5229)+0)</f>
        <v>-1</v>
      </c>
      <c r="F5229" s="1">
        <f>IF(C5229&lt;0,443300000,44330*(1-POWER(C5229/$A$1,1/5.255))*1000)</f>
        <v>443300000</v>
      </c>
      <c r="H5229" s="5">
        <f t="shared" si="81"/>
        <v>0</v>
      </c>
    </row>
    <row r="5230" spans="1:8">
      <c r="A5230" s="3">
        <f>-8021 -1</f>
        <v>-8022</v>
      </c>
      <c r="B5230" s="1">
        <f>IF(ISERROR(SEARCH(" ",A5230)), 0, SEARCH(" ",A5230))</f>
        <v>0</v>
      </c>
      <c r="C5230" s="1">
        <f>IF(0=B5230,-1,LEFT(A5230,B5230-1)+0)</f>
        <v>-1</v>
      </c>
      <c r="D5230" s="1">
        <f>IF(B5230=0,-1,RIGHT(A5230,LEN(A5230)-B5230)+0)</f>
        <v>-1</v>
      </c>
      <c r="F5230" s="1">
        <f>IF(C5230&lt;0,443300000,44330*(1-POWER(C5230/$A$1,1/5.255))*1000)</f>
        <v>443300000</v>
      </c>
      <c r="H5230" s="5">
        <f t="shared" si="81"/>
        <v>0</v>
      </c>
    </row>
    <row r="5231" spans="1:8">
      <c r="A5231" s="3">
        <f>-8041 -1</f>
        <v>-8042</v>
      </c>
      <c r="B5231" s="1">
        <f>IF(ISERROR(SEARCH(" ",A5231)), 0, SEARCH(" ",A5231))</f>
        <v>0</v>
      </c>
      <c r="C5231" s="1">
        <f>IF(0=B5231,-1,LEFT(A5231,B5231-1)+0)</f>
        <v>-1</v>
      </c>
      <c r="D5231" s="1">
        <f>IF(B5231=0,-1,RIGHT(A5231,LEN(A5231)-B5231)+0)</f>
        <v>-1</v>
      </c>
      <c r="F5231" s="1">
        <f>IF(C5231&lt;0,443300000,44330*(1-POWER(C5231/$A$1,1/5.255))*1000)</f>
        <v>443300000</v>
      </c>
      <c r="H5231" s="5">
        <f t="shared" si="81"/>
        <v>0</v>
      </c>
    </row>
    <row r="5232" spans="1:8">
      <c r="A5232" s="3">
        <f>-8061 -1</f>
        <v>-8062</v>
      </c>
      <c r="B5232" s="1">
        <f>IF(ISERROR(SEARCH(" ",A5232)), 0, SEARCH(" ",A5232))</f>
        <v>0</v>
      </c>
      <c r="C5232" s="1">
        <f>IF(0=B5232,-1,LEFT(A5232,B5232-1)+0)</f>
        <v>-1</v>
      </c>
      <c r="D5232" s="1">
        <f>IF(B5232=0,-1,RIGHT(A5232,LEN(A5232)-B5232)+0)</f>
        <v>-1</v>
      </c>
      <c r="F5232" s="1">
        <f>IF(C5232&lt;0,443300000,44330*(1-POWER(C5232/$A$1,1/5.255))*1000)</f>
        <v>443300000</v>
      </c>
      <c r="H5232" s="5">
        <f t="shared" si="81"/>
        <v>0</v>
      </c>
    </row>
    <row r="5233" spans="1:8">
      <c r="A5233" s="3">
        <f>-8081 -1</f>
        <v>-8082</v>
      </c>
      <c r="B5233" s="1">
        <f>IF(ISERROR(SEARCH(" ",A5233)), 0, SEARCH(" ",A5233))</f>
        <v>0</v>
      </c>
      <c r="C5233" s="1">
        <f>IF(0=B5233,-1,LEFT(A5233,B5233-1)+0)</f>
        <v>-1</v>
      </c>
      <c r="D5233" s="1">
        <f>IF(B5233=0,-1,RIGHT(A5233,LEN(A5233)-B5233)+0)</f>
        <v>-1</v>
      </c>
      <c r="F5233" s="1">
        <f>IF(C5233&lt;0,443300000,44330*(1-POWER(C5233/$A$1,1/5.255))*1000)</f>
        <v>443300000</v>
      </c>
      <c r="H5233" s="5">
        <f t="shared" si="81"/>
        <v>0</v>
      </c>
    </row>
    <row r="5234" spans="1:8">
      <c r="A5234" s="3">
        <f>-8101 -1</f>
        <v>-8102</v>
      </c>
      <c r="B5234" s="1">
        <f>IF(ISERROR(SEARCH(" ",A5234)), 0, SEARCH(" ",A5234))</f>
        <v>0</v>
      </c>
      <c r="C5234" s="1">
        <f>IF(0=B5234,-1,LEFT(A5234,B5234-1)+0)</f>
        <v>-1</v>
      </c>
      <c r="D5234" s="1">
        <f>IF(B5234=0,-1,RIGHT(A5234,LEN(A5234)-B5234)+0)</f>
        <v>-1</v>
      </c>
      <c r="F5234" s="1">
        <f>IF(C5234&lt;0,443300000,44330*(1-POWER(C5234/$A$1,1/5.255))*1000)</f>
        <v>443300000</v>
      </c>
      <c r="H5234" s="5">
        <f t="shared" si="81"/>
        <v>0</v>
      </c>
    </row>
    <row r="5235" spans="1:8">
      <c r="A5235" s="3">
        <f>-8121 -1</f>
        <v>-8122</v>
      </c>
      <c r="B5235" s="1">
        <f>IF(ISERROR(SEARCH(" ",A5235)), 0, SEARCH(" ",A5235))</f>
        <v>0</v>
      </c>
      <c r="C5235" s="1">
        <f>IF(0=B5235,-1,LEFT(A5235,B5235-1)+0)</f>
        <v>-1</v>
      </c>
      <c r="D5235" s="1">
        <f>IF(B5235=0,-1,RIGHT(A5235,LEN(A5235)-B5235)+0)</f>
        <v>-1</v>
      </c>
      <c r="F5235" s="1">
        <f>IF(C5235&lt;0,443300000,44330*(1-POWER(C5235/$A$1,1/5.255))*1000)</f>
        <v>443300000</v>
      </c>
      <c r="H5235" s="5">
        <f t="shared" si="81"/>
        <v>0</v>
      </c>
    </row>
    <row r="5236" spans="1:8">
      <c r="A5236" s="3">
        <f>-8141 -1</f>
        <v>-8142</v>
      </c>
      <c r="B5236" s="1">
        <f>IF(ISERROR(SEARCH(" ",A5236)), 0, SEARCH(" ",A5236))</f>
        <v>0</v>
      </c>
      <c r="C5236" s="1">
        <f>IF(0=B5236,-1,LEFT(A5236,B5236-1)+0)</f>
        <v>-1</v>
      </c>
      <c r="D5236" s="1">
        <f>IF(B5236=0,-1,RIGHT(A5236,LEN(A5236)-B5236)+0)</f>
        <v>-1</v>
      </c>
      <c r="F5236" s="1">
        <f>IF(C5236&lt;0,443300000,44330*(1-POWER(C5236/$A$1,1/5.255))*1000)</f>
        <v>443300000</v>
      </c>
      <c r="H5236" s="5">
        <f t="shared" si="81"/>
        <v>0</v>
      </c>
    </row>
    <row r="5237" spans="1:8">
      <c r="A5237" s="3">
        <f>-8161 -1</f>
        <v>-8162</v>
      </c>
      <c r="B5237" s="1">
        <f>IF(ISERROR(SEARCH(" ",A5237)), 0, SEARCH(" ",A5237))</f>
        <v>0</v>
      </c>
      <c r="C5237" s="1">
        <f>IF(0=B5237,-1,LEFT(A5237,B5237-1)+0)</f>
        <v>-1</v>
      </c>
      <c r="D5237" s="1">
        <f>IF(B5237=0,-1,RIGHT(A5237,LEN(A5237)-B5237)+0)</f>
        <v>-1</v>
      </c>
      <c r="F5237" s="1">
        <f>IF(C5237&lt;0,443300000,44330*(1-POWER(C5237/$A$1,1/5.255))*1000)</f>
        <v>443300000</v>
      </c>
      <c r="H5237" s="5">
        <f t="shared" si="81"/>
        <v>0</v>
      </c>
    </row>
    <row r="5238" spans="1:8">
      <c r="A5238" s="3">
        <f>-8181 -1</f>
        <v>-8182</v>
      </c>
      <c r="B5238" s="1">
        <f>IF(ISERROR(SEARCH(" ",A5238)), 0, SEARCH(" ",A5238))</f>
        <v>0</v>
      </c>
      <c r="C5238" s="1">
        <f>IF(0=B5238,-1,LEFT(A5238,B5238-1)+0)</f>
        <v>-1</v>
      </c>
      <c r="D5238" s="1">
        <f>IF(B5238=0,-1,RIGHT(A5238,LEN(A5238)-B5238)+0)</f>
        <v>-1</v>
      </c>
      <c r="F5238" s="1">
        <f>IF(C5238&lt;0,443300000,44330*(1-POWER(C5238/$A$1,1/5.255))*1000)</f>
        <v>443300000</v>
      </c>
      <c r="H5238" s="5">
        <f t="shared" si="81"/>
        <v>0</v>
      </c>
    </row>
    <row r="5239" spans="1:8">
      <c r="A5239" s="3">
        <f>-8201 -1</f>
        <v>-8202</v>
      </c>
      <c r="B5239" s="1">
        <f>IF(ISERROR(SEARCH(" ",A5239)), 0, SEARCH(" ",A5239))</f>
        <v>0</v>
      </c>
      <c r="C5239" s="1">
        <f>IF(0=B5239,-1,LEFT(A5239,B5239-1)+0)</f>
        <v>-1</v>
      </c>
      <c r="D5239" s="1">
        <f>IF(B5239=0,-1,RIGHT(A5239,LEN(A5239)-B5239)+0)</f>
        <v>-1</v>
      </c>
      <c r="F5239" s="1">
        <f>IF(C5239&lt;0,443300000,44330*(1-POWER(C5239/$A$1,1/5.255))*1000)</f>
        <v>443300000</v>
      </c>
      <c r="H5239" s="5">
        <f t="shared" si="81"/>
        <v>0</v>
      </c>
    </row>
    <row r="5240" spans="1:8">
      <c r="A5240" s="3">
        <f>-8221 -1</f>
        <v>-8222</v>
      </c>
      <c r="B5240" s="1">
        <f>IF(ISERROR(SEARCH(" ",A5240)), 0, SEARCH(" ",A5240))</f>
        <v>0</v>
      </c>
      <c r="C5240" s="1">
        <f>IF(0=B5240,-1,LEFT(A5240,B5240-1)+0)</f>
        <v>-1</v>
      </c>
      <c r="D5240" s="1">
        <f>IF(B5240=0,-1,RIGHT(A5240,LEN(A5240)-B5240)+0)</f>
        <v>-1</v>
      </c>
      <c r="F5240" s="1">
        <f>IF(C5240&lt;0,443300000,44330*(1-POWER(C5240/$A$1,1/5.255))*1000)</f>
        <v>443300000</v>
      </c>
      <c r="H5240" s="5">
        <f t="shared" si="81"/>
        <v>0</v>
      </c>
    </row>
    <row r="5241" spans="1:8">
      <c r="A5241" s="3">
        <f>-8241 -1</f>
        <v>-8242</v>
      </c>
      <c r="B5241" s="1">
        <f>IF(ISERROR(SEARCH(" ",A5241)), 0, SEARCH(" ",A5241))</f>
        <v>0</v>
      </c>
      <c r="C5241" s="1">
        <f>IF(0=B5241,-1,LEFT(A5241,B5241-1)+0)</f>
        <v>-1</v>
      </c>
      <c r="D5241" s="1">
        <f>IF(B5241=0,-1,RIGHT(A5241,LEN(A5241)-B5241)+0)</f>
        <v>-1</v>
      </c>
      <c r="F5241" s="1">
        <f>IF(C5241&lt;0,443300000,44330*(1-POWER(C5241/$A$1,1/5.255))*1000)</f>
        <v>443300000</v>
      </c>
      <c r="H5241" s="5">
        <f t="shared" si="81"/>
        <v>0</v>
      </c>
    </row>
    <row r="5242" spans="1:8">
      <c r="A5242" s="3">
        <f>-8261 -1</f>
        <v>-8262</v>
      </c>
      <c r="B5242" s="1">
        <f>IF(ISERROR(SEARCH(" ",A5242)), 0, SEARCH(" ",A5242))</f>
        <v>0</v>
      </c>
      <c r="C5242" s="1">
        <f>IF(0=B5242,-1,LEFT(A5242,B5242-1)+0)</f>
        <v>-1</v>
      </c>
      <c r="D5242" s="1">
        <f>IF(B5242=0,-1,RIGHT(A5242,LEN(A5242)-B5242)+0)</f>
        <v>-1</v>
      </c>
      <c r="F5242" s="1">
        <f>IF(C5242&lt;0,443300000,44330*(1-POWER(C5242/$A$1,1/5.255))*1000)</f>
        <v>443300000</v>
      </c>
      <c r="H5242" s="5">
        <f t="shared" si="81"/>
        <v>0</v>
      </c>
    </row>
    <row r="5243" spans="1:8">
      <c r="A5243" s="3">
        <f>-8281 -1</f>
        <v>-8282</v>
      </c>
      <c r="B5243" s="1">
        <f>IF(ISERROR(SEARCH(" ",A5243)), 0, SEARCH(" ",A5243))</f>
        <v>0</v>
      </c>
      <c r="C5243" s="1">
        <f>IF(0=B5243,-1,LEFT(A5243,B5243-1)+0)</f>
        <v>-1</v>
      </c>
      <c r="D5243" s="1">
        <f>IF(B5243=0,-1,RIGHT(A5243,LEN(A5243)-B5243)+0)</f>
        <v>-1</v>
      </c>
      <c r="F5243" s="1">
        <f>IF(C5243&lt;0,443300000,44330*(1-POWER(C5243/$A$1,1/5.255))*1000)</f>
        <v>443300000</v>
      </c>
      <c r="H5243" s="5">
        <f t="shared" si="81"/>
        <v>0</v>
      </c>
    </row>
    <row r="5244" spans="1:8">
      <c r="A5244" s="3">
        <f>-8301 -1</f>
        <v>-8302</v>
      </c>
      <c r="B5244" s="1">
        <f>IF(ISERROR(SEARCH(" ",A5244)), 0, SEARCH(" ",A5244))</f>
        <v>0</v>
      </c>
      <c r="C5244" s="1">
        <f>IF(0=B5244,-1,LEFT(A5244,B5244-1)+0)</f>
        <v>-1</v>
      </c>
      <c r="D5244" s="1">
        <f>IF(B5244=0,-1,RIGHT(A5244,LEN(A5244)-B5244)+0)</f>
        <v>-1</v>
      </c>
      <c r="F5244" s="1">
        <f>IF(C5244&lt;0,443300000,44330*(1-POWER(C5244/$A$1,1/5.255))*1000)</f>
        <v>443300000</v>
      </c>
      <c r="H5244" s="5">
        <f t="shared" si="81"/>
        <v>0</v>
      </c>
    </row>
    <row r="5245" spans="1:8">
      <c r="A5245" s="3">
        <f>-8321 -1</f>
        <v>-8322</v>
      </c>
      <c r="B5245" s="1">
        <f>IF(ISERROR(SEARCH(" ",A5245)), 0, SEARCH(" ",A5245))</f>
        <v>0</v>
      </c>
      <c r="C5245" s="1">
        <f>IF(0=B5245,-1,LEFT(A5245,B5245-1)+0)</f>
        <v>-1</v>
      </c>
      <c r="D5245" s="1">
        <f>IF(B5245=0,-1,RIGHT(A5245,LEN(A5245)-B5245)+0)</f>
        <v>-1</v>
      </c>
      <c r="F5245" s="1">
        <f>IF(C5245&lt;0,443300000,44330*(1-POWER(C5245/$A$1,1/5.255))*1000)</f>
        <v>443300000</v>
      </c>
      <c r="H5245" s="5">
        <f t="shared" si="81"/>
        <v>0</v>
      </c>
    </row>
    <row r="5246" spans="1:8">
      <c r="A5246" s="3">
        <f>-8341 -1</f>
        <v>-8342</v>
      </c>
      <c r="B5246" s="1">
        <f>IF(ISERROR(SEARCH(" ",A5246)), 0, SEARCH(" ",A5246))</f>
        <v>0</v>
      </c>
      <c r="C5246" s="1">
        <f>IF(0=B5246,-1,LEFT(A5246,B5246-1)+0)</f>
        <v>-1</v>
      </c>
      <c r="D5246" s="1">
        <f>IF(B5246=0,-1,RIGHT(A5246,LEN(A5246)-B5246)+0)</f>
        <v>-1</v>
      </c>
      <c r="F5246" s="1">
        <f>IF(C5246&lt;0,443300000,44330*(1-POWER(C5246/$A$1,1/5.255))*1000)</f>
        <v>443300000</v>
      </c>
      <c r="H5246" s="5">
        <f t="shared" si="81"/>
        <v>0</v>
      </c>
    </row>
    <row r="5247" spans="1:8">
      <c r="A5247" s="3">
        <f>-8361 -1</f>
        <v>-8362</v>
      </c>
      <c r="B5247" s="1">
        <f>IF(ISERROR(SEARCH(" ",A5247)), 0, SEARCH(" ",A5247))</f>
        <v>0</v>
      </c>
      <c r="C5247" s="1">
        <f>IF(0=B5247,-1,LEFT(A5247,B5247-1)+0)</f>
        <v>-1</v>
      </c>
      <c r="D5247" s="1">
        <f>IF(B5247=0,-1,RIGHT(A5247,LEN(A5247)-B5247)+0)</f>
        <v>-1</v>
      </c>
      <c r="F5247" s="1">
        <f>IF(C5247&lt;0,443300000,44330*(1-POWER(C5247/$A$1,1/5.255))*1000)</f>
        <v>443300000</v>
      </c>
      <c r="H5247" s="5">
        <f t="shared" si="81"/>
        <v>0</v>
      </c>
    </row>
    <row r="5248" spans="1:8">
      <c r="A5248" s="3">
        <f>-8381 -1</f>
        <v>-8382</v>
      </c>
      <c r="B5248" s="1">
        <f>IF(ISERROR(SEARCH(" ",A5248)), 0, SEARCH(" ",A5248))</f>
        <v>0</v>
      </c>
      <c r="C5248" s="1">
        <f>IF(0=B5248,-1,LEFT(A5248,B5248-1)+0)</f>
        <v>-1</v>
      </c>
      <c r="D5248" s="1">
        <f>IF(B5248=0,-1,RIGHT(A5248,LEN(A5248)-B5248)+0)</f>
        <v>-1</v>
      </c>
      <c r="F5248" s="1">
        <f>IF(C5248&lt;0,443300000,44330*(1-POWER(C5248/$A$1,1/5.255))*1000)</f>
        <v>443300000</v>
      </c>
      <c r="H5248" s="5">
        <f t="shared" si="81"/>
        <v>0</v>
      </c>
    </row>
    <row r="5249" spans="1:8">
      <c r="A5249" s="3">
        <f>-8401 -1</f>
        <v>-8402</v>
      </c>
      <c r="B5249" s="1">
        <f>IF(ISERROR(SEARCH(" ",A5249)), 0, SEARCH(" ",A5249))</f>
        <v>0</v>
      </c>
      <c r="C5249" s="1">
        <f>IF(0=B5249,-1,LEFT(A5249,B5249-1)+0)</f>
        <v>-1</v>
      </c>
      <c r="D5249" s="1">
        <f>IF(B5249=0,-1,RIGHT(A5249,LEN(A5249)-B5249)+0)</f>
        <v>-1</v>
      </c>
      <c r="F5249" s="1">
        <f>IF(C5249&lt;0,443300000,44330*(1-POWER(C5249/$A$1,1/5.255))*1000)</f>
        <v>443300000</v>
      </c>
      <c r="H5249" s="5">
        <f t="shared" si="81"/>
        <v>0</v>
      </c>
    </row>
    <row r="5250" spans="1:8">
      <c r="A5250" s="3">
        <f>-8421 -1</f>
        <v>-8422</v>
      </c>
      <c r="B5250" s="1">
        <f>IF(ISERROR(SEARCH(" ",A5250)), 0, SEARCH(" ",A5250))</f>
        <v>0</v>
      </c>
      <c r="C5250" s="1">
        <f>IF(0=B5250,-1,LEFT(A5250,B5250-1)+0)</f>
        <v>-1</v>
      </c>
      <c r="D5250" s="1">
        <f>IF(B5250=0,-1,RIGHT(A5250,LEN(A5250)-B5250)+0)</f>
        <v>-1</v>
      </c>
      <c r="F5250" s="1">
        <f>IF(C5250&lt;0,443300000,44330*(1-POWER(C5250/$A$1,1/5.255))*1000)</f>
        <v>443300000</v>
      </c>
      <c r="H5250" s="5">
        <f t="shared" si="81"/>
        <v>0</v>
      </c>
    </row>
    <row r="5251" spans="1:8">
      <c r="A5251" s="3">
        <f>-8441 -1</f>
        <v>-8442</v>
      </c>
      <c r="B5251" s="1">
        <f>IF(ISERROR(SEARCH(" ",A5251)), 0, SEARCH(" ",A5251))</f>
        <v>0</v>
      </c>
      <c r="C5251" s="1">
        <f>IF(0=B5251,-1,LEFT(A5251,B5251-1)+0)</f>
        <v>-1</v>
      </c>
      <c r="D5251" s="1">
        <f>IF(B5251=0,-1,RIGHT(A5251,LEN(A5251)-B5251)+0)</f>
        <v>-1</v>
      </c>
      <c r="F5251" s="1">
        <f>IF(C5251&lt;0,443300000,44330*(1-POWER(C5251/$A$1,1/5.255))*1000)</f>
        <v>443300000</v>
      </c>
      <c r="H5251" s="5">
        <f t="shared" si="81"/>
        <v>0</v>
      </c>
    </row>
    <row r="5252" spans="1:8">
      <c r="A5252" s="3">
        <f>-8461 -1</f>
        <v>-8462</v>
      </c>
      <c r="B5252" s="1">
        <f>IF(ISERROR(SEARCH(" ",A5252)), 0, SEARCH(" ",A5252))</f>
        <v>0</v>
      </c>
      <c r="C5252" s="1">
        <f>IF(0=B5252,-1,LEFT(A5252,B5252-1)+0)</f>
        <v>-1</v>
      </c>
      <c r="D5252" s="1">
        <f>IF(B5252=0,-1,RIGHT(A5252,LEN(A5252)-B5252)+0)</f>
        <v>-1</v>
      </c>
      <c r="F5252" s="1">
        <f>IF(C5252&lt;0,443300000,44330*(1-POWER(C5252/$A$1,1/5.255))*1000)</f>
        <v>443300000</v>
      </c>
      <c r="H5252" s="5">
        <f t="shared" ref="H5252:H5315" si="82">IF(D5252&gt;0,ABS((F5252-D5252)/D5252),0)</f>
        <v>0</v>
      </c>
    </row>
    <row r="5253" spans="1:8">
      <c r="A5253" s="3">
        <f>-8481 -1</f>
        <v>-8482</v>
      </c>
      <c r="B5253" s="1">
        <f>IF(ISERROR(SEARCH(" ",A5253)), 0, SEARCH(" ",A5253))</f>
        <v>0</v>
      </c>
      <c r="C5253" s="1">
        <f>IF(0=B5253,-1,LEFT(A5253,B5253-1)+0)</f>
        <v>-1</v>
      </c>
      <c r="D5253" s="1">
        <f>IF(B5253=0,-1,RIGHT(A5253,LEN(A5253)-B5253)+0)</f>
        <v>-1</v>
      </c>
      <c r="F5253" s="1">
        <f>IF(C5253&lt;0,443300000,44330*(1-POWER(C5253/$A$1,1/5.255))*1000)</f>
        <v>443300000</v>
      </c>
      <c r="H5253" s="5">
        <f t="shared" si="82"/>
        <v>0</v>
      </c>
    </row>
    <row r="5254" spans="1:8">
      <c r="A5254" s="3">
        <f>-8501 -1</f>
        <v>-8502</v>
      </c>
      <c r="B5254" s="1">
        <f>IF(ISERROR(SEARCH(" ",A5254)), 0, SEARCH(" ",A5254))</f>
        <v>0</v>
      </c>
      <c r="C5254" s="1">
        <f>IF(0=B5254,-1,LEFT(A5254,B5254-1)+0)</f>
        <v>-1</v>
      </c>
      <c r="D5254" s="1">
        <f>IF(B5254=0,-1,RIGHT(A5254,LEN(A5254)-B5254)+0)</f>
        <v>-1</v>
      </c>
      <c r="F5254" s="1">
        <f>IF(C5254&lt;0,443300000,44330*(1-POWER(C5254/$A$1,1/5.255))*1000)</f>
        <v>443300000</v>
      </c>
      <c r="H5254" s="5">
        <f t="shared" si="82"/>
        <v>0</v>
      </c>
    </row>
    <row r="5255" spans="1:8">
      <c r="A5255" s="3">
        <f>-8521 -1</f>
        <v>-8522</v>
      </c>
      <c r="B5255" s="1">
        <f>IF(ISERROR(SEARCH(" ",A5255)), 0, SEARCH(" ",A5255))</f>
        <v>0</v>
      </c>
      <c r="C5255" s="1">
        <f>IF(0=B5255,-1,LEFT(A5255,B5255-1)+0)</f>
        <v>-1</v>
      </c>
      <c r="D5255" s="1">
        <f>IF(B5255=0,-1,RIGHT(A5255,LEN(A5255)-B5255)+0)</f>
        <v>-1</v>
      </c>
      <c r="F5255" s="1">
        <f>IF(C5255&lt;0,443300000,44330*(1-POWER(C5255/$A$1,1/5.255))*1000)</f>
        <v>443300000</v>
      </c>
      <c r="H5255" s="5">
        <f t="shared" si="82"/>
        <v>0</v>
      </c>
    </row>
    <row r="5256" spans="1:8">
      <c r="A5256" s="3">
        <f>-8541 -1</f>
        <v>-8542</v>
      </c>
      <c r="B5256" s="1">
        <f>IF(ISERROR(SEARCH(" ",A5256)), 0, SEARCH(" ",A5256))</f>
        <v>0</v>
      </c>
      <c r="C5256" s="1">
        <f>IF(0=B5256,-1,LEFT(A5256,B5256-1)+0)</f>
        <v>-1</v>
      </c>
      <c r="D5256" s="1">
        <f>IF(B5256=0,-1,RIGHT(A5256,LEN(A5256)-B5256)+0)</f>
        <v>-1</v>
      </c>
      <c r="F5256" s="1">
        <f>IF(C5256&lt;0,443300000,44330*(1-POWER(C5256/$A$1,1/5.255))*1000)</f>
        <v>443300000</v>
      </c>
      <c r="H5256" s="5">
        <f t="shared" si="82"/>
        <v>0</v>
      </c>
    </row>
    <row r="5257" spans="1:8">
      <c r="A5257" s="3">
        <f>-8561 -1</f>
        <v>-8562</v>
      </c>
      <c r="B5257" s="1">
        <f>IF(ISERROR(SEARCH(" ",A5257)), 0, SEARCH(" ",A5257))</f>
        <v>0</v>
      </c>
      <c r="C5257" s="1">
        <f>IF(0=B5257,-1,LEFT(A5257,B5257-1)+0)</f>
        <v>-1</v>
      </c>
      <c r="D5257" s="1">
        <f>IF(B5257=0,-1,RIGHT(A5257,LEN(A5257)-B5257)+0)</f>
        <v>-1</v>
      </c>
      <c r="F5257" s="1">
        <f>IF(C5257&lt;0,443300000,44330*(1-POWER(C5257/$A$1,1/5.255))*1000)</f>
        <v>443300000</v>
      </c>
      <c r="H5257" s="5">
        <f t="shared" si="82"/>
        <v>0</v>
      </c>
    </row>
    <row r="5258" spans="1:8">
      <c r="A5258" s="3">
        <f>-8581 -1</f>
        <v>-8582</v>
      </c>
      <c r="B5258" s="1">
        <f>IF(ISERROR(SEARCH(" ",A5258)), 0, SEARCH(" ",A5258))</f>
        <v>0</v>
      </c>
      <c r="C5258" s="1">
        <f>IF(0=B5258,-1,LEFT(A5258,B5258-1)+0)</f>
        <v>-1</v>
      </c>
      <c r="D5258" s="1">
        <f>IF(B5258=0,-1,RIGHT(A5258,LEN(A5258)-B5258)+0)</f>
        <v>-1</v>
      </c>
      <c r="F5258" s="1">
        <f>IF(C5258&lt;0,443300000,44330*(1-POWER(C5258/$A$1,1/5.255))*1000)</f>
        <v>443300000</v>
      </c>
      <c r="H5258" s="5">
        <f t="shared" si="82"/>
        <v>0</v>
      </c>
    </row>
    <row r="5259" spans="1:8">
      <c r="A5259" s="3">
        <f>-8601 -1</f>
        <v>-8602</v>
      </c>
      <c r="B5259" s="1">
        <f>IF(ISERROR(SEARCH(" ",A5259)), 0, SEARCH(" ",A5259))</f>
        <v>0</v>
      </c>
      <c r="C5259" s="1">
        <f>IF(0=B5259,-1,LEFT(A5259,B5259-1)+0)</f>
        <v>-1</v>
      </c>
      <c r="D5259" s="1">
        <f>IF(B5259=0,-1,RIGHT(A5259,LEN(A5259)-B5259)+0)</f>
        <v>-1</v>
      </c>
      <c r="F5259" s="1">
        <f>IF(C5259&lt;0,443300000,44330*(1-POWER(C5259/$A$1,1/5.255))*1000)</f>
        <v>443300000</v>
      </c>
      <c r="H5259" s="5">
        <f t="shared" si="82"/>
        <v>0</v>
      </c>
    </row>
    <row r="5260" spans="1:8">
      <c r="A5260" s="3">
        <f>-8621 -1</f>
        <v>-8622</v>
      </c>
      <c r="B5260" s="1">
        <f>IF(ISERROR(SEARCH(" ",A5260)), 0, SEARCH(" ",A5260))</f>
        <v>0</v>
      </c>
      <c r="C5260" s="1">
        <f>IF(0=B5260,-1,LEFT(A5260,B5260-1)+0)</f>
        <v>-1</v>
      </c>
      <c r="D5260" s="1">
        <f>IF(B5260=0,-1,RIGHT(A5260,LEN(A5260)-B5260)+0)</f>
        <v>-1</v>
      </c>
      <c r="F5260" s="1">
        <f>IF(C5260&lt;0,443300000,44330*(1-POWER(C5260/$A$1,1/5.255))*1000)</f>
        <v>443300000</v>
      </c>
      <c r="H5260" s="5">
        <f t="shared" si="82"/>
        <v>0</v>
      </c>
    </row>
    <row r="5261" spans="1:8">
      <c r="A5261" s="3">
        <f>-8641 -1</f>
        <v>-8642</v>
      </c>
      <c r="B5261" s="1">
        <f>IF(ISERROR(SEARCH(" ",A5261)), 0, SEARCH(" ",A5261))</f>
        <v>0</v>
      </c>
      <c r="C5261" s="1">
        <f>IF(0=B5261,-1,LEFT(A5261,B5261-1)+0)</f>
        <v>-1</v>
      </c>
      <c r="D5261" s="1">
        <f>IF(B5261=0,-1,RIGHT(A5261,LEN(A5261)-B5261)+0)</f>
        <v>-1</v>
      </c>
      <c r="F5261" s="1">
        <f>IF(C5261&lt;0,443300000,44330*(1-POWER(C5261/$A$1,1/5.255))*1000)</f>
        <v>443300000</v>
      </c>
      <c r="H5261" s="5">
        <f t="shared" si="82"/>
        <v>0</v>
      </c>
    </row>
    <row r="5262" spans="1:8">
      <c r="A5262" s="3">
        <f>-8661 -1</f>
        <v>-8662</v>
      </c>
      <c r="B5262" s="1">
        <f>IF(ISERROR(SEARCH(" ",A5262)), 0, SEARCH(" ",A5262))</f>
        <v>0</v>
      </c>
      <c r="C5262" s="1">
        <f>IF(0=B5262,-1,LEFT(A5262,B5262-1)+0)</f>
        <v>-1</v>
      </c>
      <c r="D5262" s="1">
        <f>IF(B5262=0,-1,RIGHT(A5262,LEN(A5262)-B5262)+0)</f>
        <v>-1</v>
      </c>
      <c r="F5262" s="1">
        <f>IF(C5262&lt;0,443300000,44330*(1-POWER(C5262/$A$1,1/5.255))*1000)</f>
        <v>443300000</v>
      </c>
      <c r="H5262" s="5">
        <f t="shared" si="82"/>
        <v>0</v>
      </c>
    </row>
    <row r="5263" spans="1:8">
      <c r="A5263" s="3">
        <f>-8681 -1</f>
        <v>-8682</v>
      </c>
      <c r="B5263" s="1">
        <f>IF(ISERROR(SEARCH(" ",A5263)), 0, SEARCH(" ",A5263))</f>
        <v>0</v>
      </c>
      <c r="C5263" s="1">
        <f>IF(0=B5263,-1,LEFT(A5263,B5263-1)+0)</f>
        <v>-1</v>
      </c>
      <c r="D5263" s="1">
        <f>IF(B5263=0,-1,RIGHT(A5263,LEN(A5263)-B5263)+0)</f>
        <v>-1</v>
      </c>
      <c r="F5263" s="1">
        <f>IF(C5263&lt;0,443300000,44330*(1-POWER(C5263/$A$1,1/5.255))*1000)</f>
        <v>443300000</v>
      </c>
      <c r="H5263" s="5">
        <f t="shared" si="82"/>
        <v>0</v>
      </c>
    </row>
    <row r="5264" spans="1:8">
      <c r="A5264" s="3">
        <f>-8701 -1</f>
        <v>-8702</v>
      </c>
      <c r="B5264" s="1">
        <f>IF(ISERROR(SEARCH(" ",A5264)), 0, SEARCH(" ",A5264))</f>
        <v>0</v>
      </c>
      <c r="C5264" s="1">
        <f>IF(0=B5264,-1,LEFT(A5264,B5264-1)+0)</f>
        <v>-1</v>
      </c>
      <c r="D5264" s="1">
        <f>IF(B5264=0,-1,RIGHT(A5264,LEN(A5264)-B5264)+0)</f>
        <v>-1</v>
      </c>
      <c r="F5264" s="1">
        <f>IF(C5264&lt;0,443300000,44330*(1-POWER(C5264/$A$1,1/5.255))*1000)</f>
        <v>443300000</v>
      </c>
      <c r="H5264" s="5">
        <f t="shared" si="82"/>
        <v>0</v>
      </c>
    </row>
    <row r="5265" spans="1:8">
      <c r="A5265" s="3">
        <f>-8721 -1</f>
        <v>-8722</v>
      </c>
      <c r="B5265" s="1">
        <f>IF(ISERROR(SEARCH(" ",A5265)), 0, SEARCH(" ",A5265))</f>
        <v>0</v>
      </c>
      <c r="C5265" s="1">
        <f>IF(0=B5265,-1,LEFT(A5265,B5265-1)+0)</f>
        <v>-1</v>
      </c>
      <c r="D5265" s="1">
        <f>IF(B5265=0,-1,RIGHT(A5265,LEN(A5265)-B5265)+0)</f>
        <v>-1</v>
      </c>
      <c r="F5265" s="1">
        <f>IF(C5265&lt;0,443300000,44330*(1-POWER(C5265/$A$1,1/5.255))*1000)</f>
        <v>443300000</v>
      </c>
      <c r="H5265" s="5">
        <f t="shared" si="82"/>
        <v>0</v>
      </c>
    </row>
    <row r="5266" spans="1:8">
      <c r="A5266" s="3">
        <f>-8741 -1</f>
        <v>-8742</v>
      </c>
      <c r="B5266" s="1">
        <f>IF(ISERROR(SEARCH(" ",A5266)), 0, SEARCH(" ",A5266))</f>
        <v>0</v>
      </c>
      <c r="C5266" s="1">
        <f>IF(0=B5266,-1,LEFT(A5266,B5266-1)+0)</f>
        <v>-1</v>
      </c>
      <c r="D5266" s="1">
        <f>IF(B5266=0,-1,RIGHT(A5266,LEN(A5266)-B5266)+0)</f>
        <v>-1</v>
      </c>
      <c r="F5266" s="1">
        <f>IF(C5266&lt;0,443300000,44330*(1-POWER(C5266/$A$1,1/5.255))*1000)</f>
        <v>443300000</v>
      </c>
      <c r="H5266" s="5">
        <f t="shared" si="82"/>
        <v>0</v>
      </c>
    </row>
    <row r="5267" spans="1:8">
      <c r="A5267" s="3">
        <f>-8761 -1</f>
        <v>-8762</v>
      </c>
      <c r="B5267" s="1">
        <f>IF(ISERROR(SEARCH(" ",A5267)), 0, SEARCH(" ",A5267))</f>
        <v>0</v>
      </c>
      <c r="C5267" s="1">
        <f>IF(0=B5267,-1,LEFT(A5267,B5267-1)+0)</f>
        <v>-1</v>
      </c>
      <c r="D5267" s="1">
        <f>IF(B5267=0,-1,RIGHT(A5267,LEN(A5267)-B5267)+0)</f>
        <v>-1</v>
      </c>
      <c r="F5267" s="1">
        <f>IF(C5267&lt;0,443300000,44330*(1-POWER(C5267/$A$1,1/5.255))*1000)</f>
        <v>443300000</v>
      </c>
      <c r="H5267" s="5">
        <f t="shared" si="82"/>
        <v>0</v>
      </c>
    </row>
    <row r="5268" spans="1:8">
      <c r="A5268" s="3">
        <f>-8781 -1</f>
        <v>-8782</v>
      </c>
      <c r="B5268" s="1">
        <f>IF(ISERROR(SEARCH(" ",A5268)), 0, SEARCH(" ",A5268))</f>
        <v>0</v>
      </c>
      <c r="C5268" s="1">
        <f>IF(0=B5268,-1,LEFT(A5268,B5268-1)+0)</f>
        <v>-1</v>
      </c>
      <c r="D5268" s="1">
        <f>IF(B5268=0,-1,RIGHT(A5268,LEN(A5268)-B5268)+0)</f>
        <v>-1</v>
      </c>
      <c r="F5268" s="1">
        <f>IF(C5268&lt;0,443300000,44330*(1-POWER(C5268/$A$1,1/5.255))*1000)</f>
        <v>443300000</v>
      </c>
      <c r="H5268" s="5">
        <f t="shared" si="82"/>
        <v>0</v>
      </c>
    </row>
    <row r="5269" spans="1:8">
      <c r="A5269" s="3">
        <f>-8801 -1</f>
        <v>-8802</v>
      </c>
      <c r="B5269" s="1">
        <f>IF(ISERROR(SEARCH(" ",A5269)), 0, SEARCH(" ",A5269))</f>
        <v>0</v>
      </c>
      <c r="C5269" s="1">
        <f>IF(0=B5269,-1,LEFT(A5269,B5269-1)+0)</f>
        <v>-1</v>
      </c>
      <c r="D5269" s="1">
        <f>IF(B5269=0,-1,RIGHT(A5269,LEN(A5269)-B5269)+0)</f>
        <v>-1</v>
      </c>
      <c r="F5269" s="1">
        <f>IF(C5269&lt;0,443300000,44330*(1-POWER(C5269/$A$1,1/5.255))*1000)</f>
        <v>443300000</v>
      </c>
      <c r="H5269" s="5">
        <f t="shared" si="82"/>
        <v>0</v>
      </c>
    </row>
    <row r="5270" spans="1:8">
      <c r="A5270" s="3">
        <f>-8821 -1</f>
        <v>-8822</v>
      </c>
      <c r="B5270" s="1">
        <f>IF(ISERROR(SEARCH(" ",A5270)), 0, SEARCH(" ",A5270))</f>
        <v>0</v>
      </c>
      <c r="C5270" s="1">
        <f>IF(0=B5270,-1,LEFT(A5270,B5270-1)+0)</f>
        <v>-1</v>
      </c>
      <c r="D5270" s="1">
        <f>IF(B5270=0,-1,RIGHT(A5270,LEN(A5270)-B5270)+0)</f>
        <v>-1</v>
      </c>
      <c r="F5270" s="1">
        <f>IF(C5270&lt;0,443300000,44330*(1-POWER(C5270/$A$1,1/5.255))*1000)</f>
        <v>443300000</v>
      </c>
      <c r="H5270" s="5">
        <f t="shared" si="82"/>
        <v>0</v>
      </c>
    </row>
    <row r="5271" spans="1:8">
      <c r="A5271" s="3">
        <f>-8841 -1</f>
        <v>-8842</v>
      </c>
      <c r="B5271" s="1">
        <f>IF(ISERROR(SEARCH(" ",A5271)), 0, SEARCH(" ",A5271))</f>
        <v>0</v>
      </c>
      <c r="C5271" s="1">
        <f>IF(0=B5271,-1,LEFT(A5271,B5271-1)+0)</f>
        <v>-1</v>
      </c>
      <c r="D5271" s="1">
        <f>IF(B5271=0,-1,RIGHT(A5271,LEN(A5271)-B5271)+0)</f>
        <v>-1</v>
      </c>
      <c r="F5271" s="1">
        <f>IF(C5271&lt;0,443300000,44330*(1-POWER(C5271/$A$1,1/5.255))*1000)</f>
        <v>443300000</v>
      </c>
      <c r="H5271" s="5">
        <f t="shared" si="82"/>
        <v>0</v>
      </c>
    </row>
    <row r="5272" spans="1:8">
      <c r="A5272" s="3">
        <f>-8861 -1</f>
        <v>-8862</v>
      </c>
      <c r="B5272" s="1">
        <f>IF(ISERROR(SEARCH(" ",A5272)), 0, SEARCH(" ",A5272))</f>
        <v>0</v>
      </c>
      <c r="C5272" s="1">
        <f>IF(0=B5272,-1,LEFT(A5272,B5272-1)+0)</f>
        <v>-1</v>
      </c>
      <c r="D5272" s="1">
        <f>IF(B5272=0,-1,RIGHT(A5272,LEN(A5272)-B5272)+0)</f>
        <v>-1</v>
      </c>
      <c r="F5272" s="1">
        <f>IF(C5272&lt;0,443300000,44330*(1-POWER(C5272/$A$1,1/5.255))*1000)</f>
        <v>443300000</v>
      </c>
      <c r="H5272" s="5">
        <f t="shared" si="82"/>
        <v>0</v>
      </c>
    </row>
    <row r="5273" spans="1:8">
      <c r="A5273" s="3">
        <f>-8881 -1</f>
        <v>-8882</v>
      </c>
      <c r="B5273" s="1">
        <f>IF(ISERROR(SEARCH(" ",A5273)), 0, SEARCH(" ",A5273))</f>
        <v>0</v>
      </c>
      <c r="C5273" s="1">
        <f>IF(0=B5273,-1,LEFT(A5273,B5273-1)+0)</f>
        <v>-1</v>
      </c>
      <c r="D5273" s="1">
        <f>IF(B5273=0,-1,RIGHT(A5273,LEN(A5273)-B5273)+0)</f>
        <v>-1</v>
      </c>
      <c r="F5273" s="1">
        <f>IF(C5273&lt;0,443300000,44330*(1-POWER(C5273/$A$1,1/5.255))*1000)</f>
        <v>443300000</v>
      </c>
      <c r="H5273" s="5">
        <f t="shared" si="82"/>
        <v>0</v>
      </c>
    </row>
    <row r="5274" spans="1:8">
      <c r="A5274" s="3">
        <f>-8901 -1</f>
        <v>-8902</v>
      </c>
      <c r="B5274" s="1">
        <f>IF(ISERROR(SEARCH(" ",A5274)), 0, SEARCH(" ",A5274))</f>
        <v>0</v>
      </c>
      <c r="C5274" s="1">
        <f>IF(0=B5274,-1,LEFT(A5274,B5274-1)+0)</f>
        <v>-1</v>
      </c>
      <c r="D5274" s="1">
        <f>IF(B5274=0,-1,RIGHT(A5274,LEN(A5274)-B5274)+0)</f>
        <v>-1</v>
      </c>
      <c r="F5274" s="1">
        <f>IF(C5274&lt;0,443300000,44330*(1-POWER(C5274/$A$1,1/5.255))*1000)</f>
        <v>443300000</v>
      </c>
      <c r="H5274" s="5">
        <f t="shared" si="82"/>
        <v>0</v>
      </c>
    </row>
    <row r="5275" spans="1:8">
      <c r="A5275" s="3">
        <f>-8921 -1</f>
        <v>-8922</v>
      </c>
      <c r="B5275" s="1">
        <f>IF(ISERROR(SEARCH(" ",A5275)), 0, SEARCH(" ",A5275))</f>
        <v>0</v>
      </c>
      <c r="C5275" s="1">
        <f>IF(0=B5275,-1,LEFT(A5275,B5275-1)+0)</f>
        <v>-1</v>
      </c>
      <c r="D5275" s="1">
        <f>IF(B5275=0,-1,RIGHT(A5275,LEN(A5275)-B5275)+0)</f>
        <v>-1</v>
      </c>
      <c r="F5275" s="1">
        <f>IF(C5275&lt;0,443300000,44330*(1-POWER(C5275/$A$1,1/5.255))*1000)</f>
        <v>443300000</v>
      </c>
      <c r="H5275" s="5">
        <f t="shared" si="82"/>
        <v>0</v>
      </c>
    </row>
    <row r="5276" spans="1:8">
      <c r="A5276" s="3">
        <f>-8941 -1</f>
        <v>-8942</v>
      </c>
      <c r="B5276" s="1">
        <f>IF(ISERROR(SEARCH(" ",A5276)), 0, SEARCH(" ",A5276))</f>
        <v>0</v>
      </c>
      <c r="C5276" s="1">
        <f>IF(0=B5276,-1,LEFT(A5276,B5276-1)+0)</f>
        <v>-1</v>
      </c>
      <c r="D5276" s="1">
        <f>IF(B5276=0,-1,RIGHT(A5276,LEN(A5276)-B5276)+0)</f>
        <v>-1</v>
      </c>
      <c r="F5276" s="1">
        <f>IF(C5276&lt;0,443300000,44330*(1-POWER(C5276/$A$1,1/5.255))*1000)</f>
        <v>443300000</v>
      </c>
      <c r="H5276" s="5">
        <f t="shared" si="82"/>
        <v>0</v>
      </c>
    </row>
    <row r="5277" spans="1:8">
      <c r="A5277" s="3">
        <f>-8961 -1</f>
        <v>-8962</v>
      </c>
      <c r="B5277" s="1">
        <f>IF(ISERROR(SEARCH(" ",A5277)), 0, SEARCH(" ",A5277))</f>
        <v>0</v>
      </c>
      <c r="C5277" s="1">
        <f>IF(0=B5277,-1,LEFT(A5277,B5277-1)+0)</f>
        <v>-1</v>
      </c>
      <c r="D5277" s="1">
        <f>IF(B5277=0,-1,RIGHT(A5277,LEN(A5277)-B5277)+0)</f>
        <v>-1</v>
      </c>
      <c r="F5277" s="1">
        <f>IF(C5277&lt;0,443300000,44330*(1-POWER(C5277/$A$1,1/5.255))*1000)</f>
        <v>443300000</v>
      </c>
      <c r="H5277" s="5">
        <f t="shared" si="82"/>
        <v>0</v>
      </c>
    </row>
    <row r="5278" spans="1:8">
      <c r="A5278" s="3">
        <f>-8981 -1</f>
        <v>-8982</v>
      </c>
      <c r="B5278" s="1">
        <f>IF(ISERROR(SEARCH(" ",A5278)), 0, SEARCH(" ",A5278))</f>
        <v>0</v>
      </c>
      <c r="C5278" s="1">
        <f>IF(0=B5278,-1,LEFT(A5278,B5278-1)+0)</f>
        <v>-1</v>
      </c>
      <c r="D5278" s="1">
        <f>IF(B5278=0,-1,RIGHT(A5278,LEN(A5278)-B5278)+0)</f>
        <v>-1</v>
      </c>
      <c r="F5278" s="1">
        <f>IF(C5278&lt;0,443300000,44330*(1-POWER(C5278/$A$1,1/5.255))*1000)</f>
        <v>443300000</v>
      </c>
      <c r="H5278" s="5">
        <f t="shared" si="82"/>
        <v>0</v>
      </c>
    </row>
    <row r="5279" spans="1:8">
      <c r="A5279" s="3">
        <f>-9001 -1</f>
        <v>-9002</v>
      </c>
      <c r="B5279" s="1">
        <f>IF(ISERROR(SEARCH(" ",A5279)), 0, SEARCH(" ",A5279))</f>
        <v>0</v>
      </c>
      <c r="C5279" s="1">
        <f>IF(0=B5279,-1,LEFT(A5279,B5279-1)+0)</f>
        <v>-1</v>
      </c>
      <c r="D5279" s="1">
        <f>IF(B5279=0,-1,RIGHT(A5279,LEN(A5279)-B5279)+0)</f>
        <v>-1</v>
      </c>
      <c r="F5279" s="1">
        <f>IF(C5279&lt;0,443300000,44330*(1-POWER(C5279/$A$1,1/5.255))*1000)</f>
        <v>443300000</v>
      </c>
      <c r="H5279" s="5">
        <f t="shared" si="82"/>
        <v>0</v>
      </c>
    </row>
    <row r="5280" spans="1:8">
      <c r="A5280" s="3">
        <f>-9021 -1</f>
        <v>-9022</v>
      </c>
      <c r="B5280" s="1">
        <f>IF(ISERROR(SEARCH(" ",A5280)), 0, SEARCH(" ",A5280))</f>
        <v>0</v>
      </c>
      <c r="C5280" s="1">
        <f>IF(0=B5280,-1,LEFT(A5280,B5280-1)+0)</f>
        <v>-1</v>
      </c>
      <c r="D5280" s="1">
        <f>IF(B5280=0,-1,RIGHT(A5280,LEN(A5280)-B5280)+0)</f>
        <v>-1</v>
      </c>
      <c r="F5280" s="1">
        <f>IF(C5280&lt;0,443300000,44330*(1-POWER(C5280/$A$1,1/5.255))*1000)</f>
        <v>443300000</v>
      </c>
      <c r="H5280" s="5">
        <f t="shared" si="82"/>
        <v>0</v>
      </c>
    </row>
    <row r="5281" spans="1:8">
      <c r="A5281" s="3">
        <f>-9041 -1</f>
        <v>-9042</v>
      </c>
      <c r="B5281" s="1">
        <f>IF(ISERROR(SEARCH(" ",A5281)), 0, SEARCH(" ",A5281))</f>
        <v>0</v>
      </c>
      <c r="C5281" s="1">
        <f>IF(0=B5281,-1,LEFT(A5281,B5281-1)+0)</f>
        <v>-1</v>
      </c>
      <c r="D5281" s="1">
        <f>IF(B5281=0,-1,RIGHT(A5281,LEN(A5281)-B5281)+0)</f>
        <v>-1</v>
      </c>
      <c r="F5281" s="1">
        <f>IF(C5281&lt;0,443300000,44330*(1-POWER(C5281/$A$1,1/5.255))*1000)</f>
        <v>443300000</v>
      </c>
      <c r="H5281" s="5">
        <f t="shared" si="82"/>
        <v>0</v>
      </c>
    </row>
    <row r="5282" spans="1:8">
      <c r="A5282" s="3">
        <f>-9061 -1</f>
        <v>-9062</v>
      </c>
      <c r="B5282" s="1">
        <f>IF(ISERROR(SEARCH(" ",A5282)), 0, SEARCH(" ",A5282))</f>
        <v>0</v>
      </c>
      <c r="C5282" s="1">
        <f>IF(0=B5282,-1,LEFT(A5282,B5282-1)+0)</f>
        <v>-1</v>
      </c>
      <c r="D5282" s="1">
        <f>IF(B5282=0,-1,RIGHT(A5282,LEN(A5282)-B5282)+0)</f>
        <v>-1</v>
      </c>
      <c r="F5282" s="1">
        <f>IF(C5282&lt;0,443300000,44330*(1-POWER(C5282/$A$1,1/5.255))*1000)</f>
        <v>443300000</v>
      </c>
      <c r="H5282" s="5">
        <f t="shared" si="82"/>
        <v>0</v>
      </c>
    </row>
    <row r="5283" spans="1:8">
      <c r="A5283" s="3">
        <f>-9081 -1</f>
        <v>-9082</v>
      </c>
      <c r="B5283" s="1">
        <f>IF(ISERROR(SEARCH(" ",A5283)), 0, SEARCH(" ",A5283))</f>
        <v>0</v>
      </c>
      <c r="C5283" s="1">
        <f>IF(0=B5283,-1,LEFT(A5283,B5283-1)+0)</f>
        <v>-1</v>
      </c>
      <c r="D5283" s="1">
        <f>IF(B5283=0,-1,RIGHT(A5283,LEN(A5283)-B5283)+0)</f>
        <v>-1</v>
      </c>
      <c r="F5283" s="1">
        <f>IF(C5283&lt;0,443300000,44330*(1-POWER(C5283/$A$1,1/5.255))*1000)</f>
        <v>443300000</v>
      </c>
      <c r="H5283" s="5">
        <f t="shared" si="82"/>
        <v>0</v>
      </c>
    </row>
    <row r="5284" spans="1:8">
      <c r="A5284" s="3">
        <f>-9101 -1</f>
        <v>-9102</v>
      </c>
      <c r="B5284" s="1">
        <f>IF(ISERROR(SEARCH(" ",A5284)), 0, SEARCH(" ",A5284))</f>
        <v>0</v>
      </c>
      <c r="C5284" s="1">
        <f>IF(0=B5284,-1,LEFT(A5284,B5284-1)+0)</f>
        <v>-1</v>
      </c>
      <c r="D5284" s="1">
        <f>IF(B5284=0,-1,RIGHT(A5284,LEN(A5284)-B5284)+0)</f>
        <v>-1</v>
      </c>
      <c r="F5284" s="1">
        <f>IF(C5284&lt;0,443300000,44330*(1-POWER(C5284/$A$1,1/5.255))*1000)</f>
        <v>443300000</v>
      </c>
      <c r="H5284" s="5">
        <f t="shared" si="82"/>
        <v>0</v>
      </c>
    </row>
    <row r="5285" spans="1:8">
      <c r="A5285" s="3">
        <f>-9121 -1</f>
        <v>-9122</v>
      </c>
      <c r="B5285" s="1">
        <f>IF(ISERROR(SEARCH(" ",A5285)), 0, SEARCH(" ",A5285))</f>
        <v>0</v>
      </c>
      <c r="C5285" s="1">
        <f>IF(0=B5285,-1,LEFT(A5285,B5285-1)+0)</f>
        <v>-1</v>
      </c>
      <c r="D5285" s="1">
        <f>IF(B5285=0,-1,RIGHT(A5285,LEN(A5285)-B5285)+0)</f>
        <v>-1</v>
      </c>
      <c r="F5285" s="1">
        <f>IF(C5285&lt;0,443300000,44330*(1-POWER(C5285/$A$1,1/5.255))*1000)</f>
        <v>443300000</v>
      </c>
      <c r="H5285" s="5">
        <f t="shared" si="82"/>
        <v>0</v>
      </c>
    </row>
    <row r="5286" spans="1:8">
      <c r="A5286" s="3">
        <f>-9141 -1</f>
        <v>-9142</v>
      </c>
      <c r="B5286" s="1">
        <f>IF(ISERROR(SEARCH(" ",A5286)), 0, SEARCH(" ",A5286))</f>
        <v>0</v>
      </c>
      <c r="C5286" s="1">
        <f>IF(0=B5286,-1,LEFT(A5286,B5286-1)+0)</f>
        <v>-1</v>
      </c>
      <c r="D5286" s="1">
        <f>IF(B5286=0,-1,RIGHT(A5286,LEN(A5286)-B5286)+0)</f>
        <v>-1</v>
      </c>
      <c r="F5286" s="1">
        <f>IF(C5286&lt;0,443300000,44330*(1-POWER(C5286/$A$1,1/5.255))*1000)</f>
        <v>443300000</v>
      </c>
      <c r="H5286" s="5">
        <f t="shared" si="82"/>
        <v>0</v>
      </c>
    </row>
    <row r="5287" spans="1:8">
      <c r="A5287" s="3">
        <f>-9161 -1</f>
        <v>-9162</v>
      </c>
      <c r="B5287" s="1">
        <f>IF(ISERROR(SEARCH(" ",A5287)), 0, SEARCH(" ",A5287))</f>
        <v>0</v>
      </c>
      <c r="C5287" s="1">
        <f>IF(0=B5287,-1,LEFT(A5287,B5287-1)+0)</f>
        <v>-1</v>
      </c>
      <c r="D5287" s="1">
        <f>IF(B5287=0,-1,RIGHT(A5287,LEN(A5287)-B5287)+0)</f>
        <v>-1</v>
      </c>
      <c r="F5287" s="1">
        <f>IF(C5287&lt;0,443300000,44330*(1-POWER(C5287/$A$1,1/5.255))*1000)</f>
        <v>443300000</v>
      </c>
      <c r="H5287" s="5">
        <f t="shared" si="82"/>
        <v>0</v>
      </c>
    </row>
    <row r="5288" spans="1:8">
      <c r="A5288" s="3">
        <f>-9181 -1</f>
        <v>-9182</v>
      </c>
      <c r="B5288" s="1">
        <f>IF(ISERROR(SEARCH(" ",A5288)), 0, SEARCH(" ",A5288))</f>
        <v>0</v>
      </c>
      <c r="C5288" s="1">
        <f>IF(0=B5288,-1,LEFT(A5288,B5288-1)+0)</f>
        <v>-1</v>
      </c>
      <c r="D5288" s="1">
        <f>IF(B5288=0,-1,RIGHT(A5288,LEN(A5288)-B5288)+0)</f>
        <v>-1</v>
      </c>
      <c r="F5288" s="1">
        <f>IF(C5288&lt;0,443300000,44330*(1-POWER(C5288/$A$1,1/5.255))*1000)</f>
        <v>443300000</v>
      </c>
      <c r="H5288" s="5">
        <f t="shared" si="82"/>
        <v>0</v>
      </c>
    </row>
    <row r="5289" spans="1:8">
      <c r="A5289" s="3">
        <f>-9201 -1</f>
        <v>-9202</v>
      </c>
      <c r="B5289" s="1">
        <f>IF(ISERROR(SEARCH(" ",A5289)), 0, SEARCH(" ",A5289))</f>
        <v>0</v>
      </c>
      <c r="C5289" s="1">
        <f>IF(0=B5289,-1,LEFT(A5289,B5289-1)+0)</f>
        <v>-1</v>
      </c>
      <c r="D5289" s="1">
        <f>IF(B5289=0,-1,RIGHT(A5289,LEN(A5289)-B5289)+0)</f>
        <v>-1</v>
      </c>
      <c r="F5289" s="1">
        <f>IF(C5289&lt;0,443300000,44330*(1-POWER(C5289/$A$1,1/5.255))*1000)</f>
        <v>443300000</v>
      </c>
      <c r="H5289" s="5">
        <f t="shared" si="82"/>
        <v>0</v>
      </c>
    </row>
    <row r="5290" spans="1:8">
      <c r="A5290" s="3">
        <f>-9221 -1</f>
        <v>-9222</v>
      </c>
      <c r="B5290" s="1">
        <f>IF(ISERROR(SEARCH(" ",A5290)), 0, SEARCH(" ",A5290))</f>
        <v>0</v>
      </c>
      <c r="C5290" s="1">
        <f>IF(0=B5290,-1,LEFT(A5290,B5290-1)+0)</f>
        <v>-1</v>
      </c>
      <c r="D5290" s="1">
        <f>IF(B5290=0,-1,RIGHT(A5290,LEN(A5290)-B5290)+0)</f>
        <v>-1</v>
      </c>
      <c r="F5290" s="1">
        <f>IF(C5290&lt;0,443300000,44330*(1-POWER(C5290/$A$1,1/5.255))*1000)</f>
        <v>443300000</v>
      </c>
      <c r="H5290" s="5">
        <f t="shared" si="82"/>
        <v>0</v>
      </c>
    </row>
    <row r="5291" spans="1:8">
      <c r="A5291" s="3">
        <f>-9241 -1</f>
        <v>-9242</v>
      </c>
      <c r="B5291" s="1">
        <f>IF(ISERROR(SEARCH(" ",A5291)), 0, SEARCH(" ",A5291))</f>
        <v>0</v>
      </c>
      <c r="C5291" s="1">
        <f>IF(0=B5291,-1,LEFT(A5291,B5291-1)+0)</f>
        <v>-1</v>
      </c>
      <c r="D5291" s="1">
        <f>IF(B5291=0,-1,RIGHT(A5291,LEN(A5291)-B5291)+0)</f>
        <v>-1</v>
      </c>
      <c r="F5291" s="1">
        <f>IF(C5291&lt;0,443300000,44330*(1-POWER(C5291/$A$1,1/5.255))*1000)</f>
        <v>443300000</v>
      </c>
      <c r="H5291" s="5">
        <f t="shared" si="82"/>
        <v>0</v>
      </c>
    </row>
    <row r="5292" spans="1:8">
      <c r="A5292" s="3">
        <f>-9261 -1</f>
        <v>-9262</v>
      </c>
      <c r="B5292" s="1">
        <f>IF(ISERROR(SEARCH(" ",A5292)), 0, SEARCH(" ",A5292))</f>
        <v>0</v>
      </c>
      <c r="C5292" s="1">
        <f>IF(0=B5292,-1,LEFT(A5292,B5292-1)+0)</f>
        <v>-1</v>
      </c>
      <c r="D5292" s="1">
        <f>IF(B5292=0,-1,RIGHT(A5292,LEN(A5292)-B5292)+0)</f>
        <v>-1</v>
      </c>
      <c r="F5292" s="1">
        <f>IF(C5292&lt;0,443300000,44330*(1-POWER(C5292/$A$1,1/5.255))*1000)</f>
        <v>443300000</v>
      </c>
      <c r="H5292" s="5">
        <f t="shared" si="82"/>
        <v>0</v>
      </c>
    </row>
    <row r="5293" spans="1:8">
      <c r="A5293" s="3">
        <f>-9281 -1</f>
        <v>-9282</v>
      </c>
      <c r="B5293" s="1">
        <f>IF(ISERROR(SEARCH(" ",A5293)), 0, SEARCH(" ",A5293))</f>
        <v>0</v>
      </c>
      <c r="C5293" s="1">
        <f>IF(0=B5293,-1,LEFT(A5293,B5293-1)+0)</f>
        <v>-1</v>
      </c>
      <c r="D5293" s="1">
        <f>IF(B5293=0,-1,RIGHT(A5293,LEN(A5293)-B5293)+0)</f>
        <v>-1</v>
      </c>
      <c r="F5293" s="1">
        <f>IF(C5293&lt;0,443300000,44330*(1-POWER(C5293/$A$1,1/5.255))*1000)</f>
        <v>443300000</v>
      </c>
      <c r="H5293" s="5">
        <f t="shared" si="82"/>
        <v>0</v>
      </c>
    </row>
    <row r="5294" spans="1:8">
      <c r="A5294" s="3">
        <f>-9301 -1</f>
        <v>-9302</v>
      </c>
      <c r="B5294" s="1">
        <f>IF(ISERROR(SEARCH(" ",A5294)), 0, SEARCH(" ",A5294))</f>
        <v>0</v>
      </c>
      <c r="C5294" s="1">
        <f>IF(0=B5294,-1,LEFT(A5294,B5294-1)+0)</f>
        <v>-1</v>
      </c>
      <c r="D5294" s="1">
        <f>IF(B5294=0,-1,RIGHT(A5294,LEN(A5294)-B5294)+0)</f>
        <v>-1</v>
      </c>
      <c r="F5294" s="1">
        <f>IF(C5294&lt;0,443300000,44330*(1-POWER(C5294/$A$1,1/5.255))*1000)</f>
        <v>443300000</v>
      </c>
      <c r="H5294" s="5">
        <f t="shared" si="82"/>
        <v>0</v>
      </c>
    </row>
    <row r="5295" spans="1:8">
      <c r="A5295" s="3">
        <f>-9321 -1</f>
        <v>-9322</v>
      </c>
      <c r="B5295" s="1">
        <f>IF(ISERROR(SEARCH(" ",A5295)), 0, SEARCH(" ",A5295))</f>
        <v>0</v>
      </c>
      <c r="C5295" s="1">
        <f>IF(0=B5295,-1,LEFT(A5295,B5295-1)+0)</f>
        <v>-1</v>
      </c>
      <c r="D5295" s="1">
        <f>IF(B5295=0,-1,RIGHT(A5295,LEN(A5295)-B5295)+0)</f>
        <v>-1</v>
      </c>
      <c r="F5295" s="1">
        <f>IF(C5295&lt;0,443300000,44330*(1-POWER(C5295/$A$1,1/5.255))*1000)</f>
        <v>443300000</v>
      </c>
      <c r="H5295" s="5">
        <f t="shared" si="82"/>
        <v>0</v>
      </c>
    </row>
    <row r="5296" spans="1:8">
      <c r="A5296" s="3">
        <f>-9341 -1</f>
        <v>-9342</v>
      </c>
      <c r="B5296" s="1">
        <f>IF(ISERROR(SEARCH(" ",A5296)), 0, SEARCH(" ",A5296))</f>
        <v>0</v>
      </c>
      <c r="C5296" s="1">
        <f>IF(0=B5296,-1,LEFT(A5296,B5296-1)+0)</f>
        <v>-1</v>
      </c>
      <c r="D5296" s="1">
        <f>IF(B5296=0,-1,RIGHT(A5296,LEN(A5296)-B5296)+0)</f>
        <v>-1</v>
      </c>
      <c r="F5296" s="1">
        <f>IF(C5296&lt;0,443300000,44330*(1-POWER(C5296/$A$1,1/5.255))*1000)</f>
        <v>443300000</v>
      </c>
      <c r="H5296" s="5">
        <f t="shared" si="82"/>
        <v>0</v>
      </c>
    </row>
    <row r="5297" spans="1:8">
      <c r="A5297" s="3">
        <f>-9361 -1</f>
        <v>-9362</v>
      </c>
      <c r="B5297" s="1">
        <f>IF(ISERROR(SEARCH(" ",A5297)), 0, SEARCH(" ",A5297))</f>
        <v>0</v>
      </c>
      <c r="C5297" s="1">
        <f>IF(0=B5297,-1,LEFT(A5297,B5297-1)+0)</f>
        <v>-1</v>
      </c>
      <c r="D5297" s="1">
        <f>IF(B5297=0,-1,RIGHT(A5297,LEN(A5297)-B5297)+0)</f>
        <v>-1</v>
      </c>
      <c r="F5297" s="1">
        <f>IF(C5297&lt;0,443300000,44330*(1-POWER(C5297/$A$1,1/5.255))*1000)</f>
        <v>443300000</v>
      </c>
      <c r="H5297" s="5">
        <f t="shared" si="82"/>
        <v>0</v>
      </c>
    </row>
    <row r="5298" spans="1:8">
      <c r="A5298" s="3">
        <f>-9381 -1</f>
        <v>-9382</v>
      </c>
      <c r="B5298" s="1">
        <f>IF(ISERROR(SEARCH(" ",A5298)), 0, SEARCH(" ",A5298))</f>
        <v>0</v>
      </c>
      <c r="C5298" s="1">
        <f>IF(0=B5298,-1,LEFT(A5298,B5298-1)+0)</f>
        <v>-1</v>
      </c>
      <c r="D5298" s="1">
        <f>IF(B5298=0,-1,RIGHT(A5298,LEN(A5298)-B5298)+0)</f>
        <v>-1</v>
      </c>
      <c r="F5298" s="1">
        <f>IF(C5298&lt;0,443300000,44330*(1-POWER(C5298/$A$1,1/5.255))*1000)</f>
        <v>443300000</v>
      </c>
      <c r="H5298" s="5">
        <f t="shared" si="82"/>
        <v>0</v>
      </c>
    </row>
    <row r="5299" spans="1:8">
      <c r="A5299" s="3">
        <f>-9401 -1</f>
        <v>-9402</v>
      </c>
      <c r="B5299" s="1">
        <f>IF(ISERROR(SEARCH(" ",A5299)), 0, SEARCH(" ",A5299))</f>
        <v>0</v>
      </c>
      <c r="C5299" s="1">
        <f>IF(0=B5299,-1,LEFT(A5299,B5299-1)+0)</f>
        <v>-1</v>
      </c>
      <c r="D5299" s="1">
        <f>IF(B5299=0,-1,RIGHT(A5299,LEN(A5299)-B5299)+0)</f>
        <v>-1</v>
      </c>
      <c r="F5299" s="1">
        <f>IF(C5299&lt;0,443300000,44330*(1-POWER(C5299/$A$1,1/5.255))*1000)</f>
        <v>443300000</v>
      </c>
      <c r="H5299" s="5">
        <f t="shared" si="82"/>
        <v>0</v>
      </c>
    </row>
    <row r="5300" spans="1:8">
      <c r="A5300" s="3">
        <f>-9421 -1</f>
        <v>-9422</v>
      </c>
      <c r="B5300" s="1">
        <f>IF(ISERROR(SEARCH(" ",A5300)), 0, SEARCH(" ",A5300))</f>
        <v>0</v>
      </c>
      <c r="C5300" s="1">
        <f>IF(0=B5300,-1,LEFT(A5300,B5300-1)+0)</f>
        <v>-1</v>
      </c>
      <c r="D5300" s="1">
        <f>IF(B5300=0,-1,RIGHT(A5300,LEN(A5300)-B5300)+0)</f>
        <v>-1</v>
      </c>
      <c r="F5300" s="1">
        <f>IF(C5300&lt;0,443300000,44330*(1-POWER(C5300/$A$1,1/5.255))*1000)</f>
        <v>443300000</v>
      </c>
      <c r="H5300" s="5">
        <f t="shared" si="82"/>
        <v>0</v>
      </c>
    </row>
    <row r="5301" spans="1:8">
      <c r="A5301" s="3">
        <f>-9441 -1</f>
        <v>-9442</v>
      </c>
      <c r="B5301" s="1">
        <f>IF(ISERROR(SEARCH(" ",A5301)), 0, SEARCH(" ",A5301))</f>
        <v>0</v>
      </c>
      <c r="C5301" s="1">
        <f>IF(0=B5301,-1,LEFT(A5301,B5301-1)+0)</f>
        <v>-1</v>
      </c>
      <c r="D5301" s="1">
        <f>IF(B5301=0,-1,RIGHT(A5301,LEN(A5301)-B5301)+0)</f>
        <v>-1</v>
      </c>
      <c r="F5301" s="1">
        <f>IF(C5301&lt;0,443300000,44330*(1-POWER(C5301/$A$1,1/5.255))*1000)</f>
        <v>443300000</v>
      </c>
      <c r="H5301" s="5">
        <f t="shared" si="82"/>
        <v>0</v>
      </c>
    </row>
    <row r="5302" spans="1:8">
      <c r="A5302" s="3">
        <f>-9461 -1</f>
        <v>-9462</v>
      </c>
      <c r="B5302" s="1">
        <f>IF(ISERROR(SEARCH(" ",A5302)), 0, SEARCH(" ",A5302))</f>
        <v>0</v>
      </c>
      <c r="C5302" s="1">
        <f>IF(0=B5302,-1,LEFT(A5302,B5302-1)+0)</f>
        <v>-1</v>
      </c>
      <c r="D5302" s="1">
        <f>IF(B5302=0,-1,RIGHT(A5302,LEN(A5302)-B5302)+0)</f>
        <v>-1</v>
      </c>
      <c r="F5302" s="1">
        <f>IF(C5302&lt;0,443300000,44330*(1-POWER(C5302/$A$1,1/5.255))*1000)</f>
        <v>443300000</v>
      </c>
      <c r="H5302" s="5">
        <f t="shared" si="82"/>
        <v>0</v>
      </c>
    </row>
    <row r="5303" spans="1:8">
      <c r="A5303" s="3">
        <f>-9481 -1</f>
        <v>-9482</v>
      </c>
      <c r="B5303" s="1">
        <f>IF(ISERROR(SEARCH(" ",A5303)), 0, SEARCH(" ",A5303))</f>
        <v>0</v>
      </c>
      <c r="C5303" s="1">
        <f>IF(0=B5303,-1,LEFT(A5303,B5303-1)+0)</f>
        <v>-1</v>
      </c>
      <c r="D5303" s="1">
        <f>IF(B5303=0,-1,RIGHT(A5303,LEN(A5303)-B5303)+0)</f>
        <v>-1</v>
      </c>
      <c r="F5303" s="1">
        <f>IF(C5303&lt;0,443300000,44330*(1-POWER(C5303/$A$1,1/5.255))*1000)</f>
        <v>443300000</v>
      </c>
      <c r="H5303" s="5">
        <f t="shared" si="82"/>
        <v>0</v>
      </c>
    </row>
    <row r="5304" spans="1:8">
      <c r="A5304" s="3">
        <f>-9501 -1</f>
        <v>-9502</v>
      </c>
      <c r="B5304" s="1">
        <f>IF(ISERROR(SEARCH(" ",A5304)), 0, SEARCH(" ",A5304))</f>
        <v>0</v>
      </c>
      <c r="C5304" s="1">
        <f>IF(0=B5304,-1,LEFT(A5304,B5304-1)+0)</f>
        <v>-1</v>
      </c>
      <c r="D5304" s="1">
        <f>IF(B5304=0,-1,RIGHT(A5304,LEN(A5304)-B5304)+0)</f>
        <v>-1</v>
      </c>
      <c r="F5304" s="1">
        <f>IF(C5304&lt;0,443300000,44330*(1-POWER(C5304/$A$1,1/5.255))*1000)</f>
        <v>443300000</v>
      </c>
      <c r="H5304" s="5">
        <f t="shared" si="82"/>
        <v>0</v>
      </c>
    </row>
    <row r="5305" spans="1:8">
      <c r="A5305" s="3">
        <f>-9521 -1</f>
        <v>-9522</v>
      </c>
      <c r="B5305" s="1">
        <f>IF(ISERROR(SEARCH(" ",A5305)), 0, SEARCH(" ",A5305))</f>
        <v>0</v>
      </c>
      <c r="C5305" s="1">
        <f>IF(0=B5305,-1,LEFT(A5305,B5305-1)+0)</f>
        <v>-1</v>
      </c>
      <c r="D5305" s="1">
        <f>IF(B5305=0,-1,RIGHT(A5305,LEN(A5305)-B5305)+0)</f>
        <v>-1</v>
      </c>
      <c r="F5305" s="1">
        <f>IF(C5305&lt;0,443300000,44330*(1-POWER(C5305/$A$1,1/5.255))*1000)</f>
        <v>443300000</v>
      </c>
      <c r="H5305" s="5">
        <f t="shared" si="82"/>
        <v>0</v>
      </c>
    </row>
    <row r="5306" spans="1:8">
      <c r="A5306" s="3">
        <f>-9541 -1</f>
        <v>-9542</v>
      </c>
      <c r="B5306" s="1">
        <f>IF(ISERROR(SEARCH(" ",A5306)), 0, SEARCH(" ",A5306))</f>
        <v>0</v>
      </c>
      <c r="C5306" s="1">
        <f>IF(0=B5306,-1,LEFT(A5306,B5306-1)+0)</f>
        <v>-1</v>
      </c>
      <c r="D5306" s="1">
        <f>IF(B5306=0,-1,RIGHT(A5306,LEN(A5306)-B5306)+0)</f>
        <v>-1</v>
      </c>
      <c r="F5306" s="1">
        <f>IF(C5306&lt;0,443300000,44330*(1-POWER(C5306/$A$1,1/5.255))*1000)</f>
        <v>443300000</v>
      </c>
      <c r="H5306" s="5">
        <f t="shared" si="82"/>
        <v>0</v>
      </c>
    </row>
    <row r="5307" spans="1:8">
      <c r="A5307" s="3">
        <f>-9561 -1</f>
        <v>-9562</v>
      </c>
      <c r="B5307" s="1">
        <f>IF(ISERROR(SEARCH(" ",A5307)), 0, SEARCH(" ",A5307))</f>
        <v>0</v>
      </c>
      <c r="C5307" s="1">
        <f>IF(0=B5307,-1,LEFT(A5307,B5307-1)+0)</f>
        <v>-1</v>
      </c>
      <c r="D5307" s="1">
        <f>IF(B5307=0,-1,RIGHT(A5307,LEN(A5307)-B5307)+0)</f>
        <v>-1</v>
      </c>
      <c r="F5307" s="1">
        <f>IF(C5307&lt;0,443300000,44330*(1-POWER(C5307/$A$1,1/5.255))*1000)</f>
        <v>443300000</v>
      </c>
      <c r="H5307" s="5">
        <f t="shared" si="82"/>
        <v>0</v>
      </c>
    </row>
    <row r="5308" spans="1:8">
      <c r="A5308" s="3">
        <f>-9581 -1</f>
        <v>-9582</v>
      </c>
      <c r="B5308" s="1">
        <f>IF(ISERROR(SEARCH(" ",A5308)), 0, SEARCH(" ",A5308))</f>
        <v>0</v>
      </c>
      <c r="C5308" s="1">
        <f>IF(0=B5308,-1,LEFT(A5308,B5308-1)+0)</f>
        <v>-1</v>
      </c>
      <c r="D5308" s="1">
        <f>IF(B5308=0,-1,RIGHT(A5308,LEN(A5308)-B5308)+0)</f>
        <v>-1</v>
      </c>
      <c r="F5308" s="1">
        <f>IF(C5308&lt;0,443300000,44330*(1-POWER(C5308/$A$1,1/5.255))*1000)</f>
        <v>443300000</v>
      </c>
      <c r="H5308" s="5">
        <f t="shared" si="82"/>
        <v>0</v>
      </c>
    </row>
    <row r="5309" spans="1:8">
      <c r="A5309" s="3">
        <f>-9601 -1</f>
        <v>-9602</v>
      </c>
      <c r="B5309" s="1">
        <f>IF(ISERROR(SEARCH(" ",A5309)), 0, SEARCH(" ",A5309))</f>
        <v>0</v>
      </c>
      <c r="C5309" s="1">
        <f>IF(0=B5309,-1,LEFT(A5309,B5309-1)+0)</f>
        <v>-1</v>
      </c>
      <c r="D5309" s="1">
        <f>IF(B5309=0,-1,RIGHT(A5309,LEN(A5309)-B5309)+0)</f>
        <v>-1</v>
      </c>
      <c r="F5309" s="1">
        <f>IF(C5309&lt;0,443300000,44330*(1-POWER(C5309/$A$1,1/5.255))*1000)</f>
        <v>443300000</v>
      </c>
      <c r="H5309" s="5">
        <f t="shared" si="82"/>
        <v>0</v>
      </c>
    </row>
    <row r="5310" spans="1:8">
      <c r="A5310" s="3">
        <f>-9621 -1</f>
        <v>-9622</v>
      </c>
      <c r="B5310" s="1">
        <f>IF(ISERROR(SEARCH(" ",A5310)), 0, SEARCH(" ",A5310))</f>
        <v>0</v>
      </c>
      <c r="C5310" s="1">
        <f>IF(0=B5310,-1,LEFT(A5310,B5310-1)+0)</f>
        <v>-1</v>
      </c>
      <c r="D5310" s="1">
        <f>IF(B5310=0,-1,RIGHT(A5310,LEN(A5310)-B5310)+0)</f>
        <v>-1</v>
      </c>
      <c r="F5310" s="1">
        <f>IF(C5310&lt;0,443300000,44330*(1-POWER(C5310/$A$1,1/5.255))*1000)</f>
        <v>443300000</v>
      </c>
      <c r="H5310" s="5">
        <f t="shared" si="82"/>
        <v>0</v>
      </c>
    </row>
    <row r="5311" spans="1:8">
      <c r="A5311" s="3">
        <f>-9641 -1</f>
        <v>-9642</v>
      </c>
      <c r="B5311" s="1">
        <f>IF(ISERROR(SEARCH(" ",A5311)), 0, SEARCH(" ",A5311))</f>
        <v>0</v>
      </c>
      <c r="C5311" s="1">
        <f>IF(0=B5311,-1,LEFT(A5311,B5311-1)+0)</f>
        <v>-1</v>
      </c>
      <c r="D5311" s="1">
        <f>IF(B5311=0,-1,RIGHT(A5311,LEN(A5311)-B5311)+0)</f>
        <v>-1</v>
      </c>
      <c r="F5311" s="1">
        <f>IF(C5311&lt;0,443300000,44330*(1-POWER(C5311/$A$1,1/5.255))*1000)</f>
        <v>443300000</v>
      </c>
      <c r="H5311" s="5">
        <f t="shared" si="82"/>
        <v>0</v>
      </c>
    </row>
    <row r="5312" spans="1:8">
      <c r="A5312" s="3">
        <f>-9661 -1</f>
        <v>-9662</v>
      </c>
      <c r="B5312" s="1">
        <f>IF(ISERROR(SEARCH(" ",A5312)), 0, SEARCH(" ",A5312))</f>
        <v>0</v>
      </c>
      <c r="C5312" s="1">
        <f>IF(0=B5312,-1,LEFT(A5312,B5312-1)+0)</f>
        <v>-1</v>
      </c>
      <c r="D5312" s="1">
        <f>IF(B5312=0,-1,RIGHT(A5312,LEN(A5312)-B5312)+0)</f>
        <v>-1</v>
      </c>
      <c r="F5312" s="1">
        <f>IF(C5312&lt;0,443300000,44330*(1-POWER(C5312/$A$1,1/5.255))*1000)</f>
        <v>443300000</v>
      </c>
      <c r="H5312" s="5">
        <f t="shared" si="82"/>
        <v>0</v>
      </c>
    </row>
    <row r="5313" spans="1:8">
      <c r="A5313" s="3">
        <f>-9681 -1</f>
        <v>-9682</v>
      </c>
      <c r="B5313" s="1">
        <f>IF(ISERROR(SEARCH(" ",A5313)), 0, SEARCH(" ",A5313))</f>
        <v>0</v>
      </c>
      <c r="C5313" s="1">
        <f>IF(0=B5313,-1,LEFT(A5313,B5313-1)+0)</f>
        <v>-1</v>
      </c>
      <c r="D5313" s="1">
        <f>IF(B5313=0,-1,RIGHT(A5313,LEN(A5313)-B5313)+0)</f>
        <v>-1</v>
      </c>
      <c r="F5313" s="1">
        <f>IF(C5313&lt;0,443300000,44330*(1-POWER(C5313/$A$1,1/5.255))*1000)</f>
        <v>443300000</v>
      </c>
      <c r="H5313" s="5">
        <f t="shared" si="82"/>
        <v>0</v>
      </c>
    </row>
    <row r="5314" spans="1:8">
      <c r="A5314" s="3">
        <f>-9701 -1</f>
        <v>-9702</v>
      </c>
      <c r="B5314" s="1">
        <f>IF(ISERROR(SEARCH(" ",A5314)), 0, SEARCH(" ",A5314))</f>
        <v>0</v>
      </c>
      <c r="C5314" s="1">
        <f>IF(0=B5314,-1,LEFT(A5314,B5314-1)+0)</f>
        <v>-1</v>
      </c>
      <c r="D5314" s="1">
        <f>IF(B5314=0,-1,RIGHT(A5314,LEN(A5314)-B5314)+0)</f>
        <v>-1</v>
      </c>
      <c r="F5314" s="1">
        <f>IF(C5314&lt;0,443300000,44330*(1-POWER(C5314/$A$1,1/5.255))*1000)</f>
        <v>443300000</v>
      </c>
      <c r="H5314" s="5">
        <f t="shared" si="82"/>
        <v>0</v>
      </c>
    </row>
    <row r="5315" spans="1:8">
      <c r="A5315" s="3">
        <f>-9721 -1</f>
        <v>-9722</v>
      </c>
      <c r="B5315" s="1">
        <f>IF(ISERROR(SEARCH(" ",A5315)), 0, SEARCH(" ",A5315))</f>
        <v>0</v>
      </c>
      <c r="C5315" s="1">
        <f>IF(0=B5315,-1,LEFT(A5315,B5315-1)+0)</f>
        <v>-1</v>
      </c>
      <c r="D5315" s="1">
        <f>IF(B5315=0,-1,RIGHT(A5315,LEN(A5315)-B5315)+0)</f>
        <v>-1</v>
      </c>
      <c r="F5315" s="1">
        <f>IF(C5315&lt;0,443300000,44330*(1-POWER(C5315/$A$1,1/5.255))*1000)</f>
        <v>443300000</v>
      </c>
      <c r="H5315" s="5">
        <f t="shared" si="82"/>
        <v>0</v>
      </c>
    </row>
    <row r="5316" spans="1:8">
      <c r="A5316" s="3">
        <f>-9741 -1</f>
        <v>-9742</v>
      </c>
      <c r="B5316" s="1">
        <f>IF(ISERROR(SEARCH(" ",A5316)), 0, SEARCH(" ",A5316))</f>
        <v>0</v>
      </c>
      <c r="C5316" s="1">
        <f>IF(0=B5316,-1,LEFT(A5316,B5316-1)+0)</f>
        <v>-1</v>
      </c>
      <c r="D5316" s="1">
        <f>IF(B5316=0,-1,RIGHT(A5316,LEN(A5316)-B5316)+0)</f>
        <v>-1</v>
      </c>
      <c r="F5316" s="1">
        <f>IF(C5316&lt;0,443300000,44330*(1-POWER(C5316/$A$1,1/5.255))*1000)</f>
        <v>443300000</v>
      </c>
      <c r="H5316" s="5">
        <f t="shared" ref="H5316:H5379" si="83">IF(D5316&gt;0,ABS((F5316-D5316)/D5316),0)</f>
        <v>0</v>
      </c>
    </row>
    <row r="5317" spans="1:8">
      <c r="A5317" s="3">
        <f>-9761 -1</f>
        <v>-9762</v>
      </c>
      <c r="B5317" s="1">
        <f>IF(ISERROR(SEARCH(" ",A5317)), 0, SEARCH(" ",A5317))</f>
        <v>0</v>
      </c>
      <c r="C5317" s="1">
        <f>IF(0=B5317,-1,LEFT(A5317,B5317-1)+0)</f>
        <v>-1</v>
      </c>
      <c r="D5317" s="1">
        <f>IF(B5317=0,-1,RIGHT(A5317,LEN(A5317)-B5317)+0)</f>
        <v>-1</v>
      </c>
      <c r="F5317" s="1">
        <f>IF(C5317&lt;0,443300000,44330*(1-POWER(C5317/$A$1,1/5.255))*1000)</f>
        <v>443300000</v>
      </c>
      <c r="H5317" s="5">
        <f t="shared" si="83"/>
        <v>0</v>
      </c>
    </row>
    <row r="5318" spans="1:8">
      <c r="A5318" s="3">
        <f>-9781 -1</f>
        <v>-9782</v>
      </c>
      <c r="B5318" s="1">
        <f>IF(ISERROR(SEARCH(" ",A5318)), 0, SEARCH(" ",A5318))</f>
        <v>0</v>
      </c>
      <c r="C5318" s="1">
        <f>IF(0=B5318,-1,LEFT(A5318,B5318-1)+0)</f>
        <v>-1</v>
      </c>
      <c r="D5318" s="1">
        <f>IF(B5318=0,-1,RIGHT(A5318,LEN(A5318)-B5318)+0)</f>
        <v>-1</v>
      </c>
      <c r="F5318" s="1">
        <f>IF(C5318&lt;0,443300000,44330*(1-POWER(C5318/$A$1,1/5.255))*1000)</f>
        <v>443300000</v>
      </c>
      <c r="H5318" s="5">
        <f t="shared" si="83"/>
        <v>0</v>
      </c>
    </row>
    <row r="5319" spans="1:8">
      <c r="A5319" s="3">
        <f>-9801 -1</f>
        <v>-9802</v>
      </c>
      <c r="B5319" s="1">
        <f>IF(ISERROR(SEARCH(" ",A5319)), 0, SEARCH(" ",A5319))</f>
        <v>0</v>
      </c>
      <c r="C5319" s="1">
        <f>IF(0=B5319,-1,LEFT(A5319,B5319-1)+0)</f>
        <v>-1</v>
      </c>
      <c r="D5319" s="1">
        <f>IF(B5319=0,-1,RIGHT(A5319,LEN(A5319)-B5319)+0)</f>
        <v>-1</v>
      </c>
      <c r="F5319" s="1">
        <f>IF(C5319&lt;0,443300000,44330*(1-POWER(C5319/$A$1,1/5.255))*1000)</f>
        <v>443300000</v>
      </c>
      <c r="H5319" s="5">
        <f t="shared" si="83"/>
        <v>0</v>
      </c>
    </row>
    <row r="5320" spans="1:8">
      <c r="A5320" s="3">
        <f>-9821 -1</f>
        <v>-9822</v>
      </c>
      <c r="B5320" s="1">
        <f>IF(ISERROR(SEARCH(" ",A5320)), 0, SEARCH(" ",A5320))</f>
        <v>0</v>
      </c>
      <c r="C5320" s="1">
        <f>IF(0=B5320,-1,LEFT(A5320,B5320-1)+0)</f>
        <v>-1</v>
      </c>
      <c r="D5320" s="1">
        <f>IF(B5320=0,-1,RIGHT(A5320,LEN(A5320)-B5320)+0)</f>
        <v>-1</v>
      </c>
      <c r="F5320" s="1">
        <f>IF(C5320&lt;0,443300000,44330*(1-POWER(C5320/$A$1,1/5.255))*1000)</f>
        <v>443300000</v>
      </c>
      <c r="H5320" s="5">
        <f t="shared" si="83"/>
        <v>0</v>
      </c>
    </row>
    <row r="5321" spans="1:8">
      <c r="A5321" s="3">
        <f>-9841 -1</f>
        <v>-9842</v>
      </c>
      <c r="B5321" s="1">
        <f>IF(ISERROR(SEARCH(" ",A5321)), 0, SEARCH(" ",A5321))</f>
        <v>0</v>
      </c>
      <c r="C5321" s="1">
        <f>IF(0=B5321,-1,LEFT(A5321,B5321-1)+0)</f>
        <v>-1</v>
      </c>
      <c r="D5321" s="1">
        <f>IF(B5321=0,-1,RIGHT(A5321,LEN(A5321)-B5321)+0)</f>
        <v>-1</v>
      </c>
      <c r="F5321" s="1">
        <f>IF(C5321&lt;0,443300000,44330*(1-POWER(C5321/$A$1,1/5.255))*1000)</f>
        <v>443300000</v>
      </c>
      <c r="H5321" s="5">
        <f t="shared" si="83"/>
        <v>0</v>
      </c>
    </row>
    <row r="5322" spans="1:8">
      <c r="A5322" s="3">
        <f>-9861 -1</f>
        <v>-9862</v>
      </c>
      <c r="B5322" s="1">
        <f>IF(ISERROR(SEARCH(" ",A5322)), 0, SEARCH(" ",A5322))</f>
        <v>0</v>
      </c>
      <c r="C5322" s="1">
        <f>IF(0=B5322,-1,LEFT(A5322,B5322-1)+0)</f>
        <v>-1</v>
      </c>
      <c r="D5322" s="1">
        <f>IF(B5322=0,-1,RIGHT(A5322,LEN(A5322)-B5322)+0)</f>
        <v>-1</v>
      </c>
      <c r="F5322" s="1">
        <f>IF(C5322&lt;0,443300000,44330*(1-POWER(C5322/$A$1,1/5.255))*1000)</f>
        <v>443300000</v>
      </c>
      <c r="H5322" s="5">
        <f t="shared" si="83"/>
        <v>0</v>
      </c>
    </row>
    <row r="5323" spans="1:8">
      <c r="A5323" s="3">
        <f>-9881 -1</f>
        <v>-9882</v>
      </c>
      <c r="B5323" s="1">
        <f>IF(ISERROR(SEARCH(" ",A5323)), 0, SEARCH(" ",A5323))</f>
        <v>0</v>
      </c>
      <c r="C5323" s="1">
        <f>IF(0=B5323,-1,LEFT(A5323,B5323-1)+0)</f>
        <v>-1</v>
      </c>
      <c r="D5323" s="1">
        <f>IF(B5323=0,-1,RIGHT(A5323,LEN(A5323)-B5323)+0)</f>
        <v>-1</v>
      </c>
      <c r="F5323" s="1">
        <f>IF(C5323&lt;0,443300000,44330*(1-POWER(C5323/$A$1,1/5.255))*1000)</f>
        <v>443300000</v>
      </c>
      <c r="H5323" s="5">
        <f t="shared" si="83"/>
        <v>0</v>
      </c>
    </row>
    <row r="5324" spans="1:8">
      <c r="A5324" s="3">
        <f>-9901 -1</f>
        <v>-9902</v>
      </c>
      <c r="B5324" s="1">
        <f>IF(ISERROR(SEARCH(" ",A5324)), 0, SEARCH(" ",A5324))</f>
        <v>0</v>
      </c>
      <c r="C5324" s="1">
        <f>IF(0=B5324,-1,LEFT(A5324,B5324-1)+0)</f>
        <v>-1</v>
      </c>
      <c r="D5324" s="1">
        <f>IF(B5324=0,-1,RIGHT(A5324,LEN(A5324)-B5324)+0)</f>
        <v>-1</v>
      </c>
      <c r="F5324" s="1">
        <f>IF(C5324&lt;0,443300000,44330*(1-POWER(C5324/$A$1,1/5.255))*1000)</f>
        <v>443300000</v>
      </c>
      <c r="H5324" s="5">
        <f t="shared" si="83"/>
        <v>0</v>
      </c>
    </row>
    <row r="5325" spans="1:8">
      <c r="A5325" s="3">
        <f>-9921 -1</f>
        <v>-9922</v>
      </c>
      <c r="B5325" s="1">
        <f>IF(ISERROR(SEARCH(" ",A5325)), 0, SEARCH(" ",A5325))</f>
        <v>0</v>
      </c>
      <c r="C5325" s="1">
        <f>IF(0=B5325,-1,LEFT(A5325,B5325-1)+0)</f>
        <v>-1</v>
      </c>
      <c r="D5325" s="1">
        <f>IF(B5325=0,-1,RIGHT(A5325,LEN(A5325)-B5325)+0)</f>
        <v>-1</v>
      </c>
      <c r="F5325" s="1">
        <f>IF(C5325&lt;0,443300000,44330*(1-POWER(C5325/$A$1,1/5.255))*1000)</f>
        <v>443300000</v>
      </c>
      <c r="H5325" s="5">
        <f t="shared" si="83"/>
        <v>0</v>
      </c>
    </row>
    <row r="5326" spans="1:8">
      <c r="A5326" s="3">
        <f>-9941 -1</f>
        <v>-9942</v>
      </c>
      <c r="B5326" s="1">
        <f>IF(ISERROR(SEARCH(" ",A5326)), 0, SEARCH(" ",A5326))</f>
        <v>0</v>
      </c>
      <c r="C5326" s="1">
        <f>IF(0=B5326,-1,LEFT(A5326,B5326-1)+0)</f>
        <v>-1</v>
      </c>
      <c r="D5326" s="1">
        <f>IF(B5326=0,-1,RIGHT(A5326,LEN(A5326)-B5326)+0)</f>
        <v>-1</v>
      </c>
      <c r="F5326" s="1">
        <f>IF(C5326&lt;0,443300000,44330*(1-POWER(C5326/$A$1,1/5.255))*1000)</f>
        <v>443300000</v>
      </c>
      <c r="H5326" s="5">
        <f t="shared" si="83"/>
        <v>0</v>
      </c>
    </row>
    <row r="5327" spans="1:8">
      <c r="A5327" s="3">
        <f>-9961 -1</f>
        <v>-9962</v>
      </c>
      <c r="B5327" s="1">
        <f>IF(ISERROR(SEARCH(" ",A5327)), 0, SEARCH(" ",A5327))</f>
        <v>0</v>
      </c>
      <c r="C5327" s="1">
        <f>IF(0=B5327,-1,LEFT(A5327,B5327-1)+0)</f>
        <v>-1</v>
      </c>
      <c r="D5327" s="1">
        <f>IF(B5327=0,-1,RIGHT(A5327,LEN(A5327)-B5327)+0)</f>
        <v>-1</v>
      </c>
      <c r="F5327" s="1">
        <f>IF(C5327&lt;0,443300000,44330*(1-POWER(C5327/$A$1,1/5.255))*1000)</f>
        <v>443300000</v>
      </c>
      <c r="H5327" s="5">
        <f t="shared" si="83"/>
        <v>0</v>
      </c>
    </row>
    <row r="5328" spans="1:8">
      <c r="A5328" s="3">
        <f>-9981 -1</f>
        <v>-9982</v>
      </c>
      <c r="B5328" s="1">
        <f>IF(ISERROR(SEARCH(" ",A5328)), 0, SEARCH(" ",A5328))</f>
        <v>0</v>
      </c>
      <c r="C5328" s="1">
        <f>IF(0=B5328,-1,LEFT(A5328,B5328-1)+0)</f>
        <v>-1</v>
      </c>
      <c r="D5328" s="1">
        <f>IF(B5328=0,-1,RIGHT(A5328,LEN(A5328)-B5328)+0)</f>
        <v>-1</v>
      </c>
      <c r="F5328" s="1">
        <f>IF(C5328&lt;0,443300000,44330*(1-POWER(C5328/$A$1,1/5.255))*1000)</f>
        <v>443300000</v>
      </c>
      <c r="H5328" s="5">
        <f t="shared" si="83"/>
        <v>0</v>
      </c>
    </row>
    <row r="5329" spans="1:8">
      <c r="A5329" s="3">
        <f>-10001 -1</f>
        <v>-10002</v>
      </c>
      <c r="B5329" s="1">
        <f>IF(ISERROR(SEARCH(" ",A5329)), 0, SEARCH(" ",A5329))</f>
        <v>0</v>
      </c>
      <c r="C5329" s="1">
        <f>IF(0=B5329,-1,LEFT(A5329,B5329-1)+0)</f>
        <v>-1</v>
      </c>
      <c r="D5329" s="1">
        <f>IF(B5329=0,-1,RIGHT(A5329,LEN(A5329)-B5329)+0)</f>
        <v>-1</v>
      </c>
      <c r="F5329" s="1">
        <f>IF(C5329&lt;0,443300000,44330*(1-POWER(C5329/$A$1,1/5.255))*1000)</f>
        <v>443300000</v>
      </c>
      <c r="H5329" s="5">
        <f t="shared" si="83"/>
        <v>0</v>
      </c>
    </row>
    <row r="5330" spans="1:8">
      <c r="A5330" s="3">
        <f>-10021 -1</f>
        <v>-10022</v>
      </c>
      <c r="B5330" s="1">
        <f>IF(ISERROR(SEARCH(" ",A5330)), 0, SEARCH(" ",A5330))</f>
        <v>0</v>
      </c>
      <c r="C5330" s="1">
        <f>IF(0=B5330,-1,LEFT(A5330,B5330-1)+0)</f>
        <v>-1</v>
      </c>
      <c r="D5330" s="1">
        <f>IF(B5330=0,-1,RIGHT(A5330,LEN(A5330)-B5330)+0)</f>
        <v>-1</v>
      </c>
      <c r="F5330" s="1">
        <f>IF(C5330&lt;0,443300000,44330*(1-POWER(C5330/$A$1,1/5.255))*1000)</f>
        <v>443300000</v>
      </c>
      <c r="H5330" s="5">
        <f t="shared" si="83"/>
        <v>0</v>
      </c>
    </row>
    <row r="5331" spans="1:8">
      <c r="A5331" s="3">
        <f>-10041 -1</f>
        <v>-10042</v>
      </c>
      <c r="B5331" s="1">
        <f>IF(ISERROR(SEARCH(" ",A5331)), 0, SEARCH(" ",A5331))</f>
        <v>0</v>
      </c>
      <c r="C5331" s="1">
        <f>IF(0=B5331,-1,LEFT(A5331,B5331-1)+0)</f>
        <v>-1</v>
      </c>
      <c r="D5331" s="1">
        <f>IF(B5331=0,-1,RIGHT(A5331,LEN(A5331)-B5331)+0)</f>
        <v>-1</v>
      </c>
      <c r="F5331" s="1">
        <f>IF(C5331&lt;0,443300000,44330*(1-POWER(C5331/$A$1,1/5.255))*1000)</f>
        <v>443300000</v>
      </c>
      <c r="H5331" s="5">
        <f t="shared" si="83"/>
        <v>0</v>
      </c>
    </row>
    <row r="5332" spans="1:8">
      <c r="A5332" s="3">
        <f>-10061 -1</f>
        <v>-10062</v>
      </c>
      <c r="B5332" s="1">
        <f>IF(ISERROR(SEARCH(" ",A5332)), 0, SEARCH(" ",A5332))</f>
        <v>0</v>
      </c>
      <c r="C5332" s="1">
        <f>IF(0=B5332,-1,LEFT(A5332,B5332-1)+0)</f>
        <v>-1</v>
      </c>
      <c r="D5332" s="1">
        <f>IF(B5332=0,-1,RIGHT(A5332,LEN(A5332)-B5332)+0)</f>
        <v>-1</v>
      </c>
      <c r="F5332" s="1">
        <f>IF(C5332&lt;0,443300000,44330*(1-POWER(C5332/$A$1,1/5.255))*1000)</f>
        <v>443300000</v>
      </c>
      <c r="H5332" s="5">
        <f t="shared" si="83"/>
        <v>0</v>
      </c>
    </row>
    <row r="5333" spans="1:8">
      <c r="A5333" s="3">
        <f>-10081 -1</f>
        <v>-10082</v>
      </c>
      <c r="B5333" s="1">
        <f>IF(ISERROR(SEARCH(" ",A5333)), 0, SEARCH(" ",A5333))</f>
        <v>0</v>
      </c>
      <c r="C5333" s="1">
        <f>IF(0=B5333,-1,LEFT(A5333,B5333-1)+0)</f>
        <v>-1</v>
      </c>
      <c r="D5333" s="1">
        <f>IF(B5333=0,-1,RIGHT(A5333,LEN(A5333)-B5333)+0)</f>
        <v>-1</v>
      </c>
      <c r="F5333" s="1">
        <f>IF(C5333&lt;0,443300000,44330*(1-POWER(C5333/$A$1,1/5.255))*1000)</f>
        <v>443300000</v>
      </c>
      <c r="H5333" s="5">
        <f t="shared" si="83"/>
        <v>0</v>
      </c>
    </row>
    <row r="5334" spans="1:8">
      <c r="A5334" s="3">
        <f>-10101 -1</f>
        <v>-10102</v>
      </c>
      <c r="B5334" s="1">
        <f>IF(ISERROR(SEARCH(" ",A5334)), 0, SEARCH(" ",A5334))</f>
        <v>0</v>
      </c>
      <c r="C5334" s="1">
        <f>IF(0=B5334,-1,LEFT(A5334,B5334-1)+0)</f>
        <v>-1</v>
      </c>
      <c r="D5334" s="1">
        <f>IF(B5334=0,-1,RIGHT(A5334,LEN(A5334)-B5334)+0)</f>
        <v>-1</v>
      </c>
      <c r="F5334" s="1">
        <f>IF(C5334&lt;0,443300000,44330*(1-POWER(C5334/$A$1,1/5.255))*1000)</f>
        <v>443300000</v>
      </c>
      <c r="H5334" s="5">
        <f t="shared" si="83"/>
        <v>0</v>
      </c>
    </row>
    <row r="5335" spans="1:8">
      <c r="A5335" s="3">
        <f>-10121 -1</f>
        <v>-10122</v>
      </c>
      <c r="B5335" s="1">
        <f>IF(ISERROR(SEARCH(" ",A5335)), 0, SEARCH(" ",A5335))</f>
        <v>0</v>
      </c>
      <c r="C5335" s="1">
        <f>IF(0=B5335,-1,LEFT(A5335,B5335-1)+0)</f>
        <v>-1</v>
      </c>
      <c r="D5335" s="1">
        <f>IF(B5335=0,-1,RIGHT(A5335,LEN(A5335)-B5335)+0)</f>
        <v>-1</v>
      </c>
      <c r="F5335" s="1">
        <f>IF(C5335&lt;0,443300000,44330*(1-POWER(C5335/$A$1,1/5.255))*1000)</f>
        <v>443300000</v>
      </c>
      <c r="H5335" s="5">
        <f t="shared" si="83"/>
        <v>0</v>
      </c>
    </row>
    <row r="5336" spans="1:8">
      <c r="A5336" s="3">
        <f>-10141 -1</f>
        <v>-10142</v>
      </c>
      <c r="B5336" s="1">
        <f>IF(ISERROR(SEARCH(" ",A5336)), 0, SEARCH(" ",A5336))</f>
        <v>0</v>
      </c>
      <c r="C5336" s="1">
        <f>IF(0=B5336,-1,LEFT(A5336,B5336-1)+0)</f>
        <v>-1</v>
      </c>
      <c r="D5336" s="1">
        <f>IF(B5336=0,-1,RIGHT(A5336,LEN(A5336)-B5336)+0)</f>
        <v>-1</v>
      </c>
      <c r="F5336" s="1">
        <f>IF(C5336&lt;0,443300000,44330*(1-POWER(C5336/$A$1,1/5.255))*1000)</f>
        <v>443300000</v>
      </c>
      <c r="H5336" s="5">
        <f t="shared" si="83"/>
        <v>0</v>
      </c>
    </row>
    <row r="5337" spans="1:8">
      <c r="A5337" s="3">
        <f>-10161 -1</f>
        <v>-10162</v>
      </c>
      <c r="B5337" s="1">
        <f>IF(ISERROR(SEARCH(" ",A5337)), 0, SEARCH(" ",A5337))</f>
        <v>0</v>
      </c>
      <c r="C5337" s="1">
        <f>IF(0=B5337,-1,LEFT(A5337,B5337-1)+0)</f>
        <v>-1</v>
      </c>
      <c r="D5337" s="1">
        <f>IF(B5337=0,-1,RIGHT(A5337,LEN(A5337)-B5337)+0)</f>
        <v>-1</v>
      </c>
      <c r="F5337" s="1">
        <f>IF(C5337&lt;0,443300000,44330*(1-POWER(C5337/$A$1,1/5.255))*1000)</f>
        <v>443300000</v>
      </c>
      <c r="H5337" s="5">
        <f t="shared" si="83"/>
        <v>0</v>
      </c>
    </row>
    <row r="5338" spans="1:8">
      <c r="A5338" s="3">
        <f>-10181 -1</f>
        <v>-10182</v>
      </c>
      <c r="B5338" s="1">
        <f>IF(ISERROR(SEARCH(" ",A5338)), 0, SEARCH(" ",A5338))</f>
        <v>0</v>
      </c>
      <c r="C5338" s="1">
        <f>IF(0=B5338,-1,LEFT(A5338,B5338-1)+0)</f>
        <v>-1</v>
      </c>
      <c r="D5338" s="1">
        <f>IF(B5338=0,-1,RIGHT(A5338,LEN(A5338)-B5338)+0)</f>
        <v>-1</v>
      </c>
      <c r="F5338" s="1">
        <f>IF(C5338&lt;0,443300000,44330*(1-POWER(C5338/$A$1,1/5.255))*1000)</f>
        <v>443300000</v>
      </c>
      <c r="H5338" s="5">
        <f t="shared" si="83"/>
        <v>0</v>
      </c>
    </row>
    <row r="5339" spans="1:8">
      <c r="A5339" s="3">
        <f>-10201 -1</f>
        <v>-10202</v>
      </c>
      <c r="B5339" s="1">
        <f>IF(ISERROR(SEARCH(" ",A5339)), 0, SEARCH(" ",A5339))</f>
        <v>0</v>
      </c>
      <c r="C5339" s="1">
        <f>IF(0=B5339,-1,LEFT(A5339,B5339-1)+0)</f>
        <v>-1</v>
      </c>
      <c r="D5339" s="1">
        <f>IF(B5339=0,-1,RIGHT(A5339,LEN(A5339)-B5339)+0)</f>
        <v>-1</v>
      </c>
      <c r="F5339" s="1">
        <f>IF(C5339&lt;0,443300000,44330*(1-POWER(C5339/$A$1,1/5.255))*1000)</f>
        <v>443300000</v>
      </c>
      <c r="H5339" s="5">
        <f t="shared" si="83"/>
        <v>0</v>
      </c>
    </row>
    <row r="5340" spans="1:8">
      <c r="A5340" s="3">
        <f>-10221 -1</f>
        <v>-10222</v>
      </c>
      <c r="B5340" s="1">
        <f>IF(ISERROR(SEARCH(" ",A5340)), 0, SEARCH(" ",A5340))</f>
        <v>0</v>
      </c>
      <c r="C5340" s="1">
        <f>IF(0=B5340,-1,LEFT(A5340,B5340-1)+0)</f>
        <v>-1</v>
      </c>
      <c r="D5340" s="1">
        <f>IF(B5340=0,-1,RIGHT(A5340,LEN(A5340)-B5340)+0)</f>
        <v>-1</v>
      </c>
      <c r="F5340" s="1">
        <f>IF(C5340&lt;0,443300000,44330*(1-POWER(C5340/$A$1,1/5.255))*1000)</f>
        <v>443300000</v>
      </c>
      <c r="H5340" s="5">
        <f t="shared" si="83"/>
        <v>0</v>
      </c>
    </row>
    <row r="5341" spans="1:8">
      <c r="A5341" s="3">
        <f>-10241 -1</f>
        <v>-10242</v>
      </c>
      <c r="B5341" s="1">
        <f>IF(ISERROR(SEARCH(" ",A5341)), 0, SEARCH(" ",A5341))</f>
        <v>0</v>
      </c>
      <c r="C5341" s="1">
        <f>IF(0=B5341,-1,LEFT(A5341,B5341-1)+0)</f>
        <v>-1</v>
      </c>
      <c r="D5341" s="1">
        <f>IF(B5341=0,-1,RIGHT(A5341,LEN(A5341)-B5341)+0)</f>
        <v>-1</v>
      </c>
      <c r="F5341" s="1">
        <f>IF(C5341&lt;0,443300000,44330*(1-POWER(C5341/$A$1,1/5.255))*1000)</f>
        <v>443300000</v>
      </c>
      <c r="H5341" s="5">
        <f t="shared" si="83"/>
        <v>0</v>
      </c>
    </row>
    <row r="5342" spans="1:8">
      <c r="A5342" s="3">
        <f>-10261 -1</f>
        <v>-10262</v>
      </c>
      <c r="B5342" s="1">
        <f>IF(ISERROR(SEARCH(" ",A5342)), 0, SEARCH(" ",A5342))</f>
        <v>0</v>
      </c>
      <c r="C5342" s="1">
        <f>IF(0=B5342,-1,LEFT(A5342,B5342-1)+0)</f>
        <v>-1</v>
      </c>
      <c r="D5342" s="1">
        <f>IF(B5342=0,-1,RIGHT(A5342,LEN(A5342)-B5342)+0)</f>
        <v>-1</v>
      </c>
      <c r="F5342" s="1">
        <f>IF(C5342&lt;0,443300000,44330*(1-POWER(C5342/$A$1,1/5.255))*1000)</f>
        <v>443300000</v>
      </c>
      <c r="H5342" s="5">
        <f t="shared" si="83"/>
        <v>0</v>
      </c>
    </row>
    <row r="5343" spans="1:8">
      <c r="A5343" s="3">
        <f>-10281 -1</f>
        <v>-10282</v>
      </c>
      <c r="B5343" s="1">
        <f>IF(ISERROR(SEARCH(" ",A5343)), 0, SEARCH(" ",A5343))</f>
        <v>0</v>
      </c>
      <c r="C5343" s="1">
        <f>IF(0=B5343,-1,LEFT(A5343,B5343-1)+0)</f>
        <v>-1</v>
      </c>
      <c r="D5343" s="1">
        <f>IF(B5343=0,-1,RIGHT(A5343,LEN(A5343)-B5343)+0)</f>
        <v>-1</v>
      </c>
      <c r="F5343" s="1">
        <f>IF(C5343&lt;0,443300000,44330*(1-POWER(C5343/$A$1,1/5.255))*1000)</f>
        <v>443300000</v>
      </c>
      <c r="H5343" s="5">
        <f t="shared" si="83"/>
        <v>0</v>
      </c>
    </row>
    <row r="5344" spans="1:8">
      <c r="A5344" s="3">
        <f>-10301 -1</f>
        <v>-10302</v>
      </c>
      <c r="B5344" s="1">
        <f>IF(ISERROR(SEARCH(" ",A5344)), 0, SEARCH(" ",A5344))</f>
        <v>0</v>
      </c>
      <c r="C5344" s="1">
        <f>IF(0=B5344,-1,LEFT(A5344,B5344-1)+0)</f>
        <v>-1</v>
      </c>
      <c r="D5344" s="1">
        <f>IF(B5344=0,-1,RIGHT(A5344,LEN(A5344)-B5344)+0)</f>
        <v>-1</v>
      </c>
      <c r="F5344" s="1">
        <f>IF(C5344&lt;0,443300000,44330*(1-POWER(C5344/$A$1,1/5.255))*1000)</f>
        <v>443300000</v>
      </c>
      <c r="H5344" s="5">
        <f t="shared" si="83"/>
        <v>0</v>
      </c>
    </row>
    <row r="5345" spans="1:8">
      <c r="A5345" s="3">
        <f>-10321 -1</f>
        <v>-10322</v>
      </c>
      <c r="B5345" s="1">
        <f>IF(ISERROR(SEARCH(" ",A5345)), 0, SEARCH(" ",A5345))</f>
        <v>0</v>
      </c>
      <c r="C5345" s="1">
        <f>IF(0=B5345,-1,LEFT(A5345,B5345-1)+0)</f>
        <v>-1</v>
      </c>
      <c r="D5345" s="1">
        <f>IF(B5345=0,-1,RIGHT(A5345,LEN(A5345)-B5345)+0)</f>
        <v>-1</v>
      </c>
      <c r="F5345" s="1">
        <f>IF(C5345&lt;0,443300000,44330*(1-POWER(C5345/$A$1,1/5.255))*1000)</f>
        <v>443300000</v>
      </c>
      <c r="H5345" s="5">
        <f t="shared" si="83"/>
        <v>0</v>
      </c>
    </row>
    <row r="5346" spans="1:8">
      <c r="A5346" s="3">
        <f>-10341 -1</f>
        <v>-10342</v>
      </c>
      <c r="B5346" s="1">
        <f>IF(ISERROR(SEARCH(" ",A5346)), 0, SEARCH(" ",A5346))</f>
        <v>0</v>
      </c>
      <c r="C5346" s="1">
        <f>IF(0=B5346,-1,LEFT(A5346,B5346-1)+0)</f>
        <v>-1</v>
      </c>
      <c r="D5346" s="1">
        <f>IF(B5346=0,-1,RIGHT(A5346,LEN(A5346)-B5346)+0)</f>
        <v>-1</v>
      </c>
      <c r="F5346" s="1">
        <f>IF(C5346&lt;0,443300000,44330*(1-POWER(C5346/$A$1,1/5.255))*1000)</f>
        <v>443300000</v>
      </c>
      <c r="H5346" s="5">
        <f t="shared" si="83"/>
        <v>0</v>
      </c>
    </row>
    <row r="5347" spans="1:8">
      <c r="A5347" s="3">
        <f>-10361 -1</f>
        <v>-10362</v>
      </c>
      <c r="B5347" s="1">
        <f>IF(ISERROR(SEARCH(" ",A5347)), 0, SEARCH(" ",A5347))</f>
        <v>0</v>
      </c>
      <c r="C5347" s="1">
        <f>IF(0=B5347,-1,LEFT(A5347,B5347-1)+0)</f>
        <v>-1</v>
      </c>
      <c r="D5347" s="1">
        <f>IF(B5347=0,-1,RIGHT(A5347,LEN(A5347)-B5347)+0)</f>
        <v>-1</v>
      </c>
      <c r="F5347" s="1">
        <f>IF(C5347&lt;0,443300000,44330*(1-POWER(C5347/$A$1,1/5.255))*1000)</f>
        <v>443300000</v>
      </c>
      <c r="H5347" s="5">
        <f t="shared" si="83"/>
        <v>0</v>
      </c>
    </row>
    <row r="5348" spans="1:8">
      <c r="A5348" s="3">
        <f>-10381 -1</f>
        <v>-10382</v>
      </c>
      <c r="B5348" s="1">
        <f>IF(ISERROR(SEARCH(" ",A5348)), 0, SEARCH(" ",A5348))</f>
        <v>0</v>
      </c>
      <c r="C5348" s="1">
        <f>IF(0=B5348,-1,LEFT(A5348,B5348-1)+0)</f>
        <v>-1</v>
      </c>
      <c r="D5348" s="1">
        <f>IF(B5348=0,-1,RIGHT(A5348,LEN(A5348)-B5348)+0)</f>
        <v>-1</v>
      </c>
      <c r="F5348" s="1">
        <f>IF(C5348&lt;0,443300000,44330*(1-POWER(C5348/$A$1,1/5.255))*1000)</f>
        <v>443300000</v>
      </c>
      <c r="H5348" s="5">
        <f t="shared" si="83"/>
        <v>0</v>
      </c>
    </row>
    <row r="5349" spans="1:8">
      <c r="A5349" s="3">
        <f>-10401 -1</f>
        <v>-10402</v>
      </c>
      <c r="B5349" s="1">
        <f>IF(ISERROR(SEARCH(" ",A5349)), 0, SEARCH(" ",A5349))</f>
        <v>0</v>
      </c>
      <c r="C5349" s="1">
        <f>IF(0=B5349,-1,LEFT(A5349,B5349-1)+0)</f>
        <v>-1</v>
      </c>
      <c r="D5349" s="1">
        <f>IF(B5349=0,-1,RIGHT(A5349,LEN(A5349)-B5349)+0)</f>
        <v>-1</v>
      </c>
      <c r="F5349" s="1">
        <f>IF(C5349&lt;0,443300000,44330*(1-POWER(C5349/$A$1,1/5.255))*1000)</f>
        <v>443300000</v>
      </c>
      <c r="H5349" s="5">
        <f t="shared" si="83"/>
        <v>0</v>
      </c>
    </row>
    <row r="5350" spans="1:8">
      <c r="A5350" s="3">
        <f>-10421 -1</f>
        <v>-10422</v>
      </c>
      <c r="B5350" s="1">
        <f>IF(ISERROR(SEARCH(" ",A5350)), 0, SEARCH(" ",A5350))</f>
        <v>0</v>
      </c>
      <c r="C5350" s="1">
        <f>IF(0=B5350,-1,LEFT(A5350,B5350-1)+0)</f>
        <v>-1</v>
      </c>
      <c r="D5350" s="1">
        <f>IF(B5350=0,-1,RIGHT(A5350,LEN(A5350)-B5350)+0)</f>
        <v>-1</v>
      </c>
      <c r="F5350" s="1">
        <f>IF(C5350&lt;0,443300000,44330*(1-POWER(C5350/$A$1,1/5.255))*1000)</f>
        <v>443300000</v>
      </c>
      <c r="H5350" s="5">
        <f t="shared" si="83"/>
        <v>0</v>
      </c>
    </row>
    <row r="5351" spans="1:8">
      <c r="A5351" s="3">
        <f>-10441 -1</f>
        <v>-10442</v>
      </c>
      <c r="B5351" s="1">
        <f>IF(ISERROR(SEARCH(" ",A5351)), 0, SEARCH(" ",A5351))</f>
        <v>0</v>
      </c>
      <c r="C5351" s="1">
        <f>IF(0=B5351,-1,LEFT(A5351,B5351-1)+0)</f>
        <v>-1</v>
      </c>
      <c r="D5351" s="1">
        <f>IF(B5351=0,-1,RIGHT(A5351,LEN(A5351)-B5351)+0)</f>
        <v>-1</v>
      </c>
      <c r="F5351" s="1">
        <f>IF(C5351&lt;0,443300000,44330*(1-POWER(C5351/$A$1,1/5.255))*1000)</f>
        <v>443300000</v>
      </c>
      <c r="H5351" s="5">
        <f t="shared" si="83"/>
        <v>0</v>
      </c>
    </row>
    <row r="5352" spans="1:8">
      <c r="A5352" s="3">
        <f>-10461 -1</f>
        <v>-10462</v>
      </c>
      <c r="B5352" s="1">
        <f>IF(ISERROR(SEARCH(" ",A5352)), 0, SEARCH(" ",A5352))</f>
        <v>0</v>
      </c>
      <c r="C5352" s="1">
        <f>IF(0=B5352,-1,LEFT(A5352,B5352-1)+0)</f>
        <v>-1</v>
      </c>
      <c r="D5352" s="1">
        <f>IF(B5352=0,-1,RIGHT(A5352,LEN(A5352)-B5352)+0)</f>
        <v>-1</v>
      </c>
      <c r="F5352" s="1">
        <f>IF(C5352&lt;0,443300000,44330*(1-POWER(C5352/$A$1,1/5.255))*1000)</f>
        <v>443300000</v>
      </c>
      <c r="H5352" s="5">
        <f t="shared" si="83"/>
        <v>0</v>
      </c>
    </row>
    <row r="5353" spans="1:8">
      <c r="A5353" s="3">
        <f>-10481 -1</f>
        <v>-10482</v>
      </c>
      <c r="B5353" s="1">
        <f>IF(ISERROR(SEARCH(" ",A5353)), 0, SEARCH(" ",A5353))</f>
        <v>0</v>
      </c>
      <c r="C5353" s="1">
        <f>IF(0=B5353,-1,LEFT(A5353,B5353-1)+0)</f>
        <v>-1</v>
      </c>
      <c r="D5353" s="1">
        <f>IF(B5353=0,-1,RIGHT(A5353,LEN(A5353)-B5353)+0)</f>
        <v>-1</v>
      </c>
      <c r="F5353" s="1">
        <f>IF(C5353&lt;0,443300000,44330*(1-POWER(C5353/$A$1,1/5.255))*1000)</f>
        <v>443300000</v>
      </c>
      <c r="H5353" s="5">
        <f t="shared" si="83"/>
        <v>0</v>
      </c>
    </row>
    <row r="5354" spans="1:8">
      <c r="A5354" s="3">
        <f>-10501 -1</f>
        <v>-10502</v>
      </c>
      <c r="B5354" s="1">
        <f>IF(ISERROR(SEARCH(" ",A5354)), 0, SEARCH(" ",A5354))</f>
        <v>0</v>
      </c>
      <c r="C5354" s="1">
        <f>IF(0=B5354,-1,LEFT(A5354,B5354-1)+0)</f>
        <v>-1</v>
      </c>
      <c r="D5354" s="1">
        <f>IF(B5354=0,-1,RIGHT(A5354,LEN(A5354)-B5354)+0)</f>
        <v>-1</v>
      </c>
      <c r="F5354" s="1">
        <f>IF(C5354&lt;0,443300000,44330*(1-POWER(C5354/$A$1,1/5.255))*1000)</f>
        <v>443300000</v>
      </c>
      <c r="H5354" s="5">
        <f t="shared" si="83"/>
        <v>0</v>
      </c>
    </row>
    <row r="5355" spans="1:8">
      <c r="A5355" s="3">
        <f>-10521 -1</f>
        <v>-10522</v>
      </c>
      <c r="B5355" s="1">
        <f>IF(ISERROR(SEARCH(" ",A5355)), 0, SEARCH(" ",A5355))</f>
        <v>0</v>
      </c>
      <c r="C5355" s="1">
        <f>IF(0=B5355,-1,LEFT(A5355,B5355-1)+0)</f>
        <v>-1</v>
      </c>
      <c r="D5355" s="1">
        <f>IF(B5355=0,-1,RIGHT(A5355,LEN(A5355)-B5355)+0)</f>
        <v>-1</v>
      </c>
      <c r="F5355" s="1">
        <f>IF(C5355&lt;0,443300000,44330*(1-POWER(C5355/$A$1,1/5.255))*1000)</f>
        <v>443300000</v>
      </c>
      <c r="H5355" s="5">
        <f t="shared" si="83"/>
        <v>0</v>
      </c>
    </row>
    <row r="5356" spans="1:8">
      <c r="A5356" s="3">
        <f>-10541 -1</f>
        <v>-10542</v>
      </c>
      <c r="B5356" s="1">
        <f>IF(ISERROR(SEARCH(" ",A5356)), 0, SEARCH(" ",A5356))</f>
        <v>0</v>
      </c>
      <c r="C5356" s="1">
        <f>IF(0=B5356,-1,LEFT(A5356,B5356-1)+0)</f>
        <v>-1</v>
      </c>
      <c r="D5356" s="1">
        <f>IF(B5356=0,-1,RIGHT(A5356,LEN(A5356)-B5356)+0)</f>
        <v>-1</v>
      </c>
      <c r="F5356" s="1">
        <f>IF(C5356&lt;0,443300000,44330*(1-POWER(C5356/$A$1,1/5.255))*1000)</f>
        <v>443300000</v>
      </c>
      <c r="H5356" s="5">
        <f t="shared" si="83"/>
        <v>0</v>
      </c>
    </row>
    <row r="5357" spans="1:8">
      <c r="A5357" s="3">
        <f>-10561 -1</f>
        <v>-10562</v>
      </c>
      <c r="B5357" s="1">
        <f>IF(ISERROR(SEARCH(" ",A5357)), 0, SEARCH(" ",A5357))</f>
        <v>0</v>
      </c>
      <c r="C5357" s="1">
        <f>IF(0=B5357,-1,LEFT(A5357,B5357-1)+0)</f>
        <v>-1</v>
      </c>
      <c r="D5357" s="1">
        <f>IF(B5357=0,-1,RIGHT(A5357,LEN(A5357)-B5357)+0)</f>
        <v>-1</v>
      </c>
      <c r="F5357" s="1">
        <f>IF(C5357&lt;0,443300000,44330*(1-POWER(C5357/$A$1,1/5.255))*1000)</f>
        <v>443300000</v>
      </c>
      <c r="H5357" s="5">
        <f t="shared" si="83"/>
        <v>0</v>
      </c>
    </row>
    <row r="5358" spans="1:8">
      <c r="A5358" s="3">
        <f>-10581 -1</f>
        <v>-10582</v>
      </c>
      <c r="B5358" s="1">
        <f>IF(ISERROR(SEARCH(" ",A5358)), 0, SEARCH(" ",A5358))</f>
        <v>0</v>
      </c>
      <c r="C5358" s="1">
        <f>IF(0=B5358,-1,LEFT(A5358,B5358-1)+0)</f>
        <v>-1</v>
      </c>
      <c r="D5358" s="1">
        <f>IF(B5358=0,-1,RIGHT(A5358,LEN(A5358)-B5358)+0)</f>
        <v>-1</v>
      </c>
      <c r="F5358" s="1">
        <f>IF(C5358&lt;0,443300000,44330*(1-POWER(C5358/$A$1,1/5.255))*1000)</f>
        <v>443300000</v>
      </c>
      <c r="H5358" s="5">
        <f t="shared" si="83"/>
        <v>0</v>
      </c>
    </row>
    <row r="5359" spans="1:8">
      <c r="A5359" s="3">
        <f>-10601 -1</f>
        <v>-10602</v>
      </c>
      <c r="B5359" s="1">
        <f>IF(ISERROR(SEARCH(" ",A5359)), 0, SEARCH(" ",A5359))</f>
        <v>0</v>
      </c>
      <c r="C5359" s="1">
        <f>IF(0=B5359,-1,LEFT(A5359,B5359-1)+0)</f>
        <v>-1</v>
      </c>
      <c r="D5359" s="1">
        <f>IF(B5359=0,-1,RIGHT(A5359,LEN(A5359)-B5359)+0)</f>
        <v>-1</v>
      </c>
      <c r="F5359" s="1">
        <f>IF(C5359&lt;0,443300000,44330*(1-POWER(C5359/$A$1,1/5.255))*1000)</f>
        <v>443300000</v>
      </c>
      <c r="H5359" s="5">
        <f t="shared" si="83"/>
        <v>0</v>
      </c>
    </row>
    <row r="5360" spans="1:8">
      <c r="A5360" s="3">
        <f>-10621 -1</f>
        <v>-10622</v>
      </c>
      <c r="B5360" s="1">
        <f>IF(ISERROR(SEARCH(" ",A5360)), 0, SEARCH(" ",A5360))</f>
        <v>0</v>
      </c>
      <c r="C5360" s="1">
        <f>IF(0=B5360,-1,LEFT(A5360,B5360-1)+0)</f>
        <v>-1</v>
      </c>
      <c r="D5360" s="1">
        <f>IF(B5360=0,-1,RIGHT(A5360,LEN(A5360)-B5360)+0)</f>
        <v>-1</v>
      </c>
      <c r="F5360" s="1">
        <f>IF(C5360&lt;0,443300000,44330*(1-POWER(C5360/$A$1,1/5.255))*1000)</f>
        <v>443300000</v>
      </c>
      <c r="H5360" s="5">
        <f t="shared" si="83"/>
        <v>0</v>
      </c>
    </row>
    <row r="5361" spans="1:8">
      <c r="A5361" s="3">
        <f>-10641 -1</f>
        <v>-10642</v>
      </c>
      <c r="B5361" s="1">
        <f>IF(ISERROR(SEARCH(" ",A5361)), 0, SEARCH(" ",A5361))</f>
        <v>0</v>
      </c>
      <c r="C5361" s="1">
        <f>IF(0=B5361,-1,LEFT(A5361,B5361-1)+0)</f>
        <v>-1</v>
      </c>
      <c r="D5361" s="1">
        <f>IF(B5361=0,-1,RIGHT(A5361,LEN(A5361)-B5361)+0)</f>
        <v>-1</v>
      </c>
      <c r="F5361" s="1">
        <f>IF(C5361&lt;0,443300000,44330*(1-POWER(C5361/$A$1,1/5.255))*1000)</f>
        <v>443300000</v>
      </c>
      <c r="H5361" s="5">
        <f t="shared" si="83"/>
        <v>0</v>
      </c>
    </row>
    <row r="5362" spans="1:8">
      <c r="A5362" s="3">
        <f>-10661 -1</f>
        <v>-10662</v>
      </c>
      <c r="B5362" s="1">
        <f>IF(ISERROR(SEARCH(" ",A5362)), 0, SEARCH(" ",A5362))</f>
        <v>0</v>
      </c>
      <c r="C5362" s="1">
        <f>IF(0=B5362,-1,LEFT(A5362,B5362-1)+0)</f>
        <v>-1</v>
      </c>
      <c r="D5362" s="1">
        <f>IF(B5362=0,-1,RIGHT(A5362,LEN(A5362)-B5362)+0)</f>
        <v>-1</v>
      </c>
      <c r="F5362" s="1">
        <f>IF(C5362&lt;0,443300000,44330*(1-POWER(C5362/$A$1,1/5.255))*1000)</f>
        <v>443300000</v>
      </c>
      <c r="H5362" s="5">
        <f t="shared" si="83"/>
        <v>0</v>
      </c>
    </row>
    <row r="5363" spans="1:8">
      <c r="A5363" s="3">
        <f>-10681 -1</f>
        <v>-10682</v>
      </c>
      <c r="B5363" s="1">
        <f>IF(ISERROR(SEARCH(" ",A5363)), 0, SEARCH(" ",A5363))</f>
        <v>0</v>
      </c>
      <c r="C5363" s="1">
        <f>IF(0=B5363,-1,LEFT(A5363,B5363-1)+0)</f>
        <v>-1</v>
      </c>
      <c r="D5363" s="1">
        <f>IF(B5363=0,-1,RIGHT(A5363,LEN(A5363)-B5363)+0)</f>
        <v>-1</v>
      </c>
      <c r="F5363" s="1">
        <f>IF(C5363&lt;0,443300000,44330*(1-POWER(C5363/$A$1,1/5.255))*1000)</f>
        <v>443300000</v>
      </c>
      <c r="H5363" s="5">
        <f t="shared" si="83"/>
        <v>0</v>
      </c>
    </row>
    <row r="5364" spans="1:8">
      <c r="A5364" s="3">
        <f>-10701 -1</f>
        <v>-10702</v>
      </c>
      <c r="B5364" s="1">
        <f>IF(ISERROR(SEARCH(" ",A5364)), 0, SEARCH(" ",A5364))</f>
        <v>0</v>
      </c>
      <c r="C5364" s="1">
        <f>IF(0=B5364,-1,LEFT(A5364,B5364-1)+0)</f>
        <v>-1</v>
      </c>
      <c r="D5364" s="1">
        <f>IF(B5364=0,-1,RIGHT(A5364,LEN(A5364)-B5364)+0)</f>
        <v>-1</v>
      </c>
      <c r="F5364" s="1">
        <f>IF(C5364&lt;0,443300000,44330*(1-POWER(C5364/$A$1,1/5.255))*1000)</f>
        <v>443300000</v>
      </c>
      <c r="H5364" s="5">
        <f t="shared" si="83"/>
        <v>0</v>
      </c>
    </row>
    <row r="5365" spans="1:8">
      <c r="A5365" s="3">
        <f>-10721 -1</f>
        <v>-10722</v>
      </c>
      <c r="B5365" s="1">
        <f>IF(ISERROR(SEARCH(" ",A5365)), 0, SEARCH(" ",A5365))</f>
        <v>0</v>
      </c>
      <c r="C5365" s="1">
        <f>IF(0=B5365,-1,LEFT(A5365,B5365-1)+0)</f>
        <v>-1</v>
      </c>
      <c r="D5365" s="1">
        <f>IF(B5365=0,-1,RIGHT(A5365,LEN(A5365)-B5365)+0)</f>
        <v>-1</v>
      </c>
      <c r="F5365" s="1">
        <f>IF(C5365&lt;0,443300000,44330*(1-POWER(C5365/$A$1,1/5.255))*1000)</f>
        <v>443300000</v>
      </c>
      <c r="H5365" s="5">
        <f t="shared" si="83"/>
        <v>0</v>
      </c>
    </row>
    <row r="5366" spans="1:8">
      <c r="A5366" s="3">
        <f>-10741 -1</f>
        <v>-10742</v>
      </c>
      <c r="B5366" s="1">
        <f>IF(ISERROR(SEARCH(" ",A5366)), 0, SEARCH(" ",A5366))</f>
        <v>0</v>
      </c>
      <c r="C5366" s="1">
        <f>IF(0=B5366,-1,LEFT(A5366,B5366-1)+0)</f>
        <v>-1</v>
      </c>
      <c r="D5366" s="1">
        <f>IF(B5366=0,-1,RIGHT(A5366,LEN(A5366)-B5366)+0)</f>
        <v>-1</v>
      </c>
      <c r="F5366" s="1">
        <f>IF(C5366&lt;0,443300000,44330*(1-POWER(C5366/$A$1,1/5.255))*1000)</f>
        <v>443300000</v>
      </c>
      <c r="H5366" s="5">
        <f t="shared" si="83"/>
        <v>0</v>
      </c>
    </row>
    <row r="5367" spans="1:8">
      <c r="A5367" s="3">
        <f>-10761 -1</f>
        <v>-10762</v>
      </c>
      <c r="B5367" s="1">
        <f>IF(ISERROR(SEARCH(" ",A5367)), 0, SEARCH(" ",A5367))</f>
        <v>0</v>
      </c>
      <c r="C5367" s="1">
        <f>IF(0=B5367,-1,LEFT(A5367,B5367-1)+0)</f>
        <v>-1</v>
      </c>
      <c r="D5367" s="1">
        <f>IF(B5367=0,-1,RIGHT(A5367,LEN(A5367)-B5367)+0)</f>
        <v>-1</v>
      </c>
      <c r="F5367" s="1">
        <f>IF(C5367&lt;0,443300000,44330*(1-POWER(C5367/$A$1,1/5.255))*1000)</f>
        <v>443300000</v>
      </c>
      <c r="H5367" s="5">
        <f t="shared" si="83"/>
        <v>0</v>
      </c>
    </row>
    <row r="5368" spans="1:8">
      <c r="A5368" s="3">
        <f>-10781 -1</f>
        <v>-10782</v>
      </c>
      <c r="B5368" s="1">
        <f>IF(ISERROR(SEARCH(" ",A5368)), 0, SEARCH(" ",A5368))</f>
        <v>0</v>
      </c>
      <c r="C5368" s="1">
        <f>IF(0=B5368,-1,LEFT(A5368,B5368-1)+0)</f>
        <v>-1</v>
      </c>
      <c r="D5368" s="1">
        <f>IF(B5368=0,-1,RIGHT(A5368,LEN(A5368)-B5368)+0)</f>
        <v>-1</v>
      </c>
      <c r="F5368" s="1">
        <f>IF(C5368&lt;0,443300000,44330*(1-POWER(C5368/$A$1,1/5.255))*1000)</f>
        <v>443300000</v>
      </c>
      <c r="H5368" s="5">
        <f t="shared" si="83"/>
        <v>0</v>
      </c>
    </row>
    <row r="5369" spans="1:8">
      <c r="A5369" s="3">
        <f>-10801 -1</f>
        <v>-10802</v>
      </c>
      <c r="B5369" s="1">
        <f>IF(ISERROR(SEARCH(" ",A5369)), 0, SEARCH(" ",A5369))</f>
        <v>0</v>
      </c>
      <c r="C5369" s="1">
        <f>IF(0=B5369,-1,LEFT(A5369,B5369-1)+0)</f>
        <v>-1</v>
      </c>
      <c r="D5369" s="1">
        <f>IF(B5369=0,-1,RIGHT(A5369,LEN(A5369)-B5369)+0)</f>
        <v>-1</v>
      </c>
      <c r="F5369" s="1">
        <f>IF(C5369&lt;0,443300000,44330*(1-POWER(C5369/$A$1,1/5.255))*1000)</f>
        <v>443300000</v>
      </c>
      <c r="H5369" s="5">
        <f t="shared" si="83"/>
        <v>0</v>
      </c>
    </row>
    <row r="5370" spans="1:8">
      <c r="A5370" s="3">
        <f>-10821 -1</f>
        <v>-10822</v>
      </c>
      <c r="B5370" s="1">
        <f>IF(ISERROR(SEARCH(" ",A5370)), 0, SEARCH(" ",A5370))</f>
        <v>0</v>
      </c>
      <c r="C5370" s="1">
        <f>IF(0=B5370,-1,LEFT(A5370,B5370-1)+0)</f>
        <v>-1</v>
      </c>
      <c r="D5370" s="1">
        <f>IF(B5370=0,-1,RIGHT(A5370,LEN(A5370)-B5370)+0)</f>
        <v>-1</v>
      </c>
      <c r="F5370" s="1">
        <f>IF(C5370&lt;0,443300000,44330*(1-POWER(C5370/$A$1,1/5.255))*1000)</f>
        <v>443300000</v>
      </c>
      <c r="H5370" s="5">
        <f t="shared" si="83"/>
        <v>0</v>
      </c>
    </row>
    <row r="5371" spans="1:8">
      <c r="A5371" s="3">
        <f>-10841 -1</f>
        <v>-10842</v>
      </c>
      <c r="B5371" s="1">
        <f>IF(ISERROR(SEARCH(" ",A5371)), 0, SEARCH(" ",A5371))</f>
        <v>0</v>
      </c>
      <c r="C5371" s="1">
        <f>IF(0=B5371,-1,LEFT(A5371,B5371-1)+0)</f>
        <v>-1</v>
      </c>
      <c r="D5371" s="1">
        <f>IF(B5371=0,-1,RIGHT(A5371,LEN(A5371)-B5371)+0)</f>
        <v>-1</v>
      </c>
      <c r="F5371" s="1">
        <f>IF(C5371&lt;0,443300000,44330*(1-POWER(C5371/$A$1,1/5.255))*1000)</f>
        <v>443300000</v>
      </c>
      <c r="H5371" s="5">
        <f t="shared" si="83"/>
        <v>0</v>
      </c>
    </row>
    <row r="5372" spans="1:8">
      <c r="A5372" s="3">
        <f>-10861 -1</f>
        <v>-10862</v>
      </c>
      <c r="B5372" s="1">
        <f>IF(ISERROR(SEARCH(" ",A5372)), 0, SEARCH(" ",A5372))</f>
        <v>0</v>
      </c>
      <c r="C5372" s="1">
        <f>IF(0=B5372,-1,LEFT(A5372,B5372-1)+0)</f>
        <v>-1</v>
      </c>
      <c r="D5372" s="1">
        <f>IF(B5372=0,-1,RIGHT(A5372,LEN(A5372)-B5372)+0)</f>
        <v>-1</v>
      </c>
      <c r="F5372" s="1">
        <f>IF(C5372&lt;0,443300000,44330*(1-POWER(C5372/$A$1,1/5.255))*1000)</f>
        <v>443300000</v>
      </c>
      <c r="H5372" s="5">
        <f t="shared" si="83"/>
        <v>0</v>
      </c>
    </row>
    <row r="5373" spans="1:8">
      <c r="A5373" s="3">
        <f>-10881 -1</f>
        <v>-10882</v>
      </c>
      <c r="B5373" s="1">
        <f>IF(ISERROR(SEARCH(" ",A5373)), 0, SEARCH(" ",A5373))</f>
        <v>0</v>
      </c>
      <c r="C5373" s="1">
        <f>IF(0=B5373,-1,LEFT(A5373,B5373-1)+0)</f>
        <v>-1</v>
      </c>
      <c r="D5373" s="1">
        <f>IF(B5373=0,-1,RIGHT(A5373,LEN(A5373)-B5373)+0)</f>
        <v>-1</v>
      </c>
      <c r="F5373" s="1">
        <f>IF(C5373&lt;0,443300000,44330*(1-POWER(C5373/$A$1,1/5.255))*1000)</f>
        <v>443300000</v>
      </c>
      <c r="H5373" s="5">
        <f t="shared" si="83"/>
        <v>0</v>
      </c>
    </row>
    <row r="5374" spans="1:8">
      <c r="A5374" s="3">
        <f>-10901 -1</f>
        <v>-10902</v>
      </c>
      <c r="B5374" s="1">
        <f>IF(ISERROR(SEARCH(" ",A5374)), 0, SEARCH(" ",A5374))</f>
        <v>0</v>
      </c>
      <c r="C5374" s="1">
        <f>IF(0=B5374,-1,LEFT(A5374,B5374-1)+0)</f>
        <v>-1</v>
      </c>
      <c r="D5374" s="1">
        <f>IF(B5374=0,-1,RIGHT(A5374,LEN(A5374)-B5374)+0)</f>
        <v>-1</v>
      </c>
      <c r="F5374" s="1">
        <f>IF(C5374&lt;0,443300000,44330*(1-POWER(C5374/$A$1,1/5.255))*1000)</f>
        <v>443300000</v>
      </c>
      <c r="H5374" s="5">
        <f t="shared" si="83"/>
        <v>0</v>
      </c>
    </row>
    <row r="5375" spans="1:8">
      <c r="A5375" s="3">
        <f>-10921 -1</f>
        <v>-10922</v>
      </c>
      <c r="B5375" s="1">
        <f>IF(ISERROR(SEARCH(" ",A5375)), 0, SEARCH(" ",A5375))</f>
        <v>0</v>
      </c>
      <c r="C5375" s="1">
        <f>IF(0=B5375,-1,LEFT(A5375,B5375-1)+0)</f>
        <v>-1</v>
      </c>
      <c r="D5375" s="1">
        <f>IF(B5375=0,-1,RIGHT(A5375,LEN(A5375)-B5375)+0)</f>
        <v>-1</v>
      </c>
      <c r="F5375" s="1">
        <f>IF(C5375&lt;0,443300000,44330*(1-POWER(C5375/$A$1,1/5.255))*1000)</f>
        <v>443300000</v>
      </c>
      <c r="H5375" s="5">
        <f t="shared" si="83"/>
        <v>0</v>
      </c>
    </row>
    <row r="5376" spans="1:8">
      <c r="A5376" s="3">
        <f>-10941 -1</f>
        <v>-10942</v>
      </c>
      <c r="B5376" s="1">
        <f>IF(ISERROR(SEARCH(" ",A5376)), 0, SEARCH(" ",A5376))</f>
        <v>0</v>
      </c>
      <c r="C5376" s="1">
        <f>IF(0=B5376,-1,LEFT(A5376,B5376-1)+0)</f>
        <v>-1</v>
      </c>
      <c r="D5376" s="1">
        <f>IF(B5376=0,-1,RIGHT(A5376,LEN(A5376)-B5376)+0)</f>
        <v>-1</v>
      </c>
      <c r="F5376" s="1">
        <f>IF(C5376&lt;0,443300000,44330*(1-POWER(C5376/$A$1,1/5.255))*1000)</f>
        <v>443300000</v>
      </c>
      <c r="H5376" s="5">
        <f t="shared" si="83"/>
        <v>0</v>
      </c>
    </row>
    <row r="5377" spans="1:8">
      <c r="A5377" s="3">
        <f>-10961 -1</f>
        <v>-10962</v>
      </c>
      <c r="B5377" s="1">
        <f>IF(ISERROR(SEARCH(" ",A5377)), 0, SEARCH(" ",A5377))</f>
        <v>0</v>
      </c>
      <c r="C5377" s="1">
        <f>IF(0=B5377,-1,LEFT(A5377,B5377-1)+0)</f>
        <v>-1</v>
      </c>
      <c r="D5377" s="1">
        <f>IF(B5377=0,-1,RIGHT(A5377,LEN(A5377)-B5377)+0)</f>
        <v>-1</v>
      </c>
      <c r="F5377" s="1">
        <f>IF(C5377&lt;0,443300000,44330*(1-POWER(C5377/$A$1,1/5.255))*1000)</f>
        <v>443300000</v>
      </c>
      <c r="H5377" s="5">
        <f t="shared" si="83"/>
        <v>0</v>
      </c>
    </row>
    <row r="5378" spans="1:8">
      <c r="A5378" s="3">
        <f>-10981 -1</f>
        <v>-10982</v>
      </c>
      <c r="B5378" s="1">
        <f>IF(ISERROR(SEARCH(" ",A5378)), 0, SEARCH(" ",A5378))</f>
        <v>0</v>
      </c>
      <c r="C5378" s="1">
        <f>IF(0=B5378,-1,LEFT(A5378,B5378-1)+0)</f>
        <v>-1</v>
      </c>
      <c r="D5378" s="1">
        <f>IF(B5378=0,-1,RIGHT(A5378,LEN(A5378)-B5378)+0)</f>
        <v>-1</v>
      </c>
      <c r="F5378" s="1">
        <f>IF(C5378&lt;0,443300000,44330*(1-POWER(C5378/$A$1,1/5.255))*1000)</f>
        <v>443300000</v>
      </c>
      <c r="H5378" s="5">
        <f t="shared" si="83"/>
        <v>0</v>
      </c>
    </row>
    <row r="5379" spans="1:8">
      <c r="A5379" s="3">
        <f>-11001 -1</f>
        <v>-11002</v>
      </c>
      <c r="B5379" s="1">
        <f>IF(ISERROR(SEARCH(" ",A5379)), 0, SEARCH(" ",A5379))</f>
        <v>0</v>
      </c>
      <c r="C5379" s="1">
        <f>IF(0=B5379,-1,LEFT(A5379,B5379-1)+0)</f>
        <v>-1</v>
      </c>
      <c r="D5379" s="1">
        <f>IF(B5379=0,-1,RIGHT(A5379,LEN(A5379)-B5379)+0)</f>
        <v>-1</v>
      </c>
      <c r="F5379" s="1">
        <f>IF(C5379&lt;0,443300000,44330*(1-POWER(C5379/$A$1,1/5.255))*1000)</f>
        <v>443300000</v>
      </c>
      <c r="H5379" s="5">
        <f t="shared" si="83"/>
        <v>0</v>
      </c>
    </row>
    <row r="5380" spans="1:8">
      <c r="A5380" s="3">
        <f>-11021 -1</f>
        <v>-11022</v>
      </c>
      <c r="B5380" s="1">
        <f>IF(ISERROR(SEARCH(" ",A5380)), 0, SEARCH(" ",A5380))</f>
        <v>0</v>
      </c>
      <c r="C5380" s="1">
        <f>IF(0=B5380,-1,LEFT(A5380,B5380-1)+0)</f>
        <v>-1</v>
      </c>
      <c r="D5380" s="1">
        <f>IF(B5380=0,-1,RIGHT(A5380,LEN(A5380)-B5380)+0)</f>
        <v>-1</v>
      </c>
      <c r="F5380" s="1">
        <f>IF(C5380&lt;0,443300000,44330*(1-POWER(C5380/$A$1,1/5.255))*1000)</f>
        <v>443300000</v>
      </c>
      <c r="H5380" s="5">
        <f t="shared" ref="H5380:H5443" si="84">IF(D5380&gt;0,ABS((F5380-D5380)/D5380),0)</f>
        <v>0</v>
      </c>
    </row>
    <row r="5381" spans="1:8">
      <c r="A5381" s="3">
        <f>-11041 -1</f>
        <v>-11042</v>
      </c>
      <c r="B5381" s="1">
        <f>IF(ISERROR(SEARCH(" ",A5381)), 0, SEARCH(" ",A5381))</f>
        <v>0</v>
      </c>
      <c r="C5381" s="1">
        <f>IF(0=B5381,-1,LEFT(A5381,B5381-1)+0)</f>
        <v>-1</v>
      </c>
      <c r="D5381" s="1">
        <f>IF(B5381=0,-1,RIGHT(A5381,LEN(A5381)-B5381)+0)</f>
        <v>-1</v>
      </c>
      <c r="F5381" s="1">
        <f>IF(C5381&lt;0,443300000,44330*(1-POWER(C5381/$A$1,1/5.255))*1000)</f>
        <v>443300000</v>
      </c>
      <c r="H5381" s="5">
        <f t="shared" si="84"/>
        <v>0</v>
      </c>
    </row>
    <row r="5382" spans="1:8">
      <c r="A5382" s="3">
        <f>-11061 -1</f>
        <v>-11062</v>
      </c>
      <c r="B5382" s="1">
        <f>IF(ISERROR(SEARCH(" ",A5382)), 0, SEARCH(" ",A5382))</f>
        <v>0</v>
      </c>
      <c r="C5382" s="1">
        <f>IF(0=B5382,-1,LEFT(A5382,B5382-1)+0)</f>
        <v>-1</v>
      </c>
      <c r="D5382" s="1">
        <f>IF(B5382=0,-1,RIGHT(A5382,LEN(A5382)-B5382)+0)</f>
        <v>-1</v>
      </c>
      <c r="F5382" s="1">
        <f>IF(C5382&lt;0,443300000,44330*(1-POWER(C5382/$A$1,1/5.255))*1000)</f>
        <v>443300000</v>
      </c>
      <c r="H5382" s="5">
        <f t="shared" si="84"/>
        <v>0</v>
      </c>
    </row>
    <row r="5383" spans="1:8">
      <c r="A5383" s="3">
        <f>-11081 -1</f>
        <v>-11082</v>
      </c>
      <c r="B5383" s="1">
        <f>IF(ISERROR(SEARCH(" ",A5383)), 0, SEARCH(" ",A5383))</f>
        <v>0</v>
      </c>
      <c r="C5383" s="1">
        <f>IF(0=B5383,-1,LEFT(A5383,B5383-1)+0)</f>
        <v>-1</v>
      </c>
      <c r="D5383" s="1">
        <f>IF(B5383=0,-1,RIGHT(A5383,LEN(A5383)-B5383)+0)</f>
        <v>-1</v>
      </c>
      <c r="F5383" s="1">
        <f>IF(C5383&lt;0,443300000,44330*(1-POWER(C5383/$A$1,1/5.255))*1000)</f>
        <v>443300000</v>
      </c>
      <c r="H5383" s="5">
        <f t="shared" si="84"/>
        <v>0</v>
      </c>
    </row>
    <row r="5384" spans="1:8">
      <c r="A5384" s="3">
        <f>-11101 -1</f>
        <v>-11102</v>
      </c>
      <c r="B5384" s="1">
        <f>IF(ISERROR(SEARCH(" ",A5384)), 0, SEARCH(" ",A5384))</f>
        <v>0</v>
      </c>
      <c r="C5384" s="1">
        <f>IF(0=B5384,-1,LEFT(A5384,B5384-1)+0)</f>
        <v>-1</v>
      </c>
      <c r="D5384" s="1">
        <f>IF(B5384=0,-1,RIGHT(A5384,LEN(A5384)-B5384)+0)</f>
        <v>-1</v>
      </c>
      <c r="F5384" s="1">
        <f>IF(C5384&lt;0,443300000,44330*(1-POWER(C5384/$A$1,1/5.255))*1000)</f>
        <v>443300000</v>
      </c>
      <c r="H5384" s="5">
        <f t="shared" si="84"/>
        <v>0</v>
      </c>
    </row>
    <row r="5385" spans="1:8">
      <c r="A5385" s="3">
        <f>-11121 -1</f>
        <v>-11122</v>
      </c>
      <c r="B5385" s="1">
        <f>IF(ISERROR(SEARCH(" ",A5385)), 0, SEARCH(" ",A5385))</f>
        <v>0</v>
      </c>
      <c r="C5385" s="1">
        <f>IF(0=B5385,-1,LEFT(A5385,B5385-1)+0)</f>
        <v>-1</v>
      </c>
      <c r="D5385" s="1">
        <f>IF(B5385=0,-1,RIGHT(A5385,LEN(A5385)-B5385)+0)</f>
        <v>-1</v>
      </c>
      <c r="F5385" s="1">
        <f>IF(C5385&lt;0,443300000,44330*(1-POWER(C5385/$A$1,1/5.255))*1000)</f>
        <v>443300000</v>
      </c>
      <c r="H5385" s="5">
        <f t="shared" si="84"/>
        <v>0</v>
      </c>
    </row>
    <row r="5386" spans="1:8">
      <c r="A5386" s="3">
        <f>-11141 -1</f>
        <v>-11142</v>
      </c>
      <c r="B5386" s="1">
        <f>IF(ISERROR(SEARCH(" ",A5386)), 0, SEARCH(" ",A5386))</f>
        <v>0</v>
      </c>
      <c r="C5386" s="1">
        <f>IF(0=B5386,-1,LEFT(A5386,B5386-1)+0)</f>
        <v>-1</v>
      </c>
      <c r="D5386" s="1">
        <f>IF(B5386=0,-1,RIGHT(A5386,LEN(A5386)-B5386)+0)</f>
        <v>-1</v>
      </c>
      <c r="F5386" s="1">
        <f>IF(C5386&lt;0,443300000,44330*(1-POWER(C5386/$A$1,1/5.255))*1000)</f>
        <v>443300000</v>
      </c>
      <c r="H5386" s="5">
        <f t="shared" si="84"/>
        <v>0</v>
      </c>
    </row>
    <row r="5387" spans="1:8">
      <c r="A5387" s="3">
        <f>-11161 -1</f>
        <v>-11162</v>
      </c>
      <c r="B5387" s="1">
        <f>IF(ISERROR(SEARCH(" ",A5387)), 0, SEARCH(" ",A5387))</f>
        <v>0</v>
      </c>
      <c r="C5387" s="1">
        <f>IF(0=B5387,-1,LEFT(A5387,B5387-1)+0)</f>
        <v>-1</v>
      </c>
      <c r="D5387" s="1">
        <f>IF(B5387=0,-1,RIGHT(A5387,LEN(A5387)-B5387)+0)</f>
        <v>-1</v>
      </c>
      <c r="F5387" s="1">
        <f>IF(C5387&lt;0,443300000,44330*(1-POWER(C5387/$A$1,1/5.255))*1000)</f>
        <v>443300000</v>
      </c>
      <c r="H5387" s="5">
        <f t="shared" si="84"/>
        <v>0</v>
      </c>
    </row>
    <row r="5388" spans="1:8">
      <c r="A5388" s="3">
        <f>-11181 -1</f>
        <v>-11182</v>
      </c>
      <c r="B5388" s="1">
        <f>IF(ISERROR(SEARCH(" ",A5388)), 0, SEARCH(" ",A5388))</f>
        <v>0</v>
      </c>
      <c r="C5388" s="1">
        <f>IF(0=B5388,-1,LEFT(A5388,B5388-1)+0)</f>
        <v>-1</v>
      </c>
      <c r="D5388" s="1">
        <f>IF(B5388=0,-1,RIGHT(A5388,LEN(A5388)-B5388)+0)</f>
        <v>-1</v>
      </c>
      <c r="F5388" s="1">
        <f>IF(C5388&lt;0,443300000,44330*(1-POWER(C5388/$A$1,1/5.255))*1000)</f>
        <v>443300000</v>
      </c>
      <c r="H5388" s="5">
        <f t="shared" si="84"/>
        <v>0</v>
      </c>
    </row>
    <row r="5389" spans="1:8">
      <c r="A5389" s="3">
        <f>-11201 -1</f>
        <v>-11202</v>
      </c>
      <c r="B5389" s="1">
        <f>IF(ISERROR(SEARCH(" ",A5389)), 0, SEARCH(" ",A5389))</f>
        <v>0</v>
      </c>
      <c r="C5389" s="1">
        <f>IF(0=B5389,-1,LEFT(A5389,B5389-1)+0)</f>
        <v>-1</v>
      </c>
      <c r="D5389" s="1">
        <f>IF(B5389=0,-1,RIGHT(A5389,LEN(A5389)-B5389)+0)</f>
        <v>-1</v>
      </c>
      <c r="F5389" s="1">
        <f>IF(C5389&lt;0,443300000,44330*(1-POWER(C5389/$A$1,1/5.255))*1000)</f>
        <v>443300000</v>
      </c>
      <c r="H5389" s="5">
        <f t="shared" si="84"/>
        <v>0</v>
      </c>
    </row>
    <row r="5390" spans="1:8">
      <c r="A5390" s="3">
        <f>-11221 -1</f>
        <v>-11222</v>
      </c>
      <c r="B5390" s="1">
        <f>IF(ISERROR(SEARCH(" ",A5390)), 0, SEARCH(" ",A5390))</f>
        <v>0</v>
      </c>
      <c r="C5390" s="1">
        <f>IF(0=B5390,-1,LEFT(A5390,B5390-1)+0)</f>
        <v>-1</v>
      </c>
      <c r="D5390" s="1">
        <f>IF(B5390=0,-1,RIGHT(A5390,LEN(A5390)-B5390)+0)</f>
        <v>-1</v>
      </c>
      <c r="F5390" s="1">
        <f>IF(C5390&lt;0,443300000,44330*(1-POWER(C5390/$A$1,1/5.255))*1000)</f>
        <v>443300000</v>
      </c>
      <c r="H5390" s="5">
        <f t="shared" si="84"/>
        <v>0</v>
      </c>
    </row>
    <row r="5391" spans="1:8">
      <c r="A5391" s="3">
        <f>-11241 -1</f>
        <v>-11242</v>
      </c>
      <c r="B5391" s="1">
        <f>IF(ISERROR(SEARCH(" ",A5391)), 0, SEARCH(" ",A5391))</f>
        <v>0</v>
      </c>
      <c r="C5391" s="1">
        <f>IF(0=B5391,-1,LEFT(A5391,B5391-1)+0)</f>
        <v>-1</v>
      </c>
      <c r="D5391" s="1">
        <f>IF(B5391=0,-1,RIGHT(A5391,LEN(A5391)-B5391)+0)</f>
        <v>-1</v>
      </c>
      <c r="F5391" s="1">
        <f>IF(C5391&lt;0,443300000,44330*(1-POWER(C5391/$A$1,1/5.255))*1000)</f>
        <v>443300000</v>
      </c>
      <c r="H5391" s="5">
        <f t="shared" si="84"/>
        <v>0</v>
      </c>
    </row>
    <row r="5392" spans="1:8">
      <c r="A5392" s="3">
        <f>-11261 -1</f>
        <v>-11262</v>
      </c>
      <c r="B5392" s="1">
        <f>IF(ISERROR(SEARCH(" ",A5392)), 0, SEARCH(" ",A5392))</f>
        <v>0</v>
      </c>
      <c r="C5392" s="1">
        <f>IF(0=B5392,-1,LEFT(A5392,B5392-1)+0)</f>
        <v>-1</v>
      </c>
      <c r="D5392" s="1">
        <f>IF(B5392=0,-1,RIGHT(A5392,LEN(A5392)-B5392)+0)</f>
        <v>-1</v>
      </c>
      <c r="F5392" s="1">
        <f>IF(C5392&lt;0,443300000,44330*(1-POWER(C5392/$A$1,1/5.255))*1000)</f>
        <v>443300000</v>
      </c>
      <c r="H5392" s="5">
        <f t="shared" si="84"/>
        <v>0</v>
      </c>
    </row>
    <row r="5393" spans="1:8">
      <c r="A5393" s="3">
        <f>-11281 -1</f>
        <v>-11282</v>
      </c>
      <c r="B5393" s="1">
        <f>IF(ISERROR(SEARCH(" ",A5393)), 0, SEARCH(" ",A5393))</f>
        <v>0</v>
      </c>
      <c r="C5393" s="1">
        <f>IF(0=B5393,-1,LEFT(A5393,B5393-1)+0)</f>
        <v>-1</v>
      </c>
      <c r="D5393" s="1">
        <f>IF(B5393=0,-1,RIGHT(A5393,LEN(A5393)-B5393)+0)</f>
        <v>-1</v>
      </c>
      <c r="F5393" s="1">
        <f>IF(C5393&lt;0,443300000,44330*(1-POWER(C5393/$A$1,1/5.255))*1000)</f>
        <v>443300000</v>
      </c>
      <c r="H5393" s="5">
        <f t="shared" si="84"/>
        <v>0</v>
      </c>
    </row>
    <row r="5394" spans="1:8">
      <c r="A5394" s="3">
        <f>-11301 -1</f>
        <v>-11302</v>
      </c>
      <c r="B5394" s="1">
        <f>IF(ISERROR(SEARCH(" ",A5394)), 0, SEARCH(" ",A5394))</f>
        <v>0</v>
      </c>
      <c r="C5394" s="1">
        <f>IF(0=B5394,-1,LEFT(A5394,B5394-1)+0)</f>
        <v>-1</v>
      </c>
      <c r="D5394" s="1">
        <f>IF(B5394=0,-1,RIGHT(A5394,LEN(A5394)-B5394)+0)</f>
        <v>-1</v>
      </c>
      <c r="F5394" s="1">
        <f>IF(C5394&lt;0,443300000,44330*(1-POWER(C5394/$A$1,1/5.255))*1000)</f>
        <v>443300000</v>
      </c>
      <c r="H5394" s="5">
        <f t="shared" si="84"/>
        <v>0</v>
      </c>
    </row>
    <row r="5395" spans="1:8">
      <c r="A5395" s="3">
        <f>-11321 -1</f>
        <v>-11322</v>
      </c>
      <c r="B5395" s="1">
        <f>IF(ISERROR(SEARCH(" ",A5395)), 0, SEARCH(" ",A5395))</f>
        <v>0</v>
      </c>
      <c r="C5395" s="1">
        <f>IF(0=B5395,-1,LEFT(A5395,B5395-1)+0)</f>
        <v>-1</v>
      </c>
      <c r="D5395" s="1">
        <f>IF(B5395=0,-1,RIGHT(A5395,LEN(A5395)-B5395)+0)</f>
        <v>-1</v>
      </c>
      <c r="F5395" s="1">
        <f>IF(C5395&lt;0,443300000,44330*(1-POWER(C5395/$A$1,1/5.255))*1000)</f>
        <v>443300000</v>
      </c>
      <c r="H5395" s="5">
        <f t="shared" si="84"/>
        <v>0</v>
      </c>
    </row>
    <row r="5396" spans="1:8">
      <c r="A5396" s="3">
        <f>-11341 -1</f>
        <v>-11342</v>
      </c>
      <c r="B5396" s="1">
        <f>IF(ISERROR(SEARCH(" ",A5396)), 0, SEARCH(" ",A5396))</f>
        <v>0</v>
      </c>
      <c r="C5396" s="1">
        <f>IF(0=B5396,-1,LEFT(A5396,B5396-1)+0)</f>
        <v>-1</v>
      </c>
      <c r="D5396" s="1">
        <f>IF(B5396=0,-1,RIGHT(A5396,LEN(A5396)-B5396)+0)</f>
        <v>-1</v>
      </c>
      <c r="F5396" s="1">
        <f>IF(C5396&lt;0,443300000,44330*(1-POWER(C5396/$A$1,1/5.255))*1000)</f>
        <v>443300000</v>
      </c>
      <c r="H5396" s="5">
        <f t="shared" si="84"/>
        <v>0</v>
      </c>
    </row>
    <row r="5397" spans="1:8">
      <c r="A5397" s="3">
        <f>-11361 -1</f>
        <v>-11362</v>
      </c>
      <c r="B5397" s="1">
        <f>IF(ISERROR(SEARCH(" ",A5397)), 0, SEARCH(" ",A5397))</f>
        <v>0</v>
      </c>
      <c r="C5397" s="1">
        <f>IF(0=B5397,-1,LEFT(A5397,B5397-1)+0)</f>
        <v>-1</v>
      </c>
      <c r="D5397" s="1">
        <f>IF(B5397=0,-1,RIGHT(A5397,LEN(A5397)-B5397)+0)</f>
        <v>-1</v>
      </c>
      <c r="F5397" s="1">
        <f>IF(C5397&lt;0,443300000,44330*(1-POWER(C5397/$A$1,1/5.255))*1000)</f>
        <v>443300000</v>
      </c>
      <c r="H5397" s="5">
        <f t="shared" si="84"/>
        <v>0</v>
      </c>
    </row>
    <row r="5398" spans="1:8">
      <c r="A5398" s="3">
        <f>-11381 -1</f>
        <v>-11382</v>
      </c>
      <c r="B5398" s="1">
        <f>IF(ISERROR(SEARCH(" ",A5398)), 0, SEARCH(" ",A5398))</f>
        <v>0</v>
      </c>
      <c r="C5398" s="1">
        <f>IF(0=B5398,-1,LEFT(A5398,B5398-1)+0)</f>
        <v>-1</v>
      </c>
      <c r="D5398" s="1">
        <f>IF(B5398=0,-1,RIGHT(A5398,LEN(A5398)-B5398)+0)</f>
        <v>-1</v>
      </c>
      <c r="F5398" s="1">
        <f>IF(C5398&lt;0,443300000,44330*(1-POWER(C5398/$A$1,1/5.255))*1000)</f>
        <v>443300000</v>
      </c>
      <c r="H5398" s="5">
        <f t="shared" si="84"/>
        <v>0</v>
      </c>
    </row>
    <row r="5399" spans="1:8">
      <c r="A5399" s="3">
        <f>-11401 -1</f>
        <v>-11402</v>
      </c>
      <c r="B5399" s="1">
        <f>IF(ISERROR(SEARCH(" ",A5399)), 0, SEARCH(" ",A5399))</f>
        <v>0</v>
      </c>
      <c r="C5399" s="1">
        <f>IF(0=B5399,-1,LEFT(A5399,B5399-1)+0)</f>
        <v>-1</v>
      </c>
      <c r="D5399" s="1">
        <f>IF(B5399=0,-1,RIGHT(A5399,LEN(A5399)-B5399)+0)</f>
        <v>-1</v>
      </c>
      <c r="F5399" s="1">
        <f>IF(C5399&lt;0,443300000,44330*(1-POWER(C5399/$A$1,1/5.255))*1000)</f>
        <v>443300000</v>
      </c>
      <c r="H5399" s="5">
        <f t="shared" si="84"/>
        <v>0</v>
      </c>
    </row>
    <row r="5400" spans="1:8">
      <c r="A5400" s="3">
        <f>-11421 -1</f>
        <v>-11422</v>
      </c>
      <c r="B5400" s="1">
        <f>IF(ISERROR(SEARCH(" ",A5400)), 0, SEARCH(" ",A5400))</f>
        <v>0</v>
      </c>
      <c r="C5400" s="1">
        <f>IF(0=B5400,-1,LEFT(A5400,B5400-1)+0)</f>
        <v>-1</v>
      </c>
      <c r="D5400" s="1">
        <f>IF(B5400=0,-1,RIGHT(A5400,LEN(A5400)-B5400)+0)</f>
        <v>-1</v>
      </c>
      <c r="F5400" s="1">
        <f>IF(C5400&lt;0,443300000,44330*(1-POWER(C5400/$A$1,1/5.255))*1000)</f>
        <v>443300000</v>
      </c>
      <c r="H5400" s="5">
        <f t="shared" si="84"/>
        <v>0</v>
      </c>
    </row>
    <row r="5401" spans="1:8">
      <c r="A5401" s="3">
        <f>-11441 -1</f>
        <v>-11442</v>
      </c>
      <c r="B5401" s="1">
        <f>IF(ISERROR(SEARCH(" ",A5401)), 0, SEARCH(" ",A5401))</f>
        <v>0</v>
      </c>
      <c r="C5401" s="1">
        <f>IF(0=B5401,-1,LEFT(A5401,B5401-1)+0)</f>
        <v>-1</v>
      </c>
      <c r="D5401" s="1">
        <f>IF(B5401=0,-1,RIGHT(A5401,LEN(A5401)-B5401)+0)</f>
        <v>-1</v>
      </c>
      <c r="F5401" s="1">
        <f>IF(C5401&lt;0,443300000,44330*(1-POWER(C5401/$A$1,1/5.255))*1000)</f>
        <v>443300000</v>
      </c>
      <c r="H5401" s="5">
        <f t="shared" si="84"/>
        <v>0</v>
      </c>
    </row>
    <row r="5402" spans="1:8">
      <c r="A5402" s="3">
        <f>-11461 -1</f>
        <v>-11462</v>
      </c>
      <c r="B5402" s="1">
        <f>IF(ISERROR(SEARCH(" ",A5402)), 0, SEARCH(" ",A5402))</f>
        <v>0</v>
      </c>
      <c r="C5402" s="1">
        <f>IF(0=B5402,-1,LEFT(A5402,B5402-1)+0)</f>
        <v>-1</v>
      </c>
      <c r="D5402" s="1">
        <f>IF(B5402=0,-1,RIGHT(A5402,LEN(A5402)-B5402)+0)</f>
        <v>-1</v>
      </c>
      <c r="F5402" s="1">
        <f>IF(C5402&lt;0,443300000,44330*(1-POWER(C5402/$A$1,1/5.255))*1000)</f>
        <v>443300000</v>
      </c>
      <c r="H5402" s="5">
        <f t="shared" si="84"/>
        <v>0</v>
      </c>
    </row>
    <row r="5403" spans="1:8">
      <c r="A5403" s="3">
        <f>-11481 -1</f>
        <v>-11482</v>
      </c>
      <c r="B5403" s="1">
        <f>IF(ISERROR(SEARCH(" ",A5403)), 0, SEARCH(" ",A5403))</f>
        <v>0</v>
      </c>
      <c r="C5403" s="1">
        <f>IF(0=B5403,-1,LEFT(A5403,B5403-1)+0)</f>
        <v>-1</v>
      </c>
      <c r="D5403" s="1">
        <f>IF(B5403=0,-1,RIGHT(A5403,LEN(A5403)-B5403)+0)</f>
        <v>-1</v>
      </c>
      <c r="F5403" s="1">
        <f>IF(C5403&lt;0,443300000,44330*(1-POWER(C5403/$A$1,1/5.255))*1000)</f>
        <v>443300000</v>
      </c>
      <c r="H5403" s="5">
        <f t="shared" si="84"/>
        <v>0</v>
      </c>
    </row>
    <row r="5404" spans="1:8">
      <c r="A5404" s="3">
        <f>-11501 -1</f>
        <v>-11502</v>
      </c>
      <c r="B5404" s="1">
        <f>IF(ISERROR(SEARCH(" ",A5404)), 0, SEARCH(" ",A5404))</f>
        <v>0</v>
      </c>
      <c r="C5404" s="1">
        <f>IF(0=B5404,-1,LEFT(A5404,B5404-1)+0)</f>
        <v>-1</v>
      </c>
      <c r="D5404" s="1">
        <f>IF(B5404=0,-1,RIGHT(A5404,LEN(A5404)-B5404)+0)</f>
        <v>-1</v>
      </c>
      <c r="F5404" s="1">
        <f>IF(C5404&lt;0,443300000,44330*(1-POWER(C5404/$A$1,1/5.255))*1000)</f>
        <v>443300000</v>
      </c>
      <c r="H5404" s="5">
        <f t="shared" si="84"/>
        <v>0</v>
      </c>
    </row>
    <row r="5405" spans="1:8">
      <c r="A5405" s="3">
        <f>-11521 -1</f>
        <v>-11522</v>
      </c>
      <c r="B5405" s="1">
        <f>IF(ISERROR(SEARCH(" ",A5405)), 0, SEARCH(" ",A5405))</f>
        <v>0</v>
      </c>
      <c r="C5405" s="1">
        <f>IF(0=B5405,-1,LEFT(A5405,B5405-1)+0)</f>
        <v>-1</v>
      </c>
      <c r="D5405" s="1">
        <f>IF(B5405=0,-1,RIGHT(A5405,LEN(A5405)-B5405)+0)</f>
        <v>-1</v>
      </c>
      <c r="F5405" s="1">
        <f>IF(C5405&lt;0,443300000,44330*(1-POWER(C5405/$A$1,1/5.255))*1000)</f>
        <v>443300000</v>
      </c>
      <c r="H5405" s="5">
        <f t="shared" si="84"/>
        <v>0</v>
      </c>
    </row>
    <row r="5406" spans="1:8">
      <c r="A5406" s="3">
        <f>-11541 -1</f>
        <v>-11542</v>
      </c>
      <c r="B5406" s="1">
        <f>IF(ISERROR(SEARCH(" ",A5406)), 0, SEARCH(" ",A5406))</f>
        <v>0</v>
      </c>
      <c r="C5406" s="1">
        <f>IF(0=B5406,-1,LEFT(A5406,B5406-1)+0)</f>
        <v>-1</v>
      </c>
      <c r="D5406" s="1">
        <f>IF(B5406=0,-1,RIGHT(A5406,LEN(A5406)-B5406)+0)</f>
        <v>-1</v>
      </c>
      <c r="F5406" s="1">
        <f>IF(C5406&lt;0,443300000,44330*(1-POWER(C5406/$A$1,1/5.255))*1000)</f>
        <v>443300000</v>
      </c>
      <c r="H5406" s="5">
        <f t="shared" si="84"/>
        <v>0</v>
      </c>
    </row>
    <row r="5407" spans="1:8">
      <c r="A5407" s="3">
        <f>-11561 -1</f>
        <v>-11562</v>
      </c>
      <c r="B5407" s="1">
        <f>IF(ISERROR(SEARCH(" ",A5407)), 0, SEARCH(" ",A5407))</f>
        <v>0</v>
      </c>
      <c r="C5407" s="1">
        <f>IF(0=B5407,-1,LEFT(A5407,B5407-1)+0)</f>
        <v>-1</v>
      </c>
      <c r="D5407" s="1">
        <f>IF(B5407=0,-1,RIGHT(A5407,LEN(A5407)-B5407)+0)</f>
        <v>-1</v>
      </c>
      <c r="F5407" s="1">
        <f>IF(C5407&lt;0,443300000,44330*(1-POWER(C5407/$A$1,1/5.255))*1000)</f>
        <v>443300000</v>
      </c>
      <c r="H5407" s="5">
        <f t="shared" si="84"/>
        <v>0</v>
      </c>
    </row>
    <row r="5408" spans="1:8">
      <c r="A5408" s="3">
        <f>-11581 -1</f>
        <v>-11582</v>
      </c>
      <c r="B5408" s="1">
        <f>IF(ISERROR(SEARCH(" ",A5408)), 0, SEARCH(" ",A5408))</f>
        <v>0</v>
      </c>
      <c r="C5408" s="1">
        <f>IF(0=B5408,-1,LEFT(A5408,B5408-1)+0)</f>
        <v>-1</v>
      </c>
      <c r="D5408" s="1">
        <f>IF(B5408=0,-1,RIGHT(A5408,LEN(A5408)-B5408)+0)</f>
        <v>-1</v>
      </c>
      <c r="F5408" s="1">
        <f>IF(C5408&lt;0,443300000,44330*(1-POWER(C5408/$A$1,1/5.255))*1000)</f>
        <v>443300000</v>
      </c>
      <c r="H5408" s="5">
        <f t="shared" si="84"/>
        <v>0</v>
      </c>
    </row>
    <row r="5409" spans="1:8">
      <c r="A5409" s="3">
        <f>-11601 -1</f>
        <v>-11602</v>
      </c>
      <c r="B5409" s="1">
        <f>IF(ISERROR(SEARCH(" ",A5409)), 0, SEARCH(" ",A5409))</f>
        <v>0</v>
      </c>
      <c r="C5409" s="1">
        <f>IF(0=B5409,-1,LEFT(A5409,B5409-1)+0)</f>
        <v>-1</v>
      </c>
      <c r="D5409" s="1">
        <f>IF(B5409=0,-1,RIGHT(A5409,LEN(A5409)-B5409)+0)</f>
        <v>-1</v>
      </c>
      <c r="F5409" s="1">
        <f>IF(C5409&lt;0,443300000,44330*(1-POWER(C5409/$A$1,1/5.255))*1000)</f>
        <v>443300000</v>
      </c>
      <c r="H5409" s="5">
        <f t="shared" si="84"/>
        <v>0</v>
      </c>
    </row>
    <row r="5410" spans="1:8">
      <c r="A5410" s="3">
        <f>-11621 -1</f>
        <v>-11622</v>
      </c>
      <c r="B5410" s="1">
        <f>IF(ISERROR(SEARCH(" ",A5410)), 0, SEARCH(" ",A5410))</f>
        <v>0</v>
      </c>
      <c r="C5410" s="1">
        <f>IF(0=B5410,-1,LEFT(A5410,B5410-1)+0)</f>
        <v>-1</v>
      </c>
      <c r="D5410" s="1">
        <f>IF(B5410=0,-1,RIGHT(A5410,LEN(A5410)-B5410)+0)</f>
        <v>-1</v>
      </c>
      <c r="F5410" s="1">
        <f>IF(C5410&lt;0,443300000,44330*(1-POWER(C5410/$A$1,1/5.255))*1000)</f>
        <v>443300000</v>
      </c>
      <c r="H5410" s="5">
        <f t="shared" si="84"/>
        <v>0</v>
      </c>
    </row>
    <row r="5411" spans="1:8">
      <c r="A5411" s="3">
        <f>-11641 -1</f>
        <v>-11642</v>
      </c>
      <c r="B5411" s="1">
        <f>IF(ISERROR(SEARCH(" ",A5411)), 0, SEARCH(" ",A5411))</f>
        <v>0</v>
      </c>
      <c r="C5411" s="1">
        <f>IF(0=B5411,-1,LEFT(A5411,B5411-1)+0)</f>
        <v>-1</v>
      </c>
      <c r="D5411" s="1">
        <f>IF(B5411=0,-1,RIGHT(A5411,LEN(A5411)-B5411)+0)</f>
        <v>-1</v>
      </c>
      <c r="F5411" s="1">
        <f>IF(C5411&lt;0,443300000,44330*(1-POWER(C5411/$A$1,1/5.255))*1000)</f>
        <v>443300000</v>
      </c>
      <c r="H5411" s="5">
        <f t="shared" si="84"/>
        <v>0</v>
      </c>
    </row>
    <row r="5412" spans="1:8">
      <c r="A5412" s="3">
        <f>-11661 -1</f>
        <v>-11662</v>
      </c>
      <c r="B5412" s="1">
        <f>IF(ISERROR(SEARCH(" ",A5412)), 0, SEARCH(" ",A5412))</f>
        <v>0</v>
      </c>
      <c r="C5412" s="1">
        <f>IF(0=B5412,-1,LEFT(A5412,B5412-1)+0)</f>
        <v>-1</v>
      </c>
      <c r="D5412" s="1">
        <f>IF(B5412=0,-1,RIGHT(A5412,LEN(A5412)-B5412)+0)</f>
        <v>-1</v>
      </c>
      <c r="F5412" s="1">
        <f>IF(C5412&lt;0,443300000,44330*(1-POWER(C5412/$A$1,1/5.255))*1000)</f>
        <v>443300000</v>
      </c>
      <c r="H5412" s="5">
        <f t="shared" si="84"/>
        <v>0</v>
      </c>
    </row>
    <row r="5413" spans="1:8">
      <c r="A5413" s="3">
        <f>-11681 -1</f>
        <v>-11682</v>
      </c>
      <c r="B5413" s="1">
        <f>IF(ISERROR(SEARCH(" ",A5413)), 0, SEARCH(" ",A5413))</f>
        <v>0</v>
      </c>
      <c r="C5413" s="1">
        <f>IF(0=B5413,-1,LEFT(A5413,B5413-1)+0)</f>
        <v>-1</v>
      </c>
      <c r="D5413" s="1">
        <f>IF(B5413=0,-1,RIGHT(A5413,LEN(A5413)-B5413)+0)</f>
        <v>-1</v>
      </c>
      <c r="F5413" s="1">
        <f>IF(C5413&lt;0,443300000,44330*(1-POWER(C5413/$A$1,1/5.255))*1000)</f>
        <v>443300000</v>
      </c>
      <c r="H5413" s="5">
        <f t="shared" si="84"/>
        <v>0</v>
      </c>
    </row>
    <row r="5414" spans="1:8">
      <c r="A5414" s="3">
        <f>-11701 -1</f>
        <v>-11702</v>
      </c>
      <c r="B5414" s="1">
        <f>IF(ISERROR(SEARCH(" ",A5414)), 0, SEARCH(" ",A5414))</f>
        <v>0</v>
      </c>
      <c r="C5414" s="1">
        <f>IF(0=B5414,-1,LEFT(A5414,B5414-1)+0)</f>
        <v>-1</v>
      </c>
      <c r="D5414" s="1">
        <f>IF(B5414=0,-1,RIGHT(A5414,LEN(A5414)-B5414)+0)</f>
        <v>-1</v>
      </c>
      <c r="F5414" s="1">
        <f>IF(C5414&lt;0,443300000,44330*(1-POWER(C5414/$A$1,1/5.255))*1000)</f>
        <v>443300000</v>
      </c>
      <c r="H5414" s="5">
        <f t="shared" si="84"/>
        <v>0</v>
      </c>
    </row>
    <row r="5415" spans="1:8">
      <c r="A5415" s="3">
        <f>-11721 -1</f>
        <v>-11722</v>
      </c>
      <c r="B5415" s="1">
        <f>IF(ISERROR(SEARCH(" ",A5415)), 0, SEARCH(" ",A5415))</f>
        <v>0</v>
      </c>
      <c r="C5415" s="1">
        <f>IF(0=B5415,-1,LEFT(A5415,B5415-1)+0)</f>
        <v>-1</v>
      </c>
      <c r="D5415" s="1">
        <f>IF(B5415=0,-1,RIGHT(A5415,LEN(A5415)-B5415)+0)</f>
        <v>-1</v>
      </c>
      <c r="F5415" s="1">
        <f>IF(C5415&lt;0,443300000,44330*(1-POWER(C5415/$A$1,1/5.255))*1000)</f>
        <v>443300000</v>
      </c>
      <c r="H5415" s="5">
        <f t="shared" si="84"/>
        <v>0</v>
      </c>
    </row>
    <row r="5416" spans="1:8">
      <c r="A5416" s="3">
        <f>-11741 -1</f>
        <v>-11742</v>
      </c>
      <c r="B5416" s="1">
        <f>IF(ISERROR(SEARCH(" ",A5416)), 0, SEARCH(" ",A5416))</f>
        <v>0</v>
      </c>
      <c r="C5416" s="1">
        <f>IF(0=B5416,-1,LEFT(A5416,B5416-1)+0)</f>
        <v>-1</v>
      </c>
      <c r="D5416" s="1">
        <f>IF(B5416=0,-1,RIGHT(A5416,LEN(A5416)-B5416)+0)</f>
        <v>-1</v>
      </c>
      <c r="F5416" s="1">
        <f>IF(C5416&lt;0,443300000,44330*(1-POWER(C5416/$A$1,1/5.255))*1000)</f>
        <v>443300000</v>
      </c>
      <c r="H5416" s="5">
        <f t="shared" si="84"/>
        <v>0</v>
      </c>
    </row>
    <row r="5417" spans="1:8">
      <c r="A5417" s="3">
        <f>-11761 -1</f>
        <v>-11762</v>
      </c>
      <c r="B5417" s="1">
        <f>IF(ISERROR(SEARCH(" ",A5417)), 0, SEARCH(" ",A5417))</f>
        <v>0</v>
      </c>
      <c r="C5417" s="1">
        <f>IF(0=B5417,-1,LEFT(A5417,B5417-1)+0)</f>
        <v>-1</v>
      </c>
      <c r="D5417" s="1">
        <f>IF(B5417=0,-1,RIGHT(A5417,LEN(A5417)-B5417)+0)</f>
        <v>-1</v>
      </c>
      <c r="F5417" s="1">
        <f>IF(C5417&lt;0,443300000,44330*(1-POWER(C5417/$A$1,1/5.255))*1000)</f>
        <v>443300000</v>
      </c>
      <c r="H5417" s="5">
        <f t="shared" si="84"/>
        <v>0</v>
      </c>
    </row>
    <row r="5418" spans="1:8">
      <c r="A5418" s="3">
        <f>-11781 -1</f>
        <v>-11782</v>
      </c>
      <c r="B5418" s="1">
        <f>IF(ISERROR(SEARCH(" ",A5418)), 0, SEARCH(" ",A5418))</f>
        <v>0</v>
      </c>
      <c r="C5418" s="1">
        <f>IF(0=B5418,-1,LEFT(A5418,B5418-1)+0)</f>
        <v>-1</v>
      </c>
      <c r="D5418" s="1">
        <f>IF(B5418=0,-1,RIGHT(A5418,LEN(A5418)-B5418)+0)</f>
        <v>-1</v>
      </c>
      <c r="F5418" s="1">
        <f>IF(C5418&lt;0,443300000,44330*(1-POWER(C5418/$A$1,1/5.255))*1000)</f>
        <v>443300000</v>
      </c>
      <c r="H5418" s="5">
        <f t="shared" si="84"/>
        <v>0</v>
      </c>
    </row>
    <row r="5419" spans="1:8">
      <c r="A5419" s="3">
        <f>-11801 -1</f>
        <v>-11802</v>
      </c>
      <c r="B5419" s="1">
        <f>IF(ISERROR(SEARCH(" ",A5419)), 0, SEARCH(" ",A5419))</f>
        <v>0</v>
      </c>
      <c r="C5419" s="1">
        <f>IF(0=B5419,-1,LEFT(A5419,B5419-1)+0)</f>
        <v>-1</v>
      </c>
      <c r="D5419" s="1">
        <f>IF(B5419=0,-1,RIGHT(A5419,LEN(A5419)-B5419)+0)</f>
        <v>-1</v>
      </c>
      <c r="F5419" s="1">
        <f>IF(C5419&lt;0,443300000,44330*(1-POWER(C5419/$A$1,1/5.255))*1000)</f>
        <v>443300000</v>
      </c>
      <c r="H5419" s="5">
        <f t="shared" si="84"/>
        <v>0</v>
      </c>
    </row>
    <row r="5420" spans="1:8">
      <c r="A5420" s="3">
        <f>-11821 -1</f>
        <v>-11822</v>
      </c>
      <c r="B5420" s="1">
        <f>IF(ISERROR(SEARCH(" ",A5420)), 0, SEARCH(" ",A5420))</f>
        <v>0</v>
      </c>
      <c r="C5420" s="1">
        <f>IF(0=B5420,-1,LEFT(A5420,B5420-1)+0)</f>
        <v>-1</v>
      </c>
      <c r="D5420" s="1">
        <f>IF(B5420=0,-1,RIGHT(A5420,LEN(A5420)-B5420)+0)</f>
        <v>-1</v>
      </c>
      <c r="F5420" s="1">
        <f>IF(C5420&lt;0,443300000,44330*(1-POWER(C5420/$A$1,1/5.255))*1000)</f>
        <v>443300000</v>
      </c>
      <c r="H5420" s="5">
        <f t="shared" si="84"/>
        <v>0</v>
      </c>
    </row>
    <row r="5421" spans="1:8">
      <c r="A5421" s="3">
        <f>-11841 -1</f>
        <v>-11842</v>
      </c>
      <c r="B5421" s="1">
        <f>IF(ISERROR(SEARCH(" ",A5421)), 0, SEARCH(" ",A5421))</f>
        <v>0</v>
      </c>
      <c r="C5421" s="1">
        <f>IF(0=B5421,-1,LEFT(A5421,B5421-1)+0)</f>
        <v>-1</v>
      </c>
      <c r="D5421" s="1">
        <f>IF(B5421=0,-1,RIGHT(A5421,LEN(A5421)-B5421)+0)</f>
        <v>-1</v>
      </c>
      <c r="F5421" s="1">
        <f>IF(C5421&lt;0,443300000,44330*(1-POWER(C5421/$A$1,1/5.255))*1000)</f>
        <v>443300000</v>
      </c>
      <c r="H5421" s="5">
        <f t="shared" si="84"/>
        <v>0</v>
      </c>
    </row>
    <row r="5422" spans="1:8">
      <c r="A5422" s="3">
        <f>-11861 -1</f>
        <v>-11862</v>
      </c>
      <c r="B5422" s="1">
        <f>IF(ISERROR(SEARCH(" ",A5422)), 0, SEARCH(" ",A5422))</f>
        <v>0</v>
      </c>
      <c r="C5422" s="1">
        <f>IF(0=B5422,-1,LEFT(A5422,B5422-1)+0)</f>
        <v>-1</v>
      </c>
      <c r="D5422" s="1">
        <f>IF(B5422=0,-1,RIGHT(A5422,LEN(A5422)-B5422)+0)</f>
        <v>-1</v>
      </c>
      <c r="F5422" s="1">
        <f>IF(C5422&lt;0,443300000,44330*(1-POWER(C5422/$A$1,1/5.255))*1000)</f>
        <v>443300000</v>
      </c>
      <c r="H5422" s="5">
        <f t="shared" si="84"/>
        <v>0</v>
      </c>
    </row>
    <row r="5423" spans="1:8">
      <c r="A5423" s="3">
        <f>-11881 -1</f>
        <v>-11882</v>
      </c>
      <c r="B5423" s="1">
        <f>IF(ISERROR(SEARCH(" ",A5423)), 0, SEARCH(" ",A5423))</f>
        <v>0</v>
      </c>
      <c r="C5423" s="1">
        <f>IF(0=B5423,-1,LEFT(A5423,B5423-1)+0)</f>
        <v>-1</v>
      </c>
      <c r="D5423" s="1">
        <f>IF(B5423=0,-1,RIGHT(A5423,LEN(A5423)-B5423)+0)</f>
        <v>-1</v>
      </c>
      <c r="F5423" s="1">
        <f>IF(C5423&lt;0,443300000,44330*(1-POWER(C5423/$A$1,1/5.255))*1000)</f>
        <v>443300000</v>
      </c>
      <c r="H5423" s="5">
        <f t="shared" si="84"/>
        <v>0</v>
      </c>
    </row>
    <row r="5424" spans="1:8">
      <c r="A5424" s="3">
        <f>-11901 -1</f>
        <v>-11902</v>
      </c>
      <c r="B5424" s="1">
        <f>IF(ISERROR(SEARCH(" ",A5424)), 0, SEARCH(" ",A5424))</f>
        <v>0</v>
      </c>
      <c r="C5424" s="1">
        <f>IF(0=B5424,-1,LEFT(A5424,B5424-1)+0)</f>
        <v>-1</v>
      </c>
      <c r="D5424" s="1">
        <f>IF(B5424=0,-1,RIGHT(A5424,LEN(A5424)-B5424)+0)</f>
        <v>-1</v>
      </c>
      <c r="F5424" s="1">
        <f>IF(C5424&lt;0,443300000,44330*(1-POWER(C5424/$A$1,1/5.255))*1000)</f>
        <v>443300000</v>
      </c>
      <c r="H5424" s="5">
        <f t="shared" si="84"/>
        <v>0</v>
      </c>
    </row>
    <row r="5425" spans="1:8">
      <c r="A5425" s="3">
        <f>-11921 -1</f>
        <v>-11922</v>
      </c>
      <c r="B5425" s="1">
        <f>IF(ISERROR(SEARCH(" ",A5425)), 0, SEARCH(" ",A5425))</f>
        <v>0</v>
      </c>
      <c r="C5425" s="1">
        <f>IF(0=B5425,-1,LEFT(A5425,B5425-1)+0)</f>
        <v>-1</v>
      </c>
      <c r="D5425" s="1">
        <f>IF(B5425=0,-1,RIGHT(A5425,LEN(A5425)-B5425)+0)</f>
        <v>-1</v>
      </c>
      <c r="F5425" s="1">
        <f>IF(C5425&lt;0,443300000,44330*(1-POWER(C5425/$A$1,1/5.255))*1000)</f>
        <v>443300000</v>
      </c>
      <c r="H5425" s="5">
        <f t="shared" si="84"/>
        <v>0</v>
      </c>
    </row>
    <row r="5426" spans="1:8">
      <c r="A5426" s="3">
        <f>-11941 -1</f>
        <v>-11942</v>
      </c>
      <c r="B5426" s="1">
        <f>IF(ISERROR(SEARCH(" ",A5426)), 0, SEARCH(" ",A5426))</f>
        <v>0</v>
      </c>
      <c r="C5426" s="1">
        <f>IF(0=B5426,-1,LEFT(A5426,B5426-1)+0)</f>
        <v>-1</v>
      </c>
      <c r="D5426" s="1">
        <f>IF(B5426=0,-1,RIGHT(A5426,LEN(A5426)-B5426)+0)</f>
        <v>-1</v>
      </c>
      <c r="F5426" s="1">
        <f>IF(C5426&lt;0,443300000,44330*(1-POWER(C5426/$A$1,1/5.255))*1000)</f>
        <v>443300000</v>
      </c>
      <c r="H5426" s="5">
        <f t="shared" si="84"/>
        <v>0</v>
      </c>
    </row>
    <row r="5427" spans="1:8">
      <c r="A5427" s="3">
        <f>-11961 -1</f>
        <v>-11962</v>
      </c>
      <c r="B5427" s="1">
        <f>IF(ISERROR(SEARCH(" ",A5427)), 0, SEARCH(" ",A5427))</f>
        <v>0</v>
      </c>
      <c r="C5427" s="1">
        <f>IF(0=B5427,-1,LEFT(A5427,B5427-1)+0)</f>
        <v>-1</v>
      </c>
      <c r="D5427" s="1">
        <f>IF(B5427=0,-1,RIGHT(A5427,LEN(A5427)-B5427)+0)</f>
        <v>-1</v>
      </c>
      <c r="F5427" s="1">
        <f>IF(C5427&lt;0,443300000,44330*(1-POWER(C5427/$A$1,1/5.255))*1000)</f>
        <v>443300000</v>
      </c>
      <c r="H5427" s="5">
        <f t="shared" si="84"/>
        <v>0</v>
      </c>
    </row>
    <row r="5428" spans="1:8">
      <c r="A5428" s="3">
        <f>-11981 -1</f>
        <v>-11982</v>
      </c>
      <c r="B5428" s="1">
        <f>IF(ISERROR(SEARCH(" ",A5428)), 0, SEARCH(" ",A5428))</f>
        <v>0</v>
      </c>
      <c r="C5428" s="1">
        <f>IF(0=B5428,-1,LEFT(A5428,B5428-1)+0)</f>
        <v>-1</v>
      </c>
      <c r="D5428" s="1">
        <f>IF(B5428=0,-1,RIGHT(A5428,LEN(A5428)-B5428)+0)</f>
        <v>-1</v>
      </c>
      <c r="F5428" s="1">
        <f>IF(C5428&lt;0,443300000,44330*(1-POWER(C5428/$A$1,1/5.255))*1000)</f>
        <v>443300000</v>
      </c>
      <c r="H5428" s="5">
        <f t="shared" si="84"/>
        <v>0</v>
      </c>
    </row>
    <row r="5429" spans="1:8">
      <c r="A5429" s="3">
        <f>-12001 -1</f>
        <v>-12002</v>
      </c>
      <c r="B5429" s="1">
        <f>IF(ISERROR(SEARCH(" ",A5429)), 0, SEARCH(" ",A5429))</f>
        <v>0</v>
      </c>
      <c r="C5429" s="1">
        <f>IF(0=B5429,-1,LEFT(A5429,B5429-1)+0)</f>
        <v>-1</v>
      </c>
      <c r="D5429" s="1">
        <f>IF(B5429=0,-1,RIGHT(A5429,LEN(A5429)-B5429)+0)</f>
        <v>-1</v>
      </c>
      <c r="F5429" s="1">
        <f>IF(C5429&lt;0,443300000,44330*(1-POWER(C5429/$A$1,1/5.255))*1000)</f>
        <v>443300000</v>
      </c>
      <c r="H5429" s="5">
        <f t="shared" si="84"/>
        <v>0</v>
      </c>
    </row>
    <row r="5430" spans="1:8">
      <c r="A5430" s="3">
        <f>-12021 -1</f>
        <v>-12022</v>
      </c>
      <c r="B5430" s="1">
        <f>IF(ISERROR(SEARCH(" ",A5430)), 0, SEARCH(" ",A5430))</f>
        <v>0</v>
      </c>
      <c r="C5430" s="1">
        <f>IF(0=B5430,-1,LEFT(A5430,B5430-1)+0)</f>
        <v>-1</v>
      </c>
      <c r="D5430" s="1">
        <f>IF(B5430=0,-1,RIGHT(A5430,LEN(A5430)-B5430)+0)</f>
        <v>-1</v>
      </c>
      <c r="F5430" s="1">
        <f>IF(C5430&lt;0,443300000,44330*(1-POWER(C5430/$A$1,1/5.255))*1000)</f>
        <v>443300000</v>
      </c>
      <c r="H5430" s="5">
        <f t="shared" si="84"/>
        <v>0</v>
      </c>
    </row>
    <row r="5431" spans="1:8">
      <c r="A5431" s="3">
        <f>-12041 -1</f>
        <v>-12042</v>
      </c>
      <c r="B5431" s="1">
        <f>IF(ISERROR(SEARCH(" ",A5431)), 0, SEARCH(" ",A5431))</f>
        <v>0</v>
      </c>
      <c r="C5431" s="1">
        <f>IF(0=B5431,-1,LEFT(A5431,B5431-1)+0)</f>
        <v>-1</v>
      </c>
      <c r="D5431" s="1">
        <f>IF(B5431=0,-1,RIGHT(A5431,LEN(A5431)-B5431)+0)</f>
        <v>-1</v>
      </c>
      <c r="F5431" s="1">
        <f>IF(C5431&lt;0,443300000,44330*(1-POWER(C5431/$A$1,1/5.255))*1000)</f>
        <v>443300000</v>
      </c>
      <c r="H5431" s="5">
        <f t="shared" si="84"/>
        <v>0</v>
      </c>
    </row>
    <row r="5432" spans="1:8">
      <c r="A5432" s="3">
        <f>-12061 -1</f>
        <v>-12062</v>
      </c>
      <c r="B5432" s="1">
        <f>IF(ISERROR(SEARCH(" ",A5432)), 0, SEARCH(" ",A5432))</f>
        <v>0</v>
      </c>
      <c r="C5432" s="1">
        <f>IF(0=B5432,-1,LEFT(A5432,B5432-1)+0)</f>
        <v>-1</v>
      </c>
      <c r="D5432" s="1">
        <f>IF(B5432=0,-1,RIGHT(A5432,LEN(A5432)-B5432)+0)</f>
        <v>-1</v>
      </c>
      <c r="F5432" s="1">
        <f>IF(C5432&lt;0,443300000,44330*(1-POWER(C5432/$A$1,1/5.255))*1000)</f>
        <v>443300000</v>
      </c>
      <c r="H5432" s="5">
        <f t="shared" si="84"/>
        <v>0</v>
      </c>
    </row>
    <row r="5433" spans="1:8">
      <c r="A5433" s="3">
        <f>-12081 -1</f>
        <v>-12082</v>
      </c>
      <c r="B5433" s="1">
        <f>IF(ISERROR(SEARCH(" ",A5433)), 0, SEARCH(" ",A5433))</f>
        <v>0</v>
      </c>
      <c r="C5433" s="1">
        <f>IF(0=B5433,-1,LEFT(A5433,B5433-1)+0)</f>
        <v>-1</v>
      </c>
      <c r="D5433" s="1">
        <f>IF(B5433=0,-1,RIGHT(A5433,LEN(A5433)-B5433)+0)</f>
        <v>-1</v>
      </c>
      <c r="F5433" s="1">
        <f>IF(C5433&lt;0,443300000,44330*(1-POWER(C5433/$A$1,1/5.255))*1000)</f>
        <v>443300000</v>
      </c>
      <c r="H5433" s="5">
        <f t="shared" si="84"/>
        <v>0</v>
      </c>
    </row>
    <row r="5434" spans="1:8">
      <c r="A5434" s="3">
        <f>-12101 -1</f>
        <v>-12102</v>
      </c>
      <c r="B5434" s="1">
        <f>IF(ISERROR(SEARCH(" ",A5434)), 0, SEARCH(" ",A5434))</f>
        <v>0</v>
      </c>
      <c r="C5434" s="1">
        <f>IF(0=B5434,-1,LEFT(A5434,B5434-1)+0)</f>
        <v>-1</v>
      </c>
      <c r="D5434" s="1">
        <f>IF(B5434=0,-1,RIGHT(A5434,LEN(A5434)-B5434)+0)</f>
        <v>-1</v>
      </c>
      <c r="F5434" s="1">
        <f>IF(C5434&lt;0,443300000,44330*(1-POWER(C5434/$A$1,1/5.255))*1000)</f>
        <v>443300000</v>
      </c>
      <c r="H5434" s="5">
        <f t="shared" si="84"/>
        <v>0</v>
      </c>
    </row>
    <row r="5435" spans="1:8">
      <c r="A5435" s="3">
        <f>-12121 -1</f>
        <v>-12122</v>
      </c>
      <c r="B5435" s="1">
        <f>IF(ISERROR(SEARCH(" ",A5435)), 0, SEARCH(" ",A5435))</f>
        <v>0</v>
      </c>
      <c r="C5435" s="1">
        <f>IF(0=B5435,-1,LEFT(A5435,B5435-1)+0)</f>
        <v>-1</v>
      </c>
      <c r="D5435" s="1">
        <f>IF(B5435=0,-1,RIGHT(A5435,LEN(A5435)-B5435)+0)</f>
        <v>-1</v>
      </c>
      <c r="F5435" s="1">
        <f>IF(C5435&lt;0,443300000,44330*(1-POWER(C5435/$A$1,1/5.255))*1000)</f>
        <v>443300000</v>
      </c>
      <c r="H5435" s="5">
        <f t="shared" si="84"/>
        <v>0</v>
      </c>
    </row>
    <row r="5436" spans="1:8">
      <c r="A5436" s="3">
        <f>-12141 -1</f>
        <v>-12142</v>
      </c>
      <c r="B5436" s="1">
        <f>IF(ISERROR(SEARCH(" ",A5436)), 0, SEARCH(" ",A5436))</f>
        <v>0</v>
      </c>
      <c r="C5436" s="1">
        <f>IF(0=B5436,-1,LEFT(A5436,B5436-1)+0)</f>
        <v>-1</v>
      </c>
      <c r="D5436" s="1">
        <f>IF(B5436=0,-1,RIGHT(A5436,LEN(A5436)-B5436)+0)</f>
        <v>-1</v>
      </c>
      <c r="F5436" s="1">
        <f>IF(C5436&lt;0,443300000,44330*(1-POWER(C5436/$A$1,1/5.255))*1000)</f>
        <v>443300000</v>
      </c>
      <c r="H5436" s="5">
        <f t="shared" si="84"/>
        <v>0</v>
      </c>
    </row>
    <row r="5437" spans="1:8">
      <c r="A5437" s="3">
        <f>-12161 -1</f>
        <v>-12162</v>
      </c>
      <c r="B5437" s="1">
        <f>IF(ISERROR(SEARCH(" ",A5437)), 0, SEARCH(" ",A5437))</f>
        <v>0</v>
      </c>
      <c r="C5437" s="1">
        <f>IF(0=B5437,-1,LEFT(A5437,B5437-1)+0)</f>
        <v>-1</v>
      </c>
      <c r="D5437" s="1">
        <f>IF(B5437=0,-1,RIGHT(A5437,LEN(A5437)-B5437)+0)</f>
        <v>-1</v>
      </c>
      <c r="F5437" s="1">
        <f>IF(C5437&lt;0,443300000,44330*(1-POWER(C5437/$A$1,1/5.255))*1000)</f>
        <v>443300000</v>
      </c>
      <c r="H5437" s="5">
        <f t="shared" si="84"/>
        <v>0</v>
      </c>
    </row>
    <row r="5438" spans="1:8">
      <c r="A5438" s="3">
        <f>-12181 -1</f>
        <v>-12182</v>
      </c>
      <c r="B5438" s="1">
        <f>IF(ISERROR(SEARCH(" ",A5438)), 0, SEARCH(" ",A5438))</f>
        <v>0</v>
      </c>
      <c r="C5438" s="1">
        <f>IF(0=B5438,-1,LEFT(A5438,B5438-1)+0)</f>
        <v>-1</v>
      </c>
      <c r="D5438" s="1">
        <f>IF(B5438=0,-1,RIGHT(A5438,LEN(A5438)-B5438)+0)</f>
        <v>-1</v>
      </c>
      <c r="F5438" s="1">
        <f>IF(C5438&lt;0,443300000,44330*(1-POWER(C5438/$A$1,1/5.255))*1000)</f>
        <v>443300000</v>
      </c>
      <c r="H5438" s="5">
        <f t="shared" si="84"/>
        <v>0</v>
      </c>
    </row>
    <row r="5439" spans="1:8">
      <c r="A5439" s="3">
        <f>-12201 -1</f>
        <v>-12202</v>
      </c>
      <c r="B5439" s="1">
        <f>IF(ISERROR(SEARCH(" ",A5439)), 0, SEARCH(" ",A5439))</f>
        <v>0</v>
      </c>
      <c r="C5439" s="1">
        <f>IF(0=B5439,-1,LEFT(A5439,B5439-1)+0)</f>
        <v>-1</v>
      </c>
      <c r="D5439" s="1">
        <f>IF(B5439=0,-1,RIGHT(A5439,LEN(A5439)-B5439)+0)</f>
        <v>-1</v>
      </c>
      <c r="F5439" s="1">
        <f>IF(C5439&lt;0,443300000,44330*(1-POWER(C5439/$A$1,1/5.255))*1000)</f>
        <v>443300000</v>
      </c>
      <c r="H5439" s="5">
        <f t="shared" si="84"/>
        <v>0</v>
      </c>
    </row>
    <row r="5440" spans="1:8">
      <c r="A5440" s="3">
        <f>-12221 -1</f>
        <v>-12222</v>
      </c>
      <c r="B5440" s="1">
        <f>IF(ISERROR(SEARCH(" ",A5440)), 0, SEARCH(" ",A5440))</f>
        <v>0</v>
      </c>
      <c r="C5440" s="1">
        <f>IF(0=B5440,-1,LEFT(A5440,B5440-1)+0)</f>
        <v>-1</v>
      </c>
      <c r="D5440" s="1">
        <f>IF(B5440=0,-1,RIGHT(A5440,LEN(A5440)-B5440)+0)</f>
        <v>-1</v>
      </c>
      <c r="F5440" s="1">
        <f>IF(C5440&lt;0,443300000,44330*(1-POWER(C5440/$A$1,1/5.255))*1000)</f>
        <v>443300000</v>
      </c>
      <c r="H5440" s="5">
        <f t="shared" si="84"/>
        <v>0</v>
      </c>
    </row>
    <row r="5441" spans="1:8">
      <c r="A5441" s="3">
        <f>-12241 -1</f>
        <v>-12242</v>
      </c>
      <c r="B5441" s="1">
        <f>IF(ISERROR(SEARCH(" ",A5441)), 0, SEARCH(" ",A5441))</f>
        <v>0</v>
      </c>
      <c r="C5441" s="1">
        <f>IF(0=B5441,-1,LEFT(A5441,B5441-1)+0)</f>
        <v>-1</v>
      </c>
      <c r="D5441" s="1">
        <f>IF(B5441=0,-1,RIGHT(A5441,LEN(A5441)-B5441)+0)</f>
        <v>-1</v>
      </c>
      <c r="F5441" s="1">
        <f>IF(C5441&lt;0,443300000,44330*(1-POWER(C5441/$A$1,1/5.255))*1000)</f>
        <v>443300000</v>
      </c>
      <c r="H5441" s="5">
        <f t="shared" si="84"/>
        <v>0</v>
      </c>
    </row>
    <row r="5442" spans="1:8">
      <c r="A5442" s="3">
        <f>-12261 -1</f>
        <v>-12262</v>
      </c>
      <c r="B5442" s="1">
        <f>IF(ISERROR(SEARCH(" ",A5442)), 0, SEARCH(" ",A5442))</f>
        <v>0</v>
      </c>
      <c r="C5442" s="1">
        <f>IF(0=B5442,-1,LEFT(A5442,B5442-1)+0)</f>
        <v>-1</v>
      </c>
      <c r="D5442" s="1">
        <f>IF(B5442=0,-1,RIGHT(A5442,LEN(A5442)-B5442)+0)</f>
        <v>-1</v>
      </c>
      <c r="F5442" s="1">
        <f>IF(C5442&lt;0,443300000,44330*(1-POWER(C5442/$A$1,1/5.255))*1000)</f>
        <v>443300000</v>
      </c>
      <c r="H5442" s="5">
        <f t="shared" si="84"/>
        <v>0</v>
      </c>
    </row>
    <row r="5443" spans="1:8">
      <c r="A5443" s="3">
        <f>-12281 -1</f>
        <v>-12282</v>
      </c>
      <c r="B5443" s="1">
        <f>IF(ISERROR(SEARCH(" ",A5443)), 0, SEARCH(" ",A5443))</f>
        <v>0</v>
      </c>
      <c r="C5443" s="1">
        <f>IF(0=B5443,-1,LEFT(A5443,B5443-1)+0)</f>
        <v>-1</v>
      </c>
      <c r="D5443" s="1">
        <f>IF(B5443=0,-1,RIGHT(A5443,LEN(A5443)-B5443)+0)</f>
        <v>-1</v>
      </c>
      <c r="F5443" s="1">
        <f>IF(C5443&lt;0,443300000,44330*(1-POWER(C5443/$A$1,1/5.255))*1000)</f>
        <v>443300000</v>
      </c>
      <c r="H5443" s="5">
        <f t="shared" si="84"/>
        <v>0</v>
      </c>
    </row>
    <row r="5444" spans="1:8">
      <c r="A5444" s="3">
        <f>-12301 -1</f>
        <v>-12302</v>
      </c>
      <c r="B5444" s="1">
        <f>IF(ISERROR(SEARCH(" ",A5444)), 0, SEARCH(" ",A5444))</f>
        <v>0</v>
      </c>
      <c r="C5444" s="1">
        <f>IF(0=B5444,-1,LEFT(A5444,B5444-1)+0)</f>
        <v>-1</v>
      </c>
      <c r="D5444" s="1">
        <f>IF(B5444=0,-1,RIGHT(A5444,LEN(A5444)-B5444)+0)</f>
        <v>-1</v>
      </c>
      <c r="F5444" s="1">
        <f>IF(C5444&lt;0,443300000,44330*(1-POWER(C5444/$A$1,1/5.255))*1000)</f>
        <v>443300000</v>
      </c>
      <c r="H5444" s="5">
        <f t="shared" ref="H5444:H5507" si="85">IF(D5444&gt;0,ABS((F5444-D5444)/D5444),0)</f>
        <v>0</v>
      </c>
    </row>
    <row r="5445" spans="1:8">
      <c r="A5445" s="3">
        <f>-12321 -1</f>
        <v>-12322</v>
      </c>
      <c r="B5445" s="1">
        <f>IF(ISERROR(SEARCH(" ",A5445)), 0, SEARCH(" ",A5445))</f>
        <v>0</v>
      </c>
      <c r="C5445" s="1">
        <f>IF(0=B5445,-1,LEFT(A5445,B5445-1)+0)</f>
        <v>-1</v>
      </c>
      <c r="D5445" s="1">
        <f>IF(B5445=0,-1,RIGHT(A5445,LEN(A5445)-B5445)+0)</f>
        <v>-1</v>
      </c>
      <c r="F5445" s="1">
        <f>IF(C5445&lt;0,443300000,44330*(1-POWER(C5445/$A$1,1/5.255))*1000)</f>
        <v>443300000</v>
      </c>
      <c r="H5445" s="5">
        <f t="shared" si="85"/>
        <v>0</v>
      </c>
    </row>
    <row r="5446" spans="1:8">
      <c r="A5446" s="3">
        <f>-12341 -1</f>
        <v>-12342</v>
      </c>
      <c r="B5446" s="1">
        <f>IF(ISERROR(SEARCH(" ",A5446)), 0, SEARCH(" ",A5446))</f>
        <v>0</v>
      </c>
      <c r="C5446" s="1">
        <f>IF(0=B5446,-1,LEFT(A5446,B5446-1)+0)</f>
        <v>-1</v>
      </c>
      <c r="D5446" s="1">
        <f>IF(B5446=0,-1,RIGHT(A5446,LEN(A5446)-B5446)+0)</f>
        <v>-1</v>
      </c>
      <c r="F5446" s="1">
        <f>IF(C5446&lt;0,443300000,44330*(1-POWER(C5446/$A$1,1/5.255))*1000)</f>
        <v>443300000</v>
      </c>
      <c r="H5446" s="5">
        <f t="shared" si="85"/>
        <v>0</v>
      </c>
    </row>
    <row r="5447" spans="1:8">
      <c r="A5447" s="3">
        <f>-12361 -1</f>
        <v>-12362</v>
      </c>
      <c r="B5447" s="1">
        <f>IF(ISERROR(SEARCH(" ",A5447)), 0, SEARCH(" ",A5447))</f>
        <v>0</v>
      </c>
      <c r="C5447" s="1">
        <f>IF(0=B5447,-1,LEFT(A5447,B5447-1)+0)</f>
        <v>-1</v>
      </c>
      <c r="D5447" s="1">
        <f>IF(B5447=0,-1,RIGHT(A5447,LEN(A5447)-B5447)+0)</f>
        <v>-1</v>
      </c>
      <c r="F5447" s="1">
        <f>IF(C5447&lt;0,443300000,44330*(1-POWER(C5447/$A$1,1/5.255))*1000)</f>
        <v>443300000</v>
      </c>
      <c r="H5447" s="5">
        <f t="shared" si="85"/>
        <v>0</v>
      </c>
    </row>
    <row r="5448" spans="1:8">
      <c r="A5448" s="3">
        <f>-12381 -1</f>
        <v>-12382</v>
      </c>
      <c r="B5448" s="1">
        <f>IF(ISERROR(SEARCH(" ",A5448)), 0, SEARCH(" ",A5448))</f>
        <v>0</v>
      </c>
      <c r="C5448" s="1">
        <f>IF(0=B5448,-1,LEFT(A5448,B5448-1)+0)</f>
        <v>-1</v>
      </c>
      <c r="D5448" s="1">
        <f>IF(B5448=0,-1,RIGHT(A5448,LEN(A5448)-B5448)+0)</f>
        <v>-1</v>
      </c>
      <c r="F5448" s="1">
        <f>IF(C5448&lt;0,443300000,44330*(1-POWER(C5448/$A$1,1/5.255))*1000)</f>
        <v>443300000</v>
      </c>
      <c r="H5448" s="5">
        <f t="shared" si="85"/>
        <v>0</v>
      </c>
    </row>
    <row r="5449" spans="1:8">
      <c r="A5449" s="3">
        <f>-12401 -1</f>
        <v>-12402</v>
      </c>
      <c r="B5449" s="1">
        <f>IF(ISERROR(SEARCH(" ",A5449)), 0, SEARCH(" ",A5449))</f>
        <v>0</v>
      </c>
      <c r="C5449" s="1">
        <f>IF(0=B5449,-1,LEFT(A5449,B5449-1)+0)</f>
        <v>-1</v>
      </c>
      <c r="D5449" s="1">
        <f>IF(B5449=0,-1,RIGHT(A5449,LEN(A5449)-B5449)+0)</f>
        <v>-1</v>
      </c>
      <c r="F5449" s="1">
        <f>IF(C5449&lt;0,443300000,44330*(1-POWER(C5449/$A$1,1/5.255))*1000)</f>
        <v>443300000</v>
      </c>
      <c r="H5449" s="5">
        <f t="shared" si="85"/>
        <v>0</v>
      </c>
    </row>
    <row r="5450" spans="1:8">
      <c r="A5450" s="3">
        <f>-12421 -1</f>
        <v>-12422</v>
      </c>
      <c r="B5450" s="1">
        <f>IF(ISERROR(SEARCH(" ",A5450)), 0, SEARCH(" ",A5450))</f>
        <v>0</v>
      </c>
      <c r="C5450" s="1">
        <f>IF(0=B5450,-1,LEFT(A5450,B5450-1)+0)</f>
        <v>-1</v>
      </c>
      <c r="D5450" s="1">
        <f>IF(B5450=0,-1,RIGHT(A5450,LEN(A5450)-B5450)+0)</f>
        <v>-1</v>
      </c>
      <c r="F5450" s="1">
        <f>IF(C5450&lt;0,443300000,44330*(1-POWER(C5450/$A$1,1/5.255))*1000)</f>
        <v>443300000</v>
      </c>
      <c r="H5450" s="5">
        <f t="shared" si="85"/>
        <v>0</v>
      </c>
    </row>
    <row r="5451" spans="1:8">
      <c r="A5451" s="3">
        <f>-12441 -1</f>
        <v>-12442</v>
      </c>
      <c r="B5451" s="1">
        <f>IF(ISERROR(SEARCH(" ",A5451)), 0, SEARCH(" ",A5451))</f>
        <v>0</v>
      </c>
      <c r="C5451" s="1">
        <f>IF(0=B5451,-1,LEFT(A5451,B5451-1)+0)</f>
        <v>-1</v>
      </c>
      <c r="D5451" s="1">
        <f>IF(B5451=0,-1,RIGHT(A5451,LEN(A5451)-B5451)+0)</f>
        <v>-1</v>
      </c>
      <c r="F5451" s="1">
        <f>IF(C5451&lt;0,443300000,44330*(1-POWER(C5451/$A$1,1/5.255))*1000)</f>
        <v>443300000</v>
      </c>
      <c r="H5451" s="5">
        <f t="shared" si="85"/>
        <v>0</v>
      </c>
    </row>
    <row r="5452" spans="1:8">
      <c r="A5452" s="3">
        <f>-12461 -1</f>
        <v>-12462</v>
      </c>
      <c r="B5452" s="1">
        <f>IF(ISERROR(SEARCH(" ",A5452)), 0, SEARCH(" ",A5452))</f>
        <v>0</v>
      </c>
      <c r="C5452" s="1">
        <f>IF(0=B5452,-1,LEFT(A5452,B5452-1)+0)</f>
        <v>-1</v>
      </c>
      <c r="D5452" s="1">
        <f>IF(B5452=0,-1,RIGHT(A5452,LEN(A5452)-B5452)+0)</f>
        <v>-1</v>
      </c>
      <c r="F5452" s="1">
        <f>IF(C5452&lt;0,443300000,44330*(1-POWER(C5452/$A$1,1/5.255))*1000)</f>
        <v>443300000</v>
      </c>
      <c r="H5452" s="5">
        <f t="shared" si="85"/>
        <v>0</v>
      </c>
    </row>
    <row r="5453" spans="1:8">
      <c r="A5453" s="3">
        <f>-12481 -1</f>
        <v>-12482</v>
      </c>
      <c r="B5453" s="1">
        <f>IF(ISERROR(SEARCH(" ",A5453)), 0, SEARCH(" ",A5453))</f>
        <v>0</v>
      </c>
      <c r="C5453" s="1">
        <f>IF(0=B5453,-1,LEFT(A5453,B5453-1)+0)</f>
        <v>-1</v>
      </c>
      <c r="D5453" s="1">
        <f>IF(B5453=0,-1,RIGHT(A5453,LEN(A5453)-B5453)+0)</f>
        <v>-1</v>
      </c>
      <c r="F5453" s="1">
        <f>IF(C5453&lt;0,443300000,44330*(1-POWER(C5453/$A$1,1/5.255))*1000)</f>
        <v>443300000</v>
      </c>
      <c r="H5453" s="5">
        <f t="shared" si="85"/>
        <v>0</v>
      </c>
    </row>
    <row r="5454" spans="1:8">
      <c r="A5454" s="3">
        <f>-12501 -1</f>
        <v>-12502</v>
      </c>
      <c r="B5454" s="1">
        <f>IF(ISERROR(SEARCH(" ",A5454)), 0, SEARCH(" ",A5454))</f>
        <v>0</v>
      </c>
      <c r="C5454" s="1">
        <f>IF(0=B5454,-1,LEFT(A5454,B5454-1)+0)</f>
        <v>-1</v>
      </c>
      <c r="D5454" s="1">
        <f>IF(B5454=0,-1,RIGHT(A5454,LEN(A5454)-B5454)+0)</f>
        <v>-1</v>
      </c>
      <c r="F5454" s="1">
        <f>IF(C5454&lt;0,443300000,44330*(1-POWER(C5454/$A$1,1/5.255))*1000)</f>
        <v>443300000</v>
      </c>
      <c r="H5454" s="5">
        <f t="shared" si="85"/>
        <v>0</v>
      </c>
    </row>
    <row r="5455" spans="1:8">
      <c r="A5455" s="3">
        <f>-12521 -1</f>
        <v>-12522</v>
      </c>
      <c r="B5455" s="1">
        <f>IF(ISERROR(SEARCH(" ",A5455)), 0, SEARCH(" ",A5455))</f>
        <v>0</v>
      </c>
      <c r="C5455" s="1">
        <f>IF(0=B5455,-1,LEFT(A5455,B5455-1)+0)</f>
        <v>-1</v>
      </c>
      <c r="D5455" s="1">
        <f>IF(B5455=0,-1,RIGHT(A5455,LEN(A5455)-B5455)+0)</f>
        <v>-1</v>
      </c>
      <c r="F5455" s="1">
        <f>IF(C5455&lt;0,443300000,44330*(1-POWER(C5455/$A$1,1/5.255))*1000)</f>
        <v>443300000</v>
      </c>
      <c r="H5455" s="5">
        <f t="shared" si="85"/>
        <v>0</v>
      </c>
    </row>
    <row r="5456" spans="1:8">
      <c r="A5456" s="3">
        <f>-12541 -1</f>
        <v>-12542</v>
      </c>
      <c r="B5456" s="1">
        <f>IF(ISERROR(SEARCH(" ",A5456)), 0, SEARCH(" ",A5456))</f>
        <v>0</v>
      </c>
      <c r="C5456" s="1">
        <f>IF(0=B5456,-1,LEFT(A5456,B5456-1)+0)</f>
        <v>-1</v>
      </c>
      <c r="D5456" s="1">
        <f>IF(B5456=0,-1,RIGHT(A5456,LEN(A5456)-B5456)+0)</f>
        <v>-1</v>
      </c>
      <c r="F5456" s="1">
        <f>IF(C5456&lt;0,443300000,44330*(1-POWER(C5456/$A$1,1/5.255))*1000)</f>
        <v>443300000</v>
      </c>
      <c r="H5456" s="5">
        <f t="shared" si="85"/>
        <v>0</v>
      </c>
    </row>
    <row r="5457" spans="1:8">
      <c r="A5457" s="3">
        <f>-12561 -1</f>
        <v>-12562</v>
      </c>
      <c r="B5457" s="1">
        <f>IF(ISERROR(SEARCH(" ",A5457)), 0, SEARCH(" ",A5457))</f>
        <v>0</v>
      </c>
      <c r="C5457" s="1">
        <f>IF(0=B5457,-1,LEFT(A5457,B5457-1)+0)</f>
        <v>-1</v>
      </c>
      <c r="D5457" s="1">
        <f>IF(B5457=0,-1,RIGHT(A5457,LEN(A5457)-B5457)+0)</f>
        <v>-1</v>
      </c>
      <c r="F5457" s="1">
        <f>IF(C5457&lt;0,443300000,44330*(1-POWER(C5457/$A$1,1/5.255))*1000)</f>
        <v>443300000</v>
      </c>
      <c r="H5457" s="5">
        <f t="shared" si="85"/>
        <v>0</v>
      </c>
    </row>
    <row r="5458" spans="1:8">
      <c r="A5458" s="3">
        <f>-12581 -1</f>
        <v>-12582</v>
      </c>
      <c r="B5458" s="1">
        <f>IF(ISERROR(SEARCH(" ",A5458)), 0, SEARCH(" ",A5458))</f>
        <v>0</v>
      </c>
      <c r="C5458" s="1">
        <f>IF(0=B5458,-1,LEFT(A5458,B5458-1)+0)</f>
        <v>-1</v>
      </c>
      <c r="D5458" s="1">
        <f>IF(B5458=0,-1,RIGHT(A5458,LEN(A5458)-B5458)+0)</f>
        <v>-1</v>
      </c>
      <c r="F5458" s="1">
        <f>IF(C5458&lt;0,443300000,44330*(1-POWER(C5458/$A$1,1/5.255))*1000)</f>
        <v>443300000</v>
      </c>
      <c r="H5458" s="5">
        <f t="shared" si="85"/>
        <v>0</v>
      </c>
    </row>
    <row r="5459" spans="1:8">
      <c r="A5459" s="3">
        <f>-12601 -1</f>
        <v>-12602</v>
      </c>
      <c r="B5459" s="1">
        <f>IF(ISERROR(SEARCH(" ",A5459)), 0, SEARCH(" ",A5459))</f>
        <v>0</v>
      </c>
      <c r="C5459" s="1">
        <f>IF(0=B5459,-1,LEFT(A5459,B5459-1)+0)</f>
        <v>-1</v>
      </c>
      <c r="D5459" s="1">
        <f>IF(B5459=0,-1,RIGHT(A5459,LEN(A5459)-B5459)+0)</f>
        <v>-1</v>
      </c>
      <c r="F5459" s="1">
        <f>IF(C5459&lt;0,443300000,44330*(1-POWER(C5459/$A$1,1/5.255))*1000)</f>
        <v>443300000</v>
      </c>
      <c r="H5459" s="5">
        <f t="shared" si="85"/>
        <v>0</v>
      </c>
    </row>
    <row r="5460" spans="1:8">
      <c r="A5460" s="3">
        <f>-12621 -1</f>
        <v>-12622</v>
      </c>
      <c r="B5460" s="1">
        <f>IF(ISERROR(SEARCH(" ",A5460)), 0, SEARCH(" ",A5460))</f>
        <v>0</v>
      </c>
      <c r="C5460" s="1">
        <f>IF(0=B5460,-1,LEFT(A5460,B5460-1)+0)</f>
        <v>-1</v>
      </c>
      <c r="D5460" s="1">
        <f>IF(B5460=0,-1,RIGHT(A5460,LEN(A5460)-B5460)+0)</f>
        <v>-1</v>
      </c>
      <c r="F5460" s="1">
        <f>IF(C5460&lt;0,443300000,44330*(1-POWER(C5460/$A$1,1/5.255))*1000)</f>
        <v>443300000</v>
      </c>
      <c r="H5460" s="5">
        <f t="shared" si="85"/>
        <v>0</v>
      </c>
    </row>
    <row r="5461" spans="1:8">
      <c r="A5461" s="3">
        <f>-12641 -1</f>
        <v>-12642</v>
      </c>
      <c r="B5461" s="1">
        <f>IF(ISERROR(SEARCH(" ",A5461)), 0, SEARCH(" ",A5461))</f>
        <v>0</v>
      </c>
      <c r="C5461" s="1">
        <f>IF(0=B5461,-1,LEFT(A5461,B5461-1)+0)</f>
        <v>-1</v>
      </c>
      <c r="D5461" s="1">
        <f>IF(B5461=0,-1,RIGHT(A5461,LEN(A5461)-B5461)+0)</f>
        <v>-1</v>
      </c>
      <c r="F5461" s="1">
        <f>IF(C5461&lt;0,443300000,44330*(1-POWER(C5461/$A$1,1/5.255))*1000)</f>
        <v>443300000</v>
      </c>
      <c r="H5461" s="5">
        <f t="shared" si="85"/>
        <v>0</v>
      </c>
    </row>
    <row r="5462" spans="1:8">
      <c r="A5462" s="3">
        <f>-12661 -1</f>
        <v>-12662</v>
      </c>
      <c r="B5462" s="1">
        <f>IF(ISERROR(SEARCH(" ",A5462)), 0, SEARCH(" ",A5462))</f>
        <v>0</v>
      </c>
      <c r="C5462" s="1">
        <f>IF(0=B5462,-1,LEFT(A5462,B5462-1)+0)</f>
        <v>-1</v>
      </c>
      <c r="D5462" s="1">
        <f>IF(B5462=0,-1,RIGHT(A5462,LEN(A5462)-B5462)+0)</f>
        <v>-1</v>
      </c>
      <c r="F5462" s="1">
        <f>IF(C5462&lt;0,443300000,44330*(1-POWER(C5462/$A$1,1/5.255))*1000)</f>
        <v>443300000</v>
      </c>
      <c r="H5462" s="5">
        <f t="shared" si="85"/>
        <v>0</v>
      </c>
    </row>
    <row r="5463" spans="1:8">
      <c r="A5463" s="3">
        <f>-12681 -1</f>
        <v>-12682</v>
      </c>
      <c r="B5463" s="1">
        <f>IF(ISERROR(SEARCH(" ",A5463)), 0, SEARCH(" ",A5463))</f>
        <v>0</v>
      </c>
      <c r="C5463" s="1">
        <f>IF(0=B5463,-1,LEFT(A5463,B5463-1)+0)</f>
        <v>-1</v>
      </c>
      <c r="D5463" s="1">
        <f>IF(B5463=0,-1,RIGHT(A5463,LEN(A5463)-B5463)+0)</f>
        <v>-1</v>
      </c>
      <c r="F5463" s="1">
        <f>IF(C5463&lt;0,443300000,44330*(1-POWER(C5463/$A$1,1/5.255))*1000)</f>
        <v>443300000</v>
      </c>
      <c r="H5463" s="5">
        <f t="shared" si="85"/>
        <v>0</v>
      </c>
    </row>
    <row r="5464" spans="1:8">
      <c r="A5464" s="3">
        <f>-12701 -1</f>
        <v>-12702</v>
      </c>
      <c r="B5464" s="1">
        <f>IF(ISERROR(SEARCH(" ",A5464)), 0, SEARCH(" ",A5464))</f>
        <v>0</v>
      </c>
      <c r="C5464" s="1">
        <f>IF(0=B5464,-1,LEFT(A5464,B5464-1)+0)</f>
        <v>-1</v>
      </c>
      <c r="D5464" s="1">
        <f>IF(B5464=0,-1,RIGHT(A5464,LEN(A5464)-B5464)+0)</f>
        <v>-1</v>
      </c>
      <c r="F5464" s="1">
        <f>IF(C5464&lt;0,443300000,44330*(1-POWER(C5464/$A$1,1/5.255))*1000)</f>
        <v>443300000</v>
      </c>
      <c r="H5464" s="5">
        <f t="shared" si="85"/>
        <v>0</v>
      </c>
    </row>
    <row r="5465" spans="1:8">
      <c r="A5465" s="3">
        <f>-12721 -1</f>
        <v>-12722</v>
      </c>
      <c r="B5465" s="1">
        <f>IF(ISERROR(SEARCH(" ",A5465)), 0, SEARCH(" ",A5465))</f>
        <v>0</v>
      </c>
      <c r="C5465" s="1">
        <f>IF(0=B5465,-1,LEFT(A5465,B5465-1)+0)</f>
        <v>-1</v>
      </c>
      <c r="D5465" s="1">
        <f>IF(B5465=0,-1,RIGHT(A5465,LEN(A5465)-B5465)+0)</f>
        <v>-1</v>
      </c>
      <c r="F5465" s="1">
        <f>IF(C5465&lt;0,443300000,44330*(1-POWER(C5465/$A$1,1/5.255))*1000)</f>
        <v>443300000</v>
      </c>
      <c r="H5465" s="5">
        <f t="shared" si="85"/>
        <v>0</v>
      </c>
    </row>
    <row r="5466" spans="1:8">
      <c r="A5466" s="3">
        <f>-12741 -1</f>
        <v>-12742</v>
      </c>
      <c r="B5466" s="1">
        <f>IF(ISERROR(SEARCH(" ",A5466)), 0, SEARCH(" ",A5466))</f>
        <v>0</v>
      </c>
      <c r="C5466" s="1">
        <f>IF(0=B5466,-1,LEFT(A5466,B5466-1)+0)</f>
        <v>-1</v>
      </c>
      <c r="D5466" s="1">
        <f>IF(B5466=0,-1,RIGHT(A5466,LEN(A5466)-B5466)+0)</f>
        <v>-1</v>
      </c>
      <c r="F5466" s="1">
        <f>IF(C5466&lt;0,443300000,44330*(1-POWER(C5466/$A$1,1/5.255))*1000)</f>
        <v>443300000</v>
      </c>
      <c r="H5466" s="5">
        <f t="shared" si="85"/>
        <v>0</v>
      </c>
    </row>
    <row r="5467" spans="1:8">
      <c r="A5467" s="3">
        <f>-12761 -1</f>
        <v>-12762</v>
      </c>
      <c r="B5467" s="1">
        <f>IF(ISERROR(SEARCH(" ",A5467)), 0, SEARCH(" ",A5467))</f>
        <v>0</v>
      </c>
      <c r="C5467" s="1">
        <f>IF(0=B5467,-1,LEFT(A5467,B5467-1)+0)</f>
        <v>-1</v>
      </c>
      <c r="D5467" s="1">
        <f>IF(B5467=0,-1,RIGHT(A5467,LEN(A5467)-B5467)+0)</f>
        <v>-1</v>
      </c>
      <c r="F5467" s="1">
        <f>IF(C5467&lt;0,443300000,44330*(1-POWER(C5467/$A$1,1/5.255))*1000)</f>
        <v>443300000</v>
      </c>
      <c r="H5467" s="5">
        <f t="shared" si="85"/>
        <v>0</v>
      </c>
    </row>
    <row r="5468" spans="1:8">
      <c r="A5468" s="3">
        <f>-12781 -1</f>
        <v>-12782</v>
      </c>
      <c r="B5468" s="1">
        <f>IF(ISERROR(SEARCH(" ",A5468)), 0, SEARCH(" ",A5468))</f>
        <v>0</v>
      </c>
      <c r="C5468" s="1">
        <f>IF(0=B5468,-1,LEFT(A5468,B5468-1)+0)</f>
        <v>-1</v>
      </c>
      <c r="D5468" s="1">
        <f>IF(B5468=0,-1,RIGHT(A5468,LEN(A5468)-B5468)+0)</f>
        <v>-1</v>
      </c>
      <c r="F5468" s="1">
        <f>IF(C5468&lt;0,443300000,44330*(1-POWER(C5468/$A$1,1/5.255))*1000)</f>
        <v>443300000</v>
      </c>
      <c r="H5468" s="5">
        <f t="shared" si="85"/>
        <v>0</v>
      </c>
    </row>
    <row r="5469" spans="1:8">
      <c r="A5469" s="3">
        <f>-12801 -1</f>
        <v>-12802</v>
      </c>
      <c r="B5469" s="1">
        <f>IF(ISERROR(SEARCH(" ",A5469)), 0, SEARCH(" ",A5469))</f>
        <v>0</v>
      </c>
      <c r="C5469" s="1">
        <f>IF(0=B5469,-1,LEFT(A5469,B5469-1)+0)</f>
        <v>-1</v>
      </c>
      <c r="D5469" s="1">
        <f>IF(B5469=0,-1,RIGHT(A5469,LEN(A5469)-B5469)+0)</f>
        <v>-1</v>
      </c>
      <c r="F5469" s="1">
        <f>IF(C5469&lt;0,443300000,44330*(1-POWER(C5469/$A$1,1/5.255))*1000)</f>
        <v>443300000</v>
      </c>
      <c r="H5469" s="5">
        <f t="shared" si="85"/>
        <v>0</v>
      </c>
    </row>
    <row r="5470" spans="1:8">
      <c r="A5470" s="3">
        <f>-12821 -1</f>
        <v>-12822</v>
      </c>
      <c r="B5470" s="1">
        <f>IF(ISERROR(SEARCH(" ",A5470)), 0, SEARCH(" ",A5470))</f>
        <v>0</v>
      </c>
      <c r="C5470" s="1">
        <f>IF(0=B5470,-1,LEFT(A5470,B5470-1)+0)</f>
        <v>-1</v>
      </c>
      <c r="D5470" s="1">
        <f>IF(B5470=0,-1,RIGHT(A5470,LEN(A5470)-B5470)+0)</f>
        <v>-1</v>
      </c>
      <c r="F5470" s="1">
        <f>IF(C5470&lt;0,443300000,44330*(1-POWER(C5470/$A$1,1/5.255))*1000)</f>
        <v>443300000</v>
      </c>
      <c r="H5470" s="5">
        <f t="shared" si="85"/>
        <v>0</v>
      </c>
    </row>
    <row r="5471" spans="1:8">
      <c r="A5471" s="3">
        <f>-12841 -1</f>
        <v>-12842</v>
      </c>
      <c r="B5471" s="1">
        <f>IF(ISERROR(SEARCH(" ",A5471)), 0, SEARCH(" ",A5471))</f>
        <v>0</v>
      </c>
      <c r="C5471" s="1">
        <f>IF(0=B5471,-1,LEFT(A5471,B5471-1)+0)</f>
        <v>-1</v>
      </c>
      <c r="D5471" s="1">
        <f>IF(B5471=0,-1,RIGHT(A5471,LEN(A5471)-B5471)+0)</f>
        <v>-1</v>
      </c>
      <c r="F5471" s="1">
        <f>IF(C5471&lt;0,443300000,44330*(1-POWER(C5471/$A$1,1/5.255))*1000)</f>
        <v>443300000</v>
      </c>
      <c r="H5471" s="5">
        <f t="shared" si="85"/>
        <v>0</v>
      </c>
    </row>
    <row r="5472" spans="1:8">
      <c r="A5472" s="3">
        <f>-12861 -1</f>
        <v>-12862</v>
      </c>
      <c r="B5472" s="1">
        <f>IF(ISERROR(SEARCH(" ",A5472)), 0, SEARCH(" ",A5472))</f>
        <v>0</v>
      </c>
      <c r="C5472" s="1">
        <f>IF(0=B5472,-1,LEFT(A5472,B5472-1)+0)</f>
        <v>-1</v>
      </c>
      <c r="D5472" s="1">
        <f>IF(B5472=0,-1,RIGHT(A5472,LEN(A5472)-B5472)+0)</f>
        <v>-1</v>
      </c>
      <c r="F5472" s="1">
        <f>IF(C5472&lt;0,443300000,44330*(1-POWER(C5472/$A$1,1/5.255))*1000)</f>
        <v>443300000</v>
      </c>
      <c r="H5472" s="5">
        <f t="shared" si="85"/>
        <v>0</v>
      </c>
    </row>
    <row r="5473" spans="1:8">
      <c r="A5473" s="3">
        <f>-12881 -1</f>
        <v>-12882</v>
      </c>
      <c r="B5473" s="1">
        <f>IF(ISERROR(SEARCH(" ",A5473)), 0, SEARCH(" ",A5473))</f>
        <v>0</v>
      </c>
      <c r="C5473" s="1">
        <f>IF(0=B5473,-1,LEFT(A5473,B5473-1)+0)</f>
        <v>-1</v>
      </c>
      <c r="D5473" s="1">
        <f>IF(B5473=0,-1,RIGHT(A5473,LEN(A5473)-B5473)+0)</f>
        <v>-1</v>
      </c>
      <c r="F5473" s="1">
        <f>IF(C5473&lt;0,443300000,44330*(1-POWER(C5473/$A$1,1/5.255))*1000)</f>
        <v>443300000</v>
      </c>
      <c r="H5473" s="5">
        <f t="shared" si="85"/>
        <v>0</v>
      </c>
    </row>
    <row r="5474" spans="1:8">
      <c r="A5474" s="3">
        <f>-12901 -1</f>
        <v>-12902</v>
      </c>
      <c r="B5474" s="1">
        <f>IF(ISERROR(SEARCH(" ",A5474)), 0, SEARCH(" ",A5474))</f>
        <v>0</v>
      </c>
      <c r="C5474" s="1">
        <f>IF(0=B5474,-1,LEFT(A5474,B5474-1)+0)</f>
        <v>-1</v>
      </c>
      <c r="D5474" s="1">
        <f>IF(B5474=0,-1,RIGHT(A5474,LEN(A5474)-B5474)+0)</f>
        <v>-1</v>
      </c>
      <c r="F5474" s="1">
        <f>IF(C5474&lt;0,443300000,44330*(1-POWER(C5474/$A$1,1/5.255))*1000)</f>
        <v>443300000</v>
      </c>
      <c r="H5474" s="5">
        <f t="shared" si="85"/>
        <v>0</v>
      </c>
    </row>
    <row r="5475" spans="1:8">
      <c r="A5475" s="3">
        <f>-12921 -1</f>
        <v>-12922</v>
      </c>
      <c r="B5475" s="1">
        <f>IF(ISERROR(SEARCH(" ",A5475)), 0, SEARCH(" ",A5475))</f>
        <v>0</v>
      </c>
      <c r="C5475" s="1">
        <f>IF(0=B5475,-1,LEFT(A5475,B5475-1)+0)</f>
        <v>-1</v>
      </c>
      <c r="D5475" s="1">
        <f>IF(B5475=0,-1,RIGHT(A5475,LEN(A5475)-B5475)+0)</f>
        <v>-1</v>
      </c>
      <c r="F5475" s="1">
        <f>IF(C5475&lt;0,443300000,44330*(1-POWER(C5475/$A$1,1/5.255))*1000)</f>
        <v>443300000</v>
      </c>
      <c r="H5475" s="5">
        <f t="shared" si="85"/>
        <v>0</v>
      </c>
    </row>
    <row r="5476" spans="1:8">
      <c r="A5476" s="3">
        <f>-12941 -1</f>
        <v>-12942</v>
      </c>
      <c r="B5476" s="1">
        <f>IF(ISERROR(SEARCH(" ",A5476)), 0, SEARCH(" ",A5476))</f>
        <v>0</v>
      </c>
      <c r="C5476" s="1">
        <f>IF(0=B5476,-1,LEFT(A5476,B5476-1)+0)</f>
        <v>-1</v>
      </c>
      <c r="D5476" s="1">
        <f>IF(B5476=0,-1,RIGHT(A5476,LEN(A5476)-B5476)+0)</f>
        <v>-1</v>
      </c>
      <c r="F5476" s="1">
        <f>IF(C5476&lt;0,443300000,44330*(1-POWER(C5476/$A$1,1/5.255))*1000)</f>
        <v>443300000</v>
      </c>
      <c r="H5476" s="5">
        <f t="shared" si="85"/>
        <v>0</v>
      </c>
    </row>
    <row r="5477" spans="1:8">
      <c r="A5477" s="3">
        <f>-12961 -1</f>
        <v>-12962</v>
      </c>
      <c r="B5477" s="1">
        <f>IF(ISERROR(SEARCH(" ",A5477)), 0, SEARCH(" ",A5477))</f>
        <v>0</v>
      </c>
      <c r="C5477" s="1">
        <f>IF(0=B5477,-1,LEFT(A5477,B5477-1)+0)</f>
        <v>-1</v>
      </c>
      <c r="D5477" s="1">
        <f>IF(B5477=0,-1,RIGHT(A5477,LEN(A5477)-B5477)+0)</f>
        <v>-1</v>
      </c>
      <c r="F5477" s="1">
        <f>IF(C5477&lt;0,443300000,44330*(1-POWER(C5477/$A$1,1/5.255))*1000)</f>
        <v>443300000</v>
      </c>
      <c r="H5477" s="5">
        <f t="shared" si="85"/>
        <v>0</v>
      </c>
    </row>
    <row r="5478" spans="1:8">
      <c r="A5478" s="3">
        <f>-12981 -1</f>
        <v>-12982</v>
      </c>
      <c r="B5478" s="1">
        <f>IF(ISERROR(SEARCH(" ",A5478)), 0, SEARCH(" ",A5478))</f>
        <v>0</v>
      </c>
      <c r="C5478" s="1">
        <f>IF(0=B5478,-1,LEFT(A5478,B5478-1)+0)</f>
        <v>-1</v>
      </c>
      <c r="D5478" s="1">
        <f>IF(B5478=0,-1,RIGHT(A5478,LEN(A5478)-B5478)+0)</f>
        <v>-1</v>
      </c>
      <c r="F5478" s="1">
        <f>IF(C5478&lt;0,443300000,44330*(1-POWER(C5478/$A$1,1/5.255))*1000)</f>
        <v>443300000</v>
      </c>
      <c r="H5478" s="5">
        <f t="shared" si="85"/>
        <v>0</v>
      </c>
    </row>
    <row r="5479" spans="1:8">
      <c r="A5479" s="3">
        <f>-13001 -1</f>
        <v>-13002</v>
      </c>
      <c r="B5479" s="1">
        <f>IF(ISERROR(SEARCH(" ",A5479)), 0, SEARCH(" ",A5479))</f>
        <v>0</v>
      </c>
      <c r="C5479" s="1">
        <f>IF(0=B5479,-1,LEFT(A5479,B5479-1)+0)</f>
        <v>-1</v>
      </c>
      <c r="D5479" s="1">
        <f>IF(B5479=0,-1,RIGHT(A5479,LEN(A5479)-B5479)+0)</f>
        <v>-1</v>
      </c>
      <c r="F5479" s="1">
        <f>IF(C5479&lt;0,443300000,44330*(1-POWER(C5479/$A$1,1/5.255))*1000)</f>
        <v>443300000</v>
      </c>
      <c r="H5479" s="5">
        <f t="shared" si="85"/>
        <v>0</v>
      </c>
    </row>
    <row r="5480" spans="1:8">
      <c r="A5480" s="3">
        <f>-13021 -1</f>
        <v>-13022</v>
      </c>
      <c r="B5480" s="1">
        <f>IF(ISERROR(SEARCH(" ",A5480)), 0, SEARCH(" ",A5480))</f>
        <v>0</v>
      </c>
      <c r="C5480" s="1">
        <f>IF(0=B5480,-1,LEFT(A5480,B5480-1)+0)</f>
        <v>-1</v>
      </c>
      <c r="D5480" s="1">
        <f>IF(B5480=0,-1,RIGHT(A5480,LEN(A5480)-B5480)+0)</f>
        <v>-1</v>
      </c>
      <c r="F5480" s="1">
        <f>IF(C5480&lt;0,443300000,44330*(1-POWER(C5480/$A$1,1/5.255))*1000)</f>
        <v>443300000</v>
      </c>
      <c r="H5480" s="5">
        <f t="shared" si="85"/>
        <v>0</v>
      </c>
    </row>
    <row r="5481" spans="1:8">
      <c r="A5481" s="3">
        <f>-13041 -1</f>
        <v>-13042</v>
      </c>
      <c r="B5481" s="1">
        <f>IF(ISERROR(SEARCH(" ",A5481)), 0, SEARCH(" ",A5481))</f>
        <v>0</v>
      </c>
      <c r="C5481" s="1">
        <f>IF(0=B5481,-1,LEFT(A5481,B5481-1)+0)</f>
        <v>-1</v>
      </c>
      <c r="D5481" s="1">
        <f>IF(B5481=0,-1,RIGHT(A5481,LEN(A5481)-B5481)+0)</f>
        <v>-1</v>
      </c>
      <c r="F5481" s="1">
        <f>IF(C5481&lt;0,443300000,44330*(1-POWER(C5481/$A$1,1/5.255))*1000)</f>
        <v>443300000</v>
      </c>
      <c r="H5481" s="5">
        <f t="shared" si="85"/>
        <v>0</v>
      </c>
    </row>
    <row r="5482" spans="1:8">
      <c r="A5482" s="3">
        <f>-13061 -1</f>
        <v>-13062</v>
      </c>
      <c r="B5482" s="1">
        <f>IF(ISERROR(SEARCH(" ",A5482)), 0, SEARCH(" ",A5482))</f>
        <v>0</v>
      </c>
      <c r="C5482" s="1">
        <f>IF(0=B5482,-1,LEFT(A5482,B5482-1)+0)</f>
        <v>-1</v>
      </c>
      <c r="D5482" s="1">
        <f>IF(B5482=0,-1,RIGHT(A5482,LEN(A5482)-B5482)+0)</f>
        <v>-1</v>
      </c>
      <c r="F5482" s="1">
        <f>IF(C5482&lt;0,443300000,44330*(1-POWER(C5482/$A$1,1/5.255))*1000)</f>
        <v>443300000</v>
      </c>
      <c r="H5482" s="5">
        <f t="shared" si="85"/>
        <v>0</v>
      </c>
    </row>
    <row r="5483" spans="1:8">
      <c r="A5483" s="3">
        <f>-13081 -1</f>
        <v>-13082</v>
      </c>
      <c r="B5483" s="1">
        <f>IF(ISERROR(SEARCH(" ",A5483)), 0, SEARCH(" ",A5483))</f>
        <v>0</v>
      </c>
      <c r="C5483" s="1">
        <f>IF(0=B5483,-1,LEFT(A5483,B5483-1)+0)</f>
        <v>-1</v>
      </c>
      <c r="D5483" s="1">
        <f>IF(B5483=0,-1,RIGHT(A5483,LEN(A5483)-B5483)+0)</f>
        <v>-1</v>
      </c>
      <c r="F5483" s="1">
        <f>IF(C5483&lt;0,443300000,44330*(1-POWER(C5483/$A$1,1/5.255))*1000)</f>
        <v>443300000</v>
      </c>
      <c r="H5483" s="5">
        <f t="shared" si="85"/>
        <v>0</v>
      </c>
    </row>
    <row r="5484" spans="1:8">
      <c r="A5484" s="3">
        <f>-13101 -1</f>
        <v>-13102</v>
      </c>
      <c r="B5484" s="1">
        <f>IF(ISERROR(SEARCH(" ",A5484)), 0, SEARCH(" ",A5484))</f>
        <v>0</v>
      </c>
      <c r="C5484" s="1">
        <f>IF(0=B5484,-1,LEFT(A5484,B5484-1)+0)</f>
        <v>-1</v>
      </c>
      <c r="D5484" s="1">
        <f>IF(B5484=0,-1,RIGHT(A5484,LEN(A5484)-B5484)+0)</f>
        <v>-1</v>
      </c>
      <c r="F5484" s="1">
        <f>IF(C5484&lt;0,443300000,44330*(1-POWER(C5484/$A$1,1/5.255))*1000)</f>
        <v>443300000</v>
      </c>
      <c r="H5484" s="5">
        <f t="shared" si="85"/>
        <v>0</v>
      </c>
    </row>
    <row r="5485" spans="1:8">
      <c r="A5485" s="3">
        <f>-13121 -1</f>
        <v>-13122</v>
      </c>
      <c r="B5485" s="1">
        <f>IF(ISERROR(SEARCH(" ",A5485)), 0, SEARCH(" ",A5485))</f>
        <v>0</v>
      </c>
      <c r="C5485" s="1">
        <f>IF(0=B5485,-1,LEFT(A5485,B5485-1)+0)</f>
        <v>-1</v>
      </c>
      <c r="D5485" s="1">
        <f>IF(B5485=0,-1,RIGHT(A5485,LEN(A5485)-B5485)+0)</f>
        <v>-1</v>
      </c>
      <c r="F5485" s="1">
        <f>IF(C5485&lt;0,443300000,44330*(1-POWER(C5485/$A$1,1/5.255))*1000)</f>
        <v>443300000</v>
      </c>
      <c r="H5485" s="5">
        <f t="shared" si="85"/>
        <v>0</v>
      </c>
    </row>
    <row r="5486" spans="1:8">
      <c r="A5486" s="3">
        <f>-13141 -1</f>
        <v>-13142</v>
      </c>
      <c r="B5486" s="1">
        <f>IF(ISERROR(SEARCH(" ",A5486)), 0, SEARCH(" ",A5486))</f>
        <v>0</v>
      </c>
      <c r="C5486" s="1">
        <f>IF(0=B5486,-1,LEFT(A5486,B5486-1)+0)</f>
        <v>-1</v>
      </c>
      <c r="D5486" s="1">
        <f>IF(B5486=0,-1,RIGHT(A5486,LEN(A5486)-B5486)+0)</f>
        <v>-1</v>
      </c>
      <c r="F5486" s="1">
        <f>IF(C5486&lt;0,443300000,44330*(1-POWER(C5486/$A$1,1/5.255))*1000)</f>
        <v>443300000</v>
      </c>
      <c r="H5486" s="5">
        <f t="shared" si="85"/>
        <v>0</v>
      </c>
    </row>
    <row r="5487" spans="1:8">
      <c r="A5487" s="3">
        <f>-13161 -1</f>
        <v>-13162</v>
      </c>
      <c r="B5487" s="1">
        <f>IF(ISERROR(SEARCH(" ",A5487)), 0, SEARCH(" ",A5487))</f>
        <v>0</v>
      </c>
      <c r="C5487" s="1">
        <f>IF(0=B5487,-1,LEFT(A5487,B5487-1)+0)</f>
        <v>-1</v>
      </c>
      <c r="D5487" s="1">
        <f>IF(B5487=0,-1,RIGHT(A5487,LEN(A5487)-B5487)+0)</f>
        <v>-1</v>
      </c>
      <c r="F5487" s="1">
        <f>IF(C5487&lt;0,443300000,44330*(1-POWER(C5487/$A$1,1/5.255))*1000)</f>
        <v>443300000</v>
      </c>
      <c r="H5487" s="5">
        <f t="shared" si="85"/>
        <v>0</v>
      </c>
    </row>
    <row r="5488" spans="1:8">
      <c r="A5488" s="3">
        <f>-13181 -1</f>
        <v>-13182</v>
      </c>
      <c r="B5488" s="1">
        <f>IF(ISERROR(SEARCH(" ",A5488)), 0, SEARCH(" ",A5488))</f>
        <v>0</v>
      </c>
      <c r="C5488" s="1">
        <f>IF(0=B5488,-1,LEFT(A5488,B5488-1)+0)</f>
        <v>-1</v>
      </c>
      <c r="D5488" s="1">
        <f>IF(B5488=0,-1,RIGHT(A5488,LEN(A5488)-B5488)+0)</f>
        <v>-1</v>
      </c>
      <c r="F5488" s="1">
        <f>IF(C5488&lt;0,443300000,44330*(1-POWER(C5488/$A$1,1/5.255))*1000)</f>
        <v>443300000</v>
      </c>
      <c r="H5488" s="5">
        <f t="shared" si="85"/>
        <v>0</v>
      </c>
    </row>
    <row r="5489" spans="1:8">
      <c r="A5489" s="3">
        <f>-13201 -1</f>
        <v>-13202</v>
      </c>
      <c r="B5489" s="1">
        <f>IF(ISERROR(SEARCH(" ",A5489)), 0, SEARCH(" ",A5489))</f>
        <v>0</v>
      </c>
      <c r="C5489" s="1">
        <f>IF(0=B5489,-1,LEFT(A5489,B5489-1)+0)</f>
        <v>-1</v>
      </c>
      <c r="D5489" s="1">
        <f>IF(B5489=0,-1,RIGHT(A5489,LEN(A5489)-B5489)+0)</f>
        <v>-1</v>
      </c>
      <c r="F5489" s="1">
        <f>IF(C5489&lt;0,443300000,44330*(1-POWER(C5489/$A$1,1/5.255))*1000)</f>
        <v>443300000</v>
      </c>
      <c r="H5489" s="5">
        <f t="shared" si="85"/>
        <v>0</v>
      </c>
    </row>
    <row r="5490" spans="1:8">
      <c r="A5490" s="3">
        <f>-13221 -1</f>
        <v>-13222</v>
      </c>
      <c r="B5490" s="1">
        <f>IF(ISERROR(SEARCH(" ",A5490)), 0, SEARCH(" ",A5490))</f>
        <v>0</v>
      </c>
      <c r="C5490" s="1">
        <f>IF(0=B5490,-1,LEFT(A5490,B5490-1)+0)</f>
        <v>-1</v>
      </c>
      <c r="D5490" s="1">
        <f>IF(B5490=0,-1,RIGHT(A5490,LEN(A5490)-B5490)+0)</f>
        <v>-1</v>
      </c>
      <c r="F5490" s="1">
        <f>IF(C5490&lt;0,443300000,44330*(1-POWER(C5490/$A$1,1/5.255))*1000)</f>
        <v>443300000</v>
      </c>
      <c r="H5490" s="5">
        <f t="shared" si="85"/>
        <v>0</v>
      </c>
    </row>
    <row r="5491" spans="1:8">
      <c r="A5491" s="3">
        <f>-13241 -1</f>
        <v>-13242</v>
      </c>
      <c r="B5491" s="1">
        <f>IF(ISERROR(SEARCH(" ",A5491)), 0, SEARCH(" ",A5491))</f>
        <v>0</v>
      </c>
      <c r="C5491" s="1">
        <f>IF(0=B5491,-1,LEFT(A5491,B5491-1)+0)</f>
        <v>-1</v>
      </c>
      <c r="D5491" s="1">
        <f>IF(B5491=0,-1,RIGHT(A5491,LEN(A5491)-B5491)+0)</f>
        <v>-1</v>
      </c>
      <c r="F5491" s="1">
        <f>IF(C5491&lt;0,443300000,44330*(1-POWER(C5491/$A$1,1/5.255))*1000)</f>
        <v>443300000</v>
      </c>
      <c r="H5491" s="5">
        <f t="shared" si="85"/>
        <v>0</v>
      </c>
    </row>
    <row r="5492" spans="1:8">
      <c r="A5492" s="3">
        <f>-13261 -1</f>
        <v>-13262</v>
      </c>
      <c r="B5492" s="1">
        <f>IF(ISERROR(SEARCH(" ",A5492)), 0, SEARCH(" ",A5492))</f>
        <v>0</v>
      </c>
      <c r="C5492" s="1">
        <f>IF(0=B5492,-1,LEFT(A5492,B5492-1)+0)</f>
        <v>-1</v>
      </c>
      <c r="D5492" s="1">
        <f>IF(B5492=0,-1,RIGHT(A5492,LEN(A5492)-B5492)+0)</f>
        <v>-1</v>
      </c>
      <c r="F5492" s="1">
        <f>IF(C5492&lt;0,443300000,44330*(1-POWER(C5492/$A$1,1/5.255))*1000)</f>
        <v>443300000</v>
      </c>
      <c r="H5492" s="5">
        <f t="shared" si="85"/>
        <v>0</v>
      </c>
    </row>
    <row r="5493" spans="1:8">
      <c r="A5493" s="3">
        <f>-13281 -1</f>
        <v>-13282</v>
      </c>
      <c r="B5493" s="1">
        <f>IF(ISERROR(SEARCH(" ",A5493)), 0, SEARCH(" ",A5493))</f>
        <v>0</v>
      </c>
      <c r="C5493" s="1">
        <f>IF(0=B5493,-1,LEFT(A5493,B5493-1)+0)</f>
        <v>-1</v>
      </c>
      <c r="D5493" s="1">
        <f>IF(B5493=0,-1,RIGHT(A5493,LEN(A5493)-B5493)+0)</f>
        <v>-1</v>
      </c>
      <c r="F5493" s="1">
        <f>IF(C5493&lt;0,443300000,44330*(1-POWER(C5493/$A$1,1/5.255))*1000)</f>
        <v>443300000</v>
      </c>
      <c r="H5493" s="5">
        <f t="shared" si="85"/>
        <v>0</v>
      </c>
    </row>
    <row r="5494" spans="1:8">
      <c r="A5494" s="3">
        <f>-13301 -1</f>
        <v>-13302</v>
      </c>
      <c r="B5494" s="1">
        <f>IF(ISERROR(SEARCH(" ",A5494)), 0, SEARCH(" ",A5494))</f>
        <v>0</v>
      </c>
      <c r="C5494" s="1">
        <f>IF(0=B5494,-1,LEFT(A5494,B5494-1)+0)</f>
        <v>-1</v>
      </c>
      <c r="D5494" s="1">
        <f>IF(B5494=0,-1,RIGHT(A5494,LEN(A5494)-B5494)+0)</f>
        <v>-1</v>
      </c>
      <c r="F5494" s="1">
        <f>IF(C5494&lt;0,443300000,44330*(1-POWER(C5494/$A$1,1/5.255))*1000)</f>
        <v>443300000</v>
      </c>
      <c r="H5494" s="5">
        <f t="shared" si="85"/>
        <v>0</v>
      </c>
    </row>
    <row r="5495" spans="1:8">
      <c r="A5495" s="3">
        <f>-13321 -1</f>
        <v>-13322</v>
      </c>
      <c r="B5495" s="1">
        <f>IF(ISERROR(SEARCH(" ",A5495)), 0, SEARCH(" ",A5495))</f>
        <v>0</v>
      </c>
      <c r="C5495" s="1">
        <f>IF(0=B5495,-1,LEFT(A5495,B5495-1)+0)</f>
        <v>-1</v>
      </c>
      <c r="D5495" s="1">
        <f>IF(B5495=0,-1,RIGHT(A5495,LEN(A5495)-B5495)+0)</f>
        <v>-1</v>
      </c>
      <c r="F5495" s="1">
        <f>IF(C5495&lt;0,443300000,44330*(1-POWER(C5495/$A$1,1/5.255))*1000)</f>
        <v>443300000</v>
      </c>
      <c r="H5495" s="5">
        <f t="shared" si="85"/>
        <v>0</v>
      </c>
    </row>
    <row r="5496" spans="1:8">
      <c r="A5496" s="3">
        <f>-13341 -1</f>
        <v>-13342</v>
      </c>
      <c r="B5496" s="1">
        <f>IF(ISERROR(SEARCH(" ",A5496)), 0, SEARCH(" ",A5496))</f>
        <v>0</v>
      </c>
      <c r="C5496" s="1">
        <f>IF(0=B5496,-1,LEFT(A5496,B5496-1)+0)</f>
        <v>-1</v>
      </c>
      <c r="D5496" s="1">
        <f>IF(B5496=0,-1,RIGHT(A5496,LEN(A5496)-B5496)+0)</f>
        <v>-1</v>
      </c>
      <c r="F5496" s="1">
        <f>IF(C5496&lt;0,443300000,44330*(1-POWER(C5496/$A$1,1/5.255))*1000)</f>
        <v>443300000</v>
      </c>
      <c r="H5496" s="5">
        <f t="shared" si="85"/>
        <v>0</v>
      </c>
    </row>
    <row r="5497" spans="1:8">
      <c r="A5497" s="3">
        <f>-13361 -1</f>
        <v>-13362</v>
      </c>
      <c r="B5497" s="1">
        <f>IF(ISERROR(SEARCH(" ",A5497)), 0, SEARCH(" ",A5497))</f>
        <v>0</v>
      </c>
      <c r="C5497" s="1">
        <f>IF(0=B5497,-1,LEFT(A5497,B5497-1)+0)</f>
        <v>-1</v>
      </c>
      <c r="D5497" s="1">
        <f>IF(B5497=0,-1,RIGHT(A5497,LEN(A5497)-B5497)+0)</f>
        <v>-1</v>
      </c>
      <c r="F5497" s="1">
        <f>IF(C5497&lt;0,443300000,44330*(1-POWER(C5497/$A$1,1/5.255))*1000)</f>
        <v>443300000</v>
      </c>
      <c r="H5497" s="5">
        <f t="shared" si="85"/>
        <v>0</v>
      </c>
    </row>
    <row r="5498" spans="1:8">
      <c r="A5498" s="3">
        <f>-13381 -1</f>
        <v>-13382</v>
      </c>
      <c r="B5498" s="1">
        <f>IF(ISERROR(SEARCH(" ",A5498)), 0, SEARCH(" ",A5498))</f>
        <v>0</v>
      </c>
      <c r="C5498" s="1">
        <f>IF(0=B5498,-1,LEFT(A5498,B5498-1)+0)</f>
        <v>-1</v>
      </c>
      <c r="D5498" s="1">
        <f>IF(B5498=0,-1,RIGHT(A5498,LEN(A5498)-B5498)+0)</f>
        <v>-1</v>
      </c>
      <c r="F5498" s="1">
        <f>IF(C5498&lt;0,443300000,44330*(1-POWER(C5498/$A$1,1/5.255))*1000)</f>
        <v>443300000</v>
      </c>
      <c r="H5498" s="5">
        <f t="shared" si="85"/>
        <v>0</v>
      </c>
    </row>
    <row r="5499" spans="1:8">
      <c r="A5499" s="6">
        <f>-13401 -1</f>
        <v>-13402</v>
      </c>
      <c r="B5499" s="1">
        <f>IF(ISERROR(SEARCH(" ",A5499)), 0, SEARCH(" ",A5499))</f>
        <v>0</v>
      </c>
      <c r="C5499" s="1">
        <f>IF(0=B5499,-1,LEFT(A5499,B5499-1)+0)</f>
        <v>-1</v>
      </c>
      <c r="D5499" s="1">
        <f>IF(B5499=0,-1,RIGHT(A5499,LEN(A5499)-B5499)+0)</f>
        <v>-1</v>
      </c>
      <c r="F5499" s="1">
        <f>IF(C5499&lt;0,443300000,44330*(1-POWER(C5499/$A$1,1/5.255))*1000)</f>
        <v>443300000</v>
      </c>
      <c r="H5499" s="5">
        <f t="shared" si="85"/>
        <v>0</v>
      </c>
    </row>
    <row r="5500" spans="1:8">
      <c r="A5500" s="6">
        <f>-13421 -1</f>
        <v>-13422</v>
      </c>
      <c r="B5500" s="1">
        <f>IF(ISERROR(SEARCH(" ",A5500)), 0, SEARCH(" ",A5500))</f>
        <v>0</v>
      </c>
      <c r="C5500" s="1">
        <f>IF(0=B5500,-1,LEFT(A5500,B5500-1)+0)</f>
        <v>-1</v>
      </c>
      <c r="D5500" s="1">
        <f>IF(B5500=0,-1,RIGHT(A5500,LEN(A5500)-B5500)+0)</f>
        <v>-1</v>
      </c>
      <c r="F5500" s="1">
        <f>IF(C5500&lt;0,443300000,44330*(1-POWER(C5500/$A$1,1/5.255))*1000)</f>
        <v>443300000</v>
      </c>
      <c r="H5500" s="5">
        <f t="shared" si="85"/>
        <v>0</v>
      </c>
    </row>
    <row r="5501" spans="1:8">
      <c r="A5501" s="6">
        <f>-13441 -1</f>
        <v>-13442</v>
      </c>
      <c r="B5501" s="1">
        <f>IF(ISERROR(SEARCH(" ",A5501)), 0, SEARCH(" ",A5501))</f>
        <v>0</v>
      </c>
      <c r="C5501" s="1">
        <f>IF(0=B5501,-1,LEFT(A5501,B5501-1)+0)</f>
        <v>-1</v>
      </c>
      <c r="D5501" s="1">
        <f>IF(B5501=0,-1,RIGHT(A5501,LEN(A5501)-B5501)+0)</f>
        <v>-1</v>
      </c>
      <c r="F5501" s="1">
        <f>IF(C5501&lt;0,443300000,44330*(1-POWER(C5501/$A$1,1/5.255))*1000)</f>
        <v>443300000</v>
      </c>
      <c r="H5501" s="5">
        <f t="shared" si="85"/>
        <v>0</v>
      </c>
    </row>
    <row r="5502" spans="1:8">
      <c r="A5502" s="6">
        <f>-13461 -1</f>
        <v>-13462</v>
      </c>
      <c r="B5502" s="1">
        <f>IF(ISERROR(SEARCH(" ",A5502)), 0, SEARCH(" ",A5502))</f>
        <v>0</v>
      </c>
      <c r="C5502" s="1">
        <f>IF(0=B5502,-1,LEFT(A5502,B5502-1)+0)</f>
        <v>-1</v>
      </c>
      <c r="D5502" s="1">
        <f>IF(B5502=0,-1,RIGHT(A5502,LEN(A5502)-B5502)+0)</f>
        <v>-1</v>
      </c>
      <c r="F5502" s="1">
        <f>IF(C5502&lt;0,443300000,44330*(1-POWER(C5502/$A$1,1/5.255))*1000)</f>
        <v>443300000</v>
      </c>
      <c r="H5502" s="5">
        <f t="shared" si="85"/>
        <v>0</v>
      </c>
    </row>
    <row r="5503" spans="1:8">
      <c r="A5503" s="6">
        <f>-13481 -1</f>
        <v>-13482</v>
      </c>
      <c r="B5503" s="1">
        <f>IF(ISERROR(SEARCH(" ",A5503)), 0, SEARCH(" ",A5503))</f>
        <v>0</v>
      </c>
      <c r="C5503" s="1">
        <f>IF(0=B5503,-1,LEFT(A5503,B5503-1)+0)</f>
        <v>-1</v>
      </c>
      <c r="D5503" s="1">
        <f>IF(B5503=0,-1,RIGHT(A5503,LEN(A5503)-B5503)+0)</f>
        <v>-1</v>
      </c>
      <c r="F5503" s="1">
        <f>IF(C5503&lt;0,443300000,44330*(1-POWER(C5503/$A$1,1/5.255))*1000)</f>
        <v>443300000</v>
      </c>
      <c r="H5503" s="5">
        <f t="shared" si="85"/>
        <v>0</v>
      </c>
    </row>
    <row r="5504" spans="1:8">
      <c r="A5504" s="6">
        <f>-13501 -1</f>
        <v>-13502</v>
      </c>
      <c r="B5504" s="1">
        <f>IF(ISERROR(SEARCH(" ",A5504)), 0, SEARCH(" ",A5504))</f>
        <v>0</v>
      </c>
      <c r="C5504" s="1">
        <f>IF(0=B5504,-1,LEFT(A5504,B5504-1)+0)</f>
        <v>-1</v>
      </c>
      <c r="D5504" s="1">
        <f>IF(B5504=0,-1,RIGHT(A5504,LEN(A5504)-B5504)+0)</f>
        <v>-1</v>
      </c>
      <c r="F5504" s="1">
        <f>IF(C5504&lt;0,443300000,44330*(1-POWER(C5504/$A$1,1/5.255))*1000)</f>
        <v>443300000</v>
      </c>
      <c r="H5504" s="5">
        <f t="shared" si="85"/>
        <v>0</v>
      </c>
    </row>
    <row r="5505" spans="1:8">
      <c r="A5505" s="6">
        <f>-13521 -1</f>
        <v>-13522</v>
      </c>
      <c r="B5505" s="1">
        <f>IF(ISERROR(SEARCH(" ",A5505)), 0, SEARCH(" ",A5505))</f>
        <v>0</v>
      </c>
      <c r="C5505" s="1">
        <f>IF(0=B5505,-1,LEFT(A5505,B5505-1)+0)</f>
        <v>-1</v>
      </c>
      <c r="D5505" s="1">
        <f>IF(B5505=0,-1,RIGHT(A5505,LEN(A5505)-B5505)+0)</f>
        <v>-1</v>
      </c>
      <c r="F5505" s="1">
        <f>IF(C5505&lt;0,443300000,44330*(1-POWER(C5505/$A$1,1/5.255))*1000)</f>
        <v>443300000</v>
      </c>
      <c r="H5505" s="5">
        <f t="shared" si="85"/>
        <v>0</v>
      </c>
    </row>
    <row r="5506" spans="1:8">
      <c r="A5506" s="6">
        <f>-13541 -1</f>
        <v>-13542</v>
      </c>
      <c r="B5506" s="1">
        <f>IF(ISERROR(SEARCH(" ",A5506)), 0, SEARCH(" ",A5506))</f>
        <v>0</v>
      </c>
      <c r="C5506" s="1">
        <f>IF(0=B5506,-1,LEFT(A5506,B5506-1)+0)</f>
        <v>-1</v>
      </c>
      <c r="D5506" s="1">
        <f>IF(B5506=0,-1,RIGHT(A5506,LEN(A5506)-B5506)+0)</f>
        <v>-1</v>
      </c>
      <c r="F5506" s="1">
        <f>IF(C5506&lt;0,443300000,44330*(1-POWER(C5506/$A$1,1/5.255))*1000)</f>
        <v>443300000</v>
      </c>
      <c r="H5506" s="5">
        <f t="shared" si="85"/>
        <v>0</v>
      </c>
    </row>
    <row r="5507" spans="1:8">
      <c r="A5507" s="6">
        <f>-13561 -1</f>
        <v>-13562</v>
      </c>
      <c r="B5507" s="1">
        <f>IF(ISERROR(SEARCH(" ",A5507)), 0, SEARCH(" ",A5507))</f>
        <v>0</v>
      </c>
      <c r="C5507" s="1">
        <f>IF(0=B5507,-1,LEFT(A5507,B5507-1)+0)</f>
        <v>-1</v>
      </c>
      <c r="D5507" s="1">
        <f>IF(B5507=0,-1,RIGHT(A5507,LEN(A5507)-B5507)+0)</f>
        <v>-1</v>
      </c>
      <c r="F5507" s="1">
        <f>IF(C5507&lt;0,443300000,44330*(1-POWER(C5507/$A$1,1/5.255))*1000)</f>
        <v>443300000</v>
      </c>
      <c r="H5507" s="5">
        <f t="shared" si="85"/>
        <v>0</v>
      </c>
    </row>
    <row r="5508" spans="1:8">
      <c r="A5508" s="6">
        <f>-13581 -1</f>
        <v>-13582</v>
      </c>
      <c r="B5508" s="1">
        <f>IF(ISERROR(SEARCH(" ",A5508)), 0, SEARCH(" ",A5508))</f>
        <v>0</v>
      </c>
      <c r="C5508" s="1">
        <f>IF(0=B5508,-1,LEFT(A5508,B5508-1)+0)</f>
        <v>-1</v>
      </c>
      <c r="D5508" s="1">
        <f>IF(B5508=0,-1,RIGHT(A5508,LEN(A5508)-B5508)+0)</f>
        <v>-1</v>
      </c>
      <c r="F5508" s="1">
        <f>IF(C5508&lt;0,443300000,44330*(1-POWER(C5508/$A$1,1/5.255))*1000)</f>
        <v>443300000</v>
      </c>
      <c r="H5508" s="5">
        <f t="shared" ref="H5508:H5571" si="86">IF(D5508&gt;0,ABS((F5508-D5508)/D5508),0)</f>
        <v>0</v>
      </c>
    </row>
    <row r="5509" spans="1:8">
      <c r="A5509" s="6">
        <f>-13601 -1</f>
        <v>-13602</v>
      </c>
      <c r="B5509" s="1">
        <f>IF(ISERROR(SEARCH(" ",A5509)), 0, SEARCH(" ",A5509))</f>
        <v>0</v>
      </c>
      <c r="C5509" s="1">
        <f>IF(0=B5509,-1,LEFT(A5509,B5509-1)+0)</f>
        <v>-1</v>
      </c>
      <c r="D5509" s="1">
        <f>IF(B5509=0,-1,RIGHT(A5509,LEN(A5509)-B5509)+0)</f>
        <v>-1</v>
      </c>
      <c r="F5509" s="1">
        <f>IF(C5509&lt;0,443300000,44330*(1-POWER(C5509/$A$1,1/5.255))*1000)</f>
        <v>443300000</v>
      </c>
      <c r="H5509" s="5">
        <f t="shared" si="86"/>
        <v>0</v>
      </c>
    </row>
    <row r="5510" spans="1:8">
      <c r="A5510" s="6">
        <f>-13621 -1</f>
        <v>-13622</v>
      </c>
      <c r="B5510" s="1">
        <f>IF(ISERROR(SEARCH(" ",A5510)), 0, SEARCH(" ",A5510))</f>
        <v>0</v>
      </c>
      <c r="C5510" s="1">
        <f>IF(0=B5510,-1,LEFT(A5510,B5510-1)+0)</f>
        <v>-1</v>
      </c>
      <c r="D5510" s="1">
        <f>IF(B5510=0,-1,RIGHT(A5510,LEN(A5510)-B5510)+0)</f>
        <v>-1</v>
      </c>
      <c r="F5510" s="1">
        <f>IF(C5510&lt;0,443300000,44330*(1-POWER(C5510/$A$1,1/5.255))*1000)</f>
        <v>443300000</v>
      </c>
      <c r="H5510" s="5">
        <f t="shared" si="86"/>
        <v>0</v>
      </c>
    </row>
    <row r="5511" spans="1:8">
      <c r="A5511" s="6">
        <f>-13641 -1</f>
        <v>-13642</v>
      </c>
      <c r="B5511" s="1">
        <f>IF(ISERROR(SEARCH(" ",A5511)), 0, SEARCH(" ",A5511))</f>
        <v>0</v>
      </c>
      <c r="C5511" s="1">
        <f>IF(0=B5511,-1,LEFT(A5511,B5511-1)+0)</f>
        <v>-1</v>
      </c>
      <c r="D5511" s="1">
        <f>IF(B5511=0,-1,RIGHT(A5511,LEN(A5511)-B5511)+0)</f>
        <v>-1</v>
      </c>
      <c r="F5511" s="1">
        <f>IF(C5511&lt;0,443300000,44330*(1-POWER(C5511/$A$1,1/5.255))*1000)</f>
        <v>443300000</v>
      </c>
      <c r="H5511" s="5">
        <f t="shared" si="86"/>
        <v>0</v>
      </c>
    </row>
    <row r="5512" spans="1:8">
      <c r="A5512" s="6">
        <f>-13661 -1</f>
        <v>-13662</v>
      </c>
      <c r="B5512" s="1">
        <f>IF(ISERROR(SEARCH(" ",A5512)), 0, SEARCH(" ",A5512))</f>
        <v>0</v>
      </c>
      <c r="C5512" s="1">
        <f>IF(0=B5512,-1,LEFT(A5512,B5512-1)+0)</f>
        <v>-1</v>
      </c>
      <c r="D5512" s="1">
        <f>IF(B5512=0,-1,RIGHT(A5512,LEN(A5512)-B5512)+0)</f>
        <v>-1</v>
      </c>
      <c r="F5512" s="1">
        <f>IF(C5512&lt;0,443300000,44330*(1-POWER(C5512/$A$1,1/5.255))*1000)</f>
        <v>443300000</v>
      </c>
      <c r="H5512" s="5">
        <f t="shared" si="86"/>
        <v>0</v>
      </c>
    </row>
    <row r="5513" spans="1:8">
      <c r="A5513" s="6">
        <f>-13681 -1</f>
        <v>-13682</v>
      </c>
      <c r="B5513" s="1">
        <f>IF(ISERROR(SEARCH(" ",A5513)), 0, SEARCH(" ",A5513))</f>
        <v>0</v>
      </c>
      <c r="C5513" s="1">
        <f>IF(0=B5513,-1,LEFT(A5513,B5513-1)+0)</f>
        <v>-1</v>
      </c>
      <c r="D5513" s="1">
        <f>IF(B5513=0,-1,RIGHT(A5513,LEN(A5513)-B5513)+0)</f>
        <v>-1</v>
      </c>
      <c r="F5513" s="1">
        <f>IF(C5513&lt;0,443300000,44330*(1-POWER(C5513/$A$1,1/5.255))*1000)</f>
        <v>443300000</v>
      </c>
      <c r="H5513" s="5">
        <f t="shared" si="86"/>
        <v>0</v>
      </c>
    </row>
    <row r="5514" spans="1:8">
      <c r="A5514" s="6">
        <f>-13701 -1</f>
        <v>-13702</v>
      </c>
      <c r="B5514" s="1">
        <f>IF(ISERROR(SEARCH(" ",A5514)), 0, SEARCH(" ",A5514))</f>
        <v>0</v>
      </c>
      <c r="C5514" s="1">
        <f>IF(0=B5514,-1,LEFT(A5514,B5514-1)+0)</f>
        <v>-1</v>
      </c>
      <c r="D5514" s="1">
        <f>IF(B5514=0,-1,RIGHT(A5514,LEN(A5514)-B5514)+0)</f>
        <v>-1</v>
      </c>
      <c r="F5514" s="1">
        <f>IF(C5514&lt;0,443300000,44330*(1-POWER(C5514/$A$1,1/5.255))*1000)</f>
        <v>443300000</v>
      </c>
      <c r="H5514" s="5">
        <f t="shared" si="86"/>
        <v>0</v>
      </c>
    </row>
    <row r="5515" spans="1:8">
      <c r="A5515" s="6">
        <f>-13721 -1</f>
        <v>-13722</v>
      </c>
      <c r="B5515" s="1">
        <f>IF(ISERROR(SEARCH(" ",A5515)), 0, SEARCH(" ",A5515))</f>
        <v>0</v>
      </c>
      <c r="C5515" s="1">
        <f>IF(0=B5515,-1,LEFT(A5515,B5515-1)+0)</f>
        <v>-1</v>
      </c>
      <c r="D5515" s="1">
        <f>IF(B5515=0,-1,RIGHT(A5515,LEN(A5515)-B5515)+0)</f>
        <v>-1</v>
      </c>
      <c r="F5515" s="1">
        <f>IF(C5515&lt;0,443300000,44330*(1-POWER(C5515/$A$1,1/5.255))*1000)</f>
        <v>443300000</v>
      </c>
      <c r="H5515" s="5">
        <f t="shared" si="86"/>
        <v>0</v>
      </c>
    </row>
    <row r="5516" spans="1:8">
      <c r="A5516" s="6">
        <f>-13741 -1</f>
        <v>-13742</v>
      </c>
      <c r="B5516" s="1">
        <f>IF(ISERROR(SEARCH(" ",A5516)), 0, SEARCH(" ",A5516))</f>
        <v>0</v>
      </c>
      <c r="C5516" s="1">
        <f>IF(0=B5516,-1,LEFT(A5516,B5516-1)+0)</f>
        <v>-1</v>
      </c>
      <c r="D5516" s="1">
        <f>IF(B5516=0,-1,RIGHT(A5516,LEN(A5516)-B5516)+0)</f>
        <v>-1</v>
      </c>
      <c r="F5516" s="1">
        <f>IF(C5516&lt;0,443300000,44330*(1-POWER(C5516/$A$1,1/5.255))*1000)</f>
        <v>443300000</v>
      </c>
      <c r="H5516" s="5">
        <f t="shared" si="86"/>
        <v>0</v>
      </c>
    </row>
    <row r="5517" spans="1:8">
      <c r="A5517" s="6">
        <f>-13761 -1</f>
        <v>-13762</v>
      </c>
      <c r="B5517" s="1">
        <f>IF(ISERROR(SEARCH(" ",A5517)), 0, SEARCH(" ",A5517))</f>
        <v>0</v>
      </c>
      <c r="C5517" s="1">
        <f>IF(0=B5517,-1,LEFT(A5517,B5517-1)+0)</f>
        <v>-1</v>
      </c>
      <c r="D5517" s="1">
        <f>IF(B5517=0,-1,RIGHT(A5517,LEN(A5517)-B5517)+0)</f>
        <v>-1</v>
      </c>
      <c r="F5517" s="1">
        <f>IF(C5517&lt;0,443300000,44330*(1-POWER(C5517/$A$1,1/5.255))*1000)</f>
        <v>443300000</v>
      </c>
      <c r="H5517" s="5">
        <f t="shared" si="86"/>
        <v>0</v>
      </c>
    </row>
    <row r="5518" spans="1:8">
      <c r="A5518" s="6">
        <f>-13781 -1</f>
        <v>-13782</v>
      </c>
      <c r="B5518" s="1">
        <f>IF(ISERROR(SEARCH(" ",A5518)), 0, SEARCH(" ",A5518))</f>
        <v>0</v>
      </c>
      <c r="C5518" s="1">
        <f>IF(0=B5518,-1,LEFT(A5518,B5518-1)+0)</f>
        <v>-1</v>
      </c>
      <c r="D5518" s="1">
        <f>IF(B5518=0,-1,RIGHT(A5518,LEN(A5518)-B5518)+0)</f>
        <v>-1</v>
      </c>
      <c r="F5518" s="1">
        <f>IF(C5518&lt;0,443300000,44330*(1-POWER(C5518/$A$1,1/5.255))*1000)</f>
        <v>443300000</v>
      </c>
      <c r="H5518" s="5">
        <f t="shared" si="86"/>
        <v>0</v>
      </c>
    </row>
    <row r="5519" spans="1:8">
      <c r="A5519" s="6">
        <f>-13801 -1</f>
        <v>-13802</v>
      </c>
      <c r="B5519" s="1">
        <f>IF(ISERROR(SEARCH(" ",A5519)), 0, SEARCH(" ",A5519))</f>
        <v>0</v>
      </c>
      <c r="C5519" s="1">
        <f>IF(0=B5519,-1,LEFT(A5519,B5519-1)+0)</f>
        <v>-1</v>
      </c>
      <c r="D5519" s="1">
        <f>IF(B5519=0,-1,RIGHT(A5519,LEN(A5519)-B5519)+0)</f>
        <v>-1</v>
      </c>
      <c r="F5519" s="1">
        <f>IF(C5519&lt;0,443300000,44330*(1-POWER(C5519/$A$1,1/5.255))*1000)</f>
        <v>443300000</v>
      </c>
      <c r="H5519" s="5">
        <f t="shared" si="86"/>
        <v>0</v>
      </c>
    </row>
    <row r="5520" spans="1:8">
      <c r="A5520" s="6">
        <f>-13821 -1</f>
        <v>-13822</v>
      </c>
      <c r="B5520" s="1">
        <f>IF(ISERROR(SEARCH(" ",A5520)), 0, SEARCH(" ",A5520))</f>
        <v>0</v>
      </c>
      <c r="C5520" s="1">
        <f>IF(0=B5520,-1,LEFT(A5520,B5520-1)+0)</f>
        <v>-1</v>
      </c>
      <c r="D5520" s="1">
        <f>IF(B5520=0,-1,RIGHT(A5520,LEN(A5520)-B5520)+0)</f>
        <v>-1</v>
      </c>
      <c r="F5520" s="1">
        <f>IF(C5520&lt;0,443300000,44330*(1-POWER(C5520/$A$1,1/5.255))*1000)</f>
        <v>443300000</v>
      </c>
      <c r="H5520" s="5">
        <f t="shared" si="86"/>
        <v>0</v>
      </c>
    </row>
    <row r="5521" spans="1:8">
      <c r="A5521" s="6">
        <f>-13841 -1</f>
        <v>-13842</v>
      </c>
      <c r="B5521" s="1">
        <f>IF(ISERROR(SEARCH(" ",A5521)), 0, SEARCH(" ",A5521))</f>
        <v>0</v>
      </c>
      <c r="C5521" s="1">
        <f>IF(0=B5521,-1,LEFT(A5521,B5521-1)+0)</f>
        <v>-1</v>
      </c>
      <c r="D5521" s="1">
        <f>IF(B5521=0,-1,RIGHT(A5521,LEN(A5521)-B5521)+0)</f>
        <v>-1</v>
      </c>
      <c r="F5521" s="1">
        <f>IF(C5521&lt;0,443300000,44330*(1-POWER(C5521/$A$1,1/5.255))*1000)</f>
        <v>443300000</v>
      </c>
      <c r="H5521" s="5">
        <f t="shared" si="86"/>
        <v>0</v>
      </c>
    </row>
    <row r="5522" spans="1:8">
      <c r="A5522" s="6">
        <f>-13861 -1</f>
        <v>-13862</v>
      </c>
      <c r="B5522" s="1">
        <f>IF(ISERROR(SEARCH(" ",A5522)), 0, SEARCH(" ",A5522))</f>
        <v>0</v>
      </c>
      <c r="C5522" s="1">
        <f>IF(0=B5522,-1,LEFT(A5522,B5522-1)+0)</f>
        <v>-1</v>
      </c>
      <c r="D5522" s="1">
        <f>IF(B5522=0,-1,RIGHT(A5522,LEN(A5522)-B5522)+0)</f>
        <v>-1</v>
      </c>
      <c r="F5522" s="1">
        <f>IF(C5522&lt;0,443300000,44330*(1-POWER(C5522/$A$1,1/5.255))*1000)</f>
        <v>443300000</v>
      </c>
      <c r="H5522" s="5">
        <f t="shared" si="86"/>
        <v>0</v>
      </c>
    </row>
    <row r="5523" spans="1:8">
      <c r="A5523" s="6">
        <f>-13881 -1</f>
        <v>-13882</v>
      </c>
      <c r="B5523" s="1">
        <f>IF(ISERROR(SEARCH(" ",A5523)), 0, SEARCH(" ",A5523))</f>
        <v>0</v>
      </c>
      <c r="C5523" s="1">
        <f>IF(0=B5523,-1,LEFT(A5523,B5523-1)+0)</f>
        <v>-1</v>
      </c>
      <c r="D5523" s="1">
        <f>IF(B5523=0,-1,RIGHT(A5523,LEN(A5523)-B5523)+0)</f>
        <v>-1</v>
      </c>
      <c r="F5523" s="1">
        <f>IF(C5523&lt;0,443300000,44330*(1-POWER(C5523/$A$1,1/5.255))*1000)</f>
        <v>443300000</v>
      </c>
      <c r="H5523" s="5">
        <f t="shared" si="86"/>
        <v>0</v>
      </c>
    </row>
    <row r="5524" spans="1:8">
      <c r="A5524" s="6">
        <f>-13901 -1</f>
        <v>-13902</v>
      </c>
      <c r="B5524" s="1">
        <f>IF(ISERROR(SEARCH(" ",A5524)), 0, SEARCH(" ",A5524))</f>
        <v>0</v>
      </c>
      <c r="C5524" s="1">
        <f>IF(0=B5524,-1,LEFT(A5524,B5524-1)+0)</f>
        <v>-1</v>
      </c>
      <c r="D5524" s="1">
        <f>IF(B5524=0,-1,RIGHT(A5524,LEN(A5524)-B5524)+0)</f>
        <v>-1</v>
      </c>
      <c r="F5524" s="1">
        <f>IF(C5524&lt;0,443300000,44330*(1-POWER(C5524/$A$1,1/5.255))*1000)</f>
        <v>443300000</v>
      </c>
      <c r="H5524" s="5">
        <f t="shared" si="86"/>
        <v>0</v>
      </c>
    </row>
    <row r="5525" spans="1:8">
      <c r="A5525" s="6">
        <f>-13921 -1</f>
        <v>-13922</v>
      </c>
      <c r="B5525" s="1">
        <f>IF(ISERROR(SEARCH(" ",A5525)), 0, SEARCH(" ",A5525))</f>
        <v>0</v>
      </c>
      <c r="C5525" s="1">
        <f>IF(0=B5525,-1,LEFT(A5525,B5525-1)+0)</f>
        <v>-1</v>
      </c>
      <c r="D5525" s="1">
        <f>IF(B5525=0,-1,RIGHT(A5525,LEN(A5525)-B5525)+0)</f>
        <v>-1</v>
      </c>
      <c r="F5525" s="1">
        <f>IF(C5525&lt;0,443300000,44330*(1-POWER(C5525/$A$1,1/5.255))*1000)</f>
        <v>443300000</v>
      </c>
      <c r="H5525" s="5">
        <f t="shared" si="86"/>
        <v>0</v>
      </c>
    </row>
    <row r="5526" spans="1:8">
      <c r="A5526" s="6">
        <f>-13941 -1</f>
        <v>-13942</v>
      </c>
      <c r="B5526" s="1">
        <f>IF(ISERROR(SEARCH(" ",A5526)), 0, SEARCH(" ",A5526))</f>
        <v>0</v>
      </c>
      <c r="C5526" s="1">
        <f>IF(0=B5526,-1,LEFT(A5526,B5526-1)+0)</f>
        <v>-1</v>
      </c>
      <c r="D5526" s="1">
        <f>IF(B5526=0,-1,RIGHT(A5526,LEN(A5526)-B5526)+0)</f>
        <v>-1</v>
      </c>
      <c r="F5526" s="1">
        <f>IF(C5526&lt;0,443300000,44330*(1-POWER(C5526/$A$1,1/5.255))*1000)</f>
        <v>443300000</v>
      </c>
      <c r="H5526" s="5">
        <f t="shared" si="86"/>
        <v>0</v>
      </c>
    </row>
    <row r="5527" spans="1:8">
      <c r="A5527" s="6">
        <f>-13961 -1</f>
        <v>-13962</v>
      </c>
      <c r="B5527" s="1">
        <f>IF(ISERROR(SEARCH(" ",A5527)), 0, SEARCH(" ",A5527))</f>
        <v>0</v>
      </c>
      <c r="C5527" s="1">
        <f>IF(0=B5527,-1,LEFT(A5527,B5527-1)+0)</f>
        <v>-1</v>
      </c>
      <c r="D5527" s="1">
        <f>IF(B5527=0,-1,RIGHT(A5527,LEN(A5527)-B5527)+0)</f>
        <v>-1</v>
      </c>
      <c r="F5527" s="1">
        <f>IF(C5527&lt;0,443300000,44330*(1-POWER(C5527/$A$1,1/5.255))*1000)</f>
        <v>443300000</v>
      </c>
      <c r="H5527" s="5">
        <f t="shared" si="86"/>
        <v>0</v>
      </c>
    </row>
    <row r="5528" spans="1:8">
      <c r="A5528" s="6">
        <f>-13981 -1</f>
        <v>-13982</v>
      </c>
      <c r="B5528" s="1">
        <f>IF(ISERROR(SEARCH(" ",A5528)), 0, SEARCH(" ",A5528))</f>
        <v>0</v>
      </c>
      <c r="C5528" s="1">
        <f>IF(0=B5528,-1,LEFT(A5528,B5528-1)+0)</f>
        <v>-1</v>
      </c>
      <c r="D5528" s="1">
        <f>IF(B5528=0,-1,RIGHT(A5528,LEN(A5528)-B5528)+0)</f>
        <v>-1</v>
      </c>
      <c r="F5528" s="1">
        <f>IF(C5528&lt;0,443300000,44330*(1-POWER(C5528/$A$1,1/5.255))*1000)</f>
        <v>443300000</v>
      </c>
      <c r="H5528" s="5">
        <f t="shared" si="86"/>
        <v>0</v>
      </c>
    </row>
    <row r="5529" spans="1:8">
      <c r="A5529" s="6">
        <f>-14001 -1</f>
        <v>-14002</v>
      </c>
      <c r="B5529" s="1">
        <f>IF(ISERROR(SEARCH(" ",A5529)), 0, SEARCH(" ",A5529))</f>
        <v>0</v>
      </c>
      <c r="C5529" s="1">
        <f>IF(0=B5529,-1,LEFT(A5529,B5529-1)+0)</f>
        <v>-1</v>
      </c>
      <c r="D5529" s="1">
        <f>IF(B5529=0,-1,RIGHT(A5529,LEN(A5529)-B5529)+0)</f>
        <v>-1</v>
      </c>
      <c r="F5529" s="1">
        <f>IF(C5529&lt;0,443300000,44330*(1-POWER(C5529/$A$1,1/5.255))*1000)</f>
        <v>443300000</v>
      </c>
      <c r="H5529" s="5">
        <f t="shared" si="86"/>
        <v>0</v>
      </c>
    </row>
    <row r="5530" spans="1:8">
      <c r="A5530" s="3">
        <f>-14021 -1</f>
        <v>-14022</v>
      </c>
      <c r="B5530" s="1">
        <f>IF(ISERROR(SEARCH(" ",A5530)), 0, SEARCH(" ",A5530))</f>
        <v>0</v>
      </c>
      <c r="C5530" s="1">
        <f>IF(0=B5530,-1,LEFT(A5530,B5530-1)+0)</f>
        <v>-1</v>
      </c>
      <c r="D5530" s="1">
        <f>IF(B5530=0,-1,RIGHT(A5530,LEN(A5530)-B5530)+0)</f>
        <v>-1</v>
      </c>
      <c r="F5530" s="1">
        <f>IF(C5530&lt;0,443300000,44330*(1-POWER(C5530/$A$1,1/5.255))*1000)</f>
        <v>443300000</v>
      </c>
      <c r="H5530" s="5">
        <f t="shared" si="86"/>
        <v>0</v>
      </c>
    </row>
    <row r="5531" spans="1:8">
      <c r="A5531" s="3">
        <f>-14041 -1</f>
        <v>-14042</v>
      </c>
      <c r="B5531" s="1">
        <f>IF(ISERROR(SEARCH(" ",A5531)), 0, SEARCH(" ",A5531))</f>
        <v>0</v>
      </c>
      <c r="C5531" s="1">
        <f>IF(0=B5531,-1,LEFT(A5531,B5531-1)+0)</f>
        <v>-1</v>
      </c>
      <c r="D5531" s="1">
        <f>IF(B5531=0,-1,RIGHT(A5531,LEN(A5531)-B5531)+0)</f>
        <v>-1</v>
      </c>
      <c r="F5531" s="1">
        <f>IF(C5531&lt;0,443300000,44330*(1-POWER(C5531/$A$1,1/5.255))*1000)</f>
        <v>443300000</v>
      </c>
      <c r="H5531" s="5">
        <f t="shared" si="86"/>
        <v>0</v>
      </c>
    </row>
    <row r="5532" spans="1:8">
      <c r="A5532" s="3">
        <f>-14061 -1</f>
        <v>-14062</v>
      </c>
      <c r="B5532" s="1">
        <f>IF(ISERROR(SEARCH(" ",A5532)), 0, SEARCH(" ",A5532))</f>
        <v>0</v>
      </c>
      <c r="C5532" s="1">
        <f>IF(0=B5532,-1,LEFT(A5532,B5532-1)+0)</f>
        <v>-1</v>
      </c>
      <c r="D5532" s="1">
        <f>IF(B5532=0,-1,RIGHT(A5532,LEN(A5532)-B5532)+0)</f>
        <v>-1</v>
      </c>
      <c r="F5532" s="1">
        <f>IF(C5532&lt;0,443300000,44330*(1-POWER(C5532/$A$1,1/5.255))*1000)</f>
        <v>443300000</v>
      </c>
      <c r="H5532" s="5">
        <f t="shared" si="86"/>
        <v>0</v>
      </c>
    </row>
    <row r="5533" spans="1:8">
      <c r="A5533" s="3">
        <f>-14081 -1</f>
        <v>-14082</v>
      </c>
      <c r="B5533" s="1">
        <f>IF(ISERROR(SEARCH(" ",A5533)), 0, SEARCH(" ",A5533))</f>
        <v>0</v>
      </c>
      <c r="C5533" s="1">
        <f>IF(0=B5533,-1,LEFT(A5533,B5533-1)+0)</f>
        <v>-1</v>
      </c>
      <c r="D5533" s="1">
        <f>IF(B5533=0,-1,RIGHT(A5533,LEN(A5533)-B5533)+0)</f>
        <v>-1</v>
      </c>
      <c r="F5533" s="1">
        <f>IF(C5533&lt;0,443300000,44330*(1-POWER(C5533/$A$1,1/5.255))*1000)</f>
        <v>443300000</v>
      </c>
      <c r="H5533" s="5">
        <f t="shared" si="86"/>
        <v>0</v>
      </c>
    </row>
    <row r="5534" spans="1:8">
      <c r="A5534" s="3">
        <f>-14101 -1</f>
        <v>-14102</v>
      </c>
      <c r="B5534" s="1">
        <f>IF(ISERROR(SEARCH(" ",A5534)), 0, SEARCH(" ",A5534))</f>
        <v>0</v>
      </c>
      <c r="C5534" s="1">
        <f>IF(0=B5534,-1,LEFT(A5534,B5534-1)+0)</f>
        <v>-1</v>
      </c>
      <c r="D5534" s="1">
        <f>IF(B5534=0,-1,RIGHT(A5534,LEN(A5534)-B5534)+0)</f>
        <v>-1</v>
      </c>
      <c r="F5534" s="1">
        <f>IF(C5534&lt;0,443300000,44330*(1-POWER(C5534/$A$1,1/5.255))*1000)</f>
        <v>443300000</v>
      </c>
      <c r="H5534" s="5">
        <f t="shared" si="86"/>
        <v>0</v>
      </c>
    </row>
    <row r="5535" spans="1:8">
      <c r="A5535" s="3">
        <f>-14121 -1</f>
        <v>-14122</v>
      </c>
      <c r="B5535" s="1">
        <f>IF(ISERROR(SEARCH(" ",A5535)), 0, SEARCH(" ",A5535))</f>
        <v>0</v>
      </c>
      <c r="C5535" s="1">
        <f>IF(0=B5535,-1,LEFT(A5535,B5535-1)+0)</f>
        <v>-1</v>
      </c>
      <c r="D5535" s="1">
        <f>IF(B5535=0,-1,RIGHT(A5535,LEN(A5535)-B5535)+0)</f>
        <v>-1</v>
      </c>
      <c r="F5535" s="1">
        <f>IF(C5535&lt;0,443300000,44330*(1-POWER(C5535/$A$1,1/5.255))*1000)</f>
        <v>443300000</v>
      </c>
      <c r="H5535" s="5">
        <f t="shared" si="86"/>
        <v>0</v>
      </c>
    </row>
    <row r="5536" spans="1:8">
      <c r="A5536" s="3">
        <f>-14141 -1</f>
        <v>-14142</v>
      </c>
      <c r="B5536" s="1">
        <f>IF(ISERROR(SEARCH(" ",A5536)), 0, SEARCH(" ",A5536))</f>
        <v>0</v>
      </c>
      <c r="C5536" s="1">
        <f>IF(0=B5536,-1,LEFT(A5536,B5536-1)+0)</f>
        <v>-1</v>
      </c>
      <c r="D5536" s="1">
        <f>IF(B5536=0,-1,RIGHT(A5536,LEN(A5536)-B5536)+0)</f>
        <v>-1</v>
      </c>
      <c r="F5536" s="1">
        <f>IF(C5536&lt;0,443300000,44330*(1-POWER(C5536/$A$1,1/5.255))*1000)</f>
        <v>443300000</v>
      </c>
      <c r="H5536" s="5">
        <f t="shared" si="86"/>
        <v>0</v>
      </c>
    </row>
    <row r="5537" spans="1:8">
      <c r="A5537" s="3">
        <f>-14161 -1</f>
        <v>-14162</v>
      </c>
      <c r="B5537" s="1">
        <f>IF(ISERROR(SEARCH(" ",A5537)), 0, SEARCH(" ",A5537))</f>
        <v>0</v>
      </c>
      <c r="C5537" s="1">
        <f>IF(0=B5537,-1,LEFT(A5537,B5537-1)+0)</f>
        <v>-1</v>
      </c>
      <c r="D5537" s="1">
        <f>IF(B5537=0,-1,RIGHT(A5537,LEN(A5537)-B5537)+0)</f>
        <v>-1</v>
      </c>
      <c r="F5537" s="1">
        <f>IF(C5537&lt;0,443300000,44330*(1-POWER(C5537/$A$1,1/5.255))*1000)</f>
        <v>443300000</v>
      </c>
      <c r="H5537" s="5">
        <f t="shared" si="86"/>
        <v>0</v>
      </c>
    </row>
    <row r="5538" spans="1:8">
      <c r="A5538" s="3">
        <f>-14181 -1</f>
        <v>-14182</v>
      </c>
      <c r="B5538" s="1">
        <f>IF(ISERROR(SEARCH(" ",A5538)), 0, SEARCH(" ",A5538))</f>
        <v>0</v>
      </c>
      <c r="C5538" s="1">
        <f>IF(0=B5538,-1,LEFT(A5538,B5538-1)+0)</f>
        <v>-1</v>
      </c>
      <c r="D5538" s="1">
        <f>IF(B5538=0,-1,RIGHT(A5538,LEN(A5538)-B5538)+0)</f>
        <v>-1</v>
      </c>
      <c r="F5538" s="1">
        <f>IF(C5538&lt;0,443300000,44330*(1-POWER(C5538/$A$1,1/5.255))*1000)</f>
        <v>443300000</v>
      </c>
      <c r="H5538" s="5">
        <f t="shared" si="86"/>
        <v>0</v>
      </c>
    </row>
    <row r="5539" spans="1:8">
      <c r="A5539" s="3">
        <f>-14201 -1</f>
        <v>-14202</v>
      </c>
      <c r="B5539" s="1">
        <f>IF(ISERROR(SEARCH(" ",A5539)), 0, SEARCH(" ",A5539))</f>
        <v>0</v>
      </c>
      <c r="C5539" s="1">
        <f>IF(0=B5539,-1,LEFT(A5539,B5539-1)+0)</f>
        <v>-1</v>
      </c>
      <c r="D5539" s="1">
        <f>IF(B5539=0,-1,RIGHT(A5539,LEN(A5539)-B5539)+0)</f>
        <v>-1</v>
      </c>
      <c r="F5539" s="1">
        <f>IF(C5539&lt;0,443300000,44330*(1-POWER(C5539/$A$1,1/5.255))*1000)</f>
        <v>443300000</v>
      </c>
      <c r="H5539" s="5">
        <f t="shared" si="86"/>
        <v>0</v>
      </c>
    </row>
    <row r="5540" spans="1:8">
      <c r="A5540" s="3">
        <f>-14221 -1</f>
        <v>-14222</v>
      </c>
      <c r="B5540" s="1">
        <f>IF(ISERROR(SEARCH(" ",A5540)), 0, SEARCH(" ",A5540))</f>
        <v>0</v>
      </c>
      <c r="C5540" s="1">
        <f>IF(0=B5540,-1,LEFT(A5540,B5540-1)+0)</f>
        <v>-1</v>
      </c>
      <c r="D5540" s="1">
        <f>IF(B5540=0,-1,RIGHT(A5540,LEN(A5540)-B5540)+0)</f>
        <v>-1</v>
      </c>
      <c r="F5540" s="1">
        <f>IF(C5540&lt;0,443300000,44330*(1-POWER(C5540/$A$1,1/5.255))*1000)</f>
        <v>443300000</v>
      </c>
      <c r="H5540" s="5">
        <f t="shared" si="86"/>
        <v>0</v>
      </c>
    </row>
    <row r="5541" spans="1:8">
      <c r="A5541" s="3">
        <f>-14241 -1</f>
        <v>-14242</v>
      </c>
      <c r="B5541" s="1">
        <f>IF(ISERROR(SEARCH(" ",A5541)), 0, SEARCH(" ",A5541))</f>
        <v>0</v>
      </c>
      <c r="C5541" s="1">
        <f>IF(0=B5541,-1,LEFT(A5541,B5541-1)+0)</f>
        <v>-1</v>
      </c>
      <c r="D5541" s="1">
        <f>IF(B5541=0,-1,RIGHT(A5541,LEN(A5541)-B5541)+0)</f>
        <v>-1</v>
      </c>
      <c r="F5541" s="1">
        <f>IF(C5541&lt;0,443300000,44330*(1-POWER(C5541/$A$1,1/5.255))*1000)</f>
        <v>443300000</v>
      </c>
      <c r="H5541" s="5">
        <f t="shared" si="86"/>
        <v>0</v>
      </c>
    </row>
    <row r="5542" spans="1:8">
      <c r="A5542" s="3">
        <f>-14261 -1</f>
        <v>-14262</v>
      </c>
      <c r="B5542" s="1">
        <f>IF(ISERROR(SEARCH(" ",A5542)), 0, SEARCH(" ",A5542))</f>
        <v>0</v>
      </c>
      <c r="C5542" s="1">
        <f>IF(0=B5542,-1,LEFT(A5542,B5542-1)+0)</f>
        <v>-1</v>
      </c>
      <c r="D5542" s="1">
        <f>IF(B5542=0,-1,RIGHT(A5542,LEN(A5542)-B5542)+0)</f>
        <v>-1</v>
      </c>
      <c r="F5542" s="1">
        <f>IF(C5542&lt;0,443300000,44330*(1-POWER(C5542/$A$1,1/5.255))*1000)</f>
        <v>443300000</v>
      </c>
      <c r="H5542" s="5">
        <f t="shared" si="86"/>
        <v>0</v>
      </c>
    </row>
    <row r="5543" spans="1:8">
      <c r="A5543" s="3">
        <f>-14281 -1</f>
        <v>-14282</v>
      </c>
      <c r="B5543" s="1">
        <f>IF(ISERROR(SEARCH(" ",A5543)), 0, SEARCH(" ",A5543))</f>
        <v>0</v>
      </c>
      <c r="C5543" s="1">
        <f>IF(0=B5543,-1,LEFT(A5543,B5543-1)+0)</f>
        <v>-1</v>
      </c>
      <c r="D5543" s="1">
        <f>IF(B5543=0,-1,RIGHT(A5543,LEN(A5543)-B5543)+0)</f>
        <v>-1</v>
      </c>
      <c r="F5543" s="1">
        <f>IF(C5543&lt;0,443300000,44330*(1-POWER(C5543/$A$1,1/5.255))*1000)</f>
        <v>443300000</v>
      </c>
      <c r="H5543" s="5">
        <f t="shared" si="86"/>
        <v>0</v>
      </c>
    </row>
    <row r="5544" spans="1:8">
      <c r="A5544" s="6">
        <f>-14301 -1</f>
        <v>-14302</v>
      </c>
      <c r="B5544" s="1">
        <f>IF(ISERROR(SEARCH(" ",A5544)), 0, SEARCH(" ",A5544))</f>
        <v>0</v>
      </c>
      <c r="C5544" s="1">
        <f>IF(0=B5544,-1,LEFT(A5544,B5544-1)+0)</f>
        <v>-1</v>
      </c>
      <c r="D5544" s="1">
        <f>IF(B5544=0,-1,RIGHT(A5544,LEN(A5544)-B5544)+0)</f>
        <v>-1</v>
      </c>
      <c r="F5544" s="1">
        <f>IF(C5544&lt;0,443300000,44330*(1-POWER(C5544/$A$1,1/5.255))*1000)</f>
        <v>443300000</v>
      </c>
      <c r="H5544" s="5">
        <f t="shared" si="86"/>
        <v>0</v>
      </c>
    </row>
    <row r="5545" spans="1:8">
      <c r="A5545" s="6">
        <f>-14321 -1</f>
        <v>-14322</v>
      </c>
      <c r="B5545" s="1">
        <f>IF(ISERROR(SEARCH(" ",A5545)), 0, SEARCH(" ",A5545))</f>
        <v>0</v>
      </c>
      <c r="C5545" s="1">
        <f>IF(0=B5545,-1,LEFT(A5545,B5545-1)+0)</f>
        <v>-1</v>
      </c>
      <c r="D5545" s="1">
        <f>IF(B5545=0,-1,RIGHT(A5545,LEN(A5545)-B5545)+0)</f>
        <v>-1</v>
      </c>
      <c r="F5545" s="1">
        <f>IF(C5545&lt;0,443300000,44330*(1-POWER(C5545/$A$1,1/5.255))*1000)</f>
        <v>443300000</v>
      </c>
      <c r="H5545" s="5">
        <f t="shared" si="86"/>
        <v>0</v>
      </c>
    </row>
    <row r="5546" spans="1:8">
      <c r="B5546" s="1">
        <f>IF(ISERROR(SEARCH(" ",A5546)), 0, SEARCH(" ",A5546))</f>
        <v>0</v>
      </c>
      <c r="C5546" s="1">
        <f>IF(0=B5546,-1,LEFT(A5546,B5546-1)+0)</f>
        <v>-1</v>
      </c>
      <c r="D5546" s="1">
        <f>IF(B5546=0,-1,RIGHT(A5546,LEN(A5546)-B5546)+0)</f>
        <v>-1</v>
      </c>
      <c r="F5546" s="1">
        <f>IF(C5546&lt;0,443300000,44330*(1-POWER(C5546/$A$1,1/5.255))*1000)</f>
        <v>443300000</v>
      </c>
      <c r="H5546" s="5">
        <f t="shared" si="86"/>
        <v>0</v>
      </c>
    </row>
    <row r="5547" spans="1:8">
      <c r="B5547" s="1">
        <f>IF(ISERROR(SEARCH(" ",A5547)), 0, SEARCH(" ",A5547))</f>
        <v>0</v>
      </c>
      <c r="C5547" s="1">
        <f>IF(0=B5547,-1,LEFT(A5547,B5547-1)+0)</f>
        <v>-1</v>
      </c>
      <c r="D5547" s="1">
        <f>IF(B5547=0,-1,RIGHT(A5547,LEN(A5547)-B5547)+0)</f>
        <v>-1</v>
      </c>
      <c r="F5547" s="1">
        <f>IF(C5547&lt;0,443300000,44330*(1-POWER(C5547/$A$1,1/5.255))*1000)</f>
        <v>443300000</v>
      </c>
      <c r="H5547" s="5">
        <f t="shared" si="86"/>
        <v>0</v>
      </c>
    </row>
    <row r="5548" spans="1:8">
      <c r="B5548" s="1">
        <f>IF(ISERROR(SEARCH(" ",A5548)), 0, SEARCH(" ",A5548))</f>
        <v>0</v>
      </c>
      <c r="C5548" s="1">
        <f>IF(0=B5548,-1,LEFT(A5548,B5548-1)+0)</f>
        <v>-1</v>
      </c>
      <c r="D5548" s="1">
        <f>IF(B5548=0,-1,RIGHT(A5548,LEN(A5548)-B5548)+0)</f>
        <v>-1</v>
      </c>
      <c r="F5548" s="1">
        <f>IF(C5548&lt;0,443300000,44330*(1-POWER(C5548/$A$1,1/5.255))*1000)</f>
        <v>443300000</v>
      </c>
      <c r="H5548" s="5">
        <f t="shared" si="86"/>
        <v>0</v>
      </c>
    </row>
    <row r="5549" spans="1:8">
      <c r="B5549" s="1">
        <f>IF(ISERROR(SEARCH(" ",A5549)), 0, SEARCH(" ",A5549))</f>
        <v>0</v>
      </c>
      <c r="C5549" s="1">
        <f>IF(0=B5549,-1,LEFT(A5549,B5549-1)+0)</f>
        <v>-1</v>
      </c>
      <c r="D5549" s="1">
        <f>IF(B5549=0,-1,RIGHT(A5549,LEN(A5549)-B5549)+0)</f>
        <v>-1</v>
      </c>
      <c r="F5549" s="1">
        <f>IF(C5549&lt;0,443300000,44330*(1-POWER(C5549/$A$1,1/5.255))*1000)</f>
        <v>443300000</v>
      </c>
      <c r="H5549" s="5">
        <f t="shared" si="86"/>
        <v>0</v>
      </c>
    </row>
    <row r="5550" spans="1:8">
      <c r="B5550" s="1">
        <f>IF(ISERROR(SEARCH(" ",A5550)), 0, SEARCH(" ",A5550))</f>
        <v>0</v>
      </c>
      <c r="C5550" s="1">
        <f>IF(0=B5550,-1,LEFT(A5550,B5550-1)+0)</f>
        <v>-1</v>
      </c>
      <c r="D5550" s="1">
        <f>IF(B5550=0,-1,RIGHT(A5550,LEN(A5550)-B5550)+0)</f>
        <v>-1</v>
      </c>
      <c r="F5550" s="1">
        <f>IF(C5550&lt;0,443300000,44330*(1-POWER(C5550/$A$1,1/5.255))*1000)</f>
        <v>443300000</v>
      </c>
      <c r="H5550" s="5">
        <f t="shared" si="86"/>
        <v>0</v>
      </c>
    </row>
    <row r="5551" spans="1:8">
      <c r="B5551" s="1">
        <f>IF(ISERROR(SEARCH(" ",A5551)), 0, SEARCH(" ",A5551))</f>
        <v>0</v>
      </c>
      <c r="C5551" s="1">
        <f>IF(0=B5551,-1,LEFT(A5551,B5551-1)+0)</f>
        <v>-1</v>
      </c>
      <c r="D5551" s="1">
        <f>IF(B5551=0,-1,RIGHT(A5551,LEN(A5551)-B5551)+0)</f>
        <v>-1</v>
      </c>
      <c r="F5551" s="1">
        <f>IF(C5551&lt;0,443300000,44330*(1-POWER(C5551/$A$1,1/5.255))*1000)</f>
        <v>443300000</v>
      </c>
      <c r="H5551" s="5">
        <f t="shared" si="86"/>
        <v>0</v>
      </c>
    </row>
    <row r="5552" spans="1:8">
      <c r="B5552" s="1">
        <f>IF(ISERROR(SEARCH(" ",A5552)), 0, SEARCH(" ",A5552))</f>
        <v>0</v>
      </c>
      <c r="C5552" s="1">
        <f>IF(0=B5552,-1,LEFT(A5552,B5552-1)+0)</f>
        <v>-1</v>
      </c>
      <c r="D5552" s="1">
        <f>IF(B5552=0,-1,RIGHT(A5552,LEN(A5552)-B5552)+0)</f>
        <v>-1</v>
      </c>
      <c r="F5552" s="1">
        <f>IF(C5552&lt;0,443300000,44330*(1-POWER(C5552/$A$1,1/5.255))*1000)</f>
        <v>443300000</v>
      </c>
      <c r="H5552" s="5">
        <f t="shared" si="86"/>
        <v>0</v>
      </c>
    </row>
    <row r="5553" spans="2:8">
      <c r="B5553" s="1">
        <f>IF(ISERROR(SEARCH(" ",A5553)), 0, SEARCH(" ",A5553))</f>
        <v>0</v>
      </c>
      <c r="C5553" s="1">
        <f>IF(0=B5553,-1,LEFT(A5553,B5553-1)+0)</f>
        <v>-1</v>
      </c>
      <c r="D5553" s="1">
        <f>IF(B5553=0,-1,RIGHT(A5553,LEN(A5553)-B5553)+0)</f>
        <v>-1</v>
      </c>
      <c r="F5553" s="1">
        <f>IF(C5553&lt;0,443300000,44330*(1-POWER(C5553/$A$1,1/5.255))*1000)</f>
        <v>443300000</v>
      </c>
      <c r="H5553" s="5">
        <f t="shared" si="86"/>
        <v>0</v>
      </c>
    </row>
    <row r="5554" spans="2:8">
      <c r="B5554" s="1">
        <f>IF(ISERROR(SEARCH(" ",A5554)), 0, SEARCH(" ",A5554))</f>
        <v>0</v>
      </c>
      <c r="C5554" s="1">
        <f>IF(0=B5554,-1,LEFT(A5554,B5554-1)+0)</f>
        <v>-1</v>
      </c>
      <c r="D5554" s="1">
        <f>IF(B5554=0,-1,RIGHT(A5554,LEN(A5554)-B5554)+0)</f>
        <v>-1</v>
      </c>
      <c r="F5554" s="1">
        <f>IF(C5554&lt;0,443300000,44330*(1-POWER(C5554/$A$1,1/5.255))*1000)</f>
        <v>443300000</v>
      </c>
      <c r="H5554" s="5">
        <f t="shared" si="86"/>
        <v>0</v>
      </c>
    </row>
    <row r="5555" spans="2:8">
      <c r="B5555" s="1">
        <f>IF(ISERROR(SEARCH(" ",A5555)), 0, SEARCH(" ",A5555))</f>
        <v>0</v>
      </c>
      <c r="C5555" s="1">
        <f>IF(0=B5555,-1,LEFT(A5555,B5555-1)+0)</f>
        <v>-1</v>
      </c>
      <c r="D5555" s="1">
        <f>IF(B5555=0,-1,RIGHT(A5555,LEN(A5555)-B5555)+0)</f>
        <v>-1</v>
      </c>
      <c r="F5555" s="1">
        <f>IF(C5555&lt;0,443300000,44330*(1-POWER(C5555/$A$1,1/5.255))*1000)</f>
        <v>443300000</v>
      </c>
      <c r="H5555" s="5">
        <f t="shared" si="86"/>
        <v>0</v>
      </c>
    </row>
    <row r="5556" spans="2:8">
      <c r="B5556" s="1">
        <f>IF(ISERROR(SEARCH(" ",A5556)), 0, SEARCH(" ",A5556))</f>
        <v>0</v>
      </c>
      <c r="C5556" s="1">
        <f>IF(0=B5556,-1,LEFT(A5556,B5556-1)+0)</f>
        <v>-1</v>
      </c>
      <c r="D5556" s="1">
        <f>IF(B5556=0,-1,RIGHT(A5556,LEN(A5556)-B5556)+0)</f>
        <v>-1</v>
      </c>
      <c r="F5556" s="1">
        <f>IF(C5556&lt;0,443300000,44330*(1-POWER(C5556/$A$1,1/5.255))*1000)</f>
        <v>443300000</v>
      </c>
      <c r="H5556" s="5">
        <f t="shared" si="86"/>
        <v>0</v>
      </c>
    </row>
    <row r="5557" spans="2:8">
      <c r="B5557" s="1">
        <f>IF(ISERROR(SEARCH(" ",A5557)), 0, SEARCH(" ",A5557))</f>
        <v>0</v>
      </c>
      <c r="C5557" s="1">
        <f>IF(0=B5557,-1,LEFT(A5557,B5557-1)+0)</f>
        <v>-1</v>
      </c>
      <c r="D5557" s="1">
        <f>IF(B5557=0,-1,RIGHT(A5557,LEN(A5557)-B5557)+0)</f>
        <v>-1</v>
      </c>
      <c r="F5557" s="1">
        <f>IF(C5557&lt;0,443300000,44330*(1-POWER(C5557/$A$1,1/5.255))*1000)</f>
        <v>443300000</v>
      </c>
      <c r="H5557" s="5">
        <f t="shared" si="86"/>
        <v>0</v>
      </c>
    </row>
    <row r="5558" spans="2:8">
      <c r="B5558" s="1">
        <f>IF(ISERROR(SEARCH(" ",A5558)), 0, SEARCH(" ",A5558))</f>
        <v>0</v>
      </c>
      <c r="C5558" s="1">
        <f>IF(0=B5558,-1,LEFT(A5558,B5558-1)+0)</f>
        <v>-1</v>
      </c>
      <c r="D5558" s="1">
        <f>IF(B5558=0,-1,RIGHT(A5558,LEN(A5558)-B5558)+0)</f>
        <v>-1</v>
      </c>
      <c r="F5558" s="1">
        <f>IF(C5558&lt;0,443300000,44330*(1-POWER(C5558/$A$1,1/5.255))*1000)</f>
        <v>443300000</v>
      </c>
      <c r="H5558" s="5">
        <f t="shared" si="86"/>
        <v>0</v>
      </c>
    </row>
    <row r="5559" spans="2:8">
      <c r="B5559" s="1">
        <f>IF(ISERROR(SEARCH(" ",A5559)), 0, SEARCH(" ",A5559))</f>
        <v>0</v>
      </c>
      <c r="C5559" s="1">
        <f>IF(0=B5559,-1,LEFT(A5559,B5559-1)+0)</f>
        <v>-1</v>
      </c>
      <c r="D5559" s="1">
        <f>IF(B5559=0,-1,RIGHT(A5559,LEN(A5559)-B5559)+0)</f>
        <v>-1</v>
      </c>
      <c r="F5559" s="1">
        <f>IF(C5559&lt;0,443300000,44330*(1-POWER(C5559/$A$1,1/5.255))*1000)</f>
        <v>443300000</v>
      </c>
      <c r="H5559" s="5">
        <f t="shared" si="86"/>
        <v>0</v>
      </c>
    </row>
    <row r="5560" spans="2:8">
      <c r="B5560" s="1">
        <f>IF(ISERROR(SEARCH(" ",A5560)), 0, SEARCH(" ",A5560))</f>
        <v>0</v>
      </c>
      <c r="C5560" s="1">
        <f>IF(0=B5560,-1,LEFT(A5560,B5560-1)+0)</f>
        <v>-1</v>
      </c>
      <c r="D5560" s="1">
        <f>IF(B5560=0,-1,RIGHT(A5560,LEN(A5560)-B5560)+0)</f>
        <v>-1</v>
      </c>
      <c r="F5560" s="1">
        <f>IF(C5560&lt;0,443300000,44330*(1-POWER(C5560/$A$1,1/5.255))*1000)</f>
        <v>443300000</v>
      </c>
      <c r="H5560" s="5">
        <f t="shared" si="86"/>
        <v>0</v>
      </c>
    </row>
    <row r="5561" spans="2:8">
      <c r="B5561" s="1">
        <f>IF(ISERROR(SEARCH(" ",A5561)), 0, SEARCH(" ",A5561))</f>
        <v>0</v>
      </c>
      <c r="C5561" s="1">
        <f>IF(0=B5561,-1,LEFT(A5561,B5561-1)+0)</f>
        <v>-1</v>
      </c>
      <c r="D5561" s="1">
        <f>IF(B5561=0,-1,RIGHT(A5561,LEN(A5561)-B5561)+0)</f>
        <v>-1</v>
      </c>
      <c r="F5561" s="1">
        <f>IF(C5561&lt;0,443300000,44330*(1-POWER(C5561/$A$1,1/5.255))*1000)</f>
        <v>443300000</v>
      </c>
      <c r="H5561" s="5">
        <f t="shared" si="86"/>
        <v>0</v>
      </c>
    </row>
    <row r="5562" spans="2:8">
      <c r="B5562" s="1">
        <f>IF(ISERROR(SEARCH(" ",A5562)), 0, SEARCH(" ",A5562))</f>
        <v>0</v>
      </c>
      <c r="C5562" s="1">
        <f>IF(0=B5562,-1,LEFT(A5562,B5562-1)+0)</f>
        <v>-1</v>
      </c>
      <c r="D5562" s="1">
        <f>IF(B5562=0,-1,RIGHT(A5562,LEN(A5562)-B5562)+0)</f>
        <v>-1</v>
      </c>
      <c r="F5562" s="1">
        <f>IF(C5562&lt;0,443300000,44330*(1-POWER(C5562/$A$1,1/5.255))*1000)</f>
        <v>443300000</v>
      </c>
      <c r="H5562" s="5">
        <f t="shared" si="86"/>
        <v>0</v>
      </c>
    </row>
    <row r="5563" spans="2:8">
      <c r="B5563" s="1">
        <f>IF(ISERROR(SEARCH(" ",A5563)), 0, SEARCH(" ",A5563))</f>
        <v>0</v>
      </c>
      <c r="C5563" s="1">
        <f>IF(0=B5563,-1,LEFT(A5563,B5563-1)+0)</f>
        <v>-1</v>
      </c>
      <c r="D5563" s="1">
        <f>IF(B5563=0,-1,RIGHT(A5563,LEN(A5563)-B5563)+0)</f>
        <v>-1</v>
      </c>
      <c r="F5563" s="1">
        <f>IF(C5563&lt;0,443300000,44330*(1-POWER(C5563/$A$1,1/5.255))*1000)</f>
        <v>443300000</v>
      </c>
      <c r="H5563" s="5">
        <f t="shared" si="86"/>
        <v>0</v>
      </c>
    </row>
    <row r="5564" spans="2:8">
      <c r="B5564" s="1">
        <f>IF(ISERROR(SEARCH(" ",A5564)), 0, SEARCH(" ",A5564))</f>
        <v>0</v>
      </c>
      <c r="C5564" s="1">
        <f>IF(0=B5564,-1,LEFT(A5564,B5564-1)+0)</f>
        <v>-1</v>
      </c>
      <c r="D5564" s="1">
        <f>IF(B5564=0,-1,RIGHT(A5564,LEN(A5564)-B5564)+0)</f>
        <v>-1</v>
      </c>
      <c r="F5564" s="1">
        <f>IF(C5564&lt;0,443300000,44330*(1-POWER(C5564/$A$1,1/5.255))*1000)</f>
        <v>443300000</v>
      </c>
      <c r="H5564" s="5">
        <f t="shared" si="86"/>
        <v>0</v>
      </c>
    </row>
    <row r="5565" spans="2:8">
      <c r="B5565" s="1">
        <f>IF(ISERROR(SEARCH(" ",A5565)), 0, SEARCH(" ",A5565))</f>
        <v>0</v>
      </c>
      <c r="C5565" s="1">
        <f>IF(0=B5565,-1,LEFT(A5565,B5565-1)+0)</f>
        <v>-1</v>
      </c>
      <c r="D5565" s="1">
        <f>IF(B5565=0,-1,RIGHT(A5565,LEN(A5565)-B5565)+0)</f>
        <v>-1</v>
      </c>
      <c r="F5565" s="1">
        <f>IF(C5565&lt;0,443300000,44330*(1-POWER(C5565/$A$1,1/5.255))*1000)</f>
        <v>443300000</v>
      </c>
      <c r="H5565" s="5">
        <f t="shared" si="86"/>
        <v>0</v>
      </c>
    </row>
    <row r="5566" spans="2:8">
      <c r="B5566" s="1">
        <f>IF(ISERROR(SEARCH(" ",A5566)), 0, SEARCH(" ",A5566))</f>
        <v>0</v>
      </c>
      <c r="C5566" s="1">
        <f>IF(0=B5566,-1,LEFT(A5566,B5566-1)+0)</f>
        <v>-1</v>
      </c>
      <c r="D5566" s="1">
        <f>IF(B5566=0,-1,RIGHT(A5566,LEN(A5566)-B5566)+0)</f>
        <v>-1</v>
      </c>
      <c r="F5566" s="1">
        <f>IF(C5566&lt;0,443300000,44330*(1-POWER(C5566/$A$1,1/5.255))*1000)</f>
        <v>443300000</v>
      </c>
      <c r="H5566" s="5">
        <f t="shared" si="86"/>
        <v>0</v>
      </c>
    </row>
    <row r="5567" spans="2:8">
      <c r="B5567" s="1">
        <f>IF(ISERROR(SEARCH(" ",A5567)), 0, SEARCH(" ",A5567))</f>
        <v>0</v>
      </c>
      <c r="C5567" s="1">
        <f>IF(0=B5567,-1,LEFT(A5567,B5567-1)+0)</f>
        <v>-1</v>
      </c>
      <c r="D5567" s="1">
        <f>IF(B5567=0,-1,RIGHT(A5567,LEN(A5567)-B5567)+0)</f>
        <v>-1</v>
      </c>
      <c r="F5567" s="1">
        <f>IF(C5567&lt;0,443300000,44330*(1-POWER(C5567/$A$1,1/5.255))*1000)</f>
        <v>443300000</v>
      </c>
      <c r="H5567" s="5">
        <f t="shared" si="86"/>
        <v>0</v>
      </c>
    </row>
    <row r="5568" spans="2:8">
      <c r="B5568" s="1">
        <f>IF(ISERROR(SEARCH(" ",A5568)), 0, SEARCH(" ",A5568))</f>
        <v>0</v>
      </c>
      <c r="C5568" s="1">
        <f>IF(0=B5568,-1,LEFT(A5568,B5568-1)+0)</f>
        <v>-1</v>
      </c>
      <c r="D5568" s="1">
        <f>IF(B5568=0,-1,RIGHT(A5568,LEN(A5568)-B5568)+0)</f>
        <v>-1</v>
      </c>
      <c r="F5568" s="1">
        <f>IF(C5568&lt;0,443300000,44330*(1-POWER(C5568/$A$1,1/5.255))*1000)</f>
        <v>443300000</v>
      </c>
      <c r="H5568" s="5">
        <f t="shared" si="86"/>
        <v>0</v>
      </c>
    </row>
    <row r="5569" spans="2:8">
      <c r="B5569" s="1">
        <f>IF(ISERROR(SEARCH(" ",A5569)), 0, SEARCH(" ",A5569))</f>
        <v>0</v>
      </c>
      <c r="C5569" s="1">
        <f>IF(0=B5569,-1,LEFT(A5569,B5569-1)+0)</f>
        <v>-1</v>
      </c>
      <c r="D5569" s="1">
        <f>IF(B5569=0,-1,RIGHT(A5569,LEN(A5569)-B5569)+0)</f>
        <v>-1</v>
      </c>
      <c r="F5569" s="1">
        <f>IF(C5569&lt;0,443300000,44330*(1-POWER(C5569/$A$1,1/5.255))*1000)</f>
        <v>443300000</v>
      </c>
      <c r="H5569" s="5">
        <f t="shared" si="86"/>
        <v>0</v>
      </c>
    </row>
    <row r="5570" spans="2:8">
      <c r="B5570" s="1">
        <f>IF(ISERROR(SEARCH(" ",A5570)), 0, SEARCH(" ",A5570))</f>
        <v>0</v>
      </c>
      <c r="C5570" s="1">
        <f>IF(0=B5570,-1,LEFT(A5570,B5570-1)+0)</f>
        <v>-1</v>
      </c>
      <c r="D5570" s="1">
        <f>IF(B5570=0,-1,RIGHT(A5570,LEN(A5570)-B5570)+0)</f>
        <v>-1</v>
      </c>
      <c r="F5570" s="1">
        <f>IF(C5570&lt;0,443300000,44330*(1-POWER(C5570/$A$1,1/5.255))*1000)</f>
        <v>443300000</v>
      </c>
      <c r="H5570" s="5">
        <f t="shared" si="86"/>
        <v>0</v>
      </c>
    </row>
    <row r="5571" spans="2:8">
      <c r="B5571" s="1">
        <f>IF(ISERROR(SEARCH(" ",A5571)), 0, SEARCH(" ",A5571))</f>
        <v>0</v>
      </c>
      <c r="C5571" s="1">
        <f>IF(0=B5571,-1,LEFT(A5571,B5571-1)+0)</f>
        <v>-1</v>
      </c>
      <c r="D5571" s="1">
        <f>IF(B5571=0,-1,RIGHT(A5571,LEN(A5571)-B5571)+0)</f>
        <v>-1</v>
      </c>
      <c r="F5571" s="1">
        <f>IF(C5571&lt;0,443300000,44330*(1-POWER(C5571/$A$1,1/5.255))*1000)</f>
        <v>443300000</v>
      </c>
      <c r="H5571" s="5">
        <f t="shared" si="86"/>
        <v>0</v>
      </c>
    </row>
    <row r="5572" spans="2:8">
      <c r="B5572" s="1">
        <f>IF(ISERROR(SEARCH(" ",A5572)), 0, SEARCH(" ",A5572))</f>
        <v>0</v>
      </c>
      <c r="C5572" s="1">
        <f>IF(0=B5572,-1,LEFT(A5572,B5572-1)+0)</f>
        <v>-1</v>
      </c>
      <c r="D5572" s="1">
        <f>IF(B5572=0,-1,RIGHT(A5572,LEN(A5572)-B5572)+0)</f>
        <v>-1</v>
      </c>
      <c r="F5572" s="1">
        <f>IF(C5572&lt;0,443300000,44330*(1-POWER(C5572/$A$1,1/5.255))*1000)</f>
        <v>443300000</v>
      </c>
      <c r="H5572" s="5">
        <f t="shared" ref="H5572:H5628" si="87">IF(D5572&gt;0,ABS((F5572-D5572)/D5572),0)</f>
        <v>0</v>
      </c>
    </row>
    <row r="5573" spans="2:8">
      <c r="B5573" s="1">
        <f>IF(ISERROR(SEARCH(" ",A5573)), 0, SEARCH(" ",A5573))</f>
        <v>0</v>
      </c>
      <c r="C5573" s="1">
        <f>IF(0=B5573,-1,LEFT(A5573,B5573-1)+0)</f>
        <v>-1</v>
      </c>
      <c r="D5573" s="1">
        <f>IF(B5573=0,-1,RIGHT(A5573,LEN(A5573)-B5573)+0)</f>
        <v>-1</v>
      </c>
      <c r="F5573" s="1">
        <f>IF(C5573&lt;0,443300000,44330*(1-POWER(C5573/$A$1,1/5.255))*1000)</f>
        <v>443300000</v>
      </c>
      <c r="H5573" s="5">
        <f t="shared" si="87"/>
        <v>0</v>
      </c>
    </row>
    <row r="5574" spans="2:8">
      <c r="B5574" s="1">
        <f>IF(ISERROR(SEARCH(" ",A5574)), 0, SEARCH(" ",A5574))</f>
        <v>0</v>
      </c>
      <c r="C5574" s="1">
        <f>IF(0=B5574,-1,LEFT(A5574,B5574-1)+0)</f>
        <v>-1</v>
      </c>
      <c r="D5574" s="1">
        <f>IF(B5574=0,-1,RIGHT(A5574,LEN(A5574)-B5574)+0)</f>
        <v>-1</v>
      </c>
      <c r="F5574" s="1">
        <f>IF(C5574&lt;0,443300000,44330*(1-POWER(C5574/$A$1,1/5.255))*1000)</f>
        <v>443300000</v>
      </c>
      <c r="H5574" s="5">
        <f t="shared" si="87"/>
        <v>0</v>
      </c>
    </row>
    <row r="5575" spans="2:8">
      <c r="B5575" s="1">
        <f>IF(ISERROR(SEARCH(" ",A5575)), 0, SEARCH(" ",A5575))</f>
        <v>0</v>
      </c>
      <c r="C5575" s="1">
        <f>IF(0=B5575,-1,LEFT(A5575,B5575-1)+0)</f>
        <v>-1</v>
      </c>
      <c r="D5575" s="1">
        <f>IF(B5575=0,-1,RIGHT(A5575,LEN(A5575)-B5575)+0)</f>
        <v>-1</v>
      </c>
      <c r="F5575" s="1">
        <f>IF(C5575&lt;0,443300000,44330*(1-POWER(C5575/$A$1,1/5.255))*1000)</f>
        <v>443300000</v>
      </c>
      <c r="H5575" s="5">
        <f t="shared" si="87"/>
        <v>0</v>
      </c>
    </row>
    <row r="5576" spans="2:8">
      <c r="B5576" s="1">
        <f>IF(ISERROR(SEARCH(" ",A5576)), 0, SEARCH(" ",A5576))</f>
        <v>0</v>
      </c>
      <c r="C5576" s="1">
        <f>IF(0=B5576,-1,LEFT(A5576,B5576-1)+0)</f>
        <v>-1</v>
      </c>
      <c r="D5576" s="1">
        <f>IF(B5576=0,-1,RIGHT(A5576,LEN(A5576)-B5576)+0)</f>
        <v>-1</v>
      </c>
      <c r="F5576" s="1">
        <f>IF(C5576&lt;0,443300000,44330*(1-POWER(C5576/$A$1,1/5.255))*1000)</f>
        <v>443300000</v>
      </c>
      <c r="H5576" s="5">
        <f t="shared" si="87"/>
        <v>0</v>
      </c>
    </row>
    <row r="5577" spans="2:8">
      <c r="B5577" s="1">
        <f>IF(ISERROR(SEARCH(" ",A5577)), 0, SEARCH(" ",A5577))</f>
        <v>0</v>
      </c>
      <c r="C5577" s="1">
        <f>IF(0=B5577,-1,LEFT(A5577,B5577-1)+0)</f>
        <v>-1</v>
      </c>
      <c r="D5577" s="1">
        <f>IF(B5577=0,-1,RIGHT(A5577,LEN(A5577)-B5577)+0)</f>
        <v>-1</v>
      </c>
      <c r="F5577" s="1">
        <f>IF(C5577&lt;0,443300000,44330*(1-POWER(C5577/$A$1,1/5.255))*1000)</f>
        <v>443300000</v>
      </c>
      <c r="H5577" s="5">
        <f t="shared" si="87"/>
        <v>0</v>
      </c>
    </row>
    <row r="5578" spans="2:8">
      <c r="B5578" s="1">
        <f>IF(ISERROR(SEARCH(" ",A5578)), 0, SEARCH(" ",A5578))</f>
        <v>0</v>
      </c>
      <c r="C5578" s="1">
        <f>IF(0=B5578,-1,LEFT(A5578,B5578-1)+0)</f>
        <v>-1</v>
      </c>
      <c r="D5578" s="1">
        <f>IF(B5578=0,-1,RIGHT(A5578,LEN(A5578)-B5578)+0)</f>
        <v>-1</v>
      </c>
      <c r="F5578" s="1">
        <f>IF(C5578&lt;0,443300000,44330*(1-POWER(C5578/$A$1,1/5.255))*1000)</f>
        <v>443300000</v>
      </c>
      <c r="H5578" s="5">
        <f t="shared" si="87"/>
        <v>0</v>
      </c>
    </row>
    <row r="5579" spans="2:8">
      <c r="B5579" s="1">
        <f>IF(ISERROR(SEARCH(" ",A5579)), 0, SEARCH(" ",A5579))</f>
        <v>0</v>
      </c>
      <c r="C5579" s="1">
        <f>IF(0=B5579,-1,LEFT(A5579,B5579-1)+0)</f>
        <v>-1</v>
      </c>
      <c r="D5579" s="1">
        <f>IF(B5579=0,-1,RIGHT(A5579,LEN(A5579)-B5579)+0)</f>
        <v>-1</v>
      </c>
      <c r="F5579" s="1">
        <f>IF(C5579&lt;0,443300000,44330*(1-POWER(C5579/$A$1,1/5.255))*1000)</f>
        <v>443300000</v>
      </c>
      <c r="H5579" s="5">
        <f t="shared" si="87"/>
        <v>0</v>
      </c>
    </row>
    <row r="5580" spans="2:8">
      <c r="B5580" s="1">
        <f>IF(ISERROR(SEARCH(" ",A5580)), 0, SEARCH(" ",A5580))</f>
        <v>0</v>
      </c>
      <c r="C5580" s="1">
        <f>IF(0=B5580,-1,LEFT(A5580,B5580-1)+0)</f>
        <v>-1</v>
      </c>
      <c r="D5580" s="1">
        <f>IF(B5580=0,-1,RIGHT(A5580,LEN(A5580)-B5580)+0)</f>
        <v>-1</v>
      </c>
      <c r="F5580" s="1">
        <f>IF(C5580&lt;0,443300000,44330*(1-POWER(C5580/$A$1,1/5.255))*1000)</f>
        <v>443300000</v>
      </c>
      <c r="H5580" s="5">
        <f t="shared" si="87"/>
        <v>0</v>
      </c>
    </row>
    <row r="5581" spans="2:8">
      <c r="B5581" s="1">
        <f>IF(ISERROR(SEARCH(" ",A5581)), 0, SEARCH(" ",A5581))</f>
        <v>0</v>
      </c>
      <c r="C5581" s="1">
        <f>IF(0=B5581,-1,LEFT(A5581,B5581-1)+0)</f>
        <v>-1</v>
      </c>
      <c r="D5581" s="1">
        <f>IF(B5581=0,-1,RIGHT(A5581,LEN(A5581)-B5581)+0)</f>
        <v>-1</v>
      </c>
      <c r="F5581" s="1">
        <f>IF(C5581&lt;0,443300000,44330*(1-POWER(C5581/$A$1,1/5.255))*1000)</f>
        <v>443300000</v>
      </c>
      <c r="H5581" s="5">
        <f t="shared" si="87"/>
        <v>0</v>
      </c>
    </row>
    <row r="5582" spans="2:8">
      <c r="B5582" s="1">
        <f>IF(ISERROR(SEARCH(" ",A5582)), 0, SEARCH(" ",A5582))</f>
        <v>0</v>
      </c>
      <c r="C5582" s="1">
        <f>IF(0=B5582,-1,LEFT(A5582,B5582-1)+0)</f>
        <v>-1</v>
      </c>
      <c r="D5582" s="1">
        <f>IF(B5582=0,-1,RIGHT(A5582,LEN(A5582)-B5582)+0)</f>
        <v>-1</v>
      </c>
      <c r="F5582" s="1">
        <f>IF(C5582&lt;0,443300000,44330*(1-POWER(C5582/$A$1,1/5.255))*1000)</f>
        <v>443300000</v>
      </c>
      <c r="H5582" s="5">
        <f t="shared" si="87"/>
        <v>0</v>
      </c>
    </row>
    <row r="5583" spans="2:8">
      <c r="B5583" s="1">
        <f>IF(ISERROR(SEARCH(" ",A5583)), 0, SEARCH(" ",A5583))</f>
        <v>0</v>
      </c>
      <c r="C5583" s="1">
        <f>IF(0=B5583,-1,LEFT(A5583,B5583-1)+0)</f>
        <v>-1</v>
      </c>
      <c r="D5583" s="1">
        <f>IF(B5583=0,-1,RIGHT(A5583,LEN(A5583)-B5583)+0)</f>
        <v>-1</v>
      </c>
      <c r="F5583" s="1">
        <f>IF(C5583&lt;0,443300000,44330*(1-POWER(C5583/$A$1,1/5.255))*1000)</f>
        <v>443300000</v>
      </c>
      <c r="H5583" s="5">
        <f t="shared" si="87"/>
        <v>0</v>
      </c>
    </row>
    <row r="5584" spans="2:8">
      <c r="B5584" s="1">
        <f>IF(ISERROR(SEARCH(" ",A5584)), 0, SEARCH(" ",A5584))</f>
        <v>0</v>
      </c>
      <c r="C5584" s="1">
        <f>IF(0=B5584,-1,LEFT(A5584,B5584-1)+0)</f>
        <v>-1</v>
      </c>
      <c r="D5584" s="1">
        <f>IF(B5584=0,-1,RIGHT(A5584,LEN(A5584)-B5584)+0)</f>
        <v>-1</v>
      </c>
      <c r="F5584" s="1">
        <f>IF(C5584&lt;0,443300000,44330*(1-POWER(C5584/$A$1,1/5.255))*1000)</f>
        <v>443300000</v>
      </c>
      <c r="H5584" s="5">
        <f t="shared" si="87"/>
        <v>0</v>
      </c>
    </row>
    <row r="5585" spans="2:8">
      <c r="B5585" s="1">
        <f>IF(ISERROR(SEARCH(" ",A5585)), 0, SEARCH(" ",A5585))</f>
        <v>0</v>
      </c>
      <c r="C5585" s="1">
        <f>IF(0=B5585,-1,LEFT(A5585,B5585-1)+0)</f>
        <v>-1</v>
      </c>
      <c r="D5585" s="1">
        <f>IF(B5585=0,-1,RIGHT(A5585,LEN(A5585)-B5585)+0)</f>
        <v>-1</v>
      </c>
      <c r="F5585" s="1">
        <f>IF(C5585&lt;0,443300000,44330*(1-POWER(C5585/$A$1,1/5.255))*1000)</f>
        <v>443300000</v>
      </c>
      <c r="H5585" s="5">
        <f t="shared" si="87"/>
        <v>0</v>
      </c>
    </row>
    <row r="5586" spans="2:8">
      <c r="B5586" s="1">
        <f>IF(ISERROR(SEARCH(" ",A5586)), 0, SEARCH(" ",A5586))</f>
        <v>0</v>
      </c>
      <c r="C5586" s="1">
        <f>IF(0=B5586,-1,LEFT(A5586,B5586-1)+0)</f>
        <v>-1</v>
      </c>
      <c r="D5586" s="1">
        <f>IF(B5586=0,-1,RIGHT(A5586,LEN(A5586)-B5586)+0)</f>
        <v>-1</v>
      </c>
      <c r="F5586" s="1">
        <f>IF(C5586&lt;0,443300000,44330*(1-POWER(C5586/$A$1,1/5.255))*1000)</f>
        <v>443300000</v>
      </c>
      <c r="H5586" s="5">
        <f t="shared" si="87"/>
        <v>0</v>
      </c>
    </row>
    <row r="5587" spans="2:8">
      <c r="B5587" s="1">
        <f>IF(ISERROR(SEARCH(" ",A5587)), 0, SEARCH(" ",A5587))</f>
        <v>0</v>
      </c>
      <c r="C5587" s="1">
        <f>IF(0=B5587,-1,LEFT(A5587,B5587-1)+0)</f>
        <v>-1</v>
      </c>
      <c r="D5587" s="1">
        <f>IF(B5587=0,-1,RIGHT(A5587,LEN(A5587)-B5587)+0)</f>
        <v>-1</v>
      </c>
      <c r="F5587" s="1">
        <f>IF(C5587&lt;0,443300000,44330*(1-POWER(C5587/$A$1,1/5.255))*1000)</f>
        <v>443300000</v>
      </c>
      <c r="H5587" s="5">
        <f t="shared" si="87"/>
        <v>0</v>
      </c>
    </row>
    <row r="5588" spans="2:8">
      <c r="B5588" s="1">
        <f>IF(ISERROR(SEARCH(" ",A5588)), 0, SEARCH(" ",A5588))</f>
        <v>0</v>
      </c>
      <c r="C5588" s="1">
        <f>IF(0=B5588,-1,LEFT(A5588,B5588-1)+0)</f>
        <v>-1</v>
      </c>
      <c r="D5588" s="1">
        <f>IF(B5588=0,-1,RIGHT(A5588,LEN(A5588)-B5588)+0)</f>
        <v>-1</v>
      </c>
      <c r="F5588" s="1">
        <f>IF(C5588&lt;0,443300000,44330*(1-POWER(C5588/$A$1,1/5.255))*1000)</f>
        <v>443300000</v>
      </c>
      <c r="H5588" s="5">
        <f t="shared" si="87"/>
        <v>0</v>
      </c>
    </row>
    <row r="5589" spans="2:8">
      <c r="B5589" s="1">
        <f>IF(ISERROR(SEARCH(" ",A5589)), 0, SEARCH(" ",A5589))</f>
        <v>0</v>
      </c>
      <c r="C5589" s="1">
        <f>IF(0=B5589,-1,LEFT(A5589,B5589-1)+0)</f>
        <v>-1</v>
      </c>
      <c r="D5589" s="1">
        <f>IF(B5589=0,-1,RIGHT(A5589,LEN(A5589)-B5589)+0)</f>
        <v>-1</v>
      </c>
      <c r="F5589" s="1">
        <f>IF(C5589&lt;0,443300000,44330*(1-POWER(C5589/$A$1,1/5.255))*1000)</f>
        <v>443300000</v>
      </c>
      <c r="H5589" s="5">
        <f t="shared" si="87"/>
        <v>0</v>
      </c>
    </row>
    <row r="5590" spans="2:8">
      <c r="B5590" s="1">
        <f>IF(ISERROR(SEARCH(" ",A5590)), 0, SEARCH(" ",A5590))</f>
        <v>0</v>
      </c>
      <c r="C5590" s="1">
        <f>IF(0=B5590,-1,LEFT(A5590,B5590-1)+0)</f>
        <v>-1</v>
      </c>
      <c r="D5590" s="1">
        <f>IF(B5590=0,-1,RIGHT(A5590,LEN(A5590)-B5590)+0)</f>
        <v>-1</v>
      </c>
      <c r="F5590" s="1">
        <f>IF(C5590&lt;0,443300000,44330*(1-POWER(C5590/$A$1,1/5.255))*1000)</f>
        <v>443300000</v>
      </c>
      <c r="H5590" s="5">
        <f t="shared" si="87"/>
        <v>0</v>
      </c>
    </row>
    <row r="5591" spans="2:8">
      <c r="B5591" s="1">
        <f>IF(ISERROR(SEARCH(" ",A5591)), 0, SEARCH(" ",A5591))</f>
        <v>0</v>
      </c>
      <c r="C5591" s="1">
        <f>IF(0=B5591,-1,LEFT(A5591,B5591-1)+0)</f>
        <v>-1</v>
      </c>
      <c r="D5591" s="1">
        <f>IF(B5591=0,-1,RIGHT(A5591,LEN(A5591)-B5591)+0)</f>
        <v>-1</v>
      </c>
      <c r="F5591" s="1">
        <f>IF(C5591&lt;0,443300000,44330*(1-POWER(C5591/$A$1,1/5.255))*1000)</f>
        <v>443300000</v>
      </c>
      <c r="H5591" s="5">
        <f t="shared" si="87"/>
        <v>0</v>
      </c>
    </row>
    <row r="5592" spans="2:8">
      <c r="B5592" s="1">
        <f>IF(ISERROR(SEARCH(" ",A5592)), 0, SEARCH(" ",A5592))</f>
        <v>0</v>
      </c>
      <c r="C5592" s="1">
        <f>IF(0=B5592,-1,LEFT(A5592,B5592-1)+0)</f>
        <v>-1</v>
      </c>
      <c r="D5592" s="1">
        <f>IF(B5592=0,-1,RIGHT(A5592,LEN(A5592)-B5592)+0)</f>
        <v>-1</v>
      </c>
      <c r="F5592" s="1">
        <f>IF(C5592&lt;0,443300000,44330*(1-POWER(C5592/$A$1,1/5.255))*1000)</f>
        <v>443300000</v>
      </c>
      <c r="H5592" s="5">
        <f t="shared" si="87"/>
        <v>0</v>
      </c>
    </row>
    <row r="5593" spans="2:8">
      <c r="B5593" s="1">
        <f>IF(ISERROR(SEARCH(" ",A5593)), 0, SEARCH(" ",A5593))</f>
        <v>0</v>
      </c>
      <c r="C5593" s="1">
        <f>IF(0=B5593,-1,LEFT(A5593,B5593-1)+0)</f>
        <v>-1</v>
      </c>
      <c r="D5593" s="1">
        <f>IF(B5593=0,-1,RIGHT(A5593,LEN(A5593)-B5593)+0)</f>
        <v>-1</v>
      </c>
      <c r="F5593" s="1">
        <f>IF(C5593&lt;0,443300000,44330*(1-POWER(C5593/$A$1,1/5.255))*1000)</f>
        <v>443300000</v>
      </c>
      <c r="H5593" s="5">
        <f t="shared" si="87"/>
        <v>0</v>
      </c>
    </row>
    <row r="5594" spans="2:8">
      <c r="B5594" s="1">
        <f>IF(ISERROR(SEARCH(" ",A5594)), 0, SEARCH(" ",A5594))</f>
        <v>0</v>
      </c>
      <c r="C5594" s="1">
        <f>IF(0=B5594,-1,LEFT(A5594,B5594-1)+0)</f>
        <v>-1</v>
      </c>
      <c r="D5594" s="1">
        <f>IF(B5594=0,-1,RIGHT(A5594,LEN(A5594)-B5594)+0)</f>
        <v>-1</v>
      </c>
      <c r="F5594" s="1">
        <f>IF(C5594&lt;0,443300000,44330*(1-POWER(C5594/$A$1,1/5.255))*1000)</f>
        <v>443300000</v>
      </c>
      <c r="H5594" s="5">
        <f t="shared" si="87"/>
        <v>0</v>
      </c>
    </row>
    <row r="5595" spans="2:8">
      <c r="B5595" s="1">
        <f>IF(ISERROR(SEARCH(" ",A5595)), 0, SEARCH(" ",A5595))</f>
        <v>0</v>
      </c>
      <c r="C5595" s="1">
        <f>IF(0=B5595,-1,LEFT(A5595,B5595-1)+0)</f>
        <v>-1</v>
      </c>
      <c r="D5595" s="1">
        <f>IF(B5595=0,-1,RIGHT(A5595,LEN(A5595)-B5595)+0)</f>
        <v>-1</v>
      </c>
      <c r="F5595" s="1">
        <f>IF(C5595&lt;0,443300000,44330*(1-POWER(C5595/$A$1,1/5.255))*1000)</f>
        <v>443300000</v>
      </c>
      <c r="H5595" s="5">
        <f t="shared" si="87"/>
        <v>0</v>
      </c>
    </row>
    <row r="5596" spans="2:8">
      <c r="B5596" s="1">
        <f>IF(ISERROR(SEARCH(" ",A5596)), 0, SEARCH(" ",A5596))</f>
        <v>0</v>
      </c>
      <c r="C5596" s="1">
        <f>IF(0=B5596,-1,LEFT(A5596,B5596-1)+0)</f>
        <v>-1</v>
      </c>
      <c r="D5596" s="1">
        <f>IF(B5596=0,-1,RIGHT(A5596,LEN(A5596)-B5596)+0)</f>
        <v>-1</v>
      </c>
      <c r="F5596" s="1">
        <f>IF(C5596&lt;0,443300000,44330*(1-POWER(C5596/$A$1,1/5.255))*1000)</f>
        <v>443300000</v>
      </c>
      <c r="H5596" s="5">
        <f t="shared" si="87"/>
        <v>0</v>
      </c>
    </row>
    <row r="5597" spans="2:8">
      <c r="B5597" s="1">
        <f>IF(ISERROR(SEARCH(" ",A5597)), 0, SEARCH(" ",A5597))</f>
        <v>0</v>
      </c>
      <c r="C5597" s="1">
        <f>IF(0=B5597,-1,LEFT(A5597,B5597-1)+0)</f>
        <v>-1</v>
      </c>
      <c r="D5597" s="1">
        <f>IF(B5597=0,-1,RIGHT(A5597,LEN(A5597)-B5597)+0)</f>
        <v>-1</v>
      </c>
      <c r="F5597" s="1">
        <f>IF(C5597&lt;0,443300000,44330*(1-POWER(C5597/$A$1,1/5.255))*1000)</f>
        <v>443300000</v>
      </c>
      <c r="H5597" s="5">
        <f t="shared" si="87"/>
        <v>0</v>
      </c>
    </row>
    <row r="5598" spans="2:8">
      <c r="B5598" s="1">
        <f>IF(ISERROR(SEARCH(" ",A5598)), 0, SEARCH(" ",A5598))</f>
        <v>0</v>
      </c>
      <c r="C5598" s="1">
        <f>IF(0=B5598,-1,LEFT(A5598,B5598-1)+0)</f>
        <v>-1</v>
      </c>
      <c r="D5598" s="1">
        <f>IF(B5598=0,-1,RIGHT(A5598,LEN(A5598)-B5598)+0)</f>
        <v>-1</v>
      </c>
      <c r="F5598" s="1">
        <f>IF(C5598&lt;0,443300000,44330*(1-POWER(C5598/$A$1,1/5.255))*1000)</f>
        <v>443300000</v>
      </c>
      <c r="H5598" s="5">
        <f t="shared" si="87"/>
        <v>0</v>
      </c>
    </row>
    <row r="5599" spans="2:8">
      <c r="B5599" s="1">
        <f>IF(ISERROR(SEARCH(" ",A5599)), 0, SEARCH(" ",A5599))</f>
        <v>0</v>
      </c>
      <c r="C5599" s="1">
        <f>IF(0=B5599,-1,LEFT(A5599,B5599-1)+0)</f>
        <v>-1</v>
      </c>
      <c r="D5599" s="1">
        <f>IF(B5599=0,-1,RIGHT(A5599,LEN(A5599)-B5599)+0)</f>
        <v>-1</v>
      </c>
      <c r="F5599" s="1">
        <f>IF(C5599&lt;0,443300000,44330*(1-POWER(C5599/$A$1,1/5.255))*1000)</f>
        <v>443300000</v>
      </c>
      <c r="H5599" s="5">
        <f t="shared" si="87"/>
        <v>0</v>
      </c>
    </row>
    <row r="5600" spans="2:8">
      <c r="B5600" s="1">
        <f>IF(ISERROR(SEARCH(" ",A5600)), 0, SEARCH(" ",A5600))</f>
        <v>0</v>
      </c>
      <c r="C5600" s="1">
        <f>IF(0=B5600,-1,LEFT(A5600,B5600-1)+0)</f>
        <v>-1</v>
      </c>
      <c r="D5600" s="1">
        <f>IF(B5600=0,-1,RIGHT(A5600,LEN(A5600)-B5600)+0)</f>
        <v>-1</v>
      </c>
      <c r="F5600" s="1">
        <f>IF(C5600&lt;0,443300000,44330*(1-POWER(C5600/$A$1,1/5.255))*1000)</f>
        <v>443300000</v>
      </c>
      <c r="H5600" s="5">
        <f t="shared" si="87"/>
        <v>0</v>
      </c>
    </row>
  </sheetData>
  <sheetProtection sheet="1" objects="1" scenario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5600"/>
  <sheetViews>
    <sheetView workbookViewId="0"/>
  </sheetViews>
  <sheetFormatPr defaultRowHeight="15"/>
  <cols>
    <col min="1" max="1" width="19.5703125" style="3" customWidth="1"/>
    <col min="2" max="7" width="9.140625" style="1"/>
    <col min="8" max="8" width="10.85546875" style="5" customWidth="1"/>
    <col min="9" max="10" width="9.140625" style="1"/>
    <col min="11" max="11" width="13.7109375" style="1" customWidth="1"/>
    <col min="12" max="16384" width="9.140625" style="1"/>
  </cols>
  <sheetData>
    <row r="1" spans="1:9">
      <c r="A1" s="3">
        <v>101325</v>
      </c>
      <c r="C1" s="1" t="s">
        <v>26</v>
      </c>
      <c r="E1" s="5">
        <f>MAX(H16:H5600)</f>
        <v>6.448438287859258E-3</v>
      </c>
      <c r="I1" s="5"/>
    </row>
    <row r="2" spans="1:9">
      <c r="C2" s="1" t="s">
        <v>15910</v>
      </c>
      <c r="E2" s="5">
        <f>MAX(H3:H15)</f>
        <v>1.2779107100256693E-2</v>
      </c>
    </row>
    <row r="3" spans="1:9">
      <c r="A3" s="3" t="s">
        <v>4</v>
      </c>
      <c r="B3" s="1">
        <f>IF(ISERROR(SEARCH(" ",A3)), 0, SEARCH(" ",A3))</f>
        <v>7</v>
      </c>
      <c r="C3" s="1">
        <f>IF(0=B3,-1,LEFT(A3,B3-1)+0)</f>
        <v>101325</v>
      </c>
      <c r="D3" s="1">
        <f>IF(B3=0,-1,RIGHT(A3,LEN(A3)-B3)+0)</f>
        <v>0</v>
      </c>
      <c r="F3" s="1">
        <f>IF(C3&lt;0,443300000,44330*(1-POWER(C3/$A$1,1/5.255))*1000)</f>
        <v>0</v>
      </c>
      <c r="H3" s="5">
        <f>IF(D3&gt;0,ABS((F3-D3)/D3),0)</f>
        <v>0</v>
      </c>
    </row>
    <row r="4" spans="1:9">
      <c r="A4" s="3" t="s">
        <v>73</v>
      </c>
      <c r="B4" s="1">
        <f t="shared" ref="B4:B67" si="0">IF(ISERROR(SEARCH(" ",A4)), 0, SEARCH(" ",A4))</f>
        <v>7</v>
      </c>
      <c r="C4" s="1">
        <f t="shared" ref="C4:C67" si="1">IF(0=B4,-1,LEFT(A4,B4-1)+0)</f>
        <v>101324</v>
      </c>
      <c r="D4" s="1">
        <f t="shared" ref="D4:D67" si="2">IF(B4=0,-1,RIGHT(A4,LEN(A4)-B4)+0)</f>
        <v>84</v>
      </c>
      <c r="F4" s="1">
        <f t="shared" ref="F4:F67" si="3">IF(C4&lt;0,443300000,44330*(1-POWER(C4/$A$1,1/5.255))*1000)</f>
        <v>83.254963318649672</v>
      </c>
      <c r="H4" s="5">
        <f t="shared" ref="H4:H67" si="4">IF(D4&gt;0,ABS((F4-D4)/D4),0)</f>
        <v>8.869484301789618E-3</v>
      </c>
    </row>
    <row r="5" spans="1:9">
      <c r="A5" s="3" t="s">
        <v>74</v>
      </c>
      <c r="B5" s="1">
        <f t="shared" si="0"/>
        <v>7</v>
      </c>
      <c r="C5" s="1">
        <f t="shared" si="1"/>
        <v>101323</v>
      </c>
      <c r="D5" s="1">
        <f t="shared" si="2"/>
        <v>168</v>
      </c>
      <c r="F5" s="1">
        <f t="shared" si="3"/>
        <v>166.51059194663253</v>
      </c>
      <c r="H5" s="5">
        <f t="shared" si="4"/>
        <v>8.8655241271873193E-3</v>
      </c>
    </row>
    <row r="6" spans="1:9">
      <c r="A6" s="3" t="s">
        <v>75</v>
      </c>
      <c r="B6" s="1">
        <f t="shared" si="0"/>
        <v>7</v>
      </c>
      <c r="C6" s="1">
        <f t="shared" si="1"/>
        <v>101322</v>
      </c>
      <c r="D6" s="1">
        <f t="shared" si="2"/>
        <v>253</v>
      </c>
      <c r="F6" s="1">
        <f t="shared" si="3"/>
        <v>249.76688590363506</v>
      </c>
      <c r="H6" s="5">
        <f t="shared" si="4"/>
        <v>1.2779107100256693E-2</v>
      </c>
    </row>
    <row r="7" spans="1:9">
      <c r="A7" s="3" t="s">
        <v>76</v>
      </c>
      <c r="B7" s="1">
        <f t="shared" si="0"/>
        <v>7</v>
      </c>
      <c r="C7" s="1">
        <f t="shared" si="1"/>
        <v>101321</v>
      </c>
      <c r="D7" s="1">
        <f t="shared" si="2"/>
        <v>337</v>
      </c>
      <c r="F7" s="1">
        <f t="shared" si="3"/>
        <v>333.02384519457883</v>
      </c>
      <c r="H7" s="5">
        <f t="shared" si="4"/>
        <v>1.1798678947837312E-2</v>
      </c>
    </row>
    <row r="8" spans="1:9">
      <c r="A8" s="3" t="s">
        <v>77</v>
      </c>
      <c r="B8" s="1">
        <f t="shared" si="0"/>
        <v>7</v>
      </c>
      <c r="C8" s="1">
        <f t="shared" si="1"/>
        <v>101320</v>
      </c>
      <c r="D8" s="1">
        <f t="shared" si="2"/>
        <v>421</v>
      </c>
      <c r="F8" s="1">
        <f t="shared" si="3"/>
        <v>416.28146983422874</v>
      </c>
      <c r="H8" s="5">
        <f t="shared" si="4"/>
        <v>1.1207910132473291E-2</v>
      </c>
    </row>
    <row r="9" spans="1:9">
      <c r="A9" s="3" t="s">
        <v>78</v>
      </c>
      <c r="B9" s="1">
        <f t="shared" si="0"/>
        <v>7</v>
      </c>
      <c r="C9" s="1">
        <f t="shared" si="1"/>
        <v>101319</v>
      </c>
      <c r="D9" s="1">
        <f t="shared" si="2"/>
        <v>506</v>
      </c>
      <c r="F9" s="1">
        <f t="shared" si="3"/>
        <v>499.53975983734966</v>
      </c>
      <c r="H9" s="5">
        <f t="shared" si="4"/>
        <v>1.2767273048716081E-2</v>
      </c>
    </row>
    <row r="10" spans="1:9">
      <c r="A10" s="3" t="s">
        <v>79</v>
      </c>
      <c r="B10" s="1">
        <f t="shared" si="0"/>
        <v>7</v>
      </c>
      <c r="C10" s="1">
        <f t="shared" si="1"/>
        <v>101318</v>
      </c>
      <c r="D10" s="1">
        <f t="shared" si="2"/>
        <v>590</v>
      </c>
      <c r="F10" s="1">
        <f t="shared" si="3"/>
        <v>582.79871521378482</v>
      </c>
      <c r="H10" s="5">
        <f t="shared" si="4"/>
        <v>1.2205567434263022E-2</v>
      </c>
    </row>
    <row r="11" spans="1:9">
      <c r="A11" s="3" t="s">
        <v>80</v>
      </c>
      <c r="B11" s="1">
        <f t="shared" si="0"/>
        <v>7</v>
      </c>
      <c r="C11" s="1">
        <f t="shared" si="1"/>
        <v>101317</v>
      </c>
      <c r="D11" s="1">
        <f t="shared" si="2"/>
        <v>666</v>
      </c>
      <c r="F11" s="1">
        <f t="shared" si="3"/>
        <v>666.05833597337732</v>
      </c>
      <c r="H11" s="5">
        <f t="shared" si="4"/>
        <v>8.7591551617605091E-5</v>
      </c>
    </row>
    <row r="12" spans="1:9">
      <c r="A12" s="3" t="s">
        <v>81</v>
      </c>
      <c r="B12" s="1">
        <f t="shared" si="0"/>
        <v>7</v>
      </c>
      <c r="C12" s="1">
        <f t="shared" si="1"/>
        <v>101316</v>
      </c>
      <c r="D12" s="1">
        <f t="shared" si="2"/>
        <v>750</v>
      </c>
      <c r="F12" s="1">
        <f t="shared" si="3"/>
        <v>749.31862213089232</v>
      </c>
      <c r="H12" s="5">
        <f t="shared" si="4"/>
        <v>9.0850382547690359E-4</v>
      </c>
    </row>
    <row r="13" spans="1:9">
      <c r="A13" s="3" t="s">
        <v>82</v>
      </c>
      <c r="B13" s="1">
        <f t="shared" si="0"/>
        <v>7</v>
      </c>
      <c r="C13" s="1">
        <f t="shared" si="1"/>
        <v>101315</v>
      </c>
      <c r="D13" s="1">
        <f t="shared" si="2"/>
        <v>835</v>
      </c>
      <c r="F13" s="1">
        <f t="shared" si="3"/>
        <v>832.5795736961727</v>
      </c>
      <c r="H13" s="5">
        <f t="shared" si="4"/>
        <v>2.8987141363201177E-3</v>
      </c>
    </row>
    <row r="14" spans="1:9">
      <c r="A14" s="3" t="s">
        <v>83</v>
      </c>
      <c r="B14" s="1">
        <f t="shared" si="0"/>
        <v>7</v>
      </c>
      <c r="C14" s="1">
        <f t="shared" si="1"/>
        <v>101314</v>
      </c>
      <c r="D14" s="1">
        <f t="shared" si="2"/>
        <v>919</v>
      </c>
      <c r="F14" s="1">
        <f t="shared" si="3"/>
        <v>915.84119068398365</v>
      </c>
      <c r="H14" s="5">
        <f t="shared" si="4"/>
        <v>3.4372245005618554E-3</v>
      </c>
    </row>
    <row r="15" spans="1:9">
      <c r="A15" s="3" t="s">
        <v>84</v>
      </c>
      <c r="B15" s="1">
        <f t="shared" si="0"/>
        <v>7</v>
      </c>
      <c r="C15" s="1">
        <f t="shared" si="1"/>
        <v>101313</v>
      </c>
      <c r="D15" s="1">
        <f t="shared" si="2"/>
        <v>1003</v>
      </c>
      <c r="F15" s="1">
        <f t="shared" si="3"/>
        <v>999.10347310416819</v>
      </c>
      <c r="H15" s="5">
        <f t="shared" si="4"/>
        <v>3.8848722789948274E-3</v>
      </c>
    </row>
    <row r="16" spans="1:9">
      <c r="A16" s="3" t="s">
        <v>85</v>
      </c>
      <c r="B16" s="1">
        <f t="shared" si="0"/>
        <v>7</v>
      </c>
      <c r="C16" s="1">
        <f t="shared" si="1"/>
        <v>101312</v>
      </c>
      <c r="D16" s="1">
        <f t="shared" si="2"/>
        <v>1088</v>
      </c>
      <c r="F16" s="1">
        <f t="shared" si="3"/>
        <v>1082.3664209665696</v>
      </c>
      <c r="H16" s="5">
        <f t="shared" si="4"/>
        <v>5.1779219057264255E-3</v>
      </c>
    </row>
    <row r="17" spans="1:8">
      <c r="A17" s="3" t="s">
        <v>86</v>
      </c>
      <c r="B17" s="1">
        <f t="shared" si="0"/>
        <v>7</v>
      </c>
      <c r="C17" s="1">
        <f t="shared" si="1"/>
        <v>101311</v>
      </c>
      <c r="D17" s="1">
        <f t="shared" si="2"/>
        <v>1172</v>
      </c>
      <c r="F17" s="1">
        <f t="shared" si="3"/>
        <v>1165.6300342859527</v>
      </c>
      <c r="H17" s="5">
        <f t="shared" si="4"/>
        <v>5.4351243293919273E-3</v>
      </c>
    </row>
    <row r="18" spans="1:8">
      <c r="A18" s="3" t="s">
        <v>87</v>
      </c>
      <c r="B18" s="1">
        <f t="shared" si="0"/>
        <v>7</v>
      </c>
      <c r="C18" s="1">
        <f t="shared" si="1"/>
        <v>101310</v>
      </c>
      <c r="D18" s="1">
        <f t="shared" si="2"/>
        <v>1257</v>
      </c>
      <c r="F18" s="1">
        <f t="shared" si="3"/>
        <v>1248.8943130721609</v>
      </c>
      <c r="H18" s="5">
        <f t="shared" si="4"/>
        <v>6.448438287859258E-3</v>
      </c>
    </row>
    <row r="19" spans="1:8">
      <c r="A19" s="3" t="s">
        <v>88</v>
      </c>
      <c r="B19" s="1">
        <f t="shared" si="0"/>
        <v>7</v>
      </c>
      <c r="C19" s="1">
        <f t="shared" si="1"/>
        <v>101309</v>
      </c>
      <c r="D19" s="1">
        <f t="shared" si="2"/>
        <v>1332</v>
      </c>
      <c r="F19" s="1">
        <f t="shared" si="3"/>
        <v>1332.1592573399587</v>
      </c>
      <c r="H19" s="5">
        <f t="shared" si="4"/>
        <v>1.1956256753655061E-4</v>
      </c>
    </row>
    <row r="20" spans="1:8">
      <c r="A20" s="3" t="s">
        <v>89</v>
      </c>
      <c r="B20" s="1">
        <f t="shared" si="0"/>
        <v>7</v>
      </c>
      <c r="C20" s="1">
        <f t="shared" si="1"/>
        <v>101308</v>
      </c>
      <c r="D20" s="1">
        <f t="shared" si="2"/>
        <v>1417</v>
      </c>
      <c r="F20" s="1">
        <f t="shared" si="3"/>
        <v>1415.4248670991899</v>
      </c>
      <c r="H20" s="5">
        <f t="shared" si="4"/>
        <v>1.1115969659916047E-3</v>
      </c>
    </row>
    <row r="21" spans="1:8">
      <c r="A21" s="3" t="s">
        <v>90</v>
      </c>
      <c r="B21" s="1">
        <f t="shared" si="0"/>
        <v>7</v>
      </c>
      <c r="C21" s="1">
        <f t="shared" si="1"/>
        <v>101307</v>
      </c>
      <c r="D21" s="1">
        <f t="shared" si="2"/>
        <v>1501</v>
      </c>
      <c r="F21" s="1">
        <f t="shared" si="3"/>
        <v>1498.6911423646188</v>
      </c>
      <c r="H21" s="5">
        <f t="shared" si="4"/>
        <v>1.5382129482885898E-3</v>
      </c>
    </row>
    <row r="22" spans="1:8">
      <c r="A22" s="3" t="s">
        <v>91</v>
      </c>
      <c r="B22" s="1">
        <f t="shared" si="0"/>
        <v>7</v>
      </c>
      <c r="C22" s="1">
        <f t="shared" si="1"/>
        <v>101306</v>
      </c>
      <c r="D22" s="1">
        <f t="shared" si="2"/>
        <v>1586</v>
      </c>
      <c r="F22" s="1">
        <f t="shared" si="3"/>
        <v>1581.9580831411672</v>
      </c>
      <c r="H22" s="5">
        <f t="shared" si="4"/>
        <v>2.5484973889235763E-3</v>
      </c>
    </row>
    <row r="23" spans="1:8">
      <c r="A23" s="3" t="s">
        <v>5</v>
      </c>
      <c r="B23" s="1">
        <f t="shared" si="0"/>
        <v>7</v>
      </c>
      <c r="C23" s="1">
        <f t="shared" si="1"/>
        <v>101305</v>
      </c>
      <c r="D23" s="1">
        <f t="shared" si="2"/>
        <v>1670</v>
      </c>
      <c r="F23" s="1">
        <f t="shared" si="3"/>
        <v>1665.2256894485217</v>
      </c>
      <c r="H23" s="5">
        <f t="shared" si="4"/>
        <v>2.8588685936995601E-3</v>
      </c>
    </row>
    <row r="24" spans="1:8">
      <c r="A24" s="3" t="s">
        <v>92</v>
      </c>
      <c r="B24" s="1">
        <f t="shared" si="0"/>
        <v>7</v>
      </c>
      <c r="C24" s="1">
        <f t="shared" si="1"/>
        <v>101304</v>
      </c>
      <c r="D24" s="1">
        <f t="shared" si="2"/>
        <v>1754</v>
      </c>
      <c r="F24" s="1">
        <f t="shared" si="3"/>
        <v>1748.4939612965256</v>
      </c>
      <c r="H24" s="5">
        <f t="shared" si="4"/>
        <v>3.1391326701678221E-3</v>
      </c>
    </row>
    <row r="25" spans="1:8">
      <c r="A25" s="3" t="s">
        <v>93</v>
      </c>
      <c r="B25" s="1">
        <f t="shared" si="0"/>
        <v>7</v>
      </c>
      <c r="C25" s="1">
        <f t="shared" si="1"/>
        <v>101303</v>
      </c>
      <c r="D25" s="1">
        <f t="shared" si="2"/>
        <v>1839</v>
      </c>
      <c r="F25" s="1">
        <f t="shared" si="3"/>
        <v>1831.7628986901002</v>
      </c>
      <c r="H25" s="5">
        <f t="shared" si="4"/>
        <v>3.9353460086458941E-3</v>
      </c>
    </row>
    <row r="26" spans="1:8">
      <c r="A26" s="3" t="s">
        <v>94</v>
      </c>
      <c r="B26" s="1">
        <f t="shared" si="0"/>
        <v>7</v>
      </c>
      <c r="C26" s="1">
        <f t="shared" si="1"/>
        <v>101302</v>
      </c>
      <c r="D26" s="1">
        <f t="shared" si="2"/>
        <v>1915</v>
      </c>
      <c r="F26" s="1">
        <f t="shared" si="3"/>
        <v>1915.0325016538538</v>
      </c>
      <c r="H26" s="5">
        <f t="shared" si="4"/>
        <v>1.6972143004617269E-5</v>
      </c>
    </row>
    <row r="27" spans="1:8">
      <c r="A27" s="3" t="s">
        <v>95</v>
      </c>
      <c r="B27" s="1">
        <f t="shared" si="0"/>
        <v>7</v>
      </c>
      <c r="C27" s="1">
        <f t="shared" si="1"/>
        <v>101301</v>
      </c>
      <c r="D27" s="1">
        <f t="shared" si="2"/>
        <v>1999</v>
      </c>
      <c r="F27" s="1">
        <f t="shared" si="3"/>
        <v>1998.3027701877866</v>
      </c>
      <c r="H27" s="5">
        <f t="shared" si="4"/>
        <v>3.4878930075709665E-4</v>
      </c>
    </row>
    <row r="28" spans="1:8">
      <c r="A28" s="3" t="s">
        <v>96</v>
      </c>
      <c r="B28" s="1">
        <f t="shared" si="0"/>
        <v>7</v>
      </c>
      <c r="C28" s="1">
        <f t="shared" si="1"/>
        <v>101300</v>
      </c>
      <c r="D28" s="1">
        <f t="shared" si="2"/>
        <v>2084</v>
      </c>
      <c r="F28" s="1">
        <f t="shared" si="3"/>
        <v>2081.5737043115846</v>
      </c>
      <c r="H28" s="5">
        <f t="shared" si="4"/>
        <v>1.1642493706407839E-3</v>
      </c>
    </row>
    <row r="29" spans="1:8">
      <c r="A29" s="3" t="s">
        <v>97</v>
      </c>
      <c r="B29" s="1">
        <f t="shared" si="0"/>
        <v>7</v>
      </c>
      <c r="C29" s="1">
        <f t="shared" si="1"/>
        <v>101299</v>
      </c>
      <c r="D29" s="1">
        <f t="shared" si="2"/>
        <v>2168</v>
      </c>
      <c r="F29" s="1">
        <f t="shared" si="3"/>
        <v>2164.8453040301697</v>
      </c>
      <c r="H29" s="5">
        <f t="shared" si="4"/>
        <v>1.4551180672648985E-3</v>
      </c>
    </row>
    <row r="30" spans="1:8">
      <c r="A30" s="3" t="s">
        <v>98</v>
      </c>
      <c r="B30" s="1">
        <f t="shared" si="0"/>
        <v>7</v>
      </c>
      <c r="C30" s="1">
        <f t="shared" si="1"/>
        <v>101298</v>
      </c>
      <c r="D30" s="1">
        <f t="shared" si="2"/>
        <v>2252</v>
      </c>
      <c r="F30" s="1">
        <f t="shared" si="3"/>
        <v>2248.1175693632281</v>
      </c>
      <c r="H30" s="5">
        <f t="shared" si="4"/>
        <v>1.7239922898631948E-3</v>
      </c>
    </row>
    <row r="31" spans="1:8">
      <c r="A31" s="3" t="s">
        <v>99</v>
      </c>
      <c r="B31" s="1">
        <f t="shared" si="0"/>
        <v>7</v>
      </c>
      <c r="C31" s="1">
        <f t="shared" si="1"/>
        <v>101297</v>
      </c>
      <c r="D31" s="1">
        <f t="shared" si="2"/>
        <v>2337</v>
      </c>
      <c r="F31" s="1">
        <f t="shared" si="3"/>
        <v>2331.3905003156819</v>
      </c>
      <c r="H31" s="5">
        <f t="shared" si="4"/>
        <v>2.4002993942310877E-3</v>
      </c>
    </row>
    <row r="32" spans="1:8">
      <c r="A32" s="3" t="s">
        <v>100</v>
      </c>
      <c r="B32" s="1">
        <f t="shared" si="0"/>
        <v>7</v>
      </c>
      <c r="C32" s="1">
        <f t="shared" si="1"/>
        <v>101296</v>
      </c>
      <c r="D32" s="1">
        <f t="shared" si="2"/>
        <v>2421</v>
      </c>
      <c r="F32" s="1">
        <f t="shared" si="3"/>
        <v>2414.6640969072173</v>
      </c>
      <c r="H32" s="5">
        <f t="shared" si="4"/>
        <v>2.6170603439829411E-3</v>
      </c>
    </row>
    <row r="33" spans="1:8">
      <c r="A33" s="3" t="s">
        <v>101</v>
      </c>
      <c r="B33" s="1">
        <f t="shared" si="0"/>
        <v>7</v>
      </c>
      <c r="C33" s="1">
        <f t="shared" si="1"/>
        <v>101295</v>
      </c>
      <c r="D33" s="1">
        <f t="shared" si="2"/>
        <v>2506</v>
      </c>
      <c r="F33" s="1">
        <f t="shared" si="3"/>
        <v>2497.9383591427559</v>
      </c>
      <c r="H33" s="5">
        <f t="shared" si="4"/>
        <v>3.2169356972243132E-3</v>
      </c>
    </row>
    <row r="34" spans="1:8">
      <c r="A34" s="3" t="s">
        <v>102</v>
      </c>
      <c r="B34" s="1">
        <f t="shared" si="0"/>
        <v>7</v>
      </c>
      <c r="C34" s="1">
        <f t="shared" si="1"/>
        <v>101294</v>
      </c>
      <c r="D34" s="1">
        <f t="shared" si="2"/>
        <v>2582</v>
      </c>
      <c r="F34" s="1">
        <f t="shared" si="3"/>
        <v>2581.2132870370629</v>
      </c>
      <c r="H34" s="5">
        <f t="shared" si="4"/>
        <v>3.0469131020028847E-4</v>
      </c>
    </row>
    <row r="35" spans="1:8">
      <c r="A35" s="3" t="s">
        <v>103</v>
      </c>
      <c r="B35" s="1">
        <f t="shared" si="0"/>
        <v>7</v>
      </c>
      <c r="C35" s="1">
        <f t="shared" si="1"/>
        <v>101293</v>
      </c>
      <c r="D35" s="1">
        <f t="shared" si="2"/>
        <v>2666</v>
      </c>
      <c r="F35" s="1">
        <f t="shared" si="3"/>
        <v>2664.4888805999808</v>
      </c>
      <c r="H35" s="5">
        <f t="shared" si="4"/>
        <v>5.6681147787666811E-4</v>
      </c>
    </row>
    <row r="36" spans="1:8">
      <c r="A36" s="3" t="s">
        <v>104</v>
      </c>
      <c r="B36" s="1">
        <f t="shared" si="0"/>
        <v>7</v>
      </c>
      <c r="C36" s="1">
        <f t="shared" si="1"/>
        <v>101292</v>
      </c>
      <c r="D36" s="1">
        <f t="shared" si="2"/>
        <v>2750</v>
      </c>
      <c r="F36" s="1">
        <f t="shared" si="3"/>
        <v>2747.7651398462754</v>
      </c>
      <c r="H36" s="5">
        <f t="shared" si="4"/>
        <v>8.126764195362326E-4</v>
      </c>
    </row>
    <row r="37" spans="1:8">
      <c r="A37" s="3" t="s">
        <v>105</v>
      </c>
      <c r="B37" s="1">
        <f t="shared" si="0"/>
        <v>7</v>
      </c>
      <c r="C37" s="1">
        <f t="shared" si="1"/>
        <v>101291</v>
      </c>
      <c r="D37" s="1">
        <f t="shared" si="2"/>
        <v>2835</v>
      </c>
      <c r="F37" s="1">
        <f t="shared" si="3"/>
        <v>2831.0420647857891</v>
      </c>
      <c r="H37" s="5">
        <f t="shared" si="4"/>
        <v>1.3960970773230759E-3</v>
      </c>
    </row>
    <row r="38" spans="1:8">
      <c r="A38" s="3" t="s">
        <v>106</v>
      </c>
      <c r="B38" s="1">
        <f t="shared" si="0"/>
        <v>7</v>
      </c>
      <c r="C38" s="1">
        <f t="shared" si="1"/>
        <v>101290</v>
      </c>
      <c r="D38" s="1">
        <f t="shared" si="2"/>
        <v>2919</v>
      </c>
      <c r="F38" s="1">
        <f t="shared" si="3"/>
        <v>2914.3196554332872</v>
      </c>
      <c r="H38" s="5">
        <f t="shared" si="4"/>
        <v>1.6034068402579127E-3</v>
      </c>
    </row>
    <row r="39" spans="1:8">
      <c r="A39" s="3" t="s">
        <v>107</v>
      </c>
      <c r="B39" s="1">
        <f t="shared" si="0"/>
        <v>7</v>
      </c>
      <c r="C39" s="1">
        <f t="shared" si="1"/>
        <v>101289</v>
      </c>
      <c r="D39" s="1">
        <f t="shared" si="2"/>
        <v>3004</v>
      </c>
      <c r="F39" s="1">
        <f t="shared" si="3"/>
        <v>2997.5979117936909</v>
      </c>
      <c r="H39" s="5">
        <f t="shared" si="4"/>
        <v>2.1311878183452545E-3</v>
      </c>
    </row>
    <row r="40" spans="1:8">
      <c r="A40" s="3" t="s">
        <v>108</v>
      </c>
      <c r="B40" s="1">
        <f t="shared" si="0"/>
        <v>7</v>
      </c>
      <c r="C40" s="1">
        <f t="shared" si="1"/>
        <v>101288</v>
      </c>
      <c r="D40" s="1">
        <f t="shared" si="2"/>
        <v>3088</v>
      </c>
      <c r="F40" s="1">
        <f t="shared" si="3"/>
        <v>3080.8768338916088</v>
      </c>
      <c r="H40" s="5">
        <f t="shared" si="4"/>
        <v>2.3067247760334068E-3</v>
      </c>
    </row>
    <row r="41" spans="1:8">
      <c r="A41" s="3" t="s">
        <v>109</v>
      </c>
      <c r="B41" s="1">
        <f t="shared" si="0"/>
        <v>7</v>
      </c>
      <c r="C41" s="1">
        <f t="shared" si="1"/>
        <v>101287</v>
      </c>
      <c r="D41" s="1">
        <f t="shared" si="2"/>
        <v>3172</v>
      </c>
      <c r="F41" s="1">
        <f t="shared" si="3"/>
        <v>3164.1564217221198</v>
      </c>
      <c r="H41" s="5">
        <f t="shared" si="4"/>
        <v>2.4727548164817682E-3</v>
      </c>
    </row>
    <row r="42" spans="1:8">
      <c r="A42" s="3" t="s">
        <v>110</v>
      </c>
      <c r="B42" s="1">
        <f t="shared" si="0"/>
        <v>7</v>
      </c>
      <c r="C42" s="1">
        <f t="shared" si="1"/>
        <v>101286</v>
      </c>
      <c r="D42" s="1">
        <f t="shared" si="2"/>
        <v>3248</v>
      </c>
      <c r="F42" s="1">
        <f t="shared" si="3"/>
        <v>3247.4366753147519</v>
      </c>
      <c r="H42" s="5">
        <f t="shared" si="4"/>
        <v>1.7343740309361529E-4</v>
      </c>
    </row>
    <row r="43" spans="1:8">
      <c r="A43" s="3" t="s">
        <v>6</v>
      </c>
      <c r="B43" s="1">
        <f t="shared" si="0"/>
        <v>7</v>
      </c>
      <c r="C43" s="1">
        <f t="shared" si="1"/>
        <v>101285</v>
      </c>
      <c r="D43" s="1">
        <f t="shared" si="2"/>
        <v>3333</v>
      </c>
      <c r="F43" s="1">
        <f t="shared" si="3"/>
        <v>3330.7175946645852</v>
      </c>
      <c r="H43" s="5">
        <f t="shared" si="4"/>
        <v>6.8479007963238847E-4</v>
      </c>
    </row>
    <row r="44" spans="1:8">
      <c r="A44" s="3" t="s">
        <v>111</v>
      </c>
      <c r="B44" s="1">
        <f t="shared" si="0"/>
        <v>7</v>
      </c>
      <c r="C44" s="1">
        <f t="shared" si="1"/>
        <v>101284</v>
      </c>
      <c r="D44" s="1">
        <f t="shared" si="2"/>
        <v>3417</v>
      </c>
      <c r="F44" s="1">
        <f t="shared" si="3"/>
        <v>3413.9991798011483</v>
      </c>
      <c r="H44" s="5">
        <f t="shared" si="4"/>
        <v>8.7820316033118825E-4</v>
      </c>
    </row>
    <row r="45" spans="1:8">
      <c r="A45" s="3" t="s">
        <v>112</v>
      </c>
      <c r="B45" s="1">
        <f t="shared" si="0"/>
        <v>7</v>
      </c>
      <c r="C45" s="1">
        <f t="shared" si="1"/>
        <v>101283</v>
      </c>
      <c r="D45" s="1">
        <f t="shared" si="2"/>
        <v>3502</v>
      </c>
      <c r="F45" s="1">
        <f t="shared" si="3"/>
        <v>3497.2814307195199</v>
      </c>
      <c r="H45" s="5">
        <f t="shared" si="4"/>
        <v>1.3473927128726717E-3</v>
      </c>
    </row>
    <row r="46" spans="1:8">
      <c r="A46" s="3" t="s">
        <v>113</v>
      </c>
      <c r="B46" s="1">
        <f t="shared" si="0"/>
        <v>7</v>
      </c>
      <c r="C46" s="1">
        <f t="shared" si="1"/>
        <v>101282</v>
      </c>
      <c r="D46" s="1">
        <f t="shared" si="2"/>
        <v>3586</v>
      </c>
      <c r="F46" s="1">
        <f t="shared" si="3"/>
        <v>3580.5643474393864</v>
      </c>
      <c r="H46" s="5">
        <f t="shared" si="4"/>
        <v>1.515798260070709E-3</v>
      </c>
    </row>
    <row r="47" spans="1:8">
      <c r="A47" s="3" t="s">
        <v>114</v>
      </c>
      <c r="B47" s="1">
        <f t="shared" si="0"/>
        <v>7</v>
      </c>
      <c r="C47" s="1">
        <f t="shared" si="1"/>
        <v>101281</v>
      </c>
      <c r="D47" s="1">
        <f t="shared" si="2"/>
        <v>3670</v>
      </c>
      <c r="F47" s="1">
        <f t="shared" si="3"/>
        <v>3663.8479299755131</v>
      </c>
      <c r="H47" s="5">
        <f t="shared" si="4"/>
        <v>1.6763133581708105E-3</v>
      </c>
    </row>
    <row r="48" spans="1:8">
      <c r="A48" s="3" t="s">
        <v>115</v>
      </c>
      <c r="B48" s="1">
        <f t="shared" si="0"/>
        <v>7</v>
      </c>
      <c r="C48" s="1">
        <f t="shared" si="1"/>
        <v>101280</v>
      </c>
      <c r="D48" s="1">
        <f t="shared" si="2"/>
        <v>3755</v>
      </c>
      <c r="F48" s="1">
        <f t="shared" si="3"/>
        <v>3747.1321783328217</v>
      </c>
      <c r="H48" s="5">
        <f t="shared" si="4"/>
        <v>2.0952920551739825E-3</v>
      </c>
    </row>
    <row r="49" spans="1:8">
      <c r="A49" s="3" t="s">
        <v>116</v>
      </c>
      <c r="B49" s="1">
        <f t="shared" si="0"/>
        <v>7</v>
      </c>
      <c r="C49" s="1">
        <f t="shared" si="1"/>
        <v>101279</v>
      </c>
      <c r="D49" s="1">
        <f t="shared" si="2"/>
        <v>3831</v>
      </c>
      <c r="F49" s="1">
        <f t="shared" si="3"/>
        <v>3830.4170925309977</v>
      </c>
      <c r="H49" s="5">
        <f t="shared" si="4"/>
        <v>1.5215543435194296E-4</v>
      </c>
    </row>
    <row r="50" spans="1:8">
      <c r="A50" s="3" t="s">
        <v>117</v>
      </c>
      <c r="B50" s="1">
        <f t="shared" si="0"/>
        <v>7</v>
      </c>
      <c r="C50" s="1">
        <f t="shared" si="1"/>
        <v>101278</v>
      </c>
      <c r="D50" s="1">
        <f t="shared" si="2"/>
        <v>3915</v>
      </c>
      <c r="F50" s="1">
        <f t="shared" si="3"/>
        <v>3913.7026725749633</v>
      </c>
      <c r="H50" s="5">
        <f t="shared" si="4"/>
        <v>3.3137354407066557E-4</v>
      </c>
    </row>
    <row r="51" spans="1:8">
      <c r="A51" s="3" t="s">
        <v>118</v>
      </c>
      <c r="B51" s="1">
        <f t="shared" si="0"/>
        <v>7</v>
      </c>
      <c r="C51" s="1">
        <f t="shared" si="1"/>
        <v>101277</v>
      </c>
      <c r="D51" s="1">
        <f t="shared" si="2"/>
        <v>4000</v>
      </c>
      <c r="F51" s="1">
        <f t="shared" si="3"/>
        <v>3996.9889184794833</v>
      </c>
      <c r="H51" s="5">
        <f t="shared" si="4"/>
        <v>7.5277038012916365E-4</v>
      </c>
    </row>
    <row r="52" spans="1:8">
      <c r="A52" s="3" t="s">
        <v>119</v>
      </c>
      <c r="B52" s="1">
        <f t="shared" si="0"/>
        <v>7</v>
      </c>
      <c r="C52" s="1">
        <f t="shared" si="1"/>
        <v>101276</v>
      </c>
      <c r="D52" s="1">
        <f t="shared" si="2"/>
        <v>4084</v>
      </c>
      <c r="F52" s="1">
        <f t="shared" si="3"/>
        <v>4080.2758302593229</v>
      </c>
      <c r="H52" s="5">
        <f t="shared" si="4"/>
        <v>9.1189268870643929E-4</v>
      </c>
    </row>
    <row r="53" spans="1:8">
      <c r="A53" s="3" t="s">
        <v>120</v>
      </c>
      <c r="B53" s="1">
        <f t="shared" si="0"/>
        <v>7</v>
      </c>
      <c r="C53" s="1">
        <f t="shared" si="1"/>
        <v>101275</v>
      </c>
      <c r="D53" s="1">
        <f t="shared" si="2"/>
        <v>4169</v>
      </c>
      <c r="F53" s="1">
        <f t="shared" si="3"/>
        <v>4163.5634079194042</v>
      </c>
      <c r="H53" s="5">
        <f t="shared" si="4"/>
        <v>1.3040518303180143E-3</v>
      </c>
    </row>
    <row r="54" spans="1:8">
      <c r="A54" s="3" t="s">
        <v>121</v>
      </c>
      <c r="B54" s="1">
        <f t="shared" si="0"/>
        <v>7</v>
      </c>
      <c r="C54" s="1">
        <f t="shared" si="1"/>
        <v>101274</v>
      </c>
      <c r="D54" s="1">
        <f t="shared" si="2"/>
        <v>4253</v>
      </c>
      <c r="F54" s="1">
        <f t="shared" si="3"/>
        <v>4246.8516514794119</v>
      </c>
      <c r="H54" s="5">
        <f t="shared" si="4"/>
        <v>1.4456497814691078E-3</v>
      </c>
    </row>
    <row r="55" spans="1:8">
      <c r="A55" s="3" t="s">
        <v>122</v>
      </c>
      <c r="B55" s="1">
        <f t="shared" si="0"/>
        <v>7</v>
      </c>
      <c r="C55" s="1">
        <f t="shared" si="1"/>
        <v>101273</v>
      </c>
      <c r="D55" s="1">
        <f t="shared" si="2"/>
        <v>4337</v>
      </c>
      <c r="F55" s="1">
        <f t="shared" si="3"/>
        <v>4330.1405609442691</v>
      </c>
      <c r="H55" s="5">
        <f t="shared" si="4"/>
        <v>1.5816091897004716E-3</v>
      </c>
    </row>
    <row r="56" spans="1:8">
      <c r="A56" s="3" t="s">
        <v>123</v>
      </c>
      <c r="B56" s="1">
        <f t="shared" si="0"/>
        <v>7</v>
      </c>
      <c r="C56" s="1">
        <f t="shared" si="1"/>
        <v>101272</v>
      </c>
      <c r="D56" s="1">
        <f t="shared" si="2"/>
        <v>4422</v>
      </c>
      <c r="F56" s="1">
        <f t="shared" si="3"/>
        <v>4413.4301363287404</v>
      </c>
      <c r="H56" s="5">
        <f t="shared" si="4"/>
        <v>1.9380062576344536E-3</v>
      </c>
    </row>
    <row r="57" spans="1:8">
      <c r="A57" s="3" t="s">
        <v>124</v>
      </c>
      <c r="B57" s="1">
        <f t="shared" si="0"/>
        <v>7</v>
      </c>
      <c r="C57" s="1">
        <f t="shared" si="1"/>
        <v>101271</v>
      </c>
      <c r="D57" s="1">
        <f t="shared" si="2"/>
        <v>4498</v>
      </c>
      <c r="F57" s="1">
        <f t="shared" si="3"/>
        <v>4496.7203776475899</v>
      </c>
      <c r="H57" s="5">
        <f t="shared" si="4"/>
        <v>2.8448696140731772E-4</v>
      </c>
    </row>
    <row r="58" spans="1:8">
      <c r="A58" s="3" t="s">
        <v>125</v>
      </c>
      <c r="B58" s="1">
        <f t="shared" si="0"/>
        <v>7</v>
      </c>
      <c r="C58" s="1">
        <f t="shared" si="1"/>
        <v>101270</v>
      </c>
      <c r="D58" s="1">
        <f t="shared" si="2"/>
        <v>4582</v>
      </c>
      <c r="F58" s="1">
        <f t="shared" si="3"/>
        <v>4580.0112849106608</v>
      </c>
      <c r="H58" s="5">
        <f t="shared" si="4"/>
        <v>4.3402773665193501E-4</v>
      </c>
    </row>
    <row r="59" spans="1:8">
      <c r="A59" s="3" t="s">
        <v>126</v>
      </c>
      <c r="B59" s="1">
        <f t="shared" si="0"/>
        <v>7</v>
      </c>
      <c r="C59" s="1">
        <f t="shared" si="1"/>
        <v>101269</v>
      </c>
      <c r="D59" s="1">
        <f t="shared" si="2"/>
        <v>4667</v>
      </c>
      <c r="F59" s="1">
        <f t="shared" si="3"/>
        <v>4663.3028581277977</v>
      </c>
      <c r="H59" s="5">
        <f t="shared" si="4"/>
        <v>7.9218810203606968E-4</v>
      </c>
    </row>
    <row r="60" spans="1:8">
      <c r="A60" s="3" t="s">
        <v>127</v>
      </c>
      <c r="B60" s="1">
        <f t="shared" si="0"/>
        <v>7</v>
      </c>
      <c r="C60" s="1">
        <f t="shared" si="1"/>
        <v>101268</v>
      </c>
      <c r="D60" s="1">
        <f t="shared" si="2"/>
        <v>4751</v>
      </c>
      <c r="F60" s="1">
        <f t="shared" si="3"/>
        <v>4746.5950973137651</v>
      </c>
      <c r="H60" s="5">
        <f t="shared" si="4"/>
        <v>9.2715274389284174E-4</v>
      </c>
    </row>
    <row r="61" spans="1:8">
      <c r="A61" s="3" t="s">
        <v>128</v>
      </c>
      <c r="B61" s="1">
        <f t="shared" si="0"/>
        <v>7</v>
      </c>
      <c r="C61" s="1">
        <f t="shared" si="1"/>
        <v>101267</v>
      </c>
      <c r="D61" s="1">
        <f t="shared" si="2"/>
        <v>4835</v>
      </c>
      <c r="F61" s="1">
        <f t="shared" si="3"/>
        <v>4829.8880024784057</v>
      </c>
      <c r="H61" s="5">
        <f t="shared" si="4"/>
        <v>1.0572900768550727E-3</v>
      </c>
    </row>
    <row r="62" spans="1:8">
      <c r="A62" s="3" t="s">
        <v>129</v>
      </c>
      <c r="B62" s="1">
        <f t="shared" si="0"/>
        <v>7</v>
      </c>
      <c r="C62" s="1">
        <f t="shared" si="1"/>
        <v>101266</v>
      </c>
      <c r="D62" s="1">
        <f t="shared" si="2"/>
        <v>4920</v>
      </c>
      <c r="F62" s="1">
        <f t="shared" si="3"/>
        <v>4913.1815736364842</v>
      </c>
      <c r="H62" s="5">
        <f t="shared" si="4"/>
        <v>1.3858590169747468E-3</v>
      </c>
    </row>
    <row r="63" spans="1:8">
      <c r="A63" s="3" t="s">
        <v>0</v>
      </c>
      <c r="B63" s="1">
        <f t="shared" si="0"/>
        <v>7</v>
      </c>
      <c r="C63" s="1">
        <f t="shared" si="1"/>
        <v>101265</v>
      </c>
      <c r="D63" s="1">
        <f t="shared" si="2"/>
        <v>5004</v>
      </c>
      <c r="F63" s="1">
        <f t="shared" si="3"/>
        <v>4996.4758107929219</v>
      </c>
      <c r="H63" s="5">
        <f t="shared" si="4"/>
        <v>1.5036349334688354E-3</v>
      </c>
    </row>
    <row r="64" spans="1:8">
      <c r="A64" s="3" t="s">
        <v>130</v>
      </c>
      <c r="B64" s="1">
        <f t="shared" si="0"/>
        <v>7</v>
      </c>
      <c r="C64" s="1">
        <f t="shared" si="1"/>
        <v>101264</v>
      </c>
      <c r="D64" s="1">
        <f t="shared" si="2"/>
        <v>5089</v>
      </c>
      <c r="F64" s="1">
        <f t="shared" si="3"/>
        <v>5079.7707139674058</v>
      </c>
      <c r="H64" s="5">
        <f t="shared" si="4"/>
        <v>1.8135755615237268E-3</v>
      </c>
    </row>
    <row r="65" spans="1:8">
      <c r="A65" s="3" t="s">
        <v>131</v>
      </c>
      <c r="B65" s="1">
        <f t="shared" si="0"/>
        <v>7</v>
      </c>
      <c r="C65" s="1">
        <f t="shared" si="1"/>
        <v>101263</v>
      </c>
      <c r="D65" s="1">
        <f t="shared" si="2"/>
        <v>5165</v>
      </c>
      <c r="F65" s="1">
        <f t="shared" si="3"/>
        <v>5163.0662831747022</v>
      </c>
      <c r="H65" s="5">
        <f t="shared" si="4"/>
        <v>3.7438854313606566E-4</v>
      </c>
    </row>
    <row r="66" spans="1:8">
      <c r="A66" s="3" t="s">
        <v>132</v>
      </c>
      <c r="B66" s="1">
        <f t="shared" si="0"/>
        <v>7</v>
      </c>
      <c r="C66" s="1">
        <f t="shared" si="1"/>
        <v>101262</v>
      </c>
      <c r="D66" s="1">
        <f t="shared" si="2"/>
        <v>5249</v>
      </c>
      <c r="F66" s="1">
        <f t="shared" si="3"/>
        <v>5246.3625184148095</v>
      </c>
      <c r="H66" s="5">
        <f t="shared" si="4"/>
        <v>5.024731539703699E-4</v>
      </c>
    </row>
    <row r="67" spans="1:8">
      <c r="A67" s="3" t="s">
        <v>133</v>
      </c>
      <c r="B67" s="1">
        <f t="shared" si="0"/>
        <v>7</v>
      </c>
      <c r="C67" s="1">
        <f t="shared" si="1"/>
        <v>101261</v>
      </c>
      <c r="D67" s="1">
        <f t="shared" si="2"/>
        <v>5333</v>
      </c>
      <c r="F67" s="1">
        <f t="shared" si="3"/>
        <v>5329.6594197074128</v>
      </c>
      <c r="H67" s="5">
        <f t="shared" si="4"/>
        <v>6.2639795473227447E-4</v>
      </c>
    </row>
    <row r="68" spans="1:8">
      <c r="A68" s="3" t="s">
        <v>134</v>
      </c>
      <c r="B68" s="1">
        <f t="shared" ref="B68:B131" si="5">IF(ISERROR(SEARCH(" ",A68)), 0, SEARCH(" ",A68))</f>
        <v>7</v>
      </c>
      <c r="C68" s="1">
        <f t="shared" ref="C68:C131" si="6">IF(0=B68,-1,LEFT(A68,B68-1)+0)</f>
        <v>101260</v>
      </c>
      <c r="D68" s="1">
        <f t="shared" ref="D68:D131" si="7">IF(B68=0,-1,RIGHT(A68,LEN(A68)-B68)+0)</f>
        <v>5418</v>
      </c>
      <c r="F68" s="1">
        <f t="shared" ref="F68:F131" si="8">IF(C68&lt;0,443300000,44330*(1-POWER(C68/$A$1,1/5.255))*1000)</f>
        <v>5412.9569870623582</v>
      </c>
      <c r="H68" s="5">
        <f t="shared" ref="H68:H131" si="9">IF(D68&gt;0,ABS((F68-D68)/D68),0)</f>
        <v>9.3078865589550273E-4</v>
      </c>
    </row>
    <row r="69" spans="1:8">
      <c r="A69" s="3" t="s">
        <v>135</v>
      </c>
      <c r="B69" s="1">
        <f t="shared" si="5"/>
        <v>7</v>
      </c>
      <c r="C69" s="1">
        <f t="shared" si="6"/>
        <v>101259</v>
      </c>
      <c r="D69" s="1">
        <f t="shared" si="7"/>
        <v>5502</v>
      </c>
      <c r="F69" s="1">
        <f t="shared" si="8"/>
        <v>5496.2552204894873</v>
      </c>
      <c r="H69" s="5">
        <f t="shared" si="9"/>
        <v>1.0441256834810382E-3</v>
      </c>
    </row>
    <row r="70" spans="1:8">
      <c r="A70" s="3" t="s">
        <v>136</v>
      </c>
      <c r="B70" s="1">
        <f t="shared" si="5"/>
        <v>7</v>
      </c>
      <c r="C70" s="1">
        <f t="shared" si="6"/>
        <v>101258</v>
      </c>
      <c r="D70" s="1">
        <f t="shared" si="7"/>
        <v>5587</v>
      </c>
      <c r="F70" s="1">
        <f t="shared" si="8"/>
        <v>5579.5541200084872</v>
      </c>
      <c r="H70" s="5">
        <f t="shared" si="9"/>
        <v>1.3327152302689835E-3</v>
      </c>
    </row>
    <row r="71" spans="1:8">
      <c r="A71" s="3" t="s">
        <v>137</v>
      </c>
      <c r="B71" s="1">
        <f t="shared" si="5"/>
        <v>7</v>
      </c>
      <c r="C71" s="1">
        <f t="shared" si="6"/>
        <v>101257</v>
      </c>
      <c r="D71" s="1">
        <f t="shared" si="7"/>
        <v>5671</v>
      </c>
      <c r="F71" s="1">
        <f t="shared" si="8"/>
        <v>5662.8536856193577</v>
      </c>
      <c r="H71" s="5">
        <f t="shared" si="9"/>
        <v>1.4364864011007321E-3</v>
      </c>
    </row>
    <row r="72" spans="1:8">
      <c r="A72" s="3" t="s">
        <v>138</v>
      </c>
      <c r="B72" s="1">
        <f t="shared" si="5"/>
        <v>7</v>
      </c>
      <c r="C72" s="1">
        <f t="shared" si="6"/>
        <v>101256</v>
      </c>
      <c r="D72" s="1">
        <f t="shared" si="7"/>
        <v>5747</v>
      </c>
      <c r="F72" s="1">
        <f t="shared" si="8"/>
        <v>5746.1539173467063</v>
      </c>
      <c r="H72" s="5">
        <f t="shared" si="9"/>
        <v>1.4722162054875697E-4</v>
      </c>
    </row>
    <row r="73" spans="1:8">
      <c r="A73" s="3" t="s">
        <v>139</v>
      </c>
      <c r="B73" s="1">
        <f t="shared" si="5"/>
        <v>7</v>
      </c>
      <c r="C73" s="1">
        <f t="shared" si="6"/>
        <v>101255</v>
      </c>
      <c r="D73" s="1">
        <f t="shared" si="7"/>
        <v>5831</v>
      </c>
      <c r="F73" s="1">
        <f t="shared" si="8"/>
        <v>5829.4548151954559</v>
      </c>
      <c r="H73" s="5">
        <f t="shared" si="9"/>
        <v>2.6499482156475362E-4</v>
      </c>
    </row>
    <row r="74" spans="1:8">
      <c r="A74" s="3" t="s">
        <v>140</v>
      </c>
      <c r="B74" s="1">
        <f t="shared" si="5"/>
        <v>7</v>
      </c>
      <c r="C74" s="1">
        <f t="shared" si="6"/>
        <v>101254</v>
      </c>
      <c r="D74" s="1">
        <f t="shared" si="7"/>
        <v>5916</v>
      </c>
      <c r="F74" s="1">
        <f t="shared" si="8"/>
        <v>5912.7563791754492</v>
      </c>
      <c r="H74" s="5">
        <f t="shared" si="9"/>
        <v>5.4827938210798126E-4</v>
      </c>
    </row>
    <row r="75" spans="1:8">
      <c r="A75" s="3" t="s">
        <v>141</v>
      </c>
      <c r="B75" s="1">
        <f t="shared" si="5"/>
        <v>7</v>
      </c>
      <c r="C75" s="1">
        <f t="shared" si="6"/>
        <v>101253</v>
      </c>
      <c r="D75" s="1">
        <f t="shared" si="7"/>
        <v>6000</v>
      </c>
      <c r="F75" s="1">
        <f t="shared" si="8"/>
        <v>5996.0586093063721</v>
      </c>
      <c r="H75" s="5">
        <f t="shared" si="9"/>
        <v>6.5689844893798482E-4</v>
      </c>
    </row>
    <row r="76" spans="1:8">
      <c r="A76" s="3" t="s">
        <v>142</v>
      </c>
      <c r="B76" s="1">
        <f t="shared" si="5"/>
        <v>7</v>
      </c>
      <c r="C76" s="1">
        <f t="shared" si="6"/>
        <v>101252</v>
      </c>
      <c r="D76" s="1">
        <f t="shared" si="7"/>
        <v>6085</v>
      </c>
      <c r="F76" s="1">
        <f t="shared" si="8"/>
        <v>6079.3615055931468</v>
      </c>
      <c r="H76" s="5">
        <f t="shared" si="9"/>
        <v>9.2662192388712726E-4</v>
      </c>
    </row>
    <row r="77" spans="1:8">
      <c r="A77" s="3" t="s">
        <v>143</v>
      </c>
      <c r="B77" s="1">
        <f t="shared" si="5"/>
        <v>7</v>
      </c>
      <c r="C77" s="1">
        <f t="shared" si="6"/>
        <v>101251</v>
      </c>
      <c r="D77" s="1">
        <f t="shared" si="7"/>
        <v>6169</v>
      </c>
      <c r="F77" s="1">
        <f t="shared" si="8"/>
        <v>6162.6650680505363</v>
      </c>
      <c r="H77" s="5">
        <f t="shared" si="9"/>
        <v>1.0268977061863641E-3</v>
      </c>
    </row>
    <row r="78" spans="1:8">
      <c r="A78" s="3" t="s">
        <v>144</v>
      </c>
      <c r="B78" s="1">
        <f t="shared" si="5"/>
        <v>7</v>
      </c>
      <c r="C78" s="1">
        <f t="shared" si="6"/>
        <v>101250</v>
      </c>
      <c r="D78" s="1">
        <f t="shared" si="7"/>
        <v>6254</v>
      </c>
      <c r="F78" s="1">
        <f t="shared" si="8"/>
        <v>6245.9692966883877</v>
      </c>
      <c r="H78" s="5">
        <f t="shared" si="9"/>
        <v>1.2840907118024211E-3</v>
      </c>
    </row>
    <row r="79" spans="1:8">
      <c r="A79" s="3" t="s">
        <v>145</v>
      </c>
      <c r="B79" s="1">
        <f t="shared" si="5"/>
        <v>7</v>
      </c>
      <c r="C79" s="1">
        <f t="shared" si="6"/>
        <v>101249</v>
      </c>
      <c r="D79" s="1">
        <f t="shared" si="7"/>
        <v>6338</v>
      </c>
      <c r="F79" s="1">
        <f t="shared" si="8"/>
        <v>6329.2741915165416</v>
      </c>
      <c r="H79" s="5">
        <f t="shared" si="9"/>
        <v>1.3767447907002876E-3</v>
      </c>
    </row>
    <row r="80" spans="1:8">
      <c r="A80" s="3" t="s">
        <v>146</v>
      </c>
      <c r="B80" s="1">
        <f t="shared" si="5"/>
        <v>7</v>
      </c>
      <c r="C80" s="1">
        <f t="shared" si="6"/>
        <v>101248</v>
      </c>
      <c r="D80" s="1">
        <f t="shared" si="7"/>
        <v>6414</v>
      </c>
      <c r="F80" s="1">
        <f t="shared" si="8"/>
        <v>6412.5797525546832</v>
      </c>
      <c r="H80" s="5">
        <f t="shared" si="9"/>
        <v>2.2142928676595228E-4</v>
      </c>
    </row>
    <row r="81" spans="1:8">
      <c r="A81" s="3" t="s">
        <v>147</v>
      </c>
      <c r="B81" s="1">
        <f t="shared" si="5"/>
        <v>7</v>
      </c>
      <c r="C81" s="1">
        <f t="shared" si="6"/>
        <v>101247</v>
      </c>
      <c r="D81" s="1">
        <f t="shared" si="7"/>
        <v>6498</v>
      </c>
      <c r="F81" s="1">
        <f t="shared" si="8"/>
        <v>6495.8859798126587</v>
      </c>
      <c r="H81" s="5">
        <f t="shared" si="9"/>
        <v>3.253339777379715E-4</v>
      </c>
    </row>
    <row r="82" spans="1:8">
      <c r="A82" s="3" t="s">
        <v>148</v>
      </c>
      <c r="B82" s="1">
        <f t="shared" si="5"/>
        <v>7</v>
      </c>
      <c r="C82" s="1">
        <f t="shared" si="6"/>
        <v>101246</v>
      </c>
      <c r="D82" s="1">
        <f t="shared" si="7"/>
        <v>6583</v>
      </c>
      <c r="F82" s="1">
        <f t="shared" si="8"/>
        <v>6579.1928732953884</v>
      </c>
      <c r="H82" s="5">
        <f t="shared" si="9"/>
        <v>5.7832700966301367E-4</v>
      </c>
    </row>
    <row r="83" spans="1:8">
      <c r="A83" s="3" t="s">
        <v>1</v>
      </c>
      <c r="B83" s="1">
        <f t="shared" si="5"/>
        <v>7</v>
      </c>
      <c r="C83" s="1">
        <f t="shared" si="6"/>
        <v>101245</v>
      </c>
      <c r="D83" s="1">
        <f t="shared" si="7"/>
        <v>6667</v>
      </c>
      <c r="F83" s="1">
        <f t="shared" si="8"/>
        <v>6662.5004330225584</v>
      </c>
      <c r="H83" s="5">
        <f t="shared" si="9"/>
        <v>6.7490130155116923E-4</v>
      </c>
    </row>
    <row r="84" spans="1:8">
      <c r="A84" s="3" t="s">
        <v>149</v>
      </c>
      <c r="B84" s="1">
        <f t="shared" si="5"/>
        <v>7</v>
      </c>
      <c r="C84" s="1">
        <f t="shared" si="6"/>
        <v>101244</v>
      </c>
      <c r="D84" s="1">
        <f t="shared" si="7"/>
        <v>6752</v>
      </c>
      <c r="F84" s="1">
        <f t="shared" si="8"/>
        <v>6745.808659004013</v>
      </c>
      <c r="H84" s="5">
        <f t="shared" si="9"/>
        <v>9.1696401006917177E-4</v>
      </c>
    </row>
    <row r="85" spans="1:8">
      <c r="A85" s="3" t="s">
        <v>150</v>
      </c>
      <c r="B85" s="1">
        <f t="shared" si="5"/>
        <v>7</v>
      </c>
      <c r="C85" s="1">
        <f t="shared" si="6"/>
        <v>101243</v>
      </c>
      <c r="D85" s="1">
        <f t="shared" si="7"/>
        <v>6836</v>
      </c>
      <c r="F85" s="1">
        <f t="shared" si="8"/>
        <v>6829.1175512495956</v>
      </c>
      <c r="H85" s="5">
        <f t="shared" si="9"/>
        <v>1.0067947265073676E-3</v>
      </c>
    </row>
    <row r="86" spans="1:8">
      <c r="A86" s="3" t="s">
        <v>151</v>
      </c>
      <c r="B86" s="1">
        <f t="shared" si="5"/>
        <v>7</v>
      </c>
      <c r="C86" s="1">
        <f t="shared" si="6"/>
        <v>101242</v>
      </c>
      <c r="D86" s="1">
        <f t="shared" si="7"/>
        <v>6920</v>
      </c>
      <c r="F86" s="1">
        <f t="shared" si="8"/>
        <v>6912.4271097691471</v>
      </c>
      <c r="H86" s="5">
        <f t="shared" si="9"/>
        <v>1.094348299256194E-3</v>
      </c>
    </row>
    <row r="87" spans="1:8">
      <c r="A87" s="3" t="s">
        <v>152</v>
      </c>
      <c r="B87" s="1">
        <f t="shared" si="5"/>
        <v>7</v>
      </c>
      <c r="C87" s="1">
        <f t="shared" si="6"/>
        <v>101241</v>
      </c>
      <c r="D87" s="1">
        <f t="shared" si="7"/>
        <v>7005</v>
      </c>
      <c r="F87" s="1">
        <f t="shared" si="8"/>
        <v>6995.7373345823553</v>
      </c>
      <c r="H87" s="5">
        <f t="shared" si="9"/>
        <v>1.3222934215053122E-3</v>
      </c>
    </row>
    <row r="88" spans="1:8">
      <c r="A88" s="3" t="s">
        <v>153</v>
      </c>
      <c r="B88" s="1">
        <f t="shared" si="5"/>
        <v>7</v>
      </c>
      <c r="C88" s="1">
        <f t="shared" si="6"/>
        <v>101240</v>
      </c>
      <c r="D88" s="1">
        <f t="shared" si="7"/>
        <v>7081</v>
      </c>
      <c r="F88" s="1">
        <f t="shared" si="8"/>
        <v>7079.0482256941432</v>
      </c>
      <c r="H88" s="5">
        <f t="shared" si="9"/>
        <v>2.7563540543098657E-4</v>
      </c>
    </row>
    <row r="89" spans="1:8">
      <c r="A89" s="3" t="s">
        <v>154</v>
      </c>
      <c r="B89" s="1">
        <f t="shared" si="5"/>
        <v>7</v>
      </c>
      <c r="C89" s="1">
        <f t="shared" si="6"/>
        <v>101239</v>
      </c>
      <c r="D89" s="1">
        <f t="shared" si="7"/>
        <v>7165</v>
      </c>
      <c r="F89" s="1">
        <f t="shared" si="8"/>
        <v>7162.3597831192747</v>
      </c>
      <c r="H89" s="5">
        <f t="shared" si="9"/>
        <v>3.6848805034547766E-4</v>
      </c>
    </row>
    <row r="90" spans="1:8">
      <c r="A90" s="3" t="s">
        <v>155</v>
      </c>
      <c r="B90" s="1">
        <f t="shared" si="5"/>
        <v>7</v>
      </c>
      <c r="C90" s="1">
        <f t="shared" si="6"/>
        <v>101238</v>
      </c>
      <c r="D90" s="1">
        <f t="shared" si="7"/>
        <v>7250</v>
      </c>
      <c r="F90" s="1">
        <f t="shared" si="8"/>
        <v>7245.6720068675913</v>
      </c>
      <c r="H90" s="5">
        <f t="shared" si="9"/>
        <v>5.9696456998740207E-4</v>
      </c>
    </row>
    <row r="91" spans="1:8">
      <c r="A91" s="3" t="s">
        <v>156</v>
      </c>
      <c r="B91" s="1">
        <f t="shared" si="5"/>
        <v>7</v>
      </c>
      <c r="C91" s="1">
        <f t="shared" si="6"/>
        <v>101237</v>
      </c>
      <c r="D91" s="1">
        <f t="shared" si="7"/>
        <v>7334</v>
      </c>
      <c r="F91" s="1">
        <f t="shared" si="8"/>
        <v>7328.984896958782</v>
      </c>
      <c r="H91" s="5">
        <f t="shared" si="9"/>
        <v>6.8381552239133163E-4</v>
      </c>
    </row>
    <row r="92" spans="1:8">
      <c r="A92" s="3" t="s">
        <v>157</v>
      </c>
      <c r="B92" s="1">
        <f t="shared" si="5"/>
        <v>7</v>
      </c>
      <c r="C92" s="1">
        <f t="shared" si="6"/>
        <v>101236</v>
      </c>
      <c r="D92" s="1">
        <f t="shared" si="7"/>
        <v>7418</v>
      </c>
      <c r="F92" s="1">
        <f t="shared" si="8"/>
        <v>7412.2984533928457</v>
      </c>
      <c r="H92" s="5">
        <f t="shared" si="9"/>
        <v>7.6860968012325986E-4</v>
      </c>
    </row>
    <row r="93" spans="1:8">
      <c r="A93" s="3" t="s">
        <v>158</v>
      </c>
      <c r="B93" s="1">
        <f t="shared" si="5"/>
        <v>7</v>
      </c>
      <c r="C93" s="1">
        <f t="shared" si="6"/>
        <v>101235</v>
      </c>
      <c r="D93" s="1">
        <f t="shared" si="7"/>
        <v>7503</v>
      </c>
      <c r="F93" s="1">
        <f t="shared" si="8"/>
        <v>7495.6126761894693</v>
      </c>
      <c r="H93" s="5">
        <f t="shared" si="9"/>
        <v>9.845826750007581E-4</v>
      </c>
    </row>
    <row r="94" spans="1:8">
      <c r="A94" s="3" t="s">
        <v>159</v>
      </c>
      <c r="B94" s="1">
        <f t="shared" si="5"/>
        <v>7</v>
      </c>
      <c r="C94" s="1">
        <f t="shared" si="6"/>
        <v>101234</v>
      </c>
      <c r="D94" s="1">
        <f t="shared" si="7"/>
        <v>7587</v>
      </c>
      <c r="F94" s="1">
        <f t="shared" si="8"/>
        <v>7578.9275653535742</v>
      </c>
      <c r="H94" s="5">
        <f t="shared" si="9"/>
        <v>1.0639824234118611E-3</v>
      </c>
    </row>
    <row r="95" spans="1:8">
      <c r="A95" s="3" t="s">
        <v>160</v>
      </c>
      <c r="B95" s="1">
        <f t="shared" si="5"/>
        <v>7</v>
      </c>
      <c r="C95" s="1">
        <f t="shared" si="6"/>
        <v>101233</v>
      </c>
      <c r="D95" s="1">
        <f t="shared" si="7"/>
        <v>7663</v>
      </c>
      <c r="F95" s="1">
        <f t="shared" si="8"/>
        <v>7662.2431209097676</v>
      </c>
      <c r="H95" s="5">
        <f t="shared" si="9"/>
        <v>9.8770597707472253E-5</v>
      </c>
    </row>
    <row r="96" spans="1:8">
      <c r="A96" s="3" t="s">
        <v>161</v>
      </c>
      <c r="B96" s="1">
        <f t="shared" si="5"/>
        <v>7</v>
      </c>
      <c r="C96" s="1">
        <f t="shared" si="6"/>
        <v>101232</v>
      </c>
      <c r="D96" s="1">
        <f t="shared" si="7"/>
        <v>7748</v>
      </c>
      <c r="F96" s="1">
        <f t="shared" si="8"/>
        <v>7745.5593428580505</v>
      </c>
      <c r="H96" s="5">
        <f t="shared" si="9"/>
        <v>3.1500479374670711E-4</v>
      </c>
    </row>
    <row r="97" spans="1:8">
      <c r="A97" s="3" t="s">
        <v>162</v>
      </c>
      <c r="B97" s="1">
        <f t="shared" si="5"/>
        <v>7</v>
      </c>
      <c r="C97" s="1">
        <f t="shared" si="6"/>
        <v>101231</v>
      </c>
      <c r="D97" s="1">
        <f t="shared" si="7"/>
        <v>7832</v>
      </c>
      <c r="F97" s="1">
        <f t="shared" si="8"/>
        <v>7828.8762312131876</v>
      </c>
      <c r="H97" s="5">
        <f t="shared" si="9"/>
        <v>3.9884688289229238E-4</v>
      </c>
    </row>
    <row r="98" spans="1:8">
      <c r="A98" s="3" t="s">
        <v>163</v>
      </c>
      <c r="B98" s="1">
        <f t="shared" si="5"/>
        <v>7</v>
      </c>
      <c r="C98" s="1">
        <f t="shared" si="6"/>
        <v>101230</v>
      </c>
      <c r="D98" s="1">
        <f t="shared" si="7"/>
        <v>7916</v>
      </c>
      <c r="F98" s="1">
        <f t="shared" si="8"/>
        <v>7912.1937859899435</v>
      </c>
      <c r="H98" s="5">
        <f t="shared" si="9"/>
        <v>4.80825418147608E-4</v>
      </c>
    </row>
    <row r="99" spans="1:8">
      <c r="A99" s="3" t="s">
        <v>164</v>
      </c>
      <c r="B99" s="1">
        <f t="shared" si="5"/>
        <v>7</v>
      </c>
      <c r="C99" s="1">
        <f t="shared" si="6"/>
        <v>101229</v>
      </c>
      <c r="D99" s="1">
        <f t="shared" si="7"/>
        <v>8001</v>
      </c>
      <c r="F99" s="1">
        <f t="shared" si="8"/>
        <v>7995.5120072030841</v>
      </c>
      <c r="H99" s="5">
        <f t="shared" si="9"/>
        <v>6.8591336044443603E-4</v>
      </c>
    </row>
    <row r="100" spans="1:8">
      <c r="A100" s="3" t="s">
        <v>165</v>
      </c>
      <c r="B100" s="1">
        <f t="shared" si="5"/>
        <v>7</v>
      </c>
      <c r="C100" s="1">
        <f t="shared" si="6"/>
        <v>101228</v>
      </c>
      <c r="D100" s="1">
        <f t="shared" si="7"/>
        <v>8085</v>
      </c>
      <c r="F100" s="1">
        <f t="shared" si="8"/>
        <v>8078.8308948526083</v>
      </c>
      <c r="H100" s="5">
        <f t="shared" si="9"/>
        <v>7.6303093968976463E-4</v>
      </c>
    </row>
    <row r="101" spans="1:8">
      <c r="A101" s="3" t="s">
        <v>166</v>
      </c>
      <c r="B101" s="1">
        <f t="shared" si="5"/>
        <v>7</v>
      </c>
      <c r="C101" s="1">
        <f t="shared" si="6"/>
        <v>101227</v>
      </c>
      <c r="D101" s="1">
        <f t="shared" si="7"/>
        <v>8170</v>
      </c>
      <c r="F101" s="1">
        <f t="shared" si="8"/>
        <v>8162.1504489631234</v>
      </c>
      <c r="H101" s="5">
        <f t="shared" si="9"/>
        <v>9.6077736069481257E-4</v>
      </c>
    </row>
    <row r="102" spans="1:8">
      <c r="A102" s="3" t="s">
        <v>167</v>
      </c>
      <c r="B102" s="1">
        <f t="shared" si="5"/>
        <v>7</v>
      </c>
      <c r="C102" s="1">
        <f t="shared" si="6"/>
        <v>101226</v>
      </c>
      <c r="D102" s="1">
        <f t="shared" si="7"/>
        <v>8254</v>
      </c>
      <c r="F102" s="1">
        <f t="shared" si="8"/>
        <v>8245.4706695444747</v>
      </c>
      <c r="H102" s="5">
        <f t="shared" si="9"/>
        <v>1.0333572153531946E-3</v>
      </c>
    </row>
    <row r="103" spans="1:8">
      <c r="A103" s="3" t="s">
        <v>7</v>
      </c>
      <c r="B103" s="1">
        <f t="shared" si="5"/>
        <v>7</v>
      </c>
      <c r="C103" s="1">
        <f t="shared" si="6"/>
        <v>101225</v>
      </c>
      <c r="D103" s="1">
        <f t="shared" si="7"/>
        <v>8330</v>
      </c>
      <c r="F103" s="1">
        <f t="shared" si="8"/>
        <v>8328.7915565966614</v>
      </c>
      <c r="H103" s="5">
        <f t="shared" si="9"/>
        <v>1.4507123689539087E-4</v>
      </c>
    </row>
    <row r="104" spans="1:8">
      <c r="A104" s="3" t="s">
        <v>168</v>
      </c>
      <c r="B104" s="1">
        <f t="shared" si="5"/>
        <v>7</v>
      </c>
      <c r="C104" s="1">
        <f t="shared" si="6"/>
        <v>101224</v>
      </c>
      <c r="D104" s="1">
        <f t="shared" si="7"/>
        <v>8414</v>
      </c>
      <c r="F104" s="1">
        <f t="shared" si="8"/>
        <v>8412.1131101492119</v>
      </c>
      <c r="H104" s="5">
        <f t="shared" si="9"/>
        <v>2.2425598416782335E-4</v>
      </c>
    </row>
    <row r="105" spans="1:8">
      <c r="A105" s="3" t="s">
        <v>169</v>
      </c>
      <c r="B105" s="1">
        <f t="shared" si="5"/>
        <v>7</v>
      </c>
      <c r="C105" s="1">
        <f t="shared" si="6"/>
        <v>101223</v>
      </c>
      <c r="D105" s="1">
        <f t="shared" si="7"/>
        <v>8499</v>
      </c>
      <c r="F105" s="1">
        <f t="shared" si="8"/>
        <v>8495.4353301972078</v>
      </c>
      <c r="H105" s="5">
        <f t="shared" si="9"/>
        <v>4.1942226177105489E-4</v>
      </c>
    </row>
    <row r="106" spans="1:8">
      <c r="A106" s="3" t="s">
        <v>170</v>
      </c>
      <c r="B106" s="1">
        <f t="shared" si="5"/>
        <v>7</v>
      </c>
      <c r="C106" s="1">
        <f t="shared" si="6"/>
        <v>101222</v>
      </c>
      <c r="D106" s="1">
        <f t="shared" si="7"/>
        <v>8583</v>
      </c>
      <c r="F106" s="1">
        <f t="shared" si="8"/>
        <v>8578.7582167652508</v>
      </c>
      <c r="H106" s="5">
        <f t="shared" si="9"/>
        <v>4.9420753055448726E-4</v>
      </c>
    </row>
    <row r="107" spans="1:8">
      <c r="A107" s="3" t="s">
        <v>171</v>
      </c>
      <c r="B107" s="1">
        <f t="shared" si="5"/>
        <v>7</v>
      </c>
      <c r="C107" s="1">
        <f t="shared" si="6"/>
        <v>101221</v>
      </c>
      <c r="D107" s="1">
        <f t="shared" si="7"/>
        <v>8668</v>
      </c>
      <c r="F107" s="1">
        <f t="shared" si="8"/>
        <v>8662.0817698582705</v>
      </c>
      <c r="H107" s="5">
        <f t="shared" si="9"/>
        <v>6.8276766748148472E-4</v>
      </c>
    </row>
    <row r="108" spans="1:8">
      <c r="A108" s="3" t="s">
        <v>172</v>
      </c>
      <c r="B108" s="1">
        <f t="shared" si="5"/>
        <v>7</v>
      </c>
      <c r="C108" s="1">
        <f t="shared" si="6"/>
        <v>101220</v>
      </c>
      <c r="D108" s="1">
        <f t="shared" si="7"/>
        <v>8752</v>
      </c>
      <c r="F108" s="1">
        <f t="shared" si="8"/>
        <v>8745.4059894959501</v>
      </c>
      <c r="H108" s="5">
        <f t="shared" si="9"/>
        <v>7.5342898812270876E-4</v>
      </c>
    </row>
    <row r="109" spans="1:8">
      <c r="A109" s="3" t="s">
        <v>173</v>
      </c>
      <c r="B109" s="1">
        <f t="shared" si="5"/>
        <v>7</v>
      </c>
      <c r="C109" s="1">
        <f t="shared" si="6"/>
        <v>101219</v>
      </c>
      <c r="D109" s="1">
        <f t="shared" si="7"/>
        <v>8837</v>
      </c>
      <c r="F109" s="1">
        <f t="shared" si="8"/>
        <v>8828.7308756782877</v>
      </c>
      <c r="H109" s="5">
        <f t="shared" si="9"/>
        <v>9.3573886179838155E-4</v>
      </c>
    </row>
    <row r="110" spans="1:8">
      <c r="A110" s="3" t="s">
        <v>174</v>
      </c>
      <c r="B110" s="1">
        <f t="shared" si="5"/>
        <v>7</v>
      </c>
      <c r="C110" s="1">
        <f t="shared" si="6"/>
        <v>101218</v>
      </c>
      <c r="D110" s="1">
        <f t="shared" si="7"/>
        <v>8921</v>
      </c>
      <c r="F110" s="1">
        <f t="shared" si="8"/>
        <v>8912.0564284298925</v>
      </c>
      <c r="H110" s="5">
        <f t="shared" si="9"/>
        <v>1.0025301614289264E-3</v>
      </c>
    </row>
    <row r="111" spans="1:8">
      <c r="A111" s="3" t="s">
        <v>175</v>
      </c>
      <c r="B111" s="1">
        <f t="shared" si="5"/>
        <v>7</v>
      </c>
      <c r="C111" s="1">
        <f t="shared" si="6"/>
        <v>101217</v>
      </c>
      <c r="D111" s="1">
        <f t="shared" si="7"/>
        <v>8997</v>
      </c>
      <c r="F111" s="1">
        <f t="shared" si="8"/>
        <v>8995.3826477507646</v>
      </c>
      <c r="H111" s="5">
        <f t="shared" si="9"/>
        <v>1.7976572737972763E-4</v>
      </c>
    </row>
    <row r="112" spans="1:8">
      <c r="A112" s="3" t="s">
        <v>176</v>
      </c>
      <c r="B112" s="1">
        <f t="shared" si="5"/>
        <v>7</v>
      </c>
      <c r="C112" s="1">
        <f t="shared" si="6"/>
        <v>101216</v>
      </c>
      <c r="D112" s="1">
        <f t="shared" si="7"/>
        <v>9081</v>
      </c>
      <c r="F112" s="1">
        <f t="shared" si="8"/>
        <v>9078.7095336605908</v>
      </c>
      <c r="H112" s="5">
        <f t="shared" si="9"/>
        <v>2.5222622391908925E-4</v>
      </c>
    </row>
    <row r="113" spans="1:8">
      <c r="A113" s="3" t="s">
        <v>177</v>
      </c>
      <c r="B113" s="1">
        <f t="shared" si="5"/>
        <v>7</v>
      </c>
      <c r="C113" s="1">
        <f t="shared" si="6"/>
        <v>101215</v>
      </c>
      <c r="D113" s="1">
        <f t="shared" si="7"/>
        <v>9166</v>
      </c>
      <c r="F113" s="1">
        <f t="shared" si="8"/>
        <v>9162.0370861692154</v>
      </c>
      <c r="H113" s="5">
        <f t="shared" si="9"/>
        <v>4.3234931603584995E-4</v>
      </c>
    </row>
    <row r="114" spans="1:8">
      <c r="A114" s="3" t="s">
        <v>178</v>
      </c>
      <c r="B114" s="1">
        <f t="shared" si="5"/>
        <v>7</v>
      </c>
      <c r="C114" s="1">
        <f t="shared" si="6"/>
        <v>101214</v>
      </c>
      <c r="D114" s="1">
        <f t="shared" si="7"/>
        <v>9250</v>
      </c>
      <c r="F114" s="1">
        <f t="shared" si="8"/>
        <v>9245.3653052914033</v>
      </c>
      <c r="H114" s="5">
        <f t="shared" si="9"/>
        <v>5.0104807660505144E-4</v>
      </c>
    </row>
    <row r="115" spans="1:8">
      <c r="A115" s="3" t="s">
        <v>179</v>
      </c>
      <c r="B115" s="1">
        <f t="shared" si="5"/>
        <v>7</v>
      </c>
      <c r="C115" s="1">
        <f t="shared" si="6"/>
        <v>101213</v>
      </c>
      <c r="D115" s="1">
        <f t="shared" si="7"/>
        <v>9335</v>
      </c>
      <c r="F115" s="1">
        <f t="shared" si="8"/>
        <v>9328.6941910320729</v>
      </c>
      <c r="H115" s="5">
        <f t="shared" si="9"/>
        <v>6.7550176410573941E-4</v>
      </c>
    </row>
    <row r="116" spans="1:8">
      <c r="A116" s="3" t="s">
        <v>180</v>
      </c>
      <c r="B116" s="1">
        <f t="shared" si="5"/>
        <v>7</v>
      </c>
      <c r="C116" s="1">
        <f t="shared" si="6"/>
        <v>101212</v>
      </c>
      <c r="D116" s="1">
        <f t="shared" si="7"/>
        <v>9419</v>
      </c>
      <c r="F116" s="1">
        <f t="shared" si="8"/>
        <v>9412.0237434109131</v>
      </c>
      <c r="H116" s="5">
        <f t="shared" si="9"/>
        <v>7.406578818438173E-4</v>
      </c>
    </row>
    <row r="117" spans="1:8">
      <c r="A117" s="3" t="s">
        <v>181</v>
      </c>
      <c r="B117" s="1">
        <f t="shared" si="5"/>
        <v>7</v>
      </c>
      <c r="C117" s="1">
        <f t="shared" si="6"/>
        <v>101211</v>
      </c>
      <c r="D117" s="1">
        <f t="shared" si="7"/>
        <v>9503</v>
      </c>
      <c r="F117" s="1">
        <f t="shared" si="8"/>
        <v>9495.3539624328441</v>
      </c>
      <c r="H117" s="5">
        <f t="shared" si="9"/>
        <v>8.0459197802334765E-4</v>
      </c>
    </row>
    <row r="118" spans="1:8">
      <c r="A118" s="3" t="s">
        <v>182</v>
      </c>
      <c r="B118" s="1">
        <f t="shared" si="5"/>
        <v>7</v>
      </c>
      <c r="C118" s="1">
        <f t="shared" si="6"/>
        <v>101210</v>
      </c>
      <c r="D118" s="1">
        <f t="shared" si="7"/>
        <v>9579</v>
      </c>
      <c r="F118" s="1">
        <f t="shared" si="8"/>
        <v>9578.6848481126326</v>
      </c>
      <c r="H118" s="5">
        <f t="shared" si="9"/>
        <v>3.2900290987304748E-5</v>
      </c>
    </row>
    <row r="119" spans="1:8">
      <c r="A119" s="3" t="s">
        <v>183</v>
      </c>
      <c r="B119" s="1">
        <f t="shared" si="5"/>
        <v>7</v>
      </c>
      <c r="C119" s="1">
        <f t="shared" si="6"/>
        <v>101209</v>
      </c>
      <c r="D119" s="1">
        <f t="shared" si="7"/>
        <v>9664</v>
      </c>
      <c r="F119" s="1">
        <f t="shared" si="8"/>
        <v>9662.0164004650433</v>
      </c>
      <c r="H119" s="5">
        <f t="shared" si="9"/>
        <v>2.0525657439535787E-4</v>
      </c>
    </row>
    <row r="120" spans="1:8">
      <c r="A120" s="3" t="s">
        <v>184</v>
      </c>
      <c r="B120" s="1">
        <f t="shared" si="5"/>
        <v>7</v>
      </c>
      <c r="C120" s="1">
        <f t="shared" si="6"/>
        <v>101208</v>
      </c>
      <c r="D120" s="1">
        <f t="shared" si="7"/>
        <v>9748</v>
      </c>
      <c r="F120" s="1">
        <f t="shared" si="8"/>
        <v>9745.3486194999186</v>
      </c>
      <c r="H120" s="5">
        <f t="shared" si="9"/>
        <v>2.7199225482984807E-4</v>
      </c>
    </row>
    <row r="121" spans="1:8">
      <c r="A121" s="3" t="s">
        <v>185</v>
      </c>
      <c r="B121" s="1">
        <f t="shared" si="5"/>
        <v>7</v>
      </c>
      <c r="C121" s="1">
        <f t="shared" si="6"/>
        <v>101207</v>
      </c>
      <c r="D121" s="1">
        <f t="shared" si="7"/>
        <v>9833</v>
      </c>
      <c r="F121" s="1">
        <f t="shared" si="8"/>
        <v>9828.6815052320235</v>
      </c>
      <c r="H121" s="5">
        <f t="shared" si="9"/>
        <v>4.3918384704327439E-4</v>
      </c>
    </row>
    <row r="122" spans="1:8">
      <c r="A122" s="3" t="s">
        <v>186</v>
      </c>
      <c r="B122" s="1">
        <f t="shared" si="5"/>
        <v>7</v>
      </c>
      <c r="C122" s="1">
        <f t="shared" si="6"/>
        <v>101206</v>
      </c>
      <c r="D122" s="1">
        <f t="shared" si="7"/>
        <v>9917</v>
      </c>
      <c r="F122" s="1">
        <f t="shared" si="8"/>
        <v>9912.01505766628</v>
      </c>
      <c r="H122" s="5">
        <f t="shared" si="9"/>
        <v>5.0266636419481984E-4</v>
      </c>
    </row>
    <row r="123" spans="1:8">
      <c r="A123" s="3" t="s">
        <v>2</v>
      </c>
      <c r="B123" s="1">
        <f t="shared" si="5"/>
        <v>7</v>
      </c>
      <c r="C123" s="1">
        <f t="shared" si="6"/>
        <v>101205</v>
      </c>
      <c r="D123" s="1">
        <f t="shared" si="7"/>
        <v>10001</v>
      </c>
      <c r="F123" s="1">
        <f t="shared" si="8"/>
        <v>9995.349276817451</v>
      </c>
      <c r="H123" s="5">
        <f t="shared" si="9"/>
        <v>5.6501581667322989E-4</v>
      </c>
    </row>
    <row r="124" spans="1:8">
      <c r="A124" s="3" t="s">
        <v>187</v>
      </c>
      <c r="B124" s="1">
        <f t="shared" si="5"/>
        <v>7</v>
      </c>
      <c r="C124" s="1">
        <f t="shared" si="6"/>
        <v>101204</v>
      </c>
      <c r="D124" s="1">
        <f t="shared" si="7"/>
        <v>10086</v>
      </c>
      <c r="F124" s="1">
        <f t="shared" si="8"/>
        <v>10078.684162700303</v>
      </c>
      <c r="H124" s="5">
        <f t="shared" si="9"/>
        <v>7.2534575646408838E-4</v>
      </c>
    </row>
    <row r="125" spans="1:8">
      <c r="A125" s="3" t="s">
        <v>188</v>
      </c>
      <c r="B125" s="1">
        <f t="shared" si="5"/>
        <v>7</v>
      </c>
      <c r="C125" s="1">
        <f t="shared" si="6"/>
        <v>101203</v>
      </c>
      <c r="D125" s="1">
        <f t="shared" si="7"/>
        <v>10170</v>
      </c>
      <c r="F125" s="1">
        <f t="shared" si="8"/>
        <v>10162.019715324683</v>
      </c>
      <c r="H125" s="5">
        <f t="shared" si="9"/>
        <v>7.8468875863493674E-4</v>
      </c>
    </row>
    <row r="126" spans="1:8">
      <c r="A126" s="3" t="s">
        <v>189</v>
      </c>
      <c r="B126" s="1">
        <f t="shared" si="5"/>
        <v>7</v>
      </c>
      <c r="C126" s="1">
        <f t="shared" si="6"/>
        <v>101202</v>
      </c>
      <c r="D126" s="1">
        <f t="shared" si="7"/>
        <v>10246</v>
      </c>
      <c r="F126" s="1">
        <f t="shared" si="8"/>
        <v>10245.355934705347</v>
      </c>
      <c r="H126" s="5">
        <f t="shared" si="9"/>
        <v>6.2860169300512037E-5</v>
      </c>
    </row>
    <row r="127" spans="1:8">
      <c r="A127" s="3" t="s">
        <v>190</v>
      </c>
      <c r="B127" s="1">
        <f t="shared" si="5"/>
        <v>7</v>
      </c>
      <c r="C127" s="1">
        <f t="shared" si="6"/>
        <v>101201</v>
      </c>
      <c r="D127" s="1">
        <f t="shared" si="7"/>
        <v>10331</v>
      </c>
      <c r="F127" s="1">
        <f t="shared" si="8"/>
        <v>10328.692820847225</v>
      </c>
      <c r="H127" s="5">
        <f t="shared" si="9"/>
        <v>2.2332583029470058E-4</v>
      </c>
    </row>
    <row r="128" spans="1:8">
      <c r="A128" s="3" t="s">
        <v>191</v>
      </c>
      <c r="B128" s="1">
        <f t="shared" si="5"/>
        <v>7</v>
      </c>
      <c r="C128" s="1">
        <f t="shared" si="6"/>
        <v>101200</v>
      </c>
      <c r="D128" s="1">
        <f t="shared" si="7"/>
        <v>10415</v>
      </c>
      <c r="F128" s="1">
        <f t="shared" si="8"/>
        <v>10412.03037377</v>
      </c>
      <c r="H128" s="5">
        <f t="shared" si="9"/>
        <v>2.8512973883824852E-4</v>
      </c>
    </row>
    <row r="129" spans="1:8">
      <c r="A129" s="3" t="s">
        <v>192</v>
      </c>
      <c r="B129" s="1">
        <f t="shared" si="5"/>
        <v>7</v>
      </c>
      <c r="C129" s="1">
        <f t="shared" si="6"/>
        <v>101199</v>
      </c>
      <c r="D129" s="1">
        <f t="shared" si="7"/>
        <v>10499</v>
      </c>
      <c r="F129" s="1">
        <f t="shared" si="8"/>
        <v>10495.368593483514</v>
      </c>
      <c r="H129" s="5">
        <f t="shared" si="9"/>
        <v>3.458811807301738E-4</v>
      </c>
    </row>
    <row r="130" spans="1:8">
      <c r="A130" s="3" t="s">
        <v>193</v>
      </c>
      <c r="B130" s="1">
        <f t="shared" si="5"/>
        <v>7</v>
      </c>
      <c r="C130" s="1">
        <f t="shared" si="6"/>
        <v>101198</v>
      </c>
      <c r="D130" s="1">
        <f t="shared" si="7"/>
        <v>10584</v>
      </c>
      <c r="F130" s="1">
        <f t="shared" si="8"/>
        <v>10578.707479997613</v>
      </c>
      <c r="H130" s="5">
        <f t="shared" si="9"/>
        <v>5.000491309889826E-4</v>
      </c>
    </row>
    <row r="131" spans="1:8">
      <c r="A131" s="3" t="s">
        <v>194</v>
      </c>
      <c r="B131" s="1">
        <f t="shared" si="5"/>
        <v>7</v>
      </c>
      <c r="C131" s="1">
        <f t="shared" si="6"/>
        <v>101197</v>
      </c>
      <c r="D131" s="1">
        <f t="shared" si="7"/>
        <v>10668</v>
      </c>
      <c r="F131" s="1">
        <f t="shared" si="8"/>
        <v>10662.047033322136</v>
      </c>
      <c r="H131" s="5">
        <f t="shared" si="9"/>
        <v>5.5802087344052444E-4</v>
      </c>
    </row>
    <row r="132" spans="1:8">
      <c r="A132" s="3" t="s">
        <v>195</v>
      </c>
      <c r="B132" s="1">
        <f t="shared" ref="B132:B195" si="10">IF(ISERROR(SEARCH(" ",A132)), 0, SEARCH(" ",A132))</f>
        <v>7</v>
      </c>
      <c r="C132" s="1">
        <f t="shared" ref="C132:C195" si="11">IF(0=B132,-1,LEFT(A132,B132-1)+0)</f>
        <v>101196</v>
      </c>
      <c r="D132" s="1">
        <f t="shared" ref="D132:D195" si="12">IF(B132=0,-1,RIGHT(A132,LEN(A132)-B132)+0)</f>
        <v>10753</v>
      </c>
      <c r="F132" s="1">
        <f t="shared" ref="F132:F195" si="13">IF(C132&lt;0,443300000,44330*(1-POWER(C132/$A$1,1/5.255))*1000)</f>
        <v>10745.387253476776</v>
      </c>
      <c r="H132" s="5">
        <f t="shared" ref="H132:H195" si="14">IF(D132&gt;0,ABS((F132-D132)/D132),0)</f>
        <v>7.0796489567784846E-4</v>
      </c>
    </row>
    <row r="133" spans="1:8">
      <c r="A133" s="3" t="s">
        <v>196</v>
      </c>
      <c r="B133" s="1">
        <f t="shared" si="10"/>
        <v>7</v>
      </c>
      <c r="C133" s="1">
        <f t="shared" si="11"/>
        <v>101195</v>
      </c>
      <c r="D133" s="1">
        <f t="shared" si="12"/>
        <v>10837</v>
      </c>
      <c r="F133" s="1">
        <f t="shared" si="13"/>
        <v>10828.728140466448</v>
      </c>
      <c r="H133" s="5">
        <f t="shared" si="14"/>
        <v>7.6329791764804221E-4</v>
      </c>
    </row>
    <row r="134" spans="1:8">
      <c r="A134" s="3" t="s">
        <v>197</v>
      </c>
      <c r="B134" s="1">
        <f t="shared" si="10"/>
        <v>7</v>
      </c>
      <c r="C134" s="1">
        <f t="shared" si="11"/>
        <v>101194</v>
      </c>
      <c r="D134" s="1">
        <f t="shared" si="12"/>
        <v>10913</v>
      </c>
      <c r="F134" s="1">
        <f t="shared" si="13"/>
        <v>10912.069694305921</v>
      </c>
      <c r="H134" s="5">
        <f t="shared" si="14"/>
        <v>8.5247474945379336E-5</v>
      </c>
    </row>
    <row r="135" spans="1:8">
      <c r="A135" s="3" t="s">
        <v>198</v>
      </c>
      <c r="B135" s="1">
        <f t="shared" si="10"/>
        <v>7</v>
      </c>
      <c r="C135" s="1">
        <f t="shared" si="11"/>
        <v>101193</v>
      </c>
      <c r="D135" s="1">
        <f t="shared" si="12"/>
        <v>10997</v>
      </c>
      <c r="F135" s="1">
        <f t="shared" si="13"/>
        <v>10995.411915005039</v>
      </c>
      <c r="H135" s="5">
        <f t="shared" si="14"/>
        <v>1.4441074792769019E-4</v>
      </c>
    </row>
    <row r="136" spans="1:8">
      <c r="A136" s="3" t="s">
        <v>199</v>
      </c>
      <c r="B136" s="1">
        <f t="shared" si="10"/>
        <v>7</v>
      </c>
      <c r="C136" s="1">
        <f t="shared" si="11"/>
        <v>101192</v>
      </c>
      <c r="D136" s="1">
        <f t="shared" si="12"/>
        <v>11082</v>
      </c>
      <c r="F136" s="1">
        <f t="shared" si="13"/>
        <v>11078.754802573641</v>
      </c>
      <c r="H136" s="5">
        <f t="shared" si="14"/>
        <v>2.9283499606195385E-4</v>
      </c>
    </row>
    <row r="137" spans="1:8">
      <c r="A137" s="3" t="s">
        <v>200</v>
      </c>
      <c r="B137" s="1">
        <f t="shared" si="10"/>
        <v>7</v>
      </c>
      <c r="C137" s="1">
        <f t="shared" si="11"/>
        <v>101191</v>
      </c>
      <c r="D137" s="1">
        <f t="shared" si="12"/>
        <v>11166</v>
      </c>
      <c r="F137" s="1">
        <f t="shared" si="13"/>
        <v>11162.098357031417</v>
      </c>
      <c r="H137" s="5">
        <f t="shared" si="14"/>
        <v>3.4942172385666074E-4</v>
      </c>
    </row>
    <row r="138" spans="1:8">
      <c r="A138" s="3" t="s">
        <v>201</v>
      </c>
      <c r="B138" s="1">
        <f t="shared" si="10"/>
        <v>7</v>
      </c>
      <c r="C138" s="1">
        <f t="shared" si="11"/>
        <v>101190</v>
      </c>
      <c r="D138" s="1">
        <f t="shared" si="12"/>
        <v>11251</v>
      </c>
      <c r="F138" s="1">
        <f t="shared" si="13"/>
        <v>11245.442578388209</v>
      </c>
      <c r="H138" s="5">
        <f t="shared" si="14"/>
        <v>4.9394912557027308E-4</v>
      </c>
    </row>
    <row r="139" spans="1:8">
      <c r="A139" s="3" t="s">
        <v>202</v>
      </c>
      <c r="B139" s="1">
        <f t="shared" si="10"/>
        <v>7</v>
      </c>
      <c r="C139" s="1">
        <f t="shared" si="11"/>
        <v>101189</v>
      </c>
      <c r="D139" s="1">
        <f t="shared" si="12"/>
        <v>11335</v>
      </c>
      <c r="F139" s="1">
        <f t="shared" si="13"/>
        <v>11328.787466653859</v>
      </c>
      <c r="H139" s="5">
        <f t="shared" si="14"/>
        <v>5.4808410640854387E-4</v>
      </c>
    </row>
    <row r="140" spans="1:8">
      <c r="A140" s="3" t="s">
        <v>203</v>
      </c>
      <c r="B140" s="1">
        <f t="shared" si="10"/>
        <v>7</v>
      </c>
      <c r="C140" s="1">
        <f t="shared" si="11"/>
        <v>101188</v>
      </c>
      <c r="D140" s="1">
        <f t="shared" si="12"/>
        <v>11420</v>
      </c>
      <c r="F140" s="1">
        <f t="shared" si="13"/>
        <v>11412.133021838212</v>
      </c>
      <c r="H140" s="5">
        <f t="shared" si="14"/>
        <v>6.8887724709178731E-4</v>
      </c>
    </row>
    <row r="141" spans="1:8">
      <c r="A141" s="3" t="s">
        <v>204</v>
      </c>
      <c r="B141" s="1">
        <f t="shared" si="10"/>
        <v>7</v>
      </c>
      <c r="C141" s="1">
        <f t="shared" si="11"/>
        <v>101187</v>
      </c>
      <c r="D141" s="1">
        <f t="shared" si="12"/>
        <v>11496</v>
      </c>
      <c r="F141" s="1">
        <f t="shared" si="13"/>
        <v>11495.479243951111</v>
      </c>
      <c r="H141" s="5">
        <f t="shared" si="14"/>
        <v>4.5298890821926783E-5</v>
      </c>
    </row>
    <row r="142" spans="1:8">
      <c r="A142" s="3" t="s">
        <v>205</v>
      </c>
      <c r="B142" s="1">
        <f t="shared" si="10"/>
        <v>7</v>
      </c>
      <c r="C142" s="1">
        <f t="shared" si="11"/>
        <v>101186</v>
      </c>
      <c r="D142" s="1">
        <f t="shared" si="12"/>
        <v>11580</v>
      </c>
      <c r="F142" s="1">
        <f t="shared" si="13"/>
        <v>11578.826133017163</v>
      </c>
      <c r="H142" s="5">
        <f t="shared" si="14"/>
        <v>1.0137020577179216E-4</v>
      </c>
    </row>
    <row r="143" spans="1:8">
      <c r="A143" s="3" t="s">
        <v>3</v>
      </c>
      <c r="B143" s="1">
        <f t="shared" si="10"/>
        <v>7</v>
      </c>
      <c r="C143" s="1">
        <f t="shared" si="11"/>
        <v>101185</v>
      </c>
      <c r="D143" s="1">
        <f t="shared" si="12"/>
        <v>11664</v>
      </c>
      <c r="F143" s="1">
        <f t="shared" si="13"/>
        <v>11662.173689031448</v>
      </c>
      <c r="H143" s="5">
        <f t="shared" si="14"/>
        <v>1.5657672912827562E-4</v>
      </c>
    </row>
    <row r="144" spans="1:8">
      <c r="A144" s="3" t="s">
        <v>206</v>
      </c>
      <c r="B144" s="1">
        <f t="shared" si="10"/>
        <v>7</v>
      </c>
      <c r="C144" s="1">
        <f t="shared" si="11"/>
        <v>101184</v>
      </c>
      <c r="D144" s="1">
        <f t="shared" si="12"/>
        <v>11749</v>
      </c>
      <c r="F144" s="1">
        <f t="shared" si="13"/>
        <v>11745.521912018574</v>
      </c>
      <c r="H144" s="5">
        <f t="shared" si="14"/>
        <v>2.9603268205176121E-4</v>
      </c>
    </row>
    <row r="145" spans="1:8">
      <c r="A145" s="3" t="s">
        <v>207</v>
      </c>
      <c r="B145" s="1">
        <f t="shared" si="10"/>
        <v>7</v>
      </c>
      <c r="C145" s="1">
        <f t="shared" si="11"/>
        <v>101183</v>
      </c>
      <c r="D145" s="1">
        <f t="shared" si="12"/>
        <v>11833</v>
      </c>
      <c r="F145" s="1">
        <f t="shared" si="13"/>
        <v>11828.870801988383</v>
      </c>
      <c r="H145" s="5">
        <f t="shared" si="14"/>
        <v>3.4895614059127938E-4</v>
      </c>
    </row>
    <row r="146" spans="1:8">
      <c r="A146" s="3" t="s">
        <v>208</v>
      </c>
      <c r="B146" s="1">
        <f t="shared" si="10"/>
        <v>7</v>
      </c>
      <c r="C146" s="1">
        <f t="shared" si="11"/>
        <v>101182</v>
      </c>
      <c r="D146" s="1">
        <f t="shared" si="12"/>
        <v>11918</v>
      </c>
      <c r="F146" s="1">
        <f t="shared" si="13"/>
        <v>11912.220358945797</v>
      </c>
      <c r="H146" s="5">
        <f t="shared" si="14"/>
        <v>4.8495058350421537E-4</v>
      </c>
    </row>
    <row r="147" spans="1:8">
      <c r="A147" s="3" t="s">
        <v>209</v>
      </c>
      <c r="B147" s="1">
        <f t="shared" si="10"/>
        <v>7</v>
      </c>
      <c r="C147" s="1">
        <f t="shared" si="11"/>
        <v>101181</v>
      </c>
      <c r="D147" s="1">
        <f t="shared" si="12"/>
        <v>12002</v>
      </c>
      <c r="F147" s="1">
        <f t="shared" si="13"/>
        <v>11995.570582910503</v>
      </c>
      <c r="H147" s="5">
        <f t="shared" si="14"/>
        <v>5.3569547487896123E-4</v>
      </c>
    </row>
    <row r="148" spans="1:8">
      <c r="A148" s="3" t="s">
        <v>210</v>
      </c>
      <c r="B148" s="1">
        <f t="shared" si="10"/>
        <v>7</v>
      </c>
      <c r="C148" s="1">
        <f t="shared" si="11"/>
        <v>101180</v>
      </c>
      <c r="D148" s="1">
        <f t="shared" si="12"/>
        <v>12087</v>
      </c>
      <c r="F148" s="1">
        <f t="shared" si="13"/>
        <v>12078.921473892342</v>
      </c>
      <c r="H148" s="5">
        <f t="shared" si="14"/>
        <v>6.6836486370960824E-4</v>
      </c>
    </row>
    <row r="149" spans="1:8">
      <c r="A149" s="3" t="s">
        <v>211</v>
      </c>
      <c r="B149" s="1">
        <f t="shared" si="10"/>
        <v>7</v>
      </c>
      <c r="C149" s="1">
        <f t="shared" si="11"/>
        <v>101179</v>
      </c>
      <c r="D149" s="1">
        <f t="shared" si="12"/>
        <v>12163</v>
      </c>
      <c r="F149" s="1">
        <f t="shared" si="13"/>
        <v>12162.273031896239</v>
      </c>
      <c r="H149" s="5">
        <f t="shared" si="14"/>
        <v>5.9768815568647916E-5</v>
      </c>
    </row>
    <row r="150" spans="1:8">
      <c r="A150" s="3" t="s">
        <v>212</v>
      </c>
      <c r="B150" s="1">
        <f t="shared" si="10"/>
        <v>7</v>
      </c>
      <c r="C150" s="1">
        <f t="shared" si="11"/>
        <v>101178</v>
      </c>
      <c r="D150" s="1">
        <f t="shared" si="12"/>
        <v>12247</v>
      </c>
      <c r="F150" s="1">
        <f t="shared" si="13"/>
        <v>12245.6252569468</v>
      </c>
      <c r="H150" s="5">
        <f t="shared" si="14"/>
        <v>1.122514128521508E-4</v>
      </c>
    </row>
    <row r="151" spans="1:8">
      <c r="A151" s="3" t="s">
        <v>213</v>
      </c>
      <c r="B151" s="1">
        <f t="shared" si="10"/>
        <v>7</v>
      </c>
      <c r="C151" s="1">
        <f t="shared" si="11"/>
        <v>101177</v>
      </c>
      <c r="D151" s="1">
        <f t="shared" si="12"/>
        <v>12332</v>
      </c>
      <c r="F151" s="1">
        <f t="shared" si="13"/>
        <v>12328.978149048948</v>
      </c>
      <c r="H151" s="5">
        <f t="shared" si="14"/>
        <v>2.4504143294293941E-4</v>
      </c>
    </row>
    <row r="152" spans="1:8">
      <c r="A152" s="3" t="s">
        <v>214</v>
      </c>
      <c r="B152" s="1">
        <f t="shared" si="10"/>
        <v>7</v>
      </c>
      <c r="C152" s="1">
        <f t="shared" si="11"/>
        <v>101176</v>
      </c>
      <c r="D152" s="1">
        <f t="shared" si="12"/>
        <v>12416</v>
      </c>
      <c r="F152" s="1">
        <f t="shared" si="13"/>
        <v>12412.331708212525</v>
      </c>
      <c r="H152" s="5">
        <f t="shared" si="14"/>
        <v>2.9544875865617165E-4</v>
      </c>
    </row>
    <row r="153" spans="1:8">
      <c r="A153" s="3" t="s">
        <v>215</v>
      </c>
      <c r="B153" s="1">
        <f t="shared" si="10"/>
        <v>7</v>
      </c>
      <c r="C153" s="1">
        <f t="shared" si="11"/>
        <v>101175</v>
      </c>
      <c r="D153" s="1">
        <f t="shared" si="12"/>
        <v>12501</v>
      </c>
      <c r="F153" s="1">
        <f t="shared" si="13"/>
        <v>12495.685934452296</v>
      </c>
      <c r="H153" s="5">
        <f t="shared" si="14"/>
        <v>4.2509123651737052E-4</v>
      </c>
    </row>
    <row r="154" spans="1:8">
      <c r="A154" s="3" t="s">
        <v>216</v>
      </c>
      <c r="B154" s="1">
        <f t="shared" si="10"/>
        <v>7</v>
      </c>
      <c r="C154" s="1">
        <f t="shared" si="11"/>
        <v>101174</v>
      </c>
      <c r="D154" s="1">
        <f t="shared" si="12"/>
        <v>12586</v>
      </c>
      <c r="F154" s="1">
        <f t="shared" si="13"/>
        <v>12579.040827778104</v>
      </c>
      <c r="H154" s="5">
        <f t="shared" si="14"/>
        <v>5.529296219526173E-4</v>
      </c>
    </row>
    <row r="155" spans="1:8">
      <c r="A155" s="3" t="s">
        <v>217</v>
      </c>
      <c r="B155" s="1">
        <f t="shared" si="10"/>
        <v>7</v>
      </c>
      <c r="C155" s="1">
        <f t="shared" si="11"/>
        <v>101173</v>
      </c>
      <c r="D155" s="1">
        <f t="shared" si="12"/>
        <v>12670</v>
      </c>
      <c r="F155" s="1">
        <f t="shared" si="13"/>
        <v>12662.396388204716</v>
      </c>
      <c r="H155" s="5">
        <f t="shared" si="14"/>
        <v>6.0012721351889906E-4</v>
      </c>
    </row>
    <row r="156" spans="1:8">
      <c r="A156" s="3" t="s">
        <v>218</v>
      </c>
      <c r="B156" s="1">
        <f t="shared" si="10"/>
        <v>7</v>
      </c>
      <c r="C156" s="1">
        <f t="shared" si="11"/>
        <v>101172</v>
      </c>
      <c r="D156" s="1">
        <f t="shared" si="12"/>
        <v>12746</v>
      </c>
      <c r="F156" s="1">
        <f t="shared" si="13"/>
        <v>12745.752615746895</v>
      </c>
      <c r="H156" s="5">
        <f t="shared" si="14"/>
        <v>1.9408775545687889E-5</v>
      </c>
    </row>
    <row r="157" spans="1:8">
      <c r="A157" s="3" t="s">
        <v>219</v>
      </c>
      <c r="B157" s="1">
        <f t="shared" si="10"/>
        <v>7</v>
      </c>
      <c r="C157" s="1">
        <f t="shared" si="11"/>
        <v>101171</v>
      </c>
      <c r="D157" s="1">
        <f t="shared" si="12"/>
        <v>12831</v>
      </c>
      <c r="F157" s="1">
        <f t="shared" si="13"/>
        <v>12829.109510409562</v>
      </c>
      <c r="H157" s="5">
        <f t="shared" si="14"/>
        <v>1.4733766584349911E-4</v>
      </c>
    </row>
    <row r="158" spans="1:8">
      <c r="A158" s="3" t="s">
        <v>220</v>
      </c>
      <c r="B158" s="1">
        <f t="shared" si="10"/>
        <v>7</v>
      </c>
      <c r="C158" s="1">
        <f t="shared" si="11"/>
        <v>101170</v>
      </c>
      <c r="D158" s="1">
        <f t="shared" si="12"/>
        <v>12915</v>
      </c>
      <c r="F158" s="1">
        <f t="shared" si="13"/>
        <v>12912.467072207484</v>
      </c>
      <c r="H158" s="5">
        <f t="shared" si="14"/>
        <v>1.9612294173563245E-4</v>
      </c>
    </row>
    <row r="159" spans="1:8">
      <c r="A159" s="3" t="s">
        <v>221</v>
      </c>
      <c r="B159" s="1">
        <f t="shared" si="10"/>
        <v>7</v>
      </c>
      <c r="C159" s="1">
        <f t="shared" si="11"/>
        <v>101169</v>
      </c>
      <c r="D159" s="1">
        <f t="shared" si="12"/>
        <v>13000</v>
      </c>
      <c r="F159" s="1">
        <f t="shared" si="13"/>
        <v>12995.8253011505</v>
      </c>
      <c r="H159" s="5">
        <f t="shared" si="14"/>
        <v>3.2113068073074546E-4</v>
      </c>
    </row>
    <row r="160" spans="1:8">
      <c r="A160" s="3" t="s">
        <v>222</v>
      </c>
      <c r="B160" s="1">
        <f t="shared" si="10"/>
        <v>7</v>
      </c>
      <c r="C160" s="1">
        <f t="shared" si="11"/>
        <v>101168</v>
      </c>
      <c r="D160" s="1">
        <f t="shared" si="12"/>
        <v>13084</v>
      </c>
      <c r="F160" s="1">
        <f t="shared" si="13"/>
        <v>13079.184197258302</v>
      </c>
      <c r="H160" s="5">
        <f t="shared" si="14"/>
        <v>3.6806807869898753E-4</v>
      </c>
    </row>
    <row r="161" spans="1:8">
      <c r="A161" s="3" t="s">
        <v>223</v>
      </c>
      <c r="B161" s="1">
        <f t="shared" si="10"/>
        <v>7</v>
      </c>
      <c r="C161" s="1">
        <f t="shared" si="11"/>
        <v>101167</v>
      </c>
      <c r="D161" s="1">
        <f t="shared" si="12"/>
        <v>13169</v>
      </c>
      <c r="F161" s="1">
        <f t="shared" si="13"/>
        <v>13162.543760535807</v>
      </c>
      <c r="H161" s="5">
        <f t="shared" si="14"/>
        <v>4.9026041948458873E-4</v>
      </c>
    </row>
    <row r="162" spans="1:8">
      <c r="A162" s="3" t="s">
        <v>224</v>
      </c>
      <c r="B162" s="1">
        <f t="shared" si="10"/>
        <v>7</v>
      </c>
      <c r="C162" s="1">
        <f t="shared" si="11"/>
        <v>101166</v>
      </c>
      <c r="D162" s="1">
        <f t="shared" si="12"/>
        <v>13253</v>
      </c>
      <c r="F162" s="1">
        <f t="shared" si="13"/>
        <v>13245.903990992863</v>
      </c>
      <c r="H162" s="5">
        <f t="shared" si="14"/>
        <v>5.354266209263316E-4</v>
      </c>
    </row>
    <row r="163" spans="1:8">
      <c r="A163" s="3" t="s">
        <v>8</v>
      </c>
      <c r="B163" s="1">
        <f t="shared" si="10"/>
        <v>7</v>
      </c>
      <c r="C163" s="1">
        <f t="shared" si="11"/>
        <v>101165</v>
      </c>
      <c r="D163" s="1">
        <f t="shared" si="12"/>
        <v>13338</v>
      </c>
      <c r="F163" s="1">
        <f t="shared" si="13"/>
        <v>13329.264888649153</v>
      </c>
      <c r="H163" s="5">
        <f t="shared" si="14"/>
        <v>6.5490413486629455E-4</v>
      </c>
    </row>
    <row r="164" spans="1:8">
      <c r="A164" s="3" t="s">
        <v>225</v>
      </c>
      <c r="B164" s="1">
        <f t="shared" si="10"/>
        <v>7</v>
      </c>
      <c r="C164" s="1">
        <f t="shared" si="11"/>
        <v>101164</v>
      </c>
      <c r="D164" s="1">
        <f t="shared" si="12"/>
        <v>13414</v>
      </c>
      <c r="F164" s="1">
        <f t="shared" si="13"/>
        <v>13412.6264535096</v>
      </c>
      <c r="H164" s="5">
        <f t="shared" si="14"/>
        <v>1.0239648802745329E-4</v>
      </c>
    </row>
    <row r="165" spans="1:8">
      <c r="A165" s="3" t="s">
        <v>226</v>
      </c>
      <c r="B165" s="1">
        <f t="shared" si="10"/>
        <v>7</v>
      </c>
      <c r="C165" s="1">
        <f t="shared" si="11"/>
        <v>101163</v>
      </c>
      <c r="D165" s="1">
        <f t="shared" si="12"/>
        <v>13499</v>
      </c>
      <c r="F165" s="1">
        <f t="shared" si="13"/>
        <v>13495.988685593886</v>
      </c>
      <c r="H165" s="5">
        <f t="shared" si="14"/>
        <v>2.2307685058998831E-4</v>
      </c>
    </row>
    <row r="166" spans="1:8">
      <c r="A166" s="3" t="s">
        <v>227</v>
      </c>
      <c r="B166" s="1">
        <f t="shared" si="10"/>
        <v>7</v>
      </c>
      <c r="C166" s="1">
        <f t="shared" si="11"/>
        <v>101162</v>
      </c>
      <c r="D166" s="1">
        <f t="shared" si="12"/>
        <v>13583</v>
      </c>
      <c r="F166" s="1">
        <f t="shared" si="13"/>
        <v>13579.351584902019</v>
      </c>
      <c r="H166" s="5">
        <f t="shared" si="14"/>
        <v>2.6860156798802487E-4</v>
      </c>
    </row>
    <row r="167" spans="1:8">
      <c r="A167" s="3" t="s">
        <v>228</v>
      </c>
      <c r="B167" s="1">
        <f t="shared" si="10"/>
        <v>7</v>
      </c>
      <c r="C167" s="1">
        <f t="shared" si="11"/>
        <v>101161</v>
      </c>
      <c r="D167" s="1">
        <f t="shared" si="12"/>
        <v>13668</v>
      </c>
      <c r="F167" s="1">
        <f t="shared" si="13"/>
        <v>13662.7151514586</v>
      </c>
      <c r="H167" s="5">
        <f t="shared" si="14"/>
        <v>3.8665851195490903E-4</v>
      </c>
    </row>
    <row r="168" spans="1:8">
      <c r="A168" s="3" t="s">
        <v>229</v>
      </c>
      <c r="B168" s="1">
        <f t="shared" si="10"/>
        <v>7</v>
      </c>
      <c r="C168" s="1">
        <f t="shared" si="11"/>
        <v>101160</v>
      </c>
      <c r="D168" s="1">
        <f t="shared" si="12"/>
        <v>13752</v>
      </c>
      <c r="F168" s="1">
        <f t="shared" si="13"/>
        <v>13746.079385268557</v>
      </c>
      <c r="H168" s="5">
        <f t="shared" si="14"/>
        <v>4.3052754009914872E-4</v>
      </c>
    </row>
    <row r="169" spans="1:8">
      <c r="A169" s="3" t="s">
        <v>230</v>
      </c>
      <c r="B169" s="1">
        <f t="shared" si="10"/>
        <v>7</v>
      </c>
      <c r="C169" s="1">
        <f t="shared" si="11"/>
        <v>101159</v>
      </c>
      <c r="D169" s="1">
        <f t="shared" si="12"/>
        <v>13837</v>
      </c>
      <c r="F169" s="1">
        <f t="shared" si="13"/>
        <v>13829.444286346648</v>
      </c>
      <c r="H169" s="5">
        <f t="shared" si="14"/>
        <v>5.4605143118823668E-4</v>
      </c>
    </row>
    <row r="170" spans="1:8">
      <c r="A170" s="3" t="s">
        <v>231</v>
      </c>
      <c r="B170" s="1">
        <f t="shared" si="10"/>
        <v>7</v>
      </c>
      <c r="C170" s="1">
        <f t="shared" si="11"/>
        <v>101158</v>
      </c>
      <c r="D170" s="1">
        <f t="shared" si="12"/>
        <v>13921</v>
      </c>
      <c r="F170" s="1">
        <f t="shared" si="13"/>
        <v>13912.8098546978</v>
      </c>
      <c r="H170" s="5">
        <f t="shared" si="14"/>
        <v>5.8833024223835272E-4</v>
      </c>
    </row>
    <row r="171" spans="1:8">
      <c r="A171" s="3" t="s">
        <v>232</v>
      </c>
      <c r="B171" s="1">
        <f t="shared" si="10"/>
        <v>7</v>
      </c>
      <c r="C171" s="1">
        <f t="shared" si="11"/>
        <v>101157</v>
      </c>
      <c r="D171" s="1">
        <f t="shared" si="12"/>
        <v>14006</v>
      </c>
      <c r="F171" s="1">
        <f t="shared" si="13"/>
        <v>13996.176090346618</v>
      </c>
      <c r="H171" s="5">
        <f t="shared" si="14"/>
        <v>7.0140722928613687E-4</v>
      </c>
    </row>
    <row r="172" spans="1:8">
      <c r="A172" s="3" t="s">
        <v>233</v>
      </c>
      <c r="B172" s="1">
        <f t="shared" si="10"/>
        <v>7</v>
      </c>
      <c r="C172" s="1">
        <f t="shared" si="11"/>
        <v>101156</v>
      </c>
      <c r="D172" s="1">
        <f t="shared" si="12"/>
        <v>14082</v>
      </c>
      <c r="F172" s="1">
        <f t="shared" si="13"/>
        <v>14079.542993293104</v>
      </c>
      <c r="H172" s="5">
        <f t="shared" si="14"/>
        <v>1.7447853336857044E-4</v>
      </c>
    </row>
    <row r="173" spans="1:8">
      <c r="A173" s="3" t="s">
        <v>234</v>
      </c>
      <c r="B173" s="1">
        <f t="shared" si="10"/>
        <v>7</v>
      </c>
      <c r="C173" s="1">
        <f t="shared" si="11"/>
        <v>101155</v>
      </c>
      <c r="D173" s="1">
        <f t="shared" si="12"/>
        <v>14166</v>
      </c>
      <c r="F173" s="1">
        <f t="shared" si="13"/>
        <v>14162.910563556943</v>
      </c>
      <c r="H173" s="5">
        <f t="shared" si="14"/>
        <v>2.1808812953952501E-4</v>
      </c>
    </row>
    <row r="174" spans="1:8">
      <c r="A174" s="3" t="s">
        <v>235</v>
      </c>
      <c r="B174" s="1">
        <f t="shared" si="10"/>
        <v>7</v>
      </c>
      <c r="C174" s="1">
        <f t="shared" si="11"/>
        <v>101154</v>
      </c>
      <c r="D174" s="1">
        <f t="shared" si="12"/>
        <v>14251</v>
      </c>
      <c r="F174" s="1">
        <f t="shared" si="13"/>
        <v>14246.278801147979</v>
      </c>
      <c r="H174" s="5">
        <f t="shared" si="14"/>
        <v>3.3128895179434348E-4</v>
      </c>
    </row>
    <row r="175" spans="1:8">
      <c r="A175" s="3" t="s">
        <v>236</v>
      </c>
      <c r="B175" s="1">
        <f t="shared" si="10"/>
        <v>7</v>
      </c>
      <c r="C175" s="1">
        <f t="shared" si="11"/>
        <v>101153</v>
      </c>
      <c r="D175" s="1">
        <f t="shared" si="12"/>
        <v>14335</v>
      </c>
      <c r="F175" s="1">
        <f t="shared" si="13"/>
        <v>14329.647706076055</v>
      </c>
      <c r="H175" s="5">
        <f t="shared" si="14"/>
        <v>3.7337243975895859E-4</v>
      </c>
    </row>
    <row r="176" spans="1:8">
      <c r="A176" s="3" t="s">
        <v>237</v>
      </c>
      <c r="B176" s="1">
        <f t="shared" si="10"/>
        <v>7</v>
      </c>
      <c r="C176" s="1">
        <f t="shared" si="11"/>
        <v>101152</v>
      </c>
      <c r="D176" s="1">
        <f t="shared" si="12"/>
        <v>14420</v>
      </c>
      <c r="F176" s="1">
        <f t="shared" si="13"/>
        <v>14413.017278355936</v>
      </c>
      <c r="H176" s="5">
        <f t="shared" si="14"/>
        <v>4.8423867157173654E-4</v>
      </c>
    </row>
    <row r="177" spans="1:8">
      <c r="A177" s="3" t="s">
        <v>238</v>
      </c>
      <c r="B177" s="1">
        <f t="shared" si="10"/>
        <v>7</v>
      </c>
      <c r="C177" s="1">
        <f t="shared" si="11"/>
        <v>101151</v>
      </c>
      <c r="D177" s="1">
        <f t="shared" si="12"/>
        <v>14505</v>
      </c>
      <c r="F177" s="1">
        <f t="shared" si="13"/>
        <v>14496.387517997466</v>
      </c>
      <c r="H177" s="5">
        <f t="shared" si="14"/>
        <v>5.9375953137085879E-4</v>
      </c>
    </row>
    <row r="178" spans="1:8">
      <c r="A178" s="3" t="s">
        <v>239</v>
      </c>
      <c r="B178" s="1">
        <f t="shared" si="10"/>
        <v>7</v>
      </c>
      <c r="C178" s="1">
        <f t="shared" si="11"/>
        <v>101150</v>
      </c>
      <c r="D178" s="1">
        <f t="shared" si="12"/>
        <v>14589</v>
      </c>
      <c r="F178" s="1">
        <f t="shared" si="13"/>
        <v>14579.758425010485</v>
      </c>
      <c r="H178" s="5">
        <f t="shared" si="14"/>
        <v>6.3346185410345852E-4</v>
      </c>
    </row>
    <row r="179" spans="1:8">
      <c r="A179" s="3" t="s">
        <v>240</v>
      </c>
      <c r="B179" s="1">
        <f t="shared" si="10"/>
        <v>7</v>
      </c>
      <c r="C179" s="1">
        <f t="shared" si="11"/>
        <v>101149</v>
      </c>
      <c r="D179" s="1">
        <f t="shared" si="12"/>
        <v>14665</v>
      </c>
      <c r="F179" s="1">
        <f t="shared" si="13"/>
        <v>14663.129999414685</v>
      </c>
      <c r="H179" s="5">
        <f t="shared" si="14"/>
        <v>1.2751453019537747E-4</v>
      </c>
    </row>
    <row r="180" spans="1:8">
      <c r="A180" s="3" t="s">
        <v>241</v>
      </c>
      <c r="B180" s="1">
        <f t="shared" si="10"/>
        <v>7</v>
      </c>
      <c r="C180" s="1">
        <f t="shared" si="11"/>
        <v>101148</v>
      </c>
      <c r="D180" s="1">
        <f t="shared" si="12"/>
        <v>14750</v>
      </c>
      <c r="F180" s="1">
        <f t="shared" si="13"/>
        <v>14746.502241210061</v>
      </c>
      <c r="H180" s="5">
        <f t="shared" si="14"/>
        <v>2.3713618914842887E-4</v>
      </c>
    </row>
    <row r="181" spans="1:8">
      <c r="A181" s="3" t="s">
        <v>242</v>
      </c>
      <c r="B181" s="1">
        <f t="shared" si="10"/>
        <v>7</v>
      </c>
      <c r="C181" s="1">
        <f t="shared" si="11"/>
        <v>101147</v>
      </c>
      <c r="D181" s="1">
        <f t="shared" si="12"/>
        <v>14834</v>
      </c>
      <c r="F181" s="1">
        <f t="shared" si="13"/>
        <v>14829.875150421223</v>
      </c>
      <c r="H181" s="5">
        <f t="shared" si="14"/>
        <v>2.7806724947935656E-4</v>
      </c>
    </row>
    <row r="182" spans="1:8">
      <c r="A182" s="3" t="s">
        <v>243</v>
      </c>
      <c r="B182" s="1">
        <f t="shared" si="10"/>
        <v>7</v>
      </c>
      <c r="C182" s="1">
        <f t="shared" si="11"/>
        <v>101146</v>
      </c>
      <c r="D182" s="1">
        <f t="shared" si="12"/>
        <v>14919</v>
      </c>
      <c r="F182" s="1">
        <f t="shared" si="13"/>
        <v>14913.248727053093</v>
      </c>
      <c r="H182" s="5">
        <f t="shared" si="14"/>
        <v>3.8549989589833049E-4</v>
      </c>
    </row>
    <row r="183" spans="1:8">
      <c r="A183" s="3" t="s">
        <v>9</v>
      </c>
      <c r="B183" s="1">
        <f t="shared" si="10"/>
        <v>7</v>
      </c>
      <c r="C183" s="1">
        <f t="shared" si="11"/>
        <v>101145</v>
      </c>
      <c r="D183" s="1">
        <f t="shared" si="12"/>
        <v>15003</v>
      </c>
      <c r="F183" s="1">
        <f t="shared" si="13"/>
        <v>14996.622971120436</v>
      </c>
      <c r="H183" s="5">
        <f t="shared" si="14"/>
        <v>4.2505024858788395E-4</v>
      </c>
    </row>
    <row r="184" spans="1:8">
      <c r="A184" s="3" t="s">
        <v>244</v>
      </c>
      <c r="B184" s="1">
        <f t="shared" si="10"/>
        <v>7</v>
      </c>
      <c r="C184" s="1">
        <f t="shared" si="11"/>
        <v>101144</v>
      </c>
      <c r="D184" s="1">
        <f t="shared" si="12"/>
        <v>15088</v>
      </c>
      <c r="F184" s="1">
        <f t="shared" si="13"/>
        <v>15079.997882628171</v>
      </c>
      <c r="H184" s="5">
        <f t="shared" si="14"/>
        <v>5.3036302835556188E-4</v>
      </c>
    </row>
    <row r="185" spans="1:8">
      <c r="A185" s="3" t="s">
        <v>245</v>
      </c>
      <c r="B185" s="1">
        <f t="shared" si="10"/>
        <v>7</v>
      </c>
      <c r="C185" s="1">
        <f t="shared" si="11"/>
        <v>101143</v>
      </c>
      <c r="D185" s="1">
        <f t="shared" si="12"/>
        <v>15172</v>
      </c>
      <c r="F185" s="1">
        <f t="shared" si="13"/>
        <v>15163.37346160091</v>
      </c>
      <c r="H185" s="5">
        <f t="shared" si="14"/>
        <v>5.6858281038032891E-4</v>
      </c>
    </row>
    <row r="186" spans="1:8">
      <c r="A186" s="3" t="s">
        <v>246</v>
      </c>
      <c r="B186" s="1">
        <f t="shared" si="10"/>
        <v>7</v>
      </c>
      <c r="C186" s="1">
        <f t="shared" si="11"/>
        <v>101142</v>
      </c>
      <c r="D186" s="1">
        <f t="shared" si="12"/>
        <v>15257</v>
      </c>
      <c r="F186" s="1">
        <f t="shared" si="13"/>
        <v>15246.749708038651</v>
      </c>
      <c r="H186" s="5">
        <f t="shared" si="14"/>
        <v>6.7184190609876921E-4</v>
      </c>
    </row>
    <row r="187" spans="1:8">
      <c r="A187" s="3" t="s">
        <v>247</v>
      </c>
      <c r="B187" s="1">
        <f t="shared" si="10"/>
        <v>7</v>
      </c>
      <c r="C187" s="1">
        <f t="shared" si="11"/>
        <v>101141</v>
      </c>
      <c r="D187" s="1">
        <f t="shared" si="12"/>
        <v>15333</v>
      </c>
      <c r="F187" s="1">
        <f t="shared" si="13"/>
        <v>15330.126621961082</v>
      </c>
      <c r="H187" s="5">
        <f t="shared" si="14"/>
        <v>1.8739829380535499E-4</v>
      </c>
    </row>
    <row r="188" spans="1:8">
      <c r="A188" s="3" t="s">
        <v>248</v>
      </c>
      <c r="B188" s="1">
        <f t="shared" si="10"/>
        <v>7</v>
      </c>
      <c r="C188" s="1">
        <f t="shared" si="11"/>
        <v>101140</v>
      </c>
      <c r="D188" s="1">
        <f t="shared" si="12"/>
        <v>15418</v>
      </c>
      <c r="F188" s="1">
        <f t="shared" si="13"/>
        <v>15413.504203373121</v>
      </c>
      <c r="H188" s="5">
        <f t="shared" si="14"/>
        <v>2.9159402172002742E-4</v>
      </c>
    </row>
    <row r="189" spans="1:8">
      <c r="A189" s="3" t="s">
        <v>249</v>
      </c>
      <c r="B189" s="1">
        <f t="shared" si="10"/>
        <v>7</v>
      </c>
      <c r="C189" s="1">
        <f t="shared" si="11"/>
        <v>101139</v>
      </c>
      <c r="D189" s="1">
        <f t="shared" si="12"/>
        <v>15502</v>
      </c>
      <c r="F189" s="1">
        <f t="shared" si="13"/>
        <v>15496.882452294458</v>
      </c>
      <c r="H189" s="5">
        <f t="shared" si="14"/>
        <v>3.3012177174185044E-4</v>
      </c>
    </row>
    <row r="190" spans="1:8">
      <c r="A190" s="3" t="s">
        <v>250</v>
      </c>
      <c r="B190" s="1">
        <f t="shared" si="10"/>
        <v>7</v>
      </c>
      <c r="C190" s="1">
        <f t="shared" si="11"/>
        <v>101138</v>
      </c>
      <c r="D190" s="1">
        <f t="shared" si="12"/>
        <v>15587</v>
      </c>
      <c r="F190" s="1">
        <f t="shared" si="13"/>
        <v>15580.261368730013</v>
      </c>
      <c r="H190" s="5">
        <f t="shared" si="14"/>
        <v>4.3232381279189767E-4</v>
      </c>
    </row>
    <row r="191" spans="1:8">
      <c r="A191" s="3" t="s">
        <v>251</v>
      </c>
      <c r="B191" s="1">
        <f t="shared" si="10"/>
        <v>7</v>
      </c>
      <c r="C191" s="1">
        <f t="shared" si="11"/>
        <v>101137</v>
      </c>
      <c r="D191" s="1">
        <f t="shared" si="12"/>
        <v>15671</v>
      </c>
      <c r="F191" s="1">
        <f t="shared" si="13"/>
        <v>15663.64095269947</v>
      </c>
      <c r="H191" s="5">
        <f t="shared" si="14"/>
        <v>4.6959653503475909E-4</v>
      </c>
    </row>
    <row r="192" spans="1:8">
      <c r="A192" s="3" t="s">
        <v>252</v>
      </c>
      <c r="B192" s="1">
        <f t="shared" si="10"/>
        <v>7</v>
      </c>
      <c r="C192" s="1">
        <f t="shared" si="11"/>
        <v>101136</v>
      </c>
      <c r="D192" s="1">
        <f t="shared" si="12"/>
        <v>15756</v>
      </c>
      <c r="F192" s="1">
        <f t="shared" si="13"/>
        <v>15747.021204207756</v>
      </c>
      <c r="H192" s="5">
        <f t="shared" si="14"/>
        <v>5.6986518102586608E-4</v>
      </c>
    </row>
    <row r="193" spans="1:8">
      <c r="A193" s="3" t="s">
        <v>253</v>
      </c>
      <c r="B193" s="1">
        <f t="shared" si="10"/>
        <v>7</v>
      </c>
      <c r="C193" s="1">
        <f t="shared" si="11"/>
        <v>101135</v>
      </c>
      <c r="D193" s="1">
        <f t="shared" si="12"/>
        <v>15840</v>
      </c>
      <c r="F193" s="1">
        <f t="shared" si="13"/>
        <v>15830.402123269634</v>
      </c>
      <c r="H193" s="5">
        <f t="shared" si="14"/>
        <v>6.0592656126047333E-4</v>
      </c>
    </row>
    <row r="194" spans="1:8">
      <c r="A194" s="3" t="s">
        <v>254</v>
      </c>
      <c r="B194" s="1">
        <f t="shared" si="10"/>
        <v>7</v>
      </c>
      <c r="C194" s="1">
        <f t="shared" si="11"/>
        <v>101134</v>
      </c>
      <c r="D194" s="1">
        <f t="shared" si="12"/>
        <v>15925</v>
      </c>
      <c r="F194" s="1">
        <f t="shared" si="13"/>
        <v>15913.783709899868</v>
      </c>
      <c r="H194" s="5">
        <f t="shared" si="14"/>
        <v>7.0431962952163438E-4</v>
      </c>
    </row>
    <row r="195" spans="1:8">
      <c r="A195" s="3" t="s">
        <v>255</v>
      </c>
      <c r="B195" s="1">
        <f t="shared" si="10"/>
        <v>7</v>
      </c>
      <c r="C195" s="1">
        <f t="shared" si="11"/>
        <v>101133</v>
      </c>
      <c r="D195" s="1">
        <f t="shared" si="12"/>
        <v>16001</v>
      </c>
      <c r="F195" s="1">
        <f t="shared" si="13"/>
        <v>15997.165964103378</v>
      </c>
      <c r="H195" s="5">
        <f t="shared" si="14"/>
        <v>2.3961226777211248E-4</v>
      </c>
    </row>
    <row r="196" spans="1:8">
      <c r="A196" s="3" t="s">
        <v>256</v>
      </c>
      <c r="B196" s="1">
        <f t="shared" ref="B196:B259" si="15">IF(ISERROR(SEARCH(" ",A196)), 0, SEARCH(" ",A196))</f>
        <v>7</v>
      </c>
      <c r="C196" s="1">
        <f t="shared" ref="C196:C259" si="16">IF(0=B196,-1,LEFT(A196,B196-1)+0)</f>
        <v>101132</v>
      </c>
      <c r="D196" s="1">
        <f t="shared" ref="D196:D259" si="17">IF(B196=0,-1,RIGHT(A196,LEN(A196)-B196)+0)</f>
        <v>16085</v>
      </c>
      <c r="F196" s="1">
        <f t="shared" ref="F196:F259" si="18">IF(C196&lt;0,443300000,44330*(1-POWER(C196/$A$1,1/5.255))*1000)</f>
        <v>16080.548885894934</v>
      </c>
      <c r="H196" s="5">
        <f t="shared" ref="H196:H259" si="19">IF(D196&gt;0,ABS((F196-D196)/D196),0)</f>
        <v>2.7672453248779317E-4</v>
      </c>
    </row>
    <row r="197" spans="1:8">
      <c r="A197" s="3" t="s">
        <v>257</v>
      </c>
      <c r="B197" s="1">
        <f t="shared" si="15"/>
        <v>7</v>
      </c>
      <c r="C197" s="1">
        <f t="shared" si="16"/>
        <v>101131</v>
      </c>
      <c r="D197" s="1">
        <f t="shared" si="17"/>
        <v>16170</v>
      </c>
      <c r="F197" s="1">
        <f t="shared" si="18"/>
        <v>16163.932475294218</v>
      </c>
      <c r="H197" s="5">
        <f t="shared" si="19"/>
        <v>3.7523343882390163E-4</v>
      </c>
    </row>
    <row r="198" spans="1:8">
      <c r="A198" s="3" t="s">
        <v>258</v>
      </c>
      <c r="B198" s="1">
        <f t="shared" si="15"/>
        <v>7</v>
      </c>
      <c r="C198" s="1">
        <f t="shared" si="16"/>
        <v>101130</v>
      </c>
      <c r="D198" s="1">
        <f t="shared" si="17"/>
        <v>16254</v>
      </c>
      <c r="F198" s="1">
        <f t="shared" si="18"/>
        <v>16247.316732301229</v>
      </c>
      <c r="H198" s="5">
        <f t="shared" si="19"/>
        <v>4.1117679948139398E-4</v>
      </c>
    </row>
    <row r="199" spans="1:8">
      <c r="A199" s="3" t="s">
        <v>259</v>
      </c>
      <c r="B199" s="1">
        <f t="shared" si="15"/>
        <v>7</v>
      </c>
      <c r="C199" s="1">
        <f t="shared" si="16"/>
        <v>101129</v>
      </c>
      <c r="D199" s="1">
        <f t="shared" si="17"/>
        <v>16339</v>
      </c>
      <c r="F199" s="1">
        <f t="shared" si="18"/>
        <v>16330.701656935655</v>
      </c>
      <c r="H199" s="5">
        <f t="shared" si="19"/>
        <v>5.0788561505265423E-4</v>
      </c>
    </row>
    <row r="200" spans="1:8">
      <c r="A200" s="3" t="s">
        <v>260</v>
      </c>
      <c r="B200" s="1">
        <f t="shared" si="15"/>
        <v>7</v>
      </c>
      <c r="C200" s="1">
        <f t="shared" si="16"/>
        <v>101128</v>
      </c>
      <c r="D200" s="1">
        <f t="shared" si="17"/>
        <v>16423</v>
      </c>
      <c r="F200" s="1">
        <f t="shared" si="18"/>
        <v>16414.087249202421</v>
      </c>
      <c r="H200" s="5">
        <f t="shared" si="19"/>
        <v>5.4269931179315987E-4</v>
      </c>
    </row>
    <row r="201" spans="1:8">
      <c r="A201" s="3" t="s">
        <v>261</v>
      </c>
      <c r="B201" s="1">
        <f t="shared" si="15"/>
        <v>7</v>
      </c>
      <c r="C201" s="1">
        <f t="shared" si="16"/>
        <v>101127</v>
      </c>
      <c r="D201" s="1">
        <f t="shared" si="17"/>
        <v>16508</v>
      </c>
      <c r="F201" s="1">
        <f t="shared" si="18"/>
        <v>16497.47350912121</v>
      </c>
      <c r="H201" s="5">
        <f t="shared" si="19"/>
        <v>6.3765997569604767E-4</v>
      </c>
    </row>
    <row r="202" spans="1:8">
      <c r="A202" s="3" t="s">
        <v>262</v>
      </c>
      <c r="B202" s="1">
        <f t="shared" si="15"/>
        <v>7</v>
      </c>
      <c r="C202" s="1">
        <f t="shared" si="16"/>
        <v>101126</v>
      </c>
      <c r="D202" s="1">
        <f t="shared" si="17"/>
        <v>16584</v>
      </c>
      <c r="F202" s="1">
        <f t="shared" si="18"/>
        <v>16580.860436706786</v>
      </c>
      <c r="H202" s="5">
        <f t="shared" si="19"/>
        <v>1.8931278902643817E-4</v>
      </c>
    </row>
    <row r="203" spans="1:8">
      <c r="A203" s="3" t="s">
        <v>10</v>
      </c>
      <c r="B203" s="1">
        <f t="shared" si="15"/>
        <v>7</v>
      </c>
      <c r="C203" s="1">
        <f t="shared" si="16"/>
        <v>101125</v>
      </c>
      <c r="D203" s="1">
        <f t="shared" si="17"/>
        <v>16669</v>
      </c>
      <c r="F203" s="1">
        <f t="shared" si="18"/>
        <v>16664.248031959152</v>
      </c>
      <c r="H203" s="5">
        <f t="shared" si="19"/>
        <v>2.8507817150685188E-4</v>
      </c>
    </row>
    <row r="204" spans="1:8">
      <c r="A204" s="3" t="s">
        <v>263</v>
      </c>
      <c r="B204" s="1">
        <f t="shared" si="15"/>
        <v>7</v>
      </c>
      <c r="C204" s="1">
        <f t="shared" si="16"/>
        <v>101124</v>
      </c>
      <c r="D204" s="1">
        <f t="shared" si="17"/>
        <v>16753</v>
      </c>
      <c r="F204" s="1">
        <f t="shared" si="18"/>
        <v>16747.636294893069</v>
      </c>
      <c r="H204" s="5">
        <f t="shared" si="19"/>
        <v>3.2016385763331136E-4</v>
      </c>
    </row>
    <row r="205" spans="1:8">
      <c r="A205" s="3" t="s">
        <v>264</v>
      </c>
      <c r="B205" s="1">
        <f t="shared" si="15"/>
        <v>7</v>
      </c>
      <c r="C205" s="1">
        <f t="shared" si="16"/>
        <v>101123</v>
      </c>
      <c r="D205" s="1">
        <f t="shared" si="17"/>
        <v>16838</v>
      </c>
      <c r="F205" s="1">
        <f t="shared" si="18"/>
        <v>16831.025225528228</v>
      </c>
      <c r="H205" s="5">
        <f t="shared" si="19"/>
        <v>4.1422820238576585E-4</v>
      </c>
    </row>
    <row r="206" spans="1:8">
      <c r="A206" s="3" t="s">
        <v>265</v>
      </c>
      <c r="B206" s="1">
        <f t="shared" si="15"/>
        <v>7</v>
      </c>
      <c r="C206" s="1">
        <f t="shared" si="16"/>
        <v>101122</v>
      </c>
      <c r="D206" s="1">
        <f t="shared" si="17"/>
        <v>16922</v>
      </c>
      <c r="F206" s="1">
        <f t="shared" si="18"/>
        <v>16914.414823874471</v>
      </c>
      <c r="H206" s="5">
        <f t="shared" si="19"/>
        <v>4.4824347745709494E-4</v>
      </c>
    </row>
    <row r="207" spans="1:8">
      <c r="A207" s="3" t="s">
        <v>266</v>
      </c>
      <c r="B207" s="1">
        <f t="shared" si="15"/>
        <v>7</v>
      </c>
      <c r="C207" s="1">
        <f t="shared" si="16"/>
        <v>101121</v>
      </c>
      <c r="D207" s="1">
        <f t="shared" si="17"/>
        <v>17007</v>
      </c>
      <c r="F207" s="1">
        <f t="shared" si="18"/>
        <v>16997.805089936719</v>
      </c>
      <c r="H207" s="5">
        <f t="shared" si="19"/>
        <v>5.4065444012941642E-4</v>
      </c>
    </row>
    <row r="208" spans="1:8">
      <c r="A208" s="3" t="s">
        <v>267</v>
      </c>
      <c r="B208" s="1">
        <f t="shared" si="15"/>
        <v>7</v>
      </c>
      <c r="C208" s="1">
        <f t="shared" si="16"/>
        <v>101120</v>
      </c>
      <c r="D208" s="1">
        <f t="shared" si="17"/>
        <v>17091</v>
      </c>
      <c r="F208" s="1">
        <f t="shared" si="18"/>
        <v>17081.196023734654</v>
      </c>
      <c r="H208" s="5">
        <f t="shared" si="19"/>
        <v>5.7363385789866805E-4</v>
      </c>
    </row>
    <row r="209" spans="1:8">
      <c r="A209" s="3" t="s">
        <v>268</v>
      </c>
      <c r="B209" s="1">
        <f t="shared" si="15"/>
        <v>7</v>
      </c>
      <c r="C209" s="1">
        <f t="shared" si="16"/>
        <v>101119</v>
      </c>
      <c r="D209" s="1">
        <f t="shared" si="17"/>
        <v>17176</v>
      </c>
      <c r="F209" s="1">
        <f t="shared" si="18"/>
        <v>17164.587625273205</v>
      </c>
      <c r="H209" s="5">
        <f t="shared" si="19"/>
        <v>6.6443728032108474E-4</v>
      </c>
    </row>
    <row r="210" spans="1:8">
      <c r="A210" s="3" t="s">
        <v>269</v>
      </c>
      <c r="B210" s="1">
        <f t="shared" si="15"/>
        <v>7</v>
      </c>
      <c r="C210" s="1">
        <f t="shared" si="16"/>
        <v>101118</v>
      </c>
      <c r="D210" s="1">
        <f t="shared" si="17"/>
        <v>17252</v>
      </c>
      <c r="F210" s="1">
        <f t="shared" si="18"/>
        <v>17247.979894572054</v>
      </c>
      <c r="H210" s="5">
        <f t="shared" si="19"/>
        <v>2.330225729159497E-4</v>
      </c>
    </row>
    <row r="211" spans="1:8">
      <c r="A211" s="3" t="s">
        <v>270</v>
      </c>
      <c r="B211" s="1">
        <f t="shared" si="15"/>
        <v>7</v>
      </c>
      <c r="C211" s="1">
        <f t="shared" si="16"/>
        <v>101117</v>
      </c>
      <c r="D211" s="1">
        <f t="shared" si="17"/>
        <v>17336</v>
      </c>
      <c r="F211" s="1">
        <f t="shared" si="18"/>
        <v>17331.372831641049</v>
      </c>
      <c r="H211" s="5">
        <f t="shared" si="19"/>
        <v>2.6691095748449276E-4</v>
      </c>
    </row>
    <row r="212" spans="1:8">
      <c r="A212" s="3" t="s">
        <v>271</v>
      </c>
      <c r="B212" s="1">
        <f t="shared" si="15"/>
        <v>7</v>
      </c>
      <c r="C212" s="1">
        <f t="shared" si="16"/>
        <v>101116</v>
      </c>
      <c r="D212" s="1">
        <f t="shared" si="17"/>
        <v>17421</v>
      </c>
      <c r="F212" s="1">
        <f t="shared" si="18"/>
        <v>17414.766436485101</v>
      </c>
      <c r="H212" s="5">
        <f t="shared" si="19"/>
        <v>3.5781892629006877E-4</v>
      </c>
    </row>
    <row r="213" spans="1:8">
      <c r="A213" s="3" t="s">
        <v>272</v>
      </c>
      <c r="B213" s="1">
        <f t="shared" si="15"/>
        <v>7</v>
      </c>
      <c r="C213" s="1">
        <f t="shared" si="16"/>
        <v>101115</v>
      </c>
      <c r="D213" s="1">
        <f t="shared" si="17"/>
        <v>17506</v>
      </c>
      <c r="F213" s="1">
        <f t="shared" si="18"/>
        <v>17498.160709123913</v>
      </c>
      <c r="H213" s="5">
        <f t="shared" si="19"/>
        <v>4.4780594516663052E-4</v>
      </c>
    </row>
    <row r="214" spans="1:8">
      <c r="A214" s="3" t="s">
        <v>273</v>
      </c>
      <c r="B214" s="1">
        <f t="shared" si="15"/>
        <v>7</v>
      </c>
      <c r="C214" s="1">
        <f t="shared" si="16"/>
        <v>101114</v>
      </c>
      <c r="D214" s="1">
        <f t="shared" si="17"/>
        <v>17590</v>
      </c>
      <c r="F214" s="1">
        <f t="shared" si="18"/>
        <v>17581.555649567312</v>
      </c>
      <c r="H214" s="5">
        <f t="shared" si="19"/>
        <v>4.8006540265424817E-4</v>
      </c>
    </row>
    <row r="215" spans="1:8">
      <c r="A215" s="3" t="s">
        <v>274</v>
      </c>
      <c r="B215" s="1">
        <f t="shared" si="15"/>
        <v>7</v>
      </c>
      <c r="C215" s="1">
        <f t="shared" si="16"/>
        <v>101113</v>
      </c>
      <c r="D215" s="1">
        <f t="shared" si="17"/>
        <v>17675</v>
      </c>
      <c r="F215" s="1">
        <f t="shared" si="18"/>
        <v>17664.951257825152</v>
      </c>
      <c r="H215" s="5">
        <f t="shared" si="19"/>
        <v>5.6852855303239462E-4</v>
      </c>
    </row>
    <row r="216" spans="1:8">
      <c r="A216" s="3" t="s">
        <v>275</v>
      </c>
      <c r="B216" s="1">
        <f t="shared" si="15"/>
        <v>7</v>
      </c>
      <c r="C216" s="1">
        <f t="shared" si="16"/>
        <v>101112</v>
      </c>
      <c r="D216" s="1">
        <f t="shared" si="17"/>
        <v>17759</v>
      </c>
      <c r="F216" s="1">
        <f t="shared" si="18"/>
        <v>17748.347533917113</v>
      </c>
      <c r="H216" s="5">
        <f t="shared" si="19"/>
        <v>5.9983479266215764E-4</v>
      </c>
    </row>
    <row r="217" spans="1:8">
      <c r="A217" s="3" t="s">
        <v>276</v>
      </c>
      <c r="B217" s="1">
        <f t="shared" si="15"/>
        <v>7</v>
      </c>
      <c r="C217" s="1">
        <f t="shared" si="16"/>
        <v>101111</v>
      </c>
      <c r="D217" s="1">
        <f t="shared" si="17"/>
        <v>17844</v>
      </c>
      <c r="F217" s="1">
        <f t="shared" si="18"/>
        <v>17831.744477843196</v>
      </c>
      <c r="H217" s="5">
        <f t="shared" si="19"/>
        <v>6.8681473642701388E-4</v>
      </c>
    </row>
    <row r="218" spans="1:8">
      <c r="A218" s="3" t="s">
        <v>277</v>
      </c>
      <c r="B218" s="1">
        <f t="shared" si="15"/>
        <v>7</v>
      </c>
      <c r="C218" s="1">
        <f t="shared" si="16"/>
        <v>101110</v>
      </c>
      <c r="D218" s="1">
        <f t="shared" si="17"/>
        <v>17920</v>
      </c>
      <c r="F218" s="1">
        <f t="shared" si="18"/>
        <v>17915.142089623092</v>
      </c>
      <c r="H218" s="5">
        <f t="shared" si="19"/>
        <v>2.7108874871138207E-4</v>
      </c>
    </row>
    <row r="219" spans="1:8">
      <c r="A219" s="3" t="s">
        <v>278</v>
      </c>
      <c r="B219" s="1">
        <f t="shared" si="15"/>
        <v>7</v>
      </c>
      <c r="C219" s="1">
        <f t="shared" si="16"/>
        <v>101109</v>
      </c>
      <c r="D219" s="1">
        <f t="shared" si="17"/>
        <v>18004</v>
      </c>
      <c r="F219" s="1">
        <f t="shared" si="18"/>
        <v>17998.54036926664</v>
      </c>
      <c r="H219" s="5">
        <f t="shared" si="19"/>
        <v>3.0324543064649622E-4</v>
      </c>
    </row>
    <row r="220" spans="1:8">
      <c r="A220" s="3" t="s">
        <v>279</v>
      </c>
      <c r="B220" s="1">
        <f t="shared" si="15"/>
        <v>7</v>
      </c>
      <c r="C220" s="1">
        <f t="shared" si="16"/>
        <v>101108</v>
      </c>
      <c r="D220" s="1">
        <f t="shared" si="17"/>
        <v>18089</v>
      </c>
      <c r="F220" s="1">
        <f t="shared" si="18"/>
        <v>18081.939316788605</v>
      </c>
      <c r="H220" s="5">
        <f t="shared" si="19"/>
        <v>3.9033021236084753E-4</v>
      </c>
    </row>
    <row r="221" spans="1:8">
      <c r="A221" s="3" t="s">
        <v>280</v>
      </c>
      <c r="B221" s="1">
        <f t="shared" si="15"/>
        <v>7</v>
      </c>
      <c r="C221" s="1">
        <f t="shared" si="16"/>
        <v>101107</v>
      </c>
      <c r="D221" s="1">
        <f t="shared" si="17"/>
        <v>18173</v>
      </c>
      <c r="F221" s="1">
        <f t="shared" si="18"/>
        <v>18165.33893219391</v>
      </c>
      <c r="H221" s="5">
        <f t="shared" si="19"/>
        <v>4.2156318748086196E-4</v>
      </c>
    </row>
    <row r="222" spans="1:8">
      <c r="A222" s="3" t="s">
        <v>281</v>
      </c>
      <c r="B222" s="1">
        <f t="shared" si="15"/>
        <v>7</v>
      </c>
      <c r="C222" s="1">
        <f t="shared" si="16"/>
        <v>101106</v>
      </c>
      <c r="D222" s="1">
        <f t="shared" si="17"/>
        <v>18258</v>
      </c>
      <c r="F222" s="1">
        <f t="shared" si="18"/>
        <v>18248.739215502243</v>
      </c>
      <c r="H222" s="5">
        <f t="shared" si="19"/>
        <v>5.0721790435740018E-4</v>
      </c>
    </row>
    <row r="223" spans="1:8">
      <c r="A223" s="3" t="s">
        <v>11</v>
      </c>
      <c r="B223" s="1">
        <f t="shared" si="15"/>
        <v>7</v>
      </c>
      <c r="C223" s="1">
        <f t="shared" si="16"/>
        <v>101105</v>
      </c>
      <c r="D223" s="1">
        <f t="shared" si="17"/>
        <v>18342</v>
      </c>
      <c r="F223" s="1">
        <f t="shared" si="18"/>
        <v>18332.14016672345</v>
      </c>
      <c r="H223" s="5">
        <f t="shared" si="19"/>
        <v>5.3755497091650256E-4</v>
      </c>
    </row>
    <row r="224" spans="1:8">
      <c r="A224" s="3" t="s">
        <v>282</v>
      </c>
      <c r="B224" s="1">
        <f t="shared" si="15"/>
        <v>7</v>
      </c>
      <c r="C224" s="1">
        <f t="shared" si="16"/>
        <v>101104</v>
      </c>
      <c r="D224" s="1">
        <f t="shared" si="17"/>
        <v>18427</v>
      </c>
      <c r="F224" s="1">
        <f t="shared" si="18"/>
        <v>18415.541785867361</v>
      </c>
      <c r="H224" s="5">
        <f t="shared" si="19"/>
        <v>6.2181658070435306E-4</v>
      </c>
    </row>
    <row r="225" spans="1:8">
      <c r="A225" s="3" t="s">
        <v>283</v>
      </c>
      <c r="B225" s="1">
        <f t="shared" si="15"/>
        <v>7</v>
      </c>
      <c r="C225" s="1">
        <f t="shared" si="16"/>
        <v>101103</v>
      </c>
      <c r="D225" s="1">
        <f t="shared" si="17"/>
        <v>18503</v>
      </c>
      <c r="F225" s="1">
        <f t="shared" si="18"/>
        <v>18498.944072948754</v>
      </c>
      <c r="H225" s="5">
        <f t="shared" si="19"/>
        <v>2.1920375351271778E-4</v>
      </c>
    </row>
    <row r="226" spans="1:8">
      <c r="A226" s="3" t="s">
        <v>284</v>
      </c>
      <c r="B226" s="1">
        <f t="shared" si="15"/>
        <v>7</v>
      </c>
      <c r="C226" s="1">
        <f t="shared" si="16"/>
        <v>101102</v>
      </c>
      <c r="D226" s="1">
        <f t="shared" si="17"/>
        <v>18588</v>
      </c>
      <c r="F226" s="1">
        <f t="shared" si="18"/>
        <v>18582.347027977466</v>
      </c>
      <c r="H226" s="5">
        <f t="shared" si="19"/>
        <v>3.0411943310380374E-4</v>
      </c>
    </row>
    <row r="227" spans="1:8">
      <c r="A227" s="3" t="s">
        <v>285</v>
      </c>
      <c r="B227" s="1">
        <f t="shared" si="15"/>
        <v>7</v>
      </c>
      <c r="C227" s="1">
        <f t="shared" si="16"/>
        <v>101101</v>
      </c>
      <c r="D227" s="1">
        <f t="shared" si="17"/>
        <v>18672</v>
      </c>
      <c r="F227" s="1">
        <f t="shared" si="18"/>
        <v>18665.750650963342</v>
      </c>
      <c r="H227" s="5">
        <f t="shared" si="19"/>
        <v>3.3469092955536655E-4</v>
      </c>
    </row>
    <row r="228" spans="1:8">
      <c r="A228" s="3" t="s">
        <v>286</v>
      </c>
      <c r="B228" s="1">
        <f t="shared" si="15"/>
        <v>7</v>
      </c>
      <c r="C228" s="1">
        <f t="shared" si="16"/>
        <v>101100</v>
      </c>
      <c r="D228" s="1">
        <f t="shared" si="17"/>
        <v>18757</v>
      </c>
      <c r="F228" s="1">
        <f t="shared" si="18"/>
        <v>18749.154941921151</v>
      </c>
      <c r="H228" s="5">
        <f t="shared" si="19"/>
        <v>4.182469520098376E-4</v>
      </c>
    </row>
    <row r="229" spans="1:8">
      <c r="A229" s="3" t="s">
        <v>287</v>
      </c>
      <c r="B229" s="1">
        <f t="shared" si="15"/>
        <v>7</v>
      </c>
      <c r="C229" s="1">
        <f t="shared" si="16"/>
        <v>101099</v>
      </c>
      <c r="D229" s="1">
        <f t="shared" si="17"/>
        <v>18841</v>
      </c>
      <c r="F229" s="1">
        <f t="shared" si="18"/>
        <v>18832.55990086565</v>
      </c>
      <c r="H229" s="5">
        <f t="shared" si="19"/>
        <v>4.4796449946128236E-4</v>
      </c>
    </row>
    <row r="230" spans="1:8">
      <c r="A230" s="3" t="s">
        <v>288</v>
      </c>
      <c r="B230" s="1">
        <f t="shared" si="15"/>
        <v>7</v>
      </c>
      <c r="C230" s="1">
        <f t="shared" si="16"/>
        <v>101098</v>
      </c>
      <c r="D230" s="1">
        <f t="shared" si="17"/>
        <v>18926</v>
      </c>
      <c r="F230" s="1">
        <f t="shared" si="18"/>
        <v>18915.965527801764</v>
      </c>
      <c r="H230" s="5">
        <f t="shared" si="19"/>
        <v>5.3019508603172733E-4</v>
      </c>
    </row>
    <row r="231" spans="1:8">
      <c r="A231" s="3" t="s">
        <v>289</v>
      </c>
      <c r="B231" s="1">
        <f t="shared" si="15"/>
        <v>7</v>
      </c>
      <c r="C231" s="1">
        <f t="shared" si="16"/>
        <v>101097</v>
      </c>
      <c r="D231" s="1">
        <f t="shared" si="17"/>
        <v>19010</v>
      </c>
      <c r="F231" s="1">
        <f t="shared" si="18"/>
        <v>18999.371822749181</v>
      </c>
      <c r="H231" s="5">
        <f t="shared" si="19"/>
        <v>5.590834955717588E-4</v>
      </c>
    </row>
    <row r="232" spans="1:8">
      <c r="A232" s="3" t="s">
        <v>290</v>
      </c>
      <c r="B232" s="1">
        <f t="shared" si="15"/>
        <v>7</v>
      </c>
      <c r="C232" s="1">
        <f t="shared" si="16"/>
        <v>101096</v>
      </c>
      <c r="D232" s="1">
        <f t="shared" si="17"/>
        <v>19095</v>
      </c>
      <c r="F232" s="1">
        <f t="shared" si="18"/>
        <v>19082.778785712821</v>
      </c>
      <c r="H232" s="5">
        <f t="shared" si="19"/>
        <v>6.400216961078536E-4</v>
      </c>
    </row>
    <row r="233" spans="1:8">
      <c r="A233" s="3" t="s">
        <v>291</v>
      </c>
      <c r="B233" s="1">
        <f t="shared" si="15"/>
        <v>7</v>
      </c>
      <c r="C233" s="1">
        <f t="shared" si="16"/>
        <v>101095</v>
      </c>
      <c r="D233" s="1">
        <f t="shared" si="17"/>
        <v>19171</v>
      </c>
      <c r="F233" s="1">
        <f t="shared" si="18"/>
        <v>19166.186416707449</v>
      </c>
      <c r="H233" s="5">
        <f t="shared" si="19"/>
        <v>2.5108670870329676E-4</v>
      </c>
    </row>
    <row r="234" spans="1:8">
      <c r="A234" s="3" t="s">
        <v>292</v>
      </c>
      <c r="B234" s="1">
        <f t="shared" si="15"/>
        <v>7</v>
      </c>
      <c r="C234" s="1">
        <f t="shared" si="16"/>
        <v>101094</v>
      </c>
      <c r="D234" s="1">
        <f t="shared" si="17"/>
        <v>19255</v>
      </c>
      <c r="F234" s="1">
        <f t="shared" si="18"/>
        <v>19249.594715747833</v>
      </c>
      <c r="H234" s="5">
        <f t="shared" si="19"/>
        <v>2.8072107256125128E-4</v>
      </c>
    </row>
    <row r="235" spans="1:8">
      <c r="A235" s="3" t="s">
        <v>293</v>
      </c>
      <c r="B235" s="1">
        <f t="shared" si="15"/>
        <v>7</v>
      </c>
      <c r="C235" s="1">
        <f t="shared" si="16"/>
        <v>101093</v>
      </c>
      <c r="D235" s="1">
        <f t="shared" si="17"/>
        <v>19340</v>
      </c>
      <c r="F235" s="1">
        <f t="shared" si="18"/>
        <v>19333.00368284381</v>
      </c>
      <c r="H235" s="5">
        <f t="shared" si="19"/>
        <v>3.6175373093021428E-4</v>
      </c>
    </row>
    <row r="236" spans="1:8">
      <c r="A236" s="3" t="s">
        <v>294</v>
      </c>
      <c r="B236" s="1">
        <f t="shared" si="15"/>
        <v>7</v>
      </c>
      <c r="C236" s="1">
        <f t="shared" si="16"/>
        <v>101092</v>
      </c>
      <c r="D236" s="1">
        <f t="shared" si="17"/>
        <v>19425</v>
      </c>
      <c r="F236" s="1">
        <f t="shared" si="18"/>
        <v>19416.413318010149</v>
      </c>
      <c r="H236" s="5">
        <f t="shared" si="19"/>
        <v>4.4204283088036339E-4</v>
      </c>
    </row>
    <row r="237" spans="1:8">
      <c r="A237" s="3" t="s">
        <v>295</v>
      </c>
      <c r="B237" s="1">
        <f t="shared" si="15"/>
        <v>7</v>
      </c>
      <c r="C237" s="1">
        <f t="shared" si="16"/>
        <v>101091</v>
      </c>
      <c r="D237" s="1">
        <f t="shared" si="17"/>
        <v>19509</v>
      </c>
      <c r="F237" s="1">
        <f t="shared" si="18"/>
        <v>19499.82362125177</v>
      </c>
      <c r="H237" s="5">
        <f t="shared" si="19"/>
        <v>4.7036643335027374E-4</v>
      </c>
    </row>
    <row r="238" spans="1:8">
      <c r="A238" s="3" t="s">
        <v>296</v>
      </c>
      <c r="B238" s="1">
        <f t="shared" si="15"/>
        <v>7</v>
      </c>
      <c r="C238" s="1">
        <f t="shared" si="16"/>
        <v>101090</v>
      </c>
      <c r="D238" s="1">
        <f t="shared" si="17"/>
        <v>19594</v>
      </c>
      <c r="F238" s="1">
        <f t="shared" si="18"/>
        <v>19583.234592583442</v>
      </c>
      <c r="H238" s="5">
        <f t="shared" si="19"/>
        <v>5.4942367135645844E-4</v>
      </c>
    </row>
    <row r="239" spans="1:8">
      <c r="A239" s="3" t="s">
        <v>297</v>
      </c>
      <c r="B239" s="1">
        <f t="shared" si="15"/>
        <v>7</v>
      </c>
      <c r="C239" s="1">
        <f t="shared" si="16"/>
        <v>101089</v>
      </c>
      <c r="D239" s="1">
        <f t="shared" si="17"/>
        <v>19678</v>
      </c>
      <c r="F239" s="1">
        <f t="shared" si="18"/>
        <v>19666.646232019924</v>
      </c>
      <c r="H239" s="5">
        <f t="shared" si="19"/>
        <v>5.7697774062789127E-4</v>
      </c>
    </row>
    <row r="240" spans="1:8">
      <c r="A240" s="3" t="s">
        <v>298</v>
      </c>
      <c r="B240" s="1">
        <f t="shared" si="15"/>
        <v>7</v>
      </c>
      <c r="C240" s="1">
        <f t="shared" si="16"/>
        <v>101088</v>
      </c>
      <c r="D240" s="1">
        <f t="shared" si="17"/>
        <v>19763</v>
      </c>
      <c r="F240" s="1">
        <f t="shared" si="18"/>
        <v>19750.058539571066</v>
      </c>
      <c r="H240" s="5">
        <f t="shared" si="19"/>
        <v>6.5483279000830231E-4</v>
      </c>
    </row>
    <row r="241" spans="1:8">
      <c r="A241" s="3" t="s">
        <v>299</v>
      </c>
      <c r="B241" s="1">
        <f t="shared" si="15"/>
        <v>7</v>
      </c>
      <c r="C241" s="1">
        <f t="shared" si="16"/>
        <v>101087</v>
      </c>
      <c r="D241" s="1">
        <f t="shared" si="17"/>
        <v>19839</v>
      </c>
      <c r="F241" s="1">
        <f t="shared" si="18"/>
        <v>19833.471515251622</v>
      </c>
      <c r="H241" s="5">
        <f t="shared" si="19"/>
        <v>2.7866751088150135E-4</v>
      </c>
    </row>
    <row r="242" spans="1:8">
      <c r="A242" s="3" t="s">
        <v>300</v>
      </c>
      <c r="B242" s="1">
        <f t="shared" si="15"/>
        <v>7</v>
      </c>
      <c r="C242" s="1">
        <f t="shared" si="16"/>
        <v>101086</v>
      </c>
      <c r="D242" s="1">
        <f t="shared" si="17"/>
        <v>19923</v>
      </c>
      <c r="F242" s="1">
        <f t="shared" si="18"/>
        <v>19916.885159066525</v>
      </c>
      <c r="H242" s="5">
        <f t="shared" si="19"/>
        <v>3.0692370293001179E-4</v>
      </c>
    </row>
    <row r="243" spans="1:8">
      <c r="A243" s="3" t="s">
        <v>12</v>
      </c>
      <c r="B243" s="1">
        <f t="shared" si="15"/>
        <v>7</v>
      </c>
      <c r="C243" s="1">
        <f t="shared" si="16"/>
        <v>101085</v>
      </c>
      <c r="D243" s="1">
        <f t="shared" si="17"/>
        <v>20008</v>
      </c>
      <c r="F243" s="1">
        <f t="shared" si="18"/>
        <v>20000.299471035454</v>
      </c>
      <c r="H243" s="5">
        <f t="shared" si="19"/>
        <v>3.848724992275995E-4</v>
      </c>
    </row>
    <row r="244" spans="1:8">
      <c r="A244" s="3" t="s">
        <v>301</v>
      </c>
      <c r="B244" s="1">
        <f t="shared" si="15"/>
        <v>7</v>
      </c>
      <c r="C244" s="1">
        <f t="shared" si="16"/>
        <v>101084</v>
      </c>
      <c r="D244" s="1">
        <f t="shared" si="17"/>
        <v>20092</v>
      </c>
      <c r="F244" s="1">
        <f t="shared" si="18"/>
        <v>20083.714451168256</v>
      </c>
      <c r="H244" s="5">
        <f t="shared" si="19"/>
        <v>4.1238049132707815E-4</v>
      </c>
    </row>
    <row r="245" spans="1:8">
      <c r="A245" s="3" t="s">
        <v>302</v>
      </c>
      <c r="B245" s="1">
        <f t="shared" si="15"/>
        <v>7</v>
      </c>
      <c r="C245" s="1">
        <f t="shared" si="16"/>
        <v>101083</v>
      </c>
      <c r="D245" s="1">
        <f t="shared" si="17"/>
        <v>20177</v>
      </c>
      <c r="F245" s="1">
        <f t="shared" si="18"/>
        <v>20167.130099474773</v>
      </c>
      <c r="H245" s="5">
        <f t="shared" si="19"/>
        <v>4.8916590797578544E-4</v>
      </c>
    </row>
    <row r="246" spans="1:8">
      <c r="A246" s="3" t="s">
        <v>303</v>
      </c>
      <c r="B246" s="1">
        <f t="shared" si="15"/>
        <v>7</v>
      </c>
      <c r="C246" s="1">
        <f t="shared" si="16"/>
        <v>101082</v>
      </c>
      <c r="D246" s="1">
        <f t="shared" si="17"/>
        <v>20261</v>
      </c>
      <c r="F246" s="1">
        <f t="shared" si="18"/>
        <v>20250.546415969769</v>
      </c>
      <c r="H246" s="5">
        <f t="shared" si="19"/>
        <v>5.1594610484332259E-4</v>
      </c>
    </row>
    <row r="247" spans="1:8">
      <c r="A247" s="3" t="s">
        <v>304</v>
      </c>
      <c r="B247" s="1">
        <f t="shared" si="15"/>
        <v>7</v>
      </c>
      <c r="C247" s="1">
        <f t="shared" si="16"/>
        <v>101081</v>
      </c>
      <c r="D247" s="1">
        <f t="shared" si="17"/>
        <v>20346</v>
      </c>
      <c r="F247" s="1">
        <f t="shared" si="18"/>
        <v>20333.963400663091</v>
      </c>
      <c r="H247" s="5">
        <f t="shared" si="19"/>
        <v>5.9159536699639702E-4</v>
      </c>
    </row>
    <row r="248" spans="1:8">
      <c r="A248" s="3" t="s">
        <v>305</v>
      </c>
      <c r="B248" s="1">
        <f t="shared" si="15"/>
        <v>7</v>
      </c>
      <c r="C248" s="1">
        <f t="shared" si="16"/>
        <v>101080</v>
      </c>
      <c r="D248" s="1">
        <f t="shared" si="17"/>
        <v>20422</v>
      </c>
      <c r="F248" s="1">
        <f t="shared" si="18"/>
        <v>20417.381053569501</v>
      </c>
      <c r="H248" s="5">
        <f t="shared" si="19"/>
        <v>2.2617502842517425E-4</v>
      </c>
    </row>
    <row r="249" spans="1:8">
      <c r="A249" s="3" t="s">
        <v>306</v>
      </c>
      <c r="B249" s="1">
        <f t="shared" si="15"/>
        <v>7</v>
      </c>
      <c r="C249" s="1">
        <f t="shared" si="16"/>
        <v>101079</v>
      </c>
      <c r="D249" s="1">
        <f t="shared" si="17"/>
        <v>20507</v>
      </c>
      <c r="F249" s="1">
        <f t="shared" si="18"/>
        <v>20500.799374693921</v>
      </c>
      <c r="H249" s="5">
        <f t="shared" si="19"/>
        <v>3.0236628010333146E-4</v>
      </c>
    </row>
    <row r="250" spans="1:8">
      <c r="A250" s="3" t="s">
        <v>307</v>
      </c>
      <c r="B250" s="1">
        <f t="shared" si="15"/>
        <v>7</v>
      </c>
      <c r="C250" s="1">
        <f t="shared" si="16"/>
        <v>101078</v>
      </c>
      <c r="D250" s="1">
        <f t="shared" si="17"/>
        <v>20591</v>
      </c>
      <c r="F250" s="1">
        <f t="shared" si="18"/>
        <v>20584.218364056036</v>
      </c>
      <c r="H250" s="5">
        <f t="shared" si="19"/>
        <v>3.2934951891427905E-4</v>
      </c>
    </row>
    <row r="251" spans="1:8">
      <c r="A251" s="3" t="s">
        <v>308</v>
      </c>
      <c r="B251" s="1">
        <f t="shared" si="15"/>
        <v>7</v>
      </c>
      <c r="C251" s="1">
        <f t="shared" si="16"/>
        <v>101077</v>
      </c>
      <c r="D251" s="1">
        <f t="shared" si="17"/>
        <v>20676</v>
      </c>
      <c r="F251" s="1">
        <f t="shared" si="18"/>
        <v>20667.638021665687</v>
      </c>
      <c r="H251" s="5">
        <f t="shared" si="19"/>
        <v>4.0442920943668407E-4</v>
      </c>
    </row>
    <row r="252" spans="1:8">
      <c r="A252" s="3" t="s">
        <v>309</v>
      </c>
      <c r="B252" s="1">
        <f t="shared" si="15"/>
        <v>7</v>
      </c>
      <c r="C252" s="1">
        <f t="shared" si="16"/>
        <v>101076</v>
      </c>
      <c r="D252" s="1">
        <f t="shared" si="17"/>
        <v>20760</v>
      </c>
      <c r="F252" s="1">
        <f t="shared" si="18"/>
        <v>20751.058347532726</v>
      </c>
      <c r="H252" s="5">
        <f t="shared" si="19"/>
        <v>4.3071543676658251E-4</v>
      </c>
    </row>
    <row r="253" spans="1:8">
      <c r="A253" s="3" t="s">
        <v>310</v>
      </c>
      <c r="B253" s="1">
        <f t="shared" si="15"/>
        <v>7</v>
      </c>
      <c r="C253" s="1">
        <f t="shared" si="16"/>
        <v>101075</v>
      </c>
      <c r="D253" s="1">
        <f t="shared" si="17"/>
        <v>20845</v>
      </c>
      <c r="F253" s="1">
        <f t="shared" si="18"/>
        <v>20834.479341666989</v>
      </c>
      <c r="H253" s="5">
        <f t="shared" si="19"/>
        <v>5.0470896296526469E-4</v>
      </c>
    </row>
    <row r="254" spans="1:8">
      <c r="A254" s="3" t="s">
        <v>311</v>
      </c>
      <c r="B254" s="1">
        <f t="shared" si="15"/>
        <v>7</v>
      </c>
      <c r="C254" s="1">
        <f t="shared" si="16"/>
        <v>101074</v>
      </c>
      <c r="D254" s="1">
        <f t="shared" si="17"/>
        <v>20929</v>
      </c>
      <c r="F254" s="1">
        <f t="shared" si="18"/>
        <v>20917.901004088166</v>
      </c>
      <c r="H254" s="5">
        <f t="shared" si="19"/>
        <v>5.3031658998682249E-4</v>
      </c>
    </row>
    <row r="255" spans="1:8">
      <c r="A255" s="3" t="s">
        <v>312</v>
      </c>
      <c r="B255" s="1">
        <f t="shared" si="15"/>
        <v>7</v>
      </c>
      <c r="C255" s="1">
        <f t="shared" si="16"/>
        <v>101073</v>
      </c>
      <c r="D255" s="1">
        <f t="shared" si="17"/>
        <v>21014</v>
      </c>
      <c r="F255" s="1">
        <f t="shared" si="18"/>
        <v>21001.323334806097</v>
      </c>
      <c r="H255" s="5">
        <f t="shared" si="19"/>
        <v>6.032485578139963E-4</v>
      </c>
    </row>
    <row r="256" spans="1:8">
      <c r="A256" s="3" t="s">
        <v>313</v>
      </c>
      <c r="B256" s="1">
        <f t="shared" si="15"/>
        <v>7</v>
      </c>
      <c r="C256" s="1">
        <f t="shared" si="16"/>
        <v>101072</v>
      </c>
      <c r="D256" s="1">
        <f t="shared" si="17"/>
        <v>21090</v>
      </c>
      <c r="F256" s="1">
        <f t="shared" si="18"/>
        <v>21084.746333825708</v>
      </c>
      <c r="H256" s="5">
        <f t="shared" si="19"/>
        <v>2.4910697839224507E-4</v>
      </c>
    </row>
    <row r="257" spans="1:8">
      <c r="A257" s="3" t="s">
        <v>314</v>
      </c>
      <c r="B257" s="1">
        <f t="shared" si="15"/>
        <v>7</v>
      </c>
      <c r="C257" s="1">
        <f t="shared" si="16"/>
        <v>101071</v>
      </c>
      <c r="D257" s="1">
        <f t="shared" si="17"/>
        <v>21174</v>
      </c>
      <c r="F257" s="1">
        <f t="shared" si="18"/>
        <v>21168.17000116668</v>
      </c>
      <c r="H257" s="5">
        <f t="shared" si="19"/>
        <v>2.7533762318504454E-4</v>
      </c>
    </row>
    <row r="258" spans="1:8">
      <c r="A258" s="3" t="s">
        <v>315</v>
      </c>
      <c r="B258" s="1">
        <f t="shared" si="15"/>
        <v>7</v>
      </c>
      <c r="C258" s="1">
        <f t="shared" si="16"/>
        <v>101070</v>
      </c>
      <c r="D258" s="1">
        <f t="shared" si="17"/>
        <v>21259</v>
      </c>
      <c r="F258" s="1">
        <f t="shared" si="18"/>
        <v>21251.594336833936</v>
      </c>
      <c r="H258" s="5">
        <f t="shared" si="19"/>
        <v>3.4835425777619768E-4</v>
      </c>
    </row>
    <row r="259" spans="1:8">
      <c r="A259" s="3" t="s">
        <v>316</v>
      </c>
      <c r="B259" s="1">
        <f t="shared" si="15"/>
        <v>7</v>
      </c>
      <c r="C259" s="1">
        <f t="shared" si="16"/>
        <v>101069</v>
      </c>
      <c r="D259" s="1">
        <f t="shared" si="17"/>
        <v>21343</v>
      </c>
      <c r="F259" s="1">
        <f t="shared" si="18"/>
        <v>21335.019340847168</v>
      </c>
      <c r="H259" s="5">
        <f t="shared" si="19"/>
        <v>3.7392396349305305E-4</v>
      </c>
    </row>
    <row r="260" spans="1:8">
      <c r="A260" s="3" t="s">
        <v>317</v>
      </c>
      <c r="B260" s="1">
        <f t="shared" ref="B260:B323" si="20">IF(ISERROR(SEARCH(" ",A260)), 0, SEARCH(" ",A260))</f>
        <v>7</v>
      </c>
      <c r="C260" s="1">
        <f t="shared" ref="C260:C323" si="21">IF(0=B260,-1,LEFT(A260,B260-1)+0)</f>
        <v>101068</v>
      </c>
      <c r="D260" s="1">
        <f t="shared" ref="D260:D323" si="22">IF(B260=0,-1,RIGHT(A260,LEN(A260)-B260)+0)</f>
        <v>21428</v>
      </c>
      <c r="F260" s="1">
        <f t="shared" ref="F260:F323" si="23">IF(C260&lt;0,443300000,44330*(1-POWER(C260/$A$1,1/5.255))*1000)</f>
        <v>21418.445013216209</v>
      </c>
      <c r="H260" s="5">
        <f t="shared" ref="H260:H323" si="24">IF(D260&gt;0,ABS((F260-D260)/D260),0)</f>
        <v>4.4591127421088339E-4</v>
      </c>
    </row>
    <row r="261" spans="1:8">
      <c r="A261" s="3" t="s">
        <v>318</v>
      </c>
      <c r="B261" s="1">
        <f t="shared" si="20"/>
        <v>7</v>
      </c>
      <c r="C261" s="1">
        <f t="shared" si="21"/>
        <v>101067</v>
      </c>
      <c r="D261" s="1">
        <f t="shared" si="22"/>
        <v>21513</v>
      </c>
      <c r="F261" s="1">
        <f t="shared" si="23"/>
        <v>21501.871353950915</v>
      </c>
      <c r="H261" s="5">
        <f t="shared" si="24"/>
        <v>5.1729865890785278E-4</v>
      </c>
    </row>
    <row r="262" spans="1:8">
      <c r="A262" s="3" t="s">
        <v>319</v>
      </c>
      <c r="B262" s="1">
        <f t="shared" si="20"/>
        <v>7</v>
      </c>
      <c r="C262" s="1">
        <f t="shared" si="21"/>
        <v>101066</v>
      </c>
      <c r="D262" s="1">
        <f t="shared" si="22"/>
        <v>21597</v>
      </c>
      <c r="F262" s="1">
        <f t="shared" si="23"/>
        <v>21585.29836306112</v>
      </c>
      <c r="H262" s="5">
        <f t="shared" si="24"/>
        <v>5.4181770333288216E-4</v>
      </c>
    </row>
    <row r="263" spans="1:8">
      <c r="A263" s="3" t="s">
        <v>13</v>
      </c>
      <c r="B263" s="1">
        <f t="shared" si="20"/>
        <v>7</v>
      </c>
      <c r="C263" s="1">
        <f t="shared" si="21"/>
        <v>101065</v>
      </c>
      <c r="D263" s="1">
        <f t="shared" si="22"/>
        <v>21682</v>
      </c>
      <c r="F263" s="1">
        <f t="shared" si="23"/>
        <v>21668.726040566515</v>
      </c>
      <c r="H263" s="5">
        <f t="shared" si="24"/>
        <v>6.1221102451274273E-4</v>
      </c>
    </row>
    <row r="264" spans="1:8">
      <c r="A264" s="3" t="s">
        <v>320</v>
      </c>
      <c r="B264" s="1">
        <f t="shared" si="20"/>
        <v>7</v>
      </c>
      <c r="C264" s="1">
        <f t="shared" si="21"/>
        <v>101064</v>
      </c>
      <c r="D264" s="1">
        <f t="shared" si="22"/>
        <v>21758</v>
      </c>
      <c r="F264" s="1">
        <f t="shared" si="23"/>
        <v>21752.154386472019</v>
      </c>
      <c r="H264" s="5">
        <f t="shared" si="24"/>
        <v>2.6866502104886417E-4</v>
      </c>
    </row>
    <row r="265" spans="1:8">
      <c r="A265" s="3" t="s">
        <v>321</v>
      </c>
      <c r="B265" s="1">
        <f t="shared" si="20"/>
        <v>7</v>
      </c>
      <c r="C265" s="1">
        <f t="shared" si="21"/>
        <v>101063</v>
      </c>
      <c r="D265" s="1">
        <f t="shared" si="22"/>
        <v>21842</v>
      </c>
      <c r="F265" s="1">
        <f t="shared" si="23"/>
        <v>21835.583400792395</v>
      </c>
      <c r="H265" s="5">
        <f t="shared" si="24"/>
        <v>2.9377342769000239E-4</v>
      </c>
    </row>
    <row r="266" spans="1:8">
      <c r="A266" s="3" t="s">
        <v>322</v>
      </c>
      <c r="B266" s="1">
        <f t="shared" si="20"/>
        <v>7</v>
      </c>
      <c r="C266" s="1">
        <f t="shared" si="21"/>
        <v>101062</v>
      </c>
      <c r="D266" s="1">
        <f t="shared" si="22"/>
        <v>21927</v>
      </c>
      <c r="F266" s="1">
        <f t="shared" si="23"/>
        <v>21919.013083537491</v>
      </c>
      <c r="H266" s="5">
        <f t="shared" si="24"/>
        <v>3.6425030612983154E-4</v>
      </c>
    </row>
    <row r="267" spans="1:8">
      <c r="A267" s="3" t="s">
        <v>323</v>
      </c>
      <c r="B267" s="1">
        <f t="shared" si="20"/>
        <v>7</v>
      </c>
      <c r="C267" s="1">
        <f t="shared" si="21"/>
        <v>101061</v>
      </c>
      <c r="D267" s="1">
        <f t="shared" si="22"/>
        <v>22011</v>
      </c>
      <c r="F267" s="1">
        <f t="shared" si="23"/>
        <v>22002.443434722067</v>
      </c>
      <c r="H267" s="5">
        <f t="shared" si="24"/>
        <v>3.8874041515302621E-4</v>
      </c>
    </row>
    <row r="268" spans="1:8">
      <c r="A268" s="3" t="s">
        <v>324</v>
      </c>
      <c r="B268" s="1">
        <f t="shared" si="20"/>
        <v>7</v>
      </c>
      <c r="C268" s="1">
        <f t="shared" si="21"/>
        <v>101060</v>
      </c>
      <c r="D268" s="1">
        <f t="shared" si="22"/>
        <v>22096</v>
      </c>
      <c r="F268" s="1">
        <f t="shared" si="23"/>
        <v>22085.87445435597</v>
      </c>
      <c r="H268" s="5">
        <f t="shared" si="24"/>
        <v>4.5825242777110579E-4</v>
      </c>
    </row>
    <row r="269" spans="1:8">
      <c r="A269" s="3" t="s">
        <v>325</v>
      </c>
      <c r="B269" s="1">
        <f t="shared" si="20"/>
        <v>7</v>
      </c>
      <c r="C269" s="1">
        <f t="shared" si="21"/>
        <v>101059</v>
      </c>
      <c r="D269" s="1">
        <f t="shared" si="22"/>
        <v>22180</v>
      </c>
      <c r="F269" s="1">
        <f t="shared" si="23"/>
        <v>22169.306142449044</v>
      </c>
      <c r="H269" s="5">
        <f t="shared" si="24"/>
        <v>4.8213965513776947E-4</v>
      </c>
    </row>
    <row r="270" spans="1:8">
      <c r="A270" s="3" t="s">
        <v>326</v>
      </c>
      <c r="B270" s="1">
        <f t="shared" si="20"/>
        <v>7</v>
      </c>
      <c r="C270" s="1">
        <f t="shared" si="21"/>
        <v>101058</v>
      </c>
      <c r="D270" s="1">
        <f t="shared" si="22"/>
        <v>22265</v>
      </c>
      <c r="F270" s="1">
        <f t="shared" si="23"/>
        <v>22252.738499020976</v>
      </c>
      <c r="H270" s="5">
        <f t="shared" si="24"/>
        <v>5.5070743224901306E-4</v>
      </c>
    </row>
    <row r="271" spans="1:8">
      <c r="A271" s="3" t="s">
        <v>327</v>
      </c>
      <c r="B271" s="1">
        <f t="shared" si="20"/>
        <v>7</v>
      </c>
      <c r="C271" s="1">
        <f t="shared" si="21"/>
        <v>101057</v>
      </c>
      <c r="D271" s="1">
        <f t="shared" si="22"/>
        <v>22341</v>
      </c>
      <c r="F271" s="1">
        <f t="shared" si="23"/>
        <v>22336.171524076679</v>
      </c>
      <c r="H271" s="5">
        <f t="shared" si="24"/>
        <v>2.1612622189342884E-4</v>
      </c>
    </row>
    <row r="272" spans="1:8">
      <c r="A272" s="3" t="s">
        <v>328</v>
      </c>
      <c r="B272" s="1">
        <f t="shared" si="20"/>
        <v>7</v>
      </c>
      <c r="C272" s="1">
        <f t="shared" si="21"/>
        <v>101056</v>
      </c>
      <c r="D272" s="1">
        <f t="shared" si="22"/>
        <v>22426</v>
      </c>
      <c r="F272" s="1">
        <f t="shared" si="23"/>
        <v>22419.605217630928</v>
      </c>
      <c r="H272" s="5">
        <f t="shared" si="24"/>
        <v>2.8515037764524859E-4</v>
      </c>
    </row>
    <row r="273" spans="1:8">
      <c r="A273" s="3" t="s">
        <v>329</v>
      </c>
      <c r="B273" s="1">
        <f t="shared" si="20"/>
        <v>7</v>
      </c>
      <c r="C273" s="1">
        <f t="shared" si="21"/>
        <v>101055</v>
      </c>
      <c r="D273" s="1">
        <f t="shared" si="22"/>
        <v>22510</v>
      </c>
      <c r="F273" s="1">
        <f t="shared" si="23"/>
        <v>22503.039579698481</v>
      </c>
      <c r="H273" s="5">
        <f t="shared" si="24"/>
        <v>3.0921458469652387E-4</v>
      </c>
    </row>
    <row r="274" spans="1:8">
      <c r="A274" s="3" t="s">
        <v>330</v>
      </c>
      <c r="B274" s="1">
        <f t="shared" si="20"/>
        <v>7</v>
      </c>
      <c r="C274" s="1">
        <f t="shared" si="21"/>
        <v>101054</v>
      </c>
      <c r="D274" s="1">
        <f t="shared" si="22"/>
        <v>22595</v>
      </c>
      <c r="F274" s="1">
        <f t="shared" si="23"/>
        <v>22586.474610284266</v>
      </c>
      <c r="H274" s="5">
        <f t="shared" si="24"/>
        <v>3.77313109791303E-4</v>
      </c>
    </row>
    <row r="275" spans="1:8">
      <c r="A275" s="3" t="s">
        <v>331</v>
      </c>
      <c r="B275" s="1">
        <f t="shared" si="20"/>
        <v>7</v>
      </c>
      <c r="C275" s="1">
        <f t="shared" si="21"/>
        <v>101053</v>
      </c>
      <c r="D275" s="1">
        <f t="shared" si="22"/>
        <v>22679</v>
      </c>
      <c r="F275" s="1">
        <f t="shared" si="23"/>
        <v>22669.910309403043</v>
      </c>
      <c r="H275" s="5">
        <f t="shared" si="24"/>
        <v>4.0079768053955835E-4</v>
      </c>
    </row>
    <row r="276" spans="1:8">
      <c r="A276" s="3" t="s">
        <v>332</v>
      </c>
      <c r="B276" s="1">
        <f t="shared" si="20"/>
        <v>7</v>
      </c>
      <c r="C276" s="1">
        <f t="shared" si="21"/>
        <v>101052</v>
      </c>
      <c r="D276" s="1">
        <f t="shared" si="22"/>
        <v>22764</v>
      </c>
      <c r="F276" s="1">
        <f t="shared" si="23"/>
        <v>22753.346677069578</v>
      </c>
      <c r="H276" s="5">
        <f t="shared" si="24"/>
        <v>4.6798993720006553E-4</v>
      </c>
    </row>
    <row r="277" spans="1:8">
      <c r="A277" s="3" t="s">
        <v>333</v>
      </c>
      <c r="B277" s="1">
        <f t="shared" si="20"/>
        <v>7</v>
      </c>
      <c r="C277" s="1">
        <f t="shared" si="21"/>
        <v>101051</v>
      </c>
      <c r="D277" s="1">
        <f t="shared" si="22"/>
        <v>22848</v>
      </c>
      <c r="F277" s="1">
        <f t="shared" si="23"/>
        <v>22836.783713293713</v>
      </c>
      <c r="H277" s="5">
        <f t="shared" si="24"/>
        <v>4.9090890696284421E-4</v>
      </c>
    </row>
    <row r="278" spans="1:8">
      <c r="A278" s="3" t="s">
        <v>334</v>
      </c>
      <c r="B278" s="1">
        <f t="shared" si="20"/>
        <v>7</v>
      </c>
      <c r="C278" s="1">
        <f t="shared" si="21"/>
        <v>101050</v>
      </c>
      <c r="D278" s="1">
        <f t="shared" si="22"/>
        <v>22933</v>
      </c>
      <c r="F278" s="1">
        <f t="shared" si="23"/>
        <v>22920.221418090216</v>
      </c>
      <c r="H278" s="5">
        <f t="shared" si="24"/>
        <v>5.5721370556771491E-4</v>
      </c>
    </row>
    <row r="279" spans="1:8">
      <c r="A279" s="3" t="s">
        <v>335</v>
      </c>
      <c r="B279" s="1">
        <f t="shared" si="20"/>
        <v>7</v>
      </c>
      <c r="C279" s="1">
        <f t="shared" si="21"/>
        <v>101049</v>
      </c>
      <c r="D279" s="1">
        <f t="shared" si="22"/>
        <v>23009</v>
      </c>
      <c r="F279" s="1">
        <f t="shared" si="23"/>
        <v>23003.65979146893</v>
      </c>
      <c r="H279" s="5">
        <f t="shared" si="24"/>
        <v>2.3209216094006465E-4</v>
      </c>
    </row>
    <row r="280" spans="1:8">
      <c r="A280" s="3" t="s">
        <v>336</v>
      </c>
      <c r="B280" s="1">
        <f t="shared" si="20"/>
        <v>7</v>
      </c>
      <c r="C280" s="1">
        <f t="shared" si="21"/>
        <v>101048</v>
      </c>
      <c r="D280" s="1">
        <f t="shared" si="22"/>
        <v>23093</v>
      </c>
      <c r="F280" s="1">
        <f t="shared" si="23"/>
        <v>23087.098833434771</v>
      </c>
      <c r="H280" s="5">
        <f t="shared" si="24"/>
        <v>2.5553919218935508E-4</v>
      </c>
    </row>
    <row r="281" spans="1:8">
      <c r="A281" s="3" t="s">
        <v>337</v>
      </c>
      <c r="B281" s="1">
        <f t="shared" si="20"/>
        <v>7</v>
      </c>
      <c r="C281" s="1">
        <f t="shared" si="21"/>
        <v>101047</v>
      </c>
      <c r="D281" s="1">
        <f t="shared" si="22"/>
        <v>23178</v>
      </c>
      <c r="F281" s="1">
        <f t="shared" si="23"/>
        <v>23170.538544012357</v>
      </c>
      <c r="H281" s="5">
        <f t="shared" si="24"/>
        <v>3.2191975095533236E-4</v>
      </c>
    </row>
    <row r="282" spans="1:8">
      <c r="A282" s="3" t="s">
        <v>338</v>
      </c>
      <c r="B282" s="1">
        <f t="shared" si="20"/>
        <v>7</v>
      </c>
      <c r="C282" s="1">
        <f t="shared" si="21"/>
        <v>101046</v>
      </c>
      <c r="D282" s="1">
        <f t="shared" si="22"/>
        <v>23262</v>
      </c>
      <c r="F282" s="1">
        <f t="shared" si="23"/>
        <v>23253.9789232066</v>
      </c>
      <c r="H282" s="5">
        <f t="shared" si="24"/>
        <v>3.4481458143755591E-4</v>
      </c>
    </row>
    <row r="283" spans="1:8">
      <c r="A283" s="3" t="s">
        <v>14</v>
      </c>
      <c r="B283" s="1">
        <f t="shared" si="20"/>
        <v>7</v>
      </c>
      <c r="C283" s="1">
        <f t="shared" si="21"/>
        <v>101045</v>
      </c>
      <c r="D283" s="1">
        <f t="shared" si="22"/>
        <v>23347</v>
      </c>
      <c r="F283" s="1">
        <f t="shared" si="23"/>
        <v>23337.419971032268</v>
      </c>
      <c r="H283" s="5">
        <f t="shared" si="24"/>
        <v>4.1033233253659045E-4</v>
      </c>
    </row>
    <row r="284" spans="1:8">
      <c r="A284" s="3" t="s">
        <v>339</v>
      </c>
      <c r="B284" s="1">
        <f t="shared" si="20"/>
        <v>7</v>
      </c>
      <c r="C284" s="1">
        <f t="shared" si="21"/>
        <v>101044</v>
      </c>
      <c r="D284" s="1">
        <f t="shared" si="22"/>
        <v>23431</v>
      </c>
      <c r="F284" s="1">
        <f t="shared" si="23"/>
        <v>23420.861687494289</v>
      </c>
      <c r="H284" s="5">
        <f t="shared" si="24"/>
        <v>4.3268799904873579E-4</v>
      </c>
    </row>
    <row r="285" spans="1:8">
      <c r="A285" s="3" t="s">
        <v>340</v>
      </c>
      <c r="B285" s="1">
        <f t="shared" si="20"/>
        <v>7</v>
      </c>
      <c r="C285" s="1">
        <f t="shared" si="21"/>
        <v>101043</v>
      </c>
      <c r="D285" s="1">
        <f t="shared" si="22"/>
        <v>23516</v>
      </c>
      <c r="F285" s="1">
        <f t="shared" si="23"/>
        <v>23504.304072617258</v>
      </c>
      <c r="H285" s="5">
        <f t="shared" si="24"/>
        <v>4.9736040919975771E-4</v>
      </c>
    </row>
    <row r="286" spans="1:8">
      <c r="A286" s="3" t="s">
        <v>341</v>
      </c>
      <c r="B286" s="1">
        <f t="shared" si="20"/>
        <v>7</v>
      </c>
      <c r="C286" s="1">
        <f t="shared" si="21"/>
        <v>101042</v>
      </c>
      <c r="D286" s="1">
        <f t="shared" si="22"/>
        <v>23592</v>
      </c>
      <c r="F286" s="1">
        <f t="shared" si="23"/>
        <v>23587.747126401187</v>
      </c>
      <c r="H286" s="5">
        <f t="shared" si="24"/>
        <v>1.8026761609073348E-4</v>
      </c>
    </row>
    <row r="287" spans="1:8">
      <c r="A287" s="3" t="s">
        <v>342</v>
      </c>
      <c r="B287" s="1">
        <f t="shared" si="20"/>
        <v>7</v>
      </c>
      <c r="C287" s="1">
        <f t="shared" si="21"/>
        <v>101041</v>
      </c>
      <c r="D287" s="1">
        <f t="shared" si="22"/>
        <v>23677</v>
      </c>
      <c r="F287" s="1">
        <f t="shared" si="23"/>
        <v>23671.190848865757</v>
      </c>
      <c r="H287" s="5">
        <f t="shared" si="24"/>
        <v>2.4534996554642527E-4</v>
      </c>
    </row>
    <row r="288" spans="1:8">
      <c r="A288" s="3" t="s">
        <v>343</v>
      </c>
      <c r="B288" s="1">
        <f t="shared" si="20"/>
        <v>7</v>
      </c>
      <c r="C288" s="1">
        <f t="shared" si="21"/>
        <v>101040</v>
      </c>
      <c r="D288" s="1">
        <f t="shared" si="22"/>
        <v>23761</v>
      </c>
      <c r="F288" s="1">
        <f t="shared" si="23"/>
        <v>23754.63524001589</v>
      </c>
      <c r="H288" s="5">
        <f t="shared" si="24"/>
        <v>2.6786582989393108E-4</v>
      </c>
    </row>
    <row r="289" spans="1:8">
      <c r="A289" s="3" t="s">
        <v>344</v>
      </c>
      <c r="B289" s="1">
        <f t="shared" si="20"/>
        <v>7</v>
      </c>
      <c r="C289" s="1">
        <f t="shared" si="21"/>
        <v>101039</v>
      </c>
      <c r="D289" s="1">
        <f t="shared" si="22"/>
        <v>23846</v>
      </c>
      <c r="F289" s="1">
        <f t="shared" si="23"/>
        <v>23838.080299871275</v>
      </c>
      <c r="H289" s="5">
        <f t="shared" si="24"/>
        <v>3.3211859971168326E-4</v>
      </c>
    </row>
    <row r="290" spans="1:8">
      <c r="A290" s="3" t="s">
        <v>345</v>
      </c>
      <c r="B290" s="1">
        <f t="shared" si="20"/>
        <v>7</v>
      </c>
      <c r="C290" s="1">
        <f t="shared" si="21"/>
        <v>101038</v>
      </c>
      <c r="D290" s="1">
        <f t="shared" si="22"/>
        <v>23930</v>
      </c>
      <c r="F290" s="1">
        <f t="shared" si="23"/>
        <v>23921.526028436831</v>
      </c>
      <c r="H290" s="5">
        <f t="shared" si="24"/>
        <v>3.5411498383491311E-4</v>
      </c>
    </row>
    <row r="291" spans="1:8">
      <c r="A291" s="3" t="s">
        <v>346</v>
      </c>
      <c r="B291" s="1">
        <f t="shared" si="20"/>
        <v>7</v>
      </c>
      <c r="C291" s="1">
        <f t="shared" si="21"/>
        <v>101037</v>
      </c>
      <c r="D291" s="1">
        <f t="shared" si="22"/>
        <v>24015</v>
      </c>
      <c r="F291" s="1">
        <f t="shared" si="23"/>
        <v>24004.972425732245</v>
      </c>
      <c r="H291" s="5">
        <f t="shared" si="24"/>
        <v>4.175546228505089E-4</v>
      </c>
    </row>
    <row r="292" spans="1:8">
      <c r="A292" s="3" t="s">
        <v>347</v>
      </c>
      <c r="B292" s="1">
        <f t="shared" si="20"/>
        <v>7</v>
      </c>
      <c r="C292" s="1">
        <f t="shared" si="21"/>
        <v>101036</v>
      </c>
      <c r="D292" s="1">
        <f t="shared" si="22"/>
        <v>24099</v>
      </c>
      <c r="F292" s="1">
        <f t="shared" si="23"/>
        <v>24088.419491762437</v>
      </c>
      <c r="H292" s="5">
        <f t="shared" si="24"/>
        <v>4.3904345564391693E-4</v>
      </c>
    </row>
    <row r="293" spans="1:8">
      <c r="A293" s="3" t="s">
        <v>348</v>
      </c>
      <c r="B293" s="1">
        <f t="shared" si="20"/>
        <v>7</v>
      </c>
      <c r="C293" s="1">
        <f t="shared" si="21"/>
        <v>101035</v>
      </c>
      <c r="D293" s="1">
        <f t="shared" si="22"/>
        <v>24184</v>
      </c>
      <c r="F293" s="1">
        <f t="shared" si="23"/>
        <v>24171.867226542177</v>
      </c>
      <c r="H293" s="5">
        <f t="shared" si="24"/>
        <v>5.0168596831883156E-4</v>
      </c>
    </row>
    <row r="294" spans="1:8">
      <c r="A294" s="3" t="s">
        <v>349</v>
      </c>
      <c r="B294" s="1">
        <f t="shared" si="20"/>
        <v>7</v>
      </c>
      <c r="C294" s="1">
        <f t="shared" si="21"/>
        <v>101034</v>
      </c>
      <c r="D294" s="1">
        <f t="shared" si="22"/>
        <v>24260</v>
      </c>
      <c r="F294" s="1">
        <f t="shared" si="23"/>
        <v>24255.315630086221</v>
      </c>
      <c r="H294" s="5">
        <f t="shared" si="24"/>
        <v>1.9309026849871958E-4</v>
      </c>
    </row>
    <row r="295" spans="1:8">
      <c r="A295" s="3" t="s">
        <v>350</v>
      </c>
      <c r="B295" s="1">
        <f t="shared" si="20"/>
        <v>7</v>
      </c>
      <c r="C295" s="1">
        <f t="shared" si="21"/>
        <v>101033</v>
      </c>
      <c r="D295" s="1">
        <f t="shared" si="22"/>
        <v>24344</v>
      </c>
      <c r="F295" s="1">
        <f t="shared" si="23"/>
        <v>24338.764702399501</v>
      </c>
      <c r="H295" s="5">
        <f t="shared" si="24"/>
        <v>2.1505494579767488E-4</v>
      </c>
    </row>
    <row r="296" spans="1:8">
      <c r="A296" s="3" t="s">
        <v>351</v>
      </c>
      <c r="B296" s="1">
        <f t="shared" si="20"/>
        <v>7</v>
      </c>
      <c r="C296" s="1">
        <f t="shared" si="21"/>
        <v>101032</v>
      </c>
      <c r="D296" s="1">
        <f t="shared" si="22"/>
        <v>24429</v>
      </c>
      <c r="F296" s="1">
        <f t="shared" si="23"/>
        <v>24422.214443501696</v>
      </c>
      <c r="H296" s="5">
        <f t="shared" si="24"/>
        <v>2.777664455484783E-4</v>
      </c>
    </row>
    <row r="297" spans="1:8">
      <c r="A297" s="3" t="s">
        <v>352</v>
      </c>
      <c r="B297" s="1">
        <f t="shared" si="20"/>
        <v>7</v>
      </c>
      <c r="C297" s="1">
        <f t="shared" si="21"/>
        <v>101031</v>
      </c>
      <c r="D297" s="1">
        <f t="shared" si="22"/>
        <v>24514</v>
      </c>
      <c r="F297" s="1">
        <f t="shared" si="23"/>
        <v>24505.664853402654</v>
      </c>
      <c r="H297" s="5">
        <f t="shared" si="24"/>
        <v>3.4001577047183102E-4</v>
      </c>
    </row>
    <row r="298" spans="1:8">
      <c r="A298" s="3" t="s">
        <v>353</v>
      </c>
      <c r="B298" s="1">
        <f t="shared" si="20"/>
        <v>7</v>
      </c>
      <c r="C298" s="1">
        <f t="shared" si="21"/>
        <v>101030</v>
      </c>
      <c r="D298" s="1">
        <f t="shared" si="22"/>
        <v>24598</v>
      </c>
      <c r="F298" s="1">
        <f t="shared" si="23"/>
        <v>24589.115932107296</v>
      </c>
      <c r="H298" s="5">
        <f t="shared" si="24"/>
        <v>3.6117033468999427E-4</v>
      </c>
    </row>
    <row r="299" spans="1:8">
      <c r="A299" s="3" t="s">
        <v>354</v>
      </c>
      <c r="B299" s="1">
        <f t="shared" si="20"/>
        <v>7</v>
      </c>
      <c r="C299" s="1">
        <f t="shared" si="21"/>
        <v>101029</v>
      </c>
      <c r="D299" s="1">
        <f t="shared" si="22"/>
        <v>24683</v>
      </c>
      <c r="F299" s="1">
        <f t="shared" si="23"/>
        <v>24672.567679640226</v>
      </c>
      <c r="H299" s="5">
        <f t="shared" si="24"/>
        <v>4.2265204228716794E-4</v>
      </c>
    </row>
    <row r="300" spans="1:8">
      <c r="A300" s="3" t="s">
        <v>355</v>
      </c>
      <c r="B300" s="1">
        <f t="shared" si="20"/>
        <v>7</v>
      </c>
      <c r="C300" s="1">
        <f t="shared" si="21"/>
        <v>101028</v>
      </c>
      <c r="D300" s="1">
        <f t="shared" si="22"/>
        <v>24767</v>
      </c>
      <c r="F300" s="1">
        <f t="shared" si="23"/>
        <v>24756.020096001444</v>
      </c>
      <c r="H300" s="5">
        <f t="shared" si="24"/>
        <v>4.4332797668492465E-4</v>
      </c>
    </row>
    <row r="301" spans="1:8">
      <c r="A301" s="3" t="s">
        <v>356</v>
      </c>
      <c r="B301" s="1">
        <f t="shared" si="20"/>
        <v>7</v>
      </c>
      <c r="C301" s="1">
        <f t="shared" si="21"/>
        <v>101027</v>
      </c>
      <c r="D301" s="1">
        <f t="shared" si="22"/>
        <v>24852</v>
      </c>
      <c r="F301" s="1">
        <f t="shared" si="23"/>
        <v>24839.473181210644</v>
      </c>
      <c r="H301" s="5">
        <f t="shared" si="24"/>
        <v>5.0405676763866825E-4</v>
      </c>
    </row>
    <row r="302" spans="1:8">
      <c r="A302" s="3" t="s">
        <v>357</v>
      </c>
      <c r="B302" s="1">
        <f t="shared" si="20"/>
        <v>7</v>
      </c>
      <c r="C302" s="1">
        <f t="shared" si="21"/>
        <v>101026</v>
      </c>
      <c r="D302" s="1">
        <f t="shared" si="22"/>
        <v>24928</v>
      </c>
      <c r="F302" s="1">
        <f t="shared" si="23"/>
        <v>24922.926935277657</v>
      </c>
      <c r="H302" s="5">
        <f t="shared" si="24"/>
        <v>2.0350869393223197E-4</v>
      </c>
    </row>
    <row r="303" spans="1:8">
      <c r="A303" s="3" t="s">
        <v>15</v>
      </c>
      <c r="B303" s="1">
        <f t="shared" si="20"/>
        <v>7</v>
      </c>
      <c r="C303" s="1">
        <f t="shared" si="21"/>
        <v>101025</v>
      </c>
      <c r="D303" s="1">
        <f t="shared" si="22"/>
        <v>25012</v>
      </c>
      <c r="F303" s="1">
        <f t="shared" si="23"/>
        <v>25006.38135821234</v>
      </c>
      <c r="H303" s="5">
        <f t="shared" si="24"/>
        <v>2.2463784534062554E-4</v>
      </c>
    </row>
    <row r="304" spans="1:8">
      <c r="A304" s="3" t="s">
        <v>358</v>
      </c>
      <c r="B304" s="1">
        <f t="shared" si="20"/>
        <v>7</v>
      </c>
      <c r="C304" s="1">
        <f t="shared" si="21"/>
        <v>101024</v>
      </c>
      <c r="D304" s="1">
        <f t="shared" si="22"/>
        <v>25097</v>
      </c>
      <c r="F304" s="1">
        <f t="shared" si="23"/>
        <v>25089.836450029452</v>
      </c>
      <c r="H304" s="5">
        <f t="shared" si="24"/>
        <v>2.8543451291182401E-4</v>
      </c>
    </row>
    <row r="305" spans="1:8">
      <c r="A305" s="3" t="s">
        <v>359</v>
      </c>
      <c r="B305" s="1">
        <f t="shared" si="20"/>
        <v>7</v>
      </c>
      <c r="C305" s="1">
        <f t="shared" si="21"/>
        <v>101023</v>
      </c>
      <c r="D305" s="1">
        <f t="shared" si="22"/>
        <v>25181</v>
      </c>
      <c r="F305" s="1">
        <f t="shared" si="23"/>
        <v>25173.292210738833</v>
      </c>
      <c r="H305" s="5">
        <f t="shared" si="24"/>
        <v>3.060954394649501E-4</v>
      </c>
    </row>
    <row r="306" spans="1:8">
      <c r="A306" s="3" t="s">
        <v>360</v>
      </c>
      <c r="B306" s="1">
        <f t="shared" si="20"/>
        <v>7</v>
      </c>
      <c r="C306" s="1">
        <f t="shared" si="21"/>
        <v>101022</v>
      </c>
      <c r="D306" s="1">
        <f t="shared" si="22"/>
        <v>25266</v>
      </c>
      <c r="F306" s="1">
        <f t="shared" si="23"/>
        <v>25256.748640350328</v>
      </c>
      <c r="H306" s="5">
        <f t="shared" si="24"/>
        <v>3.6615845997276734E-4</v>
      </c>
    </row>
    <row r="307" spans="1:8">
      <c r="A307" s="3" t="s">
        <v>361</v>
      </c>
      <c r="B307" s="1">
        <f t="shared" si="20"/>
        <v>7</v>
      </c>
      <c r="C307" s="1">
        <f t="shared" si="21"/>
        <v>101021</v>
      </c>
      <c r="D307" s="1">
        <f t="shared" si="22"/>
        <v>25350</v>
      </c>
      <c r="F307" s="1">
        <f t="shared" si="23"/>
        <v>25340.205738883626</v>
      </c>
      <c r="H307" s="5">
        <f t="shared" si="24"/>
        <v>3.8636138526131758E-4</v>
      </c>
    </row>
    <row r="308" spans="1:8">
      <c r="A308" s="3" t="s">
        <v>362</v>
      </c>
      <c r="B308" s="1">
        <f t="shared" si="20"/>
        <v>7</v>
      </c>
      <c r="C308" s="1">
        <f t="shared" si="21"/>
        <v>101020</v>
      </c>
      <c r="D308" s="1">
        <f t="shared" si="22"/>
        <v>25435</v>
      </c>
      <c r="F308" s="1">
        <f t="shared" si="23"/>
        <v>25423.663506343644</v>
      </c>
      <c r="H308" s="5">
        <f t="shared" si="24"/>
        <v>4.4570448816024151E-4</v>
      </c>
    </row>
    <row r="309" spans="1:8">
      <c r="A309" s="3" t="s">
        <v>363</v>
      </c>
      <c r="B309" s="1">
        <f t="shared" si="20"/>
        <v>7</v>
      </c>
      <c r="C309" s="1">
        <f t="shared" si="21"/>
        <v>101019</v>
      </c>
      <c r="D309" s="1">
        <f t="shared" si="22"/>
        <v>25511</v>
      </c>
      <c r="F309" s="1">
        <f t="shared" si="23"/>
        <v>25507.121942750076</v>
      </c>
      <c r="H309" s="5">
        <f t="shared" si="24"/>
        <v>1.520151013258432E-4</v>
      </c>
    </row>
    <row r="310" spans="1:8">
      <c r="A310" s="3" t="s">
        <v>364</v>
      </c>
      <c r="B310" s="1">
        <f t="shared" si="20"/>
        <v>7</v>
      </c>
      <c r="C310" s="1">
        <f t="shared" si="21"/>
        <v>101018</v>
      </c>
      <c r="D310" s="1">
        <f t="shared" si="22"/>
        <v>25596</v>
      </c>
      <c r="F310" s="1">
        <f t="shared" si="23"/>
        <v>25590.581048102911</v>
      </c>
      <c r="H310" s="5">
        <f t="shared" si="24"/>
        <v>2.1171088830633091E-4</v>
      </c>
    </row>
    <row r="311" spans="1:8">
      <c r="A311" s="3" t="s">
        <v>365</v>
      </c>
      <c r="B311" s="1">
        <f t="shared" si="20"/>
        <v>7</v>
      </c>
      <c r="C311" s="1">
        <f t="shared" si="21"/>
        <v>101017</v>
      </c>
      <c r="D311" s="1">
        <f t="shared" si="22"/>
        <v>25680</v>
      </c>
      <c r="F311" s="1">
        <f t="shared" si="23"/>
        <v>25674.040822426767</v>
      </c>
      <c r="H311" s="5">
        <f t="shared" si="24"/>
        <v>2.3205520144989561E-4</v>
      </c>
    </row>
    <row r="312" spans="1:8">
      <c r="A312" s="3" t="s">
        <v>366</v>
      </c>
      <c r="B312" s="1">
        <f t="shared" si="20"/>
        <v>7</v>
      </c>
      <c r="C312" s="1">
        <f t="shared" si="21"/>
        <v>101016</v>
      </c>
      <c r="D312" s="1">
        <f t="shared" si="22"/>
        <v>25765</v>
      </c>
      <c r="F312" s="1">
        <f t="shared" si="23"/>
        <v>25757.501265726565</v>
      </c>
      <c r="H312" s="5">
        <f t="shared" si="24"/>
        <v>2.9104344162370738E-4</v>
      </c>
    </row>
    <row r="313" spans="1:8">
      <c r="A313" s="3" t="s">
        <v>367</v>
      </c>
      <c r="B313" s="1">
        <f t="shared" si="20"/>
        <v>7</v>
      </c>
      <c r="C313" s="1">
        <f t="shared" si="21"/>
        <v>101015</v>
      </c>
      <c r="D313" s="1">
        <f t="shared" si="22"/>
        <v>25849</v>
      </c>
      <c r="F313" s="1">
        <f t="shared" si="23"/>
        <v>25840.962378012144</v>
      </c>
      <c r="H313" s="5">
        <f t="shared" si="24"/>
        <v>3.1094518116198908E-4</v>
      </c>
    </row>
    <row r="314" spans="1:8">
      <c r="A314" s="3" t="s">
        <v>368</v>
      </c>
      <c r="B314" s="1">
        <f t="shared" si="20"/>
        <v>7</v>
      </c>
      <c r="C314" s="1">
        <f t="shared" si="21"/>
        <v>101014</v>
      </c>
      <c r="D314" s="1">
        <f t="shared" si="22"/>
        <v>25934</v>
      </c>
      <c r="F314" s="1">
        <f t="shared" si="23"/>
        <v>25924.424159303191</v>
      </c>
      <c r="H314" s="5">
        <f t="shared" si="24"/>
        <v>3.6923886391643717E-4</v>
      </c>
    </row>
    <row r="315" spans="1:8">
      <c r="A315" s="3" t="s">
        <v>369</v>
      </c>
      <c r="B315" s="1">
        <f t="shared" si="20"/>
        <v>7</v>
      </c>
      <c r="C315" s="1">
        <f t="shared" si="21"/>
        <v>101013</v>
      </c>
      <c r="D315" s="1">
        <f t="shared" si="22"/>
        <v>26018</v>
      </c>
      <c r="F315" s="1">
        <f t="shared" si="23"/>
        <v>26007.886609604626</v>
      </c>
      <c r="H315" s="5">
        <f t="shared" si="24"/>
        <v>3.8870744851157485E-4</v>
      </c>
    </row>
    <row r="316" spans="1:8">
      <c r="A316" s="3" t="s">
        <v>370</v>
      </c>
      <c r="B316" s="1">
        <f t="shared" si="20"/>
        <v>7</v>
      </c>
      <c r="C316" s="1">
        <f t="shared" si="21"/>
        <v>101012</v>
      </c>
      <c r="D316" s="1">
        <f t="shared" si="22"/>
        <v>26103</v>
      </c>
      <c r="F316" s="1">
        <f t="shared" si="23"/>
        <v>26091.349728931218</v>
      </c>
      <c r="H316" s="5">
        <f t="shared" si="24"/>
        <v>4.4631923797195251E-4</v>
      </c>
    </row>
    <row r="317" spans="1:8">
      <c r="A317" s="3" t="s">
        <v>371</v>
      </c>
      <c r="B317" s="1">
        <f t="shared" si="20"/>
        <v>7</v>
      </c>
      <c r="C317" s="1">
        <f t="shared" si="21"/>
        <v>101011</v>
      </c>
      <c r="D317" s="1">
        <f t="shared" si="22"/>
        <v>26179</v>
      </c>
      <c r="F317" s="1">
        <f t="shared" si="23"/>
        <v>26174.813517292809</v>
      </c>
      <c r="H317" s="5">
        <f t="shared" si="24"/>
        <v>1.5991759452963508E-4</v>
      </c>
    </row>
    <row r="318" spans="1:8">
      <c r="A318" s="3" t="s">
        <v>372</v>
      </c>
      <c r="B318" s="1">
        <f t="shared" si="20"/>
        <v>7</v>
      </c>
      <c r="C318" s="1">
        <f t="shared" si="21"/>
        <v>101010</v>
      </c>
      <c r="D318" s="1">
        <f t="shared" si="22"/>
        <v>26263</v>
      </c>
      <c r="F318" s="1">
        <f t="shared" si="23"/>
        <v>26258.277974709086</v>
      </c>
      <c r="H318" s="5">
        <f t="shared" si="24"/>
        <v>1.7979763511075407E-4</v>
      </c>
    </row>
    <row r="319" spans="1:8">
      <c r="A319" s="3" t="s">
        <v>373</v>
      </c>
      <c r="B319" s="1">
        <f t="shared" si="20"/>
        <v>7</v>
      </c>
      <c r="C319" s="1">
        <f t="shared" si="21"/>
        <v>101009</v>
      </c>
      <c r="D319" s="1">
        <f t="shared" si="22"/>
        <v>26348</v>
      </c>
      <c r="F319" s="1">
        <f t="shared" si="23"/>
        <v>26341.743101184966</v>
      </c>
      <c r="H319" s="5">
        <f t="shared" si="24"/>
        <v>2.3747148986770226E-4</v>
      </c>
    </row>
    <row r="320" spans="1:8">
      <c r="A320" s="3" t="s">
        <v>374</v>
      </c>
      <c r="B320" s="1">
        <f t="shared" si="20"/>
        <v>7</v>
      </c>
      <c r="C320" s="1">
        <f t="shared" si="21"/>
        <v>101008</v>
      </c>
      <c r="D320" s="1">
        <f t="shared" si="22"/>
        <v>26433</v>
      </c>
      <c r="F320" s="1">
        <f t="shared" si="23"/>
        <v>26425.208896730299</v>
      </c>
      <c r="H320" s="5">
        <f t="shared" si="24"/>
        <v>2.9474911170510818E-4</v>
      </c>
    </row>
    <row r="321" spans="1:8">
      <c r="A321" s="3" t="s">
        <v>375</v>
      </c>
      <c r="B321" s="1">
        <f t="shared" si="20"/>
        <v>7</v>
      </c>
      <c r="C321" s="1">
        <f t="shared" si="21"/>
        <v>101007</v>
      </c>
      <c r="D321" s="1">
        <f t="shared" si="22"/>
        <v>26517</v>
      </c>
      <c r="F321" s="1">
        <f t="shared" si="23"/>
        <v>26508.675361364767</v>
      </c>
      <c r="H321" s="5">
        <f t="shared" si="24"/>
        <v>3.1393591413934408E-4</v>
      </c>
    </row>
    <row r="322" spans="1:8">
      <c r="A322" s="3" t="s">
        <v>376</v>
      </c>
      <c r="B322" s="1">
        <f t="shared" si="20"/>
        <v>7</v>
      </c>
      <c r="C322" s="1">
        <f t="shared" si="21"/>
        <v>101006</v>
      </c>
      <c r="D322" s="1">
        <f t="shared" si="22"/>
        <v>26602</v>
      </c>
      <c r="F322" s="1">
        <f t="shared" si="23"/>
        <v>26592.142495093296</v>
      </c>
      <c r="H322" s="5">
        <f t="shared" si="24"/>
        <v>3.7055502994902563E-4</v>
      </c>
    </row>
    <row r="323" spans="1:8">
      <c r="A323" s="3" t="s">
        <v>16</v>
      </c>
      <c r="B323" s="1">
        <f t="shared" si="20"/>
        <v>7</v>
      </c>
      <c r="C323" s="1">
        <f t="shared" si="21"/>
        <v>101005</v>
      </c>
      <c r="D323" s="1">
        <f t="shared" si="22"/>
        <v>26686</v>
      </c>
      <c r="F323" s="1">
        <f t="shared" si="23"/>
        <v>26675.610297930642</v>
      </c>
      <c r="H323" s="5">
        <f t="shared" si="24"/>
        <v>3.8933156221833409E-4</v>
      </c>
    </row>
    <row r="324" spans="1:8">
      <c r="A324" s="3" t="s">
        <v>377</v>
      </c>
      <c r="B324" s="1">
        <f t="shared" ref="B324:B387" si="25">IF(ISERROR(SEARCH(" ",A324)), 0, SEARCH(" ",A324))</f>
        <v>7</v>
      </c>
      <c r="C324" s="1">
        <f t="shared" ref="C324:C387" si="26">IF(0=B324,-1,LEFT(A324,B324-1)+0)</f>
        <v>101004</v>
      </c>
      <c r="D324" s="1">
        <f t="shared" ref="D324:D387" si="27">IF(B324=0,-1,RIGHT(A324,LEN(A324)-B324)+0)</f>
        <v>26771</v>
      </c>
      <c r="F324" s="1">
        <f t="shared" ref="F324:F387" si="28">IF(C324&lt;0,443300000,44330*(1-POWER(C324/$A$1,1/5.255))*1000)</f>
        <v>26759.078769891581</v>
      </c>
      <c r="H324" s="5">
        <f t="shared" ref="H324:H387" si="29">IF(D324&gt;0,ABS((F324-D324)/D324),0)</f>
        <v>4.4530387764442749E-4</v>
      </c>
    </row>
    <row r="325" spans="1:8">
      <c r="A325" s="3" t="s">
        <v>378</v>
      </c>
      <c r="B325" s="1">
        <f t="shared" si="25"/>
        <v>7</v>
      </c>
      <c r="C325" s="1">
        <f t="shared" si="26"/>
        <v>101003</v>
      </c>
      <c r="D325" s="1">
        <f t="shared" si="27"/>
        <v>26847</v>
      </c>
      <c r="F325" s="1">
        <f t="shared" si="28"/>
        <v>26842.547910985948</v>
      </c>
      <c r="H325" s="5">
        <f t="shared" si="29"/>
        <v>1.6583189980452323E-4</v>
      </c>
    </row>
    <row r="326" spans="1:8">
      <c r="A326" s="3" t="s">
        <v>379</v>
      </c>
      <c r="B326" s="1">
        <f t="shared" si="25"/>
        <v>7</v>
      </c>
      <c r="C326" s="1">
        <f t="shared" si="26"/>
        <v>101002</v>
      </c>
      <c r="D326" s="1">
        <f t="shared" si="27"/>
        <v>26931</v>
      </c>
      <c r="F326" s="1">
        <f t="shared" si="28"/>
        <v>26926.01772122359</v>
      </c>
      <c r="H326" s="5">
        <f t="shared" si="29"/>
        <v>1.8500162550256794E-4</v>
      </c>
    </row>
    <row r="327" spans="1:8">
      <c r="A327" s="3" t="s">
        <v>380</v>
      </c>
      <c r="B327" s="1">
        <f t="shared" si="25"/>
        <v>7</v>
      </c>
      <c r="C327" s="1">
        <f t="shared" si="26"/>
        <v>101001</v>
      </c>
      <c r="D327" s="1">
        <f t="shared" si="27"/>
        <v>27016</v>
      </c>
      <c r="F327" s="1">
        <f t="shared" si="28"/>
        <v>27009.488200619271</v>
      </c>
      <c r="H327" s="5">
        <f t="shared" si="29"/>
        <v>2.410349193340582E-4</v>
      </c>
    </row>
    <row r="328" spans="1:8">
      <c r="A328" s="3" t="s">
        <v>381</v>
      </c>
      <c r="B328" s="1">
        <f t="shared" si="25"/>
        <v>7</v>
      </c>
      <c r="C328" s="1">
        <f t="shared" si="26"/>
        <v>101000</v>
      </c>
      <c r="D328" s="1">
        <f t="shared" si="27"/>
        <v>27100</v>
      </c>
      <c r="F328" s="1">
        <f t="shared" si="28"/>
        <v>27092.959349182835</v>
      </c>
      <c r="H328" s="5">
        <f t="shared" si="29"/>
        <v>2.5980261317953661E-4</v>
      </c>
    </row>
    <row r="329" spans="1:8">
      <c r="A329" s="3" t="s">
        <v>382</v>
      </c>
      <c r="B329" s="1">
        <f t="shared" si="25"/>
        <v>7</v>
      </c>
      <c r="C329" s="1">
        <f t="shared" si="26"/>
        <v>100999</v>
      </c>
      <c r="D329" s="1">
        <f t="shared" si="27"/>
        <v>27185</v>
      </c>
      <c r="F329" s="1">
        <f t="shared" si="28"/>
        <v>27176.431166929044</v>
      </c>
      <c r="H329" s="5">
        <f t="shared" si="29"/>
        <v>3.1520445359412605E-4</v>
      </c>
    </row>
    <row r="330" spans="1:8">
      <c r="A330" s="3" t="s">
        <v>383</v>
      </c>
      <c r="B330" s="1">
        <f t="shared" si="25"/>
        <v>7</v>
      </c>
      <c r="C330" s="1">
        <f t="shared" si="26"/>
        <v>100998</v>
      </c>
      <c r="D330" s="1">
        <f t="shared" si="27"/>
        <v>27269</v>
      </c>
      <c r="F330" s="1">
        <f t="shared" si="28"/>
        <v>27259.903653867746</v>
      </c>
      <c r="H330" s="5">
        <f t="shared" si="29"/>
        <v>3.3357828054763759E-4</v>
      </c>
    </row>
    <row r="331" spans="1:8">
      <c r="A331" s="3" t="s">
        <v>384</v>
      </c>
      <c r="B331" s="1">
        <f t="shared" si="25"/>
        <v>7</v>
      </c>
      <c r="C331" s="1">
        <f t="shared" si="26"/>
        <v>100997</v>
      </c>
      <c r="D331" s="1">
        <f t="shared" si="27"/>
        <v>27354</v>
      </c>
      <c r="F331" s="1">
        <f t="shared" si="28"/>
        <v>27343.376810008776</v>
      </c>
      <c r="H331" s="5">
        <f t="shared" si="29"/>
        <v>3.8835965457423505E-4</v>
      </c>
    </row>
    <row r="332" spans="1:8">
      <c r="A332" s="3" t="s">
        <v>385</v>
      </c>
      <c r="B332" s="1">
        <f t="shared" si="25"/>
        <v>7</v>
      </c>
      <c r="C332" s="1">
        <f t="shared" si="26"/>
        <v>100996</v>
      </c>
      <c r="D332" s="1">
        <f t="shared" si="27"/>
        <v>27430</v>
      </c>
      <c r="F332" s="1">
        <f t="shared" si="28"/>
        <v>27426.850635366911</v>
      </c>
      <c r="H332" s="5">
        <f t="shared" si="29"/>
        <v>1.1481460565399691E-4</v>
      </c>
    </row>
    <row r="333" spans="1:8">
      <c r="A333" s="3" t="s">
        <v>386</v>
      </c>
      <c r="B333" s="1">
        <f t="shared" si="25"/>
        <v>7</v>
      </c>
      <c r="C333" s="1">
        <f t="shared" si="26"/>
        <v>100995</v>
      </c>
      <c r="D333" s="1">
        <f t="shared" si="27"/>
        <v>27515</v>
      </c>
      <c r="F333" s="1">
        <f t="shared" si="28"/>
        <v>27510.325129956906</v>
      </c>
      <c r="H333" s="5">
        <f t="shared" si="29"/>
        <v>1.6990260014880667E-4</v>
      </c>
    </row>
    <row r="334" spans="1:8">
      <c r="A334" s="3" t="s">
        <v>387</v>
      </c>
      <c r="B334" s="1">
        <f t="shared" si="25"/>
        <v>7</v>
      </c>
      <c r="C334" s="1">
        <f t="shared" si="26"/>
        <v>100994</v>
      </c>
      <c r="D334" s="1">
        <f t="shared" si="27"/>
        <v>27599</v>
      </c>
      <c r="F334" s="1">
        <f t="shared" si="28"/>
        <v>27593.800293788609</v>
      </c>
      <c r="H334" s="5">
        <f t="shared" si="29"/>
        <v>1.8840197874529723E-4</v>
      </c>
    </row>
    <row r="335" spans="1:8">
      <c r="A335" s="3" t="s">
        <v>388</v>
      </c>
      <c r="B335" s="1">
        <f t="shared" si="25"/>
        <v>7</v>
      </c>
      <c r="C335" s="1">
        <f t="shared" si="26"/>
        <v>100993</v>
      </c>
      <c r="D335" s="1">
        <f t="shared" si="27"/>
        <v>27684</v>
      </c>
      <c r="F335" s="1">
        <f t="shared" si="28"/>
        <v>27677.27612687186</v>
      </c>
      <c r="H335" s="5">
        <f t="shared" si="29"/>
        <v>2.428793934452944E-4</v>
      </c>
    </row>
    <row r="336" spans="1:8">
      <c r="A336" s="3" t="s">
        <v>389</v>
      </c>
      <c r="B336" s="1">
        <f t="shared" si="25"/>
        <v>7</v>
      </c>
      <c r="C336" s="1">
        <f t="shared" si="26"/>
        <v>100992</v>
      </c>
      <c r="D336" s="1">
        <f t="shared" si="27"/>
        <v>27768</v>
      </c>
      <c r="F336" s="1">
        <f t="shared" si="28"/>
        <v>27760.752629216506</v>
      </c>
      <c r="H336" s="5">
        <f t="shared" si="29"/>
        <v>2.609972192269613E-4</v>
      </c>
    </row>
    <row r="337" spans="1:8">
      <c r="A337" s="3" t="s">
        <v>390</v>
      </c>
      <c r="B337" s="1">
        <f t="shared" si="25"/>
        <v>7</v>
      </c>
      <c r="C337" s="1">
        <f t="shared" si="26"/>
        <v>100991</v>
      </c>
      <c r="D337" s="1">
        <f t="shared" si="27"/>
        <v>27853</v>
      </c>
      <c r="F337" s="1">
        <f t="shared" si="28"/>
        <v>27844.229800842229</v>
      </c>
      <c r="H337" s="5">
        <f t="shared" si="29"/>
        <v>3.1487448956200582E-4</v>
      </c>
    </row>
    <row r="338" spans="1:8">
      <c r="A338" s="3" t="s">
        <v>391</v>
      </c>
      <c r="B338" s="1">
        <f t="shared" si="25"/>
        <v>7</v>
      </c>
      <c r="C338" s="1">
        <f t="shared" si="26"/>
        <v>100990</v>
      </c>
      <c r="D338" s="1">
        <f t="shared" si="27"/>
        <v>27937</v>
      </c>
      <c r="F338" s="1">
        <f t="shared" si="28"/>
        <v>27927.707641758876</v>
      </c>
      <c r="H338" s="5">
        <f t="shared" si="29"/>
        <v>3.3261832842195014E-4</v>
      </c>
    </row>
    <row r="339" spans="1:8">
      <c r="A339" s="3" t="s">
        <v>392</v>
      </c>
      <c r="B339" s="1">
        <f t="shared" si="25"/>
        <v>7</v>
      </c>
      <c r="C339" s="1">
        <f t="shared" si="26"/>
        <v>100989</v>
      </c>
      <c r="D339" s="1">
        <f t="shared" si="27"/>
        <v>28022</v>
      </c>
      <c r="F339" s="1">
        <f t="shared" si="28"/>
        <v>28011.186151971368</v>
      </c>
      <c r="H339" s="5">
        <f t="shared" si="29"/>
        <v>3.8590564658598573E-4</v>
      </c>
    </row>
    <row r="340" spans="1:8">
      <c r="A340" s="3" t="s">
        <v>393</v>
      </c>
      <c r="B340" s="1">
        <f t="shared" si="25"/>
        <v>7</v>
      </c>
      <c r="C340" s="1">
        <f t="shared" si="26"/>
        <v>100988</v>
      </c>
      <c r="D340" s="1">
        <f t="shared" si="27"/>
        <v>28098</v>
      </c>
      <c r="F340" s="1">
        <f t="shared" si="28"/>
        <v>28094.665331499389</v>
      </c>
      <c r="H340" s="5">
        <f t="shared" si="29"/>
        <v>1.1867992385973593E-4</v>
      </c>
    </row>
    <row r="341" spans="1:8">
      <c r="A341" s="3" t="s">
        <v>394</v>
      </c>
      <c r="B341" s="1">
        <f t="shared" si="25"/>
        <v>7</v>
      </c>
      <c r="C341" s="1">
        <f t="shared" si="26"/>
        <v>100987</v>
      </c>
      <c r="D341" s="1">
        <f t="shared" si="27"/>
        <v>28182</v>
      </c>
      <c r="F341" s="1">
        <f t="shared" si="28"/>
        <v>28178.145180352785</v>
      </c>
      <c r="H341" s="5">
        <f t="shared" si="29"/>
        <v>1.3678304049445582E-4</v>
      </c>
    </row>
    <row r="342" spans="1:8">
      <c r="A342" s="3" t="s">
        <v>395</v>
      </c>
      <c r="B342" s="1">
        <f t="shared" si="25"/>
        <v>7</v>
      </c>
      <c r="C342" s="1">
        <f t="shared" si="26"/>
        <v>100986</v>
      </c>
      <c r="D342" s="1">
        <f t="shared" si="27"/>
        <v>28267</v>
      </c>
      <c r="F342" s="1">
        <f t="shared" si="28"/>
        <v>28261.6256985414</v>
      </c>
      <c r="H342" s="5">
        <f t="shared" si="29"/>
        <v>1.9012634728127507E-4</v>
      </c>
    </row>
    <row r="343" spans="1:8">
      <c r="A343" s="3" t="s">
        <v>17</v>
      </c>
      <c r="B343" s="1">
        <f t="shared" si="25"/>
        <v>7</v>
      </c>
      <c r="C343" s="1">
        <f t="shared" si="26"/>
        <v>100985</v>
      </c>
      <c r="D343" s="1">
        <f t="shared" si="27"/>
        <v>28351</v>
      </c>
      <c r="F343" s="1">
        <f t="shared" si="28"/>
        <v>28345.106886079997</v>
      </c>
      <c r="H343" s="5">
        <f t="shared" si="29"/>
        <v>2.078626475257694E-4</v>
      </c>
    </row>
    <row r="344" spans="1:8">
      <c r="A344" s="3" t="s">
        <v>396</v>
      </c>
      <c r="B344" s="1">
        <f t="shared" si="25"/>
        <v>7</v>
      </c>
      <c r="C344" s="1">
        <f t="shared" si="26"/>
        <v>100984</v>
      </c>
      <c r="D344" s="1">
        <f t="shared" si="27"/>
        <v>28436</v>
      </c>
      <c r="F344" s="1">
        <f t="shared" si="28"/>
        <v>28428.588742978416</v>
      </c>
      <c r="H344" s="5">
        <f t="shared" si="29"/>
        <v>2.6062937901195243E-4</v>
      </c>
    </row>
    <row r="345" spans="1:8">
      <c r="A345" s="3" t="s">
        <v>397</v>
      </c>
      <c r="B345" s="1">
        <f t="shared" si="25"/>
        <v>7</v>
      </c>
      <c r="C345" s="1">
        <f t="shared" si="26"/>
        <v>100983</v>
      </c>
      <c r="D345" s="1">
        <f t="shared" si="27"/>
        <v>28521</v>
      </c>
      <c r="F345" s="1">
        <f t="shared" si="28"/>
        <v>28512.071269251424</v>
      </c>
      <c r="H345" s="5">
        <f t="shared" si="29"/>
        <v>3.1305812378863354E-4</v>
      </c>
    </row>
    <row r="346" spans="1:8">
      <c r="A346" s="3" t="s">
        <v>398</v>
      </c>
      <c r="B346" s="1">
        <f t="shared" si="25"/>
        <v>7</v>
      </c>
      <c r="C346" s="1">
        <f t="shared" si="26"/>
        <v>100982</v>
      </c>
      <c r="D346" s="1">
        <f t="shared" si="27"/>
        <v>28605</v>
      </c>
      <c r="F346" s="1">
        <f t="shared" si="28"/>
        <v>28595.554464908873</v>
      </c>
      <c r="H346" s="5">
        <f t="shared" si="29"/>
        <v>3.3020573644910534E-4</v>
      </c>
    </row>
    <row r="347" spans="1:8">
      <c r="A347" s="3" t="s">
        <v>399</v>
      </c>
      <c r="B347" s="1">
        <f t="shared" si="25"/>
        <v>7</v>
      </c>
      <c r="C347" s="1">
        <f t="shared" si="26"/>
        <v>100981</v>
      </c>
      <c r="D347" s="1">
        <f t="shared" si="27"/>
        <v>28690</v>
      </c>
      <c r="F347" s="1">
        <f t="shared" si="28"/>
        <v>28679.038329960589</v>
      </c>
      <c r="H347" s="5">
        <f t="shared" si="29"/>
        <v>3.8207284905579714E-4</v>
      </c>
    </row>
    <row r="348" spans="1:8">
      <c r="A348" s="3" t="s">
        <v>400</v>
      </c>
      <c r="B348" s="1">
        <f t="shared" si="25"/>
        <v>7</v>
      </c>
      <c r="C348" s="1">
        <f t="shared" si="26"/>
        <v>100980</v>
      </c>
      <c r="D348" s="1">
        <f t="shared" si="27"/>
        <v>28766</v>
      </c>
      <c r="F348" s="1">
        <f t="shared" si="28"/>
        <v>28762.522864421357</v>
      </c>
      <c r="H348" s="5">
        <f t="shared" si="29"/>
        <v>1.2087657577151345E-4</v>
      </c>
    </row>
    <row r="349" spans="1:8">
      <c r="A349" s="3" t="s">
        <v>401</v>
      </c>
      <c r="B349" s="1">
        <f t="shared" si="25"/>
        <v>7</v>
      </c>
      <c r="C349" s="1">
        <f t="shared" si="26"/>
        <v>100979</v>
      </c>
      <c r="D349" s="1">
        <f t="shared" si="27"/>
        <v>28850</v>
      </c>
      <c r="F349" s="1">
        <f t="shared" si="28"/>
        <v>28846.008068305924</v>
      </c>
      <c r="H349" s="5">
        <f t="shared" si="29"/>
        <v>1.3836851625913005E-4</v>
      </c>
    </row>
    <row r="350" spans="1:8">
      <c r="A350" s="3" t="s">
        <v>402</v>
      </c>
      <c r="B350" s="1">
        <f t="shared" si="25"/>
        <v>7</v>
      </c>
      <c r="C350" s="1">
        <f t="shared" si="26"/>
        <v>100978</v>
      </c>
      <c r="D350" s="1">
        <f t="shared" si="27"/>
        <v>28935</v>
      </c>
      <c r="F350" s="1">
        <f t="shared" si="28"/>
        <v>28929.49394162414</v>
      </c>
      <c r="H350" s="5">
        <f t="shared" si="29"/>
        <v>1.9029059532954718E-4</v>
      </c>
    </row>
    <row r="351" spans="1:8">
      <c r="A351" s="3" t="s">
        <v>403</v>
      </c>
      <c r="B351" s="1">
        <f t="shared" si="25"/>
        <v>7</v>
      </c>
      <c r="C351" s="1">
        <f t="shared" si="26"/>
        <v>100977</v>
      </c>
      <c r="D351" s="1">
        <f t="shared" si="27"/>
        <v>29019</v>
      </c>
      <c r="F351" s="1">
        <f t="shared" si="28"/>
        <v>29012.980484385855</v>
      </c>
      <c r="H351" s="5">
        <f t="shared" si="29"/>
        <v>2.074335991641803E-4</v>
      </c>
    </row>
    <row r="352" spans="1:8">
      <c r="A352" s="3" t="s">
        <v>404</v>
      </c>
      <c r="B352" s="1">
        <f t="shared" si="25"/>
        <v>7</v>
      </c>
      <c r="C352" s="1">
        <f t="shared" si="26"/>
        <v>100976</v>
      </c>
      <c r="D352" s="1">
        <f t="shared" si="27"/>
        <v>29104</v>
      </c>
      <c r="F352" s="1">
        <f t="shared" si="28"/>
        <v>29096.467696600899</v>
      </c>
      <c r="H352" s="5">
        <f t="shared" si="29"/>
        <v>2.5880646643419405E-4</v>
      </c>
    </row>
    <row r="353" spans="1:8">
      <c r="A353" s="3" t="s">
        <v>405</v>
      </c>
      <c r="B353" s="1">
        <f t="shared" si="25"/>
        <v>7</v>
      </c>
      <c r="C353" s="1">
        <f t="shared" si="26"/>
        <v>100975</v>
      </c>
      <c r="D353" s="1">
        <f t="shared" si="27"/>
        <v>29188</v>
      </c>
      <c r="F353" s="1">
        <f t="shared" si="28"/>
        <v>29179.955578288973</v>
      </c>
      <c r="H353" s="5">
        <f t="shared" si="29"/>
        <v>2.7560715742863841E-4</v>
      </c>
    </row>
    <row r="354" spans="1:8">
      <c r="A354" s="3" t="s">
        <v>406</v>
      </c>
      <c r="B354" s="1">
        <f t="shared" si="25"/>
        <v>7</v>
      </c>
      <c r="C354" s="1">
        <f t="shared" si="26"/>
        <v>100974</v>
      </c>
      <c r="D354" s="1">
        <f t="shared" si="27"/>
        <v>29273</v>
      </c>
      <c r="F354" s="1">
        <f t="shared" si="28"/>
        <v>29263.444129454987</v>
      </c>
      <c r="H354" s="5">
        <f t="shared" si="29"/>
        <v>3.2643974122956382E-4</v>
      </c>
    </row>
    <row r="355" spans="1:8">
      <c r="A355" s="3" t="s">
        <v>407</v>
      </c>
      <c r="B355" s="1">
        <f t="shared" si="25"/>
        <v>7</v>
      </c>
      <c r="C355" s="1">
        <f t="shared" si="26"/>
        <v>100973</v>
      </c>
      <c r="D355" s="1">
        <f t="shared" si="27"/>
        <v>29349</v>
      </c>
      <c r="F355" s="1">
        <f t="shared" si="28"/>
        <v>29346.933350118634</v>
      </c>
      <c r="H355" s="5">
        <f t="shared" si="29"/>
        <v>7.0416364488267908E-5</v>
      </c>
    </row>
    <row r="356" spans="1:8">
      <c r="A356" s="3" t="s">
        <v>408</v>
      </c>
      <c r="B356" s="1">
        <f t="shared" si="25"/>
        <v>7</v>
      </c>
      <c r="C356" s="1">
        <f t="shared" si="26"/>
        <v>100972</v>
      </c>
      <c r="D356" s="1">
        <f t="shared" si="27"/>
        <v>29434</v>
      </c>
      <c r="F356" s="1">
        <f t="shared" si="28"/>
        <v>29430.423240284828</v>
      </c>
      <c r="H356" s="5">
        <f t="shared" si="29"/>
        <v>1.2151796273600758E-4</v>
      </c>
    </row>
    <row r="357" spans="1:8">
      <c r="A357" s="3" t="s">
        <v>409</v>
      </c>
      <c r="B357" s="1">
        <f t="shared" si="25"/>
        <v>7</v>
      </c>
      <c r="C357" s="1">
        <f t="shared" si="26"/>
        <v>100971</v>
      </c>
      <c r="D357" s="1">
        <f t="shared" si="27"/>
        <v>29518</v>
      </c>
      <c r="F357" s="1">
        <f t="shared" si="28"/>
        <v>29513.913799968344</v>
      </c>
      <c r="H357" s="5">
        <f t="shared" si="29"/>
        <v>1.3843078906618361E-4</v>
      </c>
    </row>
    <row r="358" spans="1:8">
      <c r="A358" s="3" t="s">
        <v>410</v>
      </c>
      <c r="B358" s="1">
        <f t="shared" si="25"/>
        <v>7</v>
      </c>
      <c r="C358" s="1">
        <f t="shared" si="26"/>
        <v>100970</v>
      </c>
      <c r="D358" s="1">
        <f t="shared" si="27"/>
        <v>29603</v>
      </c>
      <c r="F358" s="1">
        <f t="shared" si="28"/>
        <v>29597.405029179019</v>
      </c>
      <c r="H358" s="5">
        <f t="shared" si="29"/>
        <v>1.8900012907411282E-4</v>
      </c>
    </row>
    <row r="359" spans="1:8">
      <c r="A359" s="3" t="s">
        <v>411</v>
      </c>
      <c r="B359" s="1">
        <f t="shared" si="25"/>
        <v>7</v>
      </c>
      <c r="C359" s="1">
        <f t="shared" si="26"/>
        <v>100969</v>
      </c>
      <c r="D359" s="1">
        <f t="shared" si="27"/>
        <v>29687</v>
      </c>
      <c r="F359" s="1">
        <f t="shared" si="28"/>
        <v>29680.896927931615</v>
      </c>
      <c r="H359" s="5">
        <f t="shared" si="29"/>
        <v>2.055806268193078E-4</v>
      </c>
    </row>
    <row r="360" spans="1:8">
      <c r="A360" s="3" t="s">
        <v>412</v>
      </c>
      <c r="B360" s="1">
        <f t="shared" si="25"/>
        <v>7</v>
      </c>
      <c r="C360" s="1">
        <f t="shared" si="26"/>
        <v>100968</v>
      </c>
      <c r="D360" s="1">
        <f t="shared" si="27"/>
        <v>29772</v>
      </c>
      <c r="F360" s="1">
        <f t="shared" si="28"/>
        <v>29764.389496235985</v>
      </c>
      <c r="H360" s="5">
        <f t="shared" si="29"/>
        <v>2.5562621805775388E-4</v>
      </c>
    </row>
    <row r="361" spans="1:8">
      <c r="A361" s="3" t="s">
        <v>413</v>
      </c>
      <c r="B361" s="1">
        <f t="shared" si="25"/>
        <v>7</v>
      </c>
      <c r="C361" s="1">
        <f t="shared" si="26"/>
        <v>100967</v>
      </c>
      <c r="D361" s="1">
        <f t="shared" si="27"/>
        <v>29856</v>
      </c>
      <c r="F361" s="1">
        <f t="shared" si="28"/>
        <v>29847.882734101964</v>
      </c>
      <c r="H361" s="5">
        <f t="shared" si="29"/>
        <v>2.7188055660623794E-4</v>
      </c>
    </row>
    <row r="362" spans="1:8">
      <c r="A362" s="3" t="s">
        <v>414</v>
      </c>
      <c r="B362" s="1">
        <f t="shared" si="25"/>
        <v>7</v>
      </c>
      <c r="C362" s="1">
        <f t="shared" si="26"/>
        <v>100966</v>
      </c>
      <c r="D362" s="1">
        <f t="shared" si="27"/>
        <v>29941</v>
      </c>
      <c r="F362" s="1">
        <f t="shared" si="28"/>
        <v>29931.376641549246</v>
      </c>
      <c r="H362" s="5">
        <f t="shared" si="29"/>
        <v>3.2141072277992001E-4</v>
      </c>
    </row>
    <row r="363" spans="1:8">
      <c r="A363" s="3" t="s">
        <v>18</v>
      </c>
      <c r="B363" s="1">
        <f t="shared" si="25"/>
        <v>7</v>
      </c>
      <c r="C363" s="1">
        <f t="shared" si="26"/>
        <v>100965</v>
      </c>
      <c r="D363" s="1">
        <f t="shared" si="27"/>
        <v>30017</v>
      </c>
      <c r="F363" s="1">
        <f t="shared" si="28"/>
        <v>30014.871218587665</v>
      </c>
      <c r="H363" s="5">
        <f t="shared" si="29"/>
        <v>7.0919192868548799E-5</v>
      </c>
    </row>
    <row r="364" spans="1:8">
      <c r="A364" s="3" t="s">
        <v>415</v>
      </c>
      <c r="B364" s="1">
        <f t="shared" si="25"/>
        <v>7</v>
      </c>
      <c r="C364" s="1">
        <f t="shared" si="26"/>
        <v>100964</v>
      </c>
      <c r="D364" s="1">
        <f t="shared" si="27"/>
        <v>30101</v>
      </c>
      <c r="F364" s="1">
        <f t="shared" si="28"/>
        <v>30098.366465222149</v>
      </c>
      <c r="H364" s="5">
        <f t="shared" si="29"/>
        <v>8.7489943119873419E-5</v>
      </c>
    </row>
    <row r="365" spans="1:8">
      <c r="A365" s="3" t="s">
        <v>416</v>
      </c>
      <c r="B365" s="1">
        <f t="shared" si="25"/>
        <v>7</v>
      </c>
      <c r="C365" s="1">
        <f t="shared" si="26"/>
        <v>100963</v>
      </c>
      <c r="D365" s="1">
        <f t="shared" si="27"/>
        <v>30186</v>
      </c>
      <c r="F365" s="1">
        <f t="shared" si="28"/>
        <v>30181.86238147238</v>
      </c>
      <c r="H365" s="5">
        <f t="shared" si="29"/>
        <v>1.3707077875903934E-4</v>
      </c>
    </row>
    <row r="366" spans="1:8">
      <c r="A366" s="3" t="s">
        <v>417</v>
      </c>
      <c r="B366" s="1">
        <f t="shared" si="25"/>
        <v>7</v>
      </c>
      <c r="C366" s="1">
        <f t="shared" si="26"/>
        <v>100962</v>
      </c>
      <c r="D366" s="1">
        <f t="shared" si="27"/>
        <v>30270</v>
      </c>
      <c r="F366" s="1">
        <f t="shared" si="28"/>
        <v>30265.358967343287</v>
      </c>
      <c r="H366" s="5">
        <f t="shared" si="29"/>
        <v>1.533211977771035E-4</v>
      </c>
    </row>
    <row r="367" spans="1:8">
      <c r="A367" s="3" t="s">
        <v>418</v>
      </c>
      <c r="B367" s="1">
        <f t="shared" si="25"/>
        <v>7</v>
      </c>
      <c r="C367" s="1">
        <f t="shared" si="26"/>
        <v>100961</v>
      </c>
      <c r="D367" s="1">
        <f t="shared" si="27"/>
        <v>30355</v>
      </c>
      <c r="F367" s="1">
        <f t="shared" si="28"/>
        <v>30348.856222859467</v>
      </c>
      <c r="H367" s="5">
        <f t="shared" si="29"/>
        <v>2.0239753386699458E-4</v>
      </c>
    </row>
    <row r="368" spans="1:8">
      <c r="A368" s="3" t="s">
        <v>419</v>
      </c>
      <c r="B368" s="1">
        <f t="shared" si="25"/>
        <v>7</v>
      </c>
      <c r="C368" s="1">
        <f t="shared" si="26"/>
        <v>100960</v>
      </c>
      <c r="D368" s="1">
        <f t="shared" si="27"/>
        <v>30440</v>
      </c>
      <c r="F368" s="1">
        <f t="shared" si="28"/>
        <v>30432.354148016006</v>
      </c>
      <c r="H368" s="5">
        <f t="shared" si="29"/>
        <v>2.5117779185263999E-4</v>
      </c>
    </row>
    <row r="369" spans="1:8">
      <c r="A369" s="3" t="s">
        <v>420</v>
      </c>
      <c r="B369" s="1">
        <f t="shared" si="25"/>
        <v>7</v>
      </c>
      <c r="C369" s="1">
        <f t="shared" si="26"/>
        <v>100959</v>
      </c>
      <c r="D369" s="1">
        <f t="shared" si="27"/>
        <v>30524</v>
      </c>
      <c r="F369" s="1">
        <f t="shared" si="28"/>
        <v>30515.852742837513</v>
      </c>
      <c r="H369" s="5">
        <f t="shared" si="29"/>
        <v>2.6691315563121551E-4</v>
      </c>
    </row>
    <row r="370" spans="1:8">
      <c r="A370" s="3" t="s">
        <v>421</v>
      </c>
      <c r="B370" s="1">
        <f t="shared" si="25"/>
        <v>7</v>
      </c>
      <c r="C370" s="1">
        <f t="shared" si="26"/>
        <v>100958</v>
      </c>
      <c r="D370" s="1">
        <f t="shared" si="27"/>
        <v>30609</v>
      </c>
      <c r="F370" s="1">
        <f t="shared" si="28"/>
        <v>30599.352007328907</v>
      </c>
      <c r="H370" s="5">
        <f t="shared" si="29"/>
        <v>3.1520117191324946E-4</v>
      </c>
    </row>
    <row r="371" spans="1:8">
      <c r="A371" s="3" t="s">
        <v>422</v>
      </c>
      <c r="B371" s="1">
        <f t="shared" si="25"/>
        <v>7</v>
      </c>
      <c r="C371" s="1">
        <f t="shared" si="26"/>
        <v>100957</v>
      </c>
      <c r="D371" s="1">
        <f t="shared" si="27"/>
        <v>30685</v>
      </c>
      <c r="F371" s="1">
        <f t="shared" si="28"/>
        <v>30682.851941509874</v>
      </c>
      <c r="H371" s="5">
        <f t="shared" si="29"/>
        <v>7.0003535607806737E-5</v>
      </c>
    </row>
    <row r="372" spans="1:8">
      <c r="A372" s="3" t="s">
        <v>423</v>
      </c>
      <c r="B372" s="1">
        <f t="shared" si="25"/>
        <v>7</v>
      </c>
      <c r="C372" s="1">
        <f t="shared" si="26"/>
        <v>100956</v>
      </c>
      <c r="D372" s="1">
        <f t="shared" si="27"/>
        <v>30769</v>
      </c>
      <c r="F372" s="1">
        <f t="shared" si="28"/>
        <v>30766.35254538534</v>
      </c>
      <c r="H372" s="5">
        <f t="shared" si="29"/>
        <v>8.604292029835521E-5</v>
      </c>
    </row>
    <row r="373" spans="1:8">
      <c r="A373" s="3" t="s">
        <v>424</v>
      </c>
      <c r="B373" s="1">
        <f t="shared" si="25"/>
        <v>7</v>
      </c>
      <c r="C373" s="1">
        <f t="shared" si="26"/>
        <v>100955</v>
      </c>
      <c r="D373" s="1">
        <f t="shared" si="27"/>
        <v>30854</v>
      </c>
      <c r="F373" s="1">
        <f t="shared" si="28"/>
        <v>30849.853818970059</v>
      </c>
      <c r="H373" s="5">
        <f t="shared" si="29"/>
        <v>1.3438066474170723E-4</v>
      </c>
    </row>
    <row r="374" spans="1:8">
      <c r="A374" s="3" t="s">
        <v>425</v>
      </c>
      <c r="B374" s="1">
        <f t="shared" si="25"/>
        <v>7</v>
      </c>
      <c r="C374" s="1">
        <f t="shared" si="26"/>
        <v>100954</v>
      </c>
      <c r="D374" s="1">
        <f t="shared" si="27"/>
        <v>30938</v>
      </c>
      <c r="F374" s="1">
        <f t="shared" si="28"/>
        <v>30933.355762273888</v>
      </c>
      <c r="H374" s="5">
        <f t="shared" si="29"/>
        <v>1.5011434889494784E-4</v>
      </c>
    </row>
    <row r="375" spans="1:8">
      <c r="A375" s="3" t="s">
        <v>426</v>
      </c>
      <c r="B375" s="1">
        <f t="shared" si="25"/>
        <v>7</v>
      </c>
      <c r="C375" s="1">
        <f t="shared" si="26"/>
        <v>100953</v>
      </c>
      <c r="D375" s="1">
        <f t="shared" si="27"/>
        <v>31023</v>
      </c>
      <c r="F375" s="1">
        <f t="shared" si="28"/>
        <v>31016.858375311582</v>
      </c>
      <c r="H375" s="5">
        <f t="shared" si="29"/>
        <v>1.979700444321385E-4</v>
      </c>
    </row>
    <row r="376" spans="1:8">
      <c r="A376" s="3" t="s">
        <v>427</v>
      </c>
      <c r="B376" s="1">
        <f t="shared" si="25"/>
        <v>7</v>
      </c>
      <c r="C376" s="1">
        <f t="shared" si="26"/>
        <v>100952</v>
      </c>
      <c r="D376" s="1">
        <f t="shared" si="27"/>
        <v>31107</v>
      </c>
      <c r="F376" s="1">
        <f t="shared" si="28"/>
        <v>31100.361658097911</v>
      </c>
      <c r="H376" s="5">
        <f t="shared" si="29"/>
        <v>2.1340347516923686E-4</v>
      </c>
    </row>
    <row r="377" spans="1:8">
      <c r="A377" s="3" t="s">
        <v>428</v>
      </c>
      <c r="B377" s="1">
        <f t="shared" si="25"/>
        <v>7</v>
      </c>
      <c r="C377" s="1">
        <f t="shared" si="26"/>
        <v>100951</v>
      </c>
      <c r="D377" s="1">
        <f t="shared" si="27"/>
        <v>31192</v>
      </c>
      <c r="F377" s="1">
        <f t="shared" si="28"/>
        <v>31183.865610637793</v>
      </c>
      <c r="H377" s="5">
        <f t="shared" si="29"/>
        <v>2.6078447557729555E-4</v>
      </c>
    </row>
    <row r="378" spans="1:8">
      <c r="A378" s="3" t="s">
        <v>429</v>
      </c>
      <c r="B378" s="1">
        <f t="shared" si="25"/>
        <v>7</v>
      </c>
      <c r="C378" s="1">
        <f t="shared" si="26"/>
        <v>100950</v>
      </c>
      <c r="D378" s="1">
        <f t="shared" si="27"/>
        <v>31268</v>
      </c>
      <c r="F378" s="1">
        <f t="shared" si="28"/>
        <v>31267.370232945992</v>
      </c>
      <c r="H378" s="5">
        <f t="shared" si="29"/>
        <v>2.0140944544197604E-5</v>
      </c>
    </row>
    <row r="379" spans="1:8">
      <c r="A379" s="3" t="s">
        <v>430</v>
      </c>
      <c r="B379" s="1">
        <f t="shared" si="25"/>
        <v>7</v>
      </c>
      <c r="C379" s="1">
        <f t="shared" si="26"/>
        <v>100949</v>
      </c>
      <c r="D379" s="1">
        <f t="shared" si="27"/>
        <v>31353</v>
      </c>
      <c r="F379" s="1">
        <f t="shared" si="28"/>
        <v>31350.875525032359</v>
      </c>
      <c r="H379" s="5">
        <f t="shared" si="29"/>
        <v>6.7759862457841621E-5</v>
      </c>
    </row>
    <row r="380" spans="1:8">
      <c r="A380" s="3" t="s">
        <v>431</v>
      </c>
      <c r="B380" s="1">
        <f t="shared" si="25"/>
        <v>7</v>
      </c>
      <c r="C380" s="1">
        <f t="shared" si="26"/>
        <v>100948</v>
      </c>
      <c r="D380" s="1">
        <f t="shared" si="27"/>
        <v>31437</v>
      </c>
      <c r="F380" s="1">
        <f t="shared" si="28"/>
        <v>31434.381486916576</v>
      </c>
      <c r="H380" s="5">
        <f t="shared" si="29"/>
        <v>8.3293987448667162E-5</v>
      </c>
    </row>
    <row r="381" spans="1:8">
      <c r="A381" s="3" t="s">
        <v>432</v>
      </c>
      <c r="B381" s="1">
        <f t="shared" si="25"/>
        <v>7</v>
      </c>
      <c r="C381" s="1">
        <f t="shared" si="26"/>
        <v>100947</v>
      </c>
      <c r="D381" s="1">
        <f t="shared" si="27"/>
        <v>31522</v>
      </c>
      <c r="F381" s="1">
        <f t="shared" si="28"/>
        <v>31517.888118603561</v>
      </c>
      <c r="H381" s="5">
        <f t="shared" si="29"/>
        <v>1.304448130333909E-4</v>
      </c>
    </row>
    <row r="382" spans="1:8">
      <c r="A382" s="3" t="s">
        <v>433</v>
      </c>
      <c r="B382" s="1">
        <f t="shared" si="25"/>
        <v>7</v>
      </c>
      <c r="C382" s="1">
        <f t="shared" si="26"/>
        <v>100946</v>
      </c>
      <c r="D382" s="1">
        <f t="shared" si="27"/>
        <v>31606</v>
      </c>
      <c r="F382" s="1">
        <f t="shared" si="28"/>
        <v>31601.395420108085</v>
      </c>
      <c r="H382" s="5">
        <f t="shared" si="29"/>
        <v>1.4568689147360974E-4</v>
      </c>
    </row>
    <row r="383" spans="1:8">
      <c r="A383" s="3" t="s">
        <v>19</v>
      </c>
      <c r="B383" s="1">
        <f t="shared" si="25"/>
        <v>7</v>
      </c>
      <c r="C383" s="1">
        <f t="shared" si="26"/>
        <v>100945</v>
      </c>
      <c r="D383" s="1">
        <f t="shared" si="27"/>
        <v>31691</v>
      </c>
      <c r="F383" s="1">
        <f t="shared" si="28"/>
        <v>31684.903391444906</v>
      </c>
      <c r="H383" s="5">
        <f t="shared" si="29"/>
        <v>1.9237665441587684E-4</v>
      </c>
    </row>
    <row r="384" spans="1:8">
      <c r="A384" s="3" t="s">
        <v>434</v>
      </c>
      <c r="B384" s="1">
        <f t="shared" si="25"/>
        <v>7</v>
      </c>
      <c r="C384" s="1">
        <f t="shared" si="26"/>
        <v>100944</v>
      </c>
      <c r="D384" s="1">
        <f t="shared" si="27"/>
        <v>31775</v>
      </c>
      <c r="F384" s="1">
        <f t="shared" si="28"/>
        <v>31768.412032618951</v>
      </c>
      <c r="H384" s="5">
        <f t="shared" si="29"/>
        <v>2.0733178225172799E-4</v>
      </c>
    </row>
    <row r="385" spans="1:8">
      <c r="A385" s="3" t="s">
        <v>435</v>
      </c>
      <c r="B385" s="1">
        <f t="shared" si="25"/>
        <v>7</v>
      </c>
      <c r="C385" s="1">
        <f t="shared" si="26"/>
        <v>100943</v>
      </c>
      <c r="D385" s="1">
        <f t="shared" si="27"/>
        <v>31860</v>
      </c>
      <c r="F385" s="1">
        <f t="shared" si="28"/>
        <v>31851.921343644983</v>
      </c>
      <c r="H385" s="5">
        <f t="shared" si="29"/>
        <v>2.5356736833073766E-4</v>
      </c>
    </row>
    <row r="386" spans="1:8">
      <c r="A386" s="3" t="s">
        <v>436</v>
      </c>
      <c r="B386" s="1">
        <f t="shared" si="25"/>
        <v>7</v>
      </c>
      <c r="C386" s="1">
        <f t="shared" si="26"/>
        <v>100942</v>
      </c>
      <c r="D386" s="1">
        <f t="shared" si="27"/>
        <v>31936</v>
      </c>
      <c r="F386" s="1">
        <f t="shared" si="28"/>
        <v>31935.431324537767</v>
      </c>
      <c r="H386" s="5">
        <f t="shared" si="29"/>
        <v>1.7806721638055229E-5</v>
      </c>
    </row>
    <row r="387" spans="1:8">
      <c r="A387" s="3" t="s">
        <v>437</v>
      </c>
      <c r="B387" s="1">
        <f t="shared" si="25"/>
        <v>7</v>
      </c>
      <c r="C387" s="1">
        <f t="shared" si="26"/>
        <v>100941</v>
      </c>
      <c r="D387" s="1">
        <f t="shared" si="27"/>
        <v>32020</v>
      </c>
      <c r="F387" s="1">
        <f t="shared" si="28"/>
        <v>32018.941975307142</v>
      </c>
      <c r="H387" s="5">
        <f t="shared" si="29"/>
        <v>3.3042620014317705E-5</v>
      </c>
    </row>
    <row r="388" spans="1:8">
      <c r="A388" s="3" t="s">
        <v>438</v>
      </c>
      <c r="B388" s="1">
        <f t="shared" ref="B388:B451" si="30">IF(ISERROR(SEARCH(" ",A388)), 0, SEARCH(" ",A388))</f>
        <v>7</v>
      </c>
      <c r="C388" s="1">
        <f t="shared" ref="C388:C451" si="31">IF(0=B388,-1,LEFT(A388,B388-1)+0)</f>
        <v>100940</v>
      </c>
      <c r="D388" s="1">
        <f t="shared" ref="D388:D451" si="32">IF(B388=0,-1,RIGHT(A388,LEN(A388)-B388)+0)</f>
        <v>32105</v>
      </c>
      <c r="F388" s="1">
        <f t="shared" ref="F388:F451" si="33">IF(C388&lt;0,443300000,44330*(1-POWER(C388/$A$1,1/5.255))*1000)</f>
        <v>32102.453295962965</v>
      </c>
      <c r="H388" s="5">
        <f t="shared" ref="H388:H451" si="34">IF(D388&gt;0,ABS((F388-D388)/D388),0)</f>
        <v>7.9324218565174966E-5</v>
      </c>
    </row>
    <row r="389" spans="1:8">
      <c r="A389" s="3" t="s">
        <v>439</v>
      </c>
      <c r="B389" s="1">
        <f t="shared" si="30"/>
        <v>7</v>
      </c>
      <c r="C389" s="1">
        <f t="shared" si="31"/>
        <v>100939</v>
      </c>
      <c r="D389" s="1">
        <f t="shared" si="32"/>
        <v>32190</v>
      </c>
      <c r="F389" s="1">
        <f t="shared" si="33"/>
        <v>32185.965286524905</v>
      </c>
      <c r="H389" s="5">
        <f t="shared" si="34"/>
        <v>1.2534058636519063E-4</v>
      </c>
    </row>
    <row r="390" spans="1:8">
      <c r="A390" s="3" t="s">
        <v>440</v>
      </c>
      <c r="B390" s="1">
        <f t="shared" si="30"/>
        <v>7</v>
      </c>
      <c r="C390" s="1">
        <f t="shared" si="31"/>
        <v>100938</v>
      </c>
      <c r="D390" s="1">
        <f t="shared" si="32"/>
        <v>32274</v>
      </c>
      <c r="F390" s="1">
        <f t="shared" si="33"/>
        <v>32269.477946997897</v>
      </c>
      <c r="H390" s="5">
        <f t="shared" si="34"/>
        <v>1.4011442653849378E-4</v>
      </c>
    </row>
    <row r="391" spans="1:8">
      <c r="A391" s="3" t="s">
        <v>441</v>
      </c>
      <c r="B391" s="1">
        <f t="shared" si="30"/>
        <v>7</v>
      </c>
      <c r="C391" s="1">
        <f t="shared" si="31"/>
        <v>100937</v>
      </c>
      <c r="D391" s="1">
        <f t="shared" si="32"/>
        <v>32359</v>
      </c>
      <c r="F391" s="1">
        <f t="shared" si="33"/>
        <v>32352.991277396697</v>
      </c>
      <c r="H391" s="5">
        <f t="shared" si="34"/>
        <v>1.8568937863663542E-4</v>
      </c>
    </row>
    <row r="392" spans="1:8">
      <c r="A392" s="3" t="s">
        <v>442</v>
      </c>
      <c r="B392" s="1">
        <f t="shared" si="30"/>
        <v>7</v>
      </c>
      <c r="C392" s="1">
        <f t="shared" si="31"/>
        <v>100936</v>
      </c>
      <c r="D392" s="1">
        <f t="shared" si="32"/>
        <v>32444</v>
      </c>
      <c r="F392" s="1">
        <f t="shared" si="33"/>
        <v>32436.50527773115</v>
      </c>
      <c r="H392" s="5">
        <f t="shared" si="34"/>
        <v>2.3100487821630278E-4</v>
      </c>
    </row>
    <row r="393" spans="1:8">
      <c r="A393" s="3" t="s">
        <v>443</v>
      </c>
      <c r="B393" s="1">
        <f t="shared" si="30"/>
        <v>7</v>
      </c>
      <c r="C393" s="1">
        <f t="shared" si="31"/>
        <v>100935</v>
      </c>
      <c r="D393" s="1">
        <f t="shared" si="32"/>
        <v>32529</v>
      </c>
      <c r="F393" s="1">
        <f t="shared" si="33"/>
        <v>32520.019948016026</v>
      </c>
      <c r="H393" s="5">
        <f t="shared" si="34"/>
        <v>2.7606295871295401E-4</v>
      </c>
    </row>
    <row r="394" spans="1:8">
      <c r="A394" s="3" t="s">
        <v>444</v>
      </c>
      <c r="B394" s="1">
        <f t="shared" si="30"/>
        <v>7</v>
      </c>
      <c r="C394" s="1">
        <f t="shared" si="31"/>
        <v>100934</v>
      </c>
      <c r="D394" s="1">
        <f t="shared" si="32"/>
        <v>32605</v>
      </c>
      <c r="F394" s="1">
        <f t="shared" si="33"/>
        <v>32603.535288256247</v>
      </c>
      <c r="H394" s="5">
        <f t="shared" si="34"/>
        <v>4.4922918072460036E-5</v>
      </c>
    </row>
    <row r="395" spans="1:8">
      <c r="A395" s="3" t="s">
        <v>445</v>
      </c>
      <c r="B395" s="1">
        <f t="shared" si="30"/>
        <v>7</v>
      </c>
      <c r="C395" s="1">
        <f t="shared" si="31"/>
        <v>100933</v>
      </c>
      <c r="D395" s="1">
        <f t="shared" si="32"/>
        <v>32690</v>
      </c>
      <c r="F395" s="1">
        <f t="shared" si="33"/>
        <v>32687.051298476414</v>
      </c>
      <c r="H395" s="5">
        <f t="shared" si="34"/>
        <v>9.0201943211573908E-5</v>
      </c>
    </row>
    <row r="396" spans="1:8">
      <c r="A396" s="3" t="s">
        <v>446</v>
      </c>
      <c r="B396" s="1">
        <f t="shared" si="30"/>
        <v>7</v>
      </c>
      <c r="C396" s="1">
        <f t="shared" si="31"/>
        <v>100932</v>
      </c>
      <c r="D396" s="1">
        <f t="shared" si="32"/>
        <v>32774</v>
      </c>
      <c r="F396" s="1">
        <f t="shared" si="33"/>
        <v>32770.567978681451</v>
      </c>
      <c r="H396" s="5">
        <f t="shared" si="34"/>
        <v>1.0471780431284653E-4</v>
      </c>
    </row>
    <row r="397" spans="1:8">
      <c r="A397" s="3" t="s">
        <v>447</v>
      </c>
      <c r="B397" s="1">
        <f t="shared" si="30"/>
        <v>7</v>
      </c>
      <c r="C397" s="1">
        <f t="shared" si="31"/>
        <v>100931</v>
      </c>
      <c r="D397" s="1">
        <f t="shared" si="32"/>
        <v>32859</v>
      </c>
      <c r="F397" s="1">
        <f t="shared" si="33"/>
        <v>32854.0853288812</v>
      </c>
      <c r="H397" s="5">
        <f t="shared" si="34"/>
        <v>1.4956849322257128E-4</v>
      </c>
    </row>
    <row r="398" spans="1:8">
      <c r="A398" s="3" t="s">
        <v>448</v>
      </c>
      <c r="B398" s="1">
        <f t="shared" si="30"/>
        <v>7</v>
      </c>
      <c r="C398" s="1">
        <f t="shared" si="31"/>
        <v>100930</v>
      </c>
      <c r="D398" s="1">
        <f t="shared" si="32"/>
        <v>32944</v>
      </c>
      <c r="F398" s="1">
        <f t="shared" si="33"/>
        <v>32937.60334909043</v>
      </c>
      <c r="H398" s="5">
        <f t="shared" si="34"/>
        <v>1.9416740254886691E-4</v>
      </c>
    </row>
    <row r="399" spans="1:8">
      <c r="A399" s="3" t="s">
        <v>449</v>
      </c>
      <c r="B399" s="1">
        <f t="shared" si="30"/>
        <v>7</v>
      </c>
      <c r="C399" s="1">
        <f t="shared" si="31"/>
        <v>100929</v>
      </c>
      <c r="D399" s="1">
        <f t="shared" si="32"/>
        <v>33029</v>
      </c>
      <c r="F399" s="1">
        <f t="shared" si="33"/>
        <v>33021.12203931898</v>
      </c>
      <c r="H399" s="5">
        <f t="shared" si="34"/>
        <v>2.3851647585516788E-4</v>
      </c>
    </row>
    <row r="400" spans="1:8">
      <c r="A400" s="3" t="s">
        <v>450</v>
      </c>
      <c r="B400" s="1">
        <f t="shared" si="30"/>
        <v>7</v>
      </c>
      <c r="C400" s="1">
        <f t="shared" si="31"/>
        <v>100928</v>
      </c>
      <c r="D400" s="1">
        <f t="shared" si="32"/>
        <v>33114</v>
      </c>
      <c r="F400" s="1">
        <f t="shared" si="33"/>
        <v>33104.641399581626</v>
      </c>
      <c r="H400" s="5">
        <f t="shared" si="34"/>
        <v>2.8261763660006062E-4</v>
      </c>
    </row>
    <row r="401" spans="1:8">
      <c r="A401" s="3" t="s">
        <v>451</v>
      </c>
      <c r="B401" s="1">
        <f t="shared" si="30"/>
        <v>7</v>
      </c>
      <c r="C401" s="1">
        <f t="shared" si="31"/>
        <v>100927</v>
      </c>
      <c r="D401" s="1">
        <f t="shared" si="32"/>
        <v>33190</v>
      </c>
      <c r="F401" s="1">
        <f t="shared" si="33"/>
        <v>33188.161429893116</v>
      </c>
      <c r="H401" s="5">
        <f t="shared" si="34"/>
        <v>5.5395303009451881E-5</v>
      </c>
    </row>
    <row r="402" spans="1:8">
      <c r="A402" s="3" t="s">
        <v>452</v>
      </c>
      <c r="B402" s="1">
        <f t="shared" si="30"/>
        <v>7</v>
      </c>
      <c r="C402" s="1">
        <f t="shared" si="31"/>
        <v>100926</v>
      </c>
      <c r="D402" s="1">
        <f t="shared" si="32"/>
        <v>33275</v>
      </c>
      <c r="F402" s="1">
        <f t="shared" si="33"/>
        <v>33271.682130258378</v>
      </c>
      <c r="H402" s="5">
        <f t="shared" si="34"/>
        <v>9.9710585773776618E-5</v>
      </c>
    </row>
    <row r="403" spans="1:8">
      <c r="A403" s="3" t="s">
        <v>20</v>
      </c>
      <c r="B403" s="1">
        <f t="shared" si="30"/>
        <v>7</v>
      </c>
      <c r="C403" s="1">
        <f t="shared" si="31"/>
        <v>100925</v>
      </c>
      <c r="D403" s="1">
        <f t="shared" si="32"/>
        <v>33359</v>
      </c>
      <c r="F403" s="1">
        <f t="shared" si="33"/>
        <v>33355.203500692187</v>
      </c>
      <c r="H403" s="5">
        <f t="shared" si="34"/>
        <v>1.1380734757675784E-4</v>
      </c>
    </row>
    <row r="404" spans="1:8">
      <c r="A404" s="3" t="s">
        <v>453</v>
      </c>
      <c r="B404" s="1">
        <f t="shared" si="30"/>
        <v>7</v>
      </c>
      <c r="C404" s="1">
        <f t="shared" si="31"/>
        <v>100924</v>
      </c>
      <c r="D404" s="1">
        <f t="shared" si="32"/>
        <v>33444</v>
      </c>
      <c r="F404" s="1">
        <f t="shared" si="33"/>
        <v>33438.725541209285</v>
      </c>
      <c r="H404" s="5">
        <f t="shared" si="34"/>
        <v>1.5771016597041507E-4</v>
      </c>
    </row>
    <row r="405" spans="1:8">
      <c r="A405" s="3" t="s">
        <v>454</v>
      </c>
      <c r="B405" s="1">
        <f t="shared" si="30"/>
        <v>7</v>
      </c>
      <c r="C405" s="1">
        <f t="shared" si="31"/>
        <v>100923</v>
      </c>
      <c r="D405" s="1">
        <f t="shared" si="32"/>
        <v>33529</v>
      </c>
      <c r="F405" s="1">
        <f t="shared" si="33"/>
        <v>33522.248251819539</v>
      </c>
      <c r="H405" s="5">
        <f t="shared" si="34"/>
        <v>2.0137040115901782E-4</v>
      </c>
    </row>
    <row r="406" spans="1:8">
      <c r="A406" s="3" t="s">
        <v>455</v>
      </c>
      <c r="B406" s="1">
        <f t="shared" si="30"/>
        <v>7</v>
      </c>
      <c r="C406" s="1">
        <f t="shared" si="31"/>
        <v>100922</v>
      </c>
      <c r="D406" s="1">
        <f t="shared" si="32"/>
        <v>33614</v>
      </c>
      <c r="F406" s="1">
        <f t="shared" si="33"/>
        <v>33605.771632532786</v>
      </c>
      <c r="H406" s="5">
        <f t="shared" si="34"/>
        <v>2.4478989311639234E-4</v>
      </c>
    </row>
    <row r="407" spans="1:8">
      <c r="A407" s="3" t="s">
        <v>456</v>
      </c>
      <c r="B407" s="1">
        <f t="shared" si="30"/>
        <v>7</v>
      </c>
      <c r="C407" s="1">
        <f t="shared" si="31"/>
        <v>100921</v>
      </c>
      <c r="D407" s="1">
        <f t="shared" si="32"/>
        <v>33698</v>
      </c>
      <c r="F407" s="1">
        <f t="shared" si="33"/>
        <v>33689.29568336378</v>
      </c>
      <c r="H407" s="5">
        <f t="shared" si="34"/>
        <v>2.5830365707816573E-4</v>
      </c>
    </row>
    <row r="408" spans="1:8">
      <c r="A408" s="3" t="s">
        <v>457</v>
      </c>
      <c r="B408" s="1">
        <f t="shared" si="30"/>
        <v>7</v>
      </c>
      <c r="C408" s="1">
        <f t="shared" si="31"/>
        <v>100920</v>
      </c>
      <c r="D408" s="1">
        <f t="shared" si="32"/>
        <v>33783</v>
      </c>
      <c r="F408" s="1">
        <f t="shared" si="33"/>
        <v>33772.8204043273</v>
      </c>
      <c r="H408" s="5">
        <f t="shared" si="34"/>
        <v>3.0132302260604707E-4</v>
      </c>
    </row>
    <row r="409" spans="1:8">
      <c r="A409" s="3" t="s">
        <v>458</v>
      </c>
      <c r="B409" s="1">
        <f t="shared" si="30"/>
        <v>7</v>
      </c>
      <c r="C409" s="1">
        <f t="shared" si="31"/>
        <v>100919</v>
      </c>
      <c r="D409" s="1">
        <f t="shared" si="32"/>
        <v>33859</v>
      </c>
      <c r="F409" s="1">
        <f t="shared" si="33"/>
        <v>33856.345795428257</v>
      </c>
      <c r="H409" s="5">
        <f t="shared" si="34"/>
        <v>7.8389927987929973E-5</v>
      </c>
    </row>
    <row r="410" spans="1:8">
      <c r="A410" s="3" t="s">
        <v>459</v>
      </c>
      <c r="B410" s="1">
        <f t="shared" si="30"/>
        <v>7</v>
      </c>
      <c r="C410" s="1">
        <f t="shared" si="31"/>
        <v>100918</v>
      </c>
      <c r="D410" s="1">
        <f t="shared" si="32"/>
        <v>33944</v>
      </c>
      <c r="F410" s="1">
        <f t="shared" si="33"/>
        <v>33939.871856686346</v>
      </c>
      <c r="H410" s="5">
        <f t="shared" si="34"/>
        <v>1.2161628899521885E-4</v>
      </c>
    </row>
    <row r="411" spans="1:8">
      <c r="A411" s="3" t="s">
        <v>460</v>
      </c>
      <c r="B411" s="1">
        <f t="shared" si="30"/>
        <v>7</v>
      </c>
      <c r="C411" s="1">
        <f t="shared" si="31"/>
        <v>100917</v>
      </c>
      <c r="D411" s="1">
        <f t="shared" si="32"/>
        <v>34029</v>
      </c>
      <c r="F411" s="1">
        <f t="shared" si="33"/>
        <v>34023.398588106473</v>
      </c>
      <c r="H411" s="5">
        <f t="shared" si="34"/>
        <v>1.646070085376372E-4</v>
      </c>
    </row>
    <row r="412" spans="1:8">
      <c r="A412" s="3" t="s">
        <v>461</v>
      </c>
      <c r="B412" s="1">
        <f t="shared" si="30"/>
        <v>7</v>
      </c>
      <c r="C412" s="1">
        <f t="shared" si="31"/>
        <v>100916</v>
      </c>
      <c r="D412" s="1">
        <f t="shared" si="32"/>
        <v>34114</v>
      </c>
      <c r="F412" s="1">
        <f t="shared" si="33"/>
        <v>34106.925989703428</v>
      </c>
      <c r="H412" s="5">
        <f t="shared" si="34"/>
        <v>2.0736384758667824E-4</v>
      </c>
    </row>
    <row r="413" spans="1:8">
      <c r="A413" s="3" t="s">
        <v>462</v>
      </c>
      <c r="B413" s="1">
        <f t="shared" si="30"/>
        <v>7</v>
      </c>
      <c r="C413" s="1">
        <f t="shared" si="31"/>
        <v>100915</v>
      </c>
      <c r="D413" s="1">
        <f t="shared" si="32"/>
        <v>34198</v>
      </c>
      <c r="F413" s="1">
        <f t="shared" si="33"/>
        <v>34190.454061491953</v>
      </c>
      <c r="H413" s="5">
        <f t="shared" si="34"/>
        <v>2.2065438060841789E-4</v>
      </c>
    </row>
    <row r="414" spans="1:8">
      <c r="A414" s="3" t="s">
        <v>463</v>
      </c>
      <c r="B414" s="1">
        <f t="shared" si="30"/>
        <v>7</v>
      </c>
      <c r="C414" s="1">
        <f t="shared" si="31"/>
        <v>100914</v>
      </c>
      <c r="D414" s="1">
        <f t="shared" si="32"/>
        <v>34283</v>
      </c>
      <c r="F414" s="1">
        <f t="shared" si="33"/>
        <v>34273.982803481907</v>
      </c>
      <c r="H414" s="5">
        <f t="shared" si="34"/>
        <v>2.6302238771672642E-4</v>
      </c>
    </row>
    <row r="415" spans="1:8">
      <c r="A415" s="3" t="s">
        <v>464</v>
      </c>
      <c r="B415" s="1">
        <f t="shared" si="30"/>
        <v>7</v>
      </c>
      <c r="C415" s="1">
        <f t="shared" si="31"/>
        <v>100913</v>
      </c>
      <c r="D415" s="1">
        <f t="shared" si="32"/>
        <v>34368</v>
      </c>
      <c r="F415" s="1">
        <f t="shared" si="33"/>
        <v>34357.512215683113</v>
      </c>
      <c r="H415" s="5">
        <f t="shared" si="34"/>
        <v>3.0516132206956977E-4</v>
      </c>
    </row>
    <row r="416" spans="1:8">
      <c r="A416" s="3" t="s">
        <v>465</v>
      </c>
      <c r="B416" s="1">
        <f t="shared" si="30"/>
        <v>7</v>
      </c>
      <c r="C416" s="1">
        <f t="shared" si="31"/>
        <v>100912</v>
      </c>
      <c r="D416" s="1">
        <f t="shared" si="32"/>
        <v>34444</v>
      </c>
      <c r="F416" s="1">
        <f t="shared" si="33"/>
        <v>34441.042298110369</v>
      </c>
      <c r="H416" s="5">
        <f t="shared" si="34"/>
        <v>8.5869872536020731E-5</v>
      </c>
    </row>
    <row r="417" spans="1:8">
      <c r="A417" s="3" t="s">
        <v>466</v>
      </c>
      <c r="B417" s="1">
        <f t="shared" si="30"/>
        <v>7</v>
      </c>
      <c r="C417" s="1">
        <f t="shared" si="31"/>
        <v>100911</v>
      </c>
      <c r="D417" s="1">
        <f t="shared" si="32"/>
        <v>34529</v>
      </c>
      <c r="F417" s="1">
        <f t="shared" si="33"/>
        <v>34524.57305077841</v>
      </c>
      <c r="H417" s="5">
        <f t="shared" si="34"/>
        <v>1.2820959835471325E-4</v>
      </c>
    </row>
    <row r="418" spans="1:8">
      <c r="A418" s="3" t="s">
        <v>467</v>
      </c>
      <c r="B418" s="1">
        <f t="shared" si="30"/>
        <v>7</v>
      </c>
      <c r="C418" s="1">
        <f t="shared" si="31"/>
        <v>100910</v>
      </c>
      <c r="D418" s="1">
        <f t="shared" si="32"/>
        <v>34614</v>
      </c>
      <c r="F418" s="1">
        <f t="shared" si="33"/>
        <v>34608.104473692169</v>
      </c>
      <c r="H418" s="5">
        <f t="shared" si="34"/>
        <v>1.7032201732915757E-4</v>
      </c>
    </row>
    <row r="419" spans="1:8">
      <c r="A419" s="3" t="s">
        <v>468</v>
      </c>
      <c r="B419" s="1">
        <f t="shared" si="30"/>
        <v>7</v>
      </c>
      <c r="C419" s="1">
        <f t="shared" si="31"/>
        <v>100909</v>
      </c>
      <c r="D419" s="1">
        <f t="shared" si="32"/>
        <v>34699</v>
      </c>
      <c r="F419" s="1">
        <f t="shared" si="33"/>
        <v>34691.636566871326</v>
      </c>
      <c r="H419" s="5">
        <f t="shared" si="34"/>
        <v>2.1220879935081508E-4</v>
      </c>
    </row>
    <row r="420" spans="1:8">
      <c r="A420" s="3" t="s">
        <v>469</v>
      </c>
      <c r="B420" s="1">
        <f t="shared" si="30"/>
        <v>7</v>
      </c>
      <c r="C420" s="1">
        <f t="shared" si="31"/>
        <v>100908</v>
      </c>
      <c r="D420" s="1">
        <f t="shared" si="32"/>
        <v>34783</v>
      </c>
      <c r="F420" s="1">
        <f t="shared" si="33"/>
        <v>34775.169330320809</v>
      </c>
      <c r="H420" s="5">
        <f t="shared" si="34"/>
        <v>2.2512922057302381E-4</v>
      </c>
    </row>
    <row r="421" spans="1:8">
      <c r="A421" s="3" t="s">
        <v>470</v>
      </c>
      <c r="B421" s="1">
        <f t="shared" si="30"/>
        <v>7</v>
      </c>
      <c r="C421" s="1">
        <f t="shared" si="31"/>
        <v>100907</v>
      </c>
      <c r="D421" s="1">
        <f t="shared" si="32"/>
        <v>34868</v>
      </c>
      <c r="F421" s="1">
        <f t="shared" si="33"/>
        <v>34858.702764055386</v>
      </c>
      <c r="H421" s="5">
        <f t="shared" si="34"/>
        <v>2.6664092992468539E-4</v>
      </c>
    </row>
    <row r="422" spans="1:8">
      <c r="A422" s="3" t="s">
        <v>471</v>
      </c>
      <c r="B422" s="1">
        <f t="shared" si="30"/>
        <v>7</v>
      </c>
      <c r="C422" s="1">
        <f t="shared" si="31"/>
        <v>100906</v>
      </c>
      <c r="D422" s="1">
        <f t="shared" si="32"/>
        <v>34953</v>
      </c>
      <c r="F422" s="1">
        <f t="shared" si="33"/>
        <v>34942.236868089814</v>
      </c>
      <c r="H422" s="5">
        <f t="shared" si="34"/>
        <v>3.0793156267518157E-4</v>
      </c>
    </row>
    <row r="423" spans="1:8">
      <c r="A423" s="3" t="s">
        <v>21</v>
      </c>
      <c r="B423" s="1">
        <f t="shared" si="30"/>
        <v>7</v>
      </c>
      <c r="C423" s="1">
        <f t="shared" si="31"/>
        <v>100905</v>
      </c>
      <c r="D423" s="1">
        <f t="shared" si="32"/>
        <v>35038</v>
      </c>
      <c r="F423" s="1">
        <f t="shared" si="33"/>
        <v>35025.771642429019</v>
      </c>
      <c r="H423" s="5">
        <f t="shared" si="34"/>
        <v>3.4900272763801397E-4</v>
      </c>
    </row>
    <row r="424" spans="1:8">
      <c r="A424" s="3" t="s">
        <v>472</v>
      </c>
      <c r="B424" s="1">
        <f t="shared" si="30"/>
        <v>7</v>
      </c>
      <c r="C424" s="1">
        <f t="shared" si="31"/>
        <v>100904</v>
      </c>
      <c r="D424" s="1">
        <f t="shared" si="32"/>
        <v>35114</v>
      </c>
      <c r="F424" s="1">
        <f t="shared" si="33"/>
        <v>35109.307087092689</v>
      </c>
      <c r="H424" s="5">
        <f t="shared" si="34"/>
        <v>1.3364791556958844E-4</v>
      </c>
    </row>
    <row r="425" spans="1:8">
      <c r="A425" s="3" t="s">
        <v>473</v>
      </c>
      <c r="B425" s="1">
        <f t="shared" si="30"/>
        <v>7</v>
      </c>
      <c r="C425" s="1">
        <f t="shared" si="31"/>
        <v>100903</v>
      </c>
      <c r="D425" s="1">
        <f t="shared" si="32"/>
        <v>35199</v>
      </c>
      <c r="F425" s="1">
        <f t="shared" si="33"/>
        <v>35192.843202090662</v>
      </c>
      <c r="H425" s="5">
        <f t="shared" si="34"/>
        <v>1.7491400066302766E-4</v>
      </c>
    </row>
    <row r="426" spans="1:8">
      <c r="A426" s="3" t="s">
        <v>474</v>
      </c>
      <c r="B426" s="1">
        <f t="shared" si="30"/>
        <v>7</v>
      </c>
      <c r="C426" s="1">
        <f t="shared" si="31"/>
        <v>100902</v>
      </c>
      <c r="D426" s="1">
        <f t="shared" si="32"/>
        <v>35283</v>
      </c>
      <c r="F426" s="1">
        <f t="shared" si="33"/>
        <v>35276.379987437707</v>
      </c>
      <c r="H426" s="5">
        <f t="shared" si="34"/>
        <v>1.8762612482761348E-4</v>
      </c>
    </row>
    <row r="427" spans="1:8">
      <c r="A427" s="3" t="s">
        <v>475</v>
      </c>
      <c r="B427" s="1">
        <f t="shared" si="30"/>
        <v>7</v>
      </c>
      <c r="C427" s="1">
        <f t="shared" si="31"/>
        <v>100901</v>
      </c>
      <c r="D427" s="1">
        <f t="shared" si="32"/>
        <v>35368</v>
      </c>
      <c r="F427" s="1">
        <f t="shared" si="33"/>
        <v>35359.917443133825</v>
      </c>
      <c r="H427" s="5">
        <f t="shared" si="34"/>
        <v>2.2852739386379934E-4</v>
      </c>
    </row>
    <row r="428" spans="1:8">
      <c r="A428" s="3" t="s">
        <v>476</v>
      </c>
      <c r="B428" s="1">
        <f t="shared" si="30"/>
        <v>7</v>
      </c>
      <c r="C428" s="1">
        <f t="shared" si="31"/>
        <v>100900</v>
      </c>
      <c r="D428" s="1">
        <f t="shared" si="32"/>
        <v>35453</v>
      </c>
      <c r="F428" s="1">
        <f t="shared" si="33"/>
        <v>35443.455569208541</v>
      </c>
      <c r="H428" s="5">
        <f t="shared" si="34"/>
        <v>2.6921362907112459E-4</v>
      </c>
    </row>
    <row r="429" spans="1:8">
      <c r="A429" s="3" t="s">
        <v>477</v>
      </c>
      <c r="B429" s="1">
        <f t="shared" si="30"/>
        <v>7</v>
      </c>
      <c r="C429" s="1">
        <f t="shared" si="31"/>
        <v>100899</v>
      </c>
      <c r="D429" s="1">
        <f t="shared" si="32"/>
        <v>35538</v>
      </c>
      <c r="F429" s="1">
        <f t="shared" si="33"/>
        <v>35526.99436565693</v>
      </c>
      <c r="H429" s="5">
        <f t="shared" si="34"/>
        <v>3.0968637354577319E-4</v>
      </c>
    </row>
    <row r="430" spans="1:8">
      <c r="A430" s="3" t="s">
        <v>478</v>
      </c>
      <c r="B430" s="1">
        <f t="shared" si="30"/>
        <v>7</v>
      </c>
      <c r="C430" s="1">
        <f t="shared" si="31"/>
        <v>100898</v>
      </c>
      <c r="D430" s="1">
        <f t="shared" si="32"/>
        <v>35622</v>
      </c>
      <c r="F430" s="1">
        <f t="shared" si="33"/>
        <v>35610.533832503614</v>
      </c>
      <c r="H430" s="5">
        <f t="shared" si="34"/>
        <v>3.2188443928994257E-4</v>
      </c>
    </row>
    <row r="431" spans="1:8">
      <c r="A431" s="3" t="s">
        <v>479</v>
      </c>
      <c r="B431" s="1">
        <f t="shared" si="30"/>
        <v>7</v>
      </c>
      <c r="C431" s="1">
        <f t="shared" si="31"/>
        <v>100897</v>
      </c>
      <c r="D431" s="1">
        <f t="shared" si="32"/>
        <v>35707</v>
      </c>
      <c r="F431" s="1">
        <f t="shared" si="33"/>
        <v>35694.073969758429</v>
      </c>
      <c r="H431" s="5">
        <f t="shared" si="34"/>
        <v>3.6200269531384393E-4</v>
      </c>
    </row>
    <row r="432" spans="1:8">
      <c r="A432" s="3" t="s">
        <v>480</v>
      </c>
      <c r="B432" s="1">
        <f t="shared" si="30"/>
        <v>7</v>
      </c>
      <c r="C432" s="1">
        <f t="shared" si="31"/>
        <v>100896</v>
      </c>
      <c r="D432" s="1">
        <f t="shared" si="32"/>
        <v>35783</v>
      </c>
      <c r="F432" s="1">
        <f t="shared" si="33"/>
        <v>35777.614777426286</v>
      </c>
      <c r="H432" s="5">
        <f t="shared" si="34"/>
        <v>1.5049667645847722E-4</v>
      </c>
    </row>
    <row r="433" spans="1:8">
      <c r="A433" s="3" t="s">
        <v>481</v>
      </c>
      <c r="B433" s="1">
        <f t="shared" si="30"/>
        <v>7</v>
      </c>
      <c r="C433" s="1">
        <f t="shared" si="31"/>
        <v>100895</v>
      </c>
      <c r="D433" s="1">
        <f t="shared" si="32"/>
        <v>35868</v>
      </c>
      <c r="F433" s="1">
        <f t="shared" si="33"/>
        <v>35861.15625552689</v>
      </c>
      <c r="H433" s="5">
        <f t="shared" si="34"/>
        <v>1.9080362643888248E-4</v>
      </c>
    </row>
    <row r="434" spans="1:8">
      <c r="A434" s="3" t="s">
        <v>482</v>
      </c>
      <c r="B434" s="1">
        <f t="shared" si="30"/>
        <v>7</v>
      </c>
      <c r="C434" s="1">
        <f t="shared" si="31"/>
        <v>100894</v>
      </c>
      <c r="D434" s="1">
        <f t="shared" si="32"/>
        <v>35953</v>
      </c>
      <c r="F434" s="1">
        <f t="shared" si="33"/>
        <v>35944.698404070077</v>
      </c>
      <c r="H434" s="5">
        <f t="shared" si="34"/>
        <v>2.3090134147144239E-4</v>
      </c>
    </row>
    <row r="435" spans="1:8">
      <c r="A435" s="3" t="s">
        <v>483</v>
      </c>
      <c r="B435" s="1">
        <f t="shared" si="30"/>
        <v>7</v>
      </c>
      <c r="C435" s="1">
        <f t="shared" si="31"/>
        <v>100893</v>
      </c>
      <c r="D435" s="1">
        <f t="shared" si="32"/>
        <v>36038</v>
      </c>
      <c r="F435" s="1">
        <f t="shared" si="33"/>
        <v>36028.241223060759</v>
      </c>
      <c r="H435" s="5">
        <f t="shared" si="34"/>
        <v>2.7079130193798811E-4</v>
      </c>
    </row>
    <row r="436" spans="1:8">
      <c r="A436" s="3" t="s">
        <v>484</v>
      </c>
      <c r="B436" s="1">
        <f t="shared" si="30"/>
        <v>7</v>
      </c>
      <c r="C436" s="1">
        <f t="shared" si="31"/>
        <v>100892</v>
      </c>
      <c r="D436" s="1">
        <f t="shared" si="32"/>
        <v>36122</v>
      </c>
      <c r="F436" s="1">
        <f t="shared" si="33"/>
        <v>36111.784712523557</v>
      </c>
      <c r="H436" s="5">
        <f t="shared" si="34"/>
        <v>2.8279960900402351E-4</v>
      </c>
    </row>
    <row r="437" spans="1:8">
      <c r="A437" s="3" t="s">
        <v>485</v>
      </c>
      <c r="B437" s="1">
        <f t="shared" si="30"/>
        <v>7</v>
      </c>
      <c r="C437" s="1">
        <f t="shared" si="31"/>
        <v>100891</v>
      </c>
      <c r="D437" s="1">
        <f t="shared" si="32"/>
        <v>36207</v>
      </c>
      <c r="F437" s="1">
        <f t="shared" si="33"/>
        <v>36195.328872463382</v>
      </c>
      <c r="H437" s="5">
        <f t="shared" si="34"/>
        <v>3.223445062175231E-4</v>
      </c>
    </row>
    <row r="438" spans="1:8">
      <c r="A438" s="3" t="s">
        <v>486</v>
      </c>
      <c r="B438" s="1">
        <f t="shared" si="30"/>
        <v>7</v>
      </c>
      <c r="C438" s="1">
        <f t="shared" si="31"/>
        <v>100890</v>
      </c>
      <c r="D438" s="1">
        <f t="shared" si="32"/>
        <v>36292</v>
      </c>
      <c r="F438" s="1">
        <f t="shared" si="33"/>
        <v>36278.873702890094</v>
      </c>
      <c r="H438" s="5">
        <f t="shared" si="34"/>
        <v>3.6168569133433986E-4</v>
      </c>
    </row>
    <row r="439" spans="1:8">
      <c r="A439" s="3" t="s">
        <v>487</v>
      </c>
      <c r="B439" s="1">
        <f t="shared" si="30"/>
        <v>7</v>
      </c>
      <c r="C439" s="1">
        <f t="shared" si="31"/>
        <v>100889</v>
      </c>
      <c r="D439" s="1">
        <f t="shared" si="32"/>
        <v>36368</v>
      </c>
      <c r="F439" s="1">
        <f t="shared" si="33"/>
        <v>36362.419203823367</v>
      </c>
      <c r="H439" s="5">
        <f t="shared" si="34"/>
        <v>1.5345348043975906E-4</v>
      </c>
    </row>
    <row r="440" spans="1:8">
      <c r="A440" s="3" t="s">
        <v>488</v>
      </c>
      <c r="B440" s="1">
        <f t="shared" si="30"/>
        <v>7</v>
      </c>
      <c r="C440" s="1">
        <f t="shared" si="31"/>
        <v>100888</v>
      </c>
      <c r="D440" s="1">
        <f t="shared" si="32"/>
        <v>36453</v>
      </c>
      <c r="F440" s="1">
        <f t="shared" si="33"/>
        <v>36445.965375268119</v>
      </c>
      <c r="H440" s="5">
        <f t="shared" si="34"/>
        <v>1.9297793684693151E-4</v>
      </c>
    </row>
    <row r="441" spans="1:8">
      <c r="A441" s="3" t="s">
        <v>489</v>
      </c>
      <c r="B441" s="1">
        <f t="shared" si="30"/>
        <v>7</v>
      </c>
      <c r="C441" s="1">
        <f t="shared" si="31"/>
        <v>100887</v>
      </c>
      <c r="D441" s="1">
        <f t="shared" si="32"/>
        <v>36538</v>
      </c>
      <c r="F441" s="1">
        <f t="shared" si="33"/>
        <v>36529.512217239113</v>
      </c>
      <c r="H441" s="5">
        <f t="shared" si="34"/>
        <v>2.3230014672086753E-4</v>
      </c>
    </row>
    <row r="442" spans="1:8">
      <c r="A442" s="3" t="s">
        <v>490</v>
      </c>
      <c r="B442" s="1">
        <f t="shared" si="30"/>
        <v>7</v>
      </c>
      <c r="C442" s="1">
        <f t="shared" si="31"/>
        <v>100886</v>
      </c>
      <c r="D442" s="1">
        <f t="shared" si="32"/>
        <v>36623</v>
      </c>
      <c r="F442" s="1">
        <f t="shared" si="33"/>
        <v>36613.059729746208</v>
      </c>
      <c r="H442" s="5">
        <f t="shared" si="34"/>
        <v>2.7142151800212496E-4</v>
      </c>
    </row>
    <row r="443" spans="1:8">
      <c r="A443" s="3" t="s">
        <v>22</v>
      </c>
      <c r="B443" s="1">
        <f t="shared" si="30"/>
        <v>7</v>
      </c>
      <c r="C443" s="1">
        <f t="shared" si="31"/>
        <v>100885</v>
      </c>
      <c r="D443" s="1">
        <f t="shared" si="32"/>
        <v>36707</v>
      </c>
      <c r="F443" s="1">
        <f t="shared" si="33"/>
        <v>36696.60791280416</v>
      </c>
      <c r="H443" s="5">
        <f t="shared" si="34"/>
        <v>2.8310913983272534E-4</v>
      </c>
    </row>
    <row r="444" spans="1:8">
      <c r="A444" s="3" t="s">
        <v>491</v>
      </c>
      <c r="B444" s="1">
        <f t="shared" si="30"/>
        <v>7</v>
      </c>
      <c r="C444" s="1">
        <f t="shared" si="31"/>
        <v>100884</v>
      </c>
      <c r="D444" s="1">
        <f t="shared" si="32"/>
        <v>36792</v>
      </c>
      <c r="F444" s="1">
        <f t="shared" si="33"/>
        <v>36780.156766427739</v>
      </c>
      <c r="H444" s="5">
        <f t="shared" si="34"/>
        <v>3.218969768498843E-4</v>
      </c>
    </row>
    <row r="445" spans="1:8">
      <c r="A445" s="3" t="s">
        <v>492</v>
      </c>
      <c r="B445" s="1">
        <f t="shared" si="30"/>
        <v>7</v>
      </c>
      <c r="C445" s="1">
        <f t="shared" si="31"/>
        <v>100883</v>
      </c>
      <c r="D445" s="1">
        <f t="shared" si="32"/>
        <v>36877</v>
      </c>
      <c r="F445" s="1">
        <f t="shared" si="33"/>
        <v>36863.706290621849</v>
      </c>
      <c r="H445" s="5">
        <f t="shared" si="34"/>
        <v>3.6048782108498813E-4</v>
      </c>
    </row>
    <row r="446" spans="1:8">
      <c r="A446" s="3" t="s">
        <v>493</v>
      </c>
      <c r="B446" s="1">
        <f t="shared" si="30"/>
        <v>7</v>
      </c>
      <c r="C446" s="1">
        <f t="shared" si="31"/>
        <v>100882</v>
      </c>
      <c r="D446" s="1">
        <f t="shared" si="32"/>
        <v>36962</v>
      </c>
      <c r="F446" s="1">
        <f t="shared" si="33"/>
        <v>36947.256485401274</v>
      </c>
      <c r="H446" s="5">
        <f t="shared" si="34"/>
        <v>3.9888303118677549E-4</v>
      </c>
    </row>
    <row r="447" spans="1:8">
      <c r="A447" s="3" t="s">
        <v>494</v>
      </c>
      <c r="B447" s="1">
        <f t="shared" si="30"/>
        <v>7</v>
      </c>
      <c r="C447" s="1">
        <f t="shared" si="31"/>
        <v>100881</v>
      </c>
      <c r="D447" s="1">
        <f t="shared" si="32"/>
        <v>37038</v>
      </c>
      <c r="F447" s="1">
        <f t="shared" si="33"/>
        <v>37030.807350780779</v>
      </c>
      <c r="H447" s="5">
        <f t="shared" si="34"/>
        <v>1.9419647981050526E-4</v>
      </c>
    </row>
    <row r="448" spans="1:8">
      <c r="A448" s="3" t="s">
        <v>495</v>
      </c>
      <c r="B448" s="1">
        <f t="shared" si="30"/>
        <v>7</v>
      </c>
      <c r="C448" s="1">
        <f t="shared" si="31"/>
        <v>100880</v>
      </c>
      <c r="D448" s="1">
        <f t="shared" si="32"/>
        <v>37123</v>
      </c>
      <c r="F448" s="1">
        <f t="shared" si="33"/>
        <v>37114.358886770191</v>
      </c>
      <c r="H448" s="5">
        <f t="shared" si="34"/>
        <v>2.3276979850251811E-4</v>
      </c>
    </row>
    <row r="449" spans="1:8">
      <c r="A449" s="3" t="s">
        <v>496</v>
      </c>
      <c r="B449" s="1">
        <f t="shared" si="30"/>
        <v>7</v>
      </c>
      <c r="C449" s="1">
        <f t="shared" si="31"/>
        <v>100879</v>
      </c>
      <c r="D449" s="1">
        <f t="shared" si="32"/>
        <v>37207</v>
      </c>
      <c r="F449" s="1">
        <f t="shared" si="33"/>
        <v>37197.911093384282</v>
      </c>
      <c r="H449" s="5">
        <f t="shared" si="34"/>
        <v>2.4427948009024807E-4</v>
      </c>
    </row>
    <row r="450" spans="1:8">
      <c r="A450" s="3" t="s">
        <v>497</v>
      </c>
      <c r="B450" s="1">
        <f t="shared" si="30"/>
        <v>7</v>
      </c>
      <c r="C450" s="1">
        <f t="shared" si="31"/>
        <v>100878</v>
      </c>
      <c r="D450" s="1">
        <f t="shared" si="32"/>
        <v>37292</v>
      </c>
      <c r="F450" s="1">
        <f t="shared" si="33"/>
        <v>37281.463970627985</v>
      </c>
      <c r="H450" s="5">
        <f t="shared" si="34"/>
        <v>2.8252787117920834E-4</v>
      </c>
    </row>
    <row r="451" spans="1:8">
      <c r="A451" s="3" t="s">
        <v>498</v>
      </c>
      <c r="B451" s="1">
        <f t="shared" si="30"/>
        <v>7</v>
      </c>
      <c r="C451" s="1">
        <f t="shared" si="31"/>
        <v>100877</v>
      </c>
      <c r="D451" s="1">
        <f t="shared" si="32"/>
        <v>37377</v>
      </c>
      <c r="F451" s="1">
        <f t="shared" si="33"/>
        <v>37365.017518520974</v>
      </c>
      <c r="H451" s="5">
        <f t="shared" si="34"/>
        <v>3.2058435612880429E-4</v>
      </c>
    </row>
    <row r="452" spans="1:8">
      <c r="A452" s="3" t="s">
        <v>499</v>
      </c>
      <c r="B452" s="1">
        <f t="shared" ref="B452:B515" si="35">IF(ISERROR(SEARCH(" ",A452)), 0, SEARCH(" ",A452))</f>
        <v>7</v>
      </c>
      <c r="C452" s="1">
        <f t="shared" ref="C452:C515" si="36">IF(0=B452,-1,LEFT(A452,B452-1)+0)</f>
        <v>100876</v>
      </c>
      <c r="D452" s="1">
        <f t="shared" ref="D452:D515" si="37">IF(B452=0,-1,RIGHT(A452,LEN(A452)-B452)+0)</f>
        <v>37462</v>
      </c>
      <c r="F452" s="1">
        <f t="shared" ref="F452:F515" si="38">IF(C452&lt;0,443300000,44330*(1-POWER(C452/$A$1,1/5.255))*1000)</f>
        <v>37448.571737073093</v>
      </c>
      <c r="H452" s="5">
        <f t="shared" ref="H452:H515" si="39">IF(D452&gt;0,ABS((F452-D452)/D452),0)</f>
        <v>3.5845024096170351E-4</v>
      </c>
    </row>
    <row r="453" spans="1:8">
      <c r="A453" s="3" t="s">
        <v>500</v>
      </c>
      <c r="B453" s="1">
        <f t="shared" si="35"/>
        <v>7</v>
      </c>
      <c r="C453" s="1">
        <f t="shared" si="36"/>
        <v>100875</v>
      </c>
      <c r="D453" s="1">
        <f t="shared" si="37"/>
        <v>37546</v>
      </c>
      <c r="F453" s="1">
        <f t="shared" si="38"/>
        <v>37532.126626294186</v>
      </c>
      <c r="H453" s="5">
        <f t="shared" si="39"/>
        <v>3.6950337468208915E-4</v>
      </c>
    </row>
    <row r="454" spans="1:8">
      <c r="A454" s="3" t="s">
        <v>501</v>
      </c>
      <c r="B454" s="1">
        <f t="shared" si="35"/>
        <v>7</v>
      </c>
      <c r="C454" s="1">
        <f t="shared" si="36"/>
        <v>100874</v>
      </c>
      <c r="D454" s="1">
        <f t="shared" si="37"/>
        <v>37631</v>
      </c>
      <c r="F454" s="1">
        <f t="shared" si="38"/>
        <v>37615.682186199025</v>
      </c>
      <c r="H454" s="5">
        <f t="shared" si="39"/>
        <v>4.0705306266044676E-4</v>
      </c>
    </row>
    <row r="455" spans="1:8">
      <c r="A455" s="3" t="s">
        <v>502</v>
      </c>
      <c r="B455" s="1">
        <f t="shared" si="35"/>
        <v>7</v>
      </c>
      <c r="C455" s="1">
        <f t="shared" si="36"/>
        <v>100873</v>
      </c>
      <c r="D455" s="1">
        <f t="shared" si="37"/>
        <v>37707</v>
      </c>
      <c r="F455" s="1">
        <f t="shared" si="38"/>
        <v>37699.238416797452</v>
      </c>
      <c r="H455" s="5">
        <f t="shared" si="39"/>
        <v>2.0583931902690817E-4</v>
      </c>
    </row>
    <row r="456" spans="1:8">
      <c r="A456" s="3" t="s">
        <v>503</v>
      </c>
      <c r="B456" s="1">
        <f t="shared" si="35"/>
        <v>7</v>
      </c>
      <c r="C456" s="1">
        <f t="shared" si="36"/>
        <v>100872</v>
      </c>
      <c r="D456" s="1">
        <f t="shared" si="37"/>
        <v>37792</v>
      </c>
      <c r="F456" s="1">
        <f t="shared" si="38"/>
        <v>37782.795318099299</v>
      </c>
      <c r="H456" s="5">
        <f t="shared" si="39"/>
        <v>2.4356165063243443E-4</v>
      </c>
    </row>
    <row r="457" spans="1:8">
      <c r="A457" s="3" t="s">
        <v>504</v>
      </c>
      <c r="B457" s="1">
        <f t="shared" si="35"/>
        <v>7</v>
      </c>
      <c r="C457" s="1">
        <f t="shared" si="36"/>
        <v>100871</v>
      </c>
      <c r="D457" s="1">
        <f t="shared" si="37"/>
        <v>37877</v>
      </c>
      <c r="F457" s="1">
        <f t="shared" si="38"/>
        <v>37866.352890124261</v>
      </c>
      <c r="H457" s="5">
        <f t="shared" si="39"/>
        <v>2.8109696849642953E-4</v>
      </c>
    </row>
    <row r="458" spans="1:8">
      <c r="A458" s="3" t="s">
        <v>505</v>
      </c>
      <c r="B458" s="1">
        <f t="shared" si="35"/>
        <v>7</v>
      </c>
      <c r="C458" s="1">
        <f t="shared" si="36"/>
        <v>100870</v>
      </c>
      <c r="D458" s="1">
        <f t="shared" si="37"/>
        <v>37962</v>
      </c>
      <c r="F458" s="1">
        <f t="shared" si="38"/>
        <v>37949.911132877256</v>
      </c>
      <c r="H458" s="5">
        <f t="shared" si="39"/>
        <v>3.1844652870617927E-4</v>
      </c>
    </row>
    <row r="459" spans="1:8">
      <c r="A459" s="3" t="s">
        <v>506</v>
      </c>
      <c r="B459" s="1">
        <f t="shared" si="35"/>
        <v>7</v>
      </c>
      <c r="C459" s="1">
        <f t="shared" si="36"/>
        <v>100869</v>
      </c>
      <c r="D459" s="1">
        <f t="shared" si="37"/>
        <v>38047</v>
      </c>
      <c r="F459" s="1">
        <f t="shared" si="38"/>
        <v>38033.470046373055</v>
      </c>
      <c r="H459" s="5">
        <f t="shared" si="39"/>
        <v>3.5561157586524344E-4</v>
      </c>
    </row>
    <row r="460" spans="1:8">
      <c r="A460" s="3" t="s">
        <v>507</v>
      </c>
      <c r="B460" s="1">
        <f t="shared" si="35"/>
        <v>7</v>
      </c>
      <c r="C460" s="1">
        <f t="shared" si="36"/>
        <v>100868</v>
      </c>
      <c r="D460" s="1">
        <f t="shared" si="37"/>
        <v>38131</v>
      </c>
      <c r="F460" s="1">
        <f t="shared" si="38"/>
        <v>38117.029630621495</v>
      </c>
      <c r="H460" s="5">
        <f t="shared" si="39"/>
        <v>3.6637825859549928E-4</v>
      </c>
    </row>
    <row r="461" spans="1:8">
      <c r="A461" s="3" t="s">
        <v>508</v>
      </c>
      <c r="B461" s="1">
        <f t="shared" si="35"/>
        <v>7</v>
      </c>
      <c r="C461" s="1">
        <f t="shared" si="36"/>
        <v>100867</v>
      </c>
      <c r="D461" s="1">
        <f t="shared" si="37"/>
        <v>38216</v>
      </c>
      <c r="F461" s="1">
        <f t="shared" si="38"/>
        <v>38200.589885642265</v>
      </c>
      <c r="H461" s="5">
        <f t="shared" si="39"/>
        <v>4.0323723984026161E-4</v>
      </c>
    </row>
    <row r="462" spans="1:8">
      <c r="A462" s="3" t="s">
        <v>509</v>
      </c>
      <c r="B462" s="1">
        <f t="shared" si="35"/>
        <v>7</v>
      </c>
      <c r="C462" s="1">
        <f t="shared" si="36"/>
        <v>100866</v>
      </c>
      <c r="D462" s="1">
        <f t="shared" si="37"/>
        <v>38292</v>
      </c>
      <c r="F462" s="1">
        <f t="shared" si="38"/>
        <v>38284.150811435364</v>
      </c>
      <c r="H462" s="5">
        <f t="shared" si="39"/>
        <v>2.0498246538797345E-4</v>
      </c>
    </row>
    <row r="463" spans="1:8">
      <c r="A463" s="3" t="s">
        <v>23</v>
      </c>
      <c r="B463" s="1">
        <f t="shared" si="35"/>
        <v>7</v>
      </c>
      <c r="C463" s="1">
        <f t="shared" si="36"/>
        <v>100865</v>
      </c>
      <c r="D463" s="1">
        <f t="shared" si="37"/>
        <v>38377</v>
      </c>
      <c r="F463" s="1">
        <f t="shared" si="38"/>
        <v>38367.712408025414</v>
      </c>
      <c r="H463" s="5">
        <f t="shared" si="39"/>
        <v>2.4200932784182366E-4</v>
      </c>
    </row>
    <row r="464" spans="1:8">
      <c r="A464" s="3" t="s">
        <v>510</v>
      </c>
      <c r="B464" s="1">
        <f t="shared" si="35"/>
        <v>7</v>
      </c>
      <c r="C464" s="1">
        <f t="shared" si="36"/>
        <v>100864</v>
      </c>
      <c r="D464" s="1">
        <f t="shared" si="37"/>
        <v>38462</v>
      </c>
      <c r="F464" s="1">
        <f t="shared" si="38"/>
        <v>38451.274675412387</v>
      </c>
      <c r="H464" s="5">
        <f t="shared" si="39"/>
        <v>2.7885509301681409E-4</v>
      </c>
    </row>
    <row r="465" spans="1:8">
      <c r="A465" s="3" t="s">
        <v>511</v>
      </c>
      <c r="B465" s="1">
        <f t="shared" si="35"/>
        <v>7</v>
      </c>
      <c r="C465" s="1">
        <f t="shared" si="36"/>
        <v>100863</v>
      </c>
      <c r="D465" s="1">
        <f t="shared" si="37"/>
        <v>38547</v>
      </c>
      <c r="F465" s="1">
        <f t="shared" si="38"/>
        <v>38534.837613615993</v>
      </c>
      <c r="H465" s="5">
        <f t="shared" si="39"/>
        <v>3.1552095841458019E-4</v>
      </c>
    </row>
    <row r="466" spans="1:8">
      <c r="A466" s="3" t="s">
        <v>512</v>
      </c>
      <c r="B466" s="1">
        <f t="shared" si="35"/>
        <v>7</v>
      </c>
      <c r="C466" s="1">
        <f t="shared" si="36"/>
        <v>100862</v>
      </c>
      <c r="D466" s="1">
        <f t="shared" si="37"/>
        <v>38631</v>
      </c>
      <c r="F466" s="1">
        <f t="shared" si="38"/>
        <v>38618.401222646055</v>
      </c>
      <c r="H466" s="5">
        <f t="shared" si="39"/>
        <v>3.2613127679701479E-4</v>
      </c>
    </row>
    <row r="467" spans="1:8">
      <c r="A467" s="3" t="s">
        <v>513</v>
      </c>
      <c r="B467" s="1">
        <f t="shared" si="35"/>
        <v>7</v>
      </c>
      <c r="C467" s="1">
        <f t="shared" si="36"/>
        <v>100861</v>
      </c>
      <c r="D467" s="1">
        <f t="shared" si="37"/>
        <v>38716</v>
      </c>
      <c r="F467" s="1">
        <f t="shared" si="38"/>
        <v>38701.965502517363</v>
      </c>
      <c r="H467" s="5">
        <f t="shared" si="39"/>
        <v>3.6249864352300474E-4</v>
      </c>
    </row>
    <row r="468" spans="1:8">
      <c r="A468" s="3" t="s">
        <v>514</v>
      </c>
      <c r="B468" s="1">
        <f t="shared" si="35"/>
        <v>7</v>
      </c>
      <c r="C468" s="1">
        <f t="shared" si="36"/>
        <v>100860</v>
      </c>
      <c r="D468" s="1">
        <f t="shared" si="37"/>
        <v>38801</v>
      </c>
      <c r="F468" s="1">
        <f t="shared" si="38"/>
        <v>38785.530453234816</v>
      </c>
      <c r="H468" s="5">
        <f t="shared" si="39"/>
        <v>3.9868938339691304E-4</v>
      </c>
    </row>
    <row r="469" spans="1:8">
      <c r="A469" s="3" t="s">
        <v>515</v>
      </c>
      <c r="B469" s="1">
        <f t="shared" si="35"/>
        <v>7</v>
      </c>
      <c r="C469" s="1">
        <f t="shared" si="36"/>
        <v>100859</v>
      </c>
      <c r="D469" s="1">
        <f t="shared" si="37"/>
        <v>38886</v>
      </c>
      <c r="F469" s="1">
        <f t="shared" si="38"/>
        <v>38869.096074823035</v>
      </c>
      <c r="H469" s="5">
        <f t="shared" si="39"/>
        <v>4.3470465403910272E-4</v>
      </c>
    </row>
    <row r="470" spans="1:8">
      <c r="A470" s="3" t="s">
        <v>516</v>
      </c>
      <c r="B470" s="1">
        <f t="shared" si="35"/>
        <v>7</v>
      </c>
      <c r="C470" s="1">
        <f t="shared" si="36"/>
        <v>100858</v>
      </c>
      <c r="D470" s="1">
        <f t="shared" si="37"/>
        <v>38962</v>
      </c>
      <c r="F470" s="1">
        <f t="shared" si="38"/>
        <v>38952.662367277095</v>
      </c>
      <c r="H470" s="5">
        <f t="shared" si="39"/>
        <v>2.3965999494135966E-4</v>
      </c>
    </row>
    <row r="471" spans="1:8">
      <c r="A471" s="3" t="s">
        <v>517</v>
      </c>
      <c r="B471" s="1">
        <f t="shared" si="35"/>
        <v>7</v>
      </c>
      <c r="C471" s="1">
        <f t="shared" si="36"/>
        <v>100857</v>
      </c>
      <c r="D471" s="1">
        <f t="shared" si="37"/>
        <v>39047</v>
      </c>
      <c r="F471" s="1">
        <f t="shared" si="38"/>
        <v>39036.229330626527</v>
      </c>
      <c r="H471" s="5">
        <f t="shared" si="39"/>
        <v>2.7583858871290057E-4</v>
      </c>
    </row>
    <row r="472" spans="1:8">
      <c r="A472" s="3" t="s">
        <v>518</v>
      </c>
      <c r="B472" s="1">
        <f t="shared" si="35"/>
        <v>7</v>
      </c>
      <c r="C472" s="1">
        <f t="shared" si="36"/>
        <v>100856</v>
      </c>
      <c r="D472" s="1">
        <f t="shared" si="37"/>
        <v>39131</v>
      </c>
      <c r="F472" s="1">
        <f t="shared" si="38"/>
        <v>39119.796964871326</v>
      </c>
      <c r="H472" s="5">
        <f t="shared" si="39"/>
        <v>2.8629565124003851E-4</v>
      </c>
    </row>
    <row r="473" spans="1:8">
      <c r="A473" s="3" t="s">
        <v>519</v>
      </c>
      <c r="B473" s="1">
        <f t="shared" si="35"/>
        <v>7</v>
      </c>
      <c r="C473" s="1">
        <f t="shared" si="36"/>
        <v>100855</v>
      </c>
      <c r="D473" s="1">
        <f t="shared" si="37"/>
        <v>39216</v>
      </c>
      <c r="F473" s="1">
        <f t="shared" si="38"/>
        <v>39203.365270026261</v>
      </c>
      <c r="H473" s="5">
        <f t="shared" si="39"/>
        <v>3.221830368660499E-4</v>
      </c>
    </row>
    <row r="474" spans="1:8">
      <c r="A474" s="3" t="s">
        <v>520</v>
      </c>
      <c r="B474" s="1">
        <f t="shared" si="35"/>
        <v>7</v>
      </c>
      <c r="C474" s="1">
        <f t="shared" si="36"/>
        <v>100854</v>
      </c>
      <c r="D474" s="1">
        <f t="shared" si="37"/>
        <v>39301</v>
      </c>
      <c r="F474" s="1">
        <f t="shared" si="38"/>
        <v>39286.934246101177</v>
      </c>
      <c r="H474" s="5">
        <f t="shared" si="39"/>
        <v>3.5789811706632044E-4</v>
      </c>
    </row>
    <row r="475" spans="1:8">
      <c r="A475" s="3" t="s">
        <v>521</v>
      </c>
      <c r="B475" s="1">
        <f t="shared" si="35"/>
        <v>7</v>
      </c>
      <c r="C475" s="1">
        <f t="shared" si="36"/>
        <v>100853</v>
      </c>
      <c r="D475" s="1">
        <f t="shared" si="37"/>
        <v>39386</v>
      </c>
      <c r="F475" s="1">
        <f t="shared" si="38"/>
        <v>39370.503893115754</v>
      </c>
      <c r="H475" s="5">
        <f t="shared" si="39"/>
        <v>3.9344200691224848E-4</v>
      </c>
    </row>
    <row r="476" spans="1:8">
      <c r="A476" s="3" t="s">
        <v>522</v>
      </c>
      <c r="B476" s="1">
        <f t="shared" si="35"/>
        <v>7</v>
      </c>
      <c r="C476" s="1">
        <f t="shared" si="36"/>
        <v>100852</v>
      </c>
      <c r="D476" s="1">
        <f t="shared" si="37"/>
        <v>39470</v>
      </c>
      <c r="F476" s="1">
        <f t="shared" si="38"/>
        <v>39454.074211079838</v>
      </c>
      <c r="H476" s="5">
        <f t="shared" si="39"/>
        <v>4.0349097846875405E-4</v>
      </c>
    </row>
    <row r="477" spans="1:8">
      <c r="A477" s="3" t="s">
        <v>523</v>
      </c>
      <c r="B477" s="1">
        <f t="shared" si="35"/>
        <v>7</v>
      </c>
      <c r="C477" s="1">
        <f t="shared" si="36"/>
        <v>100851</v>
      </c>
      <c r="D477" s="1">
        <f t="shared" si="37"/>
        <v>39555</v>
      </c>
      <c r="F477" s="1">
        <f t="shared" si="38"/>
        <v>39537.645199998355</v>
      </c>
      <c r="H477" s="5">
        <f t="shared" si="39"/>
        <v>4.3875110609645668E-4</v>
      </c>
    </row>
    <row r="478" spans="1:8">
      <c r="A478" s="3" t="s">
        <v>524</v>
      </c>
      <c r="B478" s="1">
        <f t="shared" si="35"/>
        <v>7</v>
      </c>
      <c r="C478" s="1">
        <f t="shared" si="36"/>
        <v>100850</v>
      </c>
      <c r="D478" s="1">
        <f t="shared" si="37"/>
        <v>39632</v>
      </c>
      <c r="F478" s="1">
        <f t="shared" si="38"/>
        <v>39621.216859890985</v>
      </c>
      <c r="H478" s="5">
        <f t="shared" si="39"/>
        <v>2.7208165394164365E-4</v>
      </c>
    </row>
    <row r="479" spans="1:8">
      <c r="A479" s="3" t="s">
        <v>525</v>
      </c>
      <c r="B479" s="1">
        <f t="shared" si="35"/>
        <v>7</v>
      </c>
      <c r="C479" s="1">
        <f t="shared" si="36"/>
        <v>100849</v>
      </c>
      <c r="D479" s="1">
        <f t="shared" si="37"/>
        <v>39716</v>
      </c>
      <c r="F479" s="1">
        <f t="shared" si="38"/>
        <v>39704.789190762662</v>
      </c>
      <c r="H479" s="5">
        <f t="shared" si="39"/>
        <v>2.8227437902453051E-4</v>
      </c>
    </row>
    <row r="480" spans="1:8">
      <c r="A480" s="3" t="s">
        <v>526</v>
      </c>
      <c r="B480" s="1">
        <f t="shared" si="35"/>
        <v>7</v>
      </c>
      <c r="C480" s="1">
        <f t="shared" si="36"/>
        <v>100848</v>
      </c>
      <c r="D480" s="1">
        <f t="shared" si="37"/>
        <v>39801</v>
      </c>
      <c r="F480" s="1">
        <f t="shared" si="38"/>
        <v>39788.362192633052</v>
      </c>
      <c r="H480" s="5">
        <f t="shared" si="39"/>
        <v>3.1752487040394783E-4</v>
      </c>
    </row>
    <row r="481" spans="1:8">
      <c r="A481" s="3" t="s">
        <v>527</v>
      </c>
      <c r="B481" s="1">
        <f t="shared" si="35"/>
        <v>7</v>
      </c>
      <c r="C481" s="1">
        <f t="shared" si="36"/>
        <v>100847</v>
      </c>
      <c r="D481" s="1">
        <f t="shared" si="37"/>
        <v>39886</v>
      </c>
      <c r="F481" s="1">
        <f t="shared" si="38"/>
        <v>39871.935865512016</v>
      </c>
      <c r="H481" s="5">
        <f t="shared" si="39"/>
        <v>3.5260829584275483E-4</v>
      </c>
    </row>
    <row r="482" spans="1:8">
      <c r="A482" s="3" t="s">
        <v>528</v>
      </c>
      <c r="B482" s="1">
        <f t="shared" si="35"/>
        <v>7</v>
      </c>
      <c r="C482" s="1">
        <f t="shared" si="36"/>
        <v>100846</v>
      </c>
      <c r="D482" s="1">
        <f t="shared" si="37"/>
        <v>39971</v>
      </c>
      <c r="F482" s="1">
        <f t="shared" si="38"/>
        <v>39955.510209409389</v>
      </c>
      <c r="H482" s="5">
        <f t="shared" si="39"/>
        <v>3.8752572091293531E-4</v>
      </c>
    </row>
    <row r="483" spans="1:8">
      <c r="A483" s="3" t="s">
        <v>24</v>
      </c>
      <c r="B483" s="1">
        <f t="shared" si="35"/>
        <v>7</v>
      </c>
      <c r="C483" s="1">
        <f t="shared" si="36"/>
        <v>100845</v>
      </c>
      <c r="D483" s="1">
        <f t="shared" si="37"/>
        <v>40055</v>
      </c>
      <c r="F483" s="1">
        <f t="shared" si="38"/>
        <v>40039.085224339942</v>
      </c>
      <c r="H483" s="5">
        <f t="shared" si="39"/>
        <v>3.9732307227706366E-4</v>
      </c>
    </row>
    <row r="484" spans="1:8">
      <c r="A484" s="3" t="s">
        <v>529</v>
      </c>
      <c r="B484" s="1">
        <f t="shared" si="35"/>
        <v>7</v>
      </c>
      <c r="C484" s="1">
        <f t="shared" si="36"/>
        <v>100844</v>
      </c>
      <c r="D484" s="1">
        <f t="shared" si="37"/>
        <v>40140</v>
      </c>
      <c r="F484" s="1">
        <f t="shared" si="38"/>
        <v>40122.660910308579</v>
      </c>
      <c r="H484" s="5">
        <f t="shared" si="39"/>
        <v>4.3196536351322042E-4</v>
      </c>
    </row>
    <row r="485" spans="1:8">
      <c r="A485" s="3" t="s">
        <v>530</v>
      </c>
      <c r="B485" s="1">
        <f t="shared" si="35"/>
        <v>7</v>
      </c>
      <c r="C485" s="1">
        <f t="shared" si="36"/>
        <v>100843</v>
      </c>
      <c r="D485" s="1">
        <f t="shared" si="37"/>
        <v>40216</v>
      </c>
      <c r="F485" s="1">
        <f t="shared" si="38"/>
        <v>40206.237267335011</v>
      </c>
      <c r="H485" s="5">
        <f t="shared" si="39"/>
        <v>2.4275742652150927E-4</v>
      </c>
    </row>
    <row r="486" spans="1:8">
      <c r="A486" s="3" t="s">
        <v>531</v>
      </c>
      <c r="B486" s="1">
        <f t="shared" si="35"/>
        <v>7</v>
      </c>
      <c r="C486" s="1">
        <f t="shared" si="36"/>
        <v>100842</v>
      </c>
      <c r="D486" s="1">
        <f t="shared" si="37"/>
        <v>40301</v>
      </c>
      <c r="F486" s="1">
        <f t="shared" si="38"/>
        <v>40289.814295433993</v>
      </c>
      <c r="H486" s="5">
        <f t="shared" si="39"/>
        <v>2.7755402014856181E-4</v>
      </c>
    </row>
    <row r="487" spans="1:8">
      <c r="A487" s="3" t="s">
        <v>532</v>
      </c>
      <c r="B487" s="1">
        <f t="shared" si="35"/>
        <v>7</v>
      </c>
      <c r="C487" s="1">
        <f t="shared" si="36"/>
        <v>100841</v>
      </c>
      <c r="D487" s="1">
        <f t="shared" si="37"/>
        <v>40386</v>
      </c>
      <c r="F487" s="1">
        <f t="shared" si="38"/>
        <v>40373.391994605518</v>
      </c>
      <c r="H487" s="5">
        <f t="shared" si="39"/>
        <v>3.1218752524346213E-4</v>
      </c>
    </row>
    <row r="488" spans="1:8">
      <c r="A488" s="3" t="s">
        <v>533</v>
      </c>
      <c r="B488" s="1">
        <f t="shared" si="35"/>
        <v>7</v>
      </c>
      <c r="C488" s="1">
        <f t="shared" si="36"/>
        <v>100840</v>
      </c>
      <c r="D488" s="1">
        <f t="shared" si="37"/>
        <v>40471</v>
      </c>
      <c r="F488" s="1">
        <f t="shared" si="38"/>
        <v>40456.970364874207</v>
      </c>
      <c r="H488" s="5">
        <f t="shared" si="39"/>
        <v>3.4665896878735374E-4</v>
      </c>
    </row>
    <row r="489" spans="1:8">
      <c r="A489" s="3" t="s">
        <v>534</v>
      </c>
      <c r="B489" s="1">
        <f t="shared" si="35"/>
        <v>7</v>
      </c>
      <c r="C489" s="1">
        <f t="shared" si="36"/>
        <v>100839</v>
      </c>
      <c r="D489" s="1">
        <f t="shared" si="37"/>
        <v>40555</v>
      </c>
      <c r="F489" s="1">
        <f t="shared" si="38"/>
        <v>40540.549406244972</v>
      </c>
      <c r="H489" s="5">
        <f t="shared" si="39"/>
        <v>3.5632089150604149E-4</v>
      </c>
    </row>
    <row r="490" spans="1:8">
      <c r="A490" s="3" t="s">
        <v>535</v>
      </c>
      <c r="B490" s="1">
        <f t="shared" si="35"/>
        <v>7</v>
      </c>
      <c r="C490" s="1">
        <f t="shared" si="36"/>
        <v>100838</v>
      </c>
      <c r="D490" s="1">
        <f t="shared" si="37"/>
        <v>40640</v>
      </c>
      <c r="F490" s="1">
        <f t="shared" si="38"/>
        <v>40624.129118727651</v>
      </c>
      <c r="H490" s="5">
        <f t="shared" si="39"/>
        <v>3.9052365335504242E-4</v>
      </c>
    </row>
    <row r="491" spans="1:8">
      <c r="A491" s="3" t="s">
        <v>536</v>
      </c>
      <c r="B491" s="1">
        <f t="shared" si="35"/>
        <v>7</v>
      </c>
      <c r="C491" s="1">
        <f t="shared" si="36"/>
        <v>100837</v>
      </c>
      <c r="D491" s="1">
        <f t="shared" si="37"/>
        <v>40725</v>
      </c>
      <c r="F491" s="1">
        <f t="shared" si="38"/>
        <v>40707.709502341946</v>
      </c>
      <c r="H491" s="5">
        <f t="shared" si="39"/>
        <v>4.2456716164650552E-4</v>
      </c>
    </row>
    <row r="492" spans="1:8">
      <c r="A492" s="3" t="s">
        <v>537</v>
      </c>
      <c r="B492" s="1">
        <f t="shared" si="35"/>
        <v>7</v>
      </c>
      <c r="C492" s="1">
        <f t="shared" si="36"/>
        <v>100836</v>
      </c>
      <c r="D492" s="1">
        <f t="shared" si="37"/>
        <v>40810</v>
      </c>
      <c r="F492" s="1">
        <f t="shared" si="38"/>
        <v>40791.290557097687</v>
      </c>
      <c r="H492" s="5">
        <f t="shared" si="39"/>
        <v>4.5845241123040263E-4</v>
      </c>
    </row>
    <row r="493" spans="1:8">
      <c r="A493" s="3" t="s">
        <v>538</v>
      </c>
      <c r="B493" s="1">
        <f t="shared" si="35"/>
        <v>7</v>
      </c>
      <c r="C493" s="1">
        <f t="shared" si="36"/>
        <v>100835</v>
      </c>
      <c r="D493" s="1">
        <f t="shared" si="37"/>
        <v>40886</v>
      </c>
      <c r="F493" s="1">
        <f t="shared" si="38"/>
        <v>40874.872282999801</v>
      </c>
      <c r="H493" s="5">
        <f t="shared" si="39"/>
        <v>2.7216448173456639E-4</v>
      </c>
    </row>
    <row r="494" spans="1:8">
      <c r="A494" s="3" t="s">
        <v>539</v>
      </c>
      <c r="B494" s="1">
        <f t="shared" si="35"/>
        <v>7</v>
      </c>
      <c r="C494" s="1">
        <f t="shared" si="36"/>
        <v>100834</v>
      </c>
      <c r="D494" s="1">
        <f t="shared" si="37"/>
        <v>40971</v>
      </c>
      <c r="F494" s="1">
        <f t="shared" si="38"/>
        <v>40958.454680067982</v>
      </c>
      <c r="H494" s="5">
        <f t="shared" si="39"/>
        <v>3.0619999345923149E-4</v>
      </c>
    </row>
    <row r="495" spans="1:8">
      <c r="A495" s="3" t="s">
        <v>540</v>
      </c>
      <c r="B495" s="1">
        <f t="shared" si="35"/>
        <v>7</v>
      </c>
      <c r="C495" s="1">
        <f t="shared" si="36"/>
        <v>100833</v>
      </c>
      <c r="D495" s="1">
        <f t="shared" si="37"/>
        <v>41055</v>
      </c>
      <c r="F495" s="1">
        <f t="shared" si="38"/>
        <v>41042.03774831698</v>
      </c>
      <c r="H495" s="5">
        <f t="shared" si="39"/>
        <v>3.1572894125004116E-4</v>
      </c>
    </row>
    <row r="496" spans="1:8">
      <c r="A496" s="3" t="s">
        <v>541</v>
      </c>
      <c r="B496" s="1">
        <f t="shared" si="35"/>
        <v>7</v>
      </c>
      <c r="C496" s="1">
        <f t="shared" si="36"/>
        <v>100832</v>
      </c>
      <c r="D496" s="1">
        <f t="shared" si="37"/>
        <v>41140</v>
      </c>
      <c r="F496" s="1">
        <f t="shared" si="38"/>
        <v>41125.621487751727</v>
      </c>
      <c r="H496" s="5">
        <f t="shared" si="39"/>
        <v>3.4950199922880853E-4</v>
      </c>
    </row>
    <row r="497" spans="1:8">
      <c r="A497" s="3" t="s">
        <v>542</v>
      </c>
      <c r="B497" s="1">
        <f t="shared" si="35"/>
        <v>7</v>
      </c>
      <c r="C497" s="1">
        <f t="shared" si="36"/>
        <v>100831</v>
      </c>
      <c r="D497" s="1">
        <f t="shared" si="37"/>
        <v>41225</v>
      </c>
      <c r="F497" s="1">
        <f t="shared" si="38"/>
        <v>41209.205898382068</v>
      </c>
      <c r="H497" s="5">
        <f t="shared" si="39"/>
        <v>3.8311950558961864E-4</v>
      </c>
    </row>
    <row r="498" spans="1:8">
      <c r="A498" s="3" t="s">
        <v>543</v>
      </c>
      <c r="B498" s="1">
        <f t="shared" si="35"/>
        <v>7</v>
      </c>
      <c r="C498" s="1">
        <f t="shared" si="36"/>
        <v>100830</v>
      </c>
      <c r="D498" s="1">
        <f t="shared" si="37"/>
        <v>41310</v>
      </c>
      <c r="F498" s="1">
        <f t="shared" si="38"/>
        <v>41292.79098022767</v>
      </c>
      <c r="H498" s="5">
        <f t="shared" si="39"/>
        <v>4.1658242005156295E-4</v>
      </c>
    </row>
    <row r="499" spans="1:8">
      <c r="A499" s="3" t="s">
        <v>544</v>
      </c>
      <c r="B499" s="1">
        <f t="shared" si="35"/>
        <v>7</v>
      </c>
      <c r="C499" s="1">
        <f t="shared" si="36"/>
        <v>100829</v>
      </c>
      <c r="D499" s="1">
        <f t="shared" si="37"/>
        <v>41395</v>
      </c>
      <c r="F499" s="1">
        <f t="shared" si="38"/>
        <v>41376.376733298399</v>
      </c>
      <c r="H499" s="5">
        <f t="shared" si="39"/>
        <v>4.498916946877907E-4</v>
      </c>
    </row>
    <row r="500" spans="1:8">
      <c r="A500" s="3" t="s">
        <v>545</v>
      </c>
      <c r="B500" s="1">
        <f t="shared" si="35"/>
        <v>7</v>
      </c>
      <c r="C500" s="1">
        <f t="shared" si="36"/>
        <v>100828</v>
      </c>
      <c r="D500" s="1">
        <f t="shared" si="37"/>
        <v>41479</v>
      </c>
      <c r="F500" s="1">
        <f t="shared" si="38"/>
        <v>41459.963157604092</v>
      </c>
      <c r="H500" s="5">
        <f t="shared" si="39"/>
        <v>4.5895133431153172E-4</v>
      </c>
    </row>
    <row r="501" spans="1:8">
      <c r="A501" s="3" t="s">
        <v>546</v>
      </c>
      <c r="B501" s="1">
        <f t="shared" si="35"/>
        <v>7</v>
      </c>
      <c r="C501" s="1">
        <f t="shared" si="36"/>
        <v>100827</v>
      </c>
      <c r="D501" s="1">
        <f t="shared" si="37"/>
        <v>41556</v>
      </c>
      <c r="F501" s="1">
        <f t="shared" si="38"/>
        <v>41543.550253159519</v>
      </c>
      <c r="H501" s="5">
        <f t="shared" si="39"/>
        <v>2.995896342400774E-4</v>
      </c>
    </row>
    <row r="502" spans="1:8">
      <c r="A502" s="3" t="s">
        <v>547</v>
      </c>
      <c r="B502" s="1">
        <f t="shared" si="35"/>
        <v>7</v>
      </c>
      <c r="C502" s="1">
        <f t="shared" si="36"/>
        <v>100826</v>
      </c>
      <c r="D502" s="1">
        <f t="shared" si="37"/>
        <v>41640</v>
      </c>
      <c r="F502" s="1">
        <f t="shared" si="38"/>
        <v>41627.138019974504</v>
      </c>
      <c r="H502" s="5">
        <f t="shared" si="39"/>
        <v>3.0888520714448728E-4</v>
      </c>
    </row>
    <row r="503" spans="1:8">
      <c r="A503" s="3" t="s">
        <v>25</v>
      </c>
      <c r="B503" s="1">
        <f t="shared" si="35"/>
        <v>7</v>
      </c>
      <c r="C503" s="1">
        <f t="shared" si="36"/>
        <v>100825</v>
      </c>
      <c r="D503" s="1">
        <f t="shared" si="37"/>
        <v>41725</v>
      </c>
      <c r="F503" s="1">
        <f t="shared" si="38"/>
        <v>41710.726458058911</v>
      </c>
      <c r="H503" s="5">
        <f t="shared" si="39"/>
        <v>3.4208608606564904E-4</v>
      </c>
    </row>
    <row r="504" spans="1:8">
      <c r="A504" s="3" t="s">
        <v>548</v>
      </c>
      <c r="B504" s="1">
        <f t="shared" si="35"/>
        <v>7</v>
      </c>
      <c r="C504" s="1">
        <f t="shared" si="36"/>
        <v>100824</v>
      </c>
      <c r="D504" s="1">
        <f t="shared" si="37"/>
        <v>41810</v>
      </c>
      <c r="F504" s="1">
        <f t="shared" si="38"/>
        <v>41794.315567432408</v>
      </c>
      <c r="H504" s="5">
        <f t="shared" si="39"/>
        <v>3.7513591407778072E-4</v>
      </c>
    </row>
    <row r="505" spans="1:8">
      <c r="A505" s="3" t="s">
        <v>549</v>
      </c>
      <c r="B505" s="1">
        <f t="shared" si="35"/>
        <v>7</v>
      </c>
      <c r="C505" s="1">
        <f t="shared" si="36"/>
        <v>100804</v>
      </c>
      <c r="D505" s="1">
        <f t="shared" si="37"/>
        <v>43480</v>
      </c>
      <c r="F505" s="1">
        <f t="shared" si="38"/>
        <v>43466.238743144226</v>
      </c>
      <c r="H505" s="5">
        <f t="shared" si="39"/>
        <v>3.1649624783289476E-4</v>
      </c>
    </row>
    <row r="506" spans="1:8">
      <c r="A506" s="3" t="s">
        <v>550</v>
      </c>
      <c r="B506" s="1">
        <f t="shared" si="35"/>
        <v>7</v>
      </c>
      <c r="C506" s="1">
        <f t="shared" si="36"/>
        <v>100784</v>
      </c>
      <c r="D506" s="1">
        <f t="shared" si="37"/>
        <v>45158</v>
      </c>
      <c r="F506" s="1">
        <f t="shared" si="38"/>
        <v>45138.430533873303</v>
      </c>
      <c r="H506" s="5">
        <f t="shared" si="39"/>
        <v>4.3335546584651844E-4</v>
      </c>
    </row>
    <row r="507" spans="1:8">
      <c r="A507" s="3" t="s">
        <v>551</v>
      </c>
      <c r="B507" s="1">
        <f t="shared" si="35"/>
        <v>7</v>
      </c>
      <c r="C507" s="1">
        <f t="shared" si="36"/>
        <v>100764</v>
      </c>
      <c r="D507" s="1">
        <f t="shared" si="37"/>
        <v>46828</v>
      </c>
      <c r="F507" s="1">
        <f t="shared" si="38"/>
        <v>46810.891036088309</v>
      </c>
      <c r="H507" s="5">
        <f t="shared" si="39"/>
        <v>3.6535756196486735E-4</v>
      </c>
    </row>
    <row r="508" spans="1:8">
      <c r="A508" s="3" t="s">
        <v>552</v>
      </c>
      <c r="B508" s="1">
        <f t="shared" si="35"/>
        <v>7</v>
      </c>
      <c r="C508" s="1">
        <f t="shared" si="36"/>
        <v>100744</v>
      </c>
      <c r="D508" s="1">
        <f t="shared" si="37"/>
        <v>48506</v>
      </c>
      <c r="F508" s="1">
        <f t="shared" si="38"/>
        <v>48483.620346316929</v>
      </c>
      <c r="H508" s="5">
        <f t="shared" si="39"/>
        <v>4.6137908058942195E-4</v>
      </c>
    </row>
    <row r="509" spans="1:8">
      <c r="A509" s="3" t="s">
        <v>553</v>
      </c>
      <c r="B509" s="1">
        <f t="shared" si="35"/>
        <v>7</v>
      </c>
      <c r="C509" s="1">
        <f t="shared" si="36"/>
        <v>100724</v>
      </c>
      <c r="D509" s="1">
        <f t="shared" si="37"/>
        <v>50176</v>
      </c>
      <c r="F509" s="1">
        <f t="shared" si="38"/>
        <v>50156.618561141033</v>
      </c>
      <c r="H509" s="5">
        <f t="shared" si="39"/>
        <v>3.8626910991245133E-4</v>
      </c>
    </row>
    <row r="510" spans="1:8">
      <c r="A510" s="3" t="s">
        <v>554</v>
      </c>
      <c r="B510" s="1">
        <f t="shared" si="35"/>
        <v>7</v>
      </c>
      <c r="C510" s="1">
        <f t="shared" si="36"/>
        <v>100704</v>
      </c>
      <c r="D510" s="1">
        <f t="shared" si="37"/>
        <v>51845</v>
      </c>
      <c r="F510" s="1">
        <f t="shared" si="38"/>
        <v>51829.88577719657</v>
      </c>
      <c r="H510" s="5">
        <f t="shared" si="39"/>
        <v>2.9152710586227378E-4</v>
      </c>
    </row>
    <row r="511" spans="1:8">
      <c r="A511" s="3" t="s">
        <v>555</v>
      </c>
      <c r="B511" s="1">
        <f t="shared" si="35"/>
        <v>7</v>
      </c>
      <c r="C511" s="1">
        <f t="shared" si="36"/>
        <v>100684</v>
      </c>
      <c r="D511" s="1">
        <f t="shared" si="37"/>
        <v>53524</v>
      </c>
      <c r="F511" s="1">
        <f t="shared" si="38"/>
        <v>53503.422091178611</v>
      </c>
      <c r="H511" s="5">
        <f t="shared" si="39"/>
        <v>3.8446134110659572E-4</v>
      </c>
    </row>
    <row r="512" spans="1:8">
      <c r="A512" s="3" t="s">
        <v>556</v>
      </c>
      <c r="B512" s="1">
        <f t="shared" si="35"/>
        <v>7</v>
      </c>
      <c r="C512" s="1">
        <f t="shared" si="36"/>
        <v>100664</v>
      </c>
      <c r="D512" s="1">
        <f t="shared" si="37"/>
        <v>55193</v>
      </c>
      <c r="F512" s="1">
        <f t="shared" si="38"/>
        <v>55177.227599821555</v>
      </c>
      <c r="H512" s="5">
        <f t="shared" si="39"/>
        <v>2.857681260022922E-4</v>
      </c>
    </row>
    <row r="513" spans="1:8">
      <c r="A513" s="3" t="s">
        <v>557</v>
      </c>
      <c r="B513" s="1">
        <f t="shared" si="35"/>
        <v>7</v>
      </c>
      <c r="C513" s="1">
        <f t="shared" si="36"/>
        <v>100644</v>
      </c>
      <c r="D513" s="1">
        <f t="shared" si="37"/>
        <v>56863</v>
      </c>
      <c r="F513" s="1">
        <f t="shared" si="38"/>
        <v>56851.302399928725</v>
      </c>
      <c r="H513" s="5">
        <f t="shared" si="39"/>
        <v>2.0571549287365758E-4</v>
      </c>
    </row>
    <row r="514" spans="1:8">
      <c r="A514" s="3" t="s">
        <v>558</v>
      </c>
      <c r="B514" s="1">
        <f t="shared" si="35"/>
        <v>7</v>
      </c>
      <c r="C514" s="1">
        <f t="shared" si="36"/>
        <v>100624</v>
      </c>
      <c r="D514" s="1">
        <f t="shared" si="37"/>
        <v>58541</v>
      </c>
      <c r="F514" s="1">
        <f t="shared" si="38"/>
        <v>58525.646588352654</v>
      </c>
      <c r="H514" s="5">
        <f t="shared" si="39"/>
        <v>2.6226766962207063E-4</v>
      </c>
    </row>
    <row r="515" spans="1:8">
      <c r="A515" s="3" t="s">
        <v>559</v>
      </c>
      <c r="B515" s="1">
        <f t="shared" si="35"/>
        <v>7</v>
      </c>
      <c r="C515" s="1">
        <f t="shared" si="36"/>
        <v>100604</v>
      </c>
      <c r="D515" s="1">
        <f t="shared" si="37"/>
        <v>60211</v>
      </c>
      <c r="F515" s="1">
        <f t="shared" si="38"/>
        <v>60200.260262000025</v>
      </c>
      <c r="H515" s="5">
        <f t="shared" si="39"/>
        <v>1.7836837122742937E-4</v>
      </c>
    </row>
    <row r="516" spans="1:8">
      <c r="A516" s="3" t="s">
        <v>560</v>
      </c>
      <c r="B516" s="1">
        <f t="shared" ref="B516:B579" si="40">IF(ISERROR(SEARCH(" ",A516)), 0, SEARCH(" ",A516))</f>
        <v>7</v>
      </c>
      <c r="C516" s="1">
        <f t="shared" ref="C516:C579" si="41">IF(0=B516,-1,LEFT(A516,B516-1)+0)</f>
        <v>100584</v>
      </c>
      <c r="D516" s="1">
        <f t="shared" ref="D516:D579" si="42">IF(B516=0,-1,RIGHT(A516,LEN(A516)-B516)+0)</f>
        <v>61889</v>
      </c>
      <c r="F516" s="1">
        <f t="shared" ref="F516:F579" si="43">IF(C516&lt;0,443300000,44330*(1-POWER(C516/$A$1,1/5.255))*1000)</f>
        <v>61875.143517826698</v>
      </c>
      <c r="H516" s="5">
        <f t="shared" ref="H516:H579" si="44">IF(D516&gt;0,ABS((F516-D516)/D516),0)</f>
        <v>2.2389248773290292E-4</v>
      </c>
    </row>
    <row r="517" spans="1:8">
      <c r="A517" s="3" t="s">
        <v>561</v>
      </c>
      <c r="B517" s="1">
        <f t="shared" si="40"/>
        <v>7</v>
      </c>
      <c r="C517" s="1">
        <f t="shared" si="41"/>
        <v>100564</v>
      </c>
      <c r="D517" s="1">
        <f t="shared" si="42"/>
        <v>63559</v>
      </c>
      <c r="F517" s="1">
        <f t="shared" si="43"/>
        <v>63550.296452847644</v>
      </c>
      <c r="H517" s="5">
        <f t="shared" si="44"/>
        <v>1.369365023420113E-4</v>
      </c>
    </row>
    <row r="518" spans="1:8">
      <c r="A518" s="3" t="s">
        <v>562</v>
      </c>
      <c r="B518" s="1">
        <f t="shared" si="40"/>
        <v>7</v>
      </c>
      <c r="C518" s="1">
        <f t="shared" si="41"/>
        <v>100544</v>
      </c>
      <c r="D518" s="1">
        <f t="shared" si="42"/>
        <v>65229</v>
      </c>
      <c r="F518" s="1">
        <f t="shared" si="43"/>
        <v>65225.719164131944</v>
      </c>
      <c r="H518" s="5">
        <f t="shared" si="44"/>
        <v>5.0297197075777243E-5</v>
      </c>
    </row>
    <row r="519" spans="1:8">
      <c r="A519" s="3" t="s">
        <v>563</v>
      </c>
      <c r="B519" s="1">
        <f t="shared" si="40"/>
        <v>7</v>
      </c>
      <c r="C519" s="1">
        <f t="shared" si="41"/>
        <v>100524</v>
      </c>
      <c r="D519" s="1">
        <f t="shared" si="42"/>
        <v>66907</v>
      </c>
      <c r="F519" s="1">
        <f t="shared" si="43"/>
        <v>66901.411748802813</v>
      </c>
      <c r="H519" s="5">
        <f t="shared" si="44"/>
        <v>8.3522668737004565E-5</v>
      </c>
    </row>
    <row r="520" spans="1:8">
      <c r="A520" s="3" t="s">
        <v>564</v>
      </c>
      <c r="B520" s="1">
        <f t="shared" si="40"/>
        <v>7</v>
      </c>
      <c r="C520" s="1">
        <f t="shared" si="41"/>
        <v>100504</v>
      </c>
      <c r="D520" s="1">
        <f t="shared" si="42"/>
        <v>68584</v>
      </c>
      <c r="F520" s="1">
        <f t="shared" si="43"/>
        <v>68577.374304037614</v>
      </c>
      <c r="H520" s="5">
        <f t="shared" si="44"/>
        <v>9.6607021497522585E-5</v>
      </c>
    </row>
    <row r="521" spans="1:8">
      <c r="A521" s="3" t="s">
        <v>565</v>
      </c>
      <c r="B521" s="1">
        <f t="shared" si="40"/>
        <v>7</v>
      </c>
      <c r="C521" s="1">
        <f t="shared" si="41"/>
        <v>100484</v>
      </c>
      <c r="D521" s="1">
        <f t="shared" si="42"/>
        <v>70268</v>
      </c>
      <c r="F521" s="1">
        <f t="shared" si="43"/>
        <v>70253.606927062938</v>
      </c>
      <c r="H521" s="5">
        <f t="shared" si="44"/>
        <v>2.0483111710966931E-4</v>
      </c>
    </row>
    <row r="522" spans="1:8">
      <c r="A522" s="3" t="s">
        <v>566</v>
      </c>
      <c r="B522" s="1">
        <f t="shared" si="40"/>
        <v>7</v>
      </c>
      <c r="C522" s="1">
        <f t="shared" si="41"/>
        <v>100464</v>
      </c>
      <c r="D522" s="1">
        <f t="shared" si="42"/>
        <v>71945</v>
      </c>
      <c r="F522" s="1">
        <f t="shared" si="43"/>
        <v>71930.109715169325</v>
      </c>
      <c r="H522" s="5">
        <f t="shared" si="44"/>
        <v>2.0696761179616691E-4</v>
      </c>
    </row>
    <row r="523" spans="1:8">
      <c r="A523" s="3" t="s">
        <v>567</v>
      </c>
      <c r="B523" s="1">
        <f t="shared" si="40"/>
        <v>7</v>
      </c>
      <c r="C523" s="1">
        <f t="shared" si="41"/>
        <v>100444</v>
      </c>
      <c r="D523" s="1">
        <f t="shared" si="42"/>
        <v>73621</v>
      </c>
      <c r="F523" s="1">
        <f t="shared" si="43"/>
        <v>73606.882765701477</v>
      </c>
      <c r="H523" s="5">
        <f t="shared" si="44"/>
        <v>1.9175553576456197E-4</v>
      </c>
    </row>
    <row r="524" spans="1:8">
      <c r="A524" s="3" t="s">
        <v>568</v>
      </c>
      <c r="B524" s="1">
        <f t="shared" si="40"/>
        <v>7</v>
      </c>
      <c r="C524" s="1">
        <f t="shared" si="41"/>
        <v>100424</v>
      </c>
      <c r="D524" s="1">
        <f t="shared" si="42"/>
        <v>75306</v>
      </c>
      <c r="F524" s="1">
        <f t="shared" si="43"/>
        <v>75283.926176043446</v>
      </c>
      <c r="H524" s="5">
        <f t="shared" si="44"/>
        <v>2.9312171615215795E-4</v>
      </c>
    </row>
    <row r="525" spans="1:8">
      <c r="A525" s="3" t="s">
        <v>569</v>
      </c>
      <c r="B525" s="1">
        <f t="shared" si="40"/>
        <v>7</v>
      </c>
      <c r="C525" s="1">
        <f t="shared" si="41"/>
        <v>100404</v>
      </c>
      <c r="D525" s="1">
        <f t="shared" si="42"/>
        <v>76982</v>
      </c>
      <c r="F525" s="1">
        <f t="shared" si="43"/>
        <v>76961.240043648228</v>
      </c>
      <c r="H525" s="5">
        <f t="shared" si="44"/>
        <v>2.6967286315986096E-4</v>
      </c>
    </row>
    <row r="526" spans="1:8">
      <c r="A526" s="3" t="s">
        <v>570</v>
      </c>
      <c r="B526" s="1">
        <f t="shared" si="40"/>
        <v>7</v>
      </c>
      <c r="C526" s="1">
        <f t="shared" si="41"/>
        <v>100384</v>
      </c>
      <c r="D526" s="1">
        <f t="shared" si="42"/>
        <v>78659</v>
      </c>
      <c r="F526" s="1">
        <f t="shared" si="43"/>
        <v>78638.824466022939</v>
      </c>
      <c r="H526" s="5">
        <f t="shared" si="44"/>
        <v>2.5649364951322413E-4</v>
      </c>
    </row>
    <row r="527" spans="1:8">
      <c r="A527" s="3" t="s">
        <v>571</v>
      </c>
      <c r="B527" s="1">
        <f t="shared" si="40"/>
        <v>7</v>
      </c>
      <c r="C527" s="1">
        <f t="shared" si="41"/>
        <v>100364</v>
      </c>
      <c r="D527" s="1">
        <f t="shared" si="42"/>
        <v>80343</v>
      </c>
      <c r="F527" s="1">
        <f t="shared" si="43"/>
        <v>80316.679540718949</v>
      </c>
      <c r="H527" s="5">
        <f t="shared" si="44"/>
        <v>3.2760115107788751E-4</v>
      </c>
    </row>
    <row r="528" spans="1:8">
      <c r="A528" s="3" t="s">
        <v>572</v>
      </c>
      <c r="B528" s="1">
        <f t="shared" si="40"/>
        <v>7</v>
      </c>
      <c r="C528" s="1">
        <f t="shared" si="41"/>
        <v>100344</v>
      </c>
      <c r="D528" s="1">
        <f t="shared" si="42"/>
        <v>82020</v>
      </c>
      <c r="F528" s="1">
        <f t="shared" si="43"/>
        <v>81994.805365356602</v>
      </c>
      <c r="H528" s="5">
        <f t="shared" si="44"/>
        <v>3.0717672084123234E-4</v>
      </c>
    </row>
    <row r="529" spans="1:8">
      <c r="A529" s="3" t="s">
        <v>573</v>
      </c>
      <c r="B529" s="1">
        <f t="shared" si="40"/>
        <v>7</v>
      </c>
      <c r="C529" s="1">
        <f t="shared" si="41"/>
        <v>100324</v>
      </c>
      <c r="D529" s="1">
        <f t="shared" si="42"/>
        <v>83705</v>
      </c>
      <c r="F529" s="1">
        <f t="shared" si="43"/>
        <v>83673.202037595533</v>
      </c>
      <c r="H529" s="5">
        <f t="shared" si="44"/>
        <v>3.7988127835215815E-4</v>
      </c>
    </row>
    <row r="530" spans="1:8">
      <c r="A530" s="3" t="s">
        <v>574</v>
      </c>
      <c r="B530" s="1">
        <f t="shared" si="40"/>
        <v>7</v>
      </c>
      <c r="C530" s="1">
        <f t="shared" si="41"/>
        <v>100304</v>
      </c>
      <c r="D530" s="1">
        <f t="shared" si="42"/>
        <v>85381</v>
      </c>
      <c r="F530" s="1">
        <f t="shared" si="43"/>
        <v>85351.869655164366</v>
      </c>
      <c r="H530" s="5">
        <f t="shared" si="44"/>
        <v>3.4118064716545692E-4</v>
      </c>
    </row>
    <row r="531" spans="1:8">
      <c r="A531" s="3" t="s">
        <v>575</v>
      </c>
      <c r="B531" s="1">
        <f t="shared" si="40"/>
        <v>7</v>
      </c>
      <c r="C531" s="1">
        <f t="shared" si="41"/>
        <v>100284</v>
      </c>
      <c r="D531" s="1">
        <f t="shared" si="42"/>
        <v>87057</v>
      </c>
      <c r="F531" s="1">
        <f t="shared" si="43"/>
        <v>87030.80831584087</v>
      </c>
      <c r="H531" s="5">
        <f t="shared" si="44"/>
        <v>3.0085672788092964E-4</v>
      </c>
    </row>
    <row r="532" spans="1:8">
      <c r="A532" s="3" t="s">
        <v>576</v>
      </c>
      <c r="B532" s="1">
        <f t="shared" si="40"/>
        <v>7</v>
      </c>
      <c r="C532" s="1">
        <f t="shared" si="41"/>
        <v>100264</v>
      </c>
      <c r="D532" s="1">
        <f t="shared" si="42"/>
        <v>88742</v>
      </c>
      <c r="F532" s="1">
        <f t="shared" si="43"/>
        <v>88710.018117447151</v>
      </c>
      <c r="H532" s="5">
        <f t="shared" si="44"/>
        <v>3.6039172604684509E-4</v>
      </c>
    </row>
    <row r="533" spans="1:8">
      <c r="A533" s="3" t="s">
        <v>577</v>
      </c>
      <c r="B533" s="1">
        <f t="shared" si="40"/>
        <v>7</v>
      </c>
      <c r="C533" s="1">
        <f t="shared" si="41"/>
        <v>100244</v>
      </c>
      <c r="D533" s="1">
        <f t="shared" si="42"/>
        <v>90418</v>
      </c>
      <c r="F533" s="1">
        <f t="shared" si="43"/>
        <v>90389.499157879123</v>
      </c>
      <c r="H533" s="5">
        <f t="shared" si="44"/>
        <v>3.1521203876304241E-4</v>
      </c>
    </row>
    <row r="534" spans="1:8">
      <c r="A534" s="3" t="s">
        <v>578</v>
      </c>
      <c r="B534" s="1">
        <f t="shared" si="40"/>
        <v>7</v>
      </c>
      <c r="C534" s="1">
        <f t="shared" si="41"/>
        <v>100224</v>
      </c>
      <c r="D534" s="1">
        <f t="shared" si="42"/>
        <v>92103</v>
      </c>
      <c r="F534" s="1">
        <f t="shared" si="43"/>
        <v>92069.251535076997</v>
      </c>
      <c r="H534" s="5">
        <f t="shared" si="44"/>
        <v>3.6642090836349256E-4</v>
      </c>
    </row>
    <row r="535" spans="1:8">
      <c r="A535" s="3" t="s">
        <v>579</v>
      </c>
      <c r="B535" s="1">
        <f t="shared" si="40"/>
        <v>7</v>
      </c>
      <c r="C535" s="1">
        <f t="shared" si="41"/>
        <v>100204</v>
      </c>
      <c r="D535" s="1">
        <f t="shared" si="42"/>
        <v>93780</v>
      </c>
      <c r="F535" s="1">
        <f t="shared" si="43"/>
        <v>93749.275347035131</v>
      </c>
      <c r="H535" s="5">
        <f t="shared" si="44"/>
        <v>3.2762479169192967E-4</v>
      </c>
    </row>
    <row r="536" spans="1:8">
      <c r="A536" s="3" t="s">
        <v>580</v>
      </c>
      <c r="B536" s="1">
        <f t="shared" si="40"/>
        <v>7</v>
      </c>
      <c r="C536" s="1">
        <f t="shared" si="41"/>
        <v>100184</v>
      </c>
      <c r="D536" s="1">
        <f t="shared" si="42"/>
        <v>95456</v>
      </c>
      <c r="F536" s="1">
        <f t="shared" si="43"/>
        <v>95429.570691802015</v>
      </c>
      <c r="H536" s="5">
        <f t="shared" si="44"/>
        <v>2.768742477998757E-4</v>
      </c>
    </row>
    <row r="537" spans="1:8">
      <c r="A537" s="3" t="s">
        <v>581</v>
      </c>
      <c r="B537" s="1">
        <f t="shared" si="40"/>
        <v>7</v>
      </c>
      <c r="C537" s="1">
        <f t="shared" si="41"/>
        <v>100164</v>
      </c>
      <c r="D537" s="1">
        <f t="shared" si="42"/>
        <v>97141</v>
      </c>
      <c r="F537" s="1">
        <f t="shared" si="43"/>
        <v>97110.137667485178</v>
      </c>
      <c r="H537" s="5">
        <f t="shared" si="44"/>
        <v>3.1770655557202313E-4</v>
      </c>
    </row>
    <row r="538" spans="1:8">
      <c r="A538" s="3" t="s">
        <v>582</v>
      </c>
      <c r="B538" s="1">
        <f t="shared" si="40"/>
        <v>7</v>
      </c>
      <c r="C538" s="1">
        <f t="shared" si="41"/>
        <v>100144</v>
      </c>
      <c r="D538" s="1">
        <f t="shared" si="42"/>
        <v>98817</v>
      </c>
      <c r="F538" s="1">
        <f t="shared" si="43"/>
        <v>98790.976372251229</v>
      </c>
      <c r="H538" s="5">
        <f t="shared" si="44"/>
        <v>2.6335172843509826E-4</v>
      </c>
    </row>
    <row r="539" spans="1:8">
      <c r="A539" s="3" t="s">
        <v>583</v>
      </c>
      <c r="B539" s="1">
        <f t="shared" si="40"/>
        <v>7</v>
      </c>
      <c r="C539" s="1">
        <f t="shared" si="41"/>
        <v>100124</v>
      </c>
      <c r="D539" s="1">
        <f t="shared" si="42"/>
        <v>100493</v>
      </c>
      <c r="F539" s="1">
        <f t="shared" si="43"/>
        <v>100472.08690431599</v>
      </c>
      <c r="H539" s="5">
        <f t="shared" si="44"/>
        <v>2.0810499919406348E-4</v>
      </c>
    </row>
    <row r="540" spans="1:8">
      <c r="A540" s="3" t="s">
        <v>584</v>
      </c>
      <c r="B540" s="1">
        <f t="shared" si="40"/>
        <v>7</v>
      </c>
      <c r="C540" s="1">
        <f t="shared" si="41"/>
        <v>100104</v>
      </c>
      <c r="D540" s="1">
        <f t="shared" si="42"/>
        <v>102178</v>
      </c>
      <c r="F540" s="1">
        <f t="shared" si="43"/>
        <v>102153.4693619445</v>
      </c>
      <c r="H540" s="5">
        <f t="shared" si="44"/>
        <v>2.4007749276260592E-4</v>
      </c>
    </row>
    <row r="541" spans="1:8">
      <c r="A541" s="3" t="s">
        <v>585</v>
      </c>
      <c r="B541" s="1">
        <f t="shared" si="40"/>
        <v>7</v>
      </c>
      <c r="C541" s="1">
        <f t="shared" si="41"/>
        <v>100084</v>
      </c>
      <c r="D541" s="1">
        <f t="shared" si="42"/>
        <v>103854</v>
      </c>
      <c r="F541" s="1">
        <f t="shared" si="43"/>
        <v>103835.1238434658</v>
      </c>
      <c r="H541" s="5">
        <f t="shared" si="44"/>
        <v>1.8175666352956318E-4</v>
      </c>
    </row>
    <row r="542" spans="1:8">
      <c r="A542" s="3" t="s">
        <v>586</v>
      </c>
      <c r="B542" s="1">
        <f t="shared" si="40"/>
        <v>7</v>
      </c>
      <c r="C542" s="1">
        <f t="shared" si="41"/>
        <v>100064</v>
      </c>
      <c r="D542" s="1">
        <f t="shared" si="42"/>
        <v>105539</v>
      </c>
      <c r="F542" s="1">
        <f t="shared" si="43"/>
        <v>105517.05044726301</v>
      </c>
      <c r="H542" s="5">
        <f t="shared" si="44"/>
        <v>2.0797575054707021E-4</v>
      </c>
    </row>
    <row r="543" spans="1:8">
      <c r="A543" s="3" t="s">
        <v>587</v>
      </c>
      <c r="B543" s="1">
        <f t="shared" si="40"/>
        <v>7</v>
      </c>
      <c r="C543" s="1">
        <f t="shared" si="41"/>
        <v>100044</v>
      </c>
      <c r="D543" s="1">
        <f t="shared" si="42"/>
        <v>107216</v>
      </c>
      <c r="F543" s="1">
        <f t="shared" si="43"/>
        <v>107199.24927177347</v>
      </c>
      <c r="H543" s="5">
        <f t="shared" si="44"/>
        <v>1.5623347472885329E-4</v>
      </c>
    </row>
    <row r="544" spans="1:8">
      <c r="A544" s="3" t="s">
        <v>588</v>
      </c>
      <c r="B544" s="1">
        <f t="shared" si="40"/>
        <v>7</v>
      </c>
      <c r="C544" s="1">
        <f t="shared" si="41"/>
        <v>100024</v>
      </c>
      <c r="D544" s="1">
        <f t="shared" si="42"/>
        <v>108892</v>
      </c>
      <c r="F544" s="1">
        <f t="shared" si="43"/>
        <v>108881.72041549349</v>
      </c>
      <c r="H544" s="5">
        <f t="shared" si="44"/>
        <v>9.4401650318774911E-5</v>
      </c>
    </row>
    <row r="545" spans="1:8">
      <c r="A545" s="3" t="s">
        <v>589</v>
      </c>
      <c r="B545" s="1">
        <f t="shared" si="40"/>
        <v>7</v>
      </c>
      <c r="C545" s="1">
        <f t="shared" si="41"/>
        <v>100004</v>
      </c>
      <c r="D545" s="1">
        <f t="shared" si="42"/>
        <v>110577</v>
      </c>
      <c r="F545" s="1">
        <f t="shared" si="43"/>
        <v>110564.46397696374</v>
      </c>
      <c r="H545" s="5">
        <f t="shared" si="44"/>
        <v>1.1336917294063563E-4</v>
      </c>
    </row>
    <row r="546" spans="1:8">
      <c r="A546" s="3" t="s">
        <v>590</v>
      </c>
      <c r="B546" s="1">
        <f t="shared" si="40"/>
        <v>6</v>
      </c>
      <c r="C546" s="1">
        <f t="shared" si="41"/>
        <v>99984</v>
      </c>
      <c r="D546" s="1">
        <f t="shared" si="42"/>
        <v>112253</v>
      </c>
      <c r="F546" s="1">
        <f t="shared" si="43"/>
        <v>112247.48005478886</v>
      </c>
      <c r="H546" s="5">
        <f t="shared" si="44"/>
        <v>4.9174144220119029E-5</v>
      </c>
    </row>
    <row r="547" spans="1:8">
      <c r="A547" s="3" t="s">
        <v>591</v>
      </c>
      <c r="B547" s="1">
        <f t="shared" si="40"/>
        <v>6</v>
      </c>
      <c r="C547" s="1">
        <f t="shared" si="41"/>
        <v>99964</v>
      </c>
      <c r="D547" s="1">
        <f t="shared" si="42"/>
        <v>113939</v>
      </c>
      <c r="F547" s="1">
        <f t="shared" si="43"/>
        <v>113930.76874763249</v>
      </c>
      <c r="H547" s="5">
        <f t="shared" si="44"/>
        <v>7.2242624277081476E-5</v>
      </c>
    </row>
    <row r="548" spans="1:8">
      <c r="A548" s="3" t="s">
        <v>592</v>
      </c>
      <c r="B548" s="1">
        <f t="shared" si="40"/>
        <v>6</v>
      </c>
      <c r="C548" s="1">
        <f t="shared" si="41"/>
        <v>99944</v>
      </c>
      <c r="D548" s="1">
        <f t="shared" si="42"/>
        <v>115624</v>
      </c>
      <c r="F548" s="1">
        <f t="shared" si="43"/>
        <v>115614.33015420269</v>
      </c>
      <c r="H548" s="5">
        <f t="shared" si="44"/>
        <v>8.3631822089797101E-5</v>
      </c>
    </row>
    <row r="549" spans="1:8">
      <c r="A549" s="3" t="s">
        <v>593</v>
      </c>
      <c r="B549" s="1">
        <f t="shared" si="40"/>
        <v>6</v>
      </c>
      <c r="C549" s="1">
        <f t="shared" si="41"/>
        <v>99924</v>
      </c>
      <c r="D549" s="1">
        <f t="shared" si="42"/>
        <v>117309</v>
      </c>
      <c r="F549" s="1">
        <f t="shared" si="43"/>
        <v>117298.16437327629</v>
      </c>
      <c r="H549" s="5">
        <f t="shared" si="44"/>
        <v>9.2368247310184613E-5</v>
      </c>
    </row>
    <row r="550" spans="1:8">
      <c r="A550" s="3" t="s">
        <v>594</v>
      </c>
      <c r="B550" s="1">
        <f t="shared" si="40"/>
        <v>6</v>
      </c>
      <c r="C550" s="1">
        <f t="shared" si="41"/>
        <v>99904</v>
      </c>
      <c r="D550" s="1">
        <f t="shared" si="42"/>
        <v>119002</v>
      </c>
      <c r="F550" s="1">
        <f t="shared" si="43"/>
        <v>118982.27150366957</v>
      </c>
      <c r="H550" s="5">
        <f t="shared" si="44"/>
        <v>1.6578289718178203E-4</v>
      </c>
    </row>
    <row r="551" spans="1:8">
      <c r="A551" s="3" t="s">
        <v>595</v>
      </c>
      <c r="B551" s="1">
        <f t="shared" si="40"/>
        <v>6</v>
      </c>
      <c r="C551" s="1">
        <f t="shared" si="41"/>
        <v>99884</v>
      </c>
      <c r="D551" s="1">
        <f t="shared" si="42"/>
        <v>120687</v>
      </c>
      <c r="F551" s="1">
        <f t="shared" si="43"/>
        <v>120666.65164426771</v>
      </c>
      <c r="H551" s="5">
        <f t="shared" si="44"/>
        <v>1.6860437107800059E-4</v>
      </c>
    </row>
    <row r="552" spans="1:8">
      <c r="A552" s="3" t="s">
        <v>596</v>
      </c>
      <c r="B552" s="1">
        <f t="shared" si="40"/>
        <v>6</v>
      </c>
      <c r="C552" s="1">
        <f t="shared" si="41"/>
        <v>99864</v>
      </c>
      <c r="D552" s="1">
        <f t="shared" si="42"/>
        <v>122372</v>
      </c>
      <c r="F552" s="1">
        <f t="shared" si="43"/>
        <v>122351.30489400997</v>
      </c>
      <c r="H552" s="5">
        <f t="shared" si="44"/>
        <v>1.6911635006399464E-4</v>
      </c>
    </row>
    <row r="553" spans="1:8">
      <c r="A553" s="3" t="s">
        <v>597</v>
      </c>
      <c r="B553" s="1">
        <f t="shared" si="40"/>
        <v>6</v>
      </c>
      <c r="C553" s="1">
        <f t="shared" si="41"/>
        <v>99844</v>
      </c>
      <c r="D553" s="1">
        <f t="shared" si="42"/>
        <v>124065</v>
      </c>
      <c r="F553" s="1">
        <f t="shared" si="43"/>
        <v>124036.23135187996</v>
      </c>
      <c r="H553" s="5">
        <f t="shared" si="44"/>
        <v>2.3188367484815406E-4</v>
      </c>
    </row>
    <row r="554" spans="1:8">
      <c r="A554" s="3" t="s">
        <v>598</v>
      </c>
      <c r="B554" s="1">
        <f t="shared" si="40"/>
        <v>6</v>
      </c>
      <c r="C554" s="1">
        <f t="shared" si="41"/>
        <v>99824</v>
      </c>
      <c r="D554" s="1">
        <f t="shared" si="42"/>
        <v>125750</v>
      </c>
      <c r="F554" s="1">
        <f t="shared" si="43"/>
        <v>125721.43111693511</v>
      </c>
      <c r="H554" s="5">
        <f t="shared" si="44"/>
        <v>2.2718793689770897E-4</v>
      </c>
    </row>
    <row r="555" spans="1:8">
      <c r="A555" s="3" t="s">
        <v>599</v>
      </c>
      <c r="B555" s="1">
        <f t="shared" si="40"/>
        <v>6</v>
      </c>
      <c r="C555" s="1">
        <f t="shared" si="41"/>
        <v>99804</v>
      </c>
      <c r="D555" s="1">
        <f t="shared" si="42"/>
        <v>127443</v>
      </c>
      <c r="F555" s="1">
        <f t="shared" si="43"/>
        <v>127406.90428827713</v>
      </c>
      <c r="H555" s="5">
        <f t="shared" si="44"/>
        <v>2.8323024193457582E-4</v>
      </c>
    </row>
    <row r="556" spans="1:8">
      <c r="A556" s="3" t="s">
        <v>600</v>
      </c>
      <c r="B556" s="1">
        <f t="shared" si="40"/>
        <v>6</v>
      </c>
      <c r="C556" s="1">
        <f t="shared" si="41"/>
        <v>99784</v>
      </c>
      <c r="D556" s="1">
        <f t="shared" si="42"/>
        <v>129128</v>
      </c>
      <c r="F556" s="1">
        <f t="shared" si="43"/>
        <v>129092.65096505695</v>
      </c>
      <c r="H556" s="5">
        <f t="shared" si="44"/>
        <v>2.737518969011396E-4</v>
      </c>
    </row>
    <row r="557" spans="1:8">
      <c r="A557" s="3" t="s">
        <v>601</v>
      </c>
      <c r="B557" s="1">
        <f t="shared" si="40"/>
        <v>6</v>
      </c>
      <c r="C557" s="1">
        <f t="shared" si="41"/>
        <v>99764</v>
      </c>
      <c r="D557" s="1">
        <f t="shared" si="42"/>
        <v>130812</v>
      </c>
      <c r="F557" s="1">
        <f t="shared" si="43"/>
        <v>130778.6712464993</v>
      </c>
      <c r="H557" s="5">
        <f t="shared" si="44"/>
        <v>2.5478360930722427E-4</v>
      </c>
    </row>
    <row r="558" spans="1:8">
      <c r="A558" s="3" t="s">
        <v>602</v>
      </c>
      <c r="B558" s="1">
        <f t="shared" si="40"/>
        <v>6</v>
      </c>
      <c r="C558" s="1">
        <f t="shared" si="41"/>
        <v>99744</v>
      </c>
      <c r="D558" s="1">
        <f t="shared" si="42"/>
        <v>132506</v>
      </c>
      <c r="F558" s="1">
        <f t="shared" si="43"/>
        <v>132464.96523187327</v>
      </c>
      <c r="H558" s="5">
        <f t="shared" si="44"/>
        <v>3.0968233986936701E-4</v>
      </c>
    </row>
    <row r="559" spans="1:8">
      <c r="A559" s="3" t="s">
        <v>603</v>
      </c>
      <c r="B559" s="1">
        <f t="shared" si="40"/>
        <v>6</v>
      </c>
      <c r="C559" s="1">
        <f t="shared" si="41"/>
        <v>99724</v>
      </c>
      <c r="D559" s="1">
        <f t="shared" si="42"/>
        <v>134190</v>
      </c>
      <c r="F559" s="1">
        <f t="shared" si="43"/>
        <v>134151.53302050201</v>
      </c>
      <c r="H559" s="5">
        <f t="shared" si="44"/>
        <v>2.866605521870888E-4</v>
      </c>
    </row>
    <row r="560" spans="1:8">
      <c r="A560" s="3" t="s">
        <v>604</v>
      </c>
      <c r="B560" s="1">
        <f t="shared" si="40"/>
        <v>6</v>
      </c>
      <c r="C560" s="1">
        <f t="shared" si="41"/>
        <v>99704</v>
      </c>
      <c r="D560" s="1">
        <f t="shared" si="42"/>
        <v>135884</v>
      </c>
      <c r="F560" s="1">
        <f t="shared" si="43"/>
        <v>135838.3747117678</v>
      </c>
      <c r="H560" s="5">
        <f t="shared" si="44"/>
        <v>3.357664495613946E-4</v>
      </c>
    </row>
    <row r="561" spans="1:8">
      <c r="A561" s="3" t="s">
        <v>605</v>
      </c>
      <c r="B561" s="1">
        <f t="shared" si="40"/>
        <v>6</v>
      </c>
      <c r="C561" s="1">
        <f t="shared" si="41"/>
        <v>99684</v>
      </c>
      <c r="D561" s="1">
        <f t="shared" si="42"/>
        <v>137568</v>
      </c>
      <c r="F561" s="1">
        <f t="shared" si="43"/>
        <v>137525.49040511684</v>
      </c>
      <c r="H561" s="5">
        <f t="shared" si="44"/>
        <v>3.0900787162100614E-4</v>
      </c>
    </row>
    <row r="562" spans="1:8">
      <c r="A562" s="3" t="s">
        <v>606</v>
      </c>
      <c r="B562" s="1">
        <f t="shared" si="40"/>
        <v>6</v>
      </c>
      <c r="C562" s="1">
        <f t="shared" si="41"/>
        <v>99664</v>
      </c>
      <c r="D562" s="1">
        <f t="shared" si="42"/>
        <v>139253</v>
      </c>
      <c r="F562" s="1">
        <f t="shared" si="43"/>
        <v>139212.88020003474</v>
      </c>
      <c r="H562" s="5">
        <f t="shared" si="44"/>
        <v>2.8810725776295644E-4</v>
      </c>
    </row>
    <row r="563" spans="1:8">
      <c r="A563" s="3" t="s">
        <v>607</v>
      </c>
      <c r="B563" s="1">
        <f t="shared" si="40"/>
        <v>6</v>
      </c>
      <c r="C563" s="1">
        <f t="shared" si="41"/>
        <v>99644</v>
      </c>
      <c r="D563" s="1">
        <f t="shared" si="42"/>
        <v>140946</v>
      </c>
      <c r="F563" s="1">
        <f t="shared" si="43"/>
        <v>140900.54419608583</v>
      </c>
      <c r="H563" s="5">
        <f t="shared" si="44"/>
        <v>3.2250510063549338E-4</v>
      </c>
    </row>
    <row r="564" spans="1:8">
      <c r="A564" s="3" t="s">
        <v>608</v>
      </c>
      <c r="B564" s="1">
        <f t="shared" si="40"/>
        <v>6</v>
      </c>
      <c r="C564" s="1">
        <f t="shared" si="41"/>
        <v>99624</v>
      </c>
      <c r="D564" s="1">
        <f t="shared" si="42"/>
        <v>142631</v>
      </c>
      <c r="F564" s="1">
        <f t="shared" si="43"/>
        <v>142588.48249286402</v>
      </c>
      <c r="H564" s="5">
        <f t="shared" si="44"/>
        <v>2.9809443344002698E-4</v>
      </c>
    </row>
    <row r="565" spans="1:8">
      <c r="A565" s="3" t="s">
        <v>609</v>
      </c>
      <c r="B565" s="1">
        <f t="shared" si="40"/>
        <v>6</v>
      </c>
      <c r="C565" s="1">
        <f t="shared" si="41"/>
        <v>99604</v>
      </c>
      <c r="D565" s="1">
        <f t="shared" si="42"/>
        <v>144316</v>
      </c>
      <c r="F565" s="1">
        <f t="shared" si="43"/>
        <v>144276.69519003696</v>
      </c>
      <c r="H565" s="5">
        <f t="shared" si="44"/>
        <v>2.7235240696138745E-4</v>
      </c>
    </row>
    <row r="566" spans="1:8">
      <c r="A566" s="3" t="s">
        <v>610</v>
      </c>
      <c r="B566" s="1">
        <f t="shared" si="40"/>
        <v>6</v>
      </c>
      <c r="C566" s="1">
        <f t="shared" si="41"/>
        <v>99584</v>
      </c>
      <c r="D566" s="1">
        <f t="shared" si="42"/>
        <v>146009</v>
      </c>
      <c r="F566" s="1">
        <f t="shared" si="43"/>
        <v>145965.18238733147</v>
      </c>
      <c r="H566" s="5">
        <f t="shared" si="44"/>
        <v>3.0010213526925365E-4</v>
      </c>
    </row>
    <row r="567" spans="1:8">
      <c r="A567" s="3" t="s">
        <v>611</v>
      </c>
      <c r="B567" s="1">
        <f t="shared" si="40"/>
        <v>6</v>
      </c>
      <c r="C567" s="1">
        <f t="shared" si="41"/>
        <v>99564</v>
      </c>
      <c r="D567" s="1">
        <f t="shared" si="42"/>
        <v>147694</v>
      </c>
      <c r="F567" s="1">
        <f t="shared" si="43"/>
        <v>147653.94418451365</v>
      </c>
      <c r="H567" s="5">
        <f t="shared" si="44"/>
        <v>2.7120814309554772E-4</v>
      </c>
    </row>
    <row r="568" spans="1:8">
      <c r="A568" s="3" t="s">
        <v>612</v>
      </c>
      <c r="B568" s="1">
        <f t="shared" si="40"/>
        <v>6</v>
      </c>
      <c r="C568" s="1">
        <f t="shared" si="41"/>
        <v>99544</v>
      </c>
      <c r="D568" s="1">
        <f t="shared" si="42"/>
        <v>149387</v>
      </c>
      <c r="F568" s="1">
        <f t="shared" si="43"/>
        <v>149342.9806814185</v>
      </c>
      <c r="H568" s="5">
        <f t="shared" si="44"/>
        <v>2.9466632693273551E-4</v>
      </c>
    </row>
    <row r="569" spans="1:8">
      <c r="A569" s="3" t="s">
        <v>613</v>
      </c>
      <c r="B569" s="1">
        <f t="shared" si="40"/>
        <v>6</v>
      </c>
      <c r="C569" s="1">
        <f t="shared" si="41"/>
        <v>99524</v>
      </c>
      <c r="D569" s="1">
        <f t="shared" si="42"/>
        <v>151072</v>
      </c>
      <c r="F569" s="1">
        <f t="shared" si="43"/>
        <v>151032.29197794019</v>
      </c>
      <c r="H569" s="5">
        <f t="shared" si="44"/>
        <v>2.6284170501359973E-4</v>
      </c>
    </row>
    <row r="570" spans="1:8">
      <c r="A570" s="3" t="s">
        <v>614</v>
      </c>
      <c r="B570" s="1">
        <f t="shared" si="40"/>
        <v>6</v>
      </c>
      <c r="C570" s="1">
        <f t="shared" si="41"/>
        <v>99504</v>
      </c>
      <c r="D570" s="1">
        <f t="shared" si="42"/>
        <v>152757</v>
      </c>
      <c r="F570" s="1">
        <f t="shared" si="43"/>
        <v>152721.87817401704</v>
      </c>
      <c r="H570" s="5">
        <f t="shared" si="44"/>
        <v>2.2991958458834643E-4</v>
      </c>
    </row>
    <row r="571" spans="1:8">
      <c r="A571" s="3" t="s">
        <v>615</v>
      </c>
      <c r="B571" s="1">
        <f t="shared" si="40"/>
        <v>6</v>
      </c>
      <c r="C571" s="1">
        <f t="shared" si="41"/>
        <v>99484</v>
      </c>
      <c r="D571" s="1">
        <f t="shared" si="42"/>
        <v>154450</v>
      </c>
      <c r="F571" s="1">
        <f t="shared" si="43"/>
        <v>154411.73936965145</v>
      </c>
      <c r="H571" s="5">
        <f t="shared" si="44"/>
        <v>2.4772178924280859E-4</v>
      </c>
    </row>
    <row r="572" spans="1:8">
      <c r="A572" s="3" t="s">
        <v>616</v>
      </c>
      <c r="B572" s="1">
        <f t="shared" si="40"/>
        <v>6</v>
      </c>
      <c r="C572" s="1">
        <f t="shared" si="41"/>
        <v>99464</v>
      </c>
      <c r="D572" s="1">
        <f t="shared" si="42"/>
        <v>156135</v>
      </c>
      <c r="F572" s="1">
        <f t="shared" si="43"/>
        <v>156101.87566490483</v>
      </c>
      <c r="H572" s="5">
        <f t="shared" si="44"/>
        <v>2.1215188839894934E-4</v>
      </c>
    </row>
    <row r="573" spans="1:8">
      <c r="A573" s="3" t="s">
        <v>617</v>
      </c>
      <c r="B573" s="1">
        <f t="shared" si="40"/>
        <v>6</v>
      </c>
      <c r="C573" s="1">
        <f t="shared" si="41"/>
        <v>99444</v>
      </c>
      <c r="D573" s="1">
        <f t="shared" si="42"/>
        <v>157828</v>
      </c>
      <c r="F573" s="1">
        <f t="shared" si="43"/>
        <v>157792.28715989279</v>
      </c>
      <c r="H573" s="5">
        <f t="shared" si="44"/>
        <v>2.2627696040760433E-4</v>
      </c>
    </row>
    <row r="574" spans="1:8">
      <c r="A574" s="3" t="s">
        <v>618</v>
      </c>
      <c r="B574" s="1">
        <f t="shared" si="40"/>
        <v>6</v>
      </c>
      <c r="C574" s="1">
        <f t="shared" si="41"/>
        <v>99424</v>
      </c>
      <c r="D574" s="1">
        <f t="shared" si="42"/>
        <v>159513</v>
      </c>
      <c r="F574" s="1">
        <f t="shared" si="43"/>
        <v>159482.97395478009</v>
      </c>
      <c r="H574" s="5">
        <f t="shared" si="44"/>
        <v>1.8823572511277777E-4</v>
      </c>
    </row>
    <row r="575" spans="1:8">
      <c r="A575" s="3" t="s">
        <v>619</v>
      </c>
      <c r="B575" s="1">
        <f t="shared" si="40"/>
        <v>6</v>
      </c>
      <c r="C575" s="1">
        <f t="shared" si="41"/>
        <v>99404</v>
      </c>
      <c r="D575" s="1">
        <f t="shared" si="42"/>
        <v>161198</v>
      </c>
      <c r="F575" s="1">
        <f t="shared" si="43"/>
        <v>161173.9361498004</v>
      </c>
      <c r="H575" s="5">
        <f t="shared" si="44"/>
        <v>1.4928131986501064E-4</v>
      </c>
    </row>
    <row r="576" spans="1:8">
      <c r="A576" s="3" t="s">
        <v>620</v>
      </c>
      <c r="B576" s="1">
        <f t="shared" si="40"/>
        <v>6</v>
      </c>
      <c r="C576" s="1">
        <f t="shared" si="41"/>
        <v>99384</v>
      </c>
      <c r="D576" s="1">
        <f t="shared" si="42"/>
        <v>162891</v>
      </c>
      <c r="F576" s="1">
        <f t="shared" si="43"/>
        <v>162865.17384523663</v>
      </c>
      <c r="H576" s="5">
        <f t="shared" si="44"/>
        <v>1.5854869061749134E-4</v>
      </c>
    </row>
    <row r="577" spans="1:8">
      <c r="A577" s="3" t="s">
        <v>621</v>
      </c>
      <c r="B577" s="1">
        <f t="shared" si="40"/>
        <v>6</v>
      </c>
      <c r="C577" s="1">
        <f t="shared" si="41"/>
        <v>99364</v>
      </c>
      <c r="D577" s="1">
        <f t="shared" si="42"/>
        <v>164576</v>
      </c>
      <c r="F577" s="1">
        <f t="shared" si="43"/>
        <v>164556.68714142582</v>
      </c>
      <c r="H577" s="5">
        <f t="shared" si="44"/>
        <v>1.17349179553396E-4</v>
      </c>
    </row>
    <row r="578" spans="1:8">
      <c r="A578" s="3" t="s">
        <v>622</v>
      </c>
      <c r="B578" s="1">
        <f t="shared" si="40"/>
        <v>6</v>
      </c>
      <c r="C578" s="1">
        <f t="shared" si="41"/>
        <v>99344</v>
      </c>
      <c r="D578" s="1">
        <f t="shared" si="42"/>
        <v>166260</v>
      </c>
      <c r="F578" s="1">
        <f t="shared" si="43"/>
        <v>166248.47613877393</v>
      </c>
      <c r="H578" s="5">
        <f t="shared" si="44"/>
        <v>6.9312289342432138E-5</v>
      </c>
    </row>
    <row r="579" spans="1:8">
      <c r="A579" s="3" t="s">
        <v>623</v>
      </c>
      <c r="B579" s="1">
        <f t="shared" si="40"/>
        <v>6</v>
      </c>
      <c r="C579" s="1">
        <f t="shared" si="41"/>
        <v>99324</v>
      </c>
      <c r="D579" s="1">
        <f t="shared" si="42"/>
        <v>167954</v>
      </c>
      <c r="F579" s="1">
        <f t="shared" si="43"/>
        <v>167940.54093772624</v>
      </c>
      <c r="H579" s="5">
        <f t="shared" si="44"/>
        <v>8.0135407753073037E-5</v>
      </c>
    </row>
    <row r="580" spans="1:8">
      <c r="A580" s="3" t="s">
        <v>624</v>
      </c>
      <c r="B580" s="1">
        <f t="shared" ref="B580:B643" si="45">IF(ISERROR(SEARCH(" ",A580)), 0, SEARCH(" ",A580))</f>
        <v>6</v>
      </c>
      <c r="C580" s="1">
        <f t="shared" ref="C580:C643" si="46">IF(0=B580,-1,LEFT(A580,B580-1)+0)</f>
        <v>99304</v>
      </c>
      <c r="D580" s="1">
        <f t="shared" ref="D580:D643" si="47">IF(B580=0,-1,RIGHT(A580,LEN(A580)-B580)+0)</f>
        <v>169638</v>
      </c>
      <c r="F580" s="1">
        <f t="shared" ref="F580:F643" si="48">IF(C580&lt;0,443300000,44330*(1-POWER(C580/$A$1,1/5.255))*1000)</f>
        <v>169632.88163880195</v>
      </c>
      <c r="H580" s="5">
        <f t="shared" ref="H580:H643" si="49">IF(D580&gt;0,ABS((F580-D580)/D580),0)</f>
        <v>3.0172256204696461E-5</v>
      </c>
    </row>
    <row r="581" spans="1:8">
      <c r="A581" s="3" t="s">
        <v>625</v>
      </c>
      <c r="B581" s="1">
        <f t="shared" si="45"/>
        <v>6</v>
      </c>
      <c r="C581" s="1">
        <f t="shared" si="46"/>
        <v>99284</v>
      </c>
      <c r="D581" s="1">
        <f t="shared" si="47"/>
        <v>171334</v>
      </c>
      <c r="F581" s="1">
        <f t="shared" si="48"/>
        <v>171325.49834256442</v>
      </c>
      <c r="H581" s="5">
        <f t="shared" si="49"/>
        <v>4.9620375614782729E-5</v>
      </c>
    </row>
    <row r="582" spans="1:8">
      <c r="A582" s="3" t="s">
        <v>626</v>
      </c>
      <c r="B582" s="1">
        <f t="shared" si="45"/>
        <v>6</v>
      </c>
      <c r="C582" s="1">
        <f t="shared" si="46"/>
        <v>99264</v>
      </c>
      <c r="D582" s="1">
        <f t="shared" si="47"/>
        <v>173029</v>
      </c>
      <c r="F582" s="1">
        <f t="shared" si="48"/>
        <v>173018.3911496411</v>
      </c>
      <c r="H582" s="5">
        <f t="shared" si="49"/>
        <v>6.1312556617087611E-5</v>
      </c>
    </row>
    <row r="583" spans="1:8">
      <c r="A583" s="3" t="s">
        <v>627</v>
      </c>
      <c r="B583" s="1">
        <f t="shared" si="45"/>
        <v>6</v>
      </c>
      <c r="C583" s="1">
        <f t="shared" si="46"/>
        <v>99244</v>
      </c>
      <c r="D583" s="1">
        <f t="shared" si="47"/>
        <v>174723</v>
      </c>
      <c r="F583" s="1">
        <f t="shared" si="48"/>
        <v>174711.56016071356</v>
      </c>
      <c r="H583" s="5">
        <f t="shared" si="49"/>
        <v>6.5474146428567815E-5</v>
      </c>
    </row>
    <row r="584" spans="1:8">
      <c r="A584" s="3" t="s">
        <v>628</v>
      </c>
      <c r="B584" s="1">
        <f t="shared" si="45"/>
        <v>6</v>
      </c>
      <c r="C584" s="1">
        <f t="shared" si="46"/>
        <v>99224</v>
      </c>
      <c r="D584" s="1">
        <f t="shared" si="47"/>
        <v>176427</v>
      </c>
      <c r="F584" s="1">
        <f t="shared" si="48"/>
        <v>176405.0054765224</v>
      </c>
      <c r="H584" s="5">
        <f t="shared" si="49"/>
        <v>1.2466642564684015E-4</v>
      </c>
    </row>
    <row r="585" spans="1:8">
      <c r="A585" s="3" t="s">
        <v>629</v>
      </c>
      <c r="B585" s="1">
        <f t="shared" si="45"/>
        <v>6</v>
      </c>
      <c r="C585" s="1">
        <f t="shared" si="46"/>
        <v>99204</v>
      </c>
      <c r="D585" s="1">
        <f t="shared" si="47"/>
        <v>178122</v>
      </c>
      <c r="F585" s="1">
        <f t="shared" si="48"/>
        <v>178098.72719786235</v>
      </c>
      <c r="H585" s="5">
        <f t="shared" si="49"/>
        <v>1.3065652832133787E-4</v>
      </c>
    </row>
    <row r="586" spans="1:8">
      <c r="A586" s="3" t="s">
        <v>630</v>
      </c>
      <c r="B586" s="1">
        <f t="shared" si="45"/>
        <v>6</v>
      </c>
      <c r="C586" s="1">
        <f t="shared" si="46"/>
        <v>99184</v>
      </c>
      <c r="D586" s="1">
        <f t="shared" si="47"/>
        <v>179825</v>
      </c>
      <c r="F586" s="1">
        <f t="shared" si="48"/>
        <v>179792.72542559219</v>
      </c>
      <c r="H586" s="5">
        <f t="shared" si="49"/>
        <v>1.7947768334665873E-4</v>
      </c>
    </row>
    <row r="587" spans="1:8">
      <c r="A587" s="3" t="s">
        <v>631</v>
      </c>
      <c r="B587" s="1">
        <f t="shared" si="45"/>
        <v>6</v>
      </c>
      <c r="C587" s="1">
        <f t="shared" si="46"/>
        <v>99164</v>
      </c>
      <c r="D587" s="1">
        <f t="shared" si="47"/>
        <v>181520</v>
      </c>
      <c r="F587" s="1">
        <f t="shared" si="48"/>
        <v>181487.00026061488</v>
      </c>
      <c r="H587" s="5">
        <f t="shared" si="49"/>
        <v>1.8179671322786836E-4</v>
      </c>
    </row>
    <row r="588" spans="1:8">
      <c r="A588" s="3" t="s">
        <v>632</v>
      </c>
      <c r="B588" s="1">
        <f t="shared" si="45"/>
        <v>6</v>
      </c>
      <c r="C588" s="1">
        <f t="shared" si="46"/>
        <v>99144</v>
      </c>
      <c r="D588" s="1">
        <f t="shared" si="47"/>
        <v>183215</v>
      </c>
      <c r="F588" s="1">
        <f t="shared" si="48"/>
        <v>183181.55180389746</v>
      </c>
      <c r="H588" s="5">
        <f t="shared" si="49"/>
        <v>1.8256254183633927E-4</v>
      </c>
    </row>
    <row r="589" spans="1:8">
      <c r="A589" s="3" t="s">
        <v>633</v>
      </c>
      <c r="B589" s="1">
        <f t="shared" si="45"/>
        <v>6</v>
      </c>
      <c r="C589" s="1">
        <f t="shared" si="46"/>
        <v>99124</v>
      </c>
      <c r="D589" s="1">
        <f t="shared" si="47"/>
        <v>184918</v>
      </c>
      <c r="F589" s="1">
        <f t="shared" si="48"/>
        <v>184876.38015647585</v>
      </c>
      <c r="H589" s="5">
        <f t="shared" si="49"/>
        <v>2.250718887515175E-4</v>
      </c>
    </row>
    <row r="590" spans="1:8">
      <c r="A590" s="3" t="s">
        <v>634</v>
      </c>
      <c r="B590" s="1">
        <f t="shared" si="45"/>
        <v>6</v>
      </c>
      <c r="C590" s="1">
        <f t="shared" si="46"/>
        <v>99104</v>
      </c>
      <c r="D590" s="1">
        <f t="shared" si="47"/>
        <v>186613</v>
      </c>
      <c r="F590" s="1">
        <f t="shared" si="48"/>
        <v>186571.48541942041</v>
      </c>
      <c r="H590" s="5">
        <f t="shared" si="49"/>
        <v>2.2246349707464636E-4</v>
      </c>
    </row>
    <row r="591" spans="1:8">
      <c r="A591" s="3" t="s">
        <v>635</v>
      </c>
      <c r="B591" s="1">
        <f t="shared" si="45"/>
        <v>6</v>
      </c>
      <c r="C591" s="1">
        <f t="shared" si="46"/>
        <v>99084</v>
      </c>
      <c r="D591" s="1">
        <f t="shared" si="47"/>
        <v>188308</v>
      </c>
      <c r="F591" s="1">
        <f t="shared" si="48"/>
        <v>188266.86769388022</v>
      </c>
      <c r="H591" s="5">
        <f t="shared" si="49"/>
        <v>2.1843100728474802E-4</v>
      </c>
    </row>
    <row r="592" spans="1:8">
      <c r="A592" s="3" t="s">
        <v>636</v>
      </c>
      <c r="B592" s="1">
        <f t="shared" si="45"/>
        <v>6</v>
      </c>
      <c r="C592" s="1">
        <f t="shared" si="46"/>
        <v>99064</v>
      </c>
      <c r="D592" s="1">
        <f t="shared" si="47"/>
        <v>190011</v>
      </c>
      <c r="F592" s="1">
        <f t="shared" si="48"/>
        <v>189962.52708104378</v>
      </c>
      <c r="H592" s="5">
        <f t="shared" si="49"/>
        <v>2.5510585679892417E-4</v>
      </c>
    </row>
    <row r="593" spans="1:8">
      <c r="A593" s="3" t="s">
        <v>637</v>
      </c>
      <c r="B593" s="1">
        <f t="shared" si="45"/>
        <v>6</v>
      </c>
      <c r="C593" s="1">
        <f t="shared" si="46"/>
        <v>99044</v>
      </c>
      <c r="D593" s="1">
        <f t="shared" si="47"/>
        <v>191706</v>
      </c>
      <c r="F593" s="1">
        <f t="shared" si="48"/>
        <v>191658.46368217343</v>
      </c>
      <c r="H593" s="5">
        <f t="shared" si="49"/>
        <v>2.4796468460334497E-4</v>
      </c>
    </row>
    <row r="594" spans="1:8">
      <c r="A594" s="3" t="s">
        <v>638</v>
      </c>
      <c r="B594" s="1">
        <f t="shared" si="45"/>
        <v>6</v>
      </c>
      <c r="C594" s="1">
        <f t="shared" si="46"/>
        <v>99024</v>
      </c>
      <c r="D594" s="1">
        <f t="shared" si="47"/>
        <v>193409</v>
      </c>
      <c r="F594" s="1">
        <f t="shared" si="48"/>
        <v>193354.67759857568</v>
      </c>
      <c r="H594" s="5">
        <f t="shared" si="49"/>
        <v>2.8086801247261982E-4</v>
      </c>
    </row>
    <row r="595" spans="1:8">
      <c r="A595" s="3" t="s">
        <v>639</v>
      </c>
      <c r="B595" s="1">
        <f t="shared" si="45"/>
        <v>6</v>
      </c>
      <c r="C595" s="1">
        <f t="shared" si="46"/>
        <v>99004</v>
      </c>
      <c r="D595" s="1">
        <f t="shared" si="47"/>
        <v>195104</v>
      </c>
      <c r="F595" s="1">
        <f t="shared" si="48"/>
        <v>195051.16893161627</v>
      </c>
      <c r="H595" s="5">
        <f t="shared" si="49"/>
        <v>2.7078413760729409E-4</v>
      </c>
    </row>
    <row r="596" spans="1:8">
      <c r="A596" s="3" t="s">
        <v>640</v>
      </c>
      <c r="B596" s="1">
        <f t="shared" si="45"/>
        <v>6</v>
      </c>
      <c r="C596" s="1">
        <f t="shared" si="46"/>
        <v>98984</v>
      </c>
      <c r="D596" s="1">
        <f t="shared" si="47"/>
        <v>196799</v>
      </c>
      <c r="F596" s="1">
        <f t="shared" si="48"/>
        <v>196747.93778273466</v>
      </c>
      <c r="H596" s="5">
        <f t="shared" si="49"/>
        <v>2.5946380451800265E-4</v>
      </c>
    </row>
    <row r="597" spans="1:8">
      <c r="A597" s="3" t="s">
        <v>641</v>
      </c>
      <c r="B597" s="1">
        <f t="shared" si="45"/>
        <v>6</v>
      </c>
      <c r="C597" s="1">
        <f t="shared" si="46"/>
        <v>98964</v>
      </c>
      <c r="D597" s="1">
        <f t="shared" si="47"/>
        <v>198502</v>
      </c>
      <c r="F597" s="1">
        <f t="shared" si="48"/>
        <v>198444.98425340475</v>
      </c>
      <c r="H597" s="5">
        <f t="shared" si="49"/>
        <v>2.8723008632281123E-4</v>
      </c>
    </row>
    <row r="598" spans="1:8">
      <c r="A598" s="3" t="s">
        <v>642</v>
      </c>
      <c r="B598" s="1">
        <f t="shared" si="45"/>
        <v>6</v>
      </c>
      <c r="C598" s="1">
        <f t="shared" si="46"/>
        <v>98944</v>
      </c>
      <c r="D598" s="1">
        <f t="shared" si="47"/>
        <v>200197</v>
      </c>
      <c r="F598" s="1">
        <f t="shared" si="48"/>
        <v>200142.30844516939</v>
      </c>
      <c r="H598" s="5">
        <f t="shared" si="49"/>
        <v>2.7318868330001607E-4</v>
      </c>
    </row>
    <row r="599" spans="1:8">
      <c r="A599" s="3" t="s">
        <v>643</v>
      </c>
      <c r="B599" s="1">
        <f t="shared" si="45"/>
        <v>6</v>
      </c>
      <c r="C599" s="1">
        <f t="shared" si="46"/>
        <v>98924</v>
      </c>
      <c r="D599" s="1">
        <f t="shared" si="47"/>
        <v>201900</v>
      </c>
      <c r="F599" s="1">
        <f t="shared" si="48"/>
        <v>201839.91045963543</v>
      </c>
      <c r="H599" s="5">
        <f t="shared" si="49"/>
        <v>2.9762030888841003E-4</v>
      </c>
    </row>
    <row r="600" spans="1:8">
      <c r="A600" s="3" t="s">
        <v>644</v>
      </c>
      <c r="B600" s="1">
        <f t="shared" si="45"/>
        <v>6</v>
      </c>
      <c r="C600" s="1">
        <f t="shared" si="46"/>
        <v>98904</v>
      </c>
      <c r="D600" s="1">
        <f t="shared" si="47"/>
        <v>203595</v>
      </c>
      <c r="F600" s="1">
        <f t="shared" si="48"/>
        <v>203537.79039844905</v>
      </c>
      <c r="H600" s="5">
        <f t="shared" si="49"/>
        <v>2.8099708514916908E-4</v>
      </c>
    </row>
    <row r="601" spans="1:8">
      <c r="A601" s="3" t="s">
        <v>645</v>
      </c>
      <c r="B601" s="1">
        <f t="shared" si="45"/>
        <v>6</v>
      </c>
      <c r="C601" s="1">
        <f t="shared" si="46"/>
        <v>98884</v>
      </c>
      <c r="D601" s="1">
        <f t="shared" si="47"/>
        <v>205290</v>
      </c>
      <c r="F601" s="1">
        <f t="shared" si="48"/>
        <v>205235.94836333516</v>
      </c>
      <c r="H601" s="5">
        <f t="shared" si="49"/>
        <v>2.632940555547622E-4</v>
      </c>
    </row>
    <row r="602" spans="1:8">
      <c r="A602" s="3" t="s">
        <v>646</v>
      </c>
      <c r="B602" s="1">
        <f t="shared" si="45"/>
        <v>6</v>
      </c>
      <c r="C602" s="1">
        <f t="shared" si="46"/>
        <v>98864</v>
      </c>
      <c r="D602" s="1">
        <f t="shared" si="47"/>
        <v>206993</v>
      </c>
      <c r="F602" s="1">
        <f t="shared" si="48"/>
        <v>206934.38445606793</v>
      </c>
      <c r="H602" s="5">
        <f t="shared" si="49"/>
        <v>2.8317645491428159E-4</v>
      </c>
    </row>
    <row r="603" spans="1:8">
      <c r="A603" s="3" t="s">
        <v>647</v>
      </c>
      <c r="B603" s="1">
        <f t="shared" si="45"/>
        <v>6</v>
      </c>
      <c r="C603" s="1">
        <f t="shared" si="46"/>
        <v>98844</v>
      </c>
      <c r="D603" s="1">
        <f t="shared" si="47"/>
        <v>208688</v>
      </c>
      <c r="F603" s="1">
        <f t="shared" si="48"/>
        <v>208633.09877847071</v>
      </c>
      <c r="H603" s="5">
        <f t="shared" si="49"/>
        <v>2.6307799935448904E-4</v>
      </c>
    </row>
    <row r="604" spans="1:8">
      <c r="A604" s="3" t="s">
        <v>648</v>
      </c>
      <c r="B604" s="1">
        <f t="shared" si="45"/>
        <v>6</v>
      </c>
      <c r="C604" s="1">
        <f t="shared" si="46"/>
        <v>98824</v>
      </c>
      <c r="D604" s="1">
        <f t="shared" si="47"/>
        <v>210383</v>
      </c>
      <c r="F604" s="1">
        <f t="shared" si="48"/>
        <v>210332.09143243582</v>
      </c>
      <c r="H604" s="5">
        <f t="shared" si="49"/>
        <v>2.4198042410358069E-4</v>
      </c>
    </row>
    <row r="605" spans="1:8">
      <c r="A605" s="3" t="s">
        <v>649</v>
      </c>
      <c r="B605" s="1">
        <f t="shared" si="45"/>
        <v>6</v>
      </c>
      <c r="C605" s="1">
        <f t="shared" si="46"/>
        <v>98804</v>
      </c>
      <c r="D605" s="1">
        <f t="shared" si="47"/>
        <v>212086</v>
      </c>
      <c r="F605" s="1">
        <f t="shared" si="48"/>
        <v>212031.36251990963</v>
      </c>
      <c r="H605" s="5">
        <f t="shared" si="49"/>
        <v>2.5761945668442173E-4</v>
      </c>
    </row>
    <row r="606" spans="1:8">
      <c r="A606" s="3" t="s">
        <v>650</v>
      </c>
      <c r="B606" s="1">
        <f t="shared" si="45"/>
        <v>6</v>
      </c>
      <c r="C606" s="1">
        <f t="shared" si="46"/>
        <v>98784</v>
      </c>
      <c r="D606" s="1">
        <f t="shared" si="47"/>
        <v>213781</v>
      </c>
      <c r="F606" s="1">
        <f t="shared" si="48"/>
        <v>213730.91214289269</v>
      </c>
      <c r="H606" s="5">
        <f t="shared" si="49"/>
        <v>2.3429517640628363E-4</v>
      </c>
    </row>
    <row r="607" spans="1:8">
      <c r="A607" s="3" t="s">
        <v>651</v>
      </c>
      <c r="B607" s="1">
        <f t="shared" si="45"/>
        <v>6</v>
      </c>
      <c r="C607" s="1">
        <f t="shared" si="46"/>
        <v>98764</v>
      </c>
      <c r="D607" s="1">
        <f t="shared" si="47"/>
        <v>215485</v>
      </c>
      <c r="F607" s="1">
        <f t="shared" si="48"/>
        <v>215430.74040345938</v>
      </c>
      <c r="H607" s="5">
        <f t="shared" si="49"/>
        <v>2.5180219755723931E-4</v>
      </c>
    </row>
    <row r="608" spans="1:8">
      <c r="A608" s="3" t="s">
        <v>652</v>
      </c>
      <c r="B608" s="1">
        <f t="shared" si="45"/>
        <v>6</v>
      </c>
      <c r="C608" s="1">
        <f t="shared" si="46"/>
        <v>98744</v>
      </c>
      <c r="D608" s="1">
        <f t="shared" si="47"/>
        <v>217179</v>
      </c>
      <c r="F608" s="1">
        <f t="shared" si="48"/>
        <v>217130.84740371848</v>
      </c>
      <c r="H608" s="5">
        <f t="shared" si="49"/>
        <v>2.2171847315588181E-4</v>
      </c>
    </row>
    <row r="609" spans="1:8">
      <c r="A609" s="3" t="s">
        <v>653</v>
      </c>
      <c r="B609" s="1">
        <f t="shared" si="45"/>
        <v>6</v>
      </c>
      <c r="C609" s="1">
        <f t="shared" si="46"/>
        <v>98724</v>
      </c>
      <c r="D609" s="1">
        <f t="shared" si="47"/>
        <v>218874</v>
      </c>
      <c r="F609" s="1">
        <f t="shared" si="48"/>
        <v>218831.23324585764</v>
      </c>
      <c r="H609" s="5">
        <f t="shared" si="49"/>
        <v>1.9539440108170896E-4</v>
      </c>
    </row>
    <row r="610" spans="1:8">
      <c r="A610" s="3" t="s">
        <v>654</v>
      </c>
      <c r="B610" s="1">
        <f t="shared" si="45"/>
        <v>6</v>
      </c>
      <c r="C610" s="1">
        <f t="shared" si="46"/>
        <v>98704</v>
      </c>
      <c r="D610" s="1">
        <f t="shared" si="47"/>
        <v>220578</v>
      </c>
      <c r="F610" s="1">
        <f t="shared" si="48"/>
        <v>220531.89803210867</v>
      </c>
      <c r="H610" s="5">
        <f t="shared" si="49"/>
        <v>2.090052856192774E-4</v>
      </c>
    </row>
    <row r="611" spans="1:8">
      <c r="A611" s="3" t="s">
        <v>655</v>
      </c>
      <c r="B611" s="1">
        <f t="shared" si="45"/>
        <v>6</v>
      </c>
      <c r="C611" s="1">
        <f t="shared" si="46"/>
        <v>98684</v>
      </c>
      <c r="D611" s="1">
        <f t="shared" si="47"/>
        <v>222272</v>
      </c>
      <c r="F611" s="1">
        <f t="shared" si="48"/>
        <v>222232.8418647674</v>
      </c>
      <c r="H611" s="5">
        <f t="shared" si="49"/>
        <v>1.7617214598601239E-4</v>
      </c>
    </row>
    <row r="612" spans="1:8">
      <c r="A612" s="3" t="s">
        <v>656</v>
      </c>
      <c r="B612" s="1">
        <f t="shared" si="45"/>
        <v>6</v>
      </c>
      <c r="C612" s="1">
        <f t="shared" si="46"/>
        <v>98664</v>
      </c>
      <c r="D612" s="1">
        <f t="shared" si="47"/>
        <v>223976</v>
      </c>
      <c r="F612" s="1">
        <f t="shared" si="48"/>
        <v>223934.06484618879</v>
      </c>
      <c r="H612" s="5">
        <f t="shared" si="49"/>
        <v>1.8723056850381112E-4</v>
      </c>
    </row>
    <row r="613" spans="1:8">
      <c r="A613" s="3" t="s">
        <v>657</v>
      </c>
      <c r="B613" s="1">
        <f t="shared" si="45"/>
        <v>6</v>
      </c>
      <c r="C613" s="1">
        <f t="shared" si="46"/>
        <v>98644</v>
      </c>
      <c r="D613" s="1">
        <f t="shared" si="47"/>
        <v>225671</v>
      </c>
      <c r="F613" s="1">
        <f t="shared" si="48"/>
        <v>225635.56707878184</v>
      </c>
      <c r="H613" s="5">
        <f t="shared" si="49"/>
        <v>1.5701140695154422E-4</v>
      </c>
    </row>
    <row r="614" spans="1:8">
      <c r="A614" s="3" t="s">
        <v>658</v>
      </c>
      <c r="B614" s="1">
        <f t="shared" si="45"/>
        <v>6</v>
      </c>
      <c r="C614" s="1">
        <f t="shared" si="46"/>
        <v>98624</v>
      </c>
      <c r="D614" s="1">
        <f t="shared" si="47"/>
        <v>227365</v>
      </c>
      <c r="F614" s="1">
        <f t="shared" si="48"/>
        <v>227337.34866502447</v>
      </c>
      <c r="H614" s="5">
        <f t="shared" si="49"/>
        <v>1.2161649759429099E-4</v>
      </c>
    </row>
    <row r="615" spans="1:8">
      <c r="A615" s="3" t="s">
        <v>659</v>
      </c>
      <c r="B615" s="1">
        <f t="shared" si="45"/>
        <v>6</v>
      </c>
      <c r="C615" s="1">
        <f t="shared" si="46"/>
        <v>98604</v>
      </c>
      <c r="D615" s="1">
        <f t="shared" si="47"/>
        <v>229069</v>
      </c>
      <c r="F615" s="1">
        <f t="shared" si="48"/>
        <v>229039.40970743899</v>
      </c>
      <c r="H615" s="5">
        <f t="shared" si="49"/>
        <v>1.2917632923273547E-4</v>
      </c>
    </row>
    <row r="616" spans="1:8">
      <c r="A616" s="3" t="s">
        <v>660</v>
      </c>
      <c r="B616" s="1">
        <f t="shared" si="45"/>
        <v>6</v>
      </c>
      <c r="C616" s="1">
        <f t="shared" si="46"/>
        <v>98584</v>
      </c>
      <c r="D616" s="1">
        <f t="shared" si="47"/>
        <v>230764</v>
      </c>
      <c r="F616" s="1">
        <f t="shared" si="48"/>
        <v>230741.75030861155</v>
      </c>
      <c r="H616" s="5">
        <f t="shared" si="49"/>
        <v>9.6417514813633653E-5</v>
      </c>
    </row>
    <row r="617" spans="1:8">
      <c r="A617" s="3" t="s">
        <v>661</v>
      </c>
      <c r="B617" s="1">
        <f t="shared" si="45"/>
        <v>6</v>
      </c>
      <c r="C617" s="1">
        <f t="shared" si="46"/>
        <v>98564</v>
      </c>
      <c r="D617" s="1">
        <f t="shared" si="47"/>
        <v>232458</v>
      </c>
      <c r="F617" s="1">
        <f t="shared" si="48"/>
        <v>232444.37057119238</v>
      </c>
      <c r="H617" s="5">
        <f t="shared" si="49"/>
        <v>5.8631790721837631E-5</v>
      </c>
    </row>
    <row r="618" spans="1:8">
      <c r="A618" s="3" t="s">
        <v>662</v>
      </c>
      <c r="B618" s="1">
        <f t="shared" si="45"/>
        <v>6</v>
      </c>
      <c r="C618" s="1">
        <f t="shared" si="46"/>
        <v>98544</v>
      </c>
      <c r="D618" s="1">
        <f t="shared" si="47"/>
        <v>234162</v>
      </c>
      <c r="F618" s="1">
        <f t="shared" si="48"/>
        <v>234147.27059788091</v>
      </c>
      <c r="H618" s="5">
        <f t="shared" si="49"/>
        <v>6.2902614937906587E-5</v>
      </c>
    </row>
    <row r="619" spans="1:8">
      <c r="A619" s="3" t="s">
        <v>663</v>
      </c>
      <c r="B619" s="1">
        <f t="shared" si="45"/>
        <v>6</v>
      </c>
      <c r="C619" s="1">
        <f t="shared" si="46"/>
        <v>98524</v>
      </c>
      <c r="D619" s="1">
        <f t="shared" si="47"/>
        <v>235857</v>
      </c>
      <c r="F619" s="1">
        <f t="shared" si="48"/>
        <v>235850.45049144054</v>
      </c>
      <c r="H619" s="5">
        <f t="shared" si="49"/>
        <v>2.776898103282648E-5</v>
      </c>
    </row>
    <row r="620" spans="1:8">
      <c r="A620" s="3" t="s">
        <v>664</v>
      </c>
      <c r="B620" s="1">
        <f t="shared" si="45"/>
        <v>6</v>
      </c>
      <c r="C620" s="1">
        <f t="shared" si="46"/>
        <v>98504</v>
      </c>
      <c r="D620" s="1">
        <f t="shared" si="47"/>
        <v>237562</v>
      </c>
      <c r="F620" s="1">
        <f t="shared" si="48"/>
        <v>237553.91035469863</v>
      </c>
      <c r="H620" s="5">
        <f t="shared" si="49"/>
        <v>3.405277486033197E-5</v>
      </c>
    </row>
    <row r="621" spans="1:8">
      <c r="A621" s="3" t="s">
        <v>665</v>
      </c>
      <c r="B621" s="1">
        <f t="shared" si="45"/>
        <v>6</v>
      </c>
      <c r="C621" s="1">
        <f t="shared" si="46"/>
        <v>98484</v>
      </c>
      <c r="D621" s="1">
        <f t="shared" si="47"/>
        <v>239269</v>
      </c>
      <c r="F621" s="1">
        <f t="shared" si="48"/>
        <v>239257.6502905268</v>
      </c>
      <c r="H621" s="5">
        <f t="shared" si="49"/>
        <v>4.7434935044661341E-5</v>
      </c>
    </row>
    <row r="622" spans="1:8">
      <c r="A622" s="3" t="s">
        <v>666</v>
      </c>
      <c r="B622" s="1">
        <f t="shared" si="45"/>
        <v>6</v>
      </c>
      <c r="C622" s="1">
        <f t="shared" si="46"/>
        <v>98464</v>
      </c>
      <c r="D622" s="1">
        <f t="shared" si="47"/>
        <v>240975</v>
      </c>
      <c r="F622" s="1">
        <f t="shared" si="48"/>
        <v>240961.67040187065</v>
      </c>
      <c r="H622" s="5">
        <f t="shared" si="49"/>
        <v>5.531527390537855E-5</v>
      </c>
    </row>
    <row r="623" spans="1:8">
      <c r="A623" s="3" t="s">
        <v>667</v>
      </c>
      <c r="B623" s="1">
        <f t="shared" si="45"/>
        <v>6</v>
      </c>
      <c r="C623" s="1">
        <f t="shared" si="46"/>
        <v>98444</v>
      </c>
      <c r="D623" s="1">
        <f t="shared" si="47"/>
        <v>242691</v>
      </c>
      <c r="F623" s="1">
        <f t="shared" si="48"/>
        <v>242665.97079171997</v>
      </c>
      <c r="H623" s="5">
        <f t="shared" si="49"/>
        <v>1.0313200028031409E-4</v>
      </c>
    </row>
    <row r="624" spans="1:8">
      <c r="A624" s="3" t="s">
        <v>668</v>
      </c>
      <c r="B624" s="1">
        <f t="shared" si="45"/>
        <v>6</v>
      </c>
      <c r="C624" s="1">
        <f t="shared" si="46"/>
        <v>98424</v>
      </c>
      <c r="D624" s="1">
        <f t="shared" si="47"/>
        <v>244397</v>
      </c>
      <c r="F624" s="1">
        <f t="shared" si="48"/>
        <v>244370.55156313826</v>
      </c>
      <c r="H624" s="5">
        <f t="shared" si="49"/>
        <v>1.0821915515223737E-4</v>
      </c>
    </row>
    <row r="625" spans="1:8">
      <c r="A625" s="3" t="s">
        <v>669</v>
      </c>
      <c r="B625" s="1">
        <f t="shared" si="45"/>
        <v>6</v>
      </c>
      <c r="C625" s="1">
        <f t="shared" si="46"/>
        <v>98404</v>
      </c>
      <c r="D625" s="1">
        <f t="shared" si="47"/>
        <v>246112</v>
      </c>
      <c r="F625" s="1">
        <f t="shared" si="48"/>
        <v>246075.41281923355</v>
      </c>
      <c r="H625" s="5">
        <f t="shared" si="49"/>
        <v>1.4866069418172068E-4</v>
      </c>
    </row>
    <row r="626" spans="1:8">
      <c r="A626" s="3" t="s">
        <v>670</v>
      </c>
      <c r="B626" s="1">
        <f t="shared" si="45"/>
        <v>6</v>
      </c>
      <c r="C626" s="1">
        <f t="shared" si="46"/>
        <v>98384</v>
      </c>
      <c r="D626" s="1">
        <f t="shared" si="47"/>
        <v>247819</v>
      </c>
      <c r="F626" s="1">
        <f t="shared" si="48"/>
        <v>247780.5546631875</v>
      </c>
      <c r="H626" s="5">
        <f t="shared" si="49"/>
        <v>1.5513474274569727E-4</v>
      </c>
    </row>
    <row r="627" spans="1:8">
      <c r="A627" s="3" t="s">
        <v>671</v>
      </c>
      <c r="B627" s="1">
        <f t="shared" si="45"/>
        <v>6</v>
      </c>
      <c r="C627" s="1">
        <f t="shared" si="46"/>
        <v>98364</v>
      </c>
      <c r="D627" s="1">
        <f t="shared" si="47"/>
        <v>249525</v>
      </c>
      <c r="F627" s="1">
        <f t="shared" si="48"/>
        <v>249485.97719822617</v>
      </c>
      <c r="H627" s="5">
        <f t="shared" si="49"/>
        <v>1.563883449507118E-4</v>
      </c>
    </row>
    <row r="628" spans="1:8">
      <c r="A628" s="3" t="s">
        <v>672</v>
      </c>
      <c r="B628" s="1">
        <f t="shared" si="45"/>
        <v>6</v>
      </c>
      <c r="C628" s="1">
        <f t="shared" si="46"/>
        <v>98344</v>
      </c>
      <c r="D628" s="1">
        <f t="shared" si="47"/>
        <v>251240</v>
      </c>
      <c r="F628" s="1">
        <f t="shared" si="48"/>
        <v>251191.68052764449</v>
      </c>
      <c r="H628" s="5">
        <f t="shared" si="49"/>
        <v>1.9232396256768885E-4</v>
      </c>
    </row>
    <row r="629" spans="1:8">
      <c r="A629" s="3" t="s">
        <v>673</v>
      </c>
      <c r="B629" s="1">
        <f t="shared" si="45"/>
        <v>6</v>
      </c>
      <c r="C629" s="1">
        <f t="shared" si="46"/>
        <v>98324</v>
      </c>
      <c r="D629" s="1">
        <f t="shared" si="47"/>
        <v>252947</v>
      </c>
      <c r="F629" s="1">
        <f t="shared" si="48"/>
        <v>252897.66475479648</v>
      </c>
      <c r="H629" s="5">
        <f t="shared" si="49"/>
        <v>1.950418277485712E-4</v>
      </c>
    </row>
    <row r="630" spans="1:8">
      <c r="A630" s="3" t="s">
        <v>674</v>
      </c>
      <c r="B630" s="1">
        <f t="shared" si="45"/>
        <v>6</v>
      </c>
      <c r="C630" s="1">
        <f t="shared" si="46"/>
        <v>98304</v>
      </c>
      <c r="D630" s="1">
        <f t="shared" si="47"/>
        <v>254653</v>
      </c>
      <c r="F630" s="1">
        <f t="shared" si="48"/>
        <v>254603.92998308531</v>
      </c>
      <c r="H630" s="5">
        <f t="shared" si="49"/>
        <v>1.9269365338200447E-4</v>
      </c>
    </row>
    <row r="631" spans="1:8">
      <c r="A631" s="3" t="s">
        <v>675</v>
      </c>
      <c r="B631" s="1">
        <f t="shared" si="45"/>
        <v>6</v>
      </c>
      <c r="C631" s="1">
        <f t="shared" si="46"/>
        <v>98284</v>
      </c>
      <c r="D631" s="1">
        <f t="shared" si="47"/>
        <v>256368</v>
      </c>
      <c r="F631" s="1">
        <f t="shared" si="48"/>
        <v>256310.47631598808</v>
      </c>
      <c r="H631" s="5">
        <f t="shared" si="49"/>
        <v>2.2437934536259516E-4</v>
      </c>
    </row>
    <row r="632" spans="1:8">
      <c r="A632" s="3" t="s">
        <v>676</v>
      </c>
      <c r="B632" s="1">
        <f t="shared" si="45"/>
        <v>6</v>
      </c>
      <c r="C632" s="1">
        <f t="shared" si="46"/>
        <v>98264</v>
      </c>
      <c r="D632" s="1">
        <f t="shared" si="47"/>
        <v>258075</v>
      </c>
      <c r="F632" s="1">
        <f t="shared" si="48"/>
        <v>258017.30385702598</v>
      </c>
      <c r="H632" s="5">
        <f t="shared" si="49"/>
        <v>2.2356347175828183E-4</v>
      </c>
    </row>
    <row r="633" spans="1:8">
      <c r="A633" s="3" t="s">
        <v>677</v>
      </c>
      <c r="B633" s="1">
        <f t="shared" si="45"/>
        <v>6</v>
      </c>
      <c r="C633" s="1">
        <f t="shared" si="46"/>
        <v>98244</v>
      </c>
      <c r="D633" s="1">
        <f t="shared" si="47"/>
        <v>259790</v>
      </c>
      <c r="F633" s="1">
        <f t="shared" si="48"/>
        <v>259724.41270978935</v>
      </c>
      <c r="H633" s="5">
        <f t="shared" si="49"/>
        <v>2.5246272069998603E-4</v>
      </c>
    </row>
    <row r="634" spans="1:8">
      <c r="A634" s="3" t="s">
        <v>678</v>
      </c>
      <c r="B634" s="1">
        <f t="shared" si="45"/>
        <v>6</v>
      </c>
      <c r="C634" s="1">
        <f t="shared" si="46"/>
        <v>98224</v>
      </c>
      <c r="D634" s="1">
        <f t="shared" si="47"/>
        <v>261497</v>
      </c>
      <c r="F634" s="1">
        <f t="shared" si="48"/>
        <v>261431.80297792252</v>
      </c>
      <c r="H634" s="5">
        <f t="shared" si="49"/>
        <v>2.4932225638336946E-4</v>
      </c>
    </row>
    <row r="635" spans="1:8">
      <c r="A635" s="3" t="s">
        <v>679</v>
      </c>
      <c r="B635" s="1">
        <f t="shared" si="45"/>
        <v>6</v>
      </c>
      <c r="C635" s="1">
        <f t="shared" si="46"/>
        <v>98204</v>
      </c>
      <c r="D635" s="1">
        <f t="shared" si="47"/>
        <v>263203</v>
      </c>
      <c r="F635" s="1">
        <f t="shared" si="48"/>
        <v>263139.47476513387</v>
      </c>
      <c r="H635" s="5">
        <f t="shared" si="49"/>
        <v>2.4135452432582694E-4</v>
      </c>
    </row>
    <row r="636" spans="1:8">
      <c r="A636" s="3" t="s">
        <v>680</v>
      </c>
      <c r="B636" s="1">
        <f t="shared" si="45"/>
        <v>6</v>
      </c>
      <c r="C636" s="1">
        <f t="shared" si="46"/>
        <v>98184</v>
      </c>
      <c r="D636" s="1">
        <f t="shared" si="47"/>
        <v>264918</v>
      </c>
      <c r="F636" s="1">
        <f t="shared" si="48"/>
        <v>264847.42817518581</v>
      </c>
      <c r="H636" s="5">
        <f t="shared" si="49"/>
        <v>2.6639120336931785E-4</v>
      </c>
    </row>
    <row r="637" spans="1:8">
      <c r="A637" s="3" t="s">
        <v>681</v>
      </c>
      <c r="B637" s="1">
        <f t="shared" si="45"/>
        <v>6</v>
      </c>
      <c r="C637" s="1">
        <f t="shared" si="46"/>
        <v>98164</v>
      </c>
      <c r="D637" s="1">
        <f t="shared" si="47"/>
        <v>266625</v>
      </c>
      <c r="F637" s="1">
        <f t="shared" si="48"/>
        <v>266555.66331190988</v>
      </c>
      <c r="H637" s="5">
        <f t="shared" si="49"/>
        <v>2.6005321365256742E-4</v>
      </c>
    </row>
    <row r="638" spans="1:8">
      <c r="A638" s="3" t="s">
        <v>682</v>
      </c>
      <c r="B638" s="1">
        <f t="shared" si="45"/>
        <v>6</v>
      </c>
      <c r="C638" s="1">
        <f t="shared" si="46"/>
        <v>98144</v>
      </c>
      <c r="D638" s="1">
        <f t="shared" si="47"/>
        <v>268340</v>
      </c>
      <c r="F638" s="1">
        <f t="shared" si="48"/>
        <v>268264.18027918652</v>
      </c>
      <c r="H638" s="5">
        <f t="shared" si="49"/>
        <v>2.8255094586524806E-4</v>
      </c>
    </row>
    <row r="639" spans="1:8">
      <c r="A639" s="3" t="s">
        <v>683</v>
      </c>
      <c r="B639" s="1">
        <f t="shared" si="45"/>
        <v>6</v>
      </c>
      <c r="C639" s="1">
        <f t="shared" si="46"/>
        <v>98124</v>
      </c>
      <c r="D639" s="1">
        <f t="shared" si="47"/>
        <v>270046</v>
      </c>
      <c r="F639" s="1">
        <f t="shared" si="48"/>
        <v>269972.97918095544</v>
      </c>
      <c r="H639" s="5">
        <f t="shared" si="49"/>
        <v>2.7040140955450384E-4</v>
      </c>
    </row>
    <row r="640" spans="1:8">
      <c r="A640" s="3" t="s">
        <v>684</v>
      </c>
      <c r="B640" s="1">
        <f t="shared" si="45"/>
        <v>6</v>
      </c>
      <c r="C640" s="1">
        <f t="shared" si="46"/>
        <v>98104</v>
      </c>
      <c r="D640" s="1">
        <f t="shared" si="47"/>
        <v>271753</v>
      </c>
      <c r="F640" s="1">
        <f t="shared" si="48"/>
        <v>271682.06012122525</v>
      </c>
      <c r="H640" s="5">
        <f t="shared" si="49"/>
        <v>2.610454301323211E-4</v>
      </c>
    </row>
    <row r="641" spans="1:8">
      <c r="A641" s="3" t="s">
        <v>685</v>
      </c>
      <c r="B641" s="1">
        <f t="shared" si="45"/>
        <v>6</v>
      </c>
      <c r="C641" s="1">
        <f t="shared" si="46"/>
        <v>98084</v>
      </c>
      <c r="D641" s="1">
        <f t="shared" si="47"/>
        <v>273468</v>
      </c>
      <c r="F641" s="1">
        <f t="shared" si="48"/>
        <v>273391.42320405383</v>
      </c>
      <c r="H641" s="5">
        <f t="shared" si="49"/>
        <v>2.8002104796965779E-4</v>
      </c>
    </row>
    <row r="642" spans="1:8">
      <c r="A642" s="3" t="s">
        <v>686</v>
      </c>
      <c r="B642" s="1">
        <f t="shared" si="45"/>
        <v>6</v>
      </c>
      <c r="C642" s="1">
        <f t="shared" si="46"/>
        <v>98064</v>
      </c>
      <c r="D642" s="1">
        <f t="shared" si="47"/>
        <v>275174</v>
      </c>
      <c r="F642" s="1">
        <f t="shared" si="48"/>
        <v>275101.06853356765</v>
      </c>
      <c r="H642" s="5">
        <f t="shared" si="49"/>
        <v>2.6503763594070112E-4</v>
      </c>
    </row>
    <row r="643" spans="1:8">
      <c r="A643" s="3" t="s">
        <v>687</v>
      </c>
      <c r="B643" s="1">
        <f t="shared" si="45"/>
        <v>6</v>
      </c>
      <c r="C643" s="1">
        <f t="shared" si="46"/>
        <v>98044</v>
      </c>
      <c r="D643" s="1">
        <f t="shared" si="47"/>
        <v>276881</v>
      </c>
      <c r="F643" s="1">
        <f t="shared" si="48"/>
        <v>276810.9962139476</v>
      </c>
      <c r="H643" s="5">
        <f t="shared" si="49"/>
        <v>2.5282986572716285E-4</v>
      </c>
    </row>
    <row r="644" spans="1:8">
      <c r="A644" s="3" t="s">
        <v>688</v>
      </c>
      <c r="B644" s="1">
        <f t="shared" ref="B644:B707" si="50">IF(ISERROR(SEARCH(" ",A644)), 0, SEARCH(" ",A644))</f>
        <v>6</v>
      </c>
      <c r="C644" s="1">
        <f t="shared" ref="C644:C707" si="51">IF(0=B644,-1,LEFT(A644,B644-1)+0)</f>
        <v>98024</v>
      </c>
      <c r="D644" s="1">
        <f t="shared" ref="D644:D707" si="52">IF(B644=0,-1,RIGHT(A644,LEN(A644)-B644)+0)</f>
        <v>278596</v>
      </c>
      <c r="F644" s="1">
        <f t="shared" ref="F644:F707" si="53">IF(C644&lt;0,443300000,44330*(1-POWER(C644/$A$1,1/5.255))*1000)</f>
        <v>278521.20634943363</v>
      </c>
      <c r="H644" s="5">
        <f t="shared" ref="H644:H707" si="54">IF(D644&gt;0,ABS((F644-D644)/D644),0)</f>
        <v>2.6846634756553373E-4</v>
      </c>
    </row>
    <row r="645" spans="1:8">
      <c r="A645" s="3" t="s">
        <v>689</v>
      </c>
      <c r="B645" s="1">
        <f t="shared" si="50"/>
        <v>6</v>
      </c>
      <c r="C645" s="1">
        <f t="shared" si="51"/>
        <v>98004</v>
      </c>
      <c r="D645" s="1">
        <f t="shared" si="52"/>
        <v>280303</v>
      </c>
      <c r="F645" s="1">
        <f t="shared" si="53"/>
        <v>280231.69904432958</v>
      </c>
      <c r="H645" s="5">
        <f t="shared" si="54"/>
        <v>2.5437100448593157E-4</v>
      </c>
    </row>
    <row r="646" spans="1:8">
      <c r="A646" s="3" t="s">
        <v>690</v>
      </c>
      <c r="B646" s="1">
        <f t="shared" si="50"/>
        <v>6</v>
      </c>
      <c r="C646" s="1">
        <f t="shared" si="51"/>
        <v>97984</v>
      </c>
      <c r="D646" s="1">
        <f t="shared" si="52"/>
        <v>282018</v>
      </c>
      <c r="F646" s="1">
        <f t="shared" si="53"/>
        <v>281942.47440299834</v>
      </c>
      <c r="H646" s="5">
        <f t="shared" si="54"/>
        <v>2.6780417208000466E-4</v>
      </c>
    </row>
    <row r="647" spans="1:8">
      <c r="A647" s="3" t="s">
        <v>691</v>
      </c>
      <c r="B647" s="1">
        <f t="shared" si="50"/>
        <v>6</v>
      </c>
      <c r="C647" s="1">
        <f t="shared" si="51"/>
        <v>97964</v>
      </c>
      <c r="D647" s="1">
        <f t="shared" si="52"/>
        <v>283724</v>
      </c>
      <c r="F647" s="1">
        <f t="shared" si="53"/>
        <v>283653.53252985707</v>
      </c>
      <c r="H647" s="5">
        <f t="shared" si="54"/>
        <v>2.483662649015668E-4</v>
      </c>
    </row>
    <row r="648" spans="1:8">
      <c r="A648" s="3" t="s">
        <v>692</v>
      </c>
      <c r="B648" s="1">
        <f t="shared" si="50"/>
        <v>6</v>
      </c>
      <c r="C648" s="1">
        <f t="shared" si="51"/>
        <v>97944</v>
      </c>
      <c r="D648" s="1">
        <f t="shared" si="52"/>
        <v>285431</v>
      </c>
      <c r="F648" s="1">
        <f t="shared" si="53"/>
        <v>285364.87352938665</v>
      </c>
      <c r="H648" s="5">
        <f t="shared" si="54"/>
        <v>2.3167235028203508E-4</v>
      </c>
    </row>
    <row r="649" spans="1:8">
      <c r="A649" s="3" t="s">
        <v>693</v>
      </c>
      <c r="B649" s="1">
        <f t="shared" si="50"/>
        <v>6</v>
      </c>
      <c r="C649" s="1">
        <f t="shared" si="51"/>
        <v>97924</v>
      </c>
      <c r="D649" s="1">
        <f t="shared" si="52"/>
        <v>287146</v>
      </c>
      <c r="F649" s="1">
        <f t="shared" si="53"/>
        <v>287076.49750613223</v>
      </c>
      <c r="H649" s="5">
        <f t="shared" si="54"/>
        <v>2.4204583684873563E-4</v>
      </c>
    </row>
    <row r="650" spans="1:8">
      <c r="A650" s="3" t="s">
        <v>694</v>
      </c>
      <c r="B650" s="1">
        <f t="shared" si="50"/>
        <v>6</v>
      </c>
      <c r="C650" s="1">
        <f t="shared" si="51"/>
        <v>97904</v>
      </c>
      <c r="D650" s="1">
        <f t="shared" si="52"/>
        <v>288852</v>
      </c>
      <c r="F650" s="1">
        <f t="shared" si="53"/>
        <v>288788.40456469293</v>
      </c>
      <c r="H650" s="5">
        <f t="shared" si="54"/>
        <v>2.2016615881859965E-4</v>
      </c>
    </row>
    <row r="651" spans="1:8">
      <c r="A651" s="3" t="s">
        <v>695</v>
      </c>
      <c r="B651" s="1">
        <f t="shared" si="50"/>
        <v>6</v>
      </c>
      <c r="C651" s="1">
        <f t="shared" si="51"/>
        <v>97884</v>
      </c>
      <c r="D651" s="1">
        <f t="shared" si="52"/>
        <v>290567</v>
      </c>
      <c r="F651" s="1">
        <f t="shared" si="53"/>
        <v>290500.59480972699</v>
      </c>
      <c r="H651" s="5">
        <f t="shared" si="54"/>
        <v>2.2853658630544223E-4</v>
      </c>
    </row>
    <row r="652" spans="1:8">
      <c r="A652" s="3" t="s">
        <v>696</v>
      </c>
      <c r="B652" s="1">
        <f t="shared" si="50"/>
        <v>6</v>
      </c>
      <c r="C652" s="1">
        <f t="shared" si="51"/>
        <v>97864</v>
      </c>
      <c r="D652" s="1">
        <f t="shared" si="52"/>
        <v>292274</v>
      </c>
      <c r="F652" s="1">
        <f t="shared" si="53"/>
        <v>292213.06834596151</v>
      </c>
      <c r="H652" s="5">
        <f t="shared" si="54"/>
        <v>2.0847442481537802E-4</v>
      </c>
    </row>
    <row r="653" spans="1:8">
      <c r="A653" s="3" t="s">
        <v>697</v>
      </c>
      <c r="B653" s="1">
        <f t="shared" si="50"/>
        <v>6</v>
      </c>
      <c r="C653" s="1">
        <f t="shared" si="51"/>
        <v>97844</v>
      </c>
      <c r="D653" s="1">
        <f t="shared" si="52"/>
        <v>293980</v>
      </c>
      <c r="F653" s="1">
        <f t="shared" si="53"/>
        <v>293925.82527817285</v>
      </c>
      <c r="H653" s="5">
        <f t="shared" si="54"/>
        <v>1.8428029739148399E-4</v>
      </c>
    </row>
    <row r="654" spans="1:8">
      <c r="A654" s="3" t="s">
        <v>698</v>
      </c>
      <c r="B654" s="1">
        <f t="shared" si="50"/>
        <v>6</v>
      </c>
      <c r="C654" s="1">
        <f t="shared" si="51"/>
        <v>97824</v>
      </c>
      <c r="D654" s="1">
        <f t="shared" si="52"/>
        <v>295696</v>
      </c>
      <c r="F654" s="1">
        <f t="shared" si="53"/>
        <v>295638.86571120628</v>
      </c>
      <c r="H654" s="5">
        <f t="shared" si="54"/>
        <v>1.9321968776622197E-4</v>
      </c>
    </row>
    <row r="655" spans="1:8">
      <c r="A655" s="3" t="s">
        <v>699</v>
      </c>
      <c r="B655" s="1">
        <f t="shared" si="50"/>
        <v>6</v>
      </c>
      <c r="C655" s="1">
        <f t="shared" si="51"/>
        <v>97804</v>
      </c>
      <c r="D655" s="1">
        <f t="shared" si="52"/>
        <v>297402</v>
      </c>
      <c r="F655" s="1">
        <f t="shared" si="53"/>
        <v>297352.18974996108</v>
      </c>
      <c r="H655" s="5">
        <f t="shared" si="54"/>
        <v>1.6748458328767583E-4</v>
      </c>
    </row>
    <row r="656" spans="1:8">
      <c r="A656" s="3" t="s">
        <v>700</v>
      </c>
      <c r="B656" s="1">
        <f t="shared" si="50"/>
        <v>6</v>
      </c>
      <c r="C656" s="1">
        <f t="shared" si="51"/>
        <v>97784</v>
      </c>
      <c r="D656" s="1">
        <f t="shared" si="52"/>
        <v>299109</v>
      </c>
      <c r="F656" s="1">
        <f t="shared" si="53"/>
        <v>299065.79749939579</v>
      </c>
      <c r="H656" s="5">
        <f t="shared" si="54"/>
        <v>1.4443731417045121E-4</v>
      </c>
    </row>
    <row r="657" spans="1:8">
      <c r="A657" s="3" t="s">
        <v>701</v>
      </c>
      <c r="B657" s="1">
        <f t="shared" si="50"/>
        <v>6</v>
      </c>
      <c r="C657" s="1">
        <f t="shared" si="51"/>
        <v>97764</v>
      </c>
      <c r="D657" s="1">
        <f t="shared" si="52"/>
        <v>300824</v>
      </c>
      <c r="F657" s="1">
        <f t="shared" si="53"/>
        <v>300779.68906454259</v>
      </c>
      <c r="H657" s="5">
        <f t="shared" si="54"/>
        <v>1.4729853820643195E-4</v>
      </c>
    </row>
    <row r="658" spans="1:8">
      <c r="A658" s="3" t="s">
        <v>702</v>
      </c>
      <c r="B658" s="1">
        <f t="shared" si="50"/>
        <v>6</v>
      </c>
      <c r="C658" s="1">
        <f t="shared" si="51"/>
        <v>97744</v>
      </c>
      <c r="D658" s="1">
        <f t="shared" si="52"/>
        <v>302530</v>
      </c>
      <c r="F658" s="1">
        <f t="shared" si="53"/>
        <v>302493.86455047323</v>
      </c>
      <c r="H658" s="5">
        <f t="shared" si="54"/>
        <v>1.1944418578908968E-4</v>
      </c>
    </row>
    <row r="659" spans="1:8">
      <c r="A659" s="3" t="s">
        <v>703</v>
      </c>
      <c r="B659" s="1">
        <f t="shared" si="50"/>
        <v>6</v>
      </c>
      <c r="C659" s="1">
        <f t="shared" si="51"/>
        <v>97724</v>
      </c>
      <c r="D659" s="1">
        <f t="shared" si="52"/>
        <v>304245</v>
      </c>
      <c r="F659" s="1">
        <f t="shared" si="53"/>
        <v>304208.32406233798</v>
      </c>
      <c r="H659" s="5">
        <f t="shared" si="54"/>
        <v>1.2054738011148098E-4</v>
      </c>
    </row>
    <row r="660" spans="1:8">
      <c r="A660" s="3" t="s">
        <v>704</v>
      </c>
      <c r="B660" s="1">
        <f t="shared" si="50"/>
        <v>6</v>
      </c>
      <c r="C660" s="1">
        <f t="shared" si="51"/>
        <v>97704</v>
      </c>
      <c r="D660" s="1">
        <f t="shared" si="52"/>
        <v>305952</v>
      </c>
      <c r="F660" s="1">
        <f t="shared" si="53"/>
        <v>305923.06770533649</v>
      </c>
      <c r="H660" s="5">
        <f t="shared" si="54"/>
        <v>9.4564816257149787E-5</v>
      </c>
    </row>
    <row r="661" spans="1:8">
      <c r="A661" s="3" t="s">
        <v>705</v>
      </c>
      <c r="B661" s="1">
        <f t="shared" si="50"/>
        <v>6</v>
      </c>
      <c r="C661" s="1">
        <f t="shared" si="51"/>
        <v>97684</v>
      </c>
      <c r="D661" s="1">
        <f t="shared" si="52"/>
        <v>307658</v>
      </c>
      <c r="F661" s="1">
        <f t="shared" si="53"/>
        <v>307638.09558473725</v>
      </c>
      <c r="H661" s="5">
        <f t="shared" si="54"/>
        <v>6.469656327073121E-5</v>
      </c>
    </row>
    <row r="662" spans="1:8">
      <c r="A662" s="3" t="s">
        <v>706</v>
      </c>
      <c r="B662" s="1">
        <f t="shared" si="50"/>
        <v>6</v>
      </c>
      <c r="C662" s="1">
        <f t="shared" si="51"/>
        <v>97664</v>
      </c>
      <c r="D662" s="1">
        <f t="shared" si="52"/>
        <v>309373</v>
      </c>
      <c r="F662" s="1">
        <f t="shared" si="53"/>
        <v>309353.40780585801</v>
      </c>
      <c r="H662" s="5">
        <f t="shared" si="54"/>
        <v>6.3328713695101689E-5</v>
      </c>
    </row>
    <row r="663" spans="1:8">
      <c r="A663" s="3" t="s">
        <v>707</v>
      </c>
      <c r="B663" s="1">
        <f t="shared" si="50"/>
        <v>6</v>
      </c>
      <c r="C663" s="1">
        <f t="shared" si="51"/>
        <v>97644</v>
      </c>
      <c r="D663" s="1">
        <f t="shared" si="52"/>
        <v>311080</v>
      </c>
      <c r="F663" s="1">
        <f t="shared" si="53"/>
        <v>311069.00447409024</v>
      </c>
      <c r="H663" s="5">
        <f t="shared" si="54"/>
        <v>3.5346296482455845E-5</v>
      </c>
    </row>
    <row r="664" spans="1:8">
      <c r="A664" s="3" t="s">
        <v>708</v>
      </c>
      <c r="B664" s="1">
        <f t="shared" si="50"/>
        <v>6</v>
      </c>
      <c r="C664" s="1">
        <f t="shared" si="51"/>
        <v>97624</v>
      </c>
      <c r="D664" s="1">
        <f t="shared" si="52"/>
        <v>312795</v>
      </c>
      <c r="F664" s="1">
        <f t="shared" si="53"/>
        <v>312784.88569487975</v>
      </c>
      <c r="H664" s="5">
        <f t="shared" si="54"/>
        <v>3.2335251907007909E-5</v>
      </c>
    </row>
    <row r="665" spans="1:8">
      <c r="A665" s="3" t="s">
        <v>709</v>
      </c>
      <c r="B665" s="1">
        <f t="shared" si="50"/>
        <v>6</v>
      </c>
      <c r="C665" s="1">
        <f t="shared" si="51"/>
        <v>97604</v>
      </c>
      <c r="D665" s="1">
        <f t="shared" si="52"/>
        <v>314510</v>
      </c>
      <c r="F665" s="1">
        <f t="shared" si="53"/>
        <v>314501.05157373118</v>
      </c>
      <c r="H665" s="5">
        <f t="shared" si="54"/>
        <v>2.8451961046771758E-5</v>
      </c>
    </row>
    <row r="666" spans="1:8">
      <c r="A666" s="3" t="s">
        <v>710</v>
      </c>
      <c r="B666" s="1">
        <f t="shared" si="50"/>
        <v>6</v>
      </c>
      <c r="C666" s="1">
        <f t="shared" si="51"/>
        <v>97584</v>
      </c>
      <c r="D666" s="1">
        <f t="shared" si="52"/>
        <v>316230</v>
      </c>
      <c r="F666" s="1">
        <f t="shared" si="53"/>
        <v>316217.50221620826</v>
      </c>
      <c r="H666" s="5">
        <f t="shared" si="54"/>
        <v>3.9521183289819096E-5</v>
      </c>
    </row>
    <row r="667" spans="1:8">
      <c r="A667" s="3" t="s">
        <v>711</v>
      </c>
      <c r="B667" s="1">
        <f t="shared" si="50"/>
        <v>6</v>
      </c>
      <c r="C667" s="1">
        <f t="shared" si="51"/>
        <v>97564</v>
      </c>
      <c r="D667" s="1">
        <f t="shared" si="52"/>
        <v>317959</v>
      </c>
      <c r="F667" s="1">
        <f t="shared" si="53"/>
        <v>317934.23772794876</v>
      </c>
      <c r="H667" s="5">
        <f t="shared" si="54"/>
        <v>7.7878821015428117E-5</v>
      </c>
    </row>
    <row r="668" spans="1:8">
      <c r="A668" s="3" t="s">
        <v>712</v>
      </c>
      <c r="B668" s="1">
        <f t="shared" si="50"/>
        <v>6</v>
      </c>
      <c r="C668" s="1">
        <f t="shared" si="51"/>
        <v>97544</v>
      </c>
      <c r="D668" s="1">
        <f t="shared" si="52"/>
        <v>319678</v>
      </c>
      <c r="F668" s="1">
        <f t="shared" si="53"/>
        <v>319651.2582146296</v>
      </c>
      <c r="H668" s="5">
        <f t="shared" si="54"/>
        <v>8.3652254363439211E-5</v>
      </c>
    </row>
    <row r="669" spans="1:8">
      <c r="A669" s="3" t="s">
        <v>713</v>
      </c>
      <c r="B669" s="1">
        <f t="shared" si="50"/>
        <v>6</v>
      </c>
      <c r="C669" s="1">
        <f t="shared" si="51"/>
        <v>97524</v>
      </c>
      <c r="D669" s="1">
        <f t="shared" si="52"/>
        <v>321398</v>
      </c>
      <c r="F669" s="1">
        <f t="shared" si="53"/>
        <v>321368.56378201145</v>
      </c>
      <c r="H669" s="5">
        <f t="shared" si="54"/>
        <v>9.1588055895027964E-5</v>
      </c>
    </row>
    <row r="670" spans="1:8">
      <c r="A670" s="3" t="s">
        <v>714</v>
      </c>
      <c r="B670" s="1">
        <f t="shared" si="50"/>
        <v>6</v>
      </c>
      <c r="C670" s="1">
        <f t="shared" si="51"/>
        <v>97504</v>
      </c>
      <c r="D670" s="1">
        <f t="shared" si="52"/>
        <v>323127</v>
      </c>
      <c r="F670" s="1">
        <f t="shared" si="53"/>
        <v>323086.15453589929</v>
      </c>
      <c r="H670" s="5">
        <f t="shared" si="54"/>
        <v>1.2640684344147031E-4</v>
      </c>
    </row>
    <row r="671" spans="1:8">
      <c r="A671" s="3" t="s">
        <v>715</v>
      </c>
      <c r="B671" s="1">
        <f t="shared" si="50"/>
        <v>6</v>
      </c>
      <c r="C671" s="1">
        <f t="shared" si="51"/>
        <v>97484</v>
      </c>
      <c r="D671" s="1">
        <f t="shared" si="52"/>
        <v>324847</v>
      </c>
      <c r="F671" s="1">
        <f t="shared" si="53"/>
        <v>324804.03058216698</v>
      </c>
      <c r="H671" s="5">
        <f t="shared" si="54"/>
        <v>1.3227586473947624E-4</v>
      </c>
    </row>
    <row r="672" spans="1:8">
      <c r="A672" s="3" t="s">
        <v>716</v>
      </c>
      <c r="B672" s="1">
        <f t="shared" si="50"/>
        <v>6</v>
      </c>
      <c r="C672" s="1">
        <f t="shared" si="51"/>
        <v>97464</v>
      </c>
      <c r="D672" s="1">
        <f t="shared" si="52"/>
        <v>326575</v>
      </c>
      <c r="F672" s="1">
        <f t="shared" si="53"/>
        <v>326522.1920267425</v>
      </c>
      <c r="H672" s="5">
        <f t="shared" si="54"/>
        <v>1.6170243667610446E-4</v>
      </c>
    </row>
    <row r="673" spans="1:8">
      <c r="A673" s="3" t="s">
        <v>717</v>
      </c>
      <c r="B673" s="1">
        <f t="shared" si="50"/>
        <v>6</v>
      </c>
      <c r="C673" s="1">
        <f t="shared" si="51"/>
        <v>97444</v>
      </c>
      <c r="D673" s="1">
        <f t="shared" si="52"/>
        <v>328295</v>
      </c>
      <c r="F673" s="1">
        <f t="shared" si="53"/>
        <v>328240.63897562766</v>
      </c>
      <c r="H673" s="5">
        <f t="shared" si="54"/>
        <v>1.6558590405683259E-4</v>
      </c>
    </row>
    <row r="674" spans="1:8">
      <c r="A674" s="3" t="s">
        <v>718</v>
      </c>
      <c r="B674" s="1">
        <f t="shared" si="50"/>
        <v>6</v>
      </c>
      <c r="C674" s="1">
        <f t="shared" si="51"/>
        <v>97424</v>
      </c>
      <c r="D674" s="1">
        <f t="shared" si="52"/>
        <v>330015</v>
      </c>
      <c r="F674" s="1">
        <f t="shared" si="53"/>
        <v>329959.3715348735</v>
      </c>
      <c r="H674" s="5">
        <f t="shared" si="54"/>
        <v>1.6856344446919503E-4</v>
      </c>
    </row>
    <row r="675" spans="1:8">
      <c r="A675" s="3" t="s">
        <v>719</v>
      </c>
      <c r="B675" s="1">
        <f t="shared" si="50"/>
        <v>6</v>
      </c>
      <c r="C675" s="1">
        <f t="shared" si="51"/>
        <v>97404</v>
      </c>
      <c r="D675" s="1">
        <f t="shared" si="52"/>
        <v>331744</v>
      </c>
      <c r="F675" s="1">
        <f t="shared" si="53"/>
        <v>331678.38981059514</v>
      </c>
      <c r="H675" s="5">
        <f t="shared" si="54"/>
        <v>1.9777355251296923E-4</v>
      </c>
    </row>
    <row r="676" spans="1:8">
      <c r="A676" s="3" t="s">
        <v>720</v>
      </c>
      <c r="B676" s="1">
        <f t="shared" si="50"/>
        <v>6</v>
      </c>
      <c r="C676" s="1">
        <f t="shared" si="51"/>
        <v>97384</v>
      </c>
      <c r="D676" s="1">
        <f t="shared" si="52"/>
        <v>333464</v>
      </c>
      <c r="F676" s="1">
        <f t="shared" si="53"/>
        <v>333397.69390897633</v>
      </c>
      <c r="H676" s="5">
        <f t="shared" si="54"/>
        <v>1.9884032766255802E-4</v>
      </c>
    </row>
    <row r="677" spans="1:8">
      <c r="A677" s="3" t="s">
        <v>721</v>
      </c>
      <c r="B677" s="1">
        <f t="shared" si="50"/>
        <v>6</v>
      </c>
      <c r="C677" s="1">
        <f t="shared" si="51"/>
        <v>97364</v>
      </c>
      <c r="D677" s="1">
        <f t="shared" si="52"/>
        <v>335192</v>
      </c>
      <c r="F677" s="1">
        <f t="shared" si="53"/>
        <v>335117.28393624543</v>
      </c>
      <c r="H677" s="5">
        <f t="shared" si="54"/>
        <v>2.2290527147000782E-4</v>
      </c>
    </row>
    <row r="678" spans="1:8">
      <c r="A678" s="3" t="s">
        <v>722</v>
      </c>
      <c r="B678" s="1">
        <f t="shared" si="50"/>
        <v>6</v>
      </c>
      <c r="C678" s="1">
        <f t="shared" si="51"/>
        <v>97344</v>
      </c>
      <c r="D678" s="1">
        <f t="shared" si="52"/>
        <v>336912</v>
      </c>
      <c r="F678" s="1">
        <f t="shared" si="53"/>
        <v>336837.15999870934</v>
      </c>
      <c r="H678" s="5">
        <f t="shared" si="54"/>
        <v>2.2213516078579593E-4</v>
      </c>
    </row>
    <row r="679" spans="1:8">
      <c r="A679" s="3" t="s">
        <v>723</v>
      </c>
      <c r="B679" s="1">
        <f t="shared" si="50"/>
        <v>6</v>
      </c>
      <c r="C679" s="1">
        <f t="shared" si="51"/>
        <v>97324</v>
      </c>
      <c r="D679" s="1">
        <f t="shared" si="52"/>
        <v>338632</v>
      </c>
      <c r="F679" s="1">
        <f t="shared" si="53"/>
        <v>338557.32220272918</v>
      </c>
      <c r="H679" s="5">
        <f t="shared" si="54"/>
        <v>2.2052788062209815E-4</v>
      </c>
    </row>
    <row r="680" spans="1:8">
      <c r="A680" s="3" t="s">
        <v>724</v>
      </c>
      <c r="B680" s="1">
        <f t="shared" si="50"/>
        <v>6</v>
      </c>
      <c r="C680" s="1">
        <f t="shared" si="51"/>
        <v>97304</v>
      </c>
      <c r="D680" s="1">
        <f t="shared" si="52"/>
        <v>340361</v>
      </c>
      <c r="F680" s="1">
        <f t="shared" si="53"/>
        <v>340277.77065472509</v>
      </c>
      <c r="H680" s="5">
        <f t="shared" si="54"/>
        <v>2.4453255594769825E-4</v>
      </c>
    </row>
    <row r="681" spans="1:8">
      <c r="A681" s="3" t="s">
        <v>725</v>
      </c>
      <c r="B681" s="1">
        <f t="shared" si="50"/>
        <v>6</v>
      </c>
      <c r="C681" s="1">
        <f t="shared" si="51"/>
        <v>97284</v>
      </c>
      <c r="D681" s="1">
        <f t="shared" si="52"/>
        <v>342081</v>
      </c>
      <c r="F681" s="1">
        <f t="shared" si="53"/>
        <v>341998.50546118617</v>
      </c>
      <c r="H681" s="5">
        <f t="shared" si="54"/>
        <v>2.4115498614021071E-4</v>
      </c>
    </row>
    <row r="682" spans="1:8">
      <c r="A682" s="3" t="s">
        <v>726</v>
      </c>
      <c r="B682" s="1">
        <f t="shared" si="50"/>
        <v>6</v>
      </c>
      <c r="C682" s="1">
        <f t="shared" si="51"/>
        <v>97264</v>
      </c>
      <c r="D682" s="1">
        <f t="shared" si="52"/>
        <v>343800</v>
      </c>
      <c r="F682" s="1">
        <f t="shared" si="53"/>
        <v>343719.5267286555</v>
      </c>
      <c r="H682" s="5">
        <f t="shared" si="54"/>
        <v>2.3407001554536747E-4</v>
      </c>
    </row>
    <row r="683" spans="1:8">
      <c r="A683" s="3" t="s">
        <v>727</v>
      </c>
      <c r="B683" s="1">
        <f t="shared" si="50"/>
        <v>6</v>
      </c>
      <c r="C683" s="1">
        <f t="shared" si="51"/>
        <v>97244</v>
      </c>
      <c r="D683" s="1">
        <f t="shared" si="52"/>
        <v>345529</v>
      </c>
      <c r="F683" s="1">
        <f t="shared" si="53"/>
        <v>345440.83456373558</v>
      </c>
      <c r="H683" s="5">
        <f t="shared" si="54"/>
        <v>2.5516074270008751E-4</v>
      </c>
    </row>
    <row r="684" spans="1:8">
      <c r="A684" s="3" t="s">
        <v>728</v>
      </c>
      <c r="B684" s="1">
        <f t="shared" si="50"/>
        <v>6</v>
      </c>
      <c r="C684" s="1">
        <f t="shared" si="51"/>
        <v>97224</v>
      </c>
      <c r="D684" s="1">
        <f t="shared" si="52"/>
        <v>347249</v>
      </c>
      <c r="F684" s="1">
        <f t="shared" si="53"/>
        <v>347162.42907310225</v>
      </c>
      <c r="H684" s="5">
        <f t="shared" si="54"/>
        <v>2.4930504306060387E-4</v>
      </c>
    </row>
    <row r="685" spans="1:8">
      <c r="A685" s="3" t="s">
        <v>729</v>
      </c>
      <c r="B685" s="1">
        <f t="shared" si="50"/>
        <v>6</v>
      </c>
      <c r="C685" s="1">
        <f t="shared" si="51"/>
        <v>97204</v>
      </c>
      <c r="D685" s="1">
        <f t="shared" si="52"/>
        <v>348978</v>
      </c>
      <c r="F685" s="1">
        <f t="shared" si="53"/>
        <v>348884.31036348583</v>
      </c>
      <c r="H685" s="5">
        <f t="shared" si="54"/>
        <v>2.6846860407868947E-4</v>
      </c>
    </row>
    <row r="686" spans="1:8">
      <c r="A686" s="3" t="s">
        <v>730</v>
      </c>
      <c r="B686" s="1">
        <f t="shared" si="50"/>
        <v>6</v>
      </c>
      <c r="C686" s="1">
        <f t="shared" si="51"/>
        <v>97184</v>
      </c>
      <c r="D686" s="1">
        <f t="shared" si="52"/>
        <v>350697</v>
      </c>
      <c r="F686" s="1">
        <f t="shared" si="53"/>
        <v>350606.47854167572</v>
      </c>
      <c r="H686" s="5">
        <f t="shared" si="54"/>
        <v>2.5811871308929865E-4</v>
      </c>
    </row>
    <row r="687" spans="1:8">
      <c r="A687" s="3" t="s">
        <v>731</v>
      </c>
      <c r="B687" s="1">
        <f t="shared" si="50"/>
        <v>6</v>
      </c>
      <c r="C687" s="1">
        <f t="shared" si="51"/>
        <v>97164</v>
      </c>
      <c r="D687" s="1">
        <f t="shared" si="52"/>
        <v>352417</v>
      </c>
      <c r="F687" s="1">
        <f t="shared" si="53"/>
        <v>352328.93371452985</v>
      </c>
      <c r="H687" s="5">
        <f t="shared" si="54"/>
        <v>2.498922738407947E-4</v>
      </c>
    </row>
    <row r="688" spans="1:8">
      <c r="A688" s="3" t="s">
        <v>732</v>
      </c>
      <c r="B688" s="1">
        <f t="shared" si="50"/>
        <v>6</v>
      </c>
      <c r="C688" s="1">
        <f t="shared" si="51"/>
        <v>97144</v>
      </c>
      <c r="D688" s="1">
        <f t="shared" si="52"/>
        <v>354146</v>
      </c>
      <c r="F688" s="1">
        <f t="shared" si="53"/>
        <v>354051.67598895583</v>
      </c>
      <c r="H688" s="5">
        <f t="shared" si="54"/>
        <v>2.6634216126730022E-4</v>
      </c>
    </row>
    <row r="689" spans="1:8">
      <c r="A689" s="3" t="s">
        <v>733</v>
      </c>
      <c r="B689" s="1">
        <f t="shared" si="50"/>
        <v>6</v>
      </c>
      <c r="C689" s="1">
        <f t="shared" si="51"/>
        <v>97124</v>
      </c>
      <c r="D689" s="1">
        <f t="shared" si="52"/>
        <v>355866</v>
      </c>
      <c r="F689" s="1">
        <f t="shared" si="53"/>
        <v>355774.70547193976</v>
      </c>
      <c r="H689" s="5">
        <f t="shared" si="54"/>
        <v>2.5654186705176518E-4</v>
      </c>
    </row>
    <row r="690" spans="1:8">
      <c r="A690" s="3" t="s">
        <v>734</v>
      </c>
      <c r="B690" s="1">
        <f t="shared" si="50"/>
        <v>6</v>
      </c>
      <c r="C690" s="1">
        <f t="shared" si="51"/>
        <v>97104</v>
      </c>
      <c r="D690" s="1">
        <f t="shared" si="52"/>
        <v>357594</v>
      </c>
      <c r="F690" s="1">
        <f t="shared" si="53"/>
        <v>357498.02227052185</v>
      </c>
      <c r="H690" s="5">
        <f t="shared" si="54"/>
        <v>2.6839860142550623E-4</v>
      </c>
    </row>
    <row r="691" spans="1:8">
      <c r="A691" s="3" t="s">
        <v>735</v>
      </c>
      <c r="B691" s="1">
        <f t="shared" si="50"/>
        <v>6</v>
      </c>
      <c r="C691" s="1">
        <f t="shared" si="51"/>
        <v>97084</v>
      </c>
      <c r="D691" s="1">
        <f t="shared" si="52"/>
        <v>359314</v>
      </c>
      <c r="F691" s="1">
        <f t="shared" si="53"/>
        <v>359221.62649179657</v>
      </c>
      <c r="H691" s="5">
        <f t="shared" si="54"/>
        <v>2.5708296421354424E-4</v>
      </c>
    </row>
    <row r="692" spans="1:8">
      <c r="A692" s="3" t="s">
        <v>736</v>
      </c>
      <c r="B692" s="1">
        <f t="shared" si="50"/>
        <v>6</v>
      </c>
      <c r="C692" s="1">
        <f t="shared" si="51"/>
        <v>97064</v>
      </c>
      <c r="D692" s="1">
        <f t="shared" si="52"/>
        <v>361034</v>
      </c>
      <c r="F692" s="1">
        <f t="shared" si="53"/>
        <v>360945.51824293222</v>
      </c>
      <c r="H692" s="5">
        <f t="shared" si="54"/>
        <v>2.4507873792436227E-4</v>
      </c>
    </row>
    <row r="693" spans="1:8">
      <c r="A693" s="3" t="s">
        <v>737</v>
      </c>
      <c r="B693" s="1">
        <f t="shared" si="50"/>
        <v>6</v>
      </c>
      <c r="C693" s="1">
        <f t="shared" si="51"/>
        <v>97044</v>
      </c>
      <c r="D693" s="1">
        <f t="shared" si="52"/>
        <v>362763</v>
      </c>
      <c r="F693" s="1">
        <f t="shared" si="53"/>
        <v>362669.69763115601</v>
      </c>
      <c r="H693" s="5">
        <f t="shared" si="54"/>
        <v>2.5719924260188108E-4</v>
      </c>
    </row>
    <row r="694" spans="1:8">
      <c r="A694" s="3" t="s">
        <v>738</v>
      </c>
      <c r="B694" s="1">
        <f t="shared" si="50"/>
        <v>6</v>
      </c>
      <c r="C694" s="1">
        <f t="shared" si="51"/>
        <v>97024</v>
      </c>
      <c r="D694" s="1">
        <f t="shared" si="52"/>
        <v>364483</v>
      </c>
      <c r="F694" s="1">
        <f t="shared" si="53"/>
        <v>364394.16476374946</v>
      </c>
      <c r="H694" s="5">
        <f t="shared" si="54"/>
        <v>2.4372943662815359E-4</v>
      </c>
    </row>
    <row r="695" spans="1:8">
      <c r="A695" s="3" t="s">
        <v>739</v>
      </c>
      <c r="B695" s="1">
        <f t="shared" si="50"/>
        <v>6</v>
      </c>
      <c r="C695" s="1">
        <f t="shared" si="51"/>
        <v>97004</v>
      </c>
      <c r="D695" s="1">
        <f t="shared" si="52"/>
        <v>366203</v>
      </c>
      <c r="F695" s="1">
        <f t="shared" si="53"/>
        <v>366118.91974807269</v>
      </c>
      <c r="H695" s="5">
        <f t="shared" si="54"/>
        <v>2.2960011776886844E-4</v>
      </c>
    </row>
    <row r="696" spans="1:8">
      <c r="A696" s="3" t="s">
        <v>740</v>
      </c>
      <c r="B696" s="1">
        <f t="shared" si="50"/>
        <v>6</v>
      </c>
      <c r="C696" s="1">
        <f t="shared" si="51"/>
        <v>96984</v>
      </c>
      <c r="D696" s="1">
        <f t="shared" si="52"/>
        <v>367931</v>
      </c>
      <c r="F696" s="1">
        <f t="shared" si="53"/>
        <v>367843.96269152535</v>
      </c>
      <c r="H696" s="5">
        <f t="shared" si="54"/>
        <v>2.3655877997410765E-4</v>
      </c>
    </row>
    <row r="697" spans="1:8">
      <c r="A697" s="3" t="s">
        <v>741</v>
      </c>
      <c r="B697" s="1">
        <f t="shared" si="50"/>
        <v>6</v>
      </c>
      <c r="C697" s="1">
        <f t="shared" si="51"/>
        <v>96964</v>
      </c>
      <c r="D697" s="1">
        <f t="shared" si="52"/>
        <v>369651</v>
      </c>
      <c r="F697" s="1">
        <f t="shared" si="53"/>
        <v>369569.29370159062</v>
      </c>
      <c r="H697" s="5">
        <f t="shared" si="54"/>
        <v>2.2103632455851353E-4</v>
      </c>
    </row>
    <row r="698" spans="1:8">
      <c r="A698" s="3" t="s">
        <v>742</v>
      </c>
      <c r="B698" s="1">
        <f t="shared" si="50"/>
        <v>6</v>
      </c>
      <c r="C698" s="1">
        <f t="shared" si="51"/>
        <v>96944</v>
      </c>
      <c r="D698" s="1">
        <f t="shared" si="52"/>
        <v>371380</v>
      </c>
      <c r="F698" s="1">
        <f t="shared" si="53"/>
        <v>371294.91288580582</v>
      </c>
      <c r="H698" s="5">
        <f t="shared" si="54"/>
        <v>2.2911065268505366E-4</v>
      </c>
    </row>
    <row r="699" spans="1:8">
      <c r="A699" s="3" t="s">
        <v>743</v>
      </c>
      <c r="B699" s="1">
        <f t="shared" si="50"/>
        <v>6</v>
      </c>
      <c r="C699" s="1">
        <f t="shared" si="51"/>
        <v>96924</v>
      </c>
      <c r="D699" s="1">
        <f t="shared" si="52"/>
        <v>373100</v>
      </c>
      <c r="F699" s="1">
        <f t="shared" si="53"/>
        <v>373020.82035176258</v>
      </c>
      <c r="H699" s="5">
        <f t="shared" si="54"/>
        <v>2.1222098160659158E-4</v>
      </c>
    </row>
    <row r="700" spans="1:8">
      <c r="A700" s="3" t="s">
        <v>744</v>
      </c>
      <c r="B700" s="1">
        <f t="shared" si="50"/>
        <v>6</v>
      </c>
      <c r="C700" s="1">
        <f t="shared" si="51"/>
        <v>96904</v>
      </c>
      <c r="D700" s="1">
        <f t="shared" si="52"/>
        <v>374819</v>
      </c>
      <c r="F700" s="1">
        <f t="shared" si="53"/>
        <v>374747.01620712614</v>
      </c>
      <c r="H700" s="5">
        <f t="shared" si="54"/>
        <v>1.9204947687778939E-4</v>
      </c>
    </row>
    <row r="701" spans="1:8">
      <c r="A701" s="3" t="s">
        <v>745</v>
      </c>
      <c r="B701" s="1">
        <f t="shared" si="50"/>
        <v>6</v>
      </c>
      <c r="C701" s="1">
        <f t="shared" si="51"/>
        <v>96884</v>
      </c>
      <c r="D701" s="1">
        <f t="shared" si="52"/>
        <v>376548</v>
      </c>
      <c r="F701" s="1">
        <f t="shared" si="53"/>
        <v>376473.50055962085</v>
      </c>
      <c r="H701" s="5">
        <f t="shared" si="54"/>
        <v>1.9784845591836831E-4</v>
      </c>
    </row>
    <row r="702" spans="1:8">
      <c r="A702" s="3" t="s">
        <v>746</v>
      </c>
      <c r="B702" s="1">
        <f t="shared" si="50"/>
        <v>6</v>
      </c>
      <c r="C702" s="1">
        <f t="shared" si="51"/>
        <v>96864</v>
      </c>
      <c r="D702" s="1">
        <f t="shared" si="52"/>
        <v>378268</v>
      </c>
      <c r="F702" s="1">
        <f t="shared" si="53"/>
        <v>378200.27351703524</v>
      </c>
      <c r="H702" s="5">
        <f t="shared" si="54"/>
        <v>1.7904364885414862E-4</v>
      </c>
    </row>
    <row r="703" spans="1:8">
      <c r="A703" s="3" t="s">
        <v>747</v>
      </c>
      <c r="B703" s="1">
        <f t="shared" si="50"/>
        <v>6</v>
      </c>
      <c r="C703" s="1">
        <f t="shared" si="51"/>
        <v>96844</v>
      </c>
      <c r="D703" s="1">
        <f t="shared" si="52"/>
        <v>379997</v>
      </c>
      <c r="F703" s="1">
        <f t="shared" si="53"/>
        <v>379927.33518721163</v>
      </c>
      <c r="H703" s="5">
        <f t="shared" si="54"/>
        <v>1.8332990204756163E-4</v>
      </c>
    </row>
    <row r="704" spans="1:8">
      <c r="A704" s="3" t="s">
        <v>748</v>
      </c>
      <c r="B704" s="1">
        <f t="shared" si="50"/>
        <v>6</v>
      </c>
      <c r="C704" s="1">
        <f t="shared" si="51"/>
        <v>96824</v>
      </c>
      <c r="D704" s="1">
        <f t="shared" si="52"/>
        <v>381716</v>
      </c>
      <c r="F704" s="1">
        <f t="shared" si="53"/>
        <v>381654.68567807134</v>
      </c>
      <c r="H704" s="5">
        <f t="shared" si="54"/>
        <v>1.6062811600419576E-4</v>
      </c>
    </row>
    <row r="705" spans="1:8">
      <c r="A705" s="3" t="s">
        <v>749</v>
      </c>
      <c r="B705" s="1">
        <f t="shared" si="50"/>
        <v>6</v>
      </c>
      <c r="C705" s="1">
        <f t="shared" si="51"/>
        <v>96804</v>
      </c>
      <c r="D705" s="1">
        <f t="shared" si="52"/>
        <v>383436</v>
      </c>
      <c r="F705" s="1">
        <f t="shared" si="53"/>
        <v>383382.32509757509</v>
      </c>
      <c r="H705" s="5">
        <f t="shared" si="54"/>
        <v>1.3998399322159307E-4</v>
      </c>
    </row>
    <row r="706" spans="1:8">
      <c r="A706" s="3" t="s">
        <v>750</v>
      </c>
      <c r="B706" s="1">
        <f t="shared" si="50"/>
        <v>6</v>
      </c>
      <c r="C706" s="1">
        <f t="shared" si="51"/>
        <v>96784</v>
      </c>
      <c r="D706" s="1">
        <f t="shared" si="52"/>
        <v>385165</v>
      </c>
      <c r="F706" s="1">
        <f t="shared" si="53"/>
        <v>385110.25355377194</v>
      </c>
      <c r="H706" s="5">
        <f t="shared" si="54"/>
        <v>1.421376454975459E-4</v>
      </c>
    </row>
    <row r="707" spans="1:8">
      <c r="A707" s="3" t="s">
        <v>751</v>
      </c>
      <c r="B707" s="1">
        <f t="shared" si="50"/>
        <v>6</v>
      </c>
      <c r="C707" s="1">
        <f t="shared" si="51"/>
        <v>96764</v>
      </c>
      <c r="D707" s="1">
        <f t="shared" si="52"/>
        <v>386885</v>
      </c>
      <c r="F707" s="1">
        <f t="shared" si="53"/>
        <v>386838.47115475551</v>
      </c>
      <c r="H707" s="5">
        <f t="shared" si="54"/>
        <v>1.2026531202940081E-4</v>
      </c>
    </row>
    <row r="708" spans="1:8">
      <c r="A708" s="3" t="s">
        <v>752</v>
      </c>
      <c r="B708" s="1">
        <f t="shared" ref="B708:B771" si="55">IF(ISERROR(SEARCH(" ",A708)), 0, SEARCH(" ",A708))</f>
        <v>6</v>
      </c>
      <c r="C708" s="1">
        <f t="shared" ref="C708:C771" si="56">IF(0=B708,-1,LEFT(A708,B708-1)+0)</f>
        <v>96744</v>
      </c>
      <c r="D708" s="1">
        <f t="shared" ref="D708:D771" si="57">IF(B708=0,-1,RIGHT(A708,LEN(A708)-B708)+0)</f>
        <v>388605</v>
      </c>
      <c r="F708" s="1">
        <f t="shared" ref="F708:F771" si="58">IF(C708&lt;0,443300000,44330*(1-POWER(C708/$A$1,1/5.255))*1000)</f>
        <v>388566.97800868819</v>
      </c>
      <c r="H708" s="5">
        <f t="shared" ref="H708:H771" si="59">IF(D708&gt;0,ABS((F708-D708)/D708),0)</f>
        <v>9.784225965133059E-5</v>
      </c>
    </row>
    <row r="709" spans="1:8">
      <c r="A709" s="3" t="s">
        <v>753</v>
      </c>
      <c r="B709" s="1">
        <f t="shared" si="55"/>
        <v>6</v>
      </c>
      <c r="C709" s="1">
        <f t="shared" si="56"/>
        <v>96724</v>
      </c>
      <c r="D709" s="1">
        <f t="shared" si="57"/>
        <v>390333</v>
      </c>
      <c r="F709" s="1">
        <f t="shared" si="58"/>
        <v>390295.77422379638</v>
      </c>
      <c r="H709" s="5">
        <f t="shared" si="59"/>
        <v>9.5369277523593923E-5</v>
      </c>
    </row>
    <row r="710" spans="1:8">
      <c r="A710" s="3" t="s">
        <v>754</v>
      </c>
      <c r="B710" s="1">
        <f t="shared" si="55"/>
        <v>6</v>
      </c>
      <c r="C710" s="1">
        <f t="shared" si="56"/>
        <v>96704</v>
      </c>
      <c r="D710" s="1">
        <f t="shared" si="57"/>
        <v>392053</v>
      </c>
      <c r="F710" s="1">
        <f t="shared" si="58"/>
        <v>392024.85990837042</v>
      </c>
      <c r="H710" s="5">
        <f t="shared" si="59"/>
        <v>7.1776243593551023E-5</v>
      </c>
    </row>
    <row r="711" spans="1:8">
      <c r="A711" s="3" t="s">
        <v>755</v>
      </c>
      <c r="B711" s="1">
        <f t="shared" si="55"/>
        <v>6</v>
      </c>
      <c r="C711" s="1">
        <f t="shared" si="56"/>
        <v>96684</v>
      </c>
      <c r="D711" s="1">
        <f t="shared" si="57"/>
        <v>393782</v>
      </c>
      <c r="F711" s="1">
        <f t="shared" si="58"/>
        <v>393754.2351707549</v>
      </c>
      <c r="H711" s="5">
        <f t="shared" si="59"/>
        <v>7.0508121867187738E-5</v>
      </c>
    </row>
    <row r="712" spans="1:8">
      <c r="A712" s="3" t="s">
        <v>756</v>
      </c>
      <c r="B712" s="1">
        <f t="shared" si="55"/>
        <v>6</v>
      </c>
      <c r="C712" s="1">
        <f t="shared" si="56"/>
        <v>96664</v>
      </c>
      <c r="D712" s="1">
        <f t="shared" si="57"/>
        <v>395502</v>
      </c>
      <c r="F712" s="1">
        <f t="shared" si="58"/>
        <v>395483.9001193681</v>
      </c>
      <c r="H712" s="5">
        <f t="shared" si="59"/>
        <v>4.5764321373587658E-5</v>
      </c>
    </row>
    <row r="713" spans="1:8">
      <c r="A713" s="3" t="s">
        <v>757</v>
      </c>
      <c r="B713" s="1">
        <f t="shared" si="55"/>
        <v>6</v>
      </c>
      <c r="C713" s="1">
        <f t="shared" si="56"/>
        <v>96644</v>
      </c>
      <c r="D713" s="1">
        <f t="shared" si="57"/>
        <v>397222</v>
      </c>
      <c r="F713" s="1">
        <f t="shared" si="58"/>
        <v>397213.85486268246</v>
      </c>
      <c r="H713" s="5">
        <f t="shared" si="59"/>
        <v>2.0505252270863305E-5</v>
      </c>
    </row>
    <row r="714" spans="1:8">
      <c r="A714" s="3" t="s">
        <v>758</v>
      </c>
      <c r="B714" s="1">
        <f t="shared" si="55"/>
        <v>6</v>
      </c>
      <c r="C714" s="1">
        <f t="shared" si="56"/>
        <v>96624</v>
      </c>
      <c r="D714" s="1">
        <f t="shared" si="57"/>
        <v>398950</v>
      </c>
      <c r="F714" s="1">
        <f t="shared" si="58"/>
        <v>398944.09950924438</v>
      </c>
      <c r="H714" s="5">
        <f t="shared" si="59"/>
        <v>1.4790050772334229E-5</v>
      </c>
    </row>
    <row r="715" spans="1:8">
      <c r="A715" s="3" t="s">
        <v>759</v>
      </c>
      <c r="B715" s="1">
        <f t="shared" si="55"/>
        <v>6</v>
      </c>
      <c r="C715" s="1">
        <f t="shared" si="56"/>
        <v>96604</v>
      </c>
      <c r="D715" s="1">
        <f t="shared" si="57"/>
        <v>400685</v>
      </c>
      <c r="F715" s="1">
        <f t="shared" si="58"/>
        <v>400674.63416765421</v>
      </c>
      <c r="H715" s="5">
        <f t="shared" si="59"/>
        <v>2.5870278013384637E-5</v>
      </c>
    </row>
    <row r="716" spans="1:8">
      <c r="A716" s="3" t="s">
        <v>760</v>
      </c>
      <c r="B716" s="1">
        <f t="shared" si="55"/>
        <v>6</v>
      </c>
      <c r="C716" s="1">
        <f t="shared" si="56"/>
        <v>96584</v>
      </c>
      <c r="D716" s="1">
        <f t="shared" si="57"/>
        <v>402428</v>
      </c>
      <c r="F716" s="1">
        <f t="shared" si="58"/>
        <v>402405.4589465764</v>
      </c>
      <c r="H716" s="5">
        <f t="shared" si="59"/>
        <v>5.6012636853299986E-5</v>
      </c>
    </row>
    <row r="717" spans="1:8">
      <c r="A717" s="3" t="s">
        <v>761</v>
      </c>
      <c r="B717" s="1">
        <f t="shared" si="55"/>
        <v>6</v>
      </c>
      <c r="C717" s="1">
        <f t="shared" si="56"/>
        <v>96564</v>
      </c>
      <c r="D717" s="1">
        <f t="shared" si="57"/>
        <v>404163</v>
      </c>
      <c r="F717" s="1">
        <f t="shared" si="58"/>
        <v>404136.57395474426</v>
      </c>
      <c r="H717" s="5">
        <f t="shared" si="59"/>
        <v>6.5384622678809091E-5</v>
      </c>
    </row>
    <row r="718" spans="1:8">
      <c r="A718" s="3" t="s">
        <v>762</v>
      </c>
      <c r="B718" s="1">
        <f t="shared" si="55"/>
        <v>6</v>
      </c>
      <c r="C718" s="1">
        <f t="shared" si="56"/>
        <v>96544</v>
      </c>
      <c r="D718" s="1">
        <f t="shared" si="57"/>
        <v>405898</v>
      </c>
      <c r="F718" s="1">
        <f t="shared" si="58"/>
        <v>405867.97930095019</v>
      </c>
      <c r="H718" s="5">
        <f t="shared" si="59"/>
        <v>7.3961189879752579E-5</v>
      </c>
    </row>
    <row r="719" spans="1:8">
      <c r="A719" s="3" t="s">
        <v>763</v>
      </c>
      <c r="B719" s="1">
        <f t="shared" si="55"/>
        <v>6</v>
      </c>
      <c r="C719" s="1">
        <f t="shared" si="56"/>
        <v>96524</v>
      </c>
      <c r="D719" s="1">
        <f t="shared" si="57"/>
        <v>407642</v>
      </c>
      <c r="F719" s="1">
        <f t="shared" si="58"/>
        <v>407599.67509404558</v>
      </c>
      <c r="H719" s="5">
        <f t="shared" si="59"/>
        <v>1.0382861911779888E-4</v>
      </c>
    </row>
    <row r="720" spans="1:8">
      <c r="A720" s="3" t="s">
        <v>764</v>
      </c>
      <c r="B720" s="1">
        <f t="shared" si="55"/>
        <v>6</v>
      </c>
      <c r="C720" s="1">
        <f t="shared" si="56"/>
        <v>96504</v>
      </c>
      <c r="D720" s="1">
        <f t="shared" si="57"/>
        <v>409377</v>
      </c>
      <c r="F720" s="1">
        <f t="shared" si="58"/>
        <v>409331.66144295083</v>
      </c>
      <c r="H720" s="5">
        <f t="shared" si="59"/>
        <v>1.1075013263853713E-4</v>
      </c>
    </row>
    <row r="721" spans="1:8">
      <c r="A721" s="3" t="s">
        <v>765</v>
      </c>
      <c r="B721" s="1">
        <f t="shared" si="55"/>
        <v>6</v>
      </c>
      <c r="C721" s="1">
        <f t="shared" si="56"/>
        <v>96484</v>
      </c>
      <c r="D721" s="1">
        <f t="shared" si="57"/>
        <v>411111</v>
      </c>
      <c r="F721" s="1">
        <f t="shared" si="58"/>
        <v>411063.93845665525</v>
      </c>
      <c r="H721" s="5">
        <f t="shared" si="59"/>
        <v>1.1447405529103542E-4</v>
      </c>
    </row>
    <row r="722" spans="1:8">
      <c r="A722" s="3" t="s">
        <v>766</v>
      </c>
      <c r="B722" s="1">
        <f t="shared" si="55"/>
        <v>6</v>
      </c>
      <c r="C722" s="1">
        <f t="shared" si="56"/>
        <v>96464</v>
      </c>
      <c r="D722" s="1">
        <f t="shared" si="57"/>
        <v>412855</v>
      </c>
      <c r="F722" s="1">
        <f t="shared" si="58"/>
        <v>412796.50624419714</v>
      </c>
      <c r="H722" s="5">
        <f t="shared" si="59"/>
        <v>1.4168111274627027E-4</v>
      </c>
    </row>
    <row r="723" spans="1:8">
      <c r="A723" s="3" t="s">
        <v>767</v>
      </c>
      <c r="B723" s="1">
        <f t="shared" si="55"/>
        <v>6</v>
      </c>
      <c r="C723" s="1">
        <f t="shared" si="56"/>
        <v>96444</v>
      </c>
      <c r="D723" s="1">
        <f t="shared" si="57"/>
        <v>414590</v>
      </c>
      <c r="F723" s="1">
        <f t="shared" si="58"/>
        <v>414529.36491469381</v>
      </c>
      <c r="H723" s="5">
        <f t="shared" si="59"/>
        <v>1.4625313033644939E-4</v>
      </c>
    </row>
    <row r="724" spans="1:8">
      <c r="A724" s="3" t="s">
        <v>768</v>
      </c>
      <c r="B724" s="1">
        <f t="shared" si="55"/>
        <v>6</v>
      </c>
      <c r="C724" s="1">
        <f t="shared" si="56"/>
        <v>96424</v>
      </c>
      <c r="D724" s="1">
        <f t="shared" si="57"/>
        <v>416334</v>
      </c>
      <c r="F724" s="1">
        <f t="shared" si="58"/>
        <v>416262.51457731164</v>
      </c>
      <c r="H724" s="5">
        <f t="shared" si="59"/>
        <v>1.7170210140983374E-4</v>
      </c>
    </row>
    <row r="725" spans="1:8">
      <c r="A725" s="3" t="s">
        <v>769</v>
      </c>
      <c r="B725" s="1">
        <f t="shared" si="55"/>
        <v>6</v>
      </c>
      <c r="C725" s="1">
        <f t="shared" si="56"/>
        <v>96404</v>
      </c>
      <c r="D725" s="1">
        <f t="shared" si="57"/>
        <v>418068</v>
      </c>
      <c r="F725" s="1">
        <f t="shared" si="58"/>
        <v>417995.95534129092</v>
      </c>
      <c r="H725" s="5">
        <f t="shared" si="59"/>
        <v>1.7232760868826272E-4</v>
      </c>
    </row>
    <row r="726" spans="1:8">
      <c r="A726" s="3" t="s">
        <v>770</v>
      </c>
      <c r="B726" s="1">
        <f t="shared" si="55"/>
        <v>6</v>
      </c>
      <c r="C726" s="1">
        <f t="shared" si="56"/>
        <v>96384</v>
      </c>
      <c r="D726" s="1">
        <f t="shared" si="57"/>
        <v>419803</v>
      </c>
      <c r="F726" s="1">
        <f t="shared" si="58"/>
        <v>419729.68731593591</v>
      </c>
      <c r="H726" s="5">
        <f t="shared" si="59"/>
        <v>1.7463592223993329E-4</v>
      </c>
    </row>
    <row r="727" spans="1:8">
      <c r="A727" s="3" t="s">
        <v>771</v>
      </c>
      <c r="B727" s="1">
        <f t="shared" si="55"/>
        <v>6</v>
      </c>
      <c r="C727" s="1">
        <f t="shared" si="56"/>
        <v>96364</v>
      </c>
      <c r="D727" s="1">
        <f t="shared" si="57"/>
        <v>421547</v>
      </c>
      <c r="F727" s="1">
        <f t="shared" si="58"/>
        <v>421463.71061060484</v>
      </c>
      <c r="H727" s="5">
        <f t="shared" si="59"/>
        <v>1.9758031582517492E-4</v>
      </c>
    </row>
    <row r="728" spans="1:8">
      <c r="A728" s="3" t="s">
        <v>772</v>
      </c>
      <c r="B728" s="1">
        <f t="shared" si="55"/>
        <v>6</v>
      </c>
      <c r="C728" s="1">
        <f t="shared" si="56"/>
        <v>96344</v>
      </c>
      <c r="D728" s="1">
        <f t="shared" si="57"/>
        <v>423282</v>
      </c>
      <c r="F728" s="1">
        <f t="shared" si="58"/>
        <v>423198.02533473494</v>
      </c>
      <c r="H728" s="5">
        <f t="shared" si="59"/>
        <v>1.9838940768817167E-4</v>
      </c>
    </row>
    <row r="729" spans="1:8">
      <c r="A729" s="3" t="s">
        <v>773</v>
      </c>
      <c r="B729" s="1">
        <f t="shared" si="55"/>
        <v>6</v>
      </c>
      <c r="C729" s="1">
        <f t="shared" si="56"/>
        <v>96324</v>
      </c>
      <c r="D729" s="1">
        <f t="shared" si="57"/>
        <v>425025</v>
      </c>
      <c r="F729" s="1">
        <f t="shared" si="58"/>
        <v>424932.63159780757</v>
      </c>
      <c r="H729" s="5">
        <f t="shared" si="59"/>
        <v>2.1732463312141006E-4</v>
      </c>
    </row>
    <row r="730" spans="1:8">
      <c r="A730" s="3" t="s">
        <v>774</v>
      </c>
      <c r="B730" s="1">
        <f t="shared" si="55"/>
        <v>6</v>
      </c>
      <c r="C730" s="1">
        <f t="shared" si="56"/>
        <v>96304</v>
      </c>
      <c r="D730" s="1">
        <f t="shared" si="57"/>
        <v>426760</v>
      </c>
      <c r="F730" s="1">
        <f t="shared" si="58"/>
        <v>426667.52950938785</v>
      </c>
      <c r="H730" s="5">
        <f t="shared" si="59"/>
        <v>2.1668031355363165E-4</v>
      </c>
    </row>
    <row r="731" spans="1:8">
      <c r="A731" s="3" t="s">
        <v>775</v>
      </c>
      <c r="B731" s="1">
        <f t="shared" si="55"/>
        <v>6</v>
      </c>
      <c r="C731" s="1">
        <f t="shared" si="56"/>
        <v>96284</v>
      </c>
      <c r="D731" s="1">
        <f t="shared" si="57"/>
        <v>428495</v>
      </c>
      <c r="F731" s="1">
        <f t="shared" si="58"/>
        <v>428402.71917909</v>
      </c>
      <c r="H731" s="5">
        <f t="shared" si="59"/>
        <v>2.1536032138065548E-4</v>
      </c>
    </row>
    <row r="732" spans="1:8">
      <c r="A732" s="3" t="s">
        <v>776</v>
      </c>
      <c r="B732" s="1">
        <f t="shared" si="55"/>
        <v>6</v>
      </c>
      <c r="C732" s="1">
        <f t="shared" si="56"/>
        <v>96264</v>
      </c>
      <c r="D732" s="1">
        <f t="shared" si="57"/>
        <v>430239</v>
      </c>
      <c r="F732" s="1">
        <f t="shared" si="58"/>
        <v>430138.20071659726</v>
      </c>
      <c r="H732" s="5">
        <f t="shared" si="59"/>
        <v>2.3428671831874631E-4</v>
      </c>
    </row>
    <row r="733" spans="1:8">
      <c r="A733" s="3" t="s">
        <v>777</v>
      </c>
      <c r="B733" s="1">
        <f t="shared" si="55"/>
        <v>6</v>
      </c>
      <c r="C733" s="1">
        <f t="shared" si="56"/>
        <v>96244</v>
      </c>
      <c r="D733" s="1">
        <f t="shared" si="57"/>
        <v>431974</v>
      </c>
      <c r="F733" s="1">
        <f t="shared" si="58"/>
        <v>431873.97423166176</v>
      </c>
      <c r="H733" s="5">
        <f t="shared" si="59"/>
        <v>2.3155506659714928E-4</v>
      </c>
    </row>
    <row r="734" spans="1:8">
      <c r="A734" s="3" t="s">
        <v>778</v>
      </c>
      <c r="B734" s="1">
        <f t="shared" si="55"/>
        <v>6</v>
      </c>
      <c r="C734" s="1">
        <f t="shared" si="56"/>
        <v>96224</v>
      </c>
      <c r="D734" s="1">
        <f t="shared" si="57"/>
        <v>433708</v>
      </c>
      <c r="F734" s="1">
        <f t="shared" si="58"/>
        <v>433610.03983409458</v>
      </c>
      <c r="H734" s="5">
        <f t="shared" si="59"/>
        <v>2.2586663355395091E-4</v>
      </c>
    </row>
    <row r="735" spans="1:8">
      <c r="A735" s="3" t="s">
        <v>779</v>
      </c>
      <c r="B735" s="1">
        <f t="shared" si="55"/>
        <v>6</v>
      </c>
      <c r="C735" s="1">
        <f t="shared" si="56"/>
        <v>96204</v>
      </c>
      <c r="D735" s="1">
        <f t="shared" si="57"/>
        <v>435452</v>
      </c>
      <c r="F735" s="1">
        <f t="shared" si="58"/>
        <v>435346.39763377584</v>
      </c>
      <c r="H735" s="5">
        <f t="shared" si="59"/>
        <v>2.4251207073147933E-4</v>
      </c>
    </row>
    <row r="736" spans="1:8">
      <c r="A736" s="3" t="s">
        <v>780</v>
      </c>
      <c r="B736" s="1">
        <f t="shared" si="55"/>
        <v>6</v>
      </c>
      <c r="C736" s="1">
        <f t="shared" si="56"/>
        <v>96184</v>
      </c>
      <c r="D736" s="1">
        <f t="shared" si="57"/>
        <v>437187</v>
      </c>
      <c r="F736" s="1">
        <f t="shared" si="58"/>
        <v>437083.04774063482</v>
      </c>
      <c r="H736" s="5">
        <f t="shared" si="59"/>
        <v>2.3777527548892848E-4</v>
      </c>
    </row>
    <row r="737" spans="1:8">
      <c r="A737" s="3" t="s">
        <v>781</v>
      </c>
      <c r="B737" s="1">
        <f t="shared" si="55"/>
        <v>6</v>
      </c>
      <c r="C737" s="1">
        <f t="shared" si="56"/>
        <v>96164</v>
      </c>
      <c r="D737" s="1">
        <f t="shared" si="57"/>
        <v>438931</v>
      </c>
      <c r="F737" s="1">
        <f t="shared" si="58"/>
        <v>438819.99026468932</v>
      </c>
      <c r="H737" s="5">
        <f t="shared" si="59"/>
        <v>2.5290930763760826E-4</v>
      </c>
    </row>
    <row r="738" spans="1:8">
      <c r="A738" s="3" t="s">
        <v>782</v>
      </c>
      <c r="B738" s="1">
        <f t="shared" si="55"/>
        <v>6</v>
      </c>
      <c r="C738" s="1">
        <f t="shared" si="56"/>
        <v>96144</v>
      </c>
      <c r="D738" s="1">
        <f t="shared" si="57"/>
        <v>440666</v>
      </c>
      <c r="F738" s="1">
        <f t="shared" si="58"/>
        <v>440557.22531599656</v>
      </c>
      <c r="H738" s="5">
        <f t="shared" si="59"/>
        <v>2.4684156255176909E-4</v>
      </c>
    </row>
    <row r="739" spans="1:8">
      <c r="A739" s="3" t="s">
        <v>783</v>
      </c>
      <c r="B739" s="1">
        <f t="shared" si="55"/>
        <v>6</v>
      </c>
      <c r="C739" s="1">
        <f t="shared" si="56"/>
        <v>96124</v>
      </c>
      <c r="D739" s="1">
        <f t="shared" si="57"/>
        <v>442400</v>
      </c>
      <c r="F739" s="1">
        <f t="shared" si="58"/>
        <v>442294.75300469756</v>
      </c>
      <c r="H739" s="5">
        <f t="shared" si="59"/>
        <v>2.3790007979756117E-4</v>
      </c>
    </row>
    <row r="740" spans="1:8">
      <c r="A740" s="3" t="s">
        <v>784</v>
      </c>
      <c r="B740" s="1">
        <f t="shared" si="55"/>
        <v>6</v>
      </c>
      <c r="C740" s="1">
        <f t="shared" si="56"/>
        <v>96104</v>
      </c>
      <c r="D740" s="1">
        <f t="shared" si="57"/>
        <v>444144</v>
      </c>
      <c r="F740" s="1">
        <f t="shared" si="58"/>
        <v>444032.57344098727</v>
      </c>
      <c r="H740" s="5">
        <f t="shared" si="59"/>
        <v>2.5087935222074928E-4</v>
      </c>
    </row>
    <row r="741" spans="1:8">
      <c r="A741" s="3" t="s">
        <v>785</v>
      </c>
      <c r="B741" s="1">
        <f t="shared" si="55"/>
        <v>6</v>
      </c>
      <c r="C741" s="1">
        <f t="shared" si="56"/>
        <v>96084</v>
      </c>
      <c r="D741" s="1">
        <f t="shared" si="57"/>
        <v>445879</v>
      </c>
      <c r="F741" s="1">
        <f t="shared" si="58"/>
        <v>445770.68673512473</v>
      </c>
      <c r="H741" s="5">
        <f t="shared" si="59"/>
        <v>2.429207584911272E-4</v>
      </c>
    </row>
    <row r="742" spans="1:8">
      <c r="A742" s="3" t="s">
        <v>786</v>
      </c>
      <c r="B742" s="1">
        <f t="shared" si="55"/>
        <v>6</v>
      </c>
      <c r="C742" s="1">
        <f t="shared" si="56"/>
        <v>96064</v>
      </c>
      <c r="D742" s="1">
        <f t="shared" si="57"/>
        <v>447623</v>
      </c>
      <c r="F742" s="1">
        <f t="shared" si="58"/>
        <v>447509.09299744281</v>
      </c>
      <c r="H742" s="5">
        <f t="shared" si="59"/>
        <v>2.5447084389583529E-4</v>
      </c>
    </row>
    <row r="743" spans="1:8">
      <c r="A743" s="3" t="s">
        <v>787</v>
      </c>
      <c r="B743" s="1">
        <f t="shared" si="55"/>
        <v>6</v>
      </c>
      <c r="C743" s="1">
        <f t="shared" si="56"/>
        <v>96044</v>
      </c>
      <c r="D743" s="1">
        <f t="shared" si="57"/>
        <v>449357</v>
      </c>
      <c r="F743" s="1">
        <f t="shared" si="58"/>
        <v>449247.79233833338</v>
      </c>
      <c r="H743" s="5">
        <f t="shared" si="59"/>
        <v>2.4303095682634595E-4</v>
      </c>
    </row>
    <row r="744" spans="1:8">
      <c r="A744" s="3" t="s">
        <v>788</v>
      </c>
      <c r="B744" s="1">
        <f t="shared" si="55"/>
        <v>6</v>
      </c>
      <c r="C744" s="1">
        <f t="shared" si="56"/>
        <v>96024</v>
      </c>
      <c r="D744" s="1">
        <f t="shared" si="57"/>
        <v>451092</v>
      </c>
      <c r="F744" s="1">
        <f t="shared" si="58"/>
        <v>450986.78486824257</v>
      </c>
      <c r="H744" s="5">
        <f t="shared" si="59"/>
        <v>2.3324539508000954E-4</v>
      </c>
    </row>
    <row r="745" spans="1:8">
      <c r="A745" s="3" t="s">
        <v>789</v>
      </c>
      <c r="B745" s="1">
        <f t="shared" si="55"/>
        <v>6</v>
      </c>
      <c r="C745" s="1">
        <f t="shared" si="56"/>
        <v>96004</v>
      </c>
      <c r="D745" s="1">
        <f t="shared" si="57"/>
        <v>452836</v>
      </c>
      <c r="F745" s="1">
        <f t="shared" si="58"/>
        <v>452726.07069769996</v>
      </c>
      <c r="H745" s="5">
        <f t="shared" si="59"/>
        <v>2.4275742719226273E-4</v>
      </c>
    </row>
    <row r="746" spans="1:8">
      <c r="A746" s="3" t="s">
        <v>790</v>
      </c>
      <c r="B746" s="1">
        <f t="shared" si="55"/>
        <v>6</v>
      </c>
      <c r="C746" s="1">
        <f t="shared" si="56"/>
        <v>95984</v>
      </c>
      <c r="D746" s="1">
        <f t="shared" si="57"/>
        <v>454571</v>
      </c>
      <c r="F746" s="1">
        <f t="shared" si="58"/>
        <v>454465.64993728459</v>
      </c>
      <c r="H746" s="5">
        <f t="shared" si="59"/>
        <v>2.3175711322414653E-4</v>
      </c>
    </row>
    <row r="747" spans="1:8">
      <c r="A747" s="3" t="s">
        <v>791</v>
      </c>
      <c r="B747" s="1">
        <f t="shared" si="55"/>
        <v>6</v>
      </c>
      <c r="C747" s="1">
        <f t="shared" si="56"/>
        <v>95964</v>
      </c>
      <c r="D747" s="1">
        <f t="shared" si="57"/>
        <v>456306</v>
      </c>
      <c r="F747" s="1">
        <f t="shared" si="58"/>
        <v>456205.52269764914</v>
      </c>
      <c r="H747" s="5">
        <f t="shared" si="59"/>
        <v>2.20197197386974E-4</v>
      </c>
    </row>
    <row r="748" spans="1:8">
      <c r="A748" s="3" t="s">
        <v>792</v>
      </c>
      <c r="B748" s="1">
        <f t="shared" si="55"/>
        <v>6</v>
      </c>
      <c r="C748" s="1">
        <f t="shared" si="56"/>
        <v>95944</v>
      </c>
      <c r="D748" s="1">
        <f t="shared" si="57"/>
        <v>458049</v>
      </c>
      <c r="F748" s="1">
        <f t="shared" si="58"/>
        <v>457945.68908951042</v>
      </c>
      <c r="H748" s="5">
        <f t="shared" si="59"/>
        <v>2.2554554313967455E-4</v>
      </c>
    </row>
    <row r="749" spans="1:8">
      <c r="A749" s="3" t="s">
        <v>793</v>
      </c>
      <c r="B749" s="1">
        <f t="shared" si="55"/>
        <v>6</v>
      </c>
      <c r="C749" s="1">
        <f t="shared" si="56"/>
        <v>95924</v>
      </c>
      <c r="D749" s="1">
        <f t="shared" si="57"/>
        <v>459784</v>
      </c>
      <c r="F749" s="1">
        <f t="shared" si="58"/>
        <v>459686.14922364411</v>
      </c>
      <c r="H749" s="5">
        <f t="shared" si="59"/>
        <v>2.1281901143991141E-4</v>
      </c>
    </row>
    <row r="750" spans="1:8">
      <c r="A750" s="3" t="s">
        <v>794</v>
      </c>
      <c r="B750" s="1">
        <f t="shared" si="55"/>
        <v>6</v>
      </c>
      <c r="C750" s="1">
        <f t="shared" si="56"/>
        <v>95904</v>
      </c>
      <c r="D750" s="1">
        <f t="shared" si="57"/>
        <v>461528</v>
      </c>
      <c r="F750" s="1">
        <f t="shared" si="58"/>
        <v>461426.90321089997</v>
      </c>
      <c r="H750" s="5">
        <f t="shared" si="59"/>
        <v>2.1904800813825546E-4</v>
      </c>
    </row>
    <row r="751" spans="1:8">
      <c r="A751" s="3" t="s">
        <v>795</v>
      </c>
      <c r="B751" s="1">
        <f t="shared" si="55"/>
        <v>6</v>
      </c>
      <c r="C751" s="1">
        <f t="shared" si="56"/>
        <v>95884</v>
      </c>
      <c r="D751" s="1">
        <f t="shared" si="57"/>
        <v>463263</v>
      </c>
      <c r="F751" s="1">
        <f t="shared" si="58"/>
        <v>463167.95116217673</v>
      </c>
      <c r="H751" s="5">
        <f t="shared" si="59"/>
        <v>2.0517252149053437E-4</v>
      </c>
    </row>
    <row r="752" spans="1:8">
      <c r="A752" s="3" t="s">
        <v>796</v>
      </c>
      <c r="B752" s="1">
        <f t="shared" si="55"/>
        <v>6</v>
      </c>
      <c r="C752" s="1">
        <f t="shared" si="56"/>
        <v>95864</v>
      </c>
      <c r="D752" s="1">
        <f t="shared" si="57"/>
        <v>464997</v>
      </c>
      <c r="F752" s="1">
        <f t="shared" si="58"/>
        <v>464909.2931884618</v>
      </c>
      <c r="H752" s="5">
        <f t="shared" si="59"/>
        <v>1.8861801589730462E-4</v>
      </c>
    </row>
    <row r="753" spans="1:8">
      <c r="A753" s="3" t="s">
        <v>797</v>
      </c>
      <c r="B753" s="1">
        <f t="shared" si="55"/>
        <v>6</v>
      </c>
      <c r="C753" s="1">
        <f t="shared" si="56"/>
        <v>95844</v>
      </c>
      <c r="D753" s="1">
        <f t="shared" si="57"/>
        <v>466741</v>
      </c>
      <c r="F753" s="1">
        <f t="shared" si="58"/>
        <v>466650.92940078204</v>
      </c>
      <c r="H753" s="5">
        <f t="shared" si="59"/>
        <v>1.9297768830669977E-4</v>
      </c>
    </row>
    <row r="754" spans="1:8">
      <c r="A754" s="3" t="s">
        <v>798</v>
      </c>
      <c r="B754" s="1">
        <f t="shared" si="55"/>
        <v>6</v>
      </c>
      <c r="C754" s="1">
        <f t="shared" si="56"/>
        <v>95824</v>
      </c>
      <c r="D754" s="1">
        <f t="shared" si="57"/>
        <v>468476</v>
      </c>
      <c r="F754" s="1">
        <f t="shared" si="58"/>
        <v>468392.8599102528</v>
      </c>
      <c r="H754" s="5">
        <f t="shared" si="59"/>
        <v>1.7746926149302187E-4</v>
      </c>
    </row>
    <row r="755" spans="1:8">
      <c r="A755" s="3" t="s">
        <v>799</v>
      </c>
      <c r="B755" s="1">
        <f t="shared" si="55"/>
        <v>6</v>
      </c>
      <c r="C755" s="1">
        <f t="shared" si="56"/>
        <v>95804</v>
      </c>
      <c r="D755" s="1">
        <f t="shared" si="57"/>
        <v>470220</v>
      </c>
      <c r="F755" s="1">
        <f t="shared" si="58"/>
        <v>470135.0848280387</v>
      </c>
      <c r="H755" s="5">
        <f t="shared" si="59"/>
        <v>1.8058604900110604E-4</v>
      </c>
    </row>
    <row r="756" spans="1:8">
      <c r="A756" s="3" t="s">
        <v>800</v>
      </c>
      <c r="B756" s="1">
        <f t="shared" si="55"/>
        <v>6</v>
      </c>
      <c r="C756" s="1">
        <f t="shared" si="56"/>
        <v>95784</v>
      </c>
      <c r="D756" s="1">
        <f t="shared" si="57"/>
        <v>471954</v>
      </c>
      <c r="F756" s="1">
        <f t="shared" si="58"/>
        <v>471877.60426537332</v>
      </c>
      <c r="H756" s="5">
        <f t="shared" si="59"/>
        <v>1.6187114554953112E-4</v>
      </c>
    </row>
    <row r="757" spans="1:8">
      <c r="A757" s="3" t="s">
        <v>801</v>
      </c>
      <c r="B757" s="1">
        <f t="shared" si="55"/>
        <v>6</v>
      </c>
      <c r="C757" s="1">
        <f t="shared" si="56"/>
        <v>95764</v>
      </c>
      <c r="D757" s="1">
        <f t="shared" si="57"/>
        <v>473689</v>
      </c>
      <c r="F757" s="1">
        <f t="shared" si="58"/>
        <v>473620.41833355394</v>
      </c>
      <c r="H757" s="5">
        <f t="shared" si="59"/>
        <v>1.4478205414535293E-4</v>
      </c>
    </row>
    <row r="758" spans="1:8">
      <c r="A758" s="3" t="s">
        <v>802</v>
      </c>
      <c r="B758" s="1">
        <f t="shared" si="55"/>
        <v>6</v>
      </c>
      <c r="C758" s="1">
        <f t="shared" si="56"/>
        <v>95744</v>
      </c>
      <c r="D758" s="1">
        <f t="shared" si="57"/>
        <v>475433</v>
      </c>
      <c r="F758" s="1">
        <f t="shared" si="58"/>
        <v>475363.52714395698</v>
      </c>
      <c r="H758" s="5">
        <f t="shared" si="59"/>
        <v>1.461254394268447E-4</v>
      </c>
    </row>
    <row r="759" spans="1:8">
      <c r="A759" s="3" t="s">
        <v>803</v>
      </c>
      <c r="B759" s="1">
        <f t="shared" si="55"/>
        <v>6</v>
      </c>
      <c r="C759" s="1">
        <f t="shared" si="56"/>
        <v>95724</v>
      </c>
      <c r="D759" s="1">
        <f t="shared" si="57"/>
        <v>477168</v>
      </c>
      <c r="F759" s="1">
        <f t="shared" si="58"/>
        <v>477106.93080800289</v>
      </c>
      <c r="H759" s="5">
        <f t="shared" si="59"/>
        <v>1.2798258055258128E-4</v>
      </c>
    </row>
    <row r="760" spans="1:8">
      <c r="A760" s="3" t="s">
        <v>804</v>
      </c>
      <c r="B760" s="1">
        <f t="shared" si="55"/>
        <v>6</v>
      </c>
      <c r="C760" s="1">
        <f t="shared" si="56"/>
        <v>95704</v>
      </c>
      <c r="D760" s="1">
        <f t="shared" si="57"/>
        <v>478903</v>
      </c>
      <c r="F760" s="1">
        <f t="shared" si="58"/>
        <v>478850.62943719578</v>
      </c>
      <c r="H760" s="5">
        <f t="shared" si="59"/>
        <v>1.0935526151271254E-4</v>
      </c>
    </row>
    <row r="761" spans="1:8">
      <c r="A761" s="3" t="s">
        <v>805</v>
      </c>
      <c r="B761" s="1">
        <f t="shared" si="55"/>
        <v>6</v>
      </c>
      <c r="C761" s="1">
        <f t="shared" si="56"/>
        <v>95684</v>
      </c>
      <c r="D761" s="1">
        <f t="shared" si="57"/>
        <v>480646</v>
      </c>
      <c r="F761" s="1">
        <f t="shared" si="58"/>
        <v>480594.62314308924</v>
      </c>
      <c r="H761" s="5">
        <f t="shared" si="59"/>
        <v>1.0689126074234116E-4</v>
      </c>
    </row>
    <row r="762" spans="1:8">
      <c r="A762" s="3" t="s">
        <v>806</v>
      </c>
      <c r="B762" s="1">
        <f t="shared" si="55"/>
        <v>6</v>
      </c>
      <c r="C762" s="1">
        <f t="shared" si="56"/>
        <v>95664</v>
      </c>
      <c r="D762" s="1">
        <f t="shared" si="57"/>
        <v>482381</v>
      </c>
      <c r="F762" s="1">
        <f t="shared" si="58"/>
        <v>482338.91203731531</v>
      </c>
      <c r="H762" s="5">
        <f t="shared" si="59"/>
        <v>8.7250456972159406E-5</v>
      </c>
    </row>
    <row r="763" spans="1:8">
      <c r="A763" s="3" t="s">
        <v>807</v>
      </c>
      <c r="B763" s="1">
        <f t="shared" si="55"/>
        <v>6</v>
      </c>
      <c r="C763" s="1">
        <f t="shared" si="56"/>
        <v>95644</v>
      </c>
      <c r="D763" s="1">
        <f t="shared" si="57"/>
        <v>484125</v>
      </c>
      <c r="F763" s="1">
        <f t="shared" si="58"/>
        <v>484083.49623156514</v>
      </c>
      <c r="H763" s="5">
        <f t="shared" si="59"/>
        <v>8.5729446805813517E-5</v>
      </c>
    </row>
    <row r="764" spans="1:8">
      <c r="A764" s="3" t="s">
        <v>808</v>
      </c>
      <c r="B764" s="1">
        <f t="shared" si="55"/>
        <v>6</v>
      </c>
      <c r="C764" s="1">
        <f t="shared" si="56"/>
        <v>95624</v>
      </c>
      <c r="D764" s="1">
        <f t="shared" si="57"/>
        <v>485860</v>
      </c>
      <c r="F764" s="1">
        <f t="shared" si="58"/>
        <v>485828.3758375991</v>
      </c>
      <c r="H764" s="5">
        <f t="shared" si="59"/>
        <v>6.5089042936026953E-5</v>
      </c>
    </row>
    <row r="765" spans="1:8">
      <c r="A765" s="3" t="s">
        <v>809</v>
      </c>
      <c r="B765" s="1">
        <f t="shared" si="55"/>
        <v>6</v>
      </c>
      <c r="C765" s="1">
        <f t="shared" si="56"/>
        <v>95604</v>
      </c>
      <c r="D765" s="1">
        <f t="shared" si="57"/>
        <v>487594</v>
      </c>
      <c r="F765" s="1">
        <f t="shared" si="58"/>
        <v>487573.550967241</v>
      </c>
      <c r="H765" s="5">
        <f t="shared" si="59"/>
        <v>4.1938647233154791E-5</v>
      </c>
    </row>
    <row r="766" spans="1:8">
      <c r="A766" s="3" t="s">
        <v>810</v>
      </c>
      <c r="B766" s="1">
        <f t="shared" si="55"/>
        <v>6</v>
      </c>
      <c r="C766" s="1">
        <f t="shared" si="56"/>
        <v>95584</v>
      </c>
      <c r="D766" s="1">
        <f t="shared" si="57"/>
        <v>489338</v>
      </c>
      <c r="F766" s="1">
        <f t="shared" si="58"/>
        <v>489319.02173238399</v>
      </c>
      <c r="H766" s="5">
        <f t="shared" si="59"/>
        <v>3.8783555775374634E-5</v>
      </c>
    </row>
    <row r="767" spans="1:8">
      <c r="A767" s="3" t="s">
        <v>811</v>
      </c>
      <c r="B767" s="1">
        <f t="shared" si="55"/>
        <v>6</v>
      </c>
      <c r="C767" s="1">
        <f t="shared" si="56"/>
        <v>95564</v>
      </c>
      <c r="D767" s="1">
        <f t="shared" si="57"/>
        <v>491073</v>
      </c>
      <c r="F767" s="1">
        <f t="shared" si="58"/>
        <v>491064.78824497515</v>
      </c>
      <c r="H767" s="5">
        <f t="shared" si="59"/>
        <v>1.6722065812722954E-5</v>
      </c>
    </row>
    <row r="768" spans="1:8">
      <c r="A768" s="3" t="s">
        <v>812</v>
      </c>
      <c r="B768" s="1">
        <f t="shared" si="55"/>
        <v>6</v>
      </c>
      <c r="C768" s="1">
        <f t="shared" si="56"/>
        <v>95544</v>
      </c>
      <c r="D768" s="1">
        <f t="shared" si="57"/>
        <v>492821</v>
      </c>
      <c r="F768" s="1">
        <f t="shared" si="58"/>
        <v>492810.85061703552</v>
      </c>
      <c r="H768" s="5">
        <f t="shared" si="59"/>
        <v>2.0594461202901421E-5</v>
      </c>
    </row>
    <row r="769" spans="1:8">
      <c r="A769" s="3" t="s">
        <v>813</v>
      </c>
      <c r="B769" s="1">
        <f t="shared" si="55"/>
        <v>6</v>
      </c>
      <c r="C769" s="1">
        <f t="shared" si="56"/>
        <v>95524</v>
      </c>
      <c r="D769" s="1">
        <f t="shared" si="57"/>
        <v>494573</v>
      </c>
      <c r="F769" s="1">
        <f t="shared" si="58"/>
        <v>494557.20896066469</v>
      </c>
      <c r="H769" s="5">
        <f t="shared" si="59"/>
        <v>3.192863204280985E-5</v>
      </c>
    </row>
    <row r="770" spans="1:8">
      <c r="A770" s="3" t="s">
        <v>814</v>
      </c>
      <c r="B770" s="1">
        <f t="shared" si="55"/>
        <v>6</v>
      </c>
      <c r="C770" s="1">
        <f t="shared" si="56"/>
        <v>95504</v>
      </c>
      <c r="D770" s="1">
        <f t="shared" si="57"/>
        <v>496324</v>
      </c>
      <c r="F770" s="1">
        <f t="shared" si="58"/>
        <v>496303.86338800681</v>
      </c>
      <c r="H770" s="5">
        <f t="shared" si="59"/>
        <v>4.0571505696262448E-5</v>
      </c>
    </row>
    <row r="771" spans="1:8">
      <c r="A771" s="3" t="s">
        <v>815</v>
      </c>
      <c r="B771" s="1">
        <f t="shared" si="55"/>
        <v>6</v>
      </c>
      <c r="C771" s="1">
        <f t="shared" si="56"/>
        <v>95484</v>
      </c>
      <c r="D771" s="1">
        <f t="shared" si="57"/>
        <v>498085</v>
      </c>
      <c r="F771" s="1">
        <f t="shared" si="58"/>
        <v>498050.8140112845</v>
      </c>
      <c r="H771" s="5">
        <f t="shared" si="59"/>
        <v>6.8634848902296934E-5</v>
      </c>
    </row>
    <row r="772" spans="1:8">
      <c r="A772" s="3" t="s">
        <v>816</v>
      </c>
      <c r="B772" s="1">
        <f t="shared" ref="B772:B835" si="60">IF(ISERROR(SEARCH(" ",A772)), 0, SEARCH(" ",A772))</f>
        <v>6</v>
      </c>
      <c r="C772" s="1">
        <f t="shared" ref="C772:C835" si="61">IF(0=B772,-1,LEFT(A772,B772-1)+0)</f>
        <v>95464</v>
      </c>
      <c r="D772" s="1">
        <f t="shared" ref="D772:D835" si="62">IF(B772=0,-1,RIGHT(A772,LEN(A772)-B772)+0)</f>
        <v>499836</v>
      </c>
      <c r="F772" s="1">
        <f t="shared" ref="F772:F835" si="63">IF(C772&lt;0,443300000,44330*(1-POWER(C772/$A$1,1/5.255))*1000)</f>
        <v>499798.06094277959</v>
      </c>
      <c r="H772" s="5">
        <f t="shared" ref="H772:H835" si="64">IF(D772&gt;0,ABS((F772-D772)/D772),0)</f>
        <v>7.5903010628313721E-5</v>
      </c>
    </row>
    <row r="773" spans="1:8">
      <c r="A773" s="3" t="s">
        <v>817</v>
      </c>
      <c r="B773" s="1">
        <f t="shared" si="60"/>
        <v>6</v>
      </c>
      <c r="C773" s="1">
        <f t="shared" si="61"/>
        <v>95444</v>
      </c>
      <c r="D773" s="1">
        <f t="shared" si="62"/>
        <v>501588</v>
      </c>
      <c r="F773" s="1">
        <f t="shared" si="63"/>
        <v>501545.60429484292</v>
      </c>
      <c r="H773" s="5">
        <f t="shared" si="64"/>
        <v>8.4522965376117467E-5</v>
      </c>
    </row>
    <row r="774" spans="1:8">
      <c r="A774" s="3" t="s">
        <v>818</v>
      </c>
      <c r="B774" s="1">
        <f t="shared" si="60"/>
        <v>6</v>
      </c>
      <c r="C774" s="1">
        <f t="shared" si="61"/>
        <v>95424</v>
      </c>
      <c r="D774" s="1">
        <f t="shared" si="62"/>
        <v>503348</v>
      </c>
      <c r="F774" s="1">
        <f t="shared" si="63"/>
        <v>503293.44417989888</v>
      </c>
      <c r="H774" s="5">
        <f t="shared" si="64"/>
        <v>1.0838588829421272E-4</v>
      </c>
    </row>
    <row r="775" spans="1:8">
      <c r="A775" s="3" t="s">
        <v>819</v>
      </c>
      <c r="B775" s="1">
        <f t="shared" si="60"/>
        <v>6</v>
      </c>
      <c r="C775" s="1">
        <f t="shared" si="61"/>
        <v>95404</v>
      </c>
      <c r="D775" s="1">
        <f t="shared" si="62"/>
        <v>505100</v>
      </c>
      <c r="F775" s="1">
        <f t="shared" si="63"/>
        <v>505041.58071042615</v>
      </c>
      <c r="H775" s="5">
        <f t="shared" si="64"/>
        <v>1.156588587880666E-4</v>
      </c>
    </row>
    <row r="776" spans="1:8">
      <c r="A776" s="3" t="s">
        <v>820</v>
      </c>
      <c r="B776" s="1">
        <f t="shared" si="60"/>
        <v>6</v>
      </c>
      <c r="C776" s="1">
        <f t="shared" si="61"/>
        <v>95384</v>
      </c>
      <c r="D776" s="1">
        <f t="shared" si="62"/>
        <v>506860</v>
      </c>
      <c r="F776" s="1">
        <f t="shared" si="63"/>
        <v>506790.01399897732</v>
      </c>
      <c r="H776" s="5">
        <f t="shared" si="64"/>
        <v>1.3807757767960368E-4</v>
      </c>
    </row>
    <row r="777" spans="1:8">
      <c r="A777" s="3" t="s">
        <v>821</v>
      </c>
      <c r="B777" s="1">
        <f t="shared" si="60"/>
        <v>6</v>
      </c>
      <c r="C777" s="1">
        <f t="shared" si="61"/>
        <v>95364</v>
      </c>
      <c r="D777" s="1">
        <f t="shared" si="62"/>
        <v>508612</v>
      </c>
      <c r="F777" s="1">
        <f t="shared" si="63"/>
        <v>508538.74415816384</v>
      </c>
      <c r="H777" s="5">
        <f t="shared" si="64"/>
        <v>1.4403089552774738E-4</v>
      </c>
    </row>
    <row r="778" spans="1:8">
      <c r="A778" s="3" t="s">
        <v>822</v>
      </c>
      <c r="B778" s="1">
        <f t="shared" si="60"/>
        <v>6</v>
      </c>
      <c r="C778" s="1">
        <f t="shared" si="61"/>
        <v>95344</v>
      </c>
      <c r="D778" s="1">
        <f t="shared" si="62"/>
        <v>510363</v>
      </c>
      <c r="F778" s="1">
        <f t="shared" si="63"/>
        <v>510287.77130067605</v>
      </c>
      <c r="H778" s="5">
        <f t="shared" si="64"/>
        <v>1.4740233779477363E-4</v>
      </c>
    </row>
    <row r="779" spans="1:8">
      <c r="A779" s="3" t="s">
        <v>823</v>
      </c>
      <c r="B779" s="1">
        <f t="shared" si="60"/>
        <v>6</v>
      </c>
      <c r="C779" s="1">
        <f t="shared" si="61"/>
        <v>95324</v>
      </c>
      <c r="D779" s="1">
        <f t="shared" si="62"/>
        <v>512124</v>
      </c>
      <c r="F779" s="1">
        <f t="shared" si="63"/>
        <v>512037.09553925355</v>
      </c>
      <c r="H779" s="5">
        <f t="shared" si="64"/>
        <v>1.6969417708688852E-4</v>
      </c>
    </row>
    <row r="780" spans="1:8">
      <c r="A780" s="3" t="s">
        <v>824</v>
      </c>
      <c r="B780" s="1">
        <f t="shared" si="60"/>
        <v>6</v>
      </c>
      <c r="C780" s="1">
        <f t="shared" si="61"/>
        <v>95304</v>
      </c>
      <c r="D780" s="1">
        <f t="shared" si="62"/>
        <v>513875</v>
      </c>
      <c r="F780" s="1">
        <f t="shared" si="63"/>
        <v>513786.71698672441</v>
      </c>
      <c r="H780" s="5">
        <f t="shared" si="64"/>
        <v>1.7179861498534013E-4</v>
      </c>
    </row>
    <row r="781" spans="1:8">
      <c r="A781" s="3" t="s">
        <v>825</v>
      </c>
      <c r="B781" s="1">
        <f t="shared" si="60"/>
        <v>6</v>
      </c>
      <c r="C781" s="1">
        <f t="shared" si="61"/>
        <v>95284</v>
      </c>
      <c r="D781" s="1">
        <f t="shared" si="62"/>
        <v>515636</v>
      </c>
      <c r="F781" s="1">
        <f t="shared" si="63"/>
        <v>515536.63575596089</v>
      </c>
      <c r="H781" s="5">
        <f t="shared" si="64"/>
        <v>1.9270230169947839E-4</v>
      </c>
    </row>
    <row r="782" spans="1:8">
      <c r="A782" s="3" t="s">
        <v>826</v>
      </c>
      <c r="B782" s="1">
        <f t="shared" si="60"/>
        <v>6</v>
      </c>
      <c r="C782" s="1">
        <f t="shared" si="61"/>
        <v>95264</v>
      </c>
      <c r="D782" s="1">
        <f t="shared" si="62"/>
        <v>517387</v>
      </c>
      <c r="F782" s="1">
        <f t="shared" si="63"/>
        <v>517286.85195991432</v>
      </c>
      <c r="H782" s="5">
        <f t="shared" si="64"/>
        <v>1.9356504915214669E-4</v>
      </c>
    </row>
    <row r="783" spans="1:8">
      <c r="A783" s="3" t="s">
        <v>827</v>
      </c>
      <c r="B783" s="1">
        <f t="shared" si="60"/>
        <v>6</v>
      </c>
      <c r="C783" s="1">
        <f t="shared" si="61"/>
        <v>95244</v>
      </c>
      <c r="D783" s="1">
        <f t="shared" si="62"/>
        <v>519139</v>
      </c>
      <c r="F783" s="1">
        <f t="shared" si="63"/>
        <v>519037.36571159982</v>
      </c>
      <c r="H783" s="5">
        <f t="shared" si="64"/>
        <v>1.9577471236061783E-4</v>
      </c>
    </row>
    <row r="784" spans="1:8">
      <c r="A784" s="3" t="s">
        <v>828</v>
      </c>
      <c r="B784" s="1">
        <f t="shared" si="60"/>
        <v>6</v>
      </c>
      <c r="C784" s="1">
        <f t="shared" si="61"/>
        <v>95224</v>
      </c>
      <c r="D784" s="1">
        <f t="shared" si="62"/>
        <v>520899</v>
      </c>
      <c r="F784" s="1">
        <f t="shared" si="63"/>
        <v>520788.17712410126</v>
      </c>
      <c r="H784" s="5">
        <f t="shared" si="64"/>
        <v>2.1275309781500608E-4</v>
      </c>
    </row>
    <row r="785" spans="1:8">
      <c r="A785" s="3" t="s">
        <v>829</v>
      </c>
      <c r="B785" s="1">
        <f t="shared" si="60"/>
        <v>6</v>
      </c>
      <c r="C785" s="1">
        <f t="shared" si="61"/>
        <v>95204</v>
      </c>
      <c r="D785" s="1">
        <f t="shared" si="62"/>
        <v>522651</v>
      </c>
      <c r="F785" s="1">
        <f t="shared" si="63"/>
        <v>522539.28631056682</v>
      </c>
      <c r="H785" s="5">
        <f t="shared" si="64"/>
        <v>2.1374433308876849E-4</v>
      </c>
    </row>
    <row r="786" spans="1:8">
      <c r="A786" s="3" t="s">
        <v>830</v>
      </c>
      <c r="B786" s="1">
        <f t="shared" si="60"/>
        <v>6</v>
      </c>
      <c r="C786" s="1">
        <f t="shared" si="61"/>
        <v>95184</v>
      </c>
      <c r="D786" s="1">
        <f t="shared" si="62"/>
        <v>524402</v>
      </c>
      <c r="F786" s="1">
        <f t="shared" si="63"/>
        <v>524290.69338420837</v>
      </c>
      <c r="H786" s="5">
        <f t="shared" si="64"/>
        <v>2.1225436934190332E-4</v>
      </c>
    </row>
    <row r="787" spans="1:8">
      <c r="A787" s="3" t="s">
        <v>831</v>
      </c>
      <c r="B787" s="1">
        <f t="shared" si="60"/>
        <v>6</v>
      </c>
      <c r="C787" s="1">
        <f t="shared" si="61"/>
        <v>95164</v>
      </c>
      <c r="D787" s="1">
        <f t="shared" si="62"/>
        <v>526163</v>
      </c>
      <c r="F787" s="1">
        <f t="shared" si="63"/>
        <v>526042.3984583118</v>
      </c>
      <c r="H787" s="5">
        <f t="shared" si="64"/>
        <v>2.2920946871634852E-4</v>
      </c>
    </row>
    <row r="788" spans="1:8">
      <c r="A788" s="3" t="s">
        <v>832</v>
      </c>
      <c r="B788" s="1">
        <f t="shared" si="60"/>
        <v>6</v>
      </c>
      <c r="C788" s="1">
        <f t="shared" si="61"/>
        <v>95144</v>
      </c>
      <c r="D788" s="1">
        <f t="shared" si="62"/>
        <v>527914</v>
      </c>
      <c r="F788" s="1">
        <f t="shared" si="63"/>
        <v>527794.40164622699</v>
      </c>
      <c r="H788" s="5">
        <f t="shared" si="64"/>
        <v>2.2654893367670916E-4</v>
      </c>
    </row>
    <row r="789" spans="1:8">
      <c r="A789" s="3" t="s">
        <v>833</v>
      </c>
      <c r="B789" s="1">
        <f t="shared" si="60"/>
        <v>6</v>
      </c>
      <c r="C789" s="1">
        <f t="shared" si="61"/>
        <v>95124</v>
      </c>
      <c r="D789" s="1">
        <f t="shared" si="62"/>
        <v>529675</v>
      </c>
      <c r="F789" s="1">
        <f t="shared" si="63"/>
        <v>529546.70306137251</v>
      </c>
      <c r="H789" s="5">
        <f t="shared" si="64"/>
        <v>2.4221822556755112E-4</v>
      </c>
    </row>
    <row r="790" spans="1:8">
      <c r="A790" s="3" t="s">
        <v>834</v>
      </c>
      <c r="B790" s="1">
        <f t="shared" si="60"/>
        <v>6</v>
      </c>
      <c r="C790" s="1">
        <f t="shared" si="61"/>
        <v>95104</v>
      </c>
      <c r="D790" s="1">
        <f t="shared" si="62"/>
        <v>531426</v>
      </c>
      <c r="F790" s="1">
        <f t="shared" si="63"/>
        <v>531299.30281722615</v>
      </c>
      <c r="H790" s="5">
        <f t="shared" si="64"/>
        <v>2.3840983085856785E-4</v>
      </c>
    </row>
    <row r="791" spans="1:8">
      <c r="A791" s="3" t="s">
        <v>835</v>
      </c>
      <c r="B791" s="1">
        <f t="shared" si="60"/>
        <v>6</v>
      </c>
      <c r="C791" s="1">
        <f t="shared" si="61"/>
        <v>95084</v>
      </c>
      <c r="D791" s="1">
        <f t="shared" si="62"/>
        <v>533178</v>
      </c>
      <c r="F791" s="1">
        <f t="shared" si="63"/>
        <v>533052.20102734433</v>
      </c>
      <c r="H791" s="5">
        <f t="shared" si="64"/>
        <v>2.3594179177623568E-4</v>
      </c>
    </row>
    <row r="792" spans="1:8">
      <c r="A792" s="3" t="s">
        <v>836</v>
      </c>
      <c r="B792" s="1">
        <f t="shared" si="60"/>
        <v>6</v>
      </c>
      <c r="C792" s="1">
        <f t="shared" si="61"/>
        <v>95064</v>
      </c>
      <c r="D792" s="1">
        <f t="shared" si="62"/>
        <v>534938</v>
      </c>
      <c r="F792" s="1">
        <f t="shared" si="63"/>
        <v>534805.39780533803</v>
      </c>
      <c r="H792" s="5">
        <f t="shared" si="64"/>
        <v>2.478832961239864E-4</v>
      </c>
    </row>
    <row r="793" spans="1:8">
      <c r="A793" s="3" t="s">
        <v>837</v>
      </c>
      <c r="B793" s="1">
        <f t="shared" si="60"/>
        <v>6</v>
      </c>
      <c r="C793" s="1">
        <f t="shared" si="61"/>
        <v>95044</v>
      </c>
      <c r="D793" s="1">
        <f t="shared" si="62"/>
        <v>536690</v>
      </c>
      <c r="F793" s="1">
        <f t="shared" si="63"/>
        <v>536558.89326489123</v>
      </c>
      <c r="H793" s="5">
        <f t="shared" si="64"/>
        <v>2.4428764297596282E-4</v>
      </c>
    </row>
    <row r="794" spans="1:8">
      <c r="A794" s="3" t="s">
        <v>838</v>
      </c>
      <c r="B794" s="1">
        <f t="shared" si="60"/>
        <v>6</v>
      </c>
      <c r="C794" s="1">
        <f t="shared" si="61"/>
        <v>95024</v>
      </c>
      <c r="D794" s="1">
        <f t="shared" si="62"/>
        <v>538450</v>
      </c>
      <c r="F794" s="1">
        <f t="shared" si="63"/>
        <v>538312.68751976267</v>
      </c>
      <c r="H794" s="5">
        <f t="shared" si="64"/>
        <v>2.5501435646268914E-4</v>
      </c>
    </row>
    <row r="795" spans="1:8">
      <c r="A795" s="3" t="s">
        <v>839</v>
      </c>
      <c r="B795" s="1">
        <f t="shared" si="60"/>
        <v>6</v>
      </c>
      <c r="C795" s="1">
        <f t="shared" si="61"/>
        <v>95004</v>
      </c>
      <c r="D795" s="1">
        <f t="shared" si="62"/>
        <v>540202</v>
      </c>
      <c r="F795" s="1">
        <f t="shared" si="63"/>
        <v>540066.78068376938</v>
      </c>
      <c r="H795" s="5">
        <f t="shared" si="64"/>
        <v>2.5031250574899979E-4</v>
      </c>
    </row>
    <row r="796" spans="1:8">
      <c r="A796" s="3" t="s">
        <v>840</v>
      </c>
      <c r="B796" s="1">
        <f t="shared" si="60"/>
        <v>6</v>
      </c>
      <c r="C796" s="1">
        <f t="shared" si="61"/>
        <v>94984</v>
      </c>
      <c r="D796" s="1">
        <f t="shared" si="62"/>
        <v>541954</v>
      </c>
      <c r="F796" s="1">
        <f t="shared" si="63"/>
        <v>541821.17287079291</v>
      </c>
      <c r="H796" s="5">
        <f t="shared" si="64"/>
        <v>2.4508930500943956E-4</v>
      </c>
    </row>
    <row r="797" spans="1:8">
      <c r="A797" s="3" t="s">
        <v>841</v>
      </c>
      <c r="B797" s="1">
        <f t="shared" si="60"/>
        <v>6</v>
      </c>
      <c r="C797" s="1">
        <f t="shared" si="61"/>
        <v>94964</v>
      </c>
      <c r="D797" s="1">
        <f t="shared" si="62"/>
        <v>543714</v>
      </c>
      <c r="F797" s="1">
        <f t="shared" si="63"/>
        <v>543575.86419479316</v>
      </c>
      <c r="H797" s="5">
        <f t="shared" si="64"/>
        <v>2.540596806535035E-4</v>
      </c>
    </row>
    <row r="798" spans="1:8">
      <c r="A798" s="3" t="s">
        <v>842</v>
      </c>
      <c r="B798" s="1">
        <f t="shared" si="60"/>
        <v>6</v>
      </c>
      <c r="C798" s="1">
        <f t="shared" si="61"/>
        <v>94944</v>
      </c>
      <c r="D798" s="1">
        <f t="shared" si="62"/>
        <v>545466</v>
      </c>
      <c r="F798" s="1">
        <f t="shared" si="63"/>
        <v>545330.8547697895</v>
      </c>
      <c r="H798" s="5">
        <f t="shared" si="64"/>
        <v>2.4776105240382102E-4</v>
      </c>
    </row>
    <row r="799" spans="1:8">
      <c r="A799" s="3" t="s">
        <v>843</v>
      </c>
      <c r="B799" s="1">
        <f t="shared" si="60"/>
        <v>6</v>
      </c>
      <c r="C799" s="1">
        <f t="shared" si="61"/>
        <v>94924</v>
      </c>
      <c r="D799" s="1">
        <f t="shared" si="62"/>
        <v>547217</v>
      </c>
      <c r="F799" s="1">
        <f t="shared" si="63"/>
        <v>547086.14470986987</v>
      </c>
      <c r="H799" s="5">
        <f t="shared" si="64"/>
        <v>2.3912870055230377E-4</v>
      </c>
    </row>
    <row r="800" spans="1:8">
      <c r="A800" s="3" t="s">
        <v>844</v>
      </c>
      <c r="B800" s="1">
        <f t="shared" si="60"/>
        <v>6</v>
      </c>
      <c r="C800" s="1">
        <f t="shared" si="61"/>
        <v>94904</v>
      </c>
      <c r="D800" s="1">
        <f t="shared" si="62"/>
        <v>548977</v>
      </c>
      <c r="F800" s="1">
        <f t="shared" si="63"/>
        <v>548841.73412919103</v>
      </c>
      <c r="H800" s="5">
        <f t="shared" si="64"/>
        <v>2.463962439391322E-4</v>
      </c>
    </row>
    <row r="801" spans="1:8">
      <c r="A801" s="3" t="s">
        <v>845</v>
      </c>
      <c r="B801" s="1">
        <f t="shared" si="60"/>
        <v>6</v>
      </c>
      <c r="C801" s="1">
        <f t="shared" si="61"/>
        <v>94884</v>
      </c>
      <c r="D801" s="1">
        <f t="shared" si="62"/>
        <v>550729</v>
      </c>
      <c r="F801" s="1">
        <f t="shared" si="63"/>
        <v>550597.6231419791</v>
      </c>
      <c r="H801" s="5">
        <f t="shared" si="64"/>
        <v>2.3855082630640446E-4</v>
      </c>
    </row>
    <row r="802" spans="1:8">
      <c r="A802" s="3" t="s">
        <v>846</v>
      </c>
      <c r="B802" s="1">
        <f t="shared" si="60"/>
        <v>6</v>
      </c>
      <c r="C802" s="1">
        <f t="shared" si="61"/>
        <v>94864</v>
      </c>
      <c r="D802" s="1">
        <f t="shared" si="62"/>
        <v>552489</v>
      </c>
      <c r="F802" s="1">
        <f t="shared" si="63"/>
        <v>552353.81186251878</v>
      </c>
      <c r="H802" s="5">
        <f t="shared" si="64"/>
        <v>2.4468928337255933E-4</v>
      </c>
    </row>
    <row r="803" spans="1:8">
      <c r="A803" s="3" t="s">
        <v>847</v>
      </c>
      <c r="B803" s="1">
        <f t="shared" si="60"/>
        <v>6</v>
      </c>
      <c r="C803" s="1">
        <f t="shared" si="61"/>
        <v>94844</v>
      </c>
      <c r="D803" s="1">
        <f t="shared" si="62"/>
        <v>554241</v>
      </c>
      <c r="F803" s="1">
        <f t="shared" si="63"/>
        <v>554110.3004051788</v>
      </c>
      <c r="H803" s="5">
        <f t="shared" si="64"/>
        <v>2.3581726148227727E-4</v>
      </c>
    </row>
    <row r="804" spans="1:8">
      <c r="A804" s="3" t="s">
        <v>848</v>
      </c>
      <c r="B804" s="1">
        <f t="shared" si="60"/>
        <v>6</v>
      </c>
      <c r="C804" s="1">
        <f t="shared" si="61"/>
        <v>94824</v>
      </c>
      <c r="D804" s="1">
        <f t="shared" si="62"/>
        <v>555993</v>
      </c>
      <c r="F804" s="1">
        <f t="shared" si="63"/>
        <v>555867.0888843768</v>
      </c>
      <c r="H804" s="5">
        <f t="shared" si="64"/>
        <v>2.2646169218532545E-4</v>
      </c>
    </row>
    <row r="805" spans="1:8">
      <c r="A805" s="3" t="s">
        <v>849</v>
      </c>
      <c r="B805" s="1">
        <f t="shared" si="60"/>
        <v>6</v>
      </c>
      <c r="C805" s="1">
        <f t="shared" si="61"/>
        <v>94804</v>
      </c>
      <c r="D805" s="1">
        <f t="shared" si="62"/>
        <v>557753</v>
      </c>
      <c r="F805" s="1">
        <f t="shared" si="63"/>
        <v>557624.17741461447</v>
      </c>
      <c r="H805" s="5">
        <f t="shared" si="64"/>
        <v>2.3096708648008275E-4</v>
      </c>
    </row>
    <row r="806" spans="1:8">
      <c r="A806" s="3" t="s">
        <v>850</v>
      </c>
      <c r="B806" s="1">
        <f t="shared" si="60"/>
        <v>6</v>
      </c>
      <c r="C806" s="1">
        <f t="shared" si="61"/>
        <v>94784</v>
      </c>
      <c r="D806" s="1">
        <f t="shared" si="62"/>
        <v>559505</v>
      </c>
      <c r="F806" s="1">
        <f t="shared" si="63"/>
        <v>559381.56611045205</v>
      </c>
      <c r="H806" s="5">
        <f t="shared" si="64"/>
        <v>2.2061266574551614E-4</v>
      </c>
    </row>
    <row r="807" spans="1:8">
      <c r="A807" s="3" t="s">
        <v>851</v>
      </c>
      <c r="B807" s="1">
        <f t="shared" si="60"/>
        <v>6</v>
      </c>
      <c r="C807" s="1">
        <f t="shared" si="61"/>
        <v>94764</v>
      </c>
      <c r="D807" s="1">
        <f t="shared" si="62"/>
        <v>561265</v>
      </c>
      <c r="F807" s="1">
        <f t="shared" si="63"/>
        <v>561139.25508651917</v>
      </c>
      <c r="H807" s="5">
        <f t="shared" si="64"/>
        <v>2.2403840161212021E-4</v>
      </c>
    </row>
    <row r="808" spans="1:8">
      <c r="A808" s="3" t="s">
        <v>852</v>
      </c>
      <c r="B808" s="1">
        <f t="shared" si="60"/>
        <v>6</v>
      </c>
      <c r="C808" s="1">
        <f t="shared" si="61"/>
        <v>94744</v>
      </c>
      <c r="D808" s="1">
        <f t="shared" si="62"/>
        <v>563017</v>
      </c>
      <c r="F808" s="1">
        <f t="shared" si="63"/>
        <v>562897.24445751891</v>
      </c>
      <c r="H808" s="5">
        <f t="shared" si="64"/>
        <v>2.1270324427341499E-4</v>
      </c>
    </row>
    <row r="809" spans="1:8">
      <c r="A809" s="3" t="s">
        <v>853</v>
      </c>
      <c r="B809" s="1">
        <f t="shared" si="60"/>
        <v>6</v>
      </c>
      <c r="C809" s="1">
        <f t="shared" si="61"/>
        <v>94724</v>
      </c>
      <c r="D809" s="1">
        <f t="shared" si="62"/>
        <v>564768</v>
      </c>
      <c r="F809" s="1">
        <f t="shared" si="63"/>
        <v>564655.53433821374</v>
      </c>
      <c r="H809" s="5">
        <f t="shared" si="64"/>
        <v>1.9913603778235278E-4</v>
      </c>
    </row>
    <row r="810" spans="1:8">
      <c r="A810" s="3" t="s">
        <v>854</v>
      </c>
      <c r="B810" s="1">
        <f t="shared" si="60"/>
        <v>6</v>
      </c>
      <c r="C810" s="1">
        <f t="shared" si="61"/>
        <v>94704</v>
      </c>
      <c r="D810" s="1">
        <f t="shared" si="62"/>
        <v>566529</v>
      </c>
      <c r="F810" s="1">
        <f t="shared" si="63"/>
        <v>566414.12484343967</v>
      </c>
      <c r="H810" s="5">
        <f t="shared" si="64"/>
        <v>2.0277012573112878E-4</v>
      </c>
    </row>
    <row r="811" spans="1:8">
      <c r="A811" s="3" t="s">
        <v>855</v>
      </c>
      <c r="B811" s="1">
        <f t="shared" si="60"/>
        <v>6</v>
      </c>
      <c r="C811" s="1">
        <f t="shared" si="61"/>
        <v>94684</v>
      </c>
      <c r="D811" s="1">
        <f t="shared" si="62"/>
        <v>568280</v>
      </c>
      <c r="F811" s="1">
        <f t="shared" si="63"/>
        <v>568173.01608809689</v>
      </c>
      <c r="H811" s="5">
        <f t="shared" si="64"/>
        <v>1.8825915376770148E-4</v>
      </c>
    </row>
    <row r="812" spans="1:8">
      <c r="A812" s="3" t="s">
        <v>856</v>
      </c>
      <c r="B812" s="1">
        <f t="shared" si="60"/>
        <v>6</v>
      </c>
      <c r="C812" s="1">
        <f t="shared" si="61"/>
        <v>94664</v>
      </c>
      <c r="D812" s="1">
        <f t="shared" si="62"/>
        <v>570032</v>
      </c>
      <c r="F812" s="1">
        <f t="shared" si="63"/>
        <v>569932.20818715927</v>
      </c>
      <c r="H812" s="5">
        <f t="shared" si="64"/>
        <v>1.7506352773306191E-4</v>
      </c>
    </row>
    <row r="813" spans="1:8">
      <c r="A813" s="3" t="s">
        <v>857</v>
      </c>
      <c r="B813" s="1">
        <f t="shared" si="60"/>
        <v>6</v>
      </c>
      <c r="C813" s="1">
        <f t="shared" si="61"/>
        <v>94644</v>
      </c>
      <c r="D813" s="1">
        <f t="shared" si="62"/>
        <v>571792</v>
      </c>
      <c r="F813" s="1">
        <f t="shared" si="63"/>
        <v>571691.7012556647</v>
      </c>
      <c r="H813" s="5">
        <f t="shared" si="64"/>
        <v>1.7541124103748383E-4</v>
      </c>
    </row>
    <row r="814" spans="1:8">
      <c r="A814" s="3" t="s">
        <v>858</v>
      </c>
      <c r="B814" s="1">
        <f t="shared" si="60"/>
        <v>6</v>
      </c>
      <c r="C814" s="1">
        <f t="shared" si="61"/>
        <v>94624</v>
      </c>
      <c r="D814" s="1">
        <f t="shared" si="62"/>
        <v>573544</v>
      </c>
      <c r="F814" s="1">
        <f t="shared" si="63"/>
        <v>573451.49540872499</v>
      </c>
      <c r="H814" s="5">
        <f t="shared" si="64"/>
        <v>1.612859541290756E-4</v>
      </c>
    </row>
    <row r="815" spans="1:8">
      <c r="A815" s="3" t="s">
        <v>859</v>
      </c>
      <c r="B815" s="1">
        <f t="shared" si="60"/>
        <v>6</v>
      </c>
      <c r="C815" s="1">
        <f t="shared" si="61"/>
        <v>94604</v>
      </c>
      <c r="D815" s="1">
        <f t="shared" si="62"/>
        <v>575304</v>
      </c>
      <c r="F815" s="1">
        <f t="shared" si="63"/>
        <v>575211.59076151578</v>
      </c>
      <c r="H815" s="5">
        <f t="shared" si="64"/>
        <v>1.6062679641410879E-4</v>
      </c>
    </row>
    <row r="816" spans="1:8">
      <c r="A816" s="3" t="s">
        <v>860</v>
      </c>
      <c r="B816" s="1">
        <f t="shared" si="60"/>
        <v>6</v>
      </c>
      <c r="C816" s="1">
        <f t="shared" si="61"/>
        <v>94584</v>
      </c>
      <c r="D816" s="1">
        <f t="shared" si="62"/>
        <v>577056</v>
      </c>
      <c r="F816" s="1">
        <f t="shared" si="63"/>
        <v>576971.98742927203</v>
      </c>
      <c r="H816" s="5">
        <f t="shared" si="64"/>
        <v>1.4558824572999119E-4</v>
      </c>
    </row>
    <row r="817" spans="1:8">
      <c r="A817" s="3" t="s">
        <v>861</v>
      </c>
      <c r="B817" s="1">
        <f t="shared" si="60"/>
        <v>6</v>
      </c>
      <c r="C817" s="1">
        <f t="shared" si="61"/>
        <v>94564</v>
      </c>
      <c r="D817" s="1">
        <f t="shared" si="62"/>
        <v>578807</v>
      </c>
      <c r="F817" s="1">
        <f t="shared" si="63"/>
        <v>578732.68552731699</v>
      </c>
      <c r="H817" s="5">
        <f t="shared" si="64"/>
        <v>1.2839249125011775E-4</v>
      </c>
    </row>
    <row r="818" spans="1:8">
      <c r="A818" s="3" t="s">
        <v>862</v>
      </c>
      <c r="B818" s="1">
        <f t="shared" si="60"/>
        <v>6</v>
      </c>
      <c r="C818" s="1">
        <f t="shared" si="61"/>
        <v>94544</v>
      </c>
      <c r="D818" s="1">
        <f t="shared" si="62"/>
        <v>580568</v>
      </c>
      <c r="F818" s="1">
        <f t="shared" si="63"/>
        <v>580493.68517103302</v>
      </c>
      <c r="H818" s="5">
        <f t="shared" si="64"/>
        <v>1.2800366015174291E-4</v>
      </c>
    </row>
    <row r="819" spans="1:8">
      <c r="A819" s="3" t="s">
        <v>863</v>
      </c>
      <c r="B819" s="1">
        <f t="shared" si="60"/>
        <v>6</v>
      </c>
      <c r="C819" s="1">
        <f t="shared" si="61"/>
        <v>94524</v>
      </c>
      <c r="D819" s="1">
        <f t="shared" si="62"/>
        <v>582319</v>
      </c>
      <c r="F819" s="1">
        <f t="shared" si="63"/>
        <v>582254.98647586163</v>
      </c>
      <c r="H819" s="5">
        <f t="shared" si="64"/>
        <v>1.0992862011778538E-4</v>
      </c>
    </row>
    <row r="820" spans="1:8">
      <c r="A820" s="3" t="s">
        <v>864</v>
      </c>
      <c r="B820" s="1">
        <f t="shared" si="60"/>
        <v>6</v>
      </c>
      <c r="C820" s="1">
        <f t="shared" si="61"/>
        <v>94504</v>
      </c>
      <c r="D820" s="1">
        <f t="shared" si="62"/>
        <v>584080</v>
      </c>
      <c r="F820" s="1">
        <f t="shared" si="63"/>
        <v>584016.58955732314</v>
      </c>
      <c r="H820" s="5">
        <f t="shared" si="64"/>
        <v>1.0856465326130125E-4</v>
      </c>
    </row>
    <row r="821" spans="1:8">
      <c r="A821" s="3" t="s">
        <v>865</v>
      </c>
      <c r="B821" s="1">
        <f t="shared" si="60"/>
        <v>6</v>
      </c>
      <c r="C821" s="1">
        <f t="shared" si="61"/>
        <v>94484</v>
      </c>
      <c r="D821" s="1">
        <f t="shared" si="62"/>
        <v>585831</v>
      </c>
      <c r="F821" s="1">
        <f t="shared" si="63"/>
        <v>585778.49453101156</v>
      </c>
      <c r="H821" s="5">
        <f t="shared" si="64"/>
        <v>8.962562409370938E-5</v>
      </c>
    </row>
    <row r="822" spans="1:8">
      <c r="A822" s="3" t="s">
        <v>866</v>
      </c>
      <c r="B822" s="1">
        <f t="shared" si="60"/>
        <v>6</v>
      </c>
      <c r="C822" s="1">
        <f t="shared" si="61"/>
        <v>94464</v>
      </c>
      <c r="D822" s="1">
        <f t="shared" si="62"/>
        <v>587583</v>
      </c>
      <c r="F822" s="1">
        <f t="shared" si="63"/>
        <v>587540.70151257992</v>
      </c>
      <c r="H822" s="5">
        <f t="shared" si="64"/>
        <v>7.1987255281513309E-5</v>
      </c>
    </row>
    <row r="823" spans="1:8">
      <c r="A823" s="3" t="s">
        <v>867</v>
      </c>
      <c r="B823" s="1">
        <f t="shared" si="60"/>
        <v>6</v>
      </c>
      <c r="C823" s="1">
        <f t="shared" si="61"/>
        <v>94444</v>
      </c>
      <c r="D823" s="1">
        <f t="shared" si="62"/>
        <v>589343</v>
      </c>
      <c r="F823" s="1">
        <f t="shared" si="63"/>
        <v>589303.21061775053</v>
      </c>
      <c r="H823" s="5">
        <f t="shared" si="64"/>
        <v>6.7514812680334111E-5</v>
      </c>
    </row>
    <row r="824" spans="1:8">
      <c r="A824" s="3" t="s">
        <v>868</v>
      </c>
      <c r="B824" s="1">
        <f t="shared" si="60"/>
        <v>6</v>
      </c>
      <c r="C824" s="1">
        <f t="shared" si="61"/>
        <v>94424</v>
      </c>
      <c r="D824" s="1">
        <f t="shared" si="62"/>
        <v>591095</v>
      </c>
      <c r="F824" s="1">
        <f t="shared" si="63"/>
        <v>591066.02196231892</v>
      </c>
      <c r="H824" s="5">
        <f t="shared" si="64"/>
        <v>4.9024332266524553E-5</v>
      </c>
    </row>
    <row r="825" spans="1:8">
      <c r="A825" s="3" t="s">
        <v>869</v>
      </c>
      <c r="B825" s="1">
        <f t="shared" si="60"/>
        <v>6</v>
      </c>
      <c r="C825" s="1">
        <f t="shared" si="61"/>
        <v>94404</v>
      </c>
      <c r="D825" s="1">
        <f t="shared" si="62"/>
        <v>592846</v>
      </c>
      <c r="F825" s="1">
        <f t="shared" si="63"/>
        <v>592829.13566214498</v>
      </c>
      <c r="H825" s="5">
        <f t="shared" si="64"/>
        <v>2.8446405736091119E-5</v>
      </c>
    </row>
    <row r="826" spans="1:8">
      <c r="A826" s="3" t="s">
        <v>870</v>
      </c>
      <c r="B826" s="1">
        <f t="shared" si="60"/>
        <v>6</v>
      </c>
      <c r="C826" s="1">
        <f t="shared" si="61"/>
        <v>94384</v>
      </c>
      <c r="D826" s="1">
        <f t="shared" si="62"/>
        <v>594607</v>
      </c>
      <c r="F826" s="1">
        <f t="shared" si="63"/>
        <v>594592.55183316732</v>
      </c>
      <c r="H826" s="5">
        <f t="shared" si="64"/>
        <v>2.4298682714258475E-5</v>
      </c>
    </row>
    <row r="827" spans="1:8">
      <c r="A827" s="3" t="s">
        <v>871</v>
      </c>
      <c r="B827" s="1">
        <f t="shared" si="60"/>
        <v>6</v>
      </c>
      <c r="C827" s="1">
        <f t="shared" si="61"/>
        <v>94364</v>
      </c>
      <c r="D827" s="1">
        <f t="shared" si="62"/>
        <v>596358</v>
      </c>
      <c r="F827" s="1">
        <f t="shared" si="63"/>
        <v>596356.27059138368</v>
      </c>
      <c r="H827" s="5">
        <f t="shared" si="64"/>
        <v>2.8999503927448022E-6</v>
      </c>
    </row>
    <row r="828" spans="1:8">
      <c r="A828" s="3" t="s">
        <v>872</v>
      </c>
      <c r="B828" s="1">
        <f t="shared" si="60"/>
        <v>6</v>
      </c>
      <c r="C828" s="1">
        <f t="shared" si="61"/>
        <v>94344</v>
      </c>
      <c r="D828" s="1">
        <f t="shared" si="62"/>
        <v>598138</v>
      </c>
      <c r="F828" s="1">
        <f t="shared" si="63"/>
        <v>598120.29205286049</v>
      </c>
      <c r="H828" s="5">
        <f t="shared" si="64"/>
        <v>2.9605119787593861E-5</v>
      </c>
    </row>
    <row r="829" spans="1:8">
      <c r="A829" s="3" t="s">
        <v>873</v>
      </c>
      <c r="B829" s="1">
        <f t="shared" si="60"/>
        <v>6</v>
      </c>
      <c r="C829" s="1">
        <f t="shared" si="61"/>
        <v>94324</v>
      </c>
      <c r="D829" s="1">
        <f t="shared" si="62"/>
        <v>599908</v>
      </c>
      <c r="F829" s="1">
        <f t="shared" si="63"/>
        <v>599884.61633373797</v>
      </c>
      <c r="H829" s="5">
        <f t="shared" si="64"/>
        <v>3.8978753845640667E-5</v>
      </c>
    </row>
    <row r="830" spans="1:8">
      <c r="A830" s="3" t="s">
        <v>874</v>
      </c>
      <c r="B830" s="1">
        <f t="shared" si="60"/>
        <v>6</v>
      </c>
      <c r="C830" s="1">
        <f t="shared" si="61"/>
        <v>94304</v>
      </c>
      <c r="D830" s="1">
        <f t="shared" si="62"/>
        <v>601679</v>
      </c>
      <c r="F830" s="1">
        <f t="shared" si="63"/>
        <v>601649.24355022563</v>
      </c>
      <c r="H830" s="5">
        <f t="shared" si="64"/>
        <v>4.9455689452969644E-5</v>
      </c>
    </row>
    <row r="831" spans="1:8">
      <c r="A831" s="3" t="s">
        <v>875</v>
      </c>
      <c r="B831" s="1">
        <f t="shared" si="60"/>
        <v>6</v>
      </c>
      <c r="C831" s="1">
        <f t="shared" si="61"/>
        <v>94284</v>
      </c>
      <c r="D831" s="1">
        <f t="shared" si="62"/>
        <v>603458</v>
      </c>
      <c r="F831" s="1">
        <f t="shared" si="63"/>
        <v>603414.17381860153</v>
      </c>
      <c r="H831" s="5">
        <f t="shared" si="64"/>
        <v>7.2625073159145818E-5</v>
      </c>
    </row>
    <row r="832" spans="1:8">
      <c r="A832" s="3" t="s">
        <v>876</v>
      </c>
      <c r="B832" s="1">
        <f t="shared" si="60"/>
        <v>6</v>
      </c>
      <c r="C832" s="1">
        <f t="shared" si="61"/>
        <v>94264</v>
      </c>
      <c r="D832" s="1">
        <f t="shared" si="62"/>
        <v>605228</v>
      </c>
      <c r="F832" s="1">
        <f t="shared" si="63"/>
        <v>605179.40725521254</v>
      </c>
      <c r="H832" s="5">
        <f t="shared" si="64"/>
        <v>8.0288329005691195E-5</v>
      </c>
    </row>
    <row r="833" spans="1:8">
      <c r="A833" s="3" t="s">
        <v>877</v>
      </c>
      <c r="B833" s="1">
        <f t="shared" si="60"/>
        <v>6</v>
      </c>
      <c r="C833" s="1">
        <f t="shared" si="61"/>
        <v>94244</v>
      </c>
      <c r="D833" s="1">
        <f t="shared" si="62"/>
        <v>607008</v>
      </c>
      <c r="F833" s="1">
        <f t="shared" si="63"/>
        <v>606944.94397647004</v>
      </c>
      <c r="H833" s="5">
        <f t="shared" si="64"/>
        <v>1.0388005352476997E-4</v>
      </c>
    </row>
    <row r="834" spans="1:8">
      <c r="A834" s="3" t="s">
        <v>878</v>
      </c>
      <c r="B834" s="1">
        <f t="shared" si="60"/>
        <v>6</v>
      </c>
      <c r="C834" s="1">
        <f t="shared" si="61"/>
        <v>94224</v>
      </c>
      <c r="D834" s="1">
        <f t="shared" si="62"/>
        <v>608778</v>
      </c>
      <c r="F834" s="1">
        <f t="shared" si="63"/>
        <v>608710.78409886372</v>
      </c>
      <c r="H834" s="5">
        <f t="shared" si="64"/>
        <v>1.1041118623912477E-4</v>
      </c>
    </row>
    <row r="835" spans="1:8">
      <c r="A835" s="3" t="s">
        <v>879</v>
      </c>
      <c r="B835" s="1">
        <f t="shared" si="60"/>
        <v>6</v>
      </c>
      <c r="C835" s="1">
        <f t="shared" si="61"/>
        <v>94204</v>
      </c>
      <c r="D835" s="1">
        <f t="shared" si="62"/>
        <v>610549</v>
      </c>
      <c r="F835" s="1">
        <f t="shared" si="63"/>
        <v>610476.92773895222</v>
      </c>
      <c r="H835" s="5">
        <f t="shared" si="64"/>
        <v>1.1804500711291375E-4</v>
      </c>
    </row>
    <row r="836" spans="1:8">
      <c r="A836" s="3" t="s">
        <v>880</v>
      </c>
      <c r="B836" s="1">
        <f t="shared" ref="B836:B899" si="65">IF(ISERROR(SEARCH(" ",A836)), 0, SEARCH(" ",A836))</f>
        <v>6</v>
      </c>
      <c r="C836" s="1">
        <f t="shared" ref="C836:C899" si="66">IF(0=B836,-1,LEFT(A836,B836-1)+0)</f>
        <v>94184</v>
      </c>
      <c r="D836" s="1">
        <f t="shared" ref="D836:D899" si="67">IF(B836=0,-1,RIGHT(A836,LEN(A836)-B836)+0)</f>
        <v>612328</v>
      </c>
      <c r="F836" s="1">
        <f t="shared" ref="F836:F899" si="68">IF(C836&lt;0,443300000,44330*(1-POWER(C836/$A$1,1/5.255))*1000)</f>
        <v>612243.3750133533</v>
      </c>
      <c r="H836" s="5">
        <f t="shared" ref="H836:H899" si="69">IF(D836&gt;0,ABS((F836-D836)/D836),0)</f>
        <v>1.38202052897625E-4</v>
      </c>
    </row>
    <row r="837" spans="1:8">
      <c r="A837" s="3" t="s">
        <v>881</v>
      </c>
      <c r="B837" s="1">
        <f t="shared" si="65"/>
        <v>6</v>
      </c>
      <c r="C837" s="1">
        <f t="shared" si="66"/>
        <v>94164</v>
      </c>
      <c r="D837" s="1">
        <f t="shared" si="67"/>
        <v>614099</v>
      </c>
      <c r="F837" s="1">
        <f t="shared" si="68"/>
        <v>614010.12603875843</v>
      </c>
      <c r="H837" s="5">
        <f t="shared" si="69"/>
        <v>1.4472253047402223E-4</v>
      </c>
    </row>
    <row r="838" spans="1:8">
      <c r="A838" s="3" t="s">
        <v>882</v>
      </c>
      <c r="B838" s="1">
        <f t="shared" si="65"/>
        <v>6</v>
      </c>
      <c r="C838" s="1">
        <f t="shared" si="66"/>
        <v>94144</v>
      </c>
      <c r="D838" s="1">
        <f t="shared" si="67"/>
        <v>615869</v>
      </c>
      <c r="F838" s="1">
        <f t="shared" si="68"/>
        <v>615777.18093194312</v>
      </c>
      <c r="H838" s="5">
        <f t="shared" si="69"/>
        <v>1.4908863420123517E-4</v>
      </c>
    </row>
    <row r="839" spans="1:8">
      <c r="A839" s="3" t="s">
        <v>883</v>
      </c>
      <c r="B839" s="1">
        <f t="shared" si="65"/>
        <v>6</v>
      </c>
      <c r="C839" s="1">
        <f t="shared" si="66"/>
        <v>94124</v>
      </c>
      <c r="D839" s="1">
        <f t="shared" si="67"/>
        <v>617649</v>
      </c>
      <c r="F839" s="1">
        <f t="shared" si="68"/>
        <v>617544.53980973165</v>
      </c>
      <c r="H839" s="5">
        <f t="shared" si="69"/>
        <v>1.6912549080197627E-4</v>
      </c>
    </row>
    <row r="840" spans="1:8">
      <c r="A840" s="3" t="s">
        <v>884</v>
      </c>
      <c r="B840" s="1">
        <f t="shared" si="65"/>
        <v>6</v>
      </c>
      <c r="C840" s="1">
        <f t="shared" si="66"/>
        <v>94104</v>
      </c>
      <c r="D840" s="1">
        <f t="shared" si="67"/>
        <v>619419</v>
      </c>
      <c r="F840" s="1">
        <f t="shared" si="68"/>
        <v>619312.20278903213</v>
      </c>
      <c r="H840" s="5">
        <f t="shared" si="69"/>
        <v>1.724151357447329E-4</v>
      </c>
    </row>
    <row r="841" spans="1:8">
      <c r="A841" s="3" t="s">
        <v>885</v>
      </c>
      <c r="B841" s="1">
        <f t="shared" si="65"/>
        <v>6</v>
      </c>
      <c r="C841" s="1">
        <f t="shared" si="66"/>
        <v>94084</v>
      </c>
      <c r="D841" s="1">
        <f t="shared" si="67"/>
        <v>621199</v>
      </c>
      <c r="F841" s="1">
        <f t="shared" si="68"/>
        <v>621080.16998681182</v>
      </c>
      <c r="H841" s="5">
        <f t="shared" si="69"/>
        <v>1.9129137875010139E-4</v>
      </c>
    </row>
    <row r="842" spans="1:8">
      <c r="A842" s="3" t="s">
        <v>886</v>
      </c>
      <c r="B842" s="1">
        <f t="shared" si="65"/>
        <v>6</v>
      </c>
      <c r="C842" s="1">
        <f t="shared" si="66"/>
        <v>94064</v>
      </c>
      <c r="D842" s="1">
        <f t="shared" si="67"/>
        <v>622969</v>
      </c>
      <c r="F842" s="1">
        <f t="shared" si="68"/>
        <v>622848.44152011652</v>
      </c>
      <c r="H842" s="5">
        <f t="shared" si="69"/>
        <v>1.935224383291548E-4</v>
      </c>
    </row>
    <row r="843" spans="1:8">
      <c r="A843" s="3" t="s">
        <v>887</v>
      </c>
      <c r="B843" s="1">
        <f t="shared" si="65"/>
        <v>6</v>
      </c>
      <c r="C843" s="1">
        <f t="shared" si="66"/>
        <v>94044</v>
      </c>
      <c r="D843" s="1">
        <f t="shared" si="67"/>
        <v>624740</v>
      </c>
      <c r="F843" s="1">
        <f t="shared" si="68"/>
        <v>624617.01750606135</v>
      </c>
      <c r="H843" s="5">
        <f t="shared" si="69"/>
        <v>1.9685388151654344E-4</v>
      </c>
    </row>
    <row r="844" spans="1:8">
      <c r="A844" s="3" t="s">
        <v>888</v>
      </c>
      <c r="B844" s="1">
        <f t="shared" si="65"/>
        <v>6</v>
      </c>
      <c r="C844" s="1">
        <f t="shared" si="66"/>
        <v>94024</v>
      </c>
      <c r="D844" s="1">
        <f t="shared" si="67"/>
        <v>626519</v>
      </c>
      <c r="F844" s="1">
        <f t="shared" si="68"/>
        <v>626385.89806182496</v>
      </c>
      <c r="H844" s="5">
        <f t="shared" si="69"/>
        <v>2.1244677044916037E-4</v>
      </c>
    </row>
    <row r="845" spans="1:8">
      <c r="A845" s="3" t="s">
        <v>889</v>
      </c>
      <c r="B845" s="1">
        <f t="shared" si="65"/>
        <v>6</v>
      </c>
      <c r="C845" s="1">
        <f t="shared" si="66"/>
        <v>94004</v>
      </c>
      <c r="D845" s="1">
        <f t="shared" si="67"/>
        <v>628289</v>
      </c>
      <c r="F845" s="1">
        <f t="shared" si="68"/>
        <v>628155.08330466482</v>
      </c>
      <c r="H845" s="5">
        <f t="shared" si="69"/>
        <v>2.131450579831597E-4</v>
      </c>
    </row>
    <row r="846" spans="1:8">
      <c r="A846" s="3" t="s">
        <v>890</v>
      </c>
      <c r="B846" s="1">
        <f t="shared" si="65"/>
        <v>6</v>
      </c>
      <c r="C846" s="1">
        <f t="shared" si="66"/>
        <v>93984</v>
      </c>
      <c r="D846" s="1">
        <f t="shared" si="67"/>
        <v>630069</v>
      </c>
      <c r="F846" s="1">
        <f t="shared" si="68"/>
        <v>629924.57335189776</v>
      </c>
      <c r="H846" s="5">
        <f t="shared" si="69"/>
        <v>2.2922354234573524E-4</v>
      </c>
    </row>
    <row r="847" spans="1:8">
      <c r="A847" s="3" t="s">
        <v>891</v>
      </c>
      <c r="B847" s="1">
        <f t="shared" si="65"/>
        <v>6</v>
      </c>
      <c r="C847" s="1">
        <f t="shared" si="66"/>
        <v>93964</v>
      </c>
      <c r="D847" s="1">
        <f t="shared" si="67"/>
        <v>631839</v>
      </c>
      <c r="F847" s="1">
        <f t="shared" si="68"/>
        <v>631694.36832092376</v>
      </c>
      <c r="H847" s="5">
        <f t="shared" si="69"/>
        <v>2.2890590653035938E-4</v>
      </c>
    </row>
    <row r="848" spans="1:8">
      <c r="A848" s="3" t="s">
        <v>892</v>
      </c>
      <c r="B848" s="1">
        <f t="shared" si="65"/>
        <v>6</v>
      </c>
      <c r="C848" s="1">
        <f t="shared" si="66"/>
        <v>93944</v>
      </c>
      <c r="D848" s="1">
        <f t="shared" si="67"/>
        <v>633610</v>
      </c>
      <c r="F848" s="1">
        <f t="shared" si="68"/>
        <v>633464.4683292025</v>
      </c>
      <c r="H848" s="5">
        <f t="shared" si="69"/>
        <v>2.2968651188822749E-4</v>
      </c>
    </row>
    <row r="849" spans="1:8">
      <c r="A849" s="3" t="s">
        <v>893</v>
      </c>
      <c r="B849" s="1">
        <f t="shared" si="65"/>
        <v>6</v>
      </c>
      <c r="C849" s="1">
        <f t="shared" si="66"/>
        <v>93924</v>
      </c>
      <c r="D849" s="1">
        <f t="shared" si="67"/>
        <v>635389</v>
      </c>
      <c r="F849" s="1">
        <f t="shared" si="68"/>
        <v>635234.873494267</v>
      </c>
      <c r="H849" s="5">
        <f t="shared" si="69"/>
        <v>2.4257030847717222E-4</v>
      </c>
    </row>
    <row r="850" spans="1:8">
      <c r="A850" s="3" t="s">
        <v>894</v>
      </c>
      <c r="B850" s="1">
        <f t="shared" si="65"/>
        <v>6</v>
      </c>
      <c r="C850" s="1">
        <f t="shared" si="66"/>
        <v>93904</v>
      </c>
      <c r="D850" s="1">
        <f t="shared" si="67"/>
        <v>637160</v>
      </c>
      <c r="F850" s="1">
        <f t="shared" si="68"/>
        <v>637005.58393372444</v>
      </c>
      <c r="H850" s="5">
        <f t="shared" si="69"/>
        <v>2.4235053405041168E-4</v>
      </c>
    </row>
    <row r="851" spans="1:8">
      <c r="A851" s="3" t="s">
        <v>895</v>
      </c>
      <c r="B851" s="1">
        <f t="shared" si="65"/>
        <v>6</v>
      </c>
      <c r="C851" s="1">
        <f t="shared" si="66"/>
        <v>93884</v>
      </c>
      <c r="D851" s="1">
        <f t="shared" si="67"/>
        <v>638930</v>
      </c>
      <c r="F851" s="1">
        <f t="shared" si="68"/>
        <v>638776.59976524056</v>
      </c>
      <c r="H851" s="5">
        <f t="shared" si="69"/>
        <v>2.4008926605330159E-4</v>
      </c>
    </row>
    <row r="852" spans="1:8">
      <c r="A852" s="3" t="s">
        <v>896</v>
      </c>
      <c r="B852" s="1">
        <f t="shared" si="65"/>
        <v>6</v>
      </c>
      <c r="C852" s="1">
        <f t="shared" si="66"/>
        <v>93864</v>
      </c>
      <c r="D852" s="1">
        <f t="shared" si="67"/>
        <v>640710</v>
      </c>
      <c r="F852" s="1">
        <f t="shared" si="68"/>
        <v>640547.92110657028</v>
      </c>
      <c r="H852" s="5">
        <f t="shared" si="69"/>
        <v>2.5296763501383795E-4</v>
      </c>
    </row>
    <row r="853" spans="1:8">
      <c r="A853" s="3" t="s">
        <v>897</v>
      </c>
      <c r="B853" s="1">
        <f t="shared" si="65"/>
        <v>6</v>
      </c>
      <c r="C853" s="1">
        <f t="shared" si="66"/>
        <v>93844</v>
      </c>
      <c r="D853" s="1">
        <f t="shared" si="67"/>
        <v>642480</v>
      </c>
      <c r="F853" s="1">
        <f t="shared" si="68"/>
        <v>642319.54807552707</v>
      </c>
      <c r="H853" s="5">
        <f t="shared" si="69"/>
        <v>2.4973839570559524E-4</v>
      </c>
    </row>
    <row r="854" spans="1:8">
      <c r="A854" s="3" t="s">
        <v>898</v>
      </c>
      <c r="B854" s="1">
        <f t="shared" si="65"/>
        <v>6</v>
      </c>
      <c r="C854" s="1">
        <f t="shared" si="66"/>
        <v>93824</v>
      </c>
      <c r="D854" s="1">
        <f t="shared" si="67"/>
        <v>644260</v>
      </c>
      <c r="F854" s="1">
        <f t="shared" si="68"/>
        <v>644091.48078999389</v>
      </c>
      <c r="H854" s="5">
        <f t="shared" si="69"/>
        <v>2.6157018906359294E-4</v>
      </c>
    </row>
    <row r="855" spans="1:8">
      <c r="A855" s="3" t="s">
        <v>899</v>
      </c>
      <c r="B855" s="1">
        <f t="shared" si="65"/>
        <v>6</v>
      </c>
      <c r="C855" s="1">
        <f t="shared" si="66"/>
        <v>93804</v>
      </c>
      <c r="D855" s="1">
        <f t="shared" si="67"/>
        <v>646030</v>
      </c>
      <c r="F855" s="1">
        <f t="shared" si="68"/>
        <v>645863.71936792182</v>
      </c>
      <c r="H855" s="5">
        <f t="shared" si="69"/>
        <v>2.5738840623219041E-4</v>
      </c>
    </row>
    <row r="856" spans="1:8">
      <c r="A856" s="3" t="s">
        <v>900</v>
      </c>
      <c r="B856" s="1">
        <f t="shared" si="65"/>
        <v>6</v>
      </c>
      <c r="C856" s="1">
        <f t="shared" si="66"/>
        <v>93784</v>
      </c>
      <c r="D856" s="1">
        <f t="shared" si="67"/>
        <v>647801</v>
      </c>
      <c r="F856" s="1">
        <f t="shared" si="68"/>
        <v>647636.26392734633</v>
      </c>
      <c r="H856" s="5">
        <f t="shared" si="69"/>
        <v>2.543004296900927E-4</v>
      </c>
    </row>
    <row r="857" spans="1:8">
      <c r="A857" s="3" t="s">
        <v>901</v>
      </c>
      <c r="B857" s="1">
        <f t="shared" si="65"/>
        <v>6</v>
      </c>
      <c r="C857" s="1">
        <f t="shared" si="66"/>
        <v>93764</v>
      </c>
      <c r="D857" s="1">
        <f t="shared" si="67"/>
        <v>649580</v>
      </c>
      <c r="F857" s="1">
        <f t="shared" si="68"/>
        <v>649409.11458636646</v>
      </c>
      <c r="H857" s="5">
        <f t="shared" si="69"/>
        <v>2.6307062045251252E-4</v>
      </c>
    </row>
    <row r="858" spans="1:8">
      <c r="A858" s="3" t="s">
        <v>902</v>
      </c>
      <c r="B858" s="1">
        <f t="shared" si="65"/>
        <v>6</v>
      </c>
      <c r="C858" s="1">
        <f t="shared" si="66"/>
        <v>93744</v>
      </c>
      <c r="D858" s="1">
        <f t="shared" si="67"/>
        <v>651350</v>
      </c>
      <c r="F858" s="1">
        <f t="shared" si="68"/>
        <v>651182.2714631455</v>
      </c>
      <c r="H858" s="5">
        <f t="shared" si="69"/>
        <v>2.5750907630996866E-4</v>
      </c>
    </row>
    <row r="859" spans="1:8">
      <c r="A859" s="3" t="s">
        <v>903</v>
      </c>
      <c r="B859" s="1">
        <f t="shared" si="65"/>
        <v>6</v>
      </c>
      <c r="C859" s="1">
        <f t="shared" si="66"/>
        <v>93724</v>
      </c>
      <c r="D859" s="1">
        <f t="shared" si="67"/>
        <v>653130</v>
      </c>
      <c r="F859" s="1">
        <f t="shared" si="68"/>
        <v>652955.73467592034</v>
      </c>
      <c r="H859" s="5">
        <f t="shared" si="69"/>
        <v>2.6681567847084721E-4</v>
      </c>
    </row>
    <row r="860" spans="1:8">
      <c r="A860" s="3" t="s">
        <v>904</v>
      </c>
      <c r="B860" s="1">
        <f t="shared" si="65"/>
        <v>6</v>
      </c>
      <c r="C860" s="1">
        <f t="shared" si="66"/>
        <v>93704</v>
      </c>
      <c r="D860" s="1">
        <f t="shared" si="67"/>
        <v>654900</v>
      </c>
      <c r="F860" s="1">
        <f t="shared" si="68"/>
        <v>654729.50434300664</v>
      </c>
      <c r="H860" s="5">
        <f t="shared" si="69"/>
        <v>2.6033845929662015E-4</v>
      </c>
    </row>
    <row r="861" spans="1:8">
      <c r="A861" s="3" t="s">
        <v>905</v>
      </c>
      <c r="B861" s="1">
        <f t="shared" si="65"/>
        <v>6</v>
      </c>
      <c r="C861" s="1">
        <f t="shared" si="66"/>
        <v>93684</v>
      </c>
      <c r="D861" s="1">
        <f t="shared" si="67"/>
        <v>656671</v>
      </c>
      <c r="F861" s="1">
        <f t="shared" si="68"/>
        <v>656503.58058278402</v>
      </c>
      <c r="H861" s="5">
        <f t="shared" si="69"/>
        <v>2.5495174480977061E-4</v>
      </c>
    </row>
    <row r="862" spans="1:8">
      <c r="A862" s="3" t="s">
        <v>906</v>
      </c>
      <c r="B862" s="1">
        <f t="shared" si="65"/>
        <v>6</v>
      </c>
      <c r="C862" s="1">
        <f t="shared" si="66"/>
        <v>93664</v>
      </c>
      <c r="D862" s="1">
        <f t="shared" si="67"/>
        <v>658450</v>
      </c>
      <c r="F862" s="1">
        <f t="shared" si="68"/>
        <v>658277.96351370623</v>
      </c>
      <c r="H862" s="5">
        <f t="shared" si="69"/>
        <v>2.6127494311454369E-4</v>
      </c>
    </row>
    <row r="863" spans="1:8">
      <c r="A863" s="3" t="s">
        <v>907</v>
      </c>
      <c r="B863" s="1">
        <f t="shared" si="65"/>
        <v>6</v>
      </c>
      <c r="C863" s="1">
        <f t="shared" si="66"/>
        <v>93644</v>
      </c>
      <c r="D863" s="1">
        <f t="shared" si="67"/>
        <v>660221</v>
      </c>
      <c r="F863" s="1">
        <f t="shared" si="68"/>
        <v>660052.65325429547</v>
      </c>
      <c r="H863" s="5">
        <f t="shared" si="69"/>
        <v>2.5498544533502195E-4</v>
      </c>
    </row>
    <row r="864" spans="1:8">
      <c r="A864" s="3" t="s">
        <v>908</v>
      </c>
      <c r="B864" s="1">
        <f t="shared" si="65"/>
        <v>6</v>
      </c>
      <c r="C864" s="1">
        <f t="shared" si="66"/>
        <v>93624</v>
      </c>
      <c r="D864" s="1">
        <f t="shared" si="67"/>
        <v>661991</v>
      </c>
      <c r="F864" s="1">
        <f t="shared" si="68"/>
        <v>661827.64992314321</v>
      </c>
      <c r="H864" s="5">
        <f t="shared" si="69"/>
        <v>2.4675573664413884E-4</v>
      </c>
    </row>
    <row r="865" spans="1:8">
      <c r="A865" s="3" t="s">
        <v>909</v>
      </c>
      <c r="B865" s="1">
        <f t="shared" si="65"/>
        <v>6</v>
      </c>
      <c r="C865" s="1">
        <f t="shared" si="66"/>
        <v>93604</v>
      </c>
      <c r="D865" s="1">
        <f t="shared" si="67"/>
        <v>663771</v>
      </c>
      <c r="F865" s="1">
        <f t="shared" si="68"/>
        <v>663602.95363891951</v>
      </c>
      <c r="H865" s="5">
        <f t="shared" si="69"/>
        <v>2.5316918196258538E-4</v>
      </c>
    </row>
    <row r="866" spans="1:8">
      <c r="A866" s="3" t="s">
        <v>910</v>
      </c>
      <c r="B866" s="1">
        <f t="shared" si="65"/>
        <v>6</v>
      </c>
      <c r="C866" s="1">
        <f t="shared" si="66"/>
        <v>93584</v>
      </c>
      <c r="D866" s="1">
        <f t="shared" si="67"/>
        <v>665541</v>
      </c>
      <c r="F866" s="1">
        <f t="shared" si="68"/>
        <v>665378.56452036311</v>
      </c>
      <c r="H866" s="5">
        <f t="shared" si="69"/>
        <v>2.440653237544887E-4</v>
      </c>
    </row>
    <row r="867" spans="1:8">
      <c r="A867" s="3" t="s">
        <v>911</v>
      </c>
      <c r="B867" s="1">
        <f t="shared" si="65"/>
        <v>6</v>
      </c>
      <c r="C867" s="1">
        <f t="shared" si="66"/>
        <v>93564</v>
      </c>
      <c r="D867" s="1">
        <f t="shared" si="67"/>
        <v>667321</v>
      </c>
      <c r="F867" s="1">
        <f t="shared" si="68"/>
        <v>667154.48268627247</v>
      </c>
      <c r="H867" s="5">
        <f t="shared" si="69"/>
        <v>2.4953105585996384E-4</v>
      </c>
    </row>
    <row r="868" spans="1:8">
      <c r="A868" s="3" t="s">
        <v>912</v>
      </c>
      <c r="B868" s="1">
        <f t="shared" si="65"/>
        <v>6</v>
      </c>
      <c r="C868" s="1">
        <f t="shared" si="66"/>
        <v>93544</v>
      </c>
      <c r="D868" s="1">
        <f t="shared" si="67"/>
        <v>669091</v>
      </c>
      <c r="F868" s="1">
        <f t="shared" si="68"/>
        <v>668930.70825553872</v>
      </c>
      <c r="H868" s="5">
        <f t="shared" si="69"/>
        <v>2.3956643335702182E-4</v>
      </c>
    </row>
    <row r="869" spans="1:8">
      <c r="A869" s="3" t="s">
        <v>913</v>
      </c>
      <c r="B869" s="1">
        <f t="shared" si="65"/>
        <v>6</v>
      </c>
      <c r="C869" s="1">
        <f t="shared" si="66"/>
        <v>93524</v>
      </c>
      <c r="D869" s="1">
        <f t="shared" si="67"/>
        <v>670862</v>
      </c>
      <c r="F869" s="1">
        <f t="shared" si="68"/>
        <v>670707.24134710291</v>
      </c>
      <c r="H869" s="5">
        <f t="shared" si="69"/>
        <v>2.3068627064446338E-4</v>
      </c>
    </row>
    <row r="870" spans="1:8">
      <c r="A870" s="3" t="s">
        <v>914</v>
      </c>
      <c r="B870" s="1">
        <f t="shared" si="65"/>
        <v>6</v>
      </c>
      <c r="C870" s="1">
        <f t="shared" si="66"/>
        <v>93504</v>
      </c>
      <c r="D870" s="1">
        <f t="shared" si="67"/>
        <v>672641</v>
      </c>
      <c r="F870" s="1">
        <f t="shared" si="68"/>
        <v>672484.08207999426</v>
      </c>
      <c r="H870" s="5">
        <f t="shared" si="69"/>
        <v>2.3328628496588908E-4</v>
      </c>
    </row>
    <row r="871" spans="1:8">
      <c r="A871" s="3" t="s">
        <v>915</v>
      </c>
      <c r="B871" s="1">
        <f t="shared" si="65"/>
        <v>6</v>
      </c>
      <c r="C871" s="1">
        <f t="shared" si="66"/>
        <v>93484</v>
      </c>
      <c r="D871" s="1">
        <f t="shared" si="67"/>
        <v>674411</v>
      </c>
      <c r="F871" s="1">
        <f t="shared" si="68"/>
        <v>674261.23057330609</v>
      </c>
      <c r="H871" s="5">
        <f t="shared" si="69"/>
        <v>2.2207441262658381E-4</v>
      </c>
    </row>
    <row r="872" spans="1:8">
      <c r="A872" s="3" t="s">
        <v>916</v>
      </c>
      <c r="B872" s="1">
        <f t="shared" si="65"/>
        <v>6</v>
      </c>
      <c r="C872" s="1">
        <f t="shared" si="66"/>
        <v>93464</v>
      </c>
      <c r="D872" s="1">
        <f t="shared" si="67"/>
        <v>676191</v>
      </c>
      <c r="F872" s="1">
        <f t="shared" si="68"/>
        <v>676038.68694620067</v>
      </c>
      <c r="H872" s="5">
        <f t="shared" si="69"/>
        <v>2.2525152479007776E-4</v>
      </c>
    </row>
    <row r="873" spans="1:8">
      <c r="A873" s="3" t="s">
        <v>917</v>
      </c>
      <c r="B873" s="1">
        <f t="shared" si="65"/>
        <v>6</v>
      </c>
      <c r="C873" s="1">
        <f t="shared" si="66"/>
        <v>93444</v>
      </c>
      <c r="D873" s="1">
        <f t="shared" si="67"/>
        <v>677961</v>
      </c>
      <c r="F873" s="1">
        <f t="shared" si="68"/>
        <v>677816.45131791895</v>
      </c>
      <c r="H873" s="5">
        <f t="shared" si="69"/>
        <v>2.1321091048164635E-4</v>
      </c>
    </row>
    <row r="874" spans="1:8">
      <c r="A874" s="3" t="s">
        <v>918</v>
      </c>
      <c r="B874" s="1">
        <f t="shared" si="65"/>
        <v>6</v>
      </c>
      <c r="C874" s="1">
        <f t="shared" si="66"/>
        <v>93424</v>
      </c>
      <c r="D874" s="1">
        <f t="shared" si="67"/>
        <v>679732</v>
      </c>
      <c r="F874" s="1">
        <f t="shared" si="68"/>
        <v>679594.5238077658</v>
      </c>
      <c r="H874" s="5">
        <f t="shared" si="69"/>
        <v>2.0225058145592736E-4</v>
      </c>
    </row>
    <row r="875" spans="1:8">
      <c r="A875" s="3" t="s">
        <v>919</v>
      </c>
      <c r="B875" s="1">
        <f t="shared" si="65"/>
        <v>6</v>
      </c>
      <c r="C875" s="1">
        <f t="shared" si="66"/>
        <v>93404</v>
      </c>
      <c r="D875" s="1">
        <f t="shared" si="67"/>
        <v>681511</v>
      </c>
      <c r="F875" s="1">
        <f t="shared" si="68"/>
        <v>681372.90453512501</v>
      </c>
      <c r="H875" s="5">
        <f t="shared" si="69"/>
        <v>2.0263130730830504E-4</v>
      </c>
    </row>
    <row r="876" spans="1:8">
      <c r="A876" s="3" t="s">
        <v>920</v>
      </c>
      <c r="B876" s="1">
        <f t="shared" si="65"/>
        <v>6</v>
      </c>
      <c r="C876" s="1">
        <f t="shared" si="66"/>
        <v>93384</v>
      </c>
      <c r="D876" s="1">
        <f t="shared" si="67"/>
        <v>683282</v>
      </c>
      <c r="F876" s="1">
        <f t="shared" si="68"/>
        <v>683151.5936194493</v>
      </c>
      <c r="H876" s="5">
        <f t="shared" si="69"/>
        <v>1.9085294292942449E-4</v>
      </c>
    </row>
    <row r="877" spans="1:8">
      <c r="A877" s="3" t="s">
        <v>921</v>
      </c>
      <c r="B877" s="1">
        <f t="shared" si="65"/>
        <v>6</v>
      </c>
      <c r="C877" s="1">
        <f t="shared" si="66"/>
        <v>93364</v>
      </c>
      <c r="D877" s="1">
        <f t="shared" si="67"/>
        <v>685052</v>
      </c>
      <c r="F877" s="1">
        <f t="shared" si="68"/>
        <v>684930.59118026495</v>
      </c>
      <c r="H877" s="5">
        <f t="shared" si="69"/>
        <v>1.7722569926815804E-4</v>
      </c>
    </row>
    <row r="878" spans="1:8">
      <c r="A878" s="3" t="s">
        <v>922</v>
      </c>
      <c r="B878" s="1">
        <f t="shared" si="65"/>
        <v>6</v>
      </c>
      <c r="C878" s="1">
        <f t="shared" si="66"/>
        <v>93344</v>
      </c>
      <c r="D878" s="1">
        <f t="shared" si="67"/>
        <v>686832</v>
      </c>
      <c r="F878" s="1">
        <f t="shared" si="68"/>
        <v>686709.8973371624</v>
      </c>
      <c r="H878" s="5">
        <f t="shared" si="69"/>
        <v>1.7777660743471252E-4</v>
      </c>
    </row>
    <row r="879" spans="1:8">
      <c r="A879" s="3" t="s">
        <v>923</v>
      </c>
      <c r="B879" s="1">
        <f t="shared" si="65"/>
        <v>6</v>
      </c>
      <c r="C879" s="1">
        <f t="shared" si="66"/>
        <v>93324</v>
      </c>
      <c r="D879" s="1">
        <f t="shared" si="67"/>
        <v>688602</v>
      </c>
      <c r="F879" s="1">
        <f t="shared" si="68"/>
        <v>688489.5122098109</v>
      </c>
      <c r="H879" s="5">
        <f t="shared" si="69"/>
        <v>1.6335675787915424E-4</v>
      </c>
    </row>
    <row r="880" spans="1:8">
      <c r="A880" s="3" t="s">
        <v>924</v>
      </c>
      <c r="B880" s="1">
        <f t="shared" si="65"/>
        <v>6</v>
      </c>
      <c r="C880" s="1">
        <f t="shared" si="66"/>
        <v>93304</v>
      </c>
      <c r="D880" s="1">
        <f t="shared" si="67"/>
        <v>690382</v>
      </c>
      <c r="F880" s="1">
        <f t="shared" si="68"/>
        <v>690269.43591795815</v>
      </c>
      <c r="H880" s="5">
        <f t="shared" si="69"/>
        <v>1.6304608469202333E-4</v>
      </c>
    </row>
    <row r="881" spans="1:8">
      <c r="A881" s="3" t="s">
        <v>925</v>
      </c>
      <c r="B881" s="1">
        <f t="shared" si="65"/>
        <v>6</v>
      </c>
      <c r="C881" s="1">
        <f t="shared" si="66"/>
        <v>93284</v>
      </c>
      <c r="D881" s="1">
        <f t="shared" si="67"/>
        <v>692152</v>
      </c>
      <c r="F881" s="1">
        <f t="shared" si="68"/>
        <v>692049.66858140647</v>
      </c>
      <c r="H881" s="5">
        <f t="shared" si="69"/>
        <v>1.4784529784430376E-4</v>
      </c>
    </row>
    <row r="882" spans="1:8">
      <c r="A882" s="3" t="s">
        <v>926</v>
      </c>
      <c r="B882" s="1">
        <f t="shared" si="65"/>
        <v>6</v>
      </c>
      <c r="C882" s="1">
        <f t="shared" si="66"/>
        <v>93264</v>
      </c>
      <c r="D882" s="1">
        <f t="shared" si="67"/>
        <v>693923</v>
      </c>
      <c r="F882" s="1">
        <f t="shared" si="68"/>
        <v>693830.21032004629</v>
      </c>
      <c r="H882" s="5">
        <f t="shared" si="69"/>
        <v>1.3371754496350753E-4</v>
      </c>
    </row>
    <row r="883" spans="1:8">
      <c r="A883" s="3" t="s">
        <v>927</v>
      </c>
      <c r="B883" s="1">
        <f t="shared" si="65"/>
        <v>6</v>
      </c>
      <c r="C883" s="1">
        <f t="shared" si="66"/>
        <v>93244</v>
      </c>
      <c r="D883" s="1">
        <f t="shared" si="67"/>
        <v>695702</v>
      </c>
      <c r="F883" s="1">
        <f t="shared" si="68"/>
        <v>695611.06125384208</v>
      </c>
      <c r="H883" s="5">
        <f t="shared" si="69"/>
        <v>1.3071508513403323E-4</v>
      </c>
    </row>
    <row r="884" spans="1:8">
      <c r="A884" s="3" t="s">
        <v>928</v>
      </c>
      <c r="B884" s="1">
        <f t="shared" si="65"/>
        <v>6</v>
      </c>
      <c r="C884" s="1">
        <f t="shared" si="66"/>
        <v>93224</v>
      </c>
      <c r="D884" s="1">
        <f t="shared" si="67"/>
        <v>697472</v>
      </c>
      <c r="F884" s="1">
        <f t="shared" si="68"/>
        <v>697392.22150280746</v>
      </c>
      <c r="H884" s="5">
        <f t="shared" si="69"/>
        <v>1.1438236544627311E-4</v>
      </c>
    </row>
    <row r="885" spans="1:8">
      <c r="A885" s="3" t="s">
        <v>929</v>
      </c>
      <c r="B885" s="1">
        <f t="shared" si="65"/>
        <v>6</v>
      </c>
      <c r="C885" s="1">
        <f t="shared" si="66"/>
        <v>93204</v>
      </c>
      <c r="D885" s="1">
        <f t="shared" si="67"/>
        <v>699252</v>
      </c>
      <c r="F885" s="1">
        <f t="shared" si="68"/>
        <v>699173.69118705485</v>
      </c>
      <c r="H885" s="5">
        <f t="shared" si="69"/>
        <v>1.1198940145348149E-4</v>
      </c>
    </row>
    <row r="886" spans="1:8">
      <c r="A886" s="3" t="s">
        <v>930</v>
      </c>
      <c r="B886" s="1">
        <f t="shared" si="65"/>
        <v>6</v>
      </c>
      <c r="C886" s="1">
        <f t="shared" si="66"/>
        <v>93184</v>
      </c>
      <c r="D886" s="1">
        <f t="shared" si="67"/>
        <v>701022</v>
      </c>
      <c r="F886" s="1">
        <f t="shared" si="68"/>
        <v>700955.47042675503</v>
      </c>
      <c r="H886" s="5">
        <f t="shared" si="69"/>
        <v>9.4903688108182084E-5</v>
      </c>
    </row>
    <row r="887" spans="1:8">
      <c r="A887" s="3" t="s">
        <v>931</v>
      </c>
      <c r="B887" s="1">
        <f t="shared" si="65"/>
        <v>6</v>
      </c>
      <c r="C887" s="1">
        <f t="shared" si="66"/>
        <v>93164</v>
      </c>
      <c r="D887" s="1">
        <f t="shared" si="67"/>
        <v>702793</v>
      </c>
      <c r="F887" s="1">
        <f t="shared" si="68"/>
        <v>702737.55934215314</v>
      </c>
      <c r="H887" s="5">
        <f t="shared" si="69"/>
        <v>7.8886183907441376E-5</v>
      </c>
    </row>
    <row r="888" spans="1:8">
      <c r="A888" s="3" t="s">
        <v>932</v>
      </c>
      <c r="B888" s="1">
        <f t="shared" si="65"/>
        <v>6</v>
      </c>
      <c r="C888" s="1">
        <f t="shared" si="66"/>
        <v>93144</v>
      </c>
      <c r="D888" s="1">
        <f t="shared" si="67"/>
        <v>704572</v>
      </c>
      <c r="F888" s="1">
        <f t="shared" si="68"/>
        <v>704519.95805357292</v>
      </c>
      <c r="H888" s="5">
        <f t="shared" si="69"/>
        <v>7.3863205502179639E-5</v>
      </c>
    </row>
    <row r="889" spans="1:8">
      <c r="A889" s="3" t="s">
        <v>933</v>
      </c>
      <c r="B889" s="1">
        <f t="shared" si="65"/>
        <v>6</v>
      </c>
      <c r="C889" s="1">
        <f t="shared" si="66"/>
        <v>93124</v>
      </c>
      <c r="D889" s="1">
        <f t="shared" si="67"/>
        <v>706343</v>
      </c>
      <c r="F889" s="1">
        <f t="shared" si="68"/>
        <v>706302.66668140213</v>
      </c>
      <c r="H889" s="5">
        <f t="shared" si="69"/>
        <v>5.7101604458273034E-5</v>
      </c>
    </row>
    <row r="890" spans="1:8">
      <c r="A890" s="3" t="s">
        <v>934</v>
      </c>
      <c r="B890" s="1">
        <f t="shared" si="65"/>
        <v>6</v>
      </c>
      <c r="C890" s="1">
        <f t="shared" si="66"/>
        <v>93104</v>
      </c>
      <c r="D890" s="1">
        <f t="shared" si="67"/>
        <v>708113</v>
      </c>
      <c r="F890" s="1">
        <f t="shared" si="68"/>
        <v>708085.68534610723</v>
      </c>
      <c r="H890" s="5">
        <f t="shared" si="69"/>
        <v>3.8573863059664979E-5</v>
      </c>
    </row>
    <row r="891" spans="1:8">
      <c r="A891" s="3" t="s">
        <v>935</v>
      </c>
      <c r="B891" s="1">
        <f t="shared" si="65"/>
        <v>6</v>
      </c>
      <c r="C891" s="1">
        <f t="shared" si="66"/>
        <v>93084</v>
      </c>
      <c r="D891" s="1">
        <f t="shared" si="67"/>
        <v>709893</v>
      </c>
      <c r="F891" s="1">
        <f t="shared" si="68"/>
        <v>709869.01416822337</v>
      </c>
      <c r="H891" s="5">
        <f t="shared" si="69"/>
        <v>3.3787953644611033E-5</v>
      </c>
    </row>
    <row r="892" spans="1:8">
      <c r="A892" s="3" t="s">
        <v>936</v>
      </c>
      <c r="B892" s="1">
        <f t="shared" si="65"/>
        <v>6</v>
      </c>
      <c r="C892" s="1">
        <f t="shared" si="66"/>
        <v>93064</v>
      </c>
      <c r="D892" s="1">
        <f t="shared" si="67"/>
        <v>711663</v>
      </c>
      <c r="F892" s="1">
        <f t="shared" si="68"/>
        <v>711652.65326835995</v>
      </c>
      <c r="H892" s="5">
        <f t="shared" si="69"/>
        <v>1.4538807890882702E-5</v>
      </c>
    </row>
    <row r="893" spans="1:8">
      <c r="A893" s="3" t="s">
        <v>937</v>
      </c>
      <c r="B893" s="1">
        <f t="shared" si="65"/>
        <v>6</v>
      </c>
      <c r="C893" s="1">
        <f t="shared" si="66"/>
        <v>93044</v>
      </c>
      <c r="D893" s="1">
        <f t="shared" si="67"/>
        <v>713446</v>
      </c>
      <c r="F893" s="1">
        <f t="shared" si="68"/>
        <v>713436.60276720498</v>
      </c>
      <c r="H893" s="5">
        <f t="shared" si="69"/>
        <v>1.3171610458279634E-5</v>
      </c>
    </row>
    <row r="894" spans="1:8">
      <c r="A894" s="3" t="s">
        <v>938</v>
      </c>
      <c r="B894" s="1">
        <f t="shared" si="65"/>
        <v>6</v>
      </c>
      <c r="C894" s="1">
        <f t="shared" si="66"/>
        <v>93024</v>
      </c>
      <c r="D894" s="1">
        <f t="shared" si="67"/>
        <v>715237</v>
      </c>
      <c r="F894" s="1">
        <f t="shared" si="68"/>
        <v>715220.86278550513</v>
      </c>
      <c r="H894" s="5">
        <f t="shared" si="69"/>
        <v>2.2562052151761044E-5</v>
      </c>
    </row>
    <row r="895" spans="1:8">
      <c r="A895" s="3" t="s">
        <v>939</v>
      </c>
      <c r="B895" s="1">
        <f t="shared" si="65"/>
        <v>6</v>
      </c>
      <c r="C895" s="1">
        <f t="shared" si="66"/>
        <v>93004</v>
      </c>
      <c r="D895" s="1">
        <f t="shared" si="67"/>
        <v>717029</v>
      </c>
      <c r="F895" s="1">
        <f t="shared" si="68"/>
        <v>717005.43344409624</v>
      </c>
      <c r="H895" s="5">
        <f t="shared" si="69"/>
        <v>3.2866949459169509E-5</v>
      </c>
    </row>
    <row r="896" spans="1:8">
      <c r="A896" s="3" t="s">
        <v>940</v>
      </c>
      <c r="B896" s="1">
        <f t="shared" si="65"/>
        <v>6</v>
      </c>
      <c r="C896" s="1">
        <f t="shared" si="66"/>
        <v>92984</v>
      </c>
      <c r="D896" s="1">
        <f t="shared" si="67"/>
        <v>718830</v>
      </c>
      <c r="F896" s="1">
        <f t="shared" si="68"/>
        <v>718790.31486387795</v>
      </c>
      <c r="H896" s="5">
        <f t="shared" si="69"/>
        <v>5.5207957544964694E-5</v>
      </c>
    </row>
    <row r="897" spans="1:8">
      <c r="A897" s="3" t="s">
        <v>941</v>
      </c>
      <c r="B897" s="1">
        <f t="shared" si="65"/>
        <v>6</v>
      </c>
      <c r="C897" s="1">
        <f t="shared" si="66"/>
        <v>92964</v>
      </c>
      <c r="D897" s="1">
        <f t="shared" si="67"/>
        <v>720622</v>
      </c>
      <c r="F897" s="1">
        <f t="shared" si="68"/>
        <v>720575.50716582336</v>
      </c>
      <c r="H897" s="5">
        <f t="shared" si="69"/>
        <v>6.4517644724467707E-5</v>
      </c>
    </row>
    <row r="898" spans="1:8">
      <c r="A898" s="3" t="s">
        <v>942</v>
      </c>
      <c r="B898" s="1">
        <f t="shared" si="65"/>
        <v>6</v>
      </c>
      <c r="C898" s="1">
        <f t="shared" si="66"/>
        <v>92944</v>
      </c>
      <c r="D898" s="1">
        <f t="shared" si="67"/>
        <v>722423</v>
      </c>
      <c r="F898" s="1">
        <f t="shared" si="68"/>
        <v>722361.01047098474</v>
      </c>
      <c r="H898" s="5">
        <f t="shared" si="69"/>
        <v>8.5807800990920198E-5</v>
      </c>
    </row>
    <row r="899" spans="1:8">
      <c r="A899" s="3" t="s">
        <v>943</v>
      </c>
      <c r="B899" s="1">
        <f t="shared" si="65"/>
        <v>6</v>
      </c>
      <c r="C899" s="1">
        <f t="shared" si="66"/>
        <v>92924</v>
      </c>
      <c r="D899" s="1">
        <f t="shared" si="67"/>
        <v>724214</v>
      </c>
      <c r="F899" s="1">
        <f t="shared" si="68"/>
        <v>724146.82490047335</v>
      </c>
      <c r="H899" s="5">
        <f t="shared" si="69"/>
        <v>9.275586984875798E-5</v>
      </c>
    </row>
    <row r="900" spans="1:8">
      <c r="A900" s="3" t="s">
        <v>944</v>
      </c>
      <c r="B900" s="1">
        <f t="shared" ref="B900:B963" si="70">IF(ISERROR(SEARCH(" ",A900)), 0, SEARCH(" ",A900))</f>
        <v>6</v>
      </c>
      <c r="C900" s="1">
        <f t="shared" ref="C900:C963" si="71">IF(0=B900,-1,LEFT(A900,B900-1)+0)</f>
        <v>92904</v>
      </c>
      <c r="D900" s="1">
        <f t="shared" ref="D900:D963" si="72">IF(B900=0,-1,RIGHT(A900,LEN(A900)-B900)+0)</f>
        <v>726006</v>
      </c>
      <c r="F900" s="1">
        <f t="shared" ref="F900:F963" si="73">IF(C900&lt;0,443300000,44330*(1-POWER(C900/$A$1,1/5.255))*1000)</f>
        <v>725932.95057549386</v>
      </c>
      <c r="H900" s="5">
        <f t="shared" ref="H900:H963" si="74">IF(D900&gt;0,ABS((F900-D900)/D900),0)</f>
        <v>1.0061821046402069E-4</v>
      </c>
    </row>
    <row r="901" spans="1:8">
      <c r="A901" s="3" t="s">
        <v>945</v>
      </c>
      <c r="B901" s="1">
        <f t="shared" si="70"/>
        <v>6</v>
      </c>
      <c r="C901" s="1">
        <f t="shared" si="71"/>
        <v>92884</v>
      </c>
      <c r="D901" s="1">
        <f t="shared" si="72"/>
        <v>727807</v>
      </c>
      <c r="F901" s="1">
        <f t="shared" si="73"/>
        <v>727719.38761730993</v>
      </c>
      <c r="H901" s="5">
        <f t="shared" si="74"/>
        <v>1.203785930749127E-4</v>
      </c>
    </row>
    <row r="902" spans="1:8">
      <c r="A902" s="3" t="s">
        <v>946</v>
      </c>
      <c r="B902" s="1">
        <f t="shared" si="70"/>
        <v>6</v>
      </c>
      <c r="C902" s="1">
        <f t="shared" si="71"/>
        <v>92864</v>
      </c>
      <c r="D902" s="1">
        <f t="shared" si="72"/>
        <v>729599</v>
      </c>
      <c r="F902" s="1">
        <f t="shared" si="73"/>
        <v>729506.13614725927</v>
      </c>
      <c r="H902" s="5">
        <f t="shared" si="74"/>
        <v>1.272806743714439E-4</v>
      </c>
    </row>
    <row r="903" spans="1:8">
      <c r="A903" s="3" t="s">
        <v>947</v>
      </c>
      <c r="B903" s="1">
        <f t="shared" si="70"/>
        <v>6</v>
      </c>
      <c r="C903" s="1">
        <f t="shared" si="71"/>
        <v>92844</v>
      </c>
      <c r="D903" s="1">
        <f t="shared" si="72"/>
        <v>731390</v>
      </c>
      <c r="F903" s="1">
        <f t="shared" si="73"/>
        <v>731293.19628675818</v>
      </c>
      <c r="H903" s="5">
        <f t="shared" si="74"/>
        <v>1.323558063985355E-4</v>
      </c>
    </row>
    <row r="904" spans="1:8">
      <c r="A904" s="3" t="s">
        <v>948</v>
      </c>
      <c r="B904" s="1">
        <f t="shared" si="70"/>
        <v>6</v>
      </c>
      <c r="C904" s="1">
        <f t="shared" si="71"/>
        <v>92824</v>
      </c>
      <c r="D904" s="1">
        <f t="shared" si="72"/>
        <v>733191</v>
      </c>
      <c r="F904" s="1">
        <f t="shared" si="73"/>
        <v>733080.56815729674</v>
      </c>
      <c r="H904" s="5">
        <f t="shared" si="74"/>
        <v>1.5061811001942989E-4</v>
      </c>
    </row>
    <row r="905" spans="1:8">
      <c r="A905" s="3" t="s">
        <v>949</v>
      </c>
      <c r="B905" s="1">
        <f t="shared" si="70"/>
        <v>6</v>
      </c>
      <c r="C905" s="1">
        <f t="shared" si="71"/>
        <v>92804</v>
      </c>
      <c r="D905" s="1">
        <f t="shared" si="72"/>
        <v>734983</v>
      </c>
      <c r="F905" s="1">
        <f t="shared" si="73"/>
        <v>734868.25188043423</v>
      </c>
      <c r="H905" s="5">
        <f t="shared" si="74"/>
        <v>1.5612350158544441E-4</v>
      </c>
    </row>
    <row r="906" spans="1:8">
      <c r="A906" s="3" t="s">
        <v>950</v>
      </c>
      <c r="B906" s="1">
        <f t="shared" si="70"/>
        <v>6</v>
      </c>
      <c r="C906" s="1">
        <f t="shared" si="71"/>
        <v>92784</v>
      </c>
      <c r="D906" s="1">
        <f t="shared" si="72"/>
        <v>736784</v>
      </c>
      <c r="F906" s="1">
        <f t="shared" si="73"/>
        <v>736656.24757780309</v>
      </c>
      <c r="H906" s="5">
        <f t="shared" si="74"/>
        <v>1.7339196046182735E-4</v>
      </c>
    </row>
    <row r="907" spans="1:8">
      <c r="A907" s="3" t="s">
        <v>951</v>
      </c>
      <c r="B907" s="1">
        <f t="shared" si="70"/>
        <v>6</v>
      </c>
      <c r="C907" s="1">
        <f t="shared" si="71"/>
        <v>92764</v>
      </c>
      <c r="D907" s="1">
        <f t="shared" si="72"/>
        <v>738576</v>
      </c>
      <c r="F907" s="1">
        <f t="shared" si="73"/>
        <v>738444.55537111545</v>
      </c>
      <c r="H907" s="5">
        <f t="shared" si="74"/>
        <v>1.779703495436491E-4</v>
      </c>
    </row>
    <row r="908" spans="1:8">
      <c r="A908" s="3" t="s">
        <v>952</v>
      </c>
      <c r="B908" s="1">
        <f t="shared" si="70"/>
        <v>6</v>
      </c>
      <c r="C908" s="1">
        <f t="shared" si="71"/>
        <v>92744</v>
      </c>
      <c r="D908" s="1">
        <f t="shared" si="72"/>
        <v>740367</v>
      </c>
      <c r="F908" s="1">
        <f t="shared" si="73"/>
        <v>740233.17538215639</v>
      </c>
      <c r="H908" s="5">
        <f t="shared" si="74"/>
        <v>1.8075443373841529E-4</v>
      </c>
    </row>
    <row r="909" spans="1:8">
      <c r="A909" s="3" t="s">
        <v>953</v>
      </c>
      <c r="B909" s="1">
        <f t="shared" si="70"/>
        <v>6</v>
      </c>
      <c r="C909" s="1">
        <f t="shared" si="71"/>
        <v>92724</v>
      </c>
      <c r="D909" s="1">
        <f t="shared" si="72"/>
        <v>742168</v>
      </c>
      <c r="F909" s="1">
        <f t="shared" si="73"/>
        <v>742022.10773277574</v>
      </c>
      <c r="H909" s="5">
        <f t="shared" si="74"/>
        <v>1.9657579850419643E-4</v>
      </c>
    </row>
    <row r="910" spans="1:8">
      <c r="A910" s="3" t="s">
        <v>954</v>
      </c>
      <c r="B910" s="1">
        <f t="shared" si="70"/>
        <v>6</v>
      </c>
      <c r="C910" s="1">
        <f t="shared" si="71"/>
        <v>92704</v>
      </c>
      <c r="D910" s="1">
        <f t="shared" si="72"/>
        <v>743960</v>
      </c>
      <c r="F910" s="1">
        <f t="shared" si="73"/>
        <v>743811.3525449062</v>
      </c>
      <c r="H910" s="5">
        <f t="shared" si="74"/>
        <v>1.9980570876633165E-4</v>
      </c>
    </row>
    <row r="911" spans="1:8">
      <c r="A911" s="3" t="s">
        <v>955</v>
      </c>
      <c r="B911" s="1">
        <f t="shared" si="70"/>
        <v>6</v>
      </c>
      <c r="C911" s="1">
        <f t="shared" si="71"/>
        <v>92684</v>
      </c>
      <c r="D911" s="1">
        <f t="shared" si="72"/>
        <v>745761</v>
      </c>
      <c r="F911" s="1">
        <f t="shared" si="73"/>
        <v>745600.90994055488</v>
      </c>
      <c r="H911" s="5">
        <f t="shared" si="74"/>
        <v>2.1466670883181502E-4</v>
      </c>
    </row>
    <row r="912" spans="1:8">
      <c r="A912" s="3" t="s">
        <v>956</v>
      </c>
      <c r="B912" s="1">
        <f t="shared" si="70"/>
        <v>6</v>
      </c>
      <c r="C912" s="1">
        <f t="shared" si="71"/>
        <v>92664</v>
      </c>
      <c r="D912" s="1">
        <f t="shared" si="72"/>
        <v>747553</v>
      </c>
      <c r="F912" s="1">
        <f t="shared" si="73"/>
        <v>747390.78004179266</v>
      </c>
      <c r="H912" s="5">
        <f t="shared" si="74"/>
        <v>2.1700128045414464E-4</v>
      </c>
    </row>
    <row r="913" spans="1:8">
      <c r="A913" s="3" t="s">
        <v>957</v>
      </c>
      <c r="B913" s="1">
        <f t="shared" si="70"/>
        <v>6</v>
      </c>
      <c r="C913" s="1">
        <f t="shared" si="71"/>
        <v>92644</v>
      </c>
      <c r="D913" s="1">
        <f t="shared" si="72"/>
        <v>749344</v>
      </c>
      <c r="F913" s="1">
        <f t="shared" si="73"/>
        <v>749180.96297077904</v>
      </c>
      <c r="H913" s="5">
        <f t="shared" si="74"/>
        <v>2.1757300948690514E-4</v>
      </c>
    </row>
    <row r="914" spans="1:8">
      <c r="A914" s="3" t="s">
        <v>958</v>
      </c>
      <c r="B914" s="1">
        <f t="shared" si="70"/>
        <v>6</v>
      </c>
      <c r="C914" s="1">
        <f t="shared" si="71"/>
        <v>92624</v>
      </c>
      <c r="D914" s="1">
        <f t="shared" si="72"/>
        <v>751145</v>
      </c>
      <c r="F914" s="1">
        <f t="shared" si="73"/>
        <v>750971.45884973265</v>
      </c>
      <c r="H914" s="5">
        <f t="shared" si="74"/>
        <v>2.3103548618090029E-4</v>
      </c>
    </row>
    <row r="915" spans="1:8">
      <c r="A915" s="3" t="s">
        <v>959</v>
      </c>
      <c r="B915" s="1">
        <f t="shared" si="70"/>
        <v>6</v>
      </c>
      <c r="C915" s="1">
        <f t="shared" si="71"/>
        <v>92604</v>
      </c>
      <c r="D915" s="1">
        <f t="shared" si="72"/>
        <v>752937</v>
      </c>
      <c r="F915" s="1">
        <f t="shared" si="73"/>
        <v>752762.26780096057</v>
      </c>
      <c r="H915" s="5">
        <f t="shared" si="74"/>
        <v>2.3206748909859208E-4</v>
      </c>
    </row>
    <row r="916" spans="1:8">
      <c r="A916" s="3" t="s">
        <v>960</v>
      </c>
      <c r="B916" s="1">
        <f t="shared" si="70"/>
        <v>6</v>
      </c>
      <c r="C916" s="1">
        <f t="shared" si="71"/>
        <v>92584</v>
      </c>
      <c r="D916" s="1">
        <f t="shared" si="72"/>
        <v>754729</v>
      </c>
      <c r="F916" s="1">
        <f t="shared" si="73"/>
        <v>754553.38994683395</v>
      </c>
      <c r="H916" s="5">
        <f t="shared" si="74"/>
        <v>2.3267961502214518E-4</v>
      </c>
    </row>
    <row r="917" spans="1:8">
      <c r="A917" s="3" t="s">
        <v>961</v>
      </c>
      <c r="B917" s="1">
        <f t="shared" si="70"/>
        <v>6</v>
      </c>
      <c r="C917" s="1">
        <f t="shared" si="71"/>
        <v>92564</v>
      </c>
      <c r="D917" s="1">
        <f t="shared" si="72"/>
        <v>756530</v>
      </c>
      <c r="F917" s="1">
        <f t="shared" si="73"/>
        <v>756344.82540980249</v>
      </c>
      <c r="H917" s="5">
        <f t="shared" si="74"/>
        <v>2.4476833727348315E-4</v>
      </c>
    </row>
    <row r="918" spans="1:8">
      <c r="A918" s="3" t="s">
        <v>962</v>
      </c>
      <c r="B918" s="1">
        <f t="shared" si="70"/>
        <v>6</v>
      </c>
      <c r="C918" s="1">
        <f t="shared" si="71"/>
        <v>92544</v>
      </c>
      <c r="D918" s="1">
        <f t="shared" si="72"/>
        <v>758321</v>
      </c>
      <c r="F918" s="1">
        <f t="shared" si="73"/>
        <v>758136.57431238529</v>
      </c>
      <c r="H918" s="5">
        <f t="shared" si="74"/>
        <v>2.4320266432646852E-4</v>
      </c>
    </row>
    <row r="919" spans="1:8">
      <c r="A919" s="3" t="s">
        <v>963</v>
      </c>
      <c r="B919" s="1">
        <f t="shared" si="70"/>
        <v>6</v>
      </c>
      <c r="C919" s="1">
        <f t="shared" si="71"/>
        <v>92524</v>
      </c>
      <c r="D919" s="1">
        <f t="shared" si="72"/>
        <v>760122</v>
      </c>
      <c r="F919" s="1">
        <f t="shared" si="73"/>
        <v>759928.63677718444</v>
      </c>
      <c r="H919" s="5">
        <f t="shared" si="74"/>
        <v>2.5438445777856979E-4</v>
      </c>
    </row>
    <row r="920" spans="1:8">
      <c r="A920" s="3" t="s">
        <v>964</v>
      </c>
      <c r="B920" s="1">
        <f t="shared" si="70"/>
        <v>6</v>
      </c>
      <c r="C920" s="1">
        <f t="shared" si="71"/>
        <v>92504</v>
      </c>
      <c r="D920" s="1">
        <f t="shared" si="72"/>
        <v>761914</v>
      </c>
      <c r="F920" s="1">
        <f t="shared" si="73"/>
        <v>761721.01292687154</v>
      </c>
      <c r="H920" s="5">
        <f t="shared" si="74"/>
        <v>2.5329246230999943E-4</v>
      </c>
    </row>
    <row r="921" spans="1:8">
      <c r="A921" s="3" t="s">
        <v>965</v>
      </c>
      <c r="B921" s="1">
        <f t="shared" si="70"/>
        <v>6</v>
      </c>
      <c r="C921" s="1">
        <f t="shared" si="71"/>
        <v>92484</v>
      </c>
      <c r="D921" s="1">
        <f t="shared" si="72"/>
        <v>763706</v>
      </c>
      <c r="F921" s="1">
        <f t="shared" si="73"/>
        <v>763513.70288418687</v>
      </c>
      <c r="H921" s="5">
        <f t="shared" si="74"/>
        <v>2.5179469038232754E-4</v>
      </c>
    </row>
    <row r="922" spans="1:8">
      <c r="A922" s="3" t="s">
        <v>966</v>
      </c>
      <c r="B922" s="1">
        <f t="shared" si="70"/>
        <v>6</v>
      </c>
      <c r="C922" s="1">
        <f t="shared" si="71"/>
        <v>92464</v>
      </c>
      <c r="D922" s="1">
        <f t="shared" si="72"/>
        <v>765507</v>
      </c>
      <c r="F922" s="1">
        <f t="shared" si="73"/>
        <v>765306.70677196397</v>
      </c>
      <c r="H922" s="5">
        <f t="shared" si="74"/>
        <v>2.6164780731727542E-4</v>
      </c>
    </row>
    <row r="923" spans="1:8">
      <c r="A923" s="3" t="s">
        <v>967</v>
      </c>
      <c r="B923" s="1">
        <f t="shared" si="70"/>
        <v>6</v>
      </c>
      <c r="C923" s="1">
        <f t="shared" si="71"/>
        <v>92444</v>
      </c>
      <c r="D923" s="1">
        <f t="shared" si="72"/>
        <v>767298</v>
      </c>
      <c r="F923" s="1">
        <f t="shared" si="73"/>
        <v>767100.02471308585</v>
      </c>
      <c r="H923" s="5">
        <f t="shared" si="74"/>
        <v>2.5801616440307689E-4</v>
      </c>
    </row>
    <row r="924" spans="1:8">
      <c r="A924" s="3" t="s">
        <v>968</v>
      </c>
      <c r="B924" s="1">
        <f t="shared" si="70"/>
        <v>6</v>
      </c>
      <c r="C924" s="1">
        <f t="shared" si="71"/>
        <v>92424</v>
      </c>
      <c r="D924" s="1">
        <f t="shared" si="72"/>
        <v>769099</v>
      </c>
      <c r="F924" s="1">
        <f t="shared" si="73"/>
        <v>768893.65683052922</v>
      </c>
      <c r="H924" s="5">
        <f t="shared" si="74"/>
        <v>2.6699185601695405E-4</v>
      </c>
    </row>
    <row r="925" spans="1:8">
      <c r="A925" s="3" t="s">
        <v>969</v>
      </c>
      <c r="B925" s="1">
        <f t="shared" si="70"/>
        <v>6</v>
      </c>
      <c r="C925" s="1">
        <f t="shared" si="71"/>
        <v>92404</v>
      </c>
      <c r="D925" s="1">
        <f t="shared" si="72"/>
        <v>770891</v>
      </c>
      <c r="F925" s="1">
        <f t="shared" si="73"/>
        <v>770687.60324733926</v>
      </c>
      <c r="H925" s="5">
        <f t="shared" si="74"/>
        <v>2.638463189487811E-4</v>
      </c>
    </row>
    <row r="926" spans="1:8">
      <c r="A926" s="3" t="s">
        <v>970</v>
      </c>
      <c r="B926" s="1">
        <f t="shared" si="70"/>
        <v>6</v>
      </c>
      <c r="C926" s="1">
        <f t="shared" si="71"/>
        <v>92384</v>
      </c>
      <c r="D926" s="1">
        <f t="shared" si="72"/>
        <v>772683</v>
      </c>
      <c r="F926" s="1">
        <f t="shared" si="73"/>
        <v>772481.86408663029</v>
      </c>
      <c r="H926" s="5">
        <f t="shared" si="74"/>
        <v>2.6030844909194522E-4</v>
      </c>
    </row>
    <row r="927" spans="1:8">
      <c r="A927" s="3" t="s">
        <v>971</v>
      </c>
      <c r="B927" s="1">
        <f t="shared" si="70"/>
        <v>6</v>
      </c>
      <c r="C927" s="1">
        <f t="shared" si="71"/>
        <v>92364</v>
      </c>
      <c r="D927" s="1">
        <f t="shared" si="72"/>
        <v>774484</v>
      </c>
      <c r="F927" s="1">
        <f t="shared" si="73"/>
        <v>774276.43947160523</v>
      </c>
      <c r="H927" s="5">
        <f t="shared" si="74"/>
        <v>2.6799847174992144E-4</v>
      </c>
    </row>
    <row r="928" spans="1:8">
      <c r="A928" s="3" t="s">
        <v>972</v>
      </c>
      <c r="B928" s="1">
        <f t="shared" si="70"/>
        <v>6</v>
      </c>
      <c r="C928" s="1">
        <f t="shared" si="71"/>
        <v>92344</v>
      </c>
      <c r="D928" s="1">
        <f t="shared" si="72"/>
        <v>776275</v>
      </c>
      <c r="F928" s="1">
        <f t="shared" si="73"/>
        <v>776071.32952553092</v>
      </c>
      <c r="H928" s="5">
        <f t="shared" si="74"/>
        <v>2.6236897294010453E-4</v>
      </c>
    </row>
    <row r="929" spans="1:8">
      <c r="A929" s="3" t="s">
        <v>973</v>
      </c>
      <c r="B929" s="1">
        <f t="shared" si="70"/>
        <v>6</v>
      </c>
      <c r="C929" s="1">
        <f t="shared" si="71"/>
        <v>92324</v>
      </c>
      <c r="D929" s="1">
        <f t="shared" si="72"/>
        <v>778067</v>
      </c>
      <c r="F929" s="1">
        <f t="shared" si="73"/>
        <v>777866.53437175299</v>
      </c>
      <c r="H929" s="5">
        <f t="shared" si="74"/>
        <v>2.5764571463255683E-4</v>
      </c>
    </row>
    <row r="930" spans="1:8">
      <c r="A930" s="3" t="s">
        <v>974</v>
      </c>
      <c r="B930" s="1">
        <f t="shared" si="70"/>
        <v>6</v>
      </c>
      <c r="C930" s="1">
        <f t="shared" si="71"/>
        <v>92304</v>
      </c>
      <c r="D930" s="1">
        <f t="shared" si="72"/>
        <v>779868</v>
      </c>
      <c r="F930" s="1">
        <f t="shared" si="73"/>
        <v>779662.054133686</v>
      </c>
      <c r="H930" s="5">
        <f t="shared" si="74"/>
        <v>2.6407785203905762E-4</v>
      </c>
    </row>
    <row r="931" spans="1:8">
      <c r="A931" s="3" t="s">
        <v>975</v>
      </c>
      <c r="B931" s="1">
        <f t="shared" si="70"/>
        <v>6</v>
      </c>
      <c r="C931" s="1">
        <f t="shared" si="71"/>
        <v>92284</v>
      </c>
      <c r="D931" s="1">
        <f t="shared" si="72"/>
        <v>781660</v>
      </c>
      <c r="F931" s="1">
        <f t="shared" si="73"/>
        <v>781457.88893482799</v>
      </c>
      <c r="H931" s="5">
        <f t="shared" si="74"/>
        <v>2.5856646773790169E-4</v>
      </c>
    </row>
    <row r="932" spans="1:8">
      <c r="A932" s="3" t="s">
        <v>976</v>
      </c>
      <c r="B932" s="1">
        <f t="shared" si="70"/>
        <v>6</v>
      </c>
      <c r="C932" s="1">
        <f t="shared" si="71"/>
        <v>92264</v>
      </c>
      <c r="D932" s="1">
        <f t="shared" si="72"/>
        <v>783461</v>
      </c>
      <c r="F932" s="1">
        <f t="shared" si="73"/>
        <v>783254.03889875603</v>
      </c>
      <c r="H932" s="5">
        <f t="shared" si="74"/>
        <v>2.6416260827784782E-4</v>
      </c>
    </row>
    <row r="933" spans="1:8">
      <c r="A933" s="3" t="s">
        <v>977</v>
      </c>
      <c r="B933" s="1">
        <f t="shared" si="70"/>
        <v>6</v>
      </c>
      <c r="C933" s="1">
        <f t="shared" si="71"/>
        <v>92244</v>
      </c>
      <c r="D933" s="1">
        <f t="shared" si="72"/>
        <v>785252</v>
      </c>
      <c r="F933" s="1">
        <f t="shared" si="73"/>
        <v>785050.50414910587</v>
      </c>
      <c r="H933" s="5">
        <f t="shared" si="74"/>
        <v>2.5660023902407696E-4</v>
      </c>
    </row>
    <row r="934" spans="1:8">
      <c r="A934" s="3" t="s">
        <v>978</v>
      </c>
      <c r="B934" s="1">
        <f t="shared" si="70"/>
        <v>6</v>
      </c>
      <c r="C934" s="1">
        <f t="shared" si="71"/>
        <v>92224</v>
      </c>
      <c r="D934" s="1">
        <f t="shared" si="72"/>
        <v>787044</v>
      </c>
      <c r="F934" s="1">
        <f t="shared" si="73"/>
        <v>786847.2848096072</v>
      </c>
      <c r="H934" s="5">
        <f t="shared" si="74"/>
        <v>2.4994179536697118E-4</v>
      </c>
    </row>
    <row r="935" spans="1:8">
      <c r="A935" s="3" t="s">
        <v>979</v>
      </c>
      <c r="B935" s="1">
        <f t="shared" si="70"/>
        <v>6</v>
      </c>
      <c r="C935" s="1">
        <f t="shared" si="71"/>
        <v>92204</v>
      </c>
      <c r="D935" s="1">
        <f t="shared" si="72"/>
        <v>788845</v>
      </c>
      <c r="F935" s="1">
        <f t="shared" si="73"/>
        <v>788644.38100404374</v>
      </c>
      <c r="H935" s="5">
        <f t="shared" si="74"/>
        <v>2.5431991830620926E-4</v>
      </c>
    </row>
    <row r="936" spans="1:8">
      <c r="A936" s="3" t="s">
        <v>980</v>
      </c>
      <c r="B936" s="1">
        <f t="shared" si="70"/>
        <v>6</v>
      </c>
      <c r="C936" s="1">
        <f t="shared" si="71"/>
        <v>92184</v>
      </c>
      <c r="D936" s="1">
        <f t="shared" si="72"/>
        <v>790637</v>
      </c>
      <c r="F936" s="1">
        <f t="shared" si="73"/>
        <v>790441.79285630235</v>
      </c>
      <c r="H936" s="5">
        <f t="shared" si="74"/>
        <v>2.4689856874602988E-4</v>
      </c>
    </row>
    <row r="937" spans="1:8">
      <c r="A937" s="3" t="s">
        <v>981</v>
      </c>
      <c r="B937" s="1">
        <f t="shared" si="70"/>
        <v>6</v>
      </c>
      <c r="C937" s="1">
        <f t="shared" si="71"/>
        <v>92164</v>
      </c>
      <c r="D937" s="1">
        <f t="shared" si="72"/>
        <v>792438</v>
      </c>
      <c r="F937" s="1">
        <f t="shared" si="73"/>
        <v>792239.52049031912</v>
      </c>
      <c r="H937" s="5">
        <f t="shared" si="74"/>
        <v>2.5046692571643609E-4</v>
      </c>
    </row>
    <row r="938" spans="1:8">
      <c r="A938" s="3" t="s">
        <v>982</v>
      </c>
      <c r="B938" s="1">
        <f t="shared" si="70"/>
        <v>6</v>
      </c>
      <c r="C938" s="1">
        <f t="shared" si="71"/>
        <v>92144</v>
      </c>
      <c r="D938" s="1">
        <f t="shared" si="72"/>
        <v>794229</v>
      </c>
      <c r="F938" s="1">
        <f t="shared" si="73"/>
        <v>794037.56403012387</v>
      </c>
      <c r="H938" s="5">
        <f t="shared" si="74"/>
        <v>2.4103371933803153E-4</v>
      </c>
    </row>
    <row r="939" spans="1:8">
      <c r="A939" s="3" t="s">
        <v>983</v>
      </c>
      <c r="B939" s="1">
        <f t="shared" si="70"/>
        <v>6</v>
      </c>
      <c r="C939" s="1">
        <f t="shared" si="71"/>
        <v>92124</v>
      </c>
      <c r="D939" s="1">
        <f t="shared" si="72"/>
        <v>796021</v>
      </c>
      <c r="F939" s="1">
        <f t="shared" si="73"/>
        <v>795835.92359981034</v>
      </c>
      <c r="H939" s="5">
        <f t="shared" si="74"/>
        <v>2.325019065950025E-4</v>
      </c>
    </row>
    <row r="940" spans="1:8">
      <c r="A940" s="3" t="s">
        <v>984</v>
      </c>
      <c r="B940" s="1">
        <f t="shared" si="70"/>
        <v>6</v>
      </c>
      <c r="C940" s="1">
        <f t="shared" si="71"/>
        <v>92104</v>
      </c>
      <c r="D940" s="1">
        <f t="shared" si="72"/>
        <v>797822</v>
      </c>
      <c r="F940" s="1">
        <f t="shared" si="73"/>
        <v>797634.59932355594</v>
      </c>
      <c r="H940" s="5">
        <f t="shared" si="74"/>
        <v>2.3489033449072155E-4</v>
      </c>
    </row>
    <row r="941" spans="1:8">
      <c r="A941" s="3" t="s">
        <v>985</v>
      </c>
      <c r="B941" s="1">
        <f t="shared" si="70"/>
        <v>6</v>
      </c>
      <c r="C941" s="1">
        <f t="shared" si="71"/>
        <v>92084</v>
      </c>
      <c r="D941" s="1">
        <f t="shared" si="72"/>
        <v>799614</v>
      </c>
      <c r="F941" s="1">
        <f t="shared" si="73"/>
        <v>799433.59132560669</v>
      </c>
      <c r="H941" s="5">
        <f t="shared" si="74"/>
        <v>2.2561970449906437E-4</v>
      </c>
    </row>
    <row r="942" spans="1:8">
      <c r="A942" s="3" t="s">
        <v>986</v>
      </c>
      <c r="B942" s="1">
        <f t="shared" si="70"/>
        <v>6</v>
      </c>
      <c r="C942" s="1">
        <f t="shared" si="71"/>
        <v>92064</v>
      </c>
      <c r="D942" s="1">
        <f t="shared" si="72"/>
        <v>801405</v>
      </c>
      <c r="F942" s="1">
        <f t="shared" si="73"/>
        <v>801232.89973029273</v>
      </c>
      <c r="H942" s="5">
        <f t="shared" si="74"/>
        <v>2.1474818563306823E-4</v>
      </c>
    </row>
    <row r="943" spans="1:8">
      <c r="A943" s="3" t="s">
        <v>987</v>
      </c>
      <c r="B943" s="1">
        <f t="shared" si="70"/>
        <v>6</v>
      </c>
      <c r="C943" s="1">
        <f t="shared" si="71"/>
        <v>92044</v>
      </c>
      <c r="D943" s="1">
        <f t="shared" si="72"/>
        <v>803206</v>
      </c>
      <c r="F943" s="1">
        <f t="shared" si="73"/>
        <v>803032.5246620127</v>
      </c>
      <c r="H943" s="5">
        <f t="shared" si="74"/>
        <v>2.1597863809197143E-4</v>
      </c>
    </row>
    <row r="944" spans="1:8">
      <c r="A944" s="3" t="s">
        <v>988</v>
      </c>
      <c r="B944" s="1">
        <f t="shared" si="70"/>
        <v>6</v>
      </c>
      <c r="C944" s="1">
        <f t="shared" si="71"/>
        <v>92024</v>
      </c>
      <c r="D944" s="1">
        <f t="shared" si="72"/>
        <v>804998</v>
      </c>
      <c r="F944" s="1">
        <f t="shared" si="73"/>
        <v>804832.46624524449</v>
      </c>
      <c r="H944" s="5">
        <f t="shared" si="74"/>
        <v>2.0563250437331525E-4</v>
      </c>
    </row>
    <row r="945" spans="1:8">
      <c r="A945" s="3" t="s">
        <v>989</v>
      </c>
      <c r="B945" s="1">
        <f t="shared" si="70"/>
        <v>6</v>
      </c>
      <c r="C945" s="1">
        <f t="shared" si="71"/>
        <v>92004</v>
      </c>
      <c r="D945" s="1">
        <f t="shared" si="72"/>
        <v>806799</v>
      </c>
      <c r="F945" s="1">
        <f t="shared" si="73"/>
        <v>806632.72460454423</v>
      </c>
      <c r="H945" s="5">
        <f t="shared" si="74"/>
        <v>2.0609271386772937E-4</v>
      </c>
    </row>
    <row r="946" spans="1:8">
      <c r="A946" s="3" t="s">
        <v>990</v>
      </c>
      <c r="B946" s="1">
        <f t="shared" si="70"/>
        <v>6</v>
      </c>
      <c r="C946" s="1">
        <f t="shared" si="71"/>
        <v>91984</v>
      </c>
      <c r="D946" s="1">
        <f t="shared" si="72"/>
        <v>808591</v>
      </c>
      <c r="F946" s="1">
        <f t="shared" si="73"/>
        <v>808433.29986454209</v>
      </c>
      <c r="H946" s="5">
        <f t="shared" si="74"/>
        <v>1.9503078250674509E-4</v>
      </c>
    </row>
    <row r="947" spans="1:8">
      <c r="A947" s="3" t="s">
        <v>991</v>
      </c>
      <c r="B947" s="1">
        <f t="shared" si="70"/>
        <v>6</v>
      </c>
      <c r="C947" s="1">
        <f t="shared" si="71"/>
        <v>91964</v>
      </c>
      <c r="D947" s="1">
        <f t="shared" si="72"/>
        <v>810382</v>
      </c>
      <c r="F947" s="1">
        <f t="shared" si="73"/>
        <v>810234.19214994204</v>
      </c>
      <c r="H947" s="5">
        <f t="shared" si="74"/>
        <v>1.8239280988220085E-4</v>
      </c>
    </row>
    <row r="948" spans="1:8">
      <c r="A948" s="3" t="s">
        <v>992</v>
      </c>
      <c r="B948" s="1">
        <f t="shared" si="70"/>
        <v>6</v>
      </c>
      <c r="C948" s="1">
        <f t="shared" si="71"/>
        <v>91944</v>
      </c>
      <c r="D948" s="1">
        <f t="shared" si="72"/>
        <v>812183</v>
      </c>
      <c r="F948" s="1">
        <f t="shared" si="73"/>
        <v>812035.40158552176</v>
      </c>
      <c r="H948" s="5">
        <f t="shared" si="74"/>
        <v>1.8173048989974115E-4</v>
      </c>
    </row>
    <row r="949" spans="1:8">
      <c r="A949" s="3" t="s">
        <v>993</v>
      </c>
      <c r="B949" s="1">
        <f t="shared" si="70"/>
        <v>6</v>
      </c>
      <c r="C949" s="1">
        <f t="shared" si="71"/>
        <v>91924</v>
      </c>
      <c r="D949" s="1">
        <f t="shared" si="72"/>
        <v>813975</v>
      </c>
      <c r="F949" s="1">
        <f t="shared" si="73"/>
        <v>813836.92829614785</v>
      </c>
      <c r="H949" s="5">
        <f t="shared" si="74"/>
        <v>1.6962646746172095E-4</v>
      </c>
    </row>
    <row r="950" spans="1:8">
      <c r="A950" s="3" t="s">
        <v>994</v>
      </c>
      <c r="B950" s="1">
        <f t="shared" si="70"/>
        <v>6</v>
      </c>
      <c r="C950" s="1">
        <f t="shared" si="71"/>
        <v>91904</v>
      </c>
      <c r="D950" s="1">
        <f t="shared" si="72"/>
        <v>815776</v>
      </c>
      <c r="F950" s="1">
        <f t="shared" si="73"/>
        <v>815638.7724067457</v>
      </c>
      <c r="H950" s="5">
        <f t="shared" si="74"/>
        <v>1.6821724744819409E-4</v>
      </c>
    </row>
    <row r="951" spans="1:8">
      <c r="A951" s="3" t="s">
        <v>995</v>
      </c>
      <c r="B951" s="1">
        <f t="shared" si="70"/>
        <v>6</v>
      </c>
      <c r="C951" s="1">
        <f t="shared" si="71"/>
        <v>91884</v>
      </c>
      <c r="D951" s="1">
        <f t="shared" si="72"/>
        <v>817568</v>
      </c>
      <c r="F951" s="1">
        <f t="shared" si="73"/>
        <v>817440.9340423391</v>
      </c>
      <c r="H951" s="5">
        <f t="shared" si="74"/>
        <v>1.554194362559484E-4</v>
      </c>
    </row>
    <row r="952" spans="1:8">
      <c r="A952" s="3" t="s">
        <v>996</v>
      </c>
      <c r="B952" s="1">
        <f t="shared" si="70"/>
        <v>6</v>
      </c>
      <c r="C952" s="1">
        <f t="shared" si="71"/>
        <v>91864</v>
      </c>
      <c r="D952" s="1">
        <f t="shared" si="72"/>
        <v>819359</v>
      </c>
      <c r="F952" s="1">
        <f t="shared" si="73"/>
        <v>819243.41332800617</v>
      </c>
      <c r="H952" s="5">
        <f t="shared" si="74"/>
        <v>1.4106963125300984E-4</v>
      </c>
    </row>
    <row r="953" spans="1:8">
      <c r="A953" s="3" t="s">
        <v>997</v>
      </c>
      <c r="B953" s="1">
        <f t="shared" si="70"/>
        <v>6</v>
      </c>
      <c r="C953" s="1">
        <f t="shared" si="71"/>
        <v>91844</v>
      </c>
      <c r="D953" s="1">
        <f t="shared" si="72"/>
        <v>821160</v>
      </c>
      <c r="F953" s="1">
        <f t="shared" si="73"/>
        <v>821046.2103889084</v>
      </c>
      <c r="H953" s="5">
        <f t="shared" si="74"/>
        <v>1.3857179001851581E-4</v>
      </c>
    </row>
    <row r="954" spans="1:8">
      <c r="A954" s="3" t="s">
        <v>998</v>
      </c>
      <c r="B954" s="1">
        <f t="shared" si="70"/>
        <v>6</v>
      </c>
      <c r="C954" s="1">
        <f t="shared" si="71"/>
        <v>91824</v>
      </c>
      <c r="D954" s="1">
        <f t="shared" si="72"/>
        <v>822952</v>
      </c>
      <c r="F954" s="1">
        <f t="shared" si="73"/>
        <v>822849.32535029633</v>
      </c>
      <c r="H954" s="5">
        <f t="shared" si="74"/>
        <v>1.2476383762803376E-4</v>
      </c>
    </row>
    <row r="955" spans="1:8">
      <c r="A955" s="3" t="s">
        <v>999</v>
      </c>
      <c r="B955" s="1">
        <f t="shared" si="70"/>
        <v>6</v>
      </c>
      <c r="C955" s="1">
        <f t="shared" si="71"/>
        <v>91804</v>
      </c>
      <c r="D955" s="1">
        <f t="shared" si="72"/>
        <v>824744</v>
      </c>
      <c r="F955" s="1">
        <f t="shared" si="73"/>
        <v>824652.75833747908</v>
      </c>
      <c r="H955" s="5">
        <f t="shared" si="74"/>
        <v>1.1063028348301445E-4</v>
      </c>
    </row>
    <row r="956" spans="1:8">
      <c r="A956" s="3" t="s">
        <v>1000</v>
      </c>
      <c r="B956" s="1">
        <f t="shared" si="70"/>
        <v>6</v>
      </c>
      <c r="C956" s="1">
        <f t="shared" si="71"/>
        <v>91784</v>
      </c>
      <c r="D956" s="1">
        <f t="shared" si="72"/>
        <v>826545</v>
      </c>
      <c r="F956" s="1">
        <f t="shared" si="73"/>
        <v>826456.50947585481</v>
      </c>
      <c r="H956" s="5">
        <f t="shared" si="74"/>
        <v>1.0706074580959593E-4</v>
      </c>
    </row>
    <row r="957" spans="1:8">
      <c r="A957" s="3" t="s">
        <v>1001</v>
      </c>
      <c r="B957" s="1">
        <f t="shared" si="70"/>
        <v>6</v>
      </c>
      <c r="C957" s="1">
        <f t="shared" si="71"/>
        <v>91764</v>
      </c>
      <c r="D957" s="1">
        <f t="shared" si="72"/>
        <v>828336</v>
      </c>
      <c r="F957" s="1">
        <f t="shared" si="73"/>
        <v>828260.57889089501</v>
      </c>
      <c r="H957" s="5">
        <f t="shared" si="74"/>
        <v>9.1051347647566543E-5</v>
      </c>
    </row>
    <row r="958" spans="1:8">
      <c r="A958" s="3" t="s">
        <v>1002</v>
      </c>
      <c r="B958" s="1">
        <f t="shared" si="70"/>
        <v>6</v>
      </c>
      <c r="C958" s="1">
        <f t="shared" si="71"/>
        <v>91744</v>
      </c>
      <c r="D958" s="1">
        <f t="shared" si="72"/>
        <v>830137</v>
      </c>
      <c r="F958" s="1">
        <f t="shared" si="73"/>
        <v>830064.96670814045</v>
      </c>
      <c r="H958" s="5">
        <f t="shared" si="74"/>
        <v>8.6772775890668963E-5</v>
      </c>
    </row>
    <row r="959" spans="1:8">
      <c r="A959" s="3" t="s">
        <v>1003</v>
      </c>
      <c r="B959" s="1">
        <f t="shared" si="70"/>
        <v>6</v>
      </c>
      <c r="C959" s="1">
        <f t="shared" si="71"/>
        <v>91724</v>
      </c>
      <c r="D959" s="1">
        <f t="shared" si="72"/>
        <v>831929</v>
      </c>
      <c r="F959" s="1">
        <f t="shared" si="73"/>
        <v>831869.67305322539</v>
      </c>
      <c r="H959" s="5">
        <f t="shared" si="74"/>
        <v>7.1312511974716647E-5</v>
      </c>
    </row>
    <row r="960" spans="1:8">
      <c r="A960" s="3" t="s">
        <v>1004</v>
      </c>
      <c r="B960" s="1">
        <f t="shared" si="70"/>
        <v>6</v>
      </c>
      <c r="C960" s="1">
        <f t="shared" si="71"/>
        <v>91704</v>
      </c>
      <c r="D960" s="1">
        <f t="shared" si="72"/>
        <v>833721</v>
      </c>
      <c r="F960" s="1">
        <f t="shared" si="73"/>
        <v>833674.69805184274</v>
      </c>
      <c r="H960" s="5">
        <f t="shared" si="74"/>
        <v>5.5536502207879542E-5</v>
      </c>
    </row>
    <row r="961" spans="1:8">
      <c r="A961" s="3" t="s">
        <v>1005</v>
      </c>
      <c r="B961" s="1">
        <f t="shared" si="70"/>
        <v>6</v>
      </c>
      <c r="C961" s="1">
        <f t="shared" si="71"/>
        <v>91684</v>
      </c>
      <c r="D961" s="1">
        <f t="shared" si="72"/>
        <v>835522</v>
      </c>
      <c r="F961" s="1">
        <f t="shared" si="73"/>
        <v>835480.04182977951</v>
      </c>
      <c r="H961" s="5">
        <f t="shared" si="74"/>
        <v>5.0217911940665456E-5</v>
      </c>
    </row>
    <row r="962" spans="1:8">
      <c r="A962" s="3" t="s">
        <v>1006</v>
      </c>
      <c r="B962" s="1">
        <f t="shared" si="70"/>
        <v>6</v>
      </c>
      <c r="C962" s="1">
        <f t="shared" si="71"/>
        <v>91664</v>
      </c>
      <c r="D962" s="1">
        <f t="shared" si="72"/>
        <v>837313</v>
      </c>
      <c r="F962" s="1">
        <f t="shared" si="73"/>
        <v>837285.70451288635</v>
      </c>
      <c r="H962" s="5">
        <f t="shared" si="74"/>
        <v>3.2598905204680007E-5</v>
      </c>
    </row>
    <row r="963" spans="1:8">
      <c r="A963" s="3" t="s">
        <v>1007</v>
      </c>
      <c r="B963" s="1">
        <f t="shared" si="70"/>
        <v>6</v>
      </c>
      <c r="C963" s="1">
        <f t="shared" si="71"/>
        <v>91644</v>
      </c>
      <c r="D963" s="1">
        <f t="shared" si="72"/>
        <v>839114</v>
      </c>
      <c r="F963" s="1">
        <f t="shared" si="73"/>
        <v>839091.68622709275</v>
      </c>
      <c r="H963" s="5">
        <f t="shared" si="74"/>
        <v>2.6592063661490293E-5</v>
      </c>
    </row>
    <row r="964" spans="1:8">
      <c r="A964" s="3" t="s">
        <v>1008</v>
      </c>
      <c r="B964" s="1">
        <f t="shared" ref="B964:B1027" si="75">IF(ISERROR(SEARCH(" ",A964)), 0, SEARCH(" ",A964))</f>
        <v>6</v>
      </c>
      <c r="C964" s="1">
        <f t="shared" ref="C964:C1027" si="76">IF(0=B964,-1,LEFT(A964,B964-1)+0)</f>
        <v>91624</v>
      </c>
      <c r="D964" s="1">
        <f t="shared" ref="D964:D1027" si="77">IF(B964=0,-1,RIGHT(A964,LEN(A964)-B964)+0)</f>
        <v>840906</v>
      </c>
      <c r="F964" s="1">
        <f t="shared" ref="F964:F1027" si="78">IF(C964&lt;0,443300000,44330*(1-POWER(C964/$A$1,1/5.255))*1000)</f>
        <v>840897.98709841655</v>
      </c>
      <c r="H964" s="5">
        <f t="shared" ref="H964:H1027" si="79">IF(D964&gt;0,ABS((F964-D964)/D964),0)</f>
        <v>9.52889096219273E-6</v>
      </c>
    </row>
    <row r="965" spans="1:8">
      <c r="A965" s="3" t="s">
        <v>1009</v>
      </c>
      <c r="B965" s="1">
        <f t="shared" si="75"/>
        <v>6</v>
      </c>
      <c r="C965" s="1">
        <f t="shared" si="76"/>
        <v>91604</v>
      </c>
      <c r="D965" s="1">
        <f t="shared" si="77"/>
        <v>842714</v>
      </c>
      <c r="F965" s="1">
        <f t="shared" si="78"/>
        <v>842704.60725294007</v>
      </c>
      <c r="H965" s="5">
        <f t="shared" si="79"/>
        <v>1.1145830091739446E-5</v>
      </c>
    </row>
    <row r="966" spans="1:8">
      <c r="A966" s="3" t="s">
        <v>1010</v>
      </c>
      <c r="B966" s="1">
        <f t="shared" si="75"/>
        <v>6</v>
      </c>
      <c r="C966" s="1">
        <f t="shared" si="76"/>
        <v>91584</v>
      </c>
      <c r="D966" s="1">
        <f t="shared" si="77"/>
        <v>844538</v>
      </c>
      <c r="F966" s="1">
        <f t="shared" si="78"/>
        <v>844511.54681682878</v>
      </c>
      <c r="H966" s="5">
        <f t="shared" si="79"/>
        <v>3.1322667744048127E-5</v>
      </c>
    </row>
    <row r="967" spans="1:8">
      <c r="A967" s="3" t="s">
        <v>1011</v>
      </c>
      <c r="B967" s="1">
        <f t="shared" si="75"/>
        <v>6</v>
      </c>
      <c r="C967" s="1">
        <f t="shared" si="76"/>
        <v>91564</v>
      </c>
      <c r="D967" s="1">
        <f t="shared" si="77"/>
        <v>846352</v>
      </c>
      <c r="F967" s="1">
        <f t="shared" si="78"/>
        <v>846318.80591632228</v>
      </c>
      <c r="H967" s="5">
        <f t="shared" si="79"/>
        <v>3.9220186964432306E-5</v>
      </c>
    </row>
    <row r="968" spans="1:8">
      <c r="A968" s="3" t="s">
        <v>1012</v>
      </c>
      <c r="B968" s="1">
        <f t="shared" si="75"/>
        <v>6</v>
      </c>
      <c r="C968" s="1">
        <f t="shared" si="76"/>
        <v>91544</v>
      </c>
      <c r="D968" s="1">
        <f t="shared" si="77"/>
        <v>848167</v>
      </c>
      <c r="F968" s="1">
        <f t="shared" si="78"/>
        <v>848126.38467774878</v>
      </c>
      <c r="H968" s="5">
        <f t="shared" si="79"/>
        <v>4.7885996803957355E-5</v>
      </c>
    </row>
    <row r="969" spans="1:8">
      <c r="A969" s="3" t="s">
        <v>1013</v>
      </c>
      <c r="B969" s="1">
        <f t="shared" si="75"/>
        <v>6</v>
      </c>
      <c r="C969" s="1">
        <f t="shared" si="76"/>
        <v>91524</v>
      </c>
      <c r="D969" s="1">
        <f t="shared" si="77"/>
        <v>849990</v>
      </c>
      <c r="F969" s="1">
        <f t="shared" si="78"/>
        <v>849934.28322749527</v>
      </c>
      <c r="H969" s="5">
        <f t="shared" si="79"/>
        <v>6.5549915298689332E-5</v>
      </c>
    </row>
    <row r="970" spans="1:8">
      <c r="A970" s="3" t="s">
        <v>1014</v>
      </c>
      <c r="B970" s="1">
        <f t="shared" si="75"/>
        <v>6</v>
      </c>
      <c r="C970" s="1">
        <f t="shared" si="76"/>
        <v>91504</v>
      </c>
      <c r="D970" s="1">
        <f t="shared" si="77"/>
        <v>851805</v>
      </c>
      <c r="F970" s="1">
        <f t="shared" si="78"/>
        <v>851742.50169204245</v>
      </c>
      <c r="H970" s="5">
        <f t="shared" si="79"/>
        <v>7.3371614345474353E-5</v>
      </c>
    </row>
    <row r="971" spans="1:8">
      <c r="A971" s="3" t="s">
        <v>1015</v>
      </c>
      <c r="B971" s="1">
        <f t="shared" si="75"/>
        <v>6</v>
      </c>
      <c r="C971" s="1">
        <f t="shared" si="76"/>
        <v>91484</v>
      </c>
      <c r="D971" s="1">
        <f t="shared" si="77"/>
        <v>853629</v>
      </c>
      <c r="F971" s="1">
        <f t="shared" si="78"/>
        <v>853551.04019793996</v>
      </c>
      <c r="H971" s="5">
        <f t="shared" si="79"/>
        <v>9.1327499487527702E-5</v>
      </c>
    </row>
    <row r="972" spans="1:8">
      <c r="A972" s="3" t="s">
        <v>1016</v>
      </c>
      <c r="B972" s="1">
        <f t="shared" si="75"/>
        <v>6</v>
      </c>
      <c r="C972" s="1">
        <f t="shared" si="76"/>
        <v>91464</v>
      </c>
      <c r="D972" s="1">
        <f t="shared" si="77"/>
        <v>855443</v>
      </c>
      <c r="F972" s="1">
        <f t="shared" si="78"/>
        <v>855359.89887182112</v>
      </c>
      <c r="H972" s="5">
        <f t="shared" si="79"/>
        <v>9.7143968889664748E-5</v>
      </c>
    </row>
    <row r="973" spans="1:8">
      <c r="A973" s="3" t="s">
        <v>1017</v>
      </c>
      <c r="B973" s="1">
        <f t="shared" si="75"/>
        <v>6</v>
      </c>
      <c r="C973" s="1">
        <f t="shared" si="76"/>
        <v>91444</v>
      </c>
      <c r="D973" s="1">
        <f t="shared" si="77"/>
        <v>857258</v>
      </c>
      <c r="F973" s="1">
        <f t="shared" si="78"/>
        <v>857169.07784038805</v>
      </c>
      <c r="H973" s="5">
        <f t="shared" si="79"/>
        <v>1.0372858534063955E-4</v>
      </c>
    </row>
    <row r="974" spans="1:8">
      <c r="A974" s="3" t="s">
        <v>1018</v>
      </c>
      <c r="B974" s="1">
        <f t="shared" si="75"/>
        <v>6</v>
      </c>
      <c r="C974" s="1">
        <f t="shared" si="76"/>
        <v>91424</v>
      </c>
      <c r="D974" s="1">
        <f t="shared" si="77"/>
        <v>859081</v>
      </c>
      <c r="F974" s="1">
        <f t="shared" si="78"/>
        <v>858978.57723043126</v>
      </c>
      <c r="H974" s="5">
        <f t="shared" si="79"/>
        <v>1.1922364662790135E-4</v>
      </c>
    </row>
    <row r="975" spans="1:8">
      <c r="A975" s="3" t="s">
        <v>1019</v>
      </c>
      <c r="B975" s="1">
        <f t="shared" si="75"/>
        <v>6</v>
      </c>
      <c r="C975" s="1">
        <f t="shared" si="76"/>
        <v>91404</v>
      </c>
      <c r="D975" s="1">
        <f t="shared" si="77"/>
        <v>860896</v>
      </c>
      <c r="F975" s="1">
        <f t="shared" si="78"/>
        <v>860788.39716881572</v>
      </c>
      <c r="H975" s="5">
        <f t="shared" si="79"/>
        <v>1.249893496825191E-4</v>
      </c>
    </row>
    <row r="976" spans="1:8">
      <c r="A976" s="3" t="s">
        <v>1020</v>
      </c>
      <c r="B976" s="1">
        <f t="shared" si="75"/>
        <v>6</v>
      </c>
      <c r="C976" s="1">
        <f t="shared" si="76"/>
        <v>91384</v>
      </c>
      <c r="D976" s="1">
        <f t="shared" si="77"/>
        <v>862720</v>
      </c>
      <c r="F976" s="1">
        <f t="shared" si="78"/>
        <v>862598.53778248432</v>
      </c>
      <c r="H976" s="5">
        <f t="shared" si="79"/>
        <v>1.4078984782511561E-4</v>
      </c>
    </row>
    <row r="977" spans="1:8">
      <c r="A977" s="3" t="s">
        <v>1021</v>
      </c>
      <c r="B977" s="1">
        <f t="shared" si="75"/>
        <v>6</v>
      </c>
      <c r="C977" s="1">
        <f t="shared" si="76"/>
        <v>91364</v>
      </c>
      <c r="D977" s="1">
        <f t="shared" si="77"/>
        <v>864534</v>
      </c>
      <c r="F977" s="1">
        <f t="shared" si="78"/>
        <v>864408.99919844954</v>
      </c>
      <c r="H977" s="5">
        <f t="shared" si="79"/>
        <v>1.4458749054456764E-4</v>
      </c>
    </row>
    <row r="978" spans="1:8">
      <c r="A978" s="3" t="s">
        <v>1022</v>
      </c>
      <c r="B978" s="1">
        <f t="shared" si="75"/>
        <v>6</v>
      </c>
      <c r="C978" s="1">
        <f t="shared" si="76"/>
        <v>91344</v>
      </c>
      <c r="D978" s="1">
        <f t="shared" si="77"/>
        <v>866349</v>
      </c>
      <c r="F978" s="1">
        <f t="shared" si="78"/>
        <v>866219.78154381213</v>
      </c>
      <c r="H978" s="5">
        <f t="shared" si="79"/>
        <v>1.4915288894875803E-4</v>
      </c>
    </row>
    <row r="979" spans="1:8">
      <c r="A979" s="3" t="s">
        <v>1023</v>
      </c>
      <c r="B979" s="1">
        <f t="shared" si="75"/>
        <v>6</v>
      </c>
      <c r="C979" s="1">
        <f t="shared" si="76"/>
        <v>91324</v>
      </c>
      <c r="D979" s="1">
        <f t="shared" si="77"/>
        <v>868172</v>
      </c>
      <c r="F979" s="1">
        <f t="shared" si="78"/>
        <v>868030.88494575652</v>
      </c>
      <c r="H979" s="5">
        <f t="shared" si="79"/>
        <v>1.6254273835539164E-4</v>
      </c>
    </row>
    <row r="980" spans="1:8">
      <c r="A980" s="3" t="s">
        <v>1024</v>
      </c>
      <c r="B980" s="1">
        <f t="shared" si="75"/>
        <v>6</v>
      </c>
      <c r="C980" s="1">
        <f t="shared" si="76"/>
        <v>91304</v>
      </c>
      <c r="D980" s="1">
        <f t="shared" si="77"/>
        <v>869987</v>
      </c>
      <c r="F980" s="1">
        <f t="shared" si="78"/>
        <v>869842.30953152128</v>
      </c>
      <c r="H980" s="5">
        <f t="shared" si="79"/>
        <v>1.6631336845115508E-4</v>
      </c>
    </row>
    <row r="981" spans="1:8">
      <c r="A981" s="3" t="s">
        <v>1025</v>
      </c>
      <c r="B981" s="1">
        <f t="shared" si="75"/>
        <v>6</v>
      </c>
      <c r="C981" s="1">
        <f t="shared" si="76"/>
        <v>91284</v>
      </c>
      <c r="D981" s="1">
        <f t="shared" si="77"/>
        <v>871801</v>
      </c>
      <c r="F981" s="1">
        <f t="shared" si="78"/>
        <v>871654.05542845849</v>
      </c>
      <c r="H981" s="5">
        <f t="shared" si="79"/>
        <v>1.6855288252881777E-4</v>
      </c>
    </row>
    <row r="982" spans="1:8">
      <c r="A982" s="3" t="s">
        <v>1026</v>
      </c>
      <c r="B982" s="1">
        <f t="shared" si="75"/>
        <v>6</v>
      </c>
      <c r="C982" s="1">
        <f t="shared" si="76"/>
        <v>91264</v>
      </c>
      <c r="D982" s="1">
        <f t="shared" si="77"/>
        <v>873625</v>
      </c>
      <c r="F982" s="1">
        <f t="shared" si="78"/>
        <v>873466.12276396388</v>
      </c>
      <c r="H982" s="5">
        <f t="shared" si="79"/>
        <v>1.8185976366990198E-4</v>
      </c>
    </row>
    <row r="983" spans="1:8">
      <c r="A983" s="3" t="s">
        <v>1027</v>
      </c>
      <c r="B983" s="1">
        <f t="shared" si="75"/>
        <v>6</v>
      </c>
      <c r="C983" s="1">
        <f t="shared" si="76"/>
        <v>91244</v>
      </c>
      <c r="D983" s="1">
        <f t="shared" si="77"/>
        <v>875440</v>
      </c>
      <c r="F983" s="1">
        <f t="shared" si="78"/>
        <v>875278.51166553213</v>
      </c>
      <c r="H983" s="5">
        <f t="shared" si="79"/>
        <v>1.8446533682247486E-4</v>
      </c>
    </row>
    <row r="984" spans="1:8">
      <c r="A984" s="3" t="s">
        <v>1028</v>
      </c>
      <c r="B984" s="1">
        <f t="shared" si="75"/>
        <v>6</v>
      </c>
      <c r="C984" s="1">
        <f t="shared" si="76"/>
        <v>91224</v>
      </c>
      <c r="D984" s="1">
        <f t="shared" si="77"/>
        <v>877263</v>
      </c>
      <c r="F984" s="1">
        <f t="shared" si="78"/>
        <v>877091.22226073174</v>
      </c>
      <c r="H984" s="5">
        <f t="shared" si="79"/>
        <v>1.958109931323468E-4</v>
      </c>
    </row>
    <row r="985" spans="1:8">
      <c r="A985" s="3" t="s">
        <v>1029</v>
      </c>
      <c r="B985" s="1">
        <f t="shared" si="75"/>
        <v>6</v>
      </c>
      <c r="C985" s="1">
        <f t="shared" si="76"/>
        <v>91204</v>
      </c>
      <c r="D985" s="1">
        <f t="shared" si="77"/>
        <v>879078</v>
      </c>
      <c r="F985" s="1">
        <f t="shared" si="78"/>
        <v>878904.25467720453</v>
      </c>
      <c r="H985" s="5">
        <f t="shared" si="79"/>
        <v>1.9764494481202849E-4</v>
      </c>
    </row>
    <row r="986" spans="1:8">
      <c r="A986" s="3" t="s">
        <v>1030</v>
      </c>
      <c r="B986" s="1">
        <f t="shared" si="75"/>
        <v>6</v>
      </c>
      <c r="C986" s="1">
        <f t="shared" si="76"/>
        <v>91184</v>
      </c>
      <c r="D986" s="1">
        <f t="shared" si="77"/>
        <v>880893</v>
      </c>
      <c r="F986" s="1">
        <f t="shared" si="78"/>
        <v>880717.60904268653</v>
      </c>
      <c r="H986" s="5">
        <f t="shared" si="79"/>
        <v>1.9910585884264415E-4</v>
      </c>
    </row>
    <row r="987" spans="1:8">
      <c r="A987" s="3" t="s">
        <v>1031</v>
      </c>
      <c r="B987" s="1">
        <f t="shared" si="75"/>
        <v>6</v>
      </c>
      <c r="C987" s="1">
        <f t="shared" si="76"/>
        <v>91164</v>
      </c>
      <c r="D987" s="1">
        <f t="shared" si="77"/>
        <v>882716</v>
      </c>
      <c r="F987" s="1">
        <f t="shared" si="78"/>
        <v>882531.2854849773</v>
      </c>
      <c r="H987" s="5">
        <f t="shared" si="79"/>
        <v>2.0925701473939598E-4</v>
      </c>
    </row>
    <row r="988" spans="1:8">
      <c r="A988" s="3" t="s">
        <v>1032</v>
      </c>
      <c r="B988" s="1">
        <f t="shared" si="75"/>
        <v>6</v>
      </c>
      <c r="C988" s="1">
        <f t="shared" si="76"/>
        <v>91144</v>
      </c>
      <c r="D988" s="1">
        <f t="shared" si="77"/>
        <v>884531</v>
      </c>
      <c r="F988" s="1">
        <f t="shared" si="78"/>
        <v>884345.28413195524</v>
      </c>
      <c r="H988" s="5">
        <f t="shared" si="79"/>
        <v>2.0995970525030893E-4</v>
      </c>
    </row>
    <row r="989" spans="1:8">
      <c r="A989" s="3" t="s">
        <v>1033</v>
      </c>
      <c r="B989" s="1">
        <f t="shared" si="75"/>
        <v>6</v>
      </c>
      <c r="C989" s="1">
        <f t="shared" si="76"/>
        <v>91124</v>
      </c>
      <c r="D989" s="1">
        <f t="shared" si="77"/>
        <v>886355</v>
      </c>
      <c r="F989" s="1">
        <f t="shared" si="78"/>
        <v>886159.60511158744</v>
      </c>
      <c r="H989" s="5">
        <f t="shared" si="79"/>
        <v>2.2044766308370418E-4</v>
      </c>
    </row>
    <row r="990" spans="1:8">
      <c r="A990" s="3" t="s">
        <v>1034</v>
      </c>
      <c r="B990" s="1">
        <f t="shared" si="75"/>
        <v>6</v>
      </c>
      <c r="C990" s="1">
        <f t="shared" si="76"/>
        <v>91104</v>
      </c>
      <c r="D990" s="1">
        <f t="shared" si="77"/>
        <v>888169</v>
      </c>
      <c r="F990" s="1">
        <f t="shared" si="78"/>
        <v>887974.24855190958</v>
      </c>
      <c r="H990" s="5">
        <f t="shared" si="79"/>
        <v>2.192729627924652E-4</v>
      </c>
    </row>
    <row r="991" spans="1:8">
      <c r="A991" s="3" t="s">
        <v>1035</v>
      </c>
      <c r="B991" s="1">
        <f t="shared" si="75"/>
        <v>6</v>
      </c>
      <c r="C991" s="1">
        <f t="shared" si="76"/>
        <v>91084</v>
      </c>
      <c r="D991" s="1">
        <f t="shared" si="77"/>
        <v>889984</v>
      </c>
      <c r="F991" s="1">
        <f t="shared" si="78"/>
        <v>889789.21458104637</v>
      </c>
      <c r="H991" s="5">
        <f t="shared" si="79"/>
        <v>2.1886395592912922E-4</v>
      </c>
    </row>
    <row r="992" spans="1:8">
      <c r="A992" s="3" t="s">
        <v>1036</v>
      </c>
      <c r="B992" s="1">
        <f t="shared" si="75"/>
        <v>6</v>
      </c>
      <c r="C992" s="1">
        <f t="shared" si="76"/>
        <v>91064</v>
      </c>
      <c r="D992" s="1">
        <f t="shared" si="77"/>
        <v>891807</v>
      </c>
      <c r="F992" s="1">
        <f t="shared" si="78"/>
        <v>891604.50332719134</v>
      </c>
      <c r="H992" s="5">
        <f t="shared" si="79"/>
        <v>2.2706333635938978E-4</v>
      </c>
    </row>
    <row r="993" spans="1:8">
      <c r="A993" s="3" t="s">
        <v>1037</v>
      </c>
      <c r="B993" s="1">
        <f t="shared" si="75"/>
        <v>6</v>
      </c>
      <c r="C993" s="1">
        <f t="shared" si="76"/>
        <v>91044</v>
      </c>
      <c r="D993" s="1">
        <f t="shared" si="77"/>
        <v>893622</v>
      </c>
      <c r="F993" s="1">
        <f t="shared" si="78"/>
        <v>893420.11491862615</v>
      </c>
      <c r="H993" s="5">
        <f t="shared" si="79"/>
        <v>2.2591776094797757E-4</v>
      </c>
    </row>
    <row r="994" spans="1:8">
      <c r="A994" s="3" t="s">
        <v>1038</v>
      </c>
      <c r="B994" s="1">
        <f t="shared" si="75"/>
        <v>6</v>
      </c>
      <c r="C994" s="1">
        <f t="shared" si="76"/>
        <v>91024</v>
      </c>
      <c r="D994" s="1">
        <f t="shared" si="77"/>
        <v>895436</v>
      </c>
      <c r="F994" s="1">
        <f t="shared" si="78"/>
        <v>895236.04948371171</v>
      </c>
      <c r="H994" s="5">
        <f t="shared" si="79"/>
        <v>2.2329961749168579E-4</v>
      </c>
    </row>
    <row r="995" spans="1:8">
      <c r="A995" s="3" t="s">
        <v>1039</v>
      </c>
      <c r="B995" s="1">
        <f t="shared" si="75"/>
        <v>6</v>
      </c>
      <c r="C995" s="1">
        <f t="shared" si="76"/>
        <v>91004</v>
      </c>
      <c r="D995" s="1">
        <f t="shared" si="77"/>
        <v>897260</v>
      </c>
      <c r="F995" s="1">
        <f t="shared" si="78"/>
        <v>897052.30715087266</v>
      </c>
      <c r="H995" s="5">
        <f t="shared" si="79"/>
        <v>2.3147454375247188E-4</v>
      </c>
    </row>
    <row r="996" spans="1:8">
      <c r="A996" s="3" t="s">
        <v>1040</v>
      </c>
      <c r="B996" s="1">
        <f t="shared" si="75"/>
        <v>6</v>
      </c>
      <c r="C996" s="1">
        <f t="shared" si="76"/>
        <v>90984</v>
      </c>
      <c r="D996" s="1">
        <f t="shared" si="77"/>
        <v>899075</v>
      </c>
      <c r="F996" s="1">
        <f t="shared" si="78"/>
        <v>898868.88804863708</v>
      </c>
      <c r="H996" s="5">
        <f t="shared" si="79"/>
        <v>2.2924889621324553E-4</v>
      </c>
    </row>
    <row r="997" spans="1:8">
      <c r="A997" s="3" t="s">
        <v>1041</v>
      </c>
      <c r="B997" s="1">
        <f t="shared" si="75"/>
        <v>6</v>
      </c>
      <c r="C997" s="1">
        <f t="shared" si="76"/>
        <v>90964</v>
      </c>
      <c r="D997" s="1">
        <f t="shared" si="77"/>
        <v>900898</v>
      </c>
      <c r="F997" s="1">
        <f t="shared" si="78"/>
        <v>900685.79230558733</v>
      </c>
      <c r="H997" s="5">
        <f t="shared" si="79"/>
        <v>2.3555129927325263E-4</v>
      </c>
    </row>
    <row r="998" spans="1:8">
      <c r="A998" s="3" t="s">
        <v>1042</v>
      </c>
      <c r="B998" s="1">
        <f t="shared" si="75"/>
        <v>6</v>
      </c>
      <c r="C998" s="1">
        <f t="shared" si="76"/>
        <v>90944</v>
      </c>
      <c r="D998" s="1">
        <f t="shared" si="77"/>
        <v>902713</v>
      </c>
      <c r="F998" s="1">
        <f t="shared" si="78"/>
        <v>902503.02005040902</v>
      </c>
      <c r="H998" s="5">
        <f t="shared" si="79"/>
        <v>2.3260986558405923E-4</v>
      </c>
    </row>
    <row r="999" spans="1:8">
      <c r="A999" s="3" t="s">
        <v>1043</v>
      </c>
      <c r="B999" s="1">
        <f t="shared" si="75"/>
        <v>6</v>
      </c>
      <c r="C999" s="1">
        <f t="shared" si="76"/>
        <v>90924</v>
      </c>
      <c r="D999" s="1">
        <f t="shared" si="77"/>
        <v>904527</v>
      </c>
      <c r="F999" s="1">
        <f t="shared" si="78"/>
        <v>904320.57141185121</v>
      </c>
      <c r="H999" s="5">
        <f t="shared" si="79"/>
        <v>2.2821716560012973E-4</v>
      </c>
    </row>
    <row r="1000" spans="1:8">
      <c r="A1000" s="3" t="s">
        <v>1044</v>
      </c>
      <c r="B1000" s="1">
        <f t="shared" si="75"/>
        <v>6</v>
      </c>
      <c r="C1000" s="1">
        <f t="shared" si="76"/>
        <v>90904</v>
      </c>
      <c r="D1000" s="1">
        <f t="shared" si="77"/>
        <v>906351</v>
      </c>
      <c r="F1000" s="1">
        <f t="shared" si="78"/>
        <v>906138.44651874772</v>
      </c>
      <c r="H1000" s="5">
        <f t="shared" si="79"/>
        <v>2.3451563605301028E-4</v>
      </c>
    </row>
    <row r="1001" spans="1:8">
      <c r="A1001" s="3" t="s">
        <v>1045</v>
      </c>
      <c r="B1001" s="1">
        <f t="shared" si="75"/>
        <v>6</v>
      </c>
      <c r="C1001" s="1">
        <f t="shared" si="76"/>
        <v>90884</v>
      </c>
      <c r="D1001" s="1">
        <f t="shared" si="77"/>
        <v>908166</v>
      </c>
      <c r="F1001" s="1">
        <f t="shared" si="78"/>
        <v>907956.645500015</v>
      </c>
      <c r="H1001" s="5">
        <f t="shared" si="79"/>
        <v>2.3052448559514259E-4</v>
      </c>
    </row>
    <row r="1002" spans="1:8">
      <c r="A1002" s="3" t="s">
        <v>1046</v>
      </c>
      <c r="B1002" s="1">
        <f t="shared" si="75"/>
        <v>6</v>
      </c>
      <c r="C1002" s="1">
        <f t="shared" si="76"/>
        <v>90864</v>
      </c>
      <c r="D1002" s="1">
        <f t="shared" si="77"/>
        <v>909989</v>
      </c>
      <c r="F1002" s="1">
        <f t="shared" si="78"/>
        <v>909775.16848463903</v>
      </c>
      <c r="H1002" s="5">
        <f t="shared" si="79"/>
        <v>2.3498252765799679E-4</v>
      </c>
    </row>
    <row r="1003" spans="1:8">
      <c r="A1003" s="3" t="s">
        <v>1047</v>
      </c>
      <c r="B1003" s="1">
        <f t="shared" si="75"/>
        <v>6</v>
      </c>
      <c r="C1003" s="1">
        <f t="shared" si="76"/>
        <v>90844</v>
      </c>
      <c r="D1003" s="1">
        <f t="shared" si="77"/>
        <v>911804</v>
      </c>
      <c r="F1003" s="1">
        <f t="shared" si="78"/>
        <v>911594.01560169423</v>
      </c>
      <c r="H1003" s="5">
        <f t="shared" si="79"/>
        <v>2.3029554411448661E-4</v>
      </c>
    </row>
    <row r="1004" spans="1:8">
      <c r="A1004" s="3" t="s">
        <v>1048</v>
      </c>
      <c r="B1004" s="1">
        <f t="shared" si="75"/>
        <v>6</v>
      </c>
      <c r="C1004" s="1">
        <f t="shared" si="76"/>
        <v>90824</v>
      </c>
      <c r="D1004" s="1">
        <f t="shared" si="77"/>
        <v>913618</v>
      </c>
      <c r="F1004" s="1">
        <f t="shared" si="78"/>
        <v>913413.18698033842</v>
      </c>
      <c r="H1004" s="5">
        <f t="shared" si="79"/>
        <v>2.241779602214296E-4</v>
      </c>
    </row>
    <row r="1005" spans="1:8">
      <c r="A1005" s="3" t="s">
        <v>1049</v>
      </c>
      <c r="B1005" s="1">
        <f t="shared" si="75"/>
        <v>6</v>
      </c>
      <c r="C1005" s="1">
        <f t="shared" si="76"/>
        <v>90804</v>
      </c>
      <c r="D1005" s="1">
        <f t="shared" si="77"/>
        <v>915442</v>
      </c>
      <c r="F1005" s="1">
        <f t="shared" si="78"/>
        <v>915232.68274979864</v>
      </c>
      <c r="H1005" s="5">
        <f t="shared" si="79"/>
        <v>2.286515696257788E-4</v>
      </c>
    </row>
    <row r="1006" spans="1:8">
      <c r="A1006" s="3" t="s">
        <v>1050</v>
      </c>
      <c r="B1006" s="1">
        <f t="shared" si="75"/>
        <v>6</v>
      </c>
      <c r="C1006" s="1">
        <f t="shared" si="76"/>
        <v>90784</v>
      </c>
      <c r="D1006" s="1">
        <f t="shared" si="77"/>
        <v>917257</v>
      </c>
      <c r="F1006" s="1">
        <f t="shared" si="78"/>
        <v>917052.50303939055</v>
      </c>
      <c r="H1006" s="5">
        <f t="shared" si="79"/>
        <v>2.229440174448958E-4</v>
      </c>
    </row>
    <row r="1007" spans="1:8">
      <c r="A1007" s="3" t="s">
        <v>1051</v>
      </c>
      <c r="B1007" s="1">
        <f t="shared" si="75"/>
        <v>6</v>
      </c>
      <c r="C1007" s="1">
        <f t="shared" si="76"/>
        <v>90764</v>
      </c>
      <c r="D1007" s="1">
        <f t="shared" si="77"/>
        <v>919071</v>
      </c>
      <c r="F1007" s="1">
        <f t="shared" si="78"/>
        <v>918872.64797850337</v>
      </c>
      <c r="H1007" s="5">
        <f t="shared" si="79"/>
        <v>2.1581795258105907E-4</v>
      </c>
    </row>
    <row r="1008" spans="1:8">
      <c r="A1008" s="3" t="s">
        <v>1052</v>
      </c>
      <c r="B1008" s="1">
        <f t="shared" si="75"/>
        <v>6</v>
      </c>
      <c r="C1008" s="1">
        <f t="shared" si="76"/>
        <v>90744</v>
      </c>
      <c r="D1008" s="1">
        <f t="shared" si="77"/>
        <v>920895</v>
      </c>
      <c r="F1008" s="1">
        <f t="shared" si="78"/>
        <v>920693.11769661505</v>
      </c>
      <c r="H1008" s="5">
        <f t="shared" si="79"/>
        <v>2.1922401944298492E-4</v>
      </c>
    </row>
    <row r="1009" spans="1:8">
      <c r="A1009" s="3" t="s">
        <v>1053</v>
      </c>
      <c r="B1009" s="1">
        <f t="shared" si="75"/>
        <v>6</v>
      </c>
      <c r="C1009" s="1">
        <f t="shared" si="76"/>
        <v>90724</v>
      </c>
      <c r="D1009" s="1">
        <f t="shared" si="77"/>
        <v>922710</v>
      </c>
      <c r="F1009" s="1">
        <f t="shared" si="78"/>
        <v>922513.91232327255</v>
      </c>
      <c r="H1009" s="5">
        <f t="shared" si="79"/>
        <v>2.1251279028887277E-4</v>
      </c>
    </row>
    <row r="1010" spans="1:8">
      <c r="A1010" s="3" t="s">
        <v>1054</v>
      </c>
      <c r="B1010" s="1">
        <f t="shared" si="75"/>
        <v>6</v>
      </c>
      <c r="C1010" s="1">
        <f t="shared" si="76"/>
        <v>90704</v>
      </c>
      <c r="D1010" s="1">
        <f t="shared" si="77"/>
        <v>924533</v>
      </c>
      <c r="F1010" s="1">
        <f t="shared" si="78"/>
        <v>924335.03198811121</v>
      </c>
      <c r="H1010" s="5">
        <f t="shared" si="79"/>
        <v>2.1412757780283863E-4</v>
      </c>
    </row>
    <row r="1011" spans="1:8">
      <c r="A1011" s="3" t="s">
        <v>1055</v>
      </c>
      <c r="B1011" s="1">
        <f t="shared" si="75"/>
        <v>6</v>
      </c>
      <c r="C1011" s="1">
        <f t="shared" si="76"/>
        <v>90684</v>
      </c>
      <c r="D1011" s="1">
        <f t="shared" si="77"/>
        <v>926348</v>
      </c>
      <c r="F1011" s="1">
        <f t="shared" si="78"/>
        <v>926156.47682084015</v>
      </c>
      <c r="H1011" s="5">
        <f t="shared" si="79"/>
        <v>2.0675078821333771E-4</v>
      </c>
    </row>
    <row r="1012" spans="1:8">
      <c r="A1012" s="3" t="s">
        <v>1056</v>
      </c>
      <c r="B1012" s="1">
        <f t="shared" si="75"/>
        <v>6</v>
      </c>
      <c r="C1012" s="1">
        <f t="shared" si="76"/>
        <v>90664</v>
      </c>
      <c r="D1012" s="1">
        <f t="shared" si="77"/>
        <v>928162</v>
      </c>
      <c r="F1012" s="1">
        <f t="shared" si="78"/>
        <v>927978.24695126235</v>
      </c>
      <c r="H1012" s="5">
        <f t="shared" si="79"/>
        <v>1.9797519047068271E-4</v>
      </c>
    </row>
    <row r="1013" spans="1:8">
      <c r="A1013" s="3" t="s">
        <v>1057</v>
      </c>
      <c r="B1013" s="1">
        <f t="shared" si="75"/>
        <v>6</v>
      </c>
      <c r="C1013" s="1">
        <f t="shared" si="76"/>
        <v>90644</v>
      </c>
      <c r="D1013" s="1">
        <f t="shared" si="77"/>
        <v>929986</v>
      </c>
      <c r="F1013" s="1">
        <f t="shared" si="78"/>
        <v>929800.34250924457</v>
      </c>
      <c r="H1013" s="5">
        <f t="shared" si="79"/>
        <v>1.9963471574349653E-4</v>
      </c>
    </row>
    <row r="1014" spans="1:8">
      <c r="A1014" s="3" t="s">
        <v>1058</v>
      </c>
      <c r="B1014" s="1">
        <f t="shared" si="75"/>
        <v>6</v>
      </c>
      <c r="C1014" s="1">
        <f t="shared" si="76"/>
        <v>90624</v>
      </c>
      <c r="D1014" s="1">
        <f t="shared" si="77"/>
        <v>931801</v>
      </c>
      <c r="F1014" s="1">
        <f t="shared" si="78"/>
        <v>931622.76362474216</v>
      </c>
      <c r="H1014" s="5">
        <f t="shared" si="79"/>
        <v>1.9128158829818655E-4</v>
      </c>
    </row>
    <row r="1015" spans="1:8">
      <c r="A1015" s="3" t="s">
        <v>1059</v>
      </c>
      <c r="B1015" s="1">
        <f t="shared" si="75"/>
        <v>6</v>
      </c>
      <c r="C1015" s="1">
        <f t="shared" si="76"/>
        <v>90604</v>
      </c>
      <c r="D1015" s="1">
        <f t="shared" si="77"/>
        <v>933624</v>
      </c>
      <c r="F1015" s="1">
        <f t="shared" si="78"/>
        <v>933445.51042779384</v>
      </c>
      <c r="H1015" s="5">
        <f t="shared" si="79"/>
        <v>1.9117928867098838E-4</v>
      </c>
    </row>
    <row r="1016" spans="1:8">
      <c r="A1016" s="3" t="s">
        <v>1060</v>
      </c>
      <c r="B1016" s="1">
        <f t="shared" si="75"/>
        <v>6</v>
      </c>
      <c r="C1016" s="1">
        <f t="shared" si="76"/>
        <v>90584</v>
      </c>
      <c r="D1016" s="1">
        <f t="shared" si="77"/>
        <v>935439</v>
      </c>
      <c r="F1016" s="1">
        <f t="shared" si="78"/>
        <v>935268.5830485177</v>
      </c>
      <c r="H1016" s="5">
        <f t="shared" si="79"/>
        <v>1.821785829779394E-4</v>
      </c>
    </row>
    <row r="1017" spans="1:8">
      <c r="A1017" s="3" t="s">
        <v>1061</v>
      </c>
      <c r="B1017" s="1">
        <f t="shared" si="75"/>
        <v>6</v>
      </c>
      <c r="C1017" s="1">
        <f t="shared" si="76"/>
        <v>90564</v>
      </c>
      <c r="D1017" s="1">
        <f t="shared" si="77"/>
        <v>937253</v>
      </c>
      <c r="F1017" s="1">
        <f t="shared" si="78"/>
        <v>937091.9816171003</v>
      </c>
      <c r="H1017" s="5">
        <f t="shared" si="79"/>
        <v>1.7179820486004955E-4</v>
      </c>
    </row>
    <row r="1018" spans="1:8">
      <c r="A1018" s="3" t="s">
        <v>1062</v>
      </c>
      <c r="B1018" s="1">
        <f t="shared" si="75"/>
        <v>6</v>
      </c>
      <c r="C1018" s="1">
        <f t="shared" si="76"/>
        <v>90544</v>
      </c>
      <c r="D1018" s="1">
        <f t="shared" si="77"/>
        <v>939077</v>
      </c>
      <c r="F1018" s="1">
        <f t="shared" si="78"/>
        <v>938915.70626382658</v>
      </c>
      <c r="H1018" s="5">
        <f t="shared" si="79"/>
        <v>1.7175773251120203E-4</v>
      </c>
    </row>
    <row r="1019" spans="1:8">
      <c r="A1019" s="3" t="s">
        <v>1063</v>
      </c>
      <c r="B1019" s="1">
        <f t="shared" si="75"/>
        <v>6</v>
      </c>
      <c r="C1019" s="1">
        <f t="shared" si="76"/>
        <v>90524</v>
      </c>
      <c r="D1019" s="1">
        <f t="shared" si="77"/>
        <v>940892</v>
      </c>
      <c r="F1019" s="1">
        <f t="shared" si="78"/>
        <v>940739.75711905072</v>
      </c>
      <c r="H1019" s="5">
        <f t="shared" si="79"/>
        <v>1.6180696716444065E-4</v>
      </c>
    </row>
    <row r="1020" spans="1:8">
      <c r="A1020" s="3" t="s">
        <v>1064</v>
      </c>
      <c r="B1020" s="1">
        <f t="shared" si="75"/>
        <v>6</v>
      </c>
      <c r="C1020" s="1">
        <f t="shared" si="76"/>
        <v>90504</v>
      </c>
      <c r="D1020" s="1">
        <f t="shared" si="77"/>
        <v>942706</v>
      </c>
      <c r="F1020" s="1">
        <f t="shared" si="78"/>
        <v>942564.13431321527</v>
      </c>
      <c r="H1020" s="5">
        <f t="shared" si="79"/>
        <v>1.5048773083520337E-4</v>
      </c>
    </row>
    <row r="1021" spans="1:8">
      <c r="A1021" s="3" t="s">
        <v>1065</v>
      </c>
      <c r="B1021" s="1">
        <f t="shared" si="75"/>
        <v>6</v>
      </c>
      <c r="C1021" s="1">
        <f t="shared" si="76"/>
        <v>90484</v>
      </c>
      <c r="D1021" s="1">
        <f t="shared" si="77"/>
        <v>944530</v>
      </c>
      <c r="F1021" s="1">
        <f t="shared" si="78"/>
        <v>944388.83797684149</v>
      </c>
      <c r="H1021" s="5">
        <f t="shared" si="79"/>
        <v>1.4945213297461293E-4</v>
      </c>
    </row>
    <row r="1022" spans="1:8">
      <c r="A1022" s="3" t="s">
        <v>1066</v>
      </c>
      <c r="B1022" s="1">
        <f t="shared" si="75"/>
        <v>6</v>
      </c>
      <c r="C1022" s="1">
        <f t="shared" si="76"/>
        <v>90464</v>
      </c>
      <c r="D1022" s="1">
        <f t="shared" si="77"/>
        <v>946344</v>
      </c>
      <c r="F1022" s="1">
        <f t="shared" si="78"/>
        <v>946213.86824052944</v>
      </c>
      <c r="H1022" s="5">
        <f t="shared" si="79"/>
        <v>1.3750999580550149E-4</v>
      </c>
    </row>
    <row r="1023" spans="1:8">
      <c r="A1023" s="3" t="s">
        <v>1067</v>
      </c>
      <c r="B1023" s="1">
        <f t="shared" si="75"/>
        <v>6</v>
      </c>
      <c r="C1023" s="1">
        <f t="shared" si="76"/>
        <v>90444</v>
      </c>
      <c r="D1023" s="1">
        <f t="shared" si="77"/>
        <v>948168</v>
      </c>
      <c r="F1023" s="1">
        <f t="shared" si="78"/>
        <v>948039.22523495811</v>
      </c>
      <c r="H1023" s="5">
        <f t="shared" si="79"/>
        <v>1.3581429139339192E-4</v>
      </c>
    </row>
    <row r="1024" spans="1:8">
      <c r="A1024" s="3" t="s">
        <v>1068</v>
      </c>
      <c r="B1024" s="1">
        <f t="shared" si="75"/>
        <v>6</v>
      </c>
      <c r="C1024" s="1">
        <f t="shared" si="76"/>
        <v>90424</v>
      </c>
      <c r="D1024" s="1">
        <f t="shared" si="77"/>
        <v>949983</v>
      </c>
      <c r="F1024" s="1">
        <f t="shared" si="78"/>
        <v>949864.90909089474</v>
      </c>
      <c r="H1024" s="5">
        <f t="shared" si="79"/>
        <v>1.2430844457770289E-4</v>
      </c>
    </row>
    <row r="1025" spans="1:8">
      <c r="A1025" s="3" t="s">
        <v>1069</v>
      </c>
      <c r="B1025" s="1">
        <f t="shared" si="75"/>
        <v>6</v>
      </c>
      <c r="C1025" s="1">
        <f t="shared" si="76"/>
        <v>90404</v>
      </c>
      <c r="D1025" s="1">
        <f t="shared" si="77"/>
        <v>951797</v>
      </c>
      <c r="F1025" s="1">
        <f t="shared" si="78"/>
        <v>951690.91993918049</v>
      </c>
      <c r="H1025" s="5">
        <f t="shared" si="79"/>
        <v>1.1145240090010072E-4</v>
      </c>
    </row>
    <row r="1026" spans="1:8">
      <c r="A1026" s="3" t="s">
        <v>1070</v>
      </c>
      <c r="B1026" s="1">
        <f t="shared" si="75"/>
        <v>6</v>
      </c>
      <c r="C1026" s="1">
        <f t="shared" si="76"/>
        <v>90384</v>
      </c>
      <c r="D1026" s="1">
        <f t="shared" si="77"/>
        <v>953621</v>
      </c>
      <c r="F1026" s="1">
        <f t="shared" si="78"/>
        <v>953517.25791075034</v>
      </c>
      <c r="H1026" s="5">
        <f t="shared" si="79"/>
        <v>1.0878754688671845E-4</v>
      </c>
    </row>
    <row r="1027" spans="1:8">
      <c r="A1027" s="3" t="s">
        <v>1071</v>
      </c>
      <c r="B1027" s="1">
        <f t="shared" si="75"/>
        <v>6</v>
      </c>
      <c r="C1027" s="1">
        <f t="shared" si="76"/>
        <v>90364</v>
      </c>
      <c r="D1027" s="1">
        <f t="shared" si="77"/>
        <v>955435</v>
      </c>
      <c r="F1027" s="1">
        <f t="shared" si="78"/>
        <v>955343.92313660285</v>
      </c>
      <c r="H1027" s="5">
        <f t="shared" si="79"/>
        <v>9.5325023049339455E-5</v>
      </c>
    </row>
    <row r="1028" spans="1:8">
      <c r="A1028" s="3" t="s">
        <v>1072</v>
      </c>
      <c r="B1028" s="1">
        <f t="shared" ref="B1028:B1091" si="80">IF(ISERROR(SEARCH(" ",A1028)), 0, SEARCH(" ",A1028))</f>
        <v>6</v>
      </c>
      <c r="C1028" s="1">
        <f t="shared" ref="C1028:C1091" si="81">IF(0=B1028,-1,LEFT(A1028,B1028-1)+0)</f>
        <v>90344</v>
      </c>
      <c r="D1028" s="1">
        <f t="shared" ref="D1028:D1091" si="82">IF(B1028=0,-1,RIGHT(A1028,LEN(A1028)-B1028)+0)</f>
        <v>957259</v>
      </c>
      <c r="F1028" s="1">
        <f t="shared" ref="F1028:F1091" si="83">IF(C1028&lt;0,443300000,44330*(1-POWER(C1028/$A$1,1/5.255))*1000)</f>
        <v>957170.91574783018</v>
      </c>
      <c r="H1028" s="5">
        <f t="shared" ref="H1028:H1091" si="84">IF(D1028&gt;0,ABS((F1028-D1028)/D1028),0)</f>
        <v>9.2017157498463229E-5</v>
      </c>
    </row>
    <row r="1029" spans="1:8">
      <c r="A1029" s="3" t="s">
        <v>1073</v>
      </c>
      <c r="B1029" s="1">
        <f t="shared" si="80"/>
        <v>6</v>
      </c>
      <c r="C1029" s="1">
        <f t="shared" si="81"/>
        <v>90324</v>
      </c>
      <c r="D1029" s="1">
        <f t="shared" si="82"/>
        <v>959074</v>
      </c>
      <c r="F1029" s="1">
        <f t="shared" si="83"/>
        <v>958998.23587560363</v>
      </c>
      <c r="H1029" s="5">
        <f t="shared" si="84"/>
        <v>7.8997162258984721E-5</v>
      </c>
    </row>
    <row r="1030" spans="1:8">
      <c r="A1030" s="3" t="s">
        <v>1074</v>
      </c>
      <c r="B1030" s="1">
        <f t="shared" si="80"/>
        <v>6</v>
      </c>
      <c r="C1030" s="1">
        <f t="shared" si="81"/>
        <v>90304</v>
      </c>
      <c r="D1030" s="1">
        <f t="shared" si="82"/>
        <v>960888</v>
      </c>
      <c r="F1030" s="1">
        <f t="shared" si="83"/>
        <v>960825.88365117263</v>
      </c>
      <c r="H1030" s="5">
        <f t="shared" si="84"/>
        <v>6.4644733649888615E-5</v>
      </c>
    </row>
    <row r="1031" spans="1:8">
      <c r="A1031" s="3" t="s">
        <v>1075</v>
      </c>
      <c r="B1031" s="1">
        <f t="shared" si="80"/>
        <v>6</v>
      </c>
      <c r="C1031" s="1">
        <f t="shared" si="81"/>
        <v>90284</v>
      </c>
      <c r="D1031" s="1">
        <f t="shared" si="82"/>
        <v>962712</v>
      </c>
      <c r="F1031" s="1">
        <f t="shared" si="83"/>
        <v>962653.85920587566</v>
      </c>
      <c r="H1031" s="5">
        <f t="shared" si="84"/>
        <v>6.0392717785108986E-5</v>
      </c>
    </row>
    <row r="1032" spans="1:8">
      <c r="A1032" s="3" t="s">
        <v>1076</v>
      </c>
      <c r="B1032" s="1">
        <f t="shared" si="80"/>
        <v>6</v>
      </c>
      <c r="C1032" s="1">
        <f t="shared" si="81"/>
        <v>90264</v>
      </c>
      <c r="D1032" s="1">
        <f t="shared" si="82"/>
        <v>964527</v>
      </c>
      <c r="F1032" s="1">
        <f t="shared" si="83"/>
        <v>964482.16267112468</v>
      </c>
      <c r="H1032" s="5">
        <f t="shared" si="84"/>
        <v>4.6486338770527901E-5</v>
      </c>
    </row>
    <row r="1033" spans="1:8">
      <c r="A1033" s="3" t="s">
        <v>1077</v>
      </c>
      <c r="B1033" s="1">
        <f t="shared" si="80"/>
        <v>6</v>
      </c>
      <c r="C1033" s="1">
        <f t="shared" si="81"/>
        <v>90244</v>
      </c>
      <c r="D1033" s="1">
        <f t="shared" si="82"/>
        <v>966341</v>
      </c>
      <c r="F1033" s="1">
        <f t="shared" si="83"/>
        <v>966310.79417842056</v>
      </c>
      <c r="H1033" s="5">
        <f t="shared" si="84"/>
        <v>3.1257932323515857E-5</v>
      </c>
    </row>
    <row r="1034" spans="1:8">
      <c r="A1034" s="3" t="s">
        <v>1078</v>
      </c>
      <c r="B1034" s="1">
        <f t="shared" si="80"/>
        <v>6</v>
      </c>
      <c r="C1034" s="1">
        <f t="shared" si="81"/>
        <v>90224</v>
      </c>
      <c r="D1034" s="1">
        <f t="shared" si="82"/>
        <v>968165</v>
      </c>
      <c r="F1034" s="1">
        <f t="shared" si="83"/>
        <v>968139.75385933777</v>
      </c>
      <c r="H1034" s="5">
        <f t="shared" si="84"/>
        <v>2.607627900433447E-5</v>
      </c>
    </row>
    <row r="1035" spans="1:8">
      <c r="A1035" s="3" t="s">
        <v>1079</v>
      </c>
      <c r="B1035" s="1">
        <f t="shared" si="80"/>
        <v>6</v>
      </c>
      <c r="C1035" s="1">
        <f t="shared" si="81"/>
        <v>90204</v>
      </c>
      <c r="D1035" s="1">
        <f t="shared" si="82"/>
        <v>969979</v>
      </c>
      <c r="F1035" s="1">
        <f t="shared" si="83"/>
        <v>969969.04184554459</v>
      </c>
      <c r="H1035" s="5">
        <f t="shared" si="84"/>
        <v>1.0266360875245119E-5</v>
      </c>
    </row>
    <row r="1036" spans="1:8">
      <c r="A1036" s="3" t="s">
        <v>1080</v>
      </c>
      <c r="B1036" s="1">
        <f t="shared" si="80"/>
        <v>6</v>
      </c>
      <c r="C1036" s="1">
        <f t="shared" si="81"/>
        <v>90184</v>
      </c>
      <c r="D1036" s="1">
        <f t="shared" si="82"/>
        <v>971810</v>
      </c>
      <c r="F1036" s="1">
        <f t="shared" si="83"/>
        <v>971798.65826877765</v>
      </c>
      <c r="H1036" s="5">
        <f t="shared" si="84"/>
        <v>1.1670729074969825E-5</v>
      </c>
    </row>
    <row r="1037" spans="1:8">
      <c r="A1037" s="3" t="s">
        <v>1081</v>
      </c>
      <c r="B1037" s="1">
        <f t="shared" si="80"/>
        <v>6</v>
      </c>
      <c r="C1037" s="1">
        <f t="shared" si="81"/>
        <v>90164</v>
      </c>
      <c r="D1037" s="1">
        <f t="shared" si="82"/>
        <v>973649</v>
      </c>
      <c r="F1037" s="1">
        <f t="shared" si="83"/>
        <v>973628.60326086776</v>
      </c>
      <c r="H1037" s="5">
        <f t="shared" si="84"/>
        <v>2.0948759904479633E-5</v>
      </c>
    </row>
    <row r="1038" spans="1:8">
      <c r="A1038" s="3" t="s">
        <v>1082</v>
      </c>
      <c r="B1038" s="1">
        <f t="shared" si="80"/>
        <v>6</v>
      </c>
      <c r="C1038" s="1">
        <f t="shared" si="81"/>
        <v>90144</v>
      </c>
      <c r="D1038" s="1">
        <f t="shared" si="82"/>
        <v>975489</v>
      </c>
      <c r="F1038" s="1">
        <f t="shared" si="83"/>
        <v>975458.87695371406</v>
      </c>
      <c r="H1038" s="5">
        <f t="shared" si="84"/>
        <v>3.0879944608230815E-5</v>
      </c>
    </row>
    <row r="1039" spans="1:8">
      <c r="A1039" s="3" t="s">
        <v>1083</v>
      </c>
      <c r="B1039" s="1">
        <f t="shared" si="80"/>
        <v>6</v>
      </c>
      <c r="C1039" s="1">
        <f t="shared" si="81"/>
        <v>90124</v>
      </c>
      <c r="D1039" s="1">
        <f t="shared" si="82"/>
        <v>977337</v>
      </c>
      <c r="F1039" s="1">
        <f t="shared" si="83"/>
        <v>977289.4794793193</v>
      </c>
      <c r="H1039" s="5">
        <f t="shared" si="84"/>
        <v>4.8622451294385078E-5</v>
      </c>
    </row>
    <row r="1040" spans="1:8">
      <c r="A1040" s="3" t="s">
        <v>1084</v>
      </c>
      <c r="B1040" s="1">
        <f t="shared" si="80"/>
        <v>6</v>
      </c>
      <c r="C1040" s="1">
        <f t="shared" si="81"/>
        <v>90104</v>
      </c>
      <c r="D1040" s="1">
        <f t="shared" si="82"/>
        <v>979177</v>
      </c>
      <c r="F1040" s="1">
        <f t="shared" si="83"/>
        <v>979120.41096974537</v>
      </c>
      <c r="H1040" s="5">
        <f t="shared" si="84"/>
        <v>5.779244228023354E-5</v>
      </c>
    </row>
    <row r="1041" spans="1:8">
      <c r="A1041" s="3" t="s">
        <v>1085</v>
      </c>
      <c r="B1041" s="1">
        <f t="shared" si="80"/>
        <v>6</v>
      </c>
      <c r="C1041" s="1">
        <f t="shared" si="81"/>
        <v>90084</v>
      </c>
      <c r="D1041" s="1">
        <f t="shared" si="82"/>
        <v>981026</v>
      </c>
      <c r="F1041" s="1">
        <f t="shared" si="83"/>
        <v>980951.67155715253</v>
      </c>
      <c r="H1041" s="5">
        <f t="shared" si="84"/>
        <v>7.5766027452353575E-5</v>
      </c>
    </row>
    <row r="1042" spans="1:8">
      <c r="A1042" s="3" t="s">
        <v>1086</v>
      </c>
      <c r="B1042" s="1">
        <f t="shared" si="80"/>
        <v>6</v>
      </c>
      <c r="C1042" s="1">
        <f t="shared" si="81"/>
        <v>90064</v>
      </c>
      <c r="D1042" s="1">
        <f t="shared" si="82"/>
        <v>982865</v>
      </c>
      <c r="F1042" s="1">
        <f t="shared" si="83"/>
        <v>982783.26137377473</v>
      </c>
      <c r="H1042" s="5">
        <f t="shared" si="84"/>
        <v>8.3163635112929441E-5</v>
      </c>
    </row>
    <row r="1043" spans="1:8">
      <c r="A1043" s="3" t="s">
        <v>1087</v>
      </c>
      <c r="B1043" s="1">
        <f t="shared" si="80"/>
        <v>6</v>
      </c>
      <c r="C1043" s="1">
        <f t="shared" si="81"/>
        <v>90044</v>
      </c>
      <c r="D1043" s="1">
        <f t="shared" si="82"/>
        <v>984704</v>
      </c>
      <c r="F1043" s="1">
        <f t="shared" si="83"/>
        <v>984615.18055193475</v>
      </c>
      <c r="H1043" s="5">
        <f t="shared" si="84"/>
        <v>9.0199134019203255E-5</v>
      </c>
    </row>
    <row r="1044" spans="1:8">
      <c r="A1044" s="3" t="s">
        <v>1088</v>
      </c>
      <c r="B1044" s="1">
        <f t="shared" si="80"/>
        <v>6</v>
      </c>
      <c r="C1044" s="1">
        <f t="shared" si="81"/>
        <v>90024</v>
      </c>
      <c r="D1044" s="1">
        <f t="shared" si="82"/>
        <v>986553</v>
      </c>
      <c r="F1044" s="1">
        <f t="shared" si="83"/>
        <v>986447.42922402872</v>
      </c>
      <c r="H1044" s="5">
        <f t="shared" si="84"/>
        <v>1.070097358897923E-4</v>
      </c>
    </row>
    <row r="1045" spans="1:8">
      <c r="A1045" s="3" t="s">
        <v>1089</v>
      </c>
      <c r="B1045" s="1">
        <f t="shared" si="80"/>
        <v>6</v>
      </c>
      <c r="C1045" s="1">
        <f t="shared" si="81"/>
        <v>90004</v>
      </c>
      <c r="D1045" s="1">
        <f t="shared" si="82"/>
        <v>988392</v>
      </c>
      <c r="F1045" s="1">
        <f t="shared" si="83"/>
        <v>988280.00752254704</v>
      </c>
      <c r="H1045" s="5">
        <f t="shared" si="84"/>
        <v>1.1330775385976872E-4</v>
      </c>
    </row>
    <row r="1046" spans="1:8">
      <c r="A1046" s="3" t="s">
        <v>1090</v>
      </c>
      <c r="B1046" s="1">
        <f t="shared" si="80"/>
        <v>6</v>
      </c>
      <c r="C1046" s="1">
        <f t="shared" si="81"/>
        <v>89984</v>
      </c>
      <c r="D1046" s="1">
        <f t="shared" si="82"/>
        <v>990232</v>
      </c>
      <c r="F1046" s="1">
        <f t="shared" si="83"/>
        <v>990112.91558005812</v>
      </c>
      <c r="H1046" s="5">
        <f t="shared" si="84"/>
        <v>1.2025911093751654E-4</v>
      </c>
    </row>
    <row r="1047" spans="1:8">
      <c r="A1047" s="3" t="s">
        <v>1091</v>
      </c>
      <c r="B1047" s="1">
        <f t="shared" si="80"/>
        <v>6</v>
      </c>
      <c r="C1047" s="1">
        <f t="shared" si="81"/>
        <v>89964</v>
      </c>
      <c r="D1047" s="1">
        <f t="shared" si="82"/>
        <v>992081</v>
      </c>
      <c r="F1047" s="1">
        <f t="shared" si="83"/>
        <v>991946.15352920466</v>
      </c>
      <c r="H1047" s="5">
        <f t="shared" si="84"/>
        <v>1.3592284379535438E-4</v>
      </c>
    </row>
    <row r="1048" spans="1:8">
      <c r="A1048" s="3" t="s">
        <v>1092</v>
      </c>
      <c r="B1048" s="1">
        <f t="shared" si="80"/>
        <v>6</v>
      </c>
      <c r="C1048" s="1">
        <f t="shared" si="81"/>
        <v>89944</v>
      </c>
      <c r="D1048" s="1">
        <f t="shared" si="82"/>
        <v>993920</v>
      </c>
      <c r="F1048" s="1">
        <f t="shared" si="83"/>
        <v>993779.7215027276</v>
      </c>
      <c r="H1048" s="5">
        <f t="shared" si="84"/>
        <v>1.4113660784812048E-4</v>
      </c>
    </row>
    <row r="1049" spans="1:8">
      <c r="A1049" s="3" t="s">
        <v>1093</v>
      </c>
      <c r="B1049" s="1">
        <f t="shared" si="80"/>
        <v>6</v>
      </c>
      <c r="C1049" s="1">
        <f t="shared" si="81"/>
        <v>89924</v>
      </c>
      <c r="D1049" s="1">
        <f t="shared" si="82"/>
        <v>995769</v>
      </c>
      <c r="F1049" s="1">
        <f t="shared" si="83"/>
        <v>995613.6196334369</v>
      </c>
      <c r="H1049" s="5">
        <f t="shared" si="84"/>
        <v>1.5604057423267696E-4</v>
      </c>
    </row>
    <row r="1050" spans="1:8">
      <c r="A1050" s="3" t="s">
        <v>1094</v>
      </c>
      <c r="B1050" s="1">
        <f t="shared" si="80"/>
        <v>6</v>
      </c>
      <c r="C1050" s="1">
        <f t="shared" si="81"/>
        <v>89904</v>
      </c>
      <c r="D1050" s="1">
        <f t="shared" si="82"/>
        <v>997608</v>
      </c>
      <c r="F1050" s="1">
        <f t="shared" si="83"/>
        <v>997447.84805423568</v>
      </c>
      <c r="H1050" s="5">
        <f t="shared" si="84"/>
        <v>1.6053594775133651E-4</v>
      </c>
    </row>
    <row r="1051" spans="1:8">
      <c r="A1051" s="3" t="s">
        <v>1095</v>
      </c>
      <c r="B1051" s="1">
        <f t="shared" si="80"/>
        <v>6</v>
      </c>
      <c r="C1051" s="1">
        <f t="shared" si="81"/>
        <v>89884</v>
      </c>
      <c r="D1051" s="1">
        <f t="shared" si="82"/>
        <v>999447</v>
      </c>
      <c r="F1051" s="1">
        <f t="shared" si="83"/>
        <v>999282.40689810633</v>
      </c>
      <c r="H1051" s="5">
        <f t="shared" si="84"/>
        <v>1.6468417224091729E-4</v>
      </c>
    </row>
    <row r="1052" spans="1:8">
      <c r="A1052" s="3" t="s">
        <v>1096</v>
      </c>
      <c r="B1052" s="1">
        <f t="shared" si="80"/>
        <v>6</v>
      </c>
      <c r="C1052" s="1">
        <f t="shared" si="81"/>
        <v>89864</v>
      </c>
      <c r="D1052" s="1">
        <f t="shared" si="82"/>
        <v>1001296</v>
      </c>
      <c r="F1052" s="1">
        <f t="shared" si="83"/>
        <v>1001117.2962981147</v>
      </c>
      <c r="H1052" s="5">
        <f t="shared" si="84"/>
        <v>1.7847240165275871E-4</v>
      </c>
    </row>
    <row r="1053" spans="1:8">
      <c r="A1053" s="3" t="s">
        <v>1097</v>
      </c>
      <c r="B1053" s="1">
        <f t="shared" si="80"/>
        <v>6</v>
      </c>
      <c r="C1053" s="1">
        <f t="shared" si="81"/>
        <v>89844</v>
      </c>
      <c r="D1053" s="1">
        <f t="shared" si="82"/>
        <v>1003136</v>
      </c>
      <c r="F1053" s="1">
        <f t="shared" si="83"/>
        <v>1002952.5163874051</v>
      </c>
      <c r="H1053" s="5">
        <f t="shared" si="84"/>
        <v>1.8291000681352598E-4</v>
      </c>
    </row>
    <row r="1054" spans="1:8">
      <c r="A1054" s="3" t="s">
        <v>1098</v>
      </c>
      <c r="B1054" s="1">
        <f t="shared" si="80"/>
        <v>6</v>
      </c>
      <c r="C1054" s="1">
        <f t="shared" si="81"/>
        <v>89824</v>
      </c>
      <c r="D1054" s="1">
        <f t="shared" si="82"/>
        <v>1004984</v>
      </c>
      <c r="F1054" s="1">
        <f t="shared" si="83"/>
        <v>1004788.0672992158</v>
      </c>
      <c r="H1054" s="5">
        <f t="shared" si="84"/>
        <v>1.9496101508499484E-4</v>
      </c>
    </row>
    <row r="1055" spans="1:8">
      <c r="A1055" s="3" t="s">
        <v>1099</v>
      </c>
      <c r="B1055" s="1">
        <f t="shared" si="80"/>
        <v>6</v>
      </c>
      <c r="C1055" s="1">
        <f t="shared" si="81"/>
        <v>89804</v>
      </c>
      <c r="D1055" s="1">
        <f t="shared" si="82"/>
        <v>1006824</v>
      </c>
      <c r="F1055" s="1">
        <f t="shared" si="83"/>
        <v>1006623.9491668537</v>
      </c>
      <c r="H1055" s="5">
        <f t="shared" si="84"/>
        <v>1.9869493888338046E-4</v>
      </c>
    </row>
    <row r="1056" spans="1:8">
      <c r="A1056" s="3" t="s">
        <v>1100</v>
      </c>
      <c r="B1056" s="1">
        <f t="shared" si="80"/>
        <v>6</v>
      </c>
      <c r="C1056" s="1">
        <f t="shared" si="81"/>
        <v>89784</v>
      </c>
      <c r="D1056" s="1">
        <f t="shared" si="82"/>
        <v>1008663</v>
      </c>
      <c r="F1056" s="1">
        <f t="shared" si="83"/>
        <v>1008460.1621237241</v>
      </c>
      <c r="H1056" s="5">
        <f t="shared" si="84"/>
        <v>2.0109578350339038E-4</v>
      </c>
    </row>
    <row r="1057" spans="1:8">
      <c r="A1057" s="3" t="s">
        <v>1101</v>
      </c>
      <c r="B1057" s="1">
        <f t="shared" si="80"/>
        <v>6</v>
      </c>
      <c r="C1057" s="1">
        <f t="shared" si="81"/>
        <v>89764</v>
      </c>
      <c r="D1057" s="1">
        <f t="shared" si="82"/>
        <v>1010512</v>
      </c>
      <c r="F1057" s="1">
        <f t="shared" si="83"/>
        <v>1010296.7063033064</v>
      </c>
      <c r="H1057" s="5">
        <f t="shared" si="84"/>
        <v>2.1305407228574267E-4</v>
      </c>
    </row>
    <row r="1058" spans="1:8">
      <c r="A1058" s="3" t="s">
        <v>1102</v>
      </c>
      <c r="B1058" s="1">
        <f t="shared" si="80"/>
        <v>6</v>
      </c>
      <c r="C1058" s="1">
        <f t="shared" si="81"/>
        <v>89744</v>
      </c>
      <c r="D1058" s="1">
        <f t="shared" si="82"/>
        <v>1012351</v>
      </c>
      <c r="F1058" s="1">
        <f t="shared" si="83"/>
        <v>1012133.5818391682</v>
      </c>
      <c r="H1058" s="5">
        <f t="shared" si="84"/>
        <v>2.147655910171359E-4</v>
      </c>
    </row>
    <row r="1059" spans="1:8">
      <c r="A1059" s="3" t="s">
        <v>1103</v>
      </c>
      <c r="B1059" s="1">
        <f t="shared" si="80"/>
        <v>6</v>
      </c>
      <c r="C1059" s="1">
        <f t="shared" si="81"/>
        <v>89724</v>
      </c>
      <c r="D1059" s="1">
        <f t="shared" si="82"/>
        <v>1014191</v>
      </c>
      <c r="F1059" s="1">
        <f t="shared" si="83"/>
        <v>1013970.7888649511</v>
      </c>
      <c r="H1059" s="5">
        <f t="shared" si="84"/>
        <v>2.171298454126342E-4</v>
      </c>
    </row>
    <row r="1060" spans="1:8">
      <c r="A1060" s="3" t="s">
        <v>1104</v>
      </c>
      <c r="B1060" s="1">
        <f t="shared" si="80"/>
        <v>6</v>
      </c>
      <c r="C1060" s="1">
        <f t="shared" si="81"/>
        <v>89704</v>
      </c>
      <c r="D1060" s="1">
        <f t="shared" si="82"/>
        <v>1016039</v>
      </c>
      <c r="F1060" s="1">
        <f t="shared" si="83"/>
        <v>1015808.3275144005</v>
      </c>
      <c r="H1060" s="5">
        <f t="shared" si="84"/>
        <v>2.2703113325327781E-4</v>
      </c>
    </row>
    <row r="1061" spans="1:8">
      <c r="A1061" s="3" t="s">
        <v>1105</v>
      </c>
      <c r="B1061" s="1">
        <f t="shared" si="80"/>
        <v>6</v>
      </c>
      <c r="C1061" s="1">
        <f t="shared" si="81"/>
        <v>89684</v>
      </c>
      <c r="D1061" s="1">
        <f t="shared" si="82"/>
        <v>1017879</v>
      </c>
      <c r="F1061" s="1">
        <f t="shared" si="83"/>
        <v>1017646.197921325</v>
      </c>
      <c r="H1061" s="5">
        <f t="shared" si="84"/>
        <v>2.2871292037168764E-4</v>
      </c>
    </row>
    <row r="1062" spans="1:8">
      <c r="A1062" s="3" t="s">
        <v>1106</v>
      </c>
      <c r="B1062" s="1">
        <f t="shared" si="80"/>
        <v>6</v>
      </c>
      <c r="C1062" s="1">
        <f t="shared" si="81"/>
        <v>89664</v>
      </c>
      <c r="D1062" s="1">
        <f t="shared" si="82"/>
        <v>1019727</v>
      </c>
      <c r="F1062" s="1">
        <f t="shared" si="83"/>
        <v>1019484.400219632</v>
      </c>
      <c r="H1062" s="5">
        <f t="shared" si="84"/>
        <v>2.3790659693039077E-4</v>
      </c>
    </row>
    <row r="1063" spans="1:8">
      <c r="A1063" s="3" t="s">
        <v>1107</v>
      </c>
      <c r="B1063" s="1">
        <f t="shared" si="80"/>
        <v>6</v>
      </c>
      <c r="C1063" s="1">
        <f t="shared" si="81"/>
        <v>89644</v>
      </c>
      <c r="D1063" s="1">
        <f t="shared" si="82"/>
        <v>1021567</v>
      </c>
      <c r="F1063" s="1">
        <f t="shared" si="83"/>
        <v>1021322.9345432981</v>
      </c>
      <c r="H1063" s="5">
        <f t="shared" si="84"/>
        <v>2.3891282383035892E-4</v>
      </c>
    </row>
    <row r="1064" spans="1:8">
      <c r="A1064" s="3" t="s">
        <v>1108</v>
      </c>
      <c r="B1064" s="1">
        <f t="shared" si="80"/>
        <v>6</v>
      </c>
      <c r="C1064" s="1">
        <f t="shared" si="81"/>
        <v>89624</v>
      </c>
      <c r="D1064" s="1">
        <f t="shared" si="82"/>
        <v>1023406</v>
      </c>
      <c r="F1064" s="1">
        <f t="shared" si="83"/>
        <v>1023161.8010263927</v>
      </c>
      <c r="H1064" s="5">
        <f t="shared" si="84"/>
        <v>2.3861397491051637E-4</v>
      </c>
    </row>
    <row r="1065" spans="1:8">
      <c r="A1065" s="3" t="s">
        <v>1109</v>
      </c>
      <c r="B1065" s="1">
        <f t="shared" si="80"/>
        <v>6</v>
      </c>
      <c r="C1065" s="1">
        <f t="shared" si="81"/>
        <v>89604</v>
      </c>
      <c r="D1065" s="1">
        <f t="shared" si="82"/>
        <v>1025255</v>
      </c>
      <c r="F1065" s="1">
        <f t="shared" si="83"/>
        <v>1025000.9998030746</v>
      </c>
      <c r="H1065" s="5">
        <f t="shared" si="84"/>
        <v>2.4774343643811972E-4</v>
      </c>
    </row>
    <row r="1066" spans="1:8">
      <c r="A1066" s="3" t="s">
        <v>1110</v>
      </c>
      <c r="B1066" s="1">
        <f t="shared" si="80"/>
        <v>6</v>
      </c>
      <c r="C1066" s="1">
        <f t="shared" si="81"/>
        <v>89584</v>
      </c>
      <c r="D1066" s="1">
        <f t="shared" si="82"/>
        <v>1027094</v>
      </c>
      <c r="F1066" s="1">
        <f t="shared" si="83"/>
        <v>1026840.5310075757</v>
      </c>
      <c r="H1066" s="5">
        <f t="shared" si="84"/>
        <v>2.4678266295423195E-4</v>
      </c>
    </row>
    <row r="1067" spans="1:8">
      <c r="A1067" s="3" t="s">
        <v>1111</v>
      </c>
      <c r="B1067" s="1">
        <f t="shared" si="80"/>
        <v>6</v>
      </c>
      <c r="C1067" s="1">
        <f t="shared" si="81"/>
        <v>89564</v>
      </c>
      <c r="D1067" s="1">
        <f t="shared" si="82"/>
        <v>1028943</v>
      </c>
      <c r="F1067" s="1">
        <f t="shared" si="83"/>
        <v>1028680.3947742169</v>
      </c>
      <c r="H1067" s="5">
        <f t="shared" si="84"/>
        <v>2.5521843851707458E-4</v>
      </c>
    </row>
    <row r="1068" spans="1:8">
      <c r="A1068" s="3" t="s">
        <v>1112</v>
      </c>
      <c r="B1068" s="1">
        <f t="shared" si="80"/>
        <v>6</v>
      </c>
      <c r="C1068" s="1">
        <f t="shared" si="81"/>
        <v>89544</v>
      </c>
      <c r="D1068" s="1">
        <f t="shared" si="82"/>
        <v>1030782</v>
      </c>
      <c r="F1068" s="1">
        <f t="shared" si="83"/>
        <v>1030520.5912374079</v>
      </c>
      <c r="H1068" s="5">
        <f t="shared" si="84"/>
        <v>2.5360237430622947E-4</v>
      </c>
    </row>
    <row r="1069" spans="1:8">
      <c r="A1069" s="3" t="s">
        <v>1113</v>
      </c>
      <c r="B1069" s="1">
        <f t="shared" si="80"/>
        <v>6</v>
      </c>
      <c r="C1069" s="1">
        <f t="shared" si="81"/>
        <v>89524</v>
      </c>
      <c r="D1069" s="1">
        <f t="shared" si="82"/>
        <v>1032622</v>
      </c>
      <c r="F1069" s="1">
        <f t="shared" si="83"/>
        <v>1032361.1205316315</v>
      </c>
      <c r="H1069" s="5">
        <f t="shared" si="84"/>
        <v>2.5263791432729769E-4</v>
      </c>
    </row>
    <row r="1070" spans="1:8">
      <c r="A1070" s="3" t="s">
        <v>1114</v>
      </c>
      <c r="B1070" s="1">
        <f t="shared" si="80"/>
        <v>6</v>
      </c>
      <c r="C1070" s="1">
        <f t="shared" si="81"/>
        <v>89504</v>
      </c>
      <c r="D1070" s="1">
        <f t="shared" si="82"/>
        <v>1034471</v>
      </c>
      <c r="F1070" s="1">
        <f t="shared" si="83"/>
        <v>1034201.9827914697</v>
      </c>
      <c r="H1070" s="5">
        <f t="shared" si="84"/>
        <v>2.600529241808951E-4</v>
      </c>
    </row>
    <row r="1071" spans="1:8">
      <c r="A1071" s="3" t="s">
        <v>1115</v>
      </c>
      <c r="B1071" s="1">
        <f t="shared" si="80"/>
        <v>6</v>
      </c>
      <c r="C1071" s="1">
        <f t="shared" si="81"/>
        <v>89484</v>
      </c>
      <c r="D1071" s="1">
        <f t="shared" si="82"/>
        <v>1036310</v>
      </c>
      <c r="F1071" s="1">
        <f t="shared" si="83"/>
        <v>1036043.1781515776</v>
      </c>
      <c r="H1071" s="5">
        <f t="shared" si="84"/>
        <v>2.5747300365952785E-4</v>
      </c>
    </row>
    <row r="1072" spans="1:8">
      <c r="A1072" s="3" t="s">
        <v>1116</v>
      </c>
      <c r="B1072" s="1">
        <f t="shared" si="80"/>
        <v>6</v>
      </c>
      <c r="C1072" s="1">
        <f t="shared" si="81"/>
        <v>89464</v>
      </c>
      <c r="D1072" s="1">
        <f t="shared" si="82"/>
        <v>1038149</v>
      </c>
      <c r="F1072" s="1">
        <f t="shared" si="83"/>
        <v>1037884.7067466947</v>
      </c>
      <c r="H1072" s="5">
        <f t="shared" si="84"/>
        <v>2.5458123381639022E-4</v>
      </c>
    </row>
    <row r="1073" spans="1:8">
      <c r="A1073" s="3" t="s">
        <v>1117</v>
      </c>
      <c r="B1073" s="1">
        <f t="shared" si="80"/>
        <v>6</v>
      </c>
      <c r="C1073" s="1">
        <f t="shared" si="81"/>
        <v>89444</v>
      </c>
      <c r="D1073" s="1">
        <f t="shared" si="82"/>
        <v>1039998</v>
      </c>
      <c r="F1073" s="1">
        <f t="shared" si="83"/>
        <v>1039726.5687116537</v>
      </c>
      <c r="H1073" s="5">
        <f t="shared" si="84"/>
        <v>2.6099212531783617E-4</v>
      </c>
    </row>
    <row r="1074" spans="1:8">
      <c r="A1074" s="3" t="s">
        <v>1118</v>
      </c>
      <c r="B1074" s="1">
        <f t="shared" si="80"/>
        <v>6</v>
      </c>
      <c r="C1074" s="1">
        <f t="shared" si="81"/>
        <v>89424</v>
      </c>
      <c r="D1074" s="1">
        <f t="shared" si="82"/>
        <v>1041837</v>
      </c>
      <c r="F1074" s="1">
        <f t="shared" si="83"/>
        <v>1041568.7641813658</v>
      </c>
      <c r="H1074" s="5">
        <f t="shared" si="84"/>
        <v>2.5746428532885559E-4</v>
      </c>
    </row>
    <row r="1075" spans="1:8">
      <c r="A1075" s="3" t="s">
        <v>1119</v>
      </c>
      <c r="B1075" s="1">
        <f t="shared" si="80"/>
        <v>6</v>
      </c>
      <c r="C1075" s="1">
        <f t="shared" si="81"/>
        <v>89404</v>
      </c>
      <c r="D1075" s="1">
        <f t="shared" si="82"/>
        <v>1043686</v>
      </c>
      <c r="F1075" s="1">
        <f t="shared" si="83"/>
        <v>1043411.2932908263</v>
      </c>
      <c r="H1075" s="5">
        <f t="shared" si="84"/>
        <v>2.6320819592649591E-4</v>
      </c>
    </row>
    <row r="1076" spans="1:8">
      <c r="A1076" s="3" t="s">
        <v>1120</v>
      </c>
      <c r="B1076" s="1">
        <f t="shared" si="80"/>
        <v>6</v>
      </c>
      <c r="C1076" s="1">
        <f t="shared" si="81"/>
        <v>89384</v>
      </c>
      <c r="D1076" s="1">
        <f t="shared" si="82"/>
        <v>1045526</v>
      </c>
      <c r="F1076" s="1">
        <f t="shared" si="83"/>
        <v>1045254.1561751234</v>
      </c>
      <c r="H1076" s="5">
        <f t="shared" si="84"/>
        <v>2.6000675724619833E-4</v>
      </c>
    </row>
    <row r="1077" spans="1:8">
      <c r="A1077" s="3" t="s">
        <v>1121</v>
      </c>
      <c r="B1077" s="1">
        <f t="shared" si="80"/>
        <v>6</v>
      </c>
      <c r="C1077" s="1">
        <f t="shared" si="81"/>
        <v>89364</v>
      </c>
      <c r="D1077" s="1">
        <f t="shared" si="82"/>
        <v>1047365</v>
      </c>
      <c r="F1077" s="1">
        <f t="shared" si="83"/>
        <v>1047097.3529694149</v>
      </c>
      <c r="H1077" s="5">
        <f t="shared" si="84"/>
        <v>2.5554322569982407E-4</v>
      </c>
    </row>
    <row r="1078" spans="1:8">
      <c r="A1078" s="3" t="s">
        <v>1122</v>
      </c>
      <c r="B1078" s="1">
        <f t="shared" si="80"/>
        <v>6</v>
      </c>
      <c r="C1078" s="1">
        <f t="shared" si="81"/>
        <v>89344</v>
      </c>
      <c r="D1078" s="1">
        <f t="shared" si="82"/>
        <v>1049214</v>
      </c>
      <c r="F1078" s="1">
        <f t="shared" si="83"/>
        <v>1048940.8838089567</v>
      </c>
      <c r="H1078" s="5">
        <f t="shared" si="84"/>
        <v>2.6030551540799651E-4</v>
      </c>
    </row>
    <row r="1079" spans="1:8">
      <c r="A1079" s="3" t="s">
        <v>1123</v>
      </c>
      <c r="B1079" s="1">
        <f t="shared" si="80"/>
        <v>6</v>
      </c>
      <c r="C1079" s="1">
        <f t="shared" si="81"/>
        <v>89324</v>
      </c>
      <c r="D1079" s="1">
        <f t="shared" si="82"/>
        <v>1051053</v>
      </c>
      <c r="F1079" s="1">
        <f t="shared" si="83"/>
        <v>1050784.7488290884</v>
      </c>
      <c r="H1079" s="5">
        <f t="shared" si="84"/>
        <v>2.5522135507114613E-4</v>
      </c>
    </row>
    <row r="1080" spans="1:8">
      <c r="A1080" s="3" t="s">
        <v>1124</v>
      </c>
      <c r="B1080" s="1">
        <f t="shared" si="80"/>
        <v>6</v>
      </c>
      <c r="C1080" s="1">
        <f t="shared" si="81"/>
        <v>89304</v>
      </c>
      <c r="D1080" s="1">
        <f t="shared" si="82"/>
        <v>1052902</v>
      </c>
      <c r="F1080" s="1">
        <f t="shared" si="83"/>
        <v>1052628.9481652332</v>
      </c>
      <c r="H1080" s="5">
        <f t="shared" si="84"/>
        <v>2.5933262047821452E-4</v>
      </c>
    </row>
    <row r="1081" spans="1:8">
      <c r="A1081" s="3" t="s">
        <v>1125</v>
      </c>
      <c r="B1081" s="1">
        <f t="shared" si="80"/>
        <v>6</v>
      </c>
      <c r="C1081" s="1">
        <f t="shared" si="81"/>
        <v>89284</v>
      </c>
      <c r="D1081" s="1">
        <f t="shared" si="82"/>
        <v>1054741</v>
      </c>
      <c r="F1081" s="1">
        <f t="shared" si="83"/>
        <v>1054473.4819528931</v>
      </c>
      <c r="H1081" s="5">
        <f t="shared" si="84"/>
        <v>2.536338751474703E-4</v>
      </c>
    </row>
    <row r="1082" spans="1:8">
      <c r="A1082" s="3" t="s">
        <v>1126</v>
      </c>
      <c r="B1082" s="1">
        <f t="shared" si="80"/>
        <v>6</v>
      </c>
      <c r="C1082" s="1">
        <f t="shared" si="81"/>
        <v>89264</v>
      </c>
      <c r="D1082" s="1">
        <f t="shared" si="82"/>
        <v>1056581</v>
      </c>
      <c r="F1082" s="1">
        <f t="shared" si="83"/>
        <v>1056318.3503276685</v>
      </c>
      <c r="H1082" s="5">
        <f t="shared" si="84"/>
        <v>2.485845120549407E-4</v>
      </c>
    </row>
    <row r="1083" spans="1:8">
      <c r="A1083" s="3" t="s">
        <v>1127</v>
      </c>
      <c r="B1083" s="1">
        <f t="shared" si="80"/>
        <v>6</v>
      </c>
      <c r="C1083" s="1">
        <f t="shared" si="81"/>
        <v>89244</v>
      </c>
      <c r="D1083" s="1">
        <f t="shared" si="82"/>
        <v>1058429</v>
      </c>
      <c r="F1083" s="1">
        <f t="shared" si="83"/>
        <v>1058163.5534252287</v>
      </c>
      <c r="H1083" s="5">
        <f t="shared" si="84"/>
        <v>2.5079299109464229E-4</v>
      </c>
    </row>
    <row r="1084" spans="1:8">
      <c r="A1084" s="3" t="s">
        <v>1128</v>
      </c>
      <c r="B1084" s="1">
        <f t="shared" si="80"/>
        <v>6</v>
      </c>
      <c r="C1084" s="1">
        <f t="shared" si="81"/>
        <v>89224</v>
      </c>
      <c r="D1084" s="1">
        <f t="shared" si="82"/>
        <v>1060269</v>
      </c>
      <c r="F1084" s="1">
        <f t="shared" si="83"/>
        <v>1060009.0913813417</v>
      </c>
      <c r="H1084" s="5">
        <f t="shared" si="84"/>
        <v>2.4513460136844082E-4</v>
      </c>
    </row>
    <row r="1085" spans="1:8">
      <c r="A1085" s="3" t="s">
        <v>1129</v>
      </c>
      <c r="B1085" s="1">
        <f t="shared" si="80"/>
        <v>6</v>
      </c>
      <c r="C1085" s="1">
        <f t="shared" si="81"/>
        <v>89204</v>
      </c>
      <c r="D1085" s="1">
        <f t="shared" si="82"/>
        <v>1062108</v>
      </c>
      <c r="F1085" s="1">
        <f t="shared" si="83"/>
        <v>1061854.9643318588</v>
      </c>
      <c r="H1085" s="5">
        <f t="shared" si="84"/>
        <v>2.3823911329281822E-4</v>
      </c>
    </row>
    <row r="1086" spans="1:8">
      <c r="A1086" s="3" t="s">
        <v>1130</v>
      </c>
      <c r="B1086" s="1">
        <f t="shared" si="80"/>
        <v>6</v>
      </c>
      <c r="C1086" s="1">
        <f t="shared" si="81"/>
        <v>89184</v>
      </c>
      <c r="D1086" s="1">
        <f t="shared" si="82"/>
        <v>1063957</v>
      </c>
      <c r="F1086" s="1">
        <f t="shared" si="83"/>
        <v>1063701.1724127152</v>
      </c>
      <c r="H1086" s="5">
        <f t="shared" si="84"/>
        <v>2.404491791349145E-4</v>
      </c>
    </row>
    <row r="1087" spans="1:8">
      <c r="A1087" s="3" t="s">
        <v>1131</v>
      </c>
      <c r="B1087" s="1">
        <f t="shared" si="80"/>
        <v>6</v>
      </c>
      <c r="C1087" s="1">
        <f t="shared" si="81"/>
        <v>89164</v>
      </c>
      <c r="D1087" s="1">
        <f t="shared" si="82"/>
        <v>1065796</v>
      </c>
      <c r="F1087" s="1">
        <f t="shared" si="83"/>
        <v>1065547.7157599244</v>
      </c>
      <c r="H1087" s="5">
        <f t="shared" si="84"/>
        <v>2.3295662591679825E-4</v>
      </c>
    </row>
    <row r="1088" spans="1:8">
      <c r="A1088" s="3" t="s">
        <v>1132</v>
      </c>
      <c r="B1088" s="1">
        <f t="shared" si="80"/>
        <v>6</v>
      </c>
      <c r="C1088" s="1">
        <f t="shared" si="81"/>
        <v>89144</v>
      </c>
      <c r="D1088" s="1">
        <f t="shared" si="82"/>
        <v>1067645</v>
      </c>
      <c r="F1088" s="1">
        <f t="shared" si="83"/>
        <v>1067394.594509599</v>
      </c>
      <c r="H1088" s="5">
        <f t="shared" si="84"/>
        <v>2.3454003006708046E-4</v>
      </c>
    </row>
    <row r="1089" spans="1:8">
      <c r="A1089" s="3" t="s">
        <v>1133</v>
      </c>
      <c r="B1089" s="1">
        <f t="shared" si="80"/>
        <v>6</v>
      </c>
      <c r="C1089" s="1">
        <f t="shared" si="81"/>
        <v>89124</v>
      </c>
      <c r="D1089" s="1">
        <f t="shared" si="82"/>
        <v>1069484</v>
      </c>
      <c r="F1089" s="1">
        <f t="shared" si="83"/>
        <v>1069241.8087979255</v>
      </c>
      <c r="H1089" s="5">
        <f t="shared" si="84"/>
        <v>2.2645612470548616E-4</v>
      </c>
    </row>
    <row r="1090" spans="1:8">
      <c r="A1090" s="3" t="s">
        <v>1134</v>
      </c>
      <c r="B1090" s="1">
        <f t="shared" si="80"/>
        <v>6</v>
      </c>
      <c r="C1090" s="1">
        <f t="shared" si="81"/>
        <v>89104</v>
      </c>
      <c r="D1090" s="1">
        <f t="shared" si="82"/>
        <v>1071324</v>
      </c>
      <c r="F1090" s="1">
        <f t="shared" si="83"/>
        <v>1071089.3587611925</v>
      </c>
      <c r="H1090" s="5">
        <f t="shared" si="84"/>
        <v>2.1901986589254767E-4</v>
      </c>
    </row>
    <row r="1091" spans="1:8">
      <c r="A1091" s="3" t="s">
        <v>1135</v>
      </c>
      <c r="B1091" s="1">
        <f t="shared" si="80"/>
        <v>6</v>
      </c>
      <c r="C1091" s="1">
        <f t="shared" si="81"/>
        <v>89084</v>
      </c>
      <c r="D1091" s="1">
        <f t="shared" si="82"/>
        <v>1073173</v>
      </c>
      <c r="F1091" s="1">
        <f t="shared" si="83"/>
        <v>1072937.2445357488</v>
      </c>
      <c r="H1091" s="5">
        <f t="shared" si="84"/>
        <v>2.1968076372696029E-4</v>
      </c>
    </row>
    <row r="1092" spans="1:8">
      <c r="A1092" s="3" t="s">
        <v>1136</v>
      </c>
      <c r="B1092" s="1">
        <f t="shared" ref="B1092:B1155" si="85">IF(ISERROR(SEARCH(" ",A1092)), 0, SEARCH(" ",A1092))</f>
        <v>6</v>
      </c>
      <c r="C1092" s="1">
        <f t="shared" ref="C1092:C1155" si="86">IF(0=B1092,-1,LEFT(A1092,B1092-1)+0)</f>
        <v>89064</v>
      </c>
      <c r="D1092" s="1">
        <f t="shared" ref="D1092:D1155" si="87">IF(B1092=0,-1,RIGHT(A1092,LEN(A1092)-B1092)+0)</f>
        <v>1075012</v>
      </c>
      <c r="F1092" s="1">
        <f t="shared" ref="F1092:F1155" si="88">IF(C1092&lt;0,443300000,44330*(1-POWER(C1092/$A$1,1/5.255))*1000)</f>
        <v>1074785.4662580567</v>
      </c>
      <c r="H1092" s="5">
        <f t="shared" ref="H1092:H1155" si="89">IF(D1092&gt;0,ABS((F1092-D1092)/D1092),0)</f>
        <v>2.1072670997468432E-4</v>
      </c>
    </row>
    <row r="1093" spans="1:8">
      <c r="A1093" s="3" t="s">
        <v>1137</v>
      </c>
      <c r="B1093" s="1">
        <f t="shared" si="85"/>
        <v>6</v>
      </c>
      <c r="C1093" s="1">
        <f t="shared" si="86"/>
        <v>89044</v>
      </c>
      <c r="D1093" s="1">
        <f t="shared" si="87"/>
        <v>1076861</v>
      </c>
      <c r="F1093" s="1">
        <f t="shared" si="88"/>
        <v>1076634.0240646414</v>
      </c>
      <c r="H1093" s="5">
        <f t="shared" si="89"/>
        <v>2.1077551825031654E-4</v>
      </c>
    </row>
    <row r="1094" spans="1:8">
      <c r="A1094" s="3" t="s">
        <v>1138</v>
      </c>
      <c r="B1094" s="1">
        <f t="shared" si="85"/>
        <v>6</v>
      </c>
      <c r="C1094" s="1">
        <f t="shared" si="86"/>
        <v>89024</v>
      </c>
      <c r="D1094" s="1">
        <f t="shared" si="87"/>
        <v>1078700</v>
      </c>
      <c r="F1094" s="1">
        <f t="shared" si="88"/>
        <v>1078482.9180921367</v>
      </c>
      <c r="H1094" s="5">
        <f t="shared" si="89"/>
        <v>2.0124400469385652E-4</v>
      </c>
    </row>
    <row r="1095" spans="1:8">
      <c r="A1095" s="3" t="s">
        <v>1139</v>
      </c>
      <c r="B1095" s="1">
        <f t="shared" si="85"/>
        <v>6</v>
      </c>
      <c r="C1095" s="1">
        <f t="shared" si="86"/>
        <v>89004</v>
      </c>
      <c r="D1095" s="1">
        <f t="shared" si="87"/>
        <v>1080539</v>
      </c>
      <c r="F1095" s="1">
        <f t="shared" si="88"/>
        <v>1080332.1484772409</v>
      </c>
      <c r="H1095" s="5">
        <f t="shared" si="89"/>
        <v>1.9143364816917184E-4</v>
      </c>
    </row>
    <row r="1096" spans="1:8">
      <c r="A1096" s="3" t="s">
        <v>1140</v>
      </c>
      <c r="B1096" s="1">
        <f t="shared" si="85"/>
        <v>6</v>
      </c>
      <c r="C1096" s="1">
        <f t="shared" si="86"/>
        <v>88984</v>
      </c>
      <c r="D1096" s="1">
        <f t="shared" si="87"/>
        <v>1082388</v>
      </c>
      <c r="F1096" s="1">
        <f t="shared" si="88"/>
        <v>1082181.7153567553</v>
      </c>
      <c r="H1096" s="5">
        <f t="shared" si="89"/>
        <v>1.9058289933433924E-4</v>
      </c>
    </row>
    <row r="1097" spans="1:8">
      <c r="A1097" s="3" t="s">
        <v>1141</v>
      </c>
      <c r="B1097" s="1">
        <f t="shared" si="85"/>
        <v>6</v>
      </c>
      <c r="C1097" s="1">
        <f t="shared" si="86"/>
        <v>88964</v>
      </c>
      <c r="D1097" s="1">
        <f t="shared" si="87"/>
        <v>1084228</v>
      </c>
      <c r="F1097" s="1">
        <f t="shared" si="88"/>
        <v>1084031.6188675598</v>
      </c>
      <c r="H1097" s="5">
        <f t="shared" si="89"/>
        <v>1.8112530984274144E-4</v>
      </c>
    </row>
    <row r="1098" spans="1:8">
      <c r="A1098" s="3" t="s">
        <v>1142</v>
      </c>
      <c r="B1098" s="1">
        <f t="shared" si="85"/>
        <v>6</v>
      </c>
      <c r="C1098" s="1">
        <f t="shared" si="86"/>
        <v>88944</v>
      </c>
      <c r="D1098" s="1">
        <f t="shared" si="87"/>
        <v>1086067</v>
      </c>
      <c r="F1098" s="1">
        <f t="shared" si="88"/>
        <v>1085881.8591466136</v>
      </c>
      <c r="H1098" s="5">
        <f t="shared" si="89"/>
        <v>1.7046909020011872E-4</v>
      </c>
    </row>
    <row r="1099" spans="1:8">
      <c r="A1099" s="3" t="s">
        <v>1143</v>
      </c>
      <c r="B1099" s="1">
        <f t="shared" si="85"/>
        <v>6</v>
      </c>
      <c r="C1099" s="1">
        <f t="shared" si="86"/>
        <v>88924</v>
      </c>
      <c r="D1099" s="1">
        <f t="shared" si="87"/>
        <v>1087916</v>
      </c>
      <c r="F1099" s="1">
        <f t="shared" si="88"/>
        <v>1087732.4363309832</v>
      </c>
      <c r="H1099" s="5">
        <f t="shared" si="89"/>
        <v>1.6872963447253059E-4</v>
      </c>
    </row>
    <row r="1100" spans="1:8">
      <c r="A1100" s="3" t="s">
        <v>1144</v>
      </c>
      <c r="B1100" s="1">
        <f t="shared" si="85"/>
        <v>6</v>
      </c>
      <c r="C1100" s="1">
        <f t="shared" si="86"/>
        <v>88904</v>
      </c>
      <c r="D1100" s="1">
        <f t="shared" si="87"/>
        <v>1089755</v>
      </c>
      <c r="F1100" s="1">
        <f t="shared" si="88"/>
        <v>1089583.3505578048</v>
      </c>
      <c r="H1100" s="5">
        <f t="shared" si="89"/>
        <v>1.5751195653628002E-4</v>
      </c>
    </row>
    <row r="1101" spans="1:8">
      <c r="A1101" s="3" t="s">
        <v>1145</v>
      </c>
      <c r="B1101" s="1">
        <f t="shared" si="85"/>
        <v>6</v>
      </c>
      <c r="C1101" s="1">
        <f t="shared" si="86"/>
        <v>88884</v>
      </c>
      <c r="D1101" s="1">
        <f t="shared" si="87"/>
        <v>1091604</v>
      </c>
      <c r="F1101" s="1">
        <f t="shared" si="88"/>
        <v>1091434.6019642982</v>
      </c>
      <c r="H1101" s="5">
        <f t="shared" si="89"/>
        <v>1.5518268135865197E-4</v>
      </c>
    </row>
    <row r="1102" spans="1:8">
      <c r="A1102" s="3" t="s">
        <v>1146</v>
      </c>
      <c r="B1102" s="1">
        <f t="shared" si="85"/>
        <v>6</v>
      </c>
      <c r="C1102" s="1">
        <f t="shared" si="86"/>
        <v>88864</v>
      </c>
      <c r="D1102" s="1">
        <f t="shared" si="87"/>
        <v>1093443</v>
      </c>
      <c r="F1102" s="1">
        <f t="shared" si="88"/>
        <v>1093286.1906877861</v>
      </c>
      <c r="H1102" s="5">
        <f t="shared" si="89"/>
        <v>1.4340876681629563E-4</v>
      </c>
    </row>
    <row r="1103" spans="1:8">
      <c r="A1103" s="3" t="s">
        <v>1147</v>
      </c>
      <c r="B1103" s="1">
        <f t="shared" si="85"/>
        <v>6</v>
      </c>
      <c r="C1103" s="1">
        <f t="shared" si="86"/>
        <v>88844</v>
      </c>
      <c r="D1103" s="1">
        <f t="shared" si="87"/>
        <v>1095283</v>
      </c>
      <c r="F1103" s="1">
        <f t="shared" si="88"/>
        <v>1095138.1168656708</v>
      </c>
      <c r="H1103" s="5">
        <f t="shared" si="89"/>
        <v>1.3227917746301719E-4</v>
      </c>
    </row>
    <row r="1104" spans="1:8">
      <c r="A1104" s="3" t="s">
        <v>1148</v>
      </c>
      <c r="B1104" s="1">
        <f t="shared" si="85"/>
        <v>6</v>
      </c>
      <c r="C1104" s="1">
        <f t="shared" si="86"/>
        <v>88824</v>
      </c>
      <c r="D1104" s="1">
        <f t="shared" si="87"/>
        <v>1097131</v>
      </c>
      <c r="F1104" s="1">
        <f t="shared" si="88"/>
        <v>1096990.380635432</v>
      </c>
      <c r="H1104" s="5">
        <f t="shared" si="89"/>
        <v>1.2817007683497443E-4</v>
      </c>
    </row>
    <row r="1105" spans="1:8">
      <c r="A1105" s="3" t="s">
        <v>1149</v>
      </c>
      <c r="B1105" s="1">
        <f t="shared" si="85"/>
        <v>6</v>
      </c>
      <c r="C1105" s="1">
        <f t="shared" si="86"/>
        <v>88804</v>
      </c>
      <c r="D1105" s="1">
        <f t="shared" si="87"/>
        <v>1098971</v>
      </c>
      <c r="F1105" s="1">
        <f t="shared" si="88"/>
        <v>1098842.9821346544</v>
      </c>
      <c r="H1105" s="5">
        <f t="shared" si="89"/>
        <v>1.1648884760888186E-4</v>
      </c>
    </row>
    <row r="1106" spans="1:8">
      <c r="A1106" s="3" t="s">
        <v>1150</v>
      </c>
      <c r="B1106" s="1">
        <f t="shared" si="85"/>
        <v>6</v>
      </c>
      <c r="C1106" s="1">
        <f t="shared" si="86"/>
        <v>88784</v>
      </c>
      <c r="D1106" s="1">
        <f t="shared" si="87"/>
        <v>1100819</v>
      </c>
      <c r="F1106" s="1">
        <f t="shared" si="88"/>
        <v>1100695.9215009902</v>
      </c>
      <c r="H1106" s="5">
        <f t="shared" si="89"/>
        <v>1.1180629968217548E-4</v>
      </c>
    </row>
    <row r="1107" spans="1:8">
      <c r="A1107" s="3" t="s">
        <v>1151</v>
      </c>
      <c r="B1107" s="1">
        <f t="shared" si="85"/>
        <v>6</v>
      </c>
      <c r="C1107" s="1">
        <f t="shared" si="86"/>
        <v>88764</v>
      </c>
      <c r="D1107" s="1">
        <f t="shared" si="87"/>
        <v>1102659</v>
      </c>
      <c r="F1107" s="1">
        <f t="shared" si="88"/>
        <v>1102549.1988721956</v>
      </c>
      <c r="H1107" s="5">
        <f t="shared" si="89"/>
        <v>9.9578498705804098E-5</v>
      </c>
    </row>
    <row r="1108" spans="1:8">
      <c r="A1108" s="3" t="s">
        <v>1152</v>
      </c>
      <c r="B1108" s="1">
        <f t="shared" si="85"/>
        <v>6</v>
      </c>
      <c r="C1108" s="1">
        <f t="shared" si="86"/>
        <v>88744</v>
      </c>
      <c r="D1108" s="1">
        <f t="shared" si="87"/>
        <v>1104498</v>
      </c>
      <c r="F1108" s="1">
        <f t="shared" si="88"/>
        <v>1104402.8143861005</v>
      </c>
      <c r="H1108" s="5">
        <f t="shared" si="89"/>
        <v>8.617997850561226E-5</v>
      </c>
    </row>
    <row r="1109" spans="1:8">
      <c r="A1109" s="3" t="s">
        <v>1153</v>
      </c>
      <c r="B1109" s="1">
        <f t="shared" si="85"/>
        <v>6</v>
      </c>
      <c r="C1109" s="1">
        <f t="shared" si="86"/>
        <v>88724</v>
      </c>
      <c r="D1109" s="1">
        <f t="shared" si="87"/>
        <v>1106347</v>
      </c>
      <c r="F1109" s="1">
        <f t="shared" si="88"/>
        <v>1106256.7681806337</v>
      </c>
      <c r="H1109" s="5">
        <f t="shared" si="89"/>
        <v>8.1558335103125635E-5</v>
      </c>
    </row>
    <row r="1110" spans="1:8">
      <c r="A1110" s="3" t="s">
        <v>1154</v>
      </c>
      <c r="B1110" s="1">
        <f t="shared" si="85"/>
        <v>6</v>
      </c>
      <c r="C1110" s="1">
        <f t="shared" si="86"/>
        <v>88704</v>
      </c>
      <c r="D1110" s="1">
        <f t="shared" si="87"/>
        <v>1108186</v>
      </c>
      <c r="F1110" s="1">
        <f t="shared" si="88"/>
        <v>1108111.0603938065</v>
      </c>
      <c r="H1110" s="5">
        <f t="shared" si="89"/>
        <v>6.7623671652099077E-5</v>
      </c>
    </row>
    <row r="1111" spans="1:8">
      <c r="A1111" s="3" t="s">
        <v>1155</v>
      </c>
      <c r="B1111" s="1">
        <f t="shared" si="85"/>
        <v>6</v>
      </c>
      <c r="C1111" s="1">
        <f t="shared" si="86"/>
        <v>88684</v>
      </c>
      <c r="D1111" s="1">
        <f t="shared" si="87"/>
        <v>1110026</v>
      </c>
      <c r="F1111" s="1">
        <f t="shared" si="88"/>
        <v>1109965.6911637103</v>
      </c>
      <c r="H1111" s="5">
        <f t="shared" si="89"/>
        <v>5.4331012327352239E-5</v>
      </c>
    </row>
    <row r="1112" spans="1:8">
      <c r="A1112" s="3" t="s">
        <v>1156</v>
      </c>
      <c r="B1112" s="1">
        <f t="shared" si="85"/>
        <v>6</v>
      </c>
      <c r="C1112" s="1">
        <f t="shared" si="86"/>
        <v>88664</v>
      </c>
      <c r="D1112" s="1">
        <f t="shared" si="87"/>
        <v>1111874</v>
      </c>
      <c r="F1112" s="1">
        <f t="shared" si="88"/>
        <v>1111820.6606285388</v>
      </c>
      <c r="H1112" s="5">
        <f t="shared" si="89"/>
        <v>4.7972496399041996E-5</v>
      </c>
    </row>
    <row r="1113" spans="1:8">
      <c r="A1113" s="3" t="s">
        <v>1157</v>
      </c>
      <c r="B1113" s="1">
        <f t="shared" si="85"/>
        <v>6</v>
      </c>
      <c r="C1113" s="1">
        <f t="shared" si="86"/>
        <v>88644</v>
      </c>
      <c r="D1113" s="1">
        <f t="shared" si="87"/>
        <v>1113714</v>
      </c>
      <c r="F1113" s="1">
        <f t="shared" si="88"/>
        <v>1113675.9689265604</v>
      </c>
      <c r="H1113" s="5">
        <f t="shared" si="89"/>
        <v>3.414797105866809E-5</v>
      </c>
    </row>
    <row r="1114" spans="1:8">
      <c r="A1114" s="3" t="s">
        <v>1158</v>
      </c>
      <c r="B1114" s="1">
        <f t="shared" si="85"/>
        <v>6</v>
      </c>
      <c r="C1114" s="1">
        <f t="shared" si="86"/>
        <v>88624</v>
      </c>
      <c r="D1114" s="1">
        <f t="shared" si="87"/>
        <v>1115563</v>
      </c>
      <c r="F1114" s="1">
        <f t="shared" si="88"/>
        <v>1115531.616196146</v>
      </c>
      <c r="H1114" s="5">
        <f t="shared" si="89"/>
        <v>2.8132704162828959E-5</v>
      </c>
    </row>
    <row r="1115" spans="1:8">
      <c r="A1115" s="3" t="s">
        <v>1159</v>
      </c>
      <c r="B1115" s="1">
        <f t="shared" si="85"/>
        <v>6</v>
      </c>
      <c r="C1115" s="1">
        <f t="shared" si="86"/>
        <v>88604</v>
      </c>
      <c r="D1115" s="1">
        <f t="shared" si="87"/>
        <v>1117402</v>
      </c>
      <c r="F1115" s="1">
        <f t="shared" si="88"/>
        <v>1117387.602575731</v>
      </c>
      <c r="H1115" s="5">
        <f t="shared" si="89"/>
        <v>1.2884731071719874E-5</v>
      </c>
    </row>
    <row r="1116" spans="1:8">
      <c r="A1116" s="3" t="s">
        <v>1160</v>
      </c>
      <c r="B1116" s="1">
        <f t="shared" si="85"/>
        <v>6</v>
      </c>
      <c r="C1116" s="1">
        <f t="shared" si="86"/>
        <v>88584</v>
      </c>
      <c r="D1116" s="1">
        <f t="shared" si="87"/>
        <v>1119248</v>
      </c>
      <c r="F1116" s="1">
        <f t="shared" si="88"/>
        <v>1119243.9282038542</v>
      </c>
      <c r="H1116" s="5">
        <f t="shared" si="89"/>
        <v>3.6379749132951746E-6</v>
      </c>
    </row>
    <row r="1117" spans="1:8">
      <c r="A1117" s="3" t="s">
        <v>1161</v>
      </c>
      <c r="B1117" s="1">
        <f t="shared" si="85"/>
        <v>6</v>
      </c>
      <c r="C1117" s="1">
        <f t="shared" si="86"/>
        <v>88564</v>
      </c>
      <c r="D1117" s="1">
        <f t="shared" si="87"/>
        <v>1121124</v>
      </c>
      <c r="F1117" s="1">
        <f t="shared" si="88"/>
        <v>1121100.5932191475</v>
      </c>
      <c r="H1117" s="5">
        <f t="shared" si="89"/>
        <v>2.0877958952328688E-5</v>
      </c>
    </row>
    <row r="1118" spans="1:8">
      <c r="A1118" s="3" t="s">
        <v>1162</v>
      </c>
      <c r="B1118" s="1">
        <f t="shared" si="85"/>
        <v>6</v>
      </c>
      <c r="C1118" s="1">
        <f t="shared" si="86"/>
        <v>88544</v>
      </c>
      <c r="D1118" s="1">
        <f t="shared" si="87"/>
        <v>1122991</v>
      </c>
      <c r="F1118" s="1">
        <f t="shared" si="88"/>
        <v>1122957.597760322</v>
      </c>
      <c r="H1118" s="5">
        <f t="shared" si="89"/>
        <v>2.9743995880609833E-5</v>
      </c>
    </row>
    <row r="1119" spans="1:8">
      <c r="A1119" s="3" t="s">
        <v>1163</v>
      </c>
      <c r="B1119" s="1">
        <f t="shared" si="85"/>
        <v>6</v>
      </c>
      <c r="C1119" s="1">
        <f t="shared" si="86"/>
        <v>88524</v>
      </c>
      <c r="D1119" s="1">
        <f t="shared" si="87"/>
        <v>1124868</v>
      </c>
      <c r="F1119" s="1">
        <f t="shared" si="88"/>
        <v>1124814.9419661772</v>
      </c>
      <c r="H1119" s="5">
        <f t="shared" si="89"/>
        <v>4.716823113716705E-5</v>
      </c>
    </row>
    <row r="1120" spans="1:8">
      <c r="A1120" s="3" t="s">
        <v>1164</v>
      </c>
      <c r="B1120" s="1">
        <f t="shared" si="85"/>
        <v>6</v>
      </c>
      <c r="C1120" s="1">
        <f t="shared" si="86"/>
        <v>88504</v>
      </c>
      <c r="D1120" s="1">
        <f t="shared" si="87"/>
        <v>1126735</v>
      </c>
      <c r="F1120" s="1">
        <f t="shared" si="88"/>
        <v>1126672.625975596</v>
      </c>
      <c r="H1120" s="5">
        <f t="shared" si="89"/>
        <v>5.5358202597753685E-5</v>
      </c>
    </row>
    <row r="1121" spans="1:8">
      <c r="A1121" s="3" t="s">
        <v>1165</v>
      </c>
      <c r="B1121" s="1">
        <f t="shared" si="85"/>
        <v>6</v>
      </c>
      <c r="C1121" s="1">
        <f t="shared" si="86"/>
        <v>88484</v>
      </c>
      <c r="D1121" s="1">
        <f t="shared" si="87"/>
        <v>1128603</v>
      </c>
      <c r="F1121" s="1">
        <f t="shared" si="88"/>
        <v>1128530.6499275605</v>
      </c>
      <c r="H1121" s="5">
        <f t="shared" si="89"/>
        <v>6.4105865782323042E-5</v>
      </c>
    </row>
    <row r="1122" spans="1:8">
      <c r="A1122" s="3" t="s">
        <v>1166</v>
      </c>
      <c r="B1122" s="1">
        <f t="shared" si="85"/>
        <v>6</v>
      </c>
      <c r="C1122" s="1">
        <f t="shared" si="86"/>
        <v>88464</v>
      </c>
      <c r="D1122" s="1">
        <f t="shared" si="87"/>
        <v>1130479</v>
      </c>
      <c r="F1122" s="1">
        <f t="shared" si="88"/>
        <v>1130389.0139611354</v>
      </c>
      <c r="H1122" s="5">
        <f t="shared" si="89"/>
        <v>7.9599920798697037E-5</v>
      </c>
    </row>
    <row r="1123" spans="1:8">
      <c r="A1123" s="3" t="s">
        <v>1167</v>
      </c>
      <c r="B1123" s="1">
        <f t="shared" si="85"/>
        <v>6</v>
      </c>
      <c r="C1123" s="1">
        <f t="shared" si="86"/>
        <v>88444</v>
      </c>
      <c r="D1123" s="1">
        <f t="shared" si="87"/>
        <v>1132346</v>
      </c>
      <c r="F1123" s="1">
        <f t="shared" si="88"/>
        <v>1132247.7182154749</v>
      </c>
      <c r="H1123" s="5">
        <f t="shared" si="89"/>
        <v>8.6794835258075821E-5</v>
      </c>
    </row>
    <row r="1124" spans="1:8">
      <c r="A1124" s="3" t="s">
        <v>1168</v>
      </c>
      <c r="B1124" s="1">
        <f t="shared" si="85"/>
        <v>6</v>
      </c>
      <c r="C1124" s="1">
        <f t="shared" si="86"/>
        <v>88424</v>
      </c>
      <c r="D1124" s="1">
        <f t="shared" si="87"/>
        <v>1134214</v>
      </c>
      <c r="F1124" s="1">
        <f t="shared" si="88"/>
        <v>1134106.7628298211</v>
      </c>
      <c r="H1124" s="5">
        <f t="shared" si="89"/>
        <v>9.4547563492346996E-5</v>
      </c>
    </row>
    <row r="1125" spans="1:8">
      <c r="A1125" s="3" t="s">
        <v>1169</v>
      </c>
      <c r="B1125" s="1">
        <f t="shared" si="85"/>
        <v>6</v>
      </c>
      <c r="C1125" s="1">
        <f t="shared" si="86"/>
        <v>88404</v>
      </c>
      <c r="D1125" s="1">
        <f t="shared" si="87"/>
        <v>1136090</v>
      </c>
      <c r="F1125" s="1">
        <f t="shared" si="88"/>
        <v>1135966.1479435053</v>
      </c>
      <c r="H1125" s="5">
        <f t="shared" si="89"/>
        <v>1.0901606078275592E-4</v>
      </c>
    </row>
    <row r="1126" spans="1:8">
      <c r="A1126" s="3" t="s">
        <v>1170</v>
      </c>
      <c r="B1126" s="1">
        <f t="shared" si="85"/>
        <v>6</v>
      </c>
      <c r="C1126" s="1">
        <f t="shared" si="86"/>
        <v>88384</v>
      </c>
      <c r="D1126" s="1">
        <f t="shared" si="87"/>
        <v>1137958</v>
      </c>
      <c r="F1126" s="1">
        <f t="shared" si="88"/>
        <v>1137825.8736959421</v>
      </c>
      <c r="H1126" s="5">
        <f t="shared" si="89"/>
        <v>1.1610824306160018E-4</v>
      </c>
    </row>
    <row r="1127" spans="1:8">
      <c r="A1127" s="3" t="s">
        <v>1171</v>
      </c>
      <c r="B1127" s="1">
        <f t="shared" si="85"/>
        <v>6</v>
      </c>
      <c r="C1127" s="1">
        <f t="shared" si="86"/>
        <v>88364</v>
      </c>
      <c r="D1127" s="1">
        <f t="shared" si="87"/>
        <v>1139834</v>
      </c>
      <c r="F1127" s="1">
        <f t="shared" si="88"/>
        <v>1139685.9402266401</v>
      </c>
      <c r="H1127" s="5">
        <f t="shared" si="89"/>
        <v>1.2989590884279059E-4</v>
      </c>
    </row>
    <row r="1128" spans="1:8">
      <c r="A1128" s="3" t="s">
        <v>1172</v>
      </c>
      <c r="B1128" s="1">
        <f t="shared" si="85"/>
        <v>6</v>
      </c>
      <c r="C1128" s="1">
        <f t="shared" si="86"/>
        <v>88344</v>
      </c>
      <c r="D1128" s="1">
        <f t="shared" si="87"/>
        <v>1141701</v>
      </c>
      <c r="F1128" s="1">
        <f t="shared" si="88"/>
        <v>1141546.3476752001</v>
      </c>
      <c r="H1128" s="5">
        <f t="shared" si="89"/>
        <v>1.3545781671375773E-4</v>
      </c>
    </row>
    <row r="1129" spans="1:8">
      <c r="A1129" s="3" t="s">
        <v>1173</v>
      </c>
      <c r="B1129" s="1">
        <f t="shared" si="85"/>
        <v>6</v>
      </c>
      <c r="C1129" s="1">
        <f t="shared" si="86"/>
        <v>88324</v>
      </c>
      <c r="D1129" s="1">
        <f t="shared" si="87"/>
        <v>1143569</v>
      </c>
      <c r="F1129" s="1">
        <f t="shared" si="88"/>
        <v>1143407.0961813035</v>
      </c>
      <c r="H1129" s="5">
        <f t="shared" si="89"/>
        <v>1.4157765617685026E-4</v>
      </c>
    </row>
    <row r="1130" spans="1:8">
      <c r="A1130" s="3" t="s">
        <v>1174</v>
      </c>
      <c r="B1130" s="1">
        <f t="shared" si="85"/>
        <v>6</v>
      </c>
      <c r="C1130" s="1">
        <f t="shared" si="86"/>
        <v>88304</v>
      </c>
      <c r="D1130" s="1">
        <f t="shared" si="87"/>
        <v>1145445</v>
      </c>
      <c r="F1130" s="1">
        <f t="shared" si="88"/>
        <v>1145268.1858847239</v>
      </c>
      <c r="H1130" s="5">
        <f t="shared" si="89"/>
        <v>1.5436281556608524E-4</v>
      </c>
    </row>
    <row r="1131" spans="1:8">
      <c r="A1131" s="3" t="s">
        <v>1175</v>
      </c>
      <c r="B1131" s="1">
        <f t="shared" si="85"/>
        <v>6</v>
      </c>
      <c r="C1131" s="1">
        <f t="shared" si="86"/>
        <v>88284</v>
      </c>
      <c r="D1131" s="1">
        <f t="shared" si="87"/>
        <v>1147313</v>
      </c>
      <c r="F1131" s="1">
        <f t="shared" si="88"/>
        <v>1147129.6169253236</v>
      </c>
      <c r="H1131" s="5">
        <f t="shared" si="89"/>
        <v>1.598370058357093E-4</v>
      </c>
    </row>
    <row r="1132" spans="1:8">
      <c r="A1132" s="3" t="s">
        <v>1176</v>
      </c>
      <c r="B1132" s="1">
        <f t="shared" si="85"/>
        <v>6</v>
      </c>
      <c r="C1132" s="1">
        <f t="shared" si="86"/>
        <v>88264</v>
      </c>
      <c r="D1132" s="1">
        <f t="shared" si="87"/>
        <v>1149189</v>
      </c>
      <c r="F1132" s="1">
        <f t="shared" si="88"/>
        <v>1148991.389443059</v>
      </c>
      <c r="H1132" s="5">
        <f t="shared" si="89"/>
        <v>1.7195653364330304E-4</v>
      </c>
    </row>
    <row r="1133" spans="1:8">
      <c r="A1133" s="3" t="s">
        <v>1177</v>
      </c>
      <c r="B1133" s="1">
        <f t="shared" si="85"/>
        <v>6</v>
      </c>
      <c r="C1133" s="1">
        <f t="shared" si="86"/>
        <v>88244</v>
      </c>
      <c r="D1133" s="1">
        <f t="shared" si="87"/>
        <v>1151056</v>
      </c>
      <c r="F1133" s="1">
        <f t="shared" si="88"/>
        <v>1150853.5035779697</v>
      </c>
      <c r="H1133" s="5">
        <f t="shared" si="89"/>
        <v>1.759223026770761E-4</v>
      </c>
    </row>
    <row r="1134" spans="1:8">
      <c r="A1134" s="3" t="s">
        <v>1178</v>
      </c>
      <c r="B1134" s="1">
        <f t="shared" si="85"/>
        <v>6</v>
      </c>
      <c r="C1134" s="1">
        <f t="shared" si="86"/>
        <v>88224</v>
      </c>
      <c r="D1134" s="1">
        <f t="shared" si="87"/>
        <v>1152924</v>
      </c>
      <c r="F1134" s="1">
        <f t="shared" si="88"/>
        <v>1152715.9594701892</v>
      </c>
      <c r="H1134" s="5">
        <f t="shared" si="89"/>
        <v>1.8044600494986963E-4</v>
      </c>
    </row>
    <row r="1135" spans="1:8">
      <c r="A1135" s="3" t="s">
        <v>1179</v>
      </c>
      <c r="B1135" s="1">
        <f t="shared" si="85"/>
        <v>6</v>
      </c>
      <c r="C1135" s="1">
        <f t="shared" si="86"/>
        <v>88204</v>
      </c>
      <c r="D1135" s="1">
        <f t="shared" si="87"/>
        <v>1154800</v>
      </c>
      <c r="F1135" s="1">
        <f t="shared" si="88"/>
        <v>1154578.7572599291</v>
      </c>
      <c r="H1135" s="5">
        <f t="shared" si="89"/>
        <v>1.9158533085461809E-4</v>
      </c>
    </row>
    <row r="1136" spans="1:8">
      <c r="A1136" s="3" t="s">
        <v>1180</v>
      </c>
      <c r="B1136" s="1">
        <f t="shared" si="85"/>
        <v>6</v>
      </c>
      <c r="C1136" s="1">
        <f t="shared" si="86"/>
        <v>88184</v>
      </c>
      <c r="D1136" s="1">
        <f t="shared" si="87"/>
        <v>1156668</v>
      </c>
      <c r="F1136" s="1">
        <f t="shared" si="88"/>
        <v>1156441.8970875002</v>
      </c>
      <c r="H1136" s="5">
        <f t="shared" si="89"/>
        <v>1.9547779699948662E-4</v>
      </c>
    </row>
    <row r="1137" spans="1:8">
      <c r="A1137" s="3" t="s">
        <v>1181</v>
      </c>
      <c r="B1137" s="1">
        <f t="shared" si="85"/>
        <v>6</v>
      </c>
      <c r="C1137" s="1">
        <f t="shared" si="86"/>
        <v>88164</v>
      </c>
      <c r="D1137" s="1">
        <f t="shared" si="87"/>
        <v>1158535</v>
      </c>
      <c r="F1137" s="1">
        <f t="shared" si="88"/>
        <v>1158305.3790933059</v>
      </c>
      <c r="H1137" s="5">
        <f t="shared" si="89"/>
        <v>1.9819936962982881E-4</v>
      </c>
    </row>
    <row r="1138" spans="1:8">
      <c r="A1138" s="3" t="s">
        <v>1182</v>
      </c>
      <c r="B1138" s="1">
        <f t="shared" si="85"/>
        <v>6</v>
      </c>
      <c r="C1138" s="1">
        <f t="shared" si="86"/>
        <v>88144</v>
      </c>
      <c r="D1138" s="1">
        <f t="shared" si="87"/>
        <v>1160411</v>
      </c>
      <c r="F1138" s="1">
        <f t="shared" si="88"/>
        <v>1160169.2034178295</v>
      </c>
      <c r="H1138" s="5">
        <f t="shared" si="89"/>
        <v>2.0837150127888247E-4</v>
      </c>
    </row>
    <row r="1139" spans="1:8">
      <c r="A1139" s="3" t="s">
        <v>1183</v>
      </c>
      <c r="B1139" s="1">
        <f t="shared" si="85"/>
        <v>6</v>
      </c>
      <c r="C1139" s="1">
        <f t="shared" si="86"/>
        <v>88124</v>
      </c>
      <c r="D1139" s="1">
        <f t="shared" si="87"/>
        <v>1162279</v>
      </c>
      <c r="F1139" s="1">
        <f t="shared" si="88"/>
        <v>1162033.3702016517</v>
      </c>
      <c r="H1139" s="5">
        <f t="shared" si="89"/>
        <v>2.1133462649526884E-4</v>
      </c>
    </row>
    <row r="1140" spans="1:8">
      <c r="A1140" s="3" t="s">
        <v>1184</v>
      </c>
      <c r="B1140" s="1">
        <f t="shared" si="85"/>
        <v>6</v>
      </c>
      <c r="C1140" s="1">
        <f t="shared" si="86"/>
        <v>88104</v>
      </c>
      <c r="D1140" s="1">
        <f t="shared" si="87"/>
        <v>1164155</v>
      </c>
      <c r="F1140" s="1">
        <f t="shared" si="88"/>
        <v>1163897.8795854375</v>
      </c>
      <c r="H1140" s="5">
        <f t="shared" si="89"/>
        <v>2.2086441630412047E-4</v>
      </c>
    </row>
    <row r="1141" spans="1:8">
      <c r="A1141" s="3" t="s">
        <v>1185</v>
      </c>
      <c r="B1141" s="1">
        <f t="shared" si="85"/>
        <v>6</v>
      </c>
      <c r="C1141" s="1">
        <f t="shared" si="86"/>
        <v>88084</v>
      </c>
      <c r="D1141" s="1">
        <f t="shared" si="87"/>
        <v>1166023</v>
      </c>
      <c r="F1141" s="1">
        <f t="shared" si="88"/>
        <v>1165762.7317099452</v>
      </c>
      <c r="H1141" s="5">
        <f t="shared" si="89"/>
        <v>2.2321025404709131E-4</v>
      </c>
    </row>
    <row r="1142" spans="1:8">
      <c r="A1142" s="3" t="s">
        <v>1186</v>
      </c>
      <c r="B1142" s="1">
        <f t="shared" si="85"/>
        <v>6</v>
      </c>
      <c r="C1142" s="1">
        <f t="shared" si="86"/>
        <v>88064</v>
      </c>
      <c r="D1142" s="1">
        <f t="shared" si="87"/>
        <v>1167890</v>
      </c>
      <c r="F1142" s="1">
        <f t="shared" si="88"/>
        <v>1167627.9267160166</v>
      </c>
      <c r="H1142" s="5">
        <f t="shared" si="89"/>
        <v>2.2439894509191321E-4</v>
      </c>
    </row>
    <row r="1143" spans="1:8">
      <c r="A1143" s="3" t="s">
        <v>1187</v>
      </c>
      <c r="B1143" s="1">
        <f t="shared" si="85"/>
        <v>6</v>
      </c>
      <c r="C1143" s="1">
        <f t="shared" si="86"/>
        <v>88044</v>
      </c>
      <c r="D1143" s="1">
        <f t="shared" si="87"/>
        <v>1169766</v>
      </c>
      <c r="F1143" s="1">
        <f t="shared" si="88"/>
        <v>1169493.4647445972</v>
      </c>
      <c r="H1143" s="5">
        <f t="shared" si="89"/>
        <v>2.3298271227133652E-4</v>
      </c>
    </row>
    <row r="1144" spans="1:8">
      <c r="A1144" s="3" t="s">
        <v>1188</v>
      </c>
      <c r="B1144" s="1">
        <f t="shared" si="85"/>
        <v>6</v>
      </c>
      <c r="C1144" s="1">
        <f t="shared" si="86"/>
        <v>88024</v>
      </c>
      <c r="D1144" s="1">
        <f t="shared" si="87"/>
        <v>1171634</v>
      </c>
      <c r="F1144" s="1">
        <f t="shared" si="88"/>
        <v>1171359.3459367061</v>
      </c>
      <c r="H1144" s="5">
        <f t="shared" si="89"/>
        <v>2.3441967653204258E-4</v>
      </c>
    </row>
    <row r="1145" spans="1:8">
      <c r="A1145" s="3" t="s">
        <v>1189</v>
      </c>
      <c r="B1145" s="1">
        <f t="shared" si="85"/>
        <v>6</v>
      </c>
      <c r="C1145" s="1">
        <f t="shared" si="86"/>
        <v>88004</v>
      </c>
      <c r="D1145" s="1">
        <f t="shared" si="87"/>
        <v>1173510</v>
      </c>
      <c r="F1145" s="1">
        <f t="shared" si="88"/>
        <v>1173225.5704334606</v>
      </c>
      <c r="H1145" s="5">
        <f t="shared" si="89"/>
        <v>2.4237506841812882E-4</v>
      </c>
    </row>
    <row r="1146" spans="1:8">
      <c r="A1146" s="3" t="s">
        <v>1190</v>
      </c>
      <c r="B1146" s="1">
        <f t="shared" si="85"/>
        <v>6</v>
      </c>
      <c r="C1146" s="1">
        <f t="shared" si="86"/>
        <v>87984</v>
      </c>
      <c r="D1146" s="1">
        <f t="shared" si="87"/>
        <v>1175378</v>
      </c>
      <c r="F1146" s="1">
        <f t="shared" si="88"/>
        <v>1175092.1383760723</v>
      </c>
      <c r="H1146" s="5">
        <f t="shared" si="89"/>
        <v>2.4320824783832779E-4</v>
      </c>
    </row>
    <row r="1147" spans="1:8">
      <c r="A1147" s="3" t="s">
        <v>1191</v>
      </c>
      <c r="B1147" s="1">
        <f t="shared" si="85"/>
        <v>6</v>
      </c>
      <c r="C1147" s="1">
        <f t="shared" si="86"/>
        <v>87964</v>
      </c>
      <c r="D1147" s="1">
        <f t="shared" si="87"/>
        <v>1177245</v>
      </c>
      <c r="F1147" s="1">
        <f t="shared" si="88"/>
        <v>1176959.0499058303</v>
      </c>
      <c r="H1147" s="5">
        <f t="shared" si="89"/>
        <v>2.428976926380696E-4</v>
      </c>
    </row>
    <row r="1148" spans="1:8">
      <c r="A1148" s="3" t="s">
        <v>1192</v>
      </c>
      <c r="B1148" s="1">
        <f t="shared" si="85"/>
        <v>6</v>
      </c>
      <c r="C1148" s="1">
        <f t="shared" si="86"/>
        <v>87944</v>
      </c>
      <c r="D1148" s="1">
        <f t="shared" si="87"/>
        <v>1179121</v>
      </c>
      <c r="F1148" s="1">
        <f t="shared" si="88"/>
        <v>1178826.3051641283</v>
      </c>
      <c r="H1148" s="5">
        <f t="shared" si="89"/>
        <v>2.4992756118472228E-4</v>
      </c>
    </row>
    <row r="1149" spans="1:8">
      <c r="A1149" s="3" t="s">
        <v>1193</v>
      </c>
      <c r="B1149" s="1">
        <f t="shared" si="85"/>
        <v>6</v>
      </c>
      <c r="C1149" s="1">
        <f t="shared" si="86"/>
        <v>87924</v>
      </c>
      <c r="D1149" s="1">
        <f t="shared" si="87"/>
        <v>1180989</v>
      </c>
      <c r="F1149" s="1">
        <f t="shared" si="88"/>
        <v>1180693.9042924384</v>
      </c>
      <c r="H1149" s="5">
        <f t="shared" si="89"/>
        <v>2.4987168175282572E-4</v>
      </c>
    </row>
    <row r="1150" spans="1:8">
      <c r="A1150" s="3" t="s">
        <v>1194</v>
      </c>
      <c r="B1150" s="1">
        <f t="shared" si="85"/>
        <v>6</v>
      </c>
      <c r="C1150" s="1">
        <f t="shared" si="86"/>
        <v>87904</v>
      </c>
      <c r="D1150" s="1">
        <f t="shared" si="87"/>
        <v>1182856</v>
      </c>
      <c r="F1150" s="1">
        <f t="shared" si="88"/>
        <v>1182561.8474323356</v>
      </c>
      <c r="H1150" s="5">
        <f t="shared" si="89"/>
        <v>2.486799472331325E-4</v>
      </c>
    </row>
    <row r="1151" spans="1:8">
      <c r="A1151" s="3" t="s">
        <v>1195</v>
      </c>
      <c r="B1151" s="1">
        <f t="shared" si="85"/>
        <v>6</v>
      </c>
      <c r="C1151" s="1">
        <f t="shared" si="86"/>
        <v>87884</v>
      </c>
      <c r="D1151" s="1">
        <f t="shared" si="87"/>
        <v>1184733</v>
      </c>
      <c r="F1151" s="1">
        <f t="shared" si="88"/>
        <v>1184430.1347254689</v>
      </c>
      <c r="H1151" s="5">
        <f t="shared" si="89"/>
        <v>2.556401100763364E-4</v>
      </c>
    </row>
    <row r="1152" spans="1:8">
      <c r="A1152" s="3" t="s">
        <v>1196</v>
      </c>
      <c r="B1152" s="1">
        <f t="shared" si="85"/>
        <v>6</v>
      </c>
      <c r="C1152" s="1">
        <f t="shared" si="86"/>
        <v>87864</v>
      </c>
      <c r="D1152" s="1">
        <f t="shared" si="87"/>
        <v>1186600</v>
      </c>
      <c r="F1152" s="1">
        <f t="shared" si="88"/>
        <v>1186298.7663135957</v>
      </c>
      <c r="H1152" s="5">
        <f t="shared" si="89"/>
        <v>2.5386287409767634E-4</v>
      </c>
    </row>
    <row r="1153" spans="1:8">
      <c r="A1153" s="3" t="s">
        <v>1197</v>
      </c>
      <c r="B1153" s="1">
        <f t="shared" si="85"/>
        <v>6</v>
      </c>
      <c r="C1153" s="1">
        <f t="shared" si="86"/>
        <v>87844</v>
      </c>
      <c r="D1153" s="1">
        <f t="shared" si="87"/>
        <v>1188476</v>
      </c>
      <c r="F1153" s="1">
        <f t="shared" si="88"/>
        <v>1188167.7423385524</v>
      </c>
      <c r="H1153" s="5">
        <f t="shared" si="89"/>
        <v>2.5937222244927743E-4</v>
      </c>
    </row>
    <row r="1154" spans="1:8">
      <c r="A1154" s="3" t="s">
        <v>1198</v>
      </c>
      <c r="B1154" s="1">
        <f t="shared" si="85"/>
        <v>6</v>
      </c>
      <c r="C1154" s="1">
        <f t="shared" si="86"/>
        <v>87824</v>
      </c>
      <c r="D1154" s="1">
        <f t="shared" si="87"/>
        <v>1190344</v>
      </c>
      <c r="F1154" s="1">
        <f t="shared" si="88"/>
        <v>1190037.0629422686</v>
      </c>
      <c r="H1154" s="5">
        <f t="shared" si="89"/>
        <v>2.5785576079808884E-4</v>
      </c>
    </row>
    <row r="1155" spans="1:8">
      <c r="A1155" s="3" t="s">
        <v>1199</v>
      </c>
      <c r="B1155" s="1">
        <f t="shared" si="85"/>
        <v>6</v>
      </c>
      <c r="C1155" s="1">
        <f t="shared" si="86"/>
        <v>87804</v>
      </c>
      <c r="D1155" s="1">
        <f t="shared" si="87"/>
        <v>1192211</v>
      </c>
      <c r="F1155" s="1">
        <f t="shared" si="88"/>
        <v>1191906.728266767</v>
      </c>
      <c r="H1155" s="5">
        <f t="shared" si="89"/>
        <v>2.5521634444993939E-4</v>
      </c>
    </row>
    <row r="1156" spans="1:8">
      <c r="A1156" s="3" t="s">
        <v>1200</v>
      </c>
      <c r="B1156" s="1">
        <f t="shared" ref="B1156:B1219" si="90">IF(ISERROR(SEARCH(" ",A1156)), 0, SEARCH(" ",A1156))</f>
        <v>6</v>
      </c>
      <c r="C1156" s="1">
        <f t="shared" ref="C1156:C1219" si="91">IF(0=B1156,-1,LEFT(A1156,B1156-1)+0)</f>
        <v>87784</v>
      </c>
      <c r="D1156" s="1">
        <f t="shared" ref="D1156:D1219" si="92">IF(B1156=0,-1,RIGHT(A1156,LEN(A1156)-B1156)+0)</f>
        <v>1194088</v>
      </c>
      <c r="F1156" s="1">
        <f t="shared" ref="F1156:F1219" si="93">IF(C1156&lt;0,443300000,44330*(1-POWER(C1156/$A$1,1/5.255))*1000)</f>
        <v>1193776.7384541552</v>
      </c>
      <c r="H1156" s="5">
        <f t="shared" ref="H1156:H1219" si="94">IF(D1156&gt;0,ABS((F1156-D1156)/D1156),0)</f>
        <v>2.6066885007205645E-4</v>
      </c>
    </row>
    <row r="1157" spans="1:8">
      <c r="A1157" s="3" t="s">
        <v>1201</v>
      </c>
      <c r="B1157" s="1">
        <f t="shared" si="90"/>
        <v>6</v>
      </c>
      <c r="C1157" s="1">
        <f t="shared" si="91"/>
        <v>87764</v>
      </c>
      <c r="D1157" s="1">
        <f t="shared" si="92"/>
        <v>1195955</v>
      </c>
      <c r="F1157" s="1">
        <f t="shared" si="93"/>
        <v>1195647.0936466423</v>
      </c>
      <c r="H1157" s="5">
        <f t="shared" si="94"/>
        <v>2.5745647065124832E-4</v>
      </c>
    </row>
    <row r="1158" spans="1:8">
      <c r="A1158" s="3" t="s">
        <v>1202</v>
      </c>
      <c r="B1158" s="1">
        <f t="shared" si="90"/>
        <v>6</v>
      </c>
      <c r="C1158" s="1">
        <f t="shared" si="91"/>
        <v>87744</v>
      </c>
      <c r="D1158" s="1">
        <f t="shared" si="92"/>
        <v>1197831</v>
      </c>
      <c r="F1158" s="1">
        <f t="shared" si="93"/>
        <v>1197517.7939865233</v>
      </c>
      <c r="H1158" s="5">
        <f t="shared" si="94"/>
        <v>2.6147763205052209E-4</v>
      </c>
    </row>
    <row r="1159" spans="1:8">
      <c r="A1159" s="3" t="s">
        <v>1203</v>
      </c>
      <c r="B1159" s="1">
        <f t="shared" si="90"/>
        <v>6</v>
      </c>
      <c r="C1159" s="1">
        <f t="shared" si="91"/>
        <v>87724</v>
      </c>
      <c r="D1159" s="1">
        <f t="shared" si="92"/>
        <v>1199699</v>
      </c>
      <c r="F1159" s="1">
        <f t="shared" si="93"/>
        <v>1199388.8396161748</v>
      </c>
      <c r="H1159" s="5">
        <f t="shared" si="94"/>
        <v>2.5853183492291845E-4</v>
      </c>
    </row>
    <row r="1160" spans="1:8">
      <c r="A1160" s="3" t="s">
        <v>1204</v>
      </c>
      <c r="B1160" s="1">
        <f t="shared" si="90"/>
        <v>6</v>
      </c>
      <c r="C1160" s="1">
        <f t="shared" si="91"/>
        <v>87704</v>
      </c>
      <c r="D1160" s="1">
        <f t="shared" si="92"/>
        <v>1201566</v>
      </c>
      <c r="F1160" s="1">
        <f t="shared" si="93"/>
        <v>1201260.2306780783</v>
      </c>
      <c r="H1160" s="5">
        <f t="shared" si="94"/>
        <v>2.5447567750897345E-4</v>
      </c>
    </row>
    <row r="1161" spans="1:8">
      <c r="A1161" s="3" t="s">
        <v>1205</v>
      </c>
      <c r="B1161" s="1">
        <f t="shared" si="90"/>
        <v>6</v>
      </c>
      <c r="C1161" s="1">
        <f t="shared" si="91"/>
        <v>87684</v>
      </c>
      <c r="D1161" s="1">
        <f t="shared" si="92"/>
        <v>1203443</v>
      </c>
      <c r="F1161" s="1">
        <f t="shared" si="93"/>
        <v>1203131.9673148077</v>
      </c>
      <c r="H1161" s="5">
        <f t="shared" si="94"/>
        <v>2.5845236142659178E-4</v>
      </c>
    </row>
    <row r="1162" spans="1:8">
      <c r="A1162" s="3" t="s">
        <v>1206</v>
      </c>
      <c r="B1162" s="1">
        <f t="shared" si="90"/>
        <v>6</v>
      </c>
      <c r="C1162" s="1">
        <f t="shared" si="91"/>
        <v>87664</v>
      </c>
      <c r="D1162" s="1">
        <f t="shared" si="92"/>
        <v>1205310</v>
      </c>
      <c r="F1162" s="1">
        <f t="shared" si="93"/>
        <v>1205004.0496690115</v>
      </c>
      <c r="H1162" s="5">
        <f t="shared" si="94"/>
        <v>2.5383538756710222E-4</v>
      </c>
    </row>
    <row r="1163" spans="1:8">
      <c r="A1163" s="3" t="s">
        <v>1207</v>
      </c>
      <c r="B1163" s="1">
        <f t="shared" si="90"/>
        <v>6</v>
      </c>
      <c r="C1163" s="1">
        <f t="shared" si="91"/>
        <v>87644</v>
      </c>
      <c r="D1163" s="1">
        <f t="shared" si="92"/>
        <v>1207177</v>
      </c>
      <c r="F1163" s="1">
        <f t="shared" si="93"/>
        <v>1206876.477883446</v>
      </c>
      <c r="H1163" s="5">
        <f t="shared" si="94"/>
        <v>2.4894619144828778E-4</v>
      </c>
    </row>
    <row r="1164" spans="1:8">
      <c r="A1164" s="3" t="s">
        <v>1208</v>
      </c>
      <c r="B1164" s="1">
        <f t="shared" si="90"/>
        <v>6</v>
      </c>
      <c r="C1164" s="1">
        <f t="shared" si="91"/>
        <v>87624</v>
      </c>
      <c r="D1164" s="1">
        <f t="shared" si="92"/>
        <v>1209054</v>
      </c>
      <c r="F1164" s="1">
        <f t="shared" si="93"/>
        <v>1208749.2521009515</v>
      </c>
      <c r="H1164" s="5">
        <f t="shared" si="94"/>
        <v>2.5205482885668965E-4</v>
      </c>
    </row>
    <row r="1165" spans="1:8">
      <c r="A1165" s="3" t="s">
        <v>1209</v>
      </c>
      <c r="B1165" s="1">
        <f t="shared" si="90"/>
        <v>6</v>
      </c>
      <c r="C1165" s="1">
        <f t="shared" si="91"/>
        <v>87604</v>
      </c>
      <c r="D1165" s="1">
        <f t="shared" si="92"/>
        <v>1210921</v>
      </c>
      <c r="F1165" s="1">
        <f t="shared" si="93"/>
        <v>1210622.3724644661</v>
      </c>
      <c r="H1165" s="5">
        <f t="shared" si="94"/>
        <v>2.4661190575921837E-4</v>
      </c>
    </row>
    <row r="1166" spans="1:8">
      <c r="A1166" s="3" t="s">
        <v>1210</v>
      </c>
      <c r="B1166" s="1">
        <f t="shared" si="90"/>
        <v>6</v>
      </c>
      <c r="C1166" s="1">
        <f t="shared" si="91"/>
        <v>87584</v>
      </c>
      <c r="D1166" s="1">
        <f t="shared" si="92"/>
        <v>1212798</v>
      </c>
      <c r="F1166" s="1">
        <f t="shared" si="93"/>
        <v>1212495.839117008</v>
      </c>
      <c r="H1166" s="5">
        <f t="shared" si="94"/>
        <v>2.4914361912863596E-4</v>
      </c>
    </row>
    <row r="1167" spans="1:8">
      <c r="A1167" s="3" t="s">
        <v>1211</v>
      </c>
      <c r="B1167" s="1">
        <f t="shared" si="90"/>
        <v>6</v>
      </c>
      <c r="C1167" s="1">
        <f t="shared" si="91"/>
        <v>87564</v>
      </c>
      <c r="D1167" s="1">
        <f t="shared" si="92"/>
        <v>1214665</v>
      </c>
      <c r="F1167" s="1">
        <f t="shared" si="93"/>
        <v>1214369.6522016972</v>
      </c>
      <c r="H1167" s="5">
        <f t="shared" si="94"/>
        <v>2.431516494694172E-4</v>
      </c>
    </row>
    <row r="1168" spans="1:8">
      <c r="A1168" s="3" t="s">
        <v>1212</v>
      </c>
      <c r="B1168" s="1">
        <f t="shared" si="90"/>
        <v>6</v>
      </c>
      <c r="C1168" s="1">
        <f t="shared" si="91"/>
        <v>87544</v>
      </c>
      <c r="D1168" s="1">
        <f t="shared" si="92"/>
        <v>1216532</v>
      </c>
      <c r="F1168" s="1">
        <f t="shared" si="93"/>
        <v>1216243.8118617479</v>
      </c>
      <c r="H1168" s="5">
        <f t="shared" si="94"/>
        <v>2.368931834527363E-4</v>
      </c>
    </row>
    <row r="1169" spans="1:8">
      <c r="A1169" s="3" t="s">
        <v>1213</v>
      </c>
      <c r="B1169" s="1">
        <f t="shared" si="90"/>
        <v>6</v>
      </c>
      <c r="C1169" s="1">
        <f t="shared" si="91"/>
        <v>87524</v>
      </c>
      <c r="D1169" s="1">
        <f t="shared" si="92"/>
        <v>1218409</v>
      </c>
      <c r="F1169" s="1">
        <f t="shared" si="93"/>
        <v>1218118.3182404581</v>
      </c>
      <c r="H1169" s="5">
        <f t="shared" si="94"/>
        <v>2.385748624163596E-4</v>
      </c>
    </row>
    <row r="1170" spans="1:8">
      <c r="A1170" s="3" t="s">
        <v>1214</v>
      </c>
      <c r="B1170" s="1">
        <f t="shared" si="90"/>
        <v>6</v>
      </c>
      <c r="C1170" s="1">
        <f t="shared" si="91"/>
        <v>87504</v>
      </c>
      <c r="D1170" s="1">
        <f t="shared" si="92"/>
        <v>1220276</v>
      </c>
      <c r="F1170" s="1">
        <f t="shared" si="93"/>
        <v>1219993.1714812145</v>
      </c>
      <c r="H1170" s="5">
        <f t="shared" si="94"/>
        <v>2.3177422057430965E-4</v>
      </c>
    </row>
    <row r="1171" spans="1:8">
      <c r="A1171" s="3" t="s">
        <v>1215</v>
      </c>
      <c r="B1171" s="1">
        <f t="shared" si="90"/>
        <v>6</v>
      </c>
      <c r="C1171" s="1">
        <f t="shared" si="91"/>
        <v>87484</v>
      </c>
      <c r="D1171" s="1">
        <f t="shared" si="92"/>
        <v>1222153</v>
      </c>
      <c r="F1171" s="1">
        <f t="shared" si="93"/>
        <v>1221868.3717275113</v>
      </c>
      <c r="H1171" s="5">
        <f t="shared" si="94"/>
        <v>2.3289086758262938E-4</v>
      </c>
    </row>
    <row r="1172" spans="1:8">
      <c r="A1172" s="3" t="s">
        <v>1216</v>
      </c>
      <c r="B1172" s="1">
        <f t="shared" si="90"/>
        <v>6</v>
      </c>
      <c r="C1172" s="1">
        <f t="shared" si="91"/>
        <v>87464</v>
      </c>
      <c r="D1172" s="1">
        <f t="shared" si="92"/>
        <v>1224020</v>
      </c>
      <c r="F1172" s="1">
        <f t="shared" si="93"/>
        <v>1223743.919122922</v>
      </c>
      <c r="H1172" s="5">
        <f t="shared" si="94"/>
        <v>2.2555258662276646E-4</v>
      </c>
    </row>
    <row r="1173" spans="1:8">
      <c r="A1173" s="3" t="s">
        <v>1217</v>
      </c>
      <c r="B1173" s="1">
        <f t="shared" si="90"/>
        <v>6</v>
      </c>
      <c r="C1173" s="1">
        <f t="shared" si="91"/>
        <v>87444</v>
      </c>
      <c r="D1173" s="1">
        <f t="shared" si="92"/>
        <v>1225887</v>
      </c>
      <c r="F1173" s="1">
        <f t="shared" si="93"/>
        <v>1225619.8138111143</v>
      </c>
      <c r="H1173" s="5">
        <f t="shared" si="94"/>
        <v>2.1795335857685845E-4</v>
      </c>
    </row>
    <row r="1174" spans="1:8">
      <c r="A1174" s="3" t="s">
        <v>1218</v>
      </c>
      <c r="B1174" s="1">
        <f t="shared" si="90"/>
        <v>6</v>
      </c>
      <c r="C1174" s="1">
        <f t="shared" si="91"/>
        <v>87424</v>
      </c>
      <c r="D1174" s="1">
        <f t="shared" si="92"/>
        <v>1227764</v>
      </c>
      <c r="F1174" s="1">
        <f t="shared" si="93"/>
        <v>1227496.0559358527</v>
      </c>
      <c r="H1174" s="5">
        <f t="shared" si="94"/>
        <v>2.182374333726227E-4</v>
      </c>
    </row>
    <row r="1175" spans="1:8">
      <c r="A1175" s="3" t="s">
        <v>1219</v>
      </c>
      <c r="B1175" s="1">
        <f t="shared" si="90"/>
        <v>6</v>
      </c>
      <c r="C1175" s="1">
        <f t="shared" si="91"/>
        <v>87404</v>
      </c>
      <c r="D1175" s="1">
        <f t="shared" si="92"/>
        <v>1229631</v>
      </c>
      <c r="F1175" s="1">
        <f t="shared" si="93"/>
        <v>1229372.6456409916</v>
      </c>
      <c r="H1175" s="5">
        <f t="shared" si="94"/>
        <v>2.1010722648369455E-4</v>
      </c>
    </row>
    <row r="1176" spans="1:8">
      <c r="A1176" s="3" t="s">
        <v>1220</v>
      </c>
      <c r="B1176" s="1">
        <f t="shared" si="90"/>
        <v>6</v>
      </c>
      <c r="C1176" s="1">
        <f t="shared" si="91"/>
        <v>87384</v>
      </c>
      <c r="D1176" s="1">
        <f t="shared" si="92"/>
        <v>1231498</v>
      </c>
      <c r="F1176" s="1">
        <f t="shared" si="93"/>
        <v>1231249.5830704786</v>
      </c>
      <c r="H1176" s="5">
        <f t="shared" si="94"/>
        <v>2.0171931218837958E-4</v>
      </c>
    </row>
    <row r="1177" spans="1:8">
      <c r="A1177" s="3" t="s">
        <v>1221</v>
      </c>
      <c r="B1177" s="1">
        <f t="shared" si="90"/>
        <v>6</v>
      </c>
      <c r="C1177" s="1">
        <f t="shared" si="91"/>
        <v>87364</v>
      </c>
      <c r="D1177" s="1">
        <f t="shared" si="92"/>
        <v>1233375</v>
      </c>
      <c r="F1177" s="1">
        <f t="shared" si="93"/>
        <v>1233126.8683683495</v>
      </c>
      <c r="H1177" s="5">
        <f t="shared" si="94"/>
        <v>2.0118101279051082E-4</v>
      </c>
    </row>
    <row r="1178" spans="1:8">
      <c r="A1178" s="3" t="s">
        <v>1222</v>
      </c>
      <c r="B1178" s="1">
        <f t="shared" si="90"/>
        <v>6</v>
      </c>
      <c r="C1178" s="1">
        <f t="shared" si="91"/>
        <v>87344</v>
      </c>
      <c r="D1178" s="1">
        <f t="shared" si="92"/>
        <v>1235242</v>
      </c>
      <c r="F1178" s="1">
        <f t="shared" si="93"/>
        <v>1235004.501678739</v>
      </c>
      <c r="H1178" s="5">
        <f t="shared" si="94"/>
        <v>1.922686576889582E-4</v>
      </c>
    </row>
    <row r="1179" spans="1:8">
      <c r="A1179" s="3" t="s">
        <v>1223</v>
      </c>
      <c r="B1179" s="1">
        <f t="shared" si="90"/>
        <v>6</v>
      </c>
      <c r="C1179" s="1">
        <f t="shared" si="91"/>
        <v>87324</v>
      </c>
      <c r="D1179" s="1">
        <f t="shared" si="92"/>
        <v>1237119</v>
      </c>
      <c r="F1179" s="1">
        <f t="shared" si="93"/>
        <v>1236882.4831458703</v>
      </c>
      <c r="H1179" s="5">
        <f t="shared" si="94"/>
        <v>1.9118359198244604E-4</v>
      </c>
    </row>
    <row r="1180" spans="1:8">
      <c r="A1180" s="3" t="s">
        <v>1224</v>
      </c>
      <c r="B1180" s="1">
        <f t="shared" si="90"/>
        <v>6</v>
      </c>
      <c r="C1180" s="1">
        <f t="shared" si="91"/>
        <v>87304</v>
      </c>
      <c r="D1180" s="1">
        <f t="shared" si="92"/>
        <v>1238986</v>
      </c>
      <c r="F1180" s="1">
        <f t="shared" si="93"/>
        <v>1238760.81291406</v>
      </c>
      <c r="H1180" s="5">
        <f t="shared" si="94"/>
        <v>1.8175111416919717E-4</v>
      </c>
    </row>
    <row r="1181" spans="1:8">
      <c r="A1181" s="3" t="s">
        <v>1225</v>
      </c>
      <c r="B1181" s="1">
        <f t="shared" si="90"/>
        <v>6</v>
      </c>
      <c r="C1181" s="1">
        <f t="shared" si="91"/>
        <v>87284</v>
      </c>
      <c r="D1181" s="1">
        <f t="shared" si="92"/>
        <v>1240853</v>
      </c>
      <c r="F1181" s="1">
        <f t="shared" si="93"/>
        <v>1240639.4911277227</v>
      </c>
      <c r="H1181" s="5">
        <f t="shared" si="94"/>
        <v>1.7206620951662783E-4</v>
      </c>
    </row>
    <row r="1182" spans="1:8">
      <c r="A1182" s="3" t="s">
        <v>1226</v>
      </c>
      <c r="B1182" s="1">
        <f t="shared" si="90"/>
        <v>6</v>
      </c>
      <c r="C1182" s="1">
        <f t="shared" si="91"/>
        <v>87264</v>
      </c>
      <c r="D1182" s="1">
        <f t="shared" si="92"/>
        <v>1242730</v>
      </c>
      <c r="F1182" s="1">
        <f t="shared" si="93"/>
        <v>1242518.5179313577</v>
      </c>
      <c r="H1182" s="5">
        <f t="shared" si="94"/>
        <v>1.701753950112055E-4</v>
      </c>
    </row>
    <row r="1183" spans="1:8">
      <c r="A1183" s="3" t="s">
        <v>1227</v>
      </c>
      <c r="B1183" s="1">
        <f t="shared" si="90"/>
        <v>6</v>
      </c>
      <c r="C1183" s="1">
        <f t="shared" si="91"/>
        <v>87244</v>
      </c>
      <c r="D1183" s="1">
        <f t="shared" si="92"/>
        <v>1244597</v>
      </c>
      <c r="F1183" s="1">
        <f t="shared" si="93"/>
        <v>1244397.8934695672</v>
      </c>
      <c r="H1183" s="5">
        <f t="shared" si="94"/>
        <v>1.5997670766747967E-4</v>
      </c>
    </row>
    <row r="1184" spans="1:8">
      <c r="A1184" s="3" t="s">
        <v>1228</v>
      </c>
      <c r="B1184" s="1">
        <f t="shared" si="90"/>
        <v>6</v>
      </c>
      <c r="C1184" s="1">
        <f t="shared" si="91"/>
        <v>87224</v>
      </c>
      <c r="D1184" s="1">
        <f t="shared" si="92"/>
        <v>1246474</v>
      </c>
      <c r="F1184" s="1">
        <f t="shared" si="93"/>
        <v>1246277.6178870313</v>
      </c>
      <c r="H1184" s="5">
        <f t="shared" si="94"/>
        <v>1.575501077188237E-4</v>
      </c>
    </row>
    <row r="1185" spans="1:8">
      <c r="A1185" s="3" t="s">
        <v>1229</v>
      </c>
      <c r="B1185" s="1">
        <f t="shared" si="90"/>
        <v>6</v>
      </c>
      <c r="C1185" s="1">
        <f t="shared" si="91"/>
        <v>87204</v>
      </c>
      <c r="D1185" s="1">
        <f t="shared" si="92"/>
        <v>1248341</v>
      </c>
      <c r="F1185" s="1">
        <f t="shared" si="93"/>
        <v>1248157.6913285446</v>
      </c>
      <c r="H1185" s="5">
        <f t="shared" si="94"/>
        <v>1.4684182563527487E-4</v>
      </c>
    </row>
    <row r="1186" spans="1:8">
      <c r="A1186" s="3" t="s">
        <v>1230</v>
      </c>
      <c r="B1186" s="1">
        <f t="shared" si="90"/>
        <v>6</v>
      </c>
      <c r="C1186" s="1">
        <f t="shared" si="91"/>
        <v>87184</v>
      </c>
      <c r="D1186" s="1">
        <f t="shared" si="92"/>
        <v>1250208</v>
      </c>
      <c r="F1186" s="1">
        <f t="shared" si="93"/>
        <v>1250038.1139389749</v>
      </c>
      <c r="H1186" s="5">
        <f t="shared" si="94"/>
        <v>1.3588623735017287E-4</v>
      </c>
    </row>
    <row r="1187" spans="1:8">
      <c r="A1187" s="3" t="s">
        <v>1231</v>
      </c>
      <c r="B1187" s="1">
        <f t="shared" si="90"/>
        <v>6</v>
      </c>
      <c r="C1187" s="1">
        <f t="shared" si="91"/>
        <v>87164</v>
      </c>
      <c r="D1187" s="1">
        <f t="shared" si="92"/>
        <v>1252085</v>
      </c>
      <c r="F1187" s="1">
        <f t="shared" si="93"/>
        <v>1251918.8858632932</v>
      </c>
      <c r="H1187" s="5">
        <f t="shared" si="94"/>
        <v>1.3267001577912431E-4</v>
      </c>
    </row>
    <row r="1188" spans="1:8">
      <c r="A1188" s="3" t="s">
        <v>1232</v>
      </c>
      <c r="B1188" s="1">
        <f t="shared" si="90"/>
        <v>6</v>
      </c>
      <c r="C1188" s="1">
        <f t="shared" si="91"/>
        <v>87144</v>
      </c>
      <c r="D1188" s="1">
        <f t="shared" si="92"/>
        <v>1253952</v>
      </c>
      <c r="F1188" s="1">
        <f t="shared" si="93"/>
        <v>1253800.0072465641</v>
      </c>
      <c r="H1188" s="5">
        <f t="shared" si="94"/>
        <v>1.2121098210765452E-4</v>
      </c>
    </row>
    <row r="1189" spans="1:8">
      <c r="A1189" s="3" t="s">
        <v>1233</v>
      </c>
      <c r="B1189" s="1">
        <f t="shared" si="90"/>
        <v>6</v>
      </c>
      <c r="C1189" s="1">
        <f t="shared" si="91"/>
        <v>87124</v>
      </c>
      <c r="D1189" s="1">
        <f t="shared" si="92"/>
        <v>1255819</v>
      </c>
      <c r="F1189" s="1">
        <f t="shared" si="93"/>
        <v>1255681.478233946</v>
      </c>
      <c r="H1189" s="5">
        <f t="shared" si="94"/>
        <v>1.0950763291045792E-4</v>
      </c>
    </row>
    <row r="1190" spans="1:8">
      <c r="A1190" s="3" t="s">
        <v>1234</v>
      </c>
      <c r="B1190" s="1">
        <f t="shared" si="90"/>
        <v>6</v>
      </c>
      <c r="C1190" s="1">
        <f t="shared" si="91"/>
        <v>87104</v>
      </c>
      <c r="D1190" s="1">
        <f t="shared" si="92"/>
        <v>1257696</v>
      </c>
      <c r="F1190" s="1">
        <f t="shared" si="93"/>
        <v>1257563.2989706809</v>
      </c>
      <c r="H1190" s="5">
        <f t="shared" si="94"/>
        <v>1.055112120250707E-4</v>
      </c>
    </row>
    <row r="1191" spans="1:8">
      <c r="A1191" s="3" t="s">
        <v>1235</v>
      </c>
      <c r="B1191" s="1">
        <f t="shared" si="90"/>
        <v>6</v>
      </c>
      <c r="C1191" s="1">
        <f t="shared" si="91"/>
        <v>87084</v>
      </c>
      <c r="D1191" s="1">
        <f t="shared" si="92"/>
        <v>1259563</v>
      </c>
      <c r="F1191" s="1">
        <f t="shared" si="93"/>
        <v>1259445.4696021238</v>
      </c>
      <c r="H1191" s="5">
        <f t="shared" si="94"/>
        <v>9.3310455988438698E-5</v>
      </c>
    </row>
    <row r="1192" spans="1:8">
      <c r="A1192" s="3" t="s">
        <v>1236</v>
      </c>
      <c r="B1192" s="1">
        <f t="shared" si="90"/>
        <v>6</v>
      </c>
      <c r="C1192" s="1">
        <f t="shared" si="91"/>
        <v>87064</v>
      </c>
      <c r="D1192" s="1">
        <f t="shared" si="92"/>
        <v>1261440</v>
      </c>
      <c r="F1192" s="1">
        <f t="shared" si="93"/>
        <v>1261327.9902737085</v>
      </c>
      <c r="H1192" s="5">
        <f t="shared" si="94"/>
        <v>8.8795128021564547E-5</v>
      </c>
    </row>
    <row r="1193" spans="1:8">
      <c r="A1193" s="3" t="s">
        <v>1237</v>
      </c>
      <c r="B1193" s="1">
        <f t="shared" si="90"/>
        <v>6</v>
      </c>
      <c r="C1193" s="1">
        <f t="shared" si="91"/>
        <v>87044</v>
      </c>
      <c r="D1193" s="1">
        <f t="shared" si="92"/>
        <v>1263307</v>
      </c>
      <c r="F1193" s="1">
        <f t="shared" si="93"/>
        <v>1263210.8611309621</v>
      </c>
      <c r="H1193" s="5">
        <f t="shared" si="94"/>
        <v>7.6100954904747376E-5</v>
      </c>
    </row>
    <row r="1194" spans="1:8">
      <c r="A1194" s="3" t="s">
        <v>1238</v>
      </c>
      <c r="B1194" s="1">
        <f t="shared" si="90"/>
        <v>6</v>
      </c>
      <c r="C1194" s="1">
        <f t="shared" si="91"/>
        <v>87024</v>
      </c>
      <c r="D1194" s="1">
        <f t="shared" si="92"/>
        <v>1265174</v>
      </c>
      <c r="F1194" s="1">
        <f t="shared" si="93"/>
        <v>1265094.082319516</v>
      </c>
      <c r="H1194" s="5">
        <f t="shared" si="94"/>
        <v>6.3167343372539983E-5</v>
      </c>
    </row>
    <row r="1195" spans="1:8">
      <c r="A1195" s="3" t="s">
        <v>1239</v>
      </c>
      <c r="B1195" s="1">
        <f t="shared" si="90"/>
        <v>6</v>
      </c>
      <c r="C1195" s="1">
        <f t="shared" si="91"/>
        <v>87004</v>
      </c>
      <c r="D1195" s="1">
        <f t="shared" si="92"/>
        <v>1267051</v>
      </c>
      <c r="F1195" s="1">
        <f t="shared" si="93"/>
        <v>1266977.6539850889</v>
      </c>
      <c r="H1195" s="5">
        <f t="shared" si="94"/>
        <v>5.7887184423575732E-5</v>
      </c>
    </row>
    <row r="1196" spans="1:8">
      <c r="A1196" s="3" t="s">
        <v>1240</v>
      </c>
      <c r="B1196" s="1">
        <f t="shared" si="90"/>
        <v>6</v>
      </c>
      <c r="C1196" s="1">
        <f t="shared" si="91"/>
        <v>86984</v>
      </c>
      <c r="D1196" s="1">
        <f t="shared" si="92"/>
        <v>1268918</v>
      </c>
      <c r="F1196" s="1">
        <f t="shared" si="93"/>
        <v>1268861.5762734888</v>
      </c>
      <c r="H1196" s="5">
        <f t="shared" si="94"/>
        <v>4.44660147552386E-5</v>
      </c>
    </row>
    <row r="1197" spans="1:8">
      <c r="A1197" s="3" t="s">
        <v>1241</v>
      </c>
      <c r="B1197" s="1">
        <f t="shared" si="90"/>
        <v>6</v>
      </c>
      <c r="C1197" s="1">
        <f t="shared" si="91"/>
        <v>86964</v>
      </c>
      <c r="D1197" s="1">
        <f t="shared" si="92"/>
        <v>1270795</v>
      </c>
      <c r="F1197" s="1">
        <f t="shared" si="93"/>
        <v>1270745.8493306318</v>
      </c>
      <c r="H1197" s="5">
        <f t="shared" si="94"/>
        <v>3.8677103205644317E-5</v>
      </c>
    </row>
    <row r="1198" spans="1:8">
      <c r="A1198" s="3" t="s">
        <v>1242</v>
      </c>
      <c r="B1198" s="1">
        <f t="shared" si="90"/>
        <v>6</v>
      </c>
      <c r="C1198" s="1">
        <f t="shared" si="91"/>
        <v>86944</v>
      </c>
      <c r="D1198" s="1">
        <f t="shared" si="92"/>
        <v>1272662</v>
      </c>
      <c r="F1198" s="1">
        <f t="shared" si="93"/>
        <v>1272630.4733025127</v>
      </c>
      <c r="H1198" s="5">
        <f t="shared" si="94"/>
        <v>2.4772247059578673E-5</v>
      </c>
    </row>
    <row r="1199" spans="1:8">
      <c r="A1199" s="3" t="s">
        <v>1243</v>
      </c>
      <c r="B1199" s="1">
        <f t="shared" si="90"/>
        <v>6</v>
      </c>
      <c r="C1199" s="1">
        <f t="shared" si="91"/>
        <v>86924</v>
      </c>
      <c r="D1199" s="1">
        <f t="shared" si="92"/>
        <v>1274529</v>
      </c>
      <c r="F1199" s="1">
        <f t="shared" si="93"/>
        <v>1274515.4483352348</v>
      </c>
      <c r="H1199" s="5">
        <f t="shared" si="94"/>
        <v>1.0632684517359529E-5</v>
      </c>
    </row>
    <row r="1200" spans="1:8">
      <c r="A1200" s="3" t="s">
        <v>1244</v>
      </c>
      <c r="B1200" s="1">
        <f t="shared" si="90"/>
        <v>6</v>
      </c>
      <c r="C1200" s="1">
        <f t="shared" si="91"/>
        <v>86904</v>
      </c>
      <c r="D1200" s="1">
        <f t="shared" si="92"/>
        <v>1276410</v>
      </c>
      <c r="F1200" s="1">
        <f t="shared" si="93"/>
        <v>1276400.7745749853</v>
      </c>
      <c r="H1200" s="5">
        <f t="shared" si="94"/>
        <v>7.2276345490383129E-6</v>
      </c>
    </row>
    <row r="1201" spans="1:8">
      <c r="A1201" s="3" t="s">
        <v>1245</v>
      </c>
      <c r="B1201" s="1">
        <f t="shared" si="90"/>
        <v>6</v>
      </c>
      <c r="C1201" s="1">
        <f t="shared" si="91"/>
        <v>86884</v>
      </c>
      <c r="D1201" s="1">
        <f t="shared" si="92"/>
        <v>1278307</v>
      </c>
      <c r="F1201" s="1">
        <f t="shared" si="93"/>
        <v>1278286.4521680537</v>
      </c>
      <c r="H1201" s="5">
        <f t="shared" si="94"/>
        <v>1.6074254421109671E-5</v>
      </c>
    </row>
    <row r="1202" spans="1:8">
      <c r="A1202" s="3" t="s">
        <v>1246</v>
      </c>
      <c r="B1202" s="1">
        <f t="shared" si="90"/>
        <v>6</v>
      </c>
      <c r="C1202" s="1">
        <f t="shared" si="91"/>
        <v>86864</v>
      </c>
      <c r="D1202" s="1">
        <f t="shared" si="92"/>
        <v>1280204</v>
      </c>
      <c r="F1202" s="1">
        <f t="shared" si="93"/>
        <v>1280172.4812608145</v>
      </c>
      <c r="H1202" s="5">
        <f t="shared" si="94"/>
        <v>2.4620091161665508E-5</v>
      </c>
    </row>
    <row r="1203" spans="1:8">
      <c r="A1203" s="3" t="s">
        <v>1247</v>
      </c>
      <c r="B1203" s="1">
        <f t="shared" si="90"/>
        <v>6</v>
      </c>
      <c r="C1203" s="1">
        <f t="shared" si="91"/>
        <v>86844</v>
      </c>
      <c r="D1203" s="1">
        <f t="shared" si="92"/>
        <v>1282111</v>
      </c>
      <c r="F1203" s="1">
        <f t="shared" si="93"/>
        <v>1282058.8619997445</v>
      </c>
      <c r="H1203" s="5">
        <f t="shared" si="94"/>
        <v>4.0665745988803314E-5</v>
      </c>
    </row>
    <row r="1204" spans="1:8">
      <c r="A1204" s="3" t="s">
        <v>1248</v>
      </c>
      <c r="B1204" s="1">
        <f t="shared" si="90"/>
        <v>6</v>
      </c>
      <c r="C1204" s="1">
        <f t="shared" si="91"/>
        <v>86824</v>
      </c>
      <c r="D1204" s="1">
        <f t="shared" si="92"/>
        <v>1284008</v>
      </c>
      <c r="F1204" s="1">
        <f t="shared" si="93"/>
        <v>1283945.5945314146</v>
      </c>
      <c r="H1204" s="5">
        <f t="shared" si="94"/>
        <v>4.8602087047304457E-5</v>
      </c>
    </row>
    <row r="1205" spans="1:8">
      <c r="A1205" s="3" t="s">
        <v>1249</v>
      </c>
      <c r="B1205" s="1">
        <f t="shared" si="90"/>
        <v>6</v>
      </c>
      <c r="C1205" s="1">
        <f t="shared" si="91"/>
        <v>86804</v>
      </c>
      <c r="D1205" s="1">
        <f t="shared" si="92"/>
        <v>1285914</v>
      </c>
      <c r="F1205" s="1">
        <f t="shared" si="93"/>
        <v>1285832.6790024939</v>
      </c>
      <c r="H1205" s="5">
        <f t="shared" si="94"/>
        <v>6.3239841471628158E-5</v>
      </c>
    </row>
    <row r="1206" spans="1:8">
      <c r="A1206" s="3" t="s">
        <v>1250</v>
      </c>
      <c r="B1206" s="1">
        <f t="shared" si="90"/>
        <v>6</v>
      </c>
      <c r="C1206" s="1">
        <f t="shared" si="91"/>
        <v>86784</v>
      </c>
      <c r="D1206" s="1">
        <f t="shared" si="92"/>
        <v>1287811</v>
      </c>
      <c r="F1206" s="1">
        <f t="shared" si="93"/>
        <v>1287720.1155597353</v>
      </c>
      <c r="H1206" s="5">
        <f t="shared" si="94"/>
        <v>7.0572809414319791E-5</v>
      </c>
    </row>
    <row r="1207" spans="1:8">
      <c r="A1207" s="3" t="s">
        <v>1251</v>
      </c>
      <c r="B1207" s="1">
        <f t="shared" si="90"/>
        <v>6</v>
      </c>
      <c r="C1207" s="1">
        <f t="shared" si="91"/>
        <v>86764</v>
      </c>
      <c r="D1207" s="1">
        <f t="shared" si="92"/>
        <v>1289708</v>
      </c>
      <c r="F1207" s="1">
        <f t="shared" si="93"/>
        <v>1289607.9043499902</v>
      </c>
      <c r="H1207" s="5">
        <f t="shared" si="94"/>
        <v>7.7611094922114873E-5</v>
      </c>
    </row>
    <row r="1208" spans="1:8">
      <c r="A1208" s="3" t="s">
        <v>1252</v>
      </c>
      <c r="B1208" s="1">
        <f t="shared" si="90"/>
        <v>6</v>
      </c>
      <c r="C1208" s="1">
        <f t="shared" si="91"/>
        <v>86744</v>
      </c>
      <c r="D1208" s="1">
        <f t="shared" si="92"/>
        <v>1291615</v>
      </c>
      <c r="F1208" s="1">
        <f t="shared" si="93"/>
        <v>1291496.0455202225</v>
      </c>
      <c r="H1208" s="5">
        <f t="shared" si="94"/>
        <v>9.2097474694461577E-5</v>
      </c>
    </row>
    <row r="1209" spans="1:8">
      <c r="A1209" s="3" t="s">
        <v>1253</v>
      </c>
      <c r="B1209" s="1">
        <f t="shared" si="90"/>
        <v>6</v>
      </c>
      <c r="C1209" s="1">
        <f t="shared" si="91"/>
        <v>86724</v>
      </c>
      <c r="D1209" s="1">
        <f t="shared" si="92"/>
        <v>1293512</v>
      </c>
      <c r="F1209" s="1">
        <f t="shared" si="93"/>
        <v>1293384.5392174609</v>
      </c>
      <c r="H1209" s="5">
        <f t="shared" si="94"/>
        <v>9.8538538907330935E-5</v>
      </c>
    </row>
    <row r="1210" spans="1:8">
      <c r="A1210" s="3" t="s">
        <v>1254</v>
      </c>
      <c r="B1210" s="1">
        <f t="shared" si="90"/>
        <v>6</v>
      </c>
      <c r="C1210" s="1">
        <f t="shared" si="91"/>
        <v>86704</v>
      </c>
      <c r="D1210" s="1">
        <f t="shared" si="92"/>
        <v>1295419</v>
      </c>
      <c r="F1210" s="1">
        <f t="shared" si="93"/>
        <v>1295273.3855888573</v>
      </c>
      <c r="H1210" s="5">
        <f t="shared" si="94"/>
        <v>1.1240719114252201E-4</v>
      </c>
    </row>
    <row r="1211" spans="1:8">
      <c r="A1211" s="3" t="s">
        <v>1255</v>
      </c>
      <c r="B1211" s="1">
        <f t="shared" si="90"/>
        <v>6</v>
      </c>
      <c r="C1211" s="1">
        <f t="shared" si="91"/>
        <v>86684</v>
      </c>
      <c r="D1211" s="1">
        <f t="shared" si="92"/>
        <v>1297316</v>
      </c>
      <c r="F1211" s="1">
        <f t="shared" si="93"/>
        <v>1297162.5847816416</v>
      </c>
      <c r="H1211" s="5">
        <f t="shared" si="94"/>
        <v>1.1825585929595701E-4</v>
      </c>
    </row>
    <row r="1212" spans="1:8">
      <c r="A1212" s="3" t="s">
        <v>1256</v>
      </c>
      <c r="B1212" s="1">
        <f t="shared" si="90"/>
        <v>6</v>
      </c>
      <c r="C1212" s="1">
        <f t="shared" si="91"/>
        <v>86664</v>
      </c>
      <c r="D1212" s="1">
        <f t="shared" si="92"/>
        <v>1299213</v>
      </c>
      <c r="F1212" s="1">
        <f t="shared" si="93"/>
        <v>1299052.1369431471</v>
      </c>
      <c r="H1212" s="5">
        <f t="shared" si="94"/>
        <v>1.2381576912557672E-4</v>
      </c>
    </row>
    <row r="1213" spans="1:8">
      <c r="A1213" s="3" t="s">
        <v>1257</v>
      </c>
      <c r="B1213" s="1">
        <f t="shared" si="90"/>
        <v>6</v>
      </c>
      <c r="C1213" s="1">
        <f t="shared" si="91"/>
        <v>86644</v>
      </c>
      <c r="D1213" s="1">
        <f t="shared" si="92"/>
        <v>1301120</v>
      </c>
      <c r="F1213" s="1">
        <f t="shared" si="93"/>
        <v>1300942.0422207962</v>
      </c>
      <c r="H1213" s="5">
        <f t="shared" si="94"/>
        <v>1.3677276439050541E-4</v>
      </c>
    </row>
    <row r="1214" spans="1:8">
      <c r="A1214" s="3" t="s">
        <v>1258</v>
      </c>
      <c r="B1214" s="1">
        <f t="shared" si="90"/>
        <v>6</v>
      </c>
      <c r="C1214" s="1">
        <f t="shared" si="91"/>
        <v>86624</v>
      </c>
      <c r="D1214" s="1">
        <f t="shared" si="92"/>
        <v>1303017</v>
      </c>
      <c r="F1214" s="1">
        <f t="shared" si="93"/>
        <v>1302832.3007621197</v>
      </c>
      <c r="H1214" s="5">
        <f t="shared" si="94"/>
        <v>1.4174737388713808E-4</v>
      </c>
    </row>
    <row r="1215" spans="1:8">
      <c r="A1215" s="3" t="s">
        <v>1259</v>
      </c>
      <c r="B1215" s="1">
        <f t="shared" si="90"/>
        <v>6</v>
      </c>
      <c r="C1215" s="1">
        <f t="shared" si="91"/>
        <v>86604</v>
      </c>
      <c r="D1215" s="1">
        <f t="shared" si="92"/>
        <v>1304914</v>
      </c>
      <c r="F1215" s="1">
        <f t="shared" si="93"/>
        <v>1304722.9127147263</v>
      </c>
      <c r="H1215" s="5">
        <f t="shared" si="94"/>
        <v>1.4643668875780963E-4</v>
      </c>
    </row>
    <row r="1216" spans="1:8">
      <c r="A1216" s="3" t="s">
        <v>1260</v>
      </c>
      <c r="B1216" s="1">
        <f t="shared" si="90"/>
        <v>6</v>
      </c>
      <c r="C1216" s="1">
        <f t="shared" si="91"/>
        <v>86584</v>
      </c>
      <c r="D1216" s="1">
        <f t="shared" si="92"/>
        <v>1306821</v>
      </c>
      <c r="F1216" s="1">
        <f t="shared" si="93"/>
        <v>1306613.8782263387</v>
      </c>
      <c r="H1216" s="5">
        <f t="shared" si="94"/>
        <v>1.5849284153020735E-4</v>
      </c>
    </row>
    <row r="1217" spans="1:8">
      <c r="A1217" s="3" t="s">
        <v>1261</v>
      </c>
      <c r="B1217" s="1">
        <f t="shared" si="90"/>
        <v>6</v>
      </c>
      <c r="C1217" s="1">
        <f t="shared" si="91"/>
        <v>86564</v>
      </c>
      <c r="D1217" s="1">
        <f t="shared" si="92"/>
        <v>1308718</v>
      </c>
      <c r="F1217" s="1">
        <f t="shared" si="93"/>
        <v>1308505.1974447577</v>
      </c>
      <c r="H1217" s="5">
        <f t="shared" si="94"/>
        <v>1.626038269835981E-4</v>
      </c>
    </row>
    <row r="1218" spans="1:8">
      <c r="A1218" s="3" t="s">
        <v>1262</v>
      </c>
      <c r="B1218" s="1">
        <f t="shared" si="90"/>
        <v>6</v>
      </c>
      <c r="C1218" s="1">
        <f t="shared" si="91"/>
        <v>86544</v>
      </c>
      <c r="D1218" s="1">
        <f t="shared" si="92"/>
        <v>1310624</v>
      </c>
      <c r="F1218" s="1">
        <f t="shared" si="93"/>
        <v>1310396.870517893</v>
      </c>
      <c r="H1218" s="5">
        <f t="shared" si="94"/>
        <v>1.732987356457719E-4</v>
      </c>
    </row>
    <row r="1219" spans="1:8">
      <c r="A1219" s="3" t="s">
        <v>1263</v>
      </c>
      <c r="B1219" s="1">
        <f t="shared" si="90"/>
        <v>6</v>
      </c>
      <c r="C1219" s="1">
        <f t="shared" si="91"/>
        <v>86524</v>
      </c>
      <c r="D1219" s="1">
        <f t="shared" si="92"/>
        <v>1312521</v>
      </c>
      <c r="F1219" s="1">
        <f t="shared" si="93"/>
        <v>1312288.8975937471</v>
      </c>
      <c r="H1219" s="5">
        <f t="shared" si="94"/>
        <v>1.7683709918003146E-4</v>
      </c>
    </row>
    <row r="1220" spans="1:8">
      <c r="A1220" s="3" t="s">
        <v>1264</v>
      </c>
      <c r="B1220" s="1">
        <f t="shared" ref="B1220:B1283" si="95">IF(ISERROR(SEARCH(" ",A1220)), 0, SEARCH(" ",A1220))</f>
        <v>6</v>
      </c>
      <c r="C1220" s="1">
        <f t="shared" ref="C1220:C1283" si="96">IF(0=B1220,-1,LEFT(A1220,B1220-1)+0)</f>
        <v>86504</v>
      </c>
      <c r="D1220" s="1">
        <f t="shared" ref="D1220:D1283" si="97">IF(B1220=0,-1,RIGHT(A1220,LEN(A1220)-B1220)+0)</f>
        <v>1314418</v>
      </c>
      <c r="F1220" s="1">
        <f t="shared" ref="F1220:F1283" si="98">IF(C1220&lt;0,443300000,44330*(1-POWER(C1220/$A$1,1/5.255))*1000)</f>
        <v>1314181.2788204169</v>
      </c>
      <c r="H1220" s="5">
        <f t="shared" ref="H1220:H1283" si="99">IF(D1220&gt;0,ABS((F1220-D1220)/D1220),0)</f>
        <v>1.8009581395196195E-4</v>
      </c>
    </row>
    <row r="1221" spans="1:8">
      <c r="A1221" s="3" t="s">
        <v>1265</v>
      </c>
      <c r="B1221" s="1">
        <f t="shared" si="95"/>
        <v>6</v>
      </c>
      <c r="C1221" s="1">
        <f t="shared" si="96"/>
        <v>86484</v>
      </c>
      <c r="D1221" s="1">
        <f t="shared" si="97"/>
        <v>1316325</v>
      </c>
      <c r="F1221" s="1">
        <f t="shared" si="98"/>
        <v>1316074.0143460971</v>
      </c>
      <c r="H1221" s="5">
        <f t="shared" si="99"/>
        <v>1.9067149366825797E-4</v>
      </c>
    </row>
    <row r="1222" spans="1:8">
      <c r="A1222" s="3" t="s">
        <v>1266</v>
      </c>
      <c r="B1222" s="1">
        <f t="shared" si="95"/>
        <v>6</v>
      </c>
      <c r="C1222" s="1">
        <f t="shared" si="96"/>
        <v>86464</v>
      </c>
      <c r="D1222" s="1">
        <f t="shared" si="97"/>
        <v>1318222</v>
      </c>
      <c r="F1222" s="1">
        <f t="shared" si="98"/>
        <v>1317967.1043190763</v>
      </c>
      <c r="H1222" s="5">
        <f t="shared" si="99"/>
        <v>1.933632430074095E-4</v>
      </c>
    </row>
    <row r="1223" spans="1:8">
      <c r="A1223" s="3" t="s">
        <v>1267</v>
      </c>
      <c r="B1223" s="1">
        <f t="shared" si="95"/>
        <v>6</v>
      </c>
      <c r="C1223" s="1">
        <f t="shared" si="96"/>
        <v>86444</v>
      </c>
      <c r="D1223" s="1">
        <f t="shared" si="97"/>
        <v>1320129</v>
      </c>
      <c r="F1223" s="1">
        <f t="shared" si="98"/>
        <v>1319860.5488877406</v>
      </c>
      <c r="H1223" s="5">
        <f t="shared" si="99"/>
        <v>2.0335218168785943E-4</v>
      </c>
    </row>
    <row r="1224" spans="1:8">
      <c r="A1224" s="3" t="s">
        <v>1268</v>
      </c>
      <c r="B1224" s="1">
        <f t="shared" si="95"/>
        <v>6</v>
      </c>
      <c r="C1224" s="1">
        <f t="shared" si="96"/>
        <v>86424</v>
      </c>
      <c r="D1224" s="1">
        <f t="shared" si="97"/>
        <v>1322026</v>
      </c>
      <c r="F1224" s="1">
        <f t="shared" si="98"/>
        <v>1321754.3482005761</v>
      </c>
      <c r="H1224" s="5">
        <f t="shared" si="99"/>
        <v>2.0548143487635867E-4</v>
      </c>
    </row>
    <row r="1225" spans="1:8">
      <c r="A1225" s="3" t="s">
        <v>1269</v>
      </c>
      <c r="B1225" s="1">
        <f t="shared" si="95"/>
        <v>6</v>
      </c>
      <c r="C1225" s="1">
        <f t="shared" si="96"/>
        <v>86404</v>
      </c>
      <c r="D1225" s="1">
        <f t="shared" si="97"/>
        <v>1323923</v>
      </c>
      <c r="F1225" s="1">
        <f t="shared" si="98"/>
        <v>1323648.5024061559</v>
      </c>
      <c r="H1225" s="5">
        <f t="shared" si="99"/>
        <v>2.0733652474054504E-4</v>
      </c>
    </row>
    <row r="1226" spans="1:8">
      <c r="A1226" s="3" t="s">
        <v>1270</v>
      </c>
      <c r="B1226" s="1">
        <f t="shared" si="95"/>
        <v>6</v>
      </c>
      <c r="C1226" s="1">
        <f t="shared" si="96"/>
        <v>86384</v>
      </c>
      <c r="D1226" s="1">
        <f t="shared" si="97"/>
        <v>1325830</v>
      </c>
      <c r="F1226" s="1">
        <f t="shared" si="98"/>
        <v>1325543.0116531674</v>
      </c>
      <c r="H1226" s="5">
        <f t="shared" si="99"/>
        <v>2.1645938531529045E-4</v>
      </c>
    </row>
    <row r="1227" spans="1:8">
      <c r="A1227" s="3" t="s">
        <v>1271</v>
      </c>
      <c r="B1227" s="1">
        <f t="shared" si="95"/>
        <v>6</v>
      </c>
      <c r="C1227" s="1">
        <f t="shared" si="96"/>
        <v>86364</v>
      </c>
      <c r="D1227" s="1">
        <f t="shared" si="97"/>
        <v>1327727</v>
      </c>
      <c r="F1227" s="1">
        <f t="shared" si="98"/>
        <v>1327437.8760903766</v>
      </c>
      <c r="H1227" s="5">
        <f t="shared" si="99"/>
        <v>2.1775855249110858E-4</v>
      </c>
    </row>
    <row r="1228" spans="1:8">
      <c r="A1228" s="3" t="s">
        <v>1272</v>
      </c>
      <c r="B1228" s="1">
        <f t="shared" si="95"/>
        <v>6</v>
      </c>
      <c r="C1228" s="1">
        <f t="shared" si="96"/>
        <v>86344</v>
      </c>
      <c r="D1228" s="1">
        <f t="shared" si="97"/>
        <v>1329624</v>
      </c>
      <c r="F1228" s="1">
        <f t="shared" si="98"/>
        <v>1329333.095866652</v>
      </c>
      <c r="H1228" s="5">
        <f t="shared" si="99"/>
        <v>2.1878676479066808E-4</v>
      </c>
    </row>
    <row r="1229" spans="1:8">
      <c r="A1229" s="3" t="s">
        <v>1273</v>
      </c>
      <c r="B1229" s="1">
        <f t="shared" si="95"/>
        <v>6</v>
      </c>
      <c r="C1229" s="1">
        <f t="shared" si="96"/>
        <v>86324</v>
      </c>
      <c r="D1229" s="1">
        <f t="shared" si="97"/>
        <v>1331531</v>
      </c>
      <c r="F1229" s="1">
        <f t="shared" si="98"/>
        <v>1331228.6711309617</v>
      </c>
      <c r="H1229" s="5">
        <f t="shared" si="99"/>
        <v>2.2705357144389539E-4</v>
      </c>
    </row>
    <row r="1230" spans="1:8">
      <c r="A1230" s="3" t="s">
        <v>1274</v>
      </c>
      <c r="B1230" s="1">
        <f t="shared" si="95"/>
        <v>6</v>
      </c>
      <c r="C1230" s="1">
        <f t="shared" si="96"/>
        <v>86304</v>
      </c>
      <c r="D1230" s="1">
        <f t="shared" si="97"/>
        <v>1333428</v>
      </c>
      <c r="F1230" s="1">
        <f t="shared" si="98"/>
        <v>1333124.6020323713</v>
      </c>
      <c r="H1230" s="5">
        <f t="shared" si="99"/>
        <v>2.2753232092671594E-4</v>
      </c>
    </row>
    <row r="1231" spans="1:8">
      <c r="A1231" s="3" t="s">
        <v>1275</v>
      </c>
      <c r="B1231" s="1">
        <f t="shared" si="95"/>
        <v>6</v>
      </c>
      <c r="C1231" s="1">
        <f t="shared" si="96"/>
        <v>86284</v>
      </c>
      <c r="D1231" s="1">
        <f t="shared" si="97"/>
        <v>1335334</v>
      </c>
      <c r="F1231" s="1">
        <f t="shared" si="98"/>
        <v>1335020.8887200407</v>
      </c>
      <c r="H1231" s="5">
        <f t="shared" si="99"/>
        <v>2.3448162029823607E-4</v>
      </c>
    </row>
    <row r="1232" spans="1:8">
      <c r="A1232" s="3" t="s">
        <v>1276</v>
      </c>
      <c r="B1232" s="1">
        <f t="shared" si="95"/>
        <v>6</v>
      </c>
      <c r="C1232" s="1">
        <f t="shared" si="96"/>
        <v>86264</v>
      </c>
      <c r="D1232" s="1">
        <f t="shared" si="97"/>
        <v>1337231</v>
      </c>
      <c r="F1232" s="1">
        <f t="shared" si="98"/>
        <v>1336917.5313432275</v>
      </c>
      <c r="H1232" s="5">
        <f t="shared" si="99"/>
        <v>2.3441623531948841E-4</v>
      </c>
    </row>
    <row r="1233" spans="1:8">
      <c r="A1233" s="3" t="s">
        <v>1277</v>
      </c>
      <c r="B1233" s="1">
        <f t="shared" si="95"/>
        <v>6</v>
      </c>
      <c r="C1233" s="1">
        <f t="shared" si="96"/>
        <v>86244</v>
      </c>
      <c r="D1233" s="1">
        <f t="shared" si="97"/>
        <v>1339129</v>
      </c>
      <c r="F1233" s="1">
        <f t="shared" si="98"/>
        <v>1338814.530051288</v>
      </c>
      <c r="H1233" s="5">
        <f t="shared" si="99"/>
        <v>2.3483170681244144E-4</v>
      </c>
    </row>
    <row r="1234" spans="1:8">
      <c r="A1234" s="3" t="s">
        <v>1278</v>
      </c>
      <c r="B1234" s="1">
        <f t="shared" si="95"/>
        <v>6</v>
      </c>
      <c r="C1234" s="1">
        <f t="shared" si="96"/>
        <v>86224</v>
      </c>
      <c r="D1234" s="1">
        <f t="shared" si="97"/>
        <v>1341035</v>
      </c>
      <c r="F1234" s="1">
        <f t="shared" si="98"/>
        <v>1340711.8849936724</v>
      </c>
      <c r="H1234" s="5">
        <f t="shared" si="99"/>
        <v>2.4094449908289425E-4</v>
      </c>
    </row>
    <row r="1235" spans="1:8">
      <c r="A1235" s="3" t="s">
        <v>1279</v>
      </c>
      <c r="B1235" s="1">
        <f t="shared" si="95"/>
        <v>6</v>
      </c>
      <c r="C1235" s="1">
        <f t="shared" si="96"/>
        <v>86204</v>
      </c>
      <c r="D1235" s="1">
        <f t="shared" si="97"/>
        <v>1342932</v>
      </c>
      <c r="F1235" s="1">
        <f t="shared" si="98"/>
        <v>1342609.5963199337</v>
      </c>
      <c r="H1235" s="5">
        <f t="shared" si="99"/>
        <v>2.4007446398354143E-4</v>
      </c>
    </row>
    <row r="1236" spans="1:8">
      <c r="A1236" s="3" t="s">
        <v>1280</v>
      </c>
      <c r="B1236" s="1">
        <f t="shared" si="95"/>
        <v>6</v>
      </c>
      <c r="C1236" s="1">
        <f t="shared" si="96"/>
        <v>86184</v>
      </c>
      <c r="D1236" s="1">
        <f t="shared" si="97"/>
        <v>1344839</v>
      </c>
      <c r="F1236" s="1">
        <f t="shared" si="98"/>
        <v>1344507.6641797137</v>
      </c>
      <c r="H1236" s="5">
        <f t="shared" si="99"/>
        <v>2.4637582661292683E-4</v>
      </c>
    </row>
    <row r="1237" spans="1:8">
      <c r="A1237" s="3" t="s">
        <v>1281</v>
      </c>
      <c r="B1237" s="1">
        <f t="shared" si="95"/>
        <v>6</v>
      </c>
      <c r="C1237" s="1">
        <f t="shared" si="96"/>
        <v>86164</v>
      </c>
      <c r="D1237" s="1">
        <f t="shared" si="97"/>
        <v>1346736</v>
      </c>
      <c r="F1237" s="1">
        <f t="shared" si="98"/>
        <v>1346406.0887227675</v>
      </c>
      <c r="H1237" s="5">
        <f t="shared" si="99"/>
        <v>2.4497100933847376E-4</v>
      </c>
    </row>
    <row r="1238" spans="1:8">
      <c r="A1238" s="3" t="s">
        <v>1282</v>
      </c>
      <c r="B1238" s="1">
        <f t="shared" si="95"/>
        <v>6</v>
      </c>
      <c r="C1238" s="1">
        <f t="shared" si="96"/>
        <v>86144</v>
      </c>
      <c r="D1238" s="1">
        <f t="shared" si="97"/>
        <v>1348633</v>
      </c>
      <c r="F1238" s="1">
        <f t="shared" si="98"/>
        <v>1348304.8700989289</v>
      </c>
      <c r="H1238" s="5">
        <f t="shared" si="99"/>
        <v>2.4330555538169322E-4</v>
      </c>
    </row>
    <row r="1239" spans="1:8">
      <c r="A1239" s="3" t="s">
        <v>1283</v>
      </c>
      <c r="B1239" s="1">
        <f t="shared" si="95"/>
        <v>6</v>
      </c>
      <c r="C1239" s="1">
        <f t="shared" si="96"/>
        <v>86124</v>
      </c>
      <c r="D1239" s="1">
        <f t="shared" si="97"/>
        <v>1350540</v>
      </c>
      <c r="F1239" s="1">
        <f t="shared" si="98"/>
        <v>1350204.0084581396</v>
      </c>
      <c r="H1239" s="5">
        <f t="shared" si="99"/>
        <v>2.4878311035614814E-4</v>
      </c>
    </row>
    <row r="1240" spans="1:8">
      <c r="A1240" s="3" t="s">
        <v>1284</v>
      </c>
      <c r="B1240" s="1">
        <f t="shared" si="95"/>
        <v>6</v>
      </c>
      <c r="C1240" s="1">
        <f t="shared" si="96"/>
        <v>86104</v>
      </c>
      <c r="D1240" s="1">
        <f t="shared" si="97"/>
        <v>1352437</v>
      </c>
      <c r="F1240" s="1">
        <f t="shared" si="98"/>
        <v>1352103.5039504406</v>
      </c>
      <c r="H1240" s="5">
        <f t="shared" si="99"/>
        <v>2.4658897202564135E-4</v>
      </c>
    </row>
    <row r="1241" spans="1:8">
      <c r="A1241" s="3" t="s">
        <v>1285</v>
      </c>
      <c r="B1241" s="1">
        <f t="shared" si="95"/>
        <v>6</v>
      </c>
      <c r="C1241" s="1">
        <f t="shared" si="96"/>
        <v>86084</v>
      </c>
      <c r="D1241" s="1">
        <f t="shared" si="97"/>
        <v>1354334</v>
      </c>
      <c r="F1241" s="1">
        <f t="shared" si="98"/>
        <v>1354003.3567259659</v>
      </c>
      <c r="H1241" s="5">
        <f t="shared" si="99"/>
        <v>2.4413717298254391E-4</v>
      </c>
    </row>
    <row r="1242" spans="1:8">
      <c r="A1242" s="3" t="s">
        <v>1286</v>
      </c>
      <c r="B1242" s="1">
        <f t="shared" si="95"/>
        <v>6</v>
      </c>
      <c r="C1242" s="1">
        <f t="shared" si="96"/>
        <v>86064</v>
      </c>
      <c r="D1242" s="1">
        <f t="shared" si="97"/>
        <v>1356241</v>
      </c>
      <c r="F1242" s="1">
        <f t="shared" si="98"/>
        <v>1355903.5669349474</v>
      </c>
      <c r="H1242" s="5">
        <f t="shared" si="99"/>
        <v>2.4880022433521027E-4</v>
      </c>
    </row>
    <row r="1243" spans="1:8">
      <c r="A1243" s="3" t="s">
        <v>1287</v>
      </c>
      <c r="B1243" s="1">
        <f t="shared" si="95"/>
        <v>6</v>
      </c>
      <c r="C1243" s="1">
        <f t="shared" si="96"/>
        <v>86044</v>
      </c>
      <c r="D1243" s="1">
        <f t="shared" si="97"/>
        <v>1358138</v>
      </c>
      <c r="F1243" s="1">
        <f t="shared" si="98"/>
        <v>1357804.1347277258</v>
      </c>
      <c r="H1243" s="5">
        <f t="shared" si="99"/>
        <v>2.4582573514196707E-4</v>
      </c>
    </row>
    <row r="1244" spans="1:8">
      <c r="A1244" s="3" t="s">
        <v>1288</v>
      </c>
      <c r="B1244" s="1">
        <f t="shared" si="95"/>
        <v>6</v>
      </c>
      <c r="C1244" s="1">
        <f t="shared" si="96"/>
        <v>86024</v>
      </c>
      <c r="D1244" s="1">
        <f t="shared" si="97"/>
        <v>1360044</v>
      </c>
      <c r="F1244" s="1">
        <f t="shared" si="98"/>
        <v>1359705.0602547259</v>
      </c>
      <c r="H1244" s="5">
        <f t="shared" si="99"/>
        <v>2.4921233818474958E-4</v>
      </c>
    </row>
    <row r="1245" spans="1:8">
      <c r="A1245" s="3" t="s">
        <v>1289</v>
      </c>
      <c r="B1245" s="1">
        <f t="shared" si="95"/>
        <v>6</v>
      </c>
      <c r="C1245" s="1">
        <f t="shared" si="96"/>
        <v>86004</v>
      </c>
      <c r="D1245" s="1">
        <f t="shared" si="97"/>
        <v>1361941</v>
      </c>
      <c r="F1245" s="1">
        <f t="shared" si="98"/>
        <v>1361606.343666475</v>
      </c>
      <c r="H1245" s="5">
        <f t="shared" si="99"/>
        <v>2.4572014024467037E-4</v>
      </c>
    </row>
    <row r="1246" spans="1:8">
      <c r="A1246" s="3" t="s">
        <v>1290</v>
      </c>
      <c r="B1246" s="1">
        <f t="shared" si="95"/>
        <v>6</v>
      </c>
      <c r="C1246" s="1">
        <f t="shared" si="96"/>
        <v>85984</v>
      </c>
      <c r="D1246" s="1">
        <f t="shared" si="97"/>
        <v>1363839</v>
      </c>
      <c r="F1246" s="1">
        <f t="shared" si="98"/>
        <v>1363507.9851135998</v>
      </c>
      <c r="H1246" s="5">
        <f t="shared" si="99"/>
        <v>2.4270818359072932E-4</v>
      </c>
    </row>
    <row r="1247" spans="1:8">
      <c r="A1247" s="3" t="s">
        <v>1291</v>
      </c>
      <c r="B1247" s="1">
        <f t="shared" si="95"/>
        <v>6</v>
      </c>
      <c r="C1247" s="1">
        <f t="shared" si="96"/>
        <v>85964</v>
      </c>
      <c r="D1247" s="1">
        <f t="shared" si="97"/>
        <v>1365745</v>
      </c>
      <c r="F1247" s="1">
        <f t="shared" si="98"/>
        <v>1365409.984746834</v>
      </c>
      <c r="H1247" s="5">
        <f t="shared" si="99"/>
        <v>2.4529853901421539E-4</v>
      </c>
    </row>
    <row r="1248" spans="1:8">
      <c r="A1248" s="3" t="s">
        <v>1292</v>
      </c>
      <c r="B1248" s="1">
        <f t="shared" si="95"/>
        <v>6</v>
      </c>
      <c r="C1248" s="1">
        <f t="shared" si="96"/>
        <v>85944</v>
      </c>
      <c r="D1248" s="1">
        <f t="shared" si="97"/>
        <v>1367642</v>
      </c>
      <c r="F1248" s="1">
        <f t="shared" si="98"/>
        <v>1367312.342716991</v>
      </c>
      <c r="H1248" s="5">
        <f t="shared" si="99"/>
        <v>2.4104062540418467E-4</v>
      </c>
    </row>
    <row r="1249" spans="1:8">
      <c r="A1249" s="3" t="s">
        <v>1293</v>
      </c>
      <c r="B1249" s="1">
        <f t="shared" si="95"/>
        <v>6</v>
      </c>
      <c r="C1249" s="1">
        <f t="shared" si="96"/>
        <v>85924</v>
      </c>
      <c r="D1249" s="1">
        <f t="shared" si="97"/>
        <v>1369549</v>
      </c>
      <c r="F1249" s="1">
        <f t="shared" si="98"/>
        <v>1369215.0591750024</v>
      </c>
      <c r="H1249" s="5">
        <f t="shared" si="99"/>
        <v>2.4383269601716429E-4</v>
      </c>
    </row>
    <row r="1250" spans="1:8">
      <c r="A1250" s="3" t="s">
        <v>1294</v>
      </c>
      <c r="B1250" s="1">
        <f t="shared" si="95"/>
        <v>6</v>
      </c>
      <c r="C1250" s="1">
        <f t="shared" si="96"/>
        <v>85904</v>
      </c>
      <c r="D1250" s="1">
        <f t="shared" si="97"/>
        <v>1371446</v>
      </c>
      <c r="F1250" s="1">
        <f t="shared" si="98"/>
        <v>1371118.1342718827</v>
      </c>
      <c r="H1250" s="5">
        <f t="shared" si="99"/>
        <v>2.3906572195864275E-4</v>
      </c>
    </row>
    <row r="1251" spans="1:8">
      <c r="A1251" s="3" t="s">
        <v>1295</v>
      </c>
      <c r="B1251" s="1">
        <f t="shared" si="95"/>
        <v>6</v>
      </c>
      <c r="C1251" s="1">
        <f t="shared" si="96"/>
        <v>85884</v>
      </c>
      <c r="D1251" s="1">
        <f t="shared" si="97"/>
        <v>1373343</v>
      </c>
      <c r="F1251" s="1">
        <f t="shared" si="98"/>
        <v>1373021.5681587555</v>
      </c>
      <c r="H1251" s="5">
        <f t="shared" si="99"/>
        <v>2.3405066414177334E-4</v>
      </c>
    </row>
    <row r="1252" spans="1:8">
      <c r="A1252" s="3" t="s">
        <v>1296</v>
      </c>
      <c r="B1252" s="1">
        <f t="shared" si="95"/>
        <v>6</v>
      </c>
      <c r="C1252" s="1">
        <f t="shared" si="96"/>
        <v>85864</v>
      </c>
      <c r="D1252" s="1">
        <f t="shared" si="97"/>
        <v>1375250</v>
      </c>
      <c r="F1252" s="1">
        <f t="shared" si="98"/>
        <v>1374925.3609868423</v>
      </c>
      <c r="H1252" s="5">
        <f t="shared" si="99"/>
        <v>2.3605818080908329E-4</v>
      </c>
    </row>
    <row r="1253" spans="1:8">
      <c r="A1253" s="3" t="s">
        <v>1297</v>
      </c>
      <c r="B1253" s="1">
        <f t="shared" si="95"/>
        <v>6</v>
      </c>
      <c r="C1253" s="1">
        <f t="shared" si="96"/>
        <v>85844</v>
      </c>
      <c r="D1253" s="1">
        <f t="shared" si="97"/>
        <v>1377147</v>
      </c>
      <c r="F1253" s="1">
        <f t="shared" si="98"/>
        <v>1376829.5129074533</v>
      </c>
      <c r="H1253" s="5">
        <f t="shared" si="99"/>
        <v>2.3053972636665005E-4</v>
      </c>
    </row>
    <row r="1254" spans="1:8">
      <c r="A1254" s="3" t="s">
        <v>1298</v>
      </c>
      <c r="B1254" s="1">
        <f t="shared" si="95"/>
        <v>6</v>
      </c>
      <c r="C1254" s="1">
        <f t="shared" si="96"/>
        <v>85824</v>
      </c>
      <c r="D1254" s="1">
        <f t="shared" si="97"/>
        <v>1379044</v>
      </c>
      <c r="F1254" s="1">
        <f t="shared" si="98"/>
        <v>1378734.0240720171</v>
      </c>
      <c r="H1254" s="5">
        <f t="shared" si="99"/>
        <v>2.2477595202397094E-4</v>
      </c>
    </row>
    <row r="1255" spans="1:8">
      <c r="A1255" s="3" t="s">
        <v>1299</v>
      </c>
      <c r="B1255" s="1">
        <f t="shared" si="95"/>
        <v>6</v>
      </c>
      <c r="C1255" s="1">
        <f t="shared" si="96"/>
        <v>85804</v>
      </c>
      <c r="D1255" s="1">
        <f t="shared" si="97"/>
        <v>1380951</v>
      </c>
      <c r="F1255" s="1">
        <f t="shared" si="98"/>
        <v>1380638.8946320403</v>
      </c>
      <c r="H1255" s="5">
        <f t="shared" si="99"/>
        <v>2.2600756142666166E-4</v>
      </c>
    </row>
    <row r="1256" spans="1:8">
      <c r="A1256" s="3" t="s">
        <v>1300</v>
      </c>
      <c r="B1256" s="1">
        <f t="shared" si="95"/>
        <v>6</v>
      </c>
      <c r="C1256" s="1">
        <f t="shared" si="96"/>
        <v>85784</v>
      </c>
      <c r="D1256" s="1">
        <f t="shared" si="97"/>
        <v>1382848</v>
      </c>
      <c r="F1256" s="1">
        <f t="shared" si="98"/>
        <v>1382544.1247391438</v>
      </c>
      <c r="H1256" s="5">
        <f t="shared" si="99"/>
        <v>2.1974595968337474E-4</v>
      </c>
    </row>
    <row r="1257" spans="1:8">
      <c r="A1257" s="3" t="s">
        <v>1301</v>
      </c>
      <c r="B1257" s="1">
        <f t="shared" si="95"/>
        <v>6</v>
      </c>
      <c r="C1257" s="1">
        <f t="shared" si="96"/>
        <v>85764</v>
      </c>
      <c r="D1257" s="1">
        <f t="shared" si="97"/>
        <v>1384754</v>
      </c>
      <c r="F1257" s="1">
        <f t="shared" si="98"/>
        <v>1384449.7145450409</v>
      </c>
      <c r="H1257" s="5">
        <f t="shared" si="99"/>
        <v>2.1973971908305947E-4</v>
      </c>
    </row>
    <row r="1258" spans="1:8">
      <c r="A1258" s="3" t="s">
        <v>1302</v>
      </c>
      <c r="B1258" s="1">
        <f t="shared" si="95"/>
        <v>6</v>
      </c>
      <c r="C1258" s="1">
        <f t="shared" si="96"/>
        <v>85744</v>
      </c>
      <c r="D1258" s="1">
        <f t="shared" si="97"/>
        <v>1386652</v>
      </c>
      <c r="F1258" s="1">
        <f t="shared" si="98"/>
        <v>1386355.6642015493</v>
      </c>
      <c r="H1258" s="5">
        <f t="shared" si="99"/>
        <v>2.1370596115733841E-4</v>
      </c>
    </row>
    <row r="1259" spans="1:8">
      <c r="A1259" s="3" t="s">
        <v>1303</v>
      </c>
      <c r="B1259" s="1">
        <f t="shared" si="95"/>
        <v>6</v>
      </c>
      <c r="C1259" s="1">
        <f t="shared" si="96"/>
        <v>85724</v>
      </c>
      <c r="D1259" s="1">
        <f t="shared" si="97"/>
        <v>1388549</v>
      </c>
      <c r="F1259" s="1">
        <f t="shared" si="98"/>
        <v>1388261.9738605742</v>
      </c>
      <c r="H1259" s="5">
        <f t="shared" si="99"/>
        <v>2.0670940631249763E-4</v>
      </c>
    </row>
    <row r="1260" spans="1:8">
      <c r="A1260" s="3" t="s">
        <v>1304</v>
      </c>
      <c r="B1260" s="1">
        <f t="shared" si="95"/>
        <v>6</v>
      </c>
      <c r="C1260" s="1">
        <f t="shared" si="96"/>
        <v>85704</v>
      </c>
      <c r="D1260" s="1">
        <f t="shared" si="97"/>
        <v>1390455</v>
      </c>
      <c r="F1260" s="1">
        <f t="shared" si="98"/>
        <v>1390168.643674135</v>
      </c>
      <c r="H1260" s="5">
        <f t="shared" si="99"/>
        <v>2.0594433179428655E-4</v>
      </c>
    </row>
    <row r="1261" spans="1:8">
      <c r="A1261" s="3" t="s">
        <v>1305</v>
      </c>
      <c r="B1261" s="1">
        <f t="shared" si="95"/>
        <v>6</v>
      </c>
      <c r="C1261" s="1">
        <f t="shared" si="96"/>
        <v>85684</v>
      </c>
      <c r="D1261" s="1">
        <f t="shared" si="97"/>
        <v>1392352</v>
      </c>
      <c r="F1261" s="1">
        <f t="shared" si="98"/>
        <v>1392075.6737943438</v>
      </c>
      <c r="H1261" s="5">
        <f t="shared" si="99"/>
        <v>1.9846001992036873E-4</v>
      </c>
    </row>
    <row r="1262" spans="1:8">
      <c r="A1262" s="3" t="s">
        <v>1306</v>
      </c>
      <c r="B1262" s="1">
        <f t="shared" si="95"/>
        <v>6</v>
      </c>
      <c r="C1262" s="1">
        <f t="shared" si="96"/>
        <v>85664</v>
      </c>
      <c r="D1262" s="1">
        <f t="shared" si="97"/>
        <v>1394259</v>
      </c>
      <c r="F1262" s="1">
        <f t="shared" si="98"/>
        <v>1393983.0643734168</v>
      </c>
      <c r="H1262" s="5">
        <f t="shared" si="99"/>
        <v>1.9790844210664868E-4</v>
      </c>
    </row>
    <row r="1263" spans="1:8">
      <c r="A1263" s="3" t="s">
        <v>1307</v>
      </c>
      <c r="B1263" s="1">
        <f t="shared" si="95"/>
        <v>6</v>
      </c>
      <c r="C1263" s="1">
        <f t="shared" si="96"/>
        <v>85644</v>
      </c>
      <c r="D1263" s="1">
        <f t="shared" si="97"/>
        <v>1396156</v>
      </c>
      <c r="F1263" s="1">
        <f t="shared" si="98"/>
        <v>1395890.8155636629</v>
      </c>
      <c r="H1263" s="5">
        <f t="shared" si="99"/>
        <v>1.8993897267718723E-4</v>
      </c>
    </row>
    <row r="1264" spans="1:8">
      <c r="A1264" s="3" t="s">
        <v>1308</v>
      </c>
      <c r="B1264" s="1">
        <f t="shared" si="95"/>
        <v>6</v>
      </c>
      <c r="C1264" s="1">
        <f t="shared" si="96"/>
        <v>85624</v>
      </c>
      <c r="D1264" s="1">
        <f t="shared" si="97"/>
        <v>1398053</v>
      </c>
      <c r="F1264" s="1">
        <f t="shared" si="98"/>
        <v>1397798.9275174902</v>
      </c>
      <c r="H1264" s="5">
        <f t="shared" si="99"/>
        <v>1.8173308344517078E-4</v>
      </c>
    </row>
    <row r="1265" spans="1:8">
      <c r="A1265" s="3" t="s">
        <v>1309</v>
      </c>
      <c r="B1265" s="1">
        <f t="shared" si="95"/>
        <v>6</v>
      </c>
      <c r="C1265" s="1">
        <f t="shared" si="96"/>
        <v>85604</v>
      </c>
      <c r="D1265" s="1">
        <f t="shared" si="97"/>
        <v>1399960</v>
      </c>
      <c r="F1265" s="1">
        <f t="shared" si="98"/>
        <v>1399707.4003874247</v>
      </c>
      <c r="H1265" s="5">
        <f t="shared" si="99"/>
        <v>1.8043344993803908E-4</v>
      </c>
    </row>
    <row r="1266" spans="1:8">
      <c r="A1266" s="3" t="s">
        <v>1310</v>
      </c>
      <c r="B1266" s="1">
        <f t="shared" si="95"/>
        <v>6</v>
      </c>
      <c r="C1266" s="1">
        <f t="shared" si="96"/>
        <v>85584</v>
      </c>
      <c r="D1266" s="1">
        <f t="shared" si="97"/>
        <v>1401857</v>
      </c>
      <c r="F1266" s="1">
        <f t="shared" si="98"/>
        <v>1401616.2343260658</v>
      </c>
      <c r="H1266" s="5">
        <f t="shared" si="99"/>
        <v>1.7174767036455874E-4</v>
      </c>
    </row>
    <row r="1267" spans="1:8">
      <c r="A1267" s="3" t="s">
        <v>1311</v>
      </c>
      <c r="B1267" s="1">
        <f t="shared" si="95"/>
        <v>6</v>
      </c>
      <c r="C1267" s="1">
        <f t="shared" si="96"/>
        <v>85564</v>
      </c>
      <c r="D1267" s="1">
        <f t="shared" si="97"/>
        <v>1403754</v>
      </c>
      <c r="F1267" s="1">
        <f t="shared" si="98"/>
        <v>1403525.4294861364</v>
      </c>
      <c r="H1267" s="5">
        <f t="shared" si="99"/>
        <v>1.6282804099833885E-4</v>
      </c>
    </row>
    <row r="1268" spans="1:8">
      <c r="A1268" s="3" t="s">
        <v>1312</v>
      </c>
      <c r="B1268" s="1">
        <f t="shared" si="95"/>
        <v>6</v>
      </c>
      <c r="C1268" s="1">
        <f t="shared" si="96"/>
        <v>85544</v>
      </c>
      <c r="D1268" s="1">
        <f t="shared" si="97"/>
        <v>1405661</v>
      </c>
      <c r="F1268" s="1">
        <f t="shared" si="98"/>
        <v>1405434.9860204428</v>
      </c>
      <c r="H1268" s="5">
        <f t="shared" si="99"/>
        <v>1.6078839745657249E-4</v>
      </c>
    </row>
    <row r="1269" spans="1:8">
      <c r="A1269" s="3" t="s">
        <v>1313</v>
      </c>
      <c r="B1269" s="1">
        <f t="shared" si="95"/>
        <v>6</v>
      </c>
      <c r="C1269" s="1">
        <f t="shared" si="96"/>
        <v>85524</v>
      </c>
      <c r="D1269" s="1">
        <f t="shared" si="97"/>
        <v>1407558</v>
      </c>
      <c r="F1269" s="1">
        <f t="shared" si="98"/>
        <v>1407344.9040818997</v>
      </c>
      <c r="H1269" s="5">
        <f t="shared" si="99"/>
        <v>1.5139405843334858E-4</v>
      </c>
    </row>
    <row r="1270" spans="1:8">
      <c r="A1270" s="3" t="s">
        <v>1314</v>
      </c>
      <c r="B1270" s="1">
        <f t="shared" si="95"/>
        <v>6</v>
      </c>
      <c r="C1270" s="1">
        <f t="shared" si="96"/>
        <v>85504</v>
      </c>
      <c r="D1270" s="1">
        <f t="shared" si="97"/>
        <v>1409464</v>
      </c>
      <c r="F1270" s="1">
        <f t="shared" si="98"/>
        <v>1409255.1838235254</v>
      </c>
      <c r="H1270" s="5">
        <f t="shared" si="99"/>
        <v>1.4815289817587398E-4</v>
      </c>
    </row>
    <row r="1271" spans="1:8">
      <c r="A1271" s="3" t="s">
        <v>1315</v>
      </c>
      <c r="B1271" s="1">
        <f t="shared" si="95"/>
        <v>6</v>
      </c>
      <c r="C1271" s="1">
        <f t="shared" si="96"/>
        <v>85484</v>
      </c>
      <c r="D1271" s="1">
        <f t="shared" si="97"/>
        <v>1411362</v>
      </c>
      <c r="F1271" s="1">
        <f t="shared" si="98"/>
        <v>1411165.8253984309</v>
      </c>
      <c r="H1271" s="5">
        <f t="shared" si="99"/>
        <v>1.3899665824152363E-4</v>
      </c>
    </row>
    <row r="1272" spans="1:8">
      <c r="A1272" s="3" t="s">
        <v>1316</v>
      </c>
      <c r="B1272" s="1">
        <f t="shared" si="95"/>
        <v>6</v>
      </c>
      <c r="C1272" s="1">
        <f t="shared" si="96"/>
        <v>85464</v>
      </c>
      <c r="D1272" s="1">
        <f t="shared" si="97"/>
        <v>1413259</v>
      </c>
      <c r="F1272" s="1">
        <f t="shared" si="98"/>
        <v>1413076.8289598369</v>
      </c>
      <c r="H1272" s="5">
        <f t="shared" si="99"/>
        <v>1.289013833721509E-4</v>
      </c>
    </row>
    <row r="1273" spans="1:8">
      <c r="A1273" s="3" t="s">
        <v>1317</v>
      </c>
      <c r="B1273" s="1">
        <f t="shared" si="95"/>
        <v>6</v>
      </c>
      <c r="C1273" s="1">
        <f t="shared" si="96"/>
        <v>85444</v>
      </c>
      <c r="D1273" s="1">
        <f t="shared" si="97"/>
        <v>1415165</v>
      </c>
      <c r="F1273" s="1">
        <f t="shared" si="98"/>
        <v>1414988.194661051</v>
      </c>
      <c r="H1273" s="5">
        <f t="shared" si="99"/>
        <v>1.2493620104296323E-4</v>
      </c>
    </row>
    <row r="1274" spans="1:8">
      <c r="A1274" s="3" t="s">
        <v>1318</v>
      </c>
      <c r="B1274" s="1">
        <f t="shared" si="95"/>
        <v>6</v>
      </c>
      <c r="C1274" s="1">
        <f t="shared" si="96"/>
        <v>85424</v>
      </c>
      <c r="D1274" s="1">
        <f t="shared" si="97"/>
        <v>1417062</v>
      </c>
      <c r="F1274" s="1">
        <f t="shared" si="98"/>
        <v>1416899.9226555002</v>
      </c>
      <c r="H1274" s="5">
        <f t="shared" si="99"/>
        <v>1.1437561976805619E-4</v>
      </c>
    </row>
    <row r="1275" spans="1:8">
      <c r="A1275" s="3" t="s">
        <v>1319</v>
      </c>
      <c r="B1275" s="1">
        <f t="shared" si="95"/>
        <v>6</v>
      </c>
      <c r="C1275" s="1">
        <f t="shared" si="96"/>
        <v>85404</v>
      </c>
      <c r="D1275" s="1">
        <f t="shared" si="97"/>
        <v>1418969</v>
      </c>
      <c r="F1275" s="1">
        <f t="shared" si="98"/>
        <v>1418812.0130966946</v>
      </c>
      <c r="H1275" s="5">
        <f t="shared" si="99"/>
        <v>1.106344841257267E-4</v>
      </c>
    </row>
    <row r="1276" spans="1:8">
      <c r="A1276" s="3" t="s">
        <v>1320</v>
      </c>
      <c r="B1276" s="1">
        <f t="shared" si="95"/>
        <v>6</v>
      </c>
      <c r="C1276" s="1">
        <f t="shared" si="96"/>
        <v>85384</v>
      </c>
      <c r="D1276" s="1">
        <f t="shared" si="97"/>
        <v>1420866</v>
      </c>
      <c r="F1276" s="1">
        <f t="shared" si="98"/>
        <v>1420724.4661382572</v>
      </c>
      <c r="H1276" s="5">
        <f t="shared" si="99"/>
        <v>9.9610984950600969E-5</v>
      </c>
    </row>
    <row r="1277" spans="1:8">
      <c r="A1277" s="3" t="s">
        <v>1321</v>
      </c>
      <c r="B1277" s="1">
        <f t="shared" si="95"/>
        <v>6</v>
      </c>
      <c r="C1277" s="1">
        <f t="shared" si="96"/>
        <v>85364</v>
      </c>
      <c r="D1277" s="1">
        <f t="shared" si="97"/>
        <v>1422763</v>
      </c>
      <c r="F1277" s="1">
        <f t="shared" si="98"/>
        <v>1422637.2819339056</v>
      </c>
      <c r="H1277" s="5">
        <f t="shared" si="99"/>
        <v>8.8361916984377024E-5</v>
      </c>
    </row>
    <row r="1278" spans="1:8">
      <c r="A1278" s="3" t="s">
        <v>1322</v>
      </c>
      <c r="B1278" s="1">
        <f t="shared" si="95"/>
        <v>6</v>
      </c>
      <c r="C1278" s="1">
        <f t="shared" si="96"/>
        <v>85344</v>
      </c>
      <c r="D1278" s="1">
        <f t="shared" si="97"/>
        <v>1424670</v>
      </c>
      <c r="F1278" s="1">
        <f t="shared" si="98"/>
        <v>1424550.4606374647</v>
      </c>
      <c r="H1278" s="5">
        <f t="shared" si="99"/>
        <v>8.3906702980582375E-5</v>
      </c>
    </row>
    <row r="1279" spans="1:8">
      <c r="A1279" s="3" t="s">
        <v>1323</v>
      </c>
      <c r="B1279" s="1">
        <f t="shared" si="95"/>
        <v>6</v>
      </c>
      <c r="C1279" s="1">
        <f t="shared" si="96"/>
        <v>85324</v>
      </c>
      <c r="D1279" s="1">
        <f t="shared" si="97"/>
        <v>1426567</v>
      </c>
      <c r="F1279" s="1">
        <f t="shared" si="98"/>
        <v>1426464.0024028532</v>
      </c>
      <c r="H1279" s="5">
        <f t="shared" si="99"/>
        <v>7.2199621291379445E-5</v>
      </c>
    </row>
    <row r="1280" spans="1:8">
      <c r="A1280" s="3" t="s">
        <v>1324</v>
      </c>
      <c r="B1280" s="1">
        <f t="shared" si="95"/>
        <v>6</v>
      </c>
      <c r="C1280" s="1">
        <f t="shared" si="96"/>
        <v>85304</v>
      </c>
      <c r="D1280" s="1">
        <f t="shared" si="97"/>
        <v>1428464</v>
      </c>
      <c r="F1280" s="1">
        <f t="shared" si="98"/>
        <v>1428377.9073840932</v>
      </c>
      <c r="H1280" s="5">
        <f t="shared" si="99"/>
        <v>6.0269363390920343E-5</v>
      </c>
    </row>
    <row r="1281" spans="1:8">
      <c r="A1281" s="3" t="s">
        <v>1325</v>
      </c>
      <c r="B1281" s="1">
        <f t="shared" si="95"/>
        <v>6</v>
      </c>
      <c r="C1281" s="1">
        <f t="shared" si="96"/>
        <v>85284</v>
      </c>
      <c r="D1281" s="1">
        <f t="shared" si="97"/>
        <v>1430371</v>
      </c>
      <c r="F1281" s="1">
        <f t="shared" si="98"/>
        <v>1430292.1757353195</v>
      </c>
      <c r="H1281" s="5">
        <f t="shared" si="99"/>
        <v>5.5107566275113992E-5</v>
      </c>
    </row>
    <row r="1282" spans="1:8">
      <c r="A1282" s="3" t="s">
        <v>1326</v>
      </c>
      <c r="B1282" s="1">
        <f t="shared" si="95"/>
        <v>6</v>
      </c>
      <c r="C1282" s="1">
        <f t="shared" si="96"/>
        <v>85264</v>
      </c>
      <c r="D1282" s="1">
        <f t="shared" si="97"/>
        <v>1432268</v>
      </c>
      <c r="F1282" s="1">
        <f t="shared" si="98"/>
        <v>1432206.8076107516</v>
      </c>
      <c r="H1282" s="5">
        <f t="shared" si="99"/>
        <v>4.2724119542155972E-5</v>
      </c>
    </row>
    <row r="1283" spans="1:8">
      <c r="A1283" s="3" t="s">
        <v>1327</v>
      </c>
      <c r="B1283" s="1">
        <f t="shared" si="95"/>
        <v>6</v>
      </c>
      <c r="C1283" s="1">
        <f t="shared" si="96"/>
        <v>85244</v>
      </c>
      <c r="D1283" s="1">
        <f t="shared" si="97"/>
        <v>1434175</v>
      </c>
      <c r="F1283" s="1">
        <f t="shared" si="98"/>
        <v>1434121.8031647215</v>
      </c>
      <c r="H1283" s="5">
        <f t="shared" si="99"/>
        <v>3.7092290186715989E-5</v>
      </c>
    </row>
    <row r="1284" spans="1:8">
      <c r="A1284" s="3" t="s">
        <v>1328</v>
      </c>
      <c r="B1284" s="1">
        <f t="shared" ref="B1284:B1347" si="100">IF(ISERROR(SEARCH(" ",A1284)), 0, SEARCH(" ",A1284))</f>
        <v>6</v>
      </c>
      <c r="C1284" s="1">
        <f t="shared" ref="C1284:C1347" si="101">IF(0=B1284,-1,LEFT(A1284,B1284-1)+0)</f>
        <v>85224</v>
      </c>
      <c r="D1284" s="1">
        <f t="shared" ref="D1284:D1347" si="102">IF(B1284=0,-1,RIGHT(A1284,LEN(A1284)-B1284)+0)</f>
        <v>1436072</v>
      </c>
      <c r="F1284" s="1">
        <f t="shared" ref="F1284:F1347" si="103">IF(C1284&lt;0,443300000,44330*(1-POWER(C1284/$A$1,1/5.255))*1000)</f>
        <v>1436037.162551655</v>
      </c>
      <c r="H1284" s="5">
        <f t="shared" ref="H1284:H1347" si="104">IF(D1284&gt;0,ABS((F1284-D1284)/D1284),0)</f>
        <v>2.4258845200680461E-5</v>
      </c>
    </row>
    <row r="1285" spans="1:8">
      <c r="A1285" s="3" t="s">
        <v>1329</v>
      </c>
      <c r="B1285" s="1">
        <f t="shared" si="100"/>
        <v>6</v>
      </c>
      <c r="C1285" s="1">
        <f t="shared" si="101"/>
        <v>85204</v>
      </c>
      <c r="D1285" s="1">
        <f t="shared" si="102"/>
        <v>1437969</v>
      </c>
      <c r="F1285" s="1">
        <f t="shared" si="103"/>
        <v>1437952.8859260904</v>
      </c>
      <c r="H1285" s="5">
        <f t="shared" si="104"/>
        <v>1.1206134422637967E-5</v>
      </c>
    </row>
    <row r="1286" spans="1:8">
      <c r="A1286" s="3" t="s">
        <v>1330</v>
      </c>
      <c r="B1286" s="1">
        <f t="shared" si="100"/>
        <v>6</v>
      </c>
      <c r="C1286" s="1">
        <f t="shared" si="101"/>
        <v>85184</v>
      </c>
      <c r="D1286" s="1">
        <f t="shared" si="102"/>
        <v>1439875</v>
      </c>
      <c r="F1286" s="1">
        <f t="shared" si="103"/>
        <v>1439868.9734426555</v>
      </c>
      <c r="H1286" s="5">
        <f t="shared" si="104"/>
        <v>4.1854725892717243E-6</v>
      </c>
    </row>
    <row r="1287" spans="1:8">
      <c r="A1287" s="3" t="s">
        <v>1331</v>
      </c>
      <c r="B1287" s="1">
        <f t="shared" si="100"/>
        <v>6</v>
      </c>
      <c r="C1287" s="1">
        <f t="shared" si="101"/>
        <v>85164</v>
      </c>
      <c r="D1287" s="1">
        <f t="shared" si="102"/>
        <v>1441804</v>
      </c>
      <c r="F1287" s="1">
        <f t="shared" si="103"/>
        <v>1441785.4252560956</v>
      </c>
      <c r="H1287" s="5">
        <f t="shared" si="104"/>
        <v>1.2882988190077296E-5</v>
      </c>
    </row>
    <row r="1288" spans="1:8">
      <c r="A1288" s="3" t="s">
        <v>1332</v>
      </c>
      <c r="B1288" s="1">
        <f t="shared" si="100"/>
        <v>6</v>
      </c>
      <c r="C1288" s="1">
        <f t="shared" si="101"/>
        <v>85144</v>
      </c>
      <c r="D1288" s="1">
        <f t="shared" si="102"/>
        <v>1443743</v>
      </c>
      <c r="F1288" s="1">
        <f t="shared" si="103"/>
        <v>1443702.2415212402</v>
      </c>
      <c r="H1288" s="5">
        <f t="shared" si="104"/>
        <v>2.8231117837307594E-5</v>
      </c>
    </row>
    <row r="1289" spans="1:8">
      <c r="A1289" s="3" t="s">
        <v>1333</v>
      </c>
      <c r="B1289" s="1">
        <f t="shared" si="100"/>
        <v>6</v>
      </c>
      <c r="C1289" s="1">
        <f t="shared" si="101"/>
        <v>85124</v>
      </c>
      <c r="D1289" s="1">
        <f t="shared" si="102"/>
        <v>1445673</v>
      </c>
      <c r="F1289" s="1">
        <f t="shared" si="103"/>
        <v>1445619.4223930314</v>
      </c>
      <c r="H1289" s="5">
        <f t="shared" si="104"/>
        <v>3.7060667916314183E-5</v>
      </c>
    </row>
    <row r="1290" spans="1:8">
      <c r="A1290" s="3" t="s">
        <v>1334</v>
      </c>
      <c r="B1290" s="1">
        <f t="shared" si="100"/>
        <v>6</v>
      </c>
      <c r="C1290" s="1">
        <f t="shared" si="101"/>
        <v>85104</v>
      </c>
      <c r="D1290" s="1">
        <f t="shared" si="102"/>
        <v>1447602</v>
      </c>
      <c r="F1290" s="1">
        <f t="shared" si="103"/>
        <v>1447536.9680265153</v>
      </c>
      <c r="H1290" s="5">
        <f t="shared" si="104"/>
        <v>4.492393177452832E-5</v>
      </c>
    </row>
    <row r="1291" spans="1:8">
      <c r="A1291" s="3" t="s">
        <v>1335</v>
      </c>
      <c r="B1291" s="1">
        <f t="shared" si="100"/>
        <v>6</v>
      </c>
      <c r="C1291" s="1">
        <f t="shared" si="101"/>
        <v>85084</v>
      </c>
      <c r="D1291" s="1">
        <f t="shared" si="102"/>
        <v>1449541</v>
      </c>
      <c r="F1291" s="1">
        <f t="shared" si="103"/>
        <v>1449454.8785768356</v>
      </c>
      <c r="H1291" s="5">
        <f t="shared" si="104"/>
        <v>5.9412892194413665E-5</v>
      </c>
    </row>
    <row r="1292" spans="1:8">
      <c r="A1292" s="3" t="s">
        <v>1336</v>
      </c>
      <c r="B1292" s="1">
        <f t="shared" si="100"/>
        <v>6</v>
      </c>
      <c r="C1292" s="1">
        <f t="shared" si="101"/>
        <v>85064</v>
      </c>
      <c r="D1292" s="1">
        <f t="shared" si="102"/>
        <v>1451470</v>
      </c>
      <c r="F1292" s="1">
        <f t="shared" si="103"/>
        <v>1451373.1541992405</v>
      </c>
      <c r="H1292" s="5">
        <f t="shared" si="104"/>
        <v>6.6722564544567658E-5</v>
      </c>
    </row>
    <row r="1293" spans="1:8">
      <c r="A1293" s="3" t="s">
        <v>1337</v>
      </c>
      <c r="B1293" s="1">
        <f t="shared" si="100"/>
        <v>6</v>
      </c>
      <c r="C1293" s="1">
        <f t="shared" si="101"/>
        <v>85044</v>
      </c>
      <c r="D1293" s="1">
        <f t="shared" si="102"/>
        <v>1453399</v>
      </c>
      <c r="F1293" s="1">
        <f t="shared" si="103"/>
        <v>1453291.7950490802</v>
      </c>
      <c r="H1293" s="5">
        <f t="shared" si="104"/>
        <v>7.3761541682525224E-5</v>
      </c>
    </row>
    <row r="1294" spans="1:8">
      <c r="A1294" s="3" t="s">
        <v>1338</v>
      </c>
      <c r="B1294" s="1">
        <f t="shared" si="100"/>
        <v>6</v>
      </c>
      <c r="C1294" s="1">
        <f t="shared" si="101"/>
        <v>85024</v>
      </c>
      <c r="D1294" s="1">
        <f t="shared" si="102"/>
        <v>1455338</v>
      </c>
      <c r="F1294" s="1">
        <f t="shared" si="103"/>
        <v>1455210.8012818045</v>
      </c>
      <c r="H1294" s="5">
        <f t="shared" si="104"/>
        <v>8.7401495869377622E-5</v>
      </c>
    </row>
    <row r="1295" spans="1:8">
      <c r="A1295" s="3" t="s">
        <v>1339</v>
      </c>
      <c r="B1295" s="1">
        <f t="shared" si="100"/>
        <v>6</v>
      </c>
      <c r="C1295" s="1">
        <f t="shared" si="101"/>
        <v>85004</v>
      </c>
      <c r="D1295" s="1">
        <f t="shared" si="102"/>
        <v>1457267</v>
      </c>
      <c r="F1295" s="1">
        <f t="shared" si="103"/>
        <v>1457130.1730529757</v>
      </c>
      <c r="H1295" s="5">
        <f t="shared" si="104"/>
        <v>9.3892846694754566E-5</v>
      </c>
    </row>
    <row r="1296" spans="1:8">
      <c r="A1296" s="3" t="s">
        <v>1340</v>
      </c>
      <c r="B1296" s="1">
        <f t="shared" si="100"/>
        <v>6</v>
      </c>
      <c r="C1296" s="1">
        <f t="shared" si="101"/>
        <v>84984</v>
      </c>
      <c r="D1296" s="1">
        <f t="shared" si="102"/>
        <v>1459206</v>
      </c>
      <c r="F1296" s="1">
        <f t="shared" si="103"/>
        <v>1459049.9105182448</v>
      </c>
      <c r="H1296" s="5">
        <f t="shared" si="104"/>
        <v>1.069687773728725E-4</v>
      </c>
    </row>
    <row r="1297" spans="1:8">
      <c r="A1297" s="3" t="s">
        <v>1341</v>
      </c>
      <c r="B1297" s="1">
        <f t="shared" si="100"/>
        <v>6</v>
      </c>
      <c r="C1297" s="1">
        <f t="shared" si="101"/>
        <v>84964</v>
      </c>
      <c r="D1297" s="1">
        <f t="shared" si="102"/>
        <v>1461135</v>
      </c>
      <c r="F1297" s="1">
        <f t="shared" si="103"/>
        <v>1460970.0138333812</v>
      </c>
      <c r="H1297" s="5">
        <f t="shared" si="104"/>
        <v>1.1291644277822679E-4</v>
      </c>
    </row>
    <row r="1298" spans="1:8">
      <c r="A1298" s="3" t="s">
        <v>1342</v>
      </c>
      <c r="B1298" s="1">
        <f t="shared" si="100"/>
        <v>6</v>
      </c>
      <c r="C1298" s="1">
        <f t="shared" si="101"/>
        <v>84944</v>
      </c>
      <c r="D1298" s="1">
        <f t="shared" si="102"/>
        <v>1463064</v>
      </c>
      <c r="F1298" s="1">
        <f t="shared" si="103"/>
        <v>1462890.483154238</v>
      </c>
      <c r="H1298" s="5">
        <f t="shared" si="104"/>
        <v>1.1859826074732968E-4</v>
      </c>
    </row>
    <row r="1299" spans="1:8">
      <c r="A1299" s="3" t="s">
        <v>1343</v>
      </c>
      <c r="B1299" s="1">
        <f t="shared" si="100"/>
        <v>6</v>
      </c>
      <c r="C1299" s="1">
        <f t="shared" si="101"/>
        <v>84924</v>
      </c>
      <c r="D1299" s="1">
        <f t="shared" si="102"/>
        <v>1465003</v>
      </c>
      <c r="F1299" s="1">
        <f t="shared" si="103"/>
        <v>1464811.3186367957</v>
      </c>
      <c r="H1299" s="5">
        <f t="shared" si="104"/>
        <v>1.3084025302628137E-4</v>
      </c>
    </row>
    <row r="1300" spans="1:8">
      <c r="A1300" s="3" t="s">
        <v>1344</v>
      </c>
      <c r="B1300" s="1">
        <f t="shared" si="100"/>
        <v>6</v>
      </c>
      <c r="C1300" s="1">
        <f t="shared" si="101"/>
        <v>84904</v>
      </c>
      <c r="D1300" s="1">
        <f t="shared" si="102"/>
        <v>1466932</v>
      </c>
      <c r="F1300" s="1">
        <f t="shared" si="103"/>
        <v>1466732.5204371191</v>
      </c>
      <c r="H1300" s="5">
        <f t="shared" si="104"/>
        <v>1.359841920967959E-4</v>
      </c>
    </row>
    <row r="1301" spans="1:8">
      <c r="A1301" s="3" t="s">
        <v>1345</v>
      </c>
      <c r="B1301" s="1">
        <f t="shared" si="100"/>
        <v>6</v>
      </c>
      <c r="C1301" s="1">
        <f t="shared" si="101"/>
        <v>84884</v>
      </c>
      <c r="D1301" s="1">
        <f t="shared" si="102"/>
        <v>1468871</v>
      </c>
      <c r="F1301" s="1">
        <f t="shared" si="103"/>
        <v>1468654.0887113807</v>
      </c>
      <c r="H1301" s="5">
        <f t="shared" si="104"/>
        <v>1.4767211594433704E-4</v>
      </c>
    </row>
    <row r="1302" spans="1:8">
      <c r="A1302" s="3" t="s">
        <v>1346</v>
      </c>
      <c r="B1302" s="1">
        <f t="shared" si="100"/>
        <v>6</v>
      </c>
      <c r="C1302" s="1">
        <f t="shared" si="101"/>
        <v>84864</v>
      </c>
      <c r="D1302" s="1">
        <f t="shared" si="102"/>
        <v>1470800</v>
      </c>
      <c r="F1302" s="1">
        <f t="shared" si="103"/>
        <v>1470576.0236158571</v>
      </c>
      <c r="H1302" s="5">
        <f t="shared" si="104"/>
        <v>1.5228201260734253E-4</v>
      </c>
    </row>
    <row r="1303" spans="1:8">
      <c r="A1303" s="3" t="s">
        <v>1347</v>
      </c>
      <c r="B1303" s="1">
        <f t="shared" si="100"/>
        <v>6</v>
      </c>
      <c r="C1303" s="1">
        <f t="shared" si="101"/>
        <v>84844</v>
      </c>
      <c r="D1303" s="1">
        <f t="shared" si="102"/>
        <v>1472730</v>
      </c>
      <c r="F1303" s="1">
        <f t="shared" si="103"/>
        <v>1472498.3253069324</v>
      </c>
      <c r="H1303" s="5">
        <f t="shared" si="104"/>
        <v>1.5730968546003553E-4</v>
      </c>
    </row>
    <row r="1304" spans="1:8">
      <c r="A1304" s="3" t="s">
        <v>1348</v>
      </c>
      <c r="B1304" s="1">
        <f t="shared" si="100"/>
        <v>6</v>
      </c>
      <c r="C1304" s="1">
        <f t="shared" si="101"/>
        <v>84824</v>
      </c>
      <c r="D1304" s="1">
        <f t="shared" si="102"/>
        <v>1474668</v>
      </c>
      <c r="F1304" s="1">
        <f t="shared" si="103"/>
        <v>1474420.9939410945</v>
      </c>
      <c r="H1304" s="5">
        <f t="shared" si="104"/>
        <v>1.6749943641925267E-4</v>
      </c>
    </row>
    <row r="1305" spans="1:8">
      <c r="A1305" s="3" t="s">
        <v>1349</v>
      </c>
      <c r="B1305" s="1">
        <f t="shared" si="100"/>
        <v>6</v>
      </c>
      <c r="C1305" s="1">
        <f t="shared" si="101"/>
        <v>84804</v>
      </c>
      <c r="D1305" s="1">
        <f t="shared" si="102"/>
        <v>1476598</v>
      </c>
      <c r="F1305" s="1">
        <f t="shared" si="103"/>
        <v>1476344.0296749247</v>
      </c>
      <c r="H1305" s="5">
        <f t="shared" si="104"/>
        <v>1.7199693151102925E-4</v>
      </c>
    </row>
    <row r="1306" spans="1:8">
      <c r="A1306" s="3" t="s">
        <v>1350</v>
      </c>
      <c r="B1306" s="1">
        <f t="shared" si="100"/>
        <v>6</v>
      </c>
      <c r="C1306" s="1">
        <f t="shared" si="101"/>
        <v>84784</v>
      </c>
      <c r="D1306" s="1">
        <f t="shared" si="102"/>
        <v>1478527</v>
      </c>
      <c r="F1306" s="1">
        <f t="shared" si="103"/>
        <v>1478267.4326651222</v>
      </c>
      <c r="H1306" s="5">
        <f t="shared" si="104"/>
        <v>1.7555806209679819E-4</v>
      </c>
    </row>
    <row r="1307" spans="1:8">
      <c r="A1307" s="3" t="s">
        <v>1351</v>
      </c>
      <c r="B1307" s="1">
        <f t="shared" si="100"/>
        <v>6</v>
      </c>
      <c r="C1307" s="1">
        <f t="shared" si="101"/>
        <v>84764</v>
      </c>
      <c r="D1307" s="1">
        <f t="shared" si="102"/>
        <v>1480466</v>
      </c>
      <c r="F1307" s="1">
        <f t="shared" si="103"/>
        <v>1480191.2030684752</v>
      </c>
      <c r="H1307" s="5">
        <f t="shared" si="104"/>
        <v>1.8561515868973757E-4</v>
      </c>
    </row>
    <row r="1308" spans="1:8">
      <c r="A1308" s="3" t="s">
        <v>1352</v>
      </c>
      <c r="B1308" s="1">
        <f t="shared" si="100"/>
        <v>6</v>
      </c>
      <c r="C1308" s="1">
        <f t="shared" si="101"/>
        <v>84744</v>
      </c>
      <c r="D1308" s="1">
        <f t="shared" si="102"/>
        <v>1482395</v>
      </c>
      <c r="F1308" s="1">
        <f t="shared" si="103"/>
        <v>1482115.3410418851</v>
      </c>
      <c r="H1308" s="5">
        <f t="shared" si="104"/>
        <v>1.886534682826888E-4</v>
      </c>
    </row>
    <row r="1309" spans="1:8">
      <c r="A1309" s="3" t="s">
        <v>1353</v>
      </c>
      <c r="B1309" s="1">
        <f t="shared" si="100"/>
        <v>6</v>
      </c>
      <c r="C1309" s="1">
        <f t="shared" si="101"/>
        <v>84724</v>
      </c>
      <c r="D1309" s="1">
        <f t="shared" si="102"/>
        <v>1484334</v>
      </c>
      <c r="F1309" s="1">
        <f t="shared" si="103"/>
        <v>1484039.8467423611</v>
      </c>
      <c r="H1309" s="5">
        <f t="shared" si="104"/>
        <v>1.9817187886211223E-4</v>
      </c>
    </row>
    <row r="1310" spans="1:8">
      <c r="A1310" s="3" t="s">
        <v>1354</v>
      </c>
      <c r="B1310" s="1">
        <f t="shared" si="100"/>
        <v>6</v>
      </c>
      <c r="C1310" s="1">
        <f t="shared" si="101"/>
        <v>84704</v>
      </c>
      <c r="D1310" s="1">
        <f t="shared" si="102"/>
        <v>1486263</v>
      </c>
      <c r="F1310" s="1">
        <f t="shared" si="103"/>
        <v>1485964.7203270062</v>
      </c>
      <c r="H1310" s="5">
        <f t="shared" si="104"/>
        <v>2.0069104390933013E-4</v>
      </c>
    </row>
    <row r="1311" spans="1:8">
      <c r="A1311" s="3" t="s">
        <v>1355</v>
      </c>
      <c r="B1311" s="1">
        <f t="shared" si="100"/>
        <v>6</v>
      </c>
      <c r="C1311" s="1">
        <f t="shared" si="101"/>
        <v>84684</v>
      </c>
      <c r="D1311" s="1">
        <f t="shared" si="102"/>
        <v>1488192</v>
      </c>
      <c r="F1311" s="1">
        <f t="shared" si="103"/>
        <v>1487889.9619530367</v>
      </c>
      <c r="H1311" s="5">
        <f t="shared" si="104"/>
        <v>2.0295637052428724E-4</v>
      </c>
    </row>
    <row r="1312" spans="1:8">
      <c r="A1312" s="3" t="s">
        <v>1356</v>
      </c>
      <c r="B1312" s="1">
        <f t="shared" si="100"/>
        <v>6</v>
      </c>
      <c r="C1312" s="1">
        <f t="shared" si="101"/>
        <v>84664</v>
      </c>
      <c r="D1312" s="1">
        <f t="shared" si="102"/>
        <v>1490131</v>
      </c>
      <c r="F1312" s="1">
        <f t="shared" si="103"/>
        <v>1489815.5717777673</v>
      </c>
      <c r="H1312" s="5">
        <f t="shared" si="104"/>
        <v>2.1167818281260577E-4</v>
      </c>
    </row>
    <row r="1313" spans="1:8">
      <c r="A1313" s="3" t="s">
        <v>1357</v>
      </c>
      <c r="B1313" s="1">
        <f t="shared" si="100"/>
        <v>6</v>
      </c>
      <c r="C1313" s="1">
        <f t="shared" si="101"/>
        <v>84644</v>
      </c>
      <c r="D1313" s="1">
        <f t="shared" si="102"/>
        <v>1492060</v>
      </c>
      <c r="F1313" s="1">
        <f t="shared" si="103"/>
        <v>1491741.5499586156</v>
      </c>
      <c r="H1313" s="5">
        <f t="shared" si="104"/>
        <v>2.1342978257203878E-4</v>
      </c>
    </row>
    <row r="1314" spans="1:8">
      <c r="A1314" s="3" t="s">
        <v>1358</v>
      </c>
      <c r="B1314" s="1">
        <f t="shared" si="100"/>
        <v>6</v>
      </c>
      <c r="C1314" s="1">
        <f t="shared" si="101"/>
        <v>84624</v>
      </c>
      <c r="D1314" s="1">
        <f t="shared" si="102"/>
        <v>1493999</v>
      </c>
      <c r="F1314" s="1">
        <f t="shared" si="103"/>
        <v>1493667.8966531132</v>
      </c>
      <c r="H1314" s="5">
        <f t="shared" si="104"/>
        <v>2.2162220114391762E-4</v>
      </c>
    </row>
    <row r="1315" spans="1:8">
      <c r="A1315" s="3" t="s">
        <v>1359</v>
      </c>
      <c r="B1315" s="1">
        <f t="shared" si="100"/>
        <v>6</v>
      </c>
      <c r="C1315" s="1">
        <f t="shared" si="101"/>
        <v>84604</v>
      </c>
      <c r="D1315" s="1">
        <f t="shared" si="102"/>
        <v>1495928</v>
      </c>
      <c r="F1315" s="1">
        <f t="shared" si="103"/>
        <v>1495594.6120188842</v>
      </c>
      <c r="H1315" s="5">
        <f t="shared" si="104"/>
        <v>2.2286365461161257E-4</v>
      </c>
    </row>
    <row r="1316" spans="1:8">
      <c r="A1316" s="3" t="s">
        <v>1360</v>
      </c>
      <c r="B1316" s="1">
        <f t="shared" si="100"/>
        <v>6</v>
      </c>
      <c r="C1316" s="1">
        <f t="shared" si="101"/>
        <v>84584</v>
      </c>
      <c r="D1316" s="1">
        <f t="shared" si="102"/>
        <v>1497857</v>
      </c>
      <c r="F1316" s="1">
        <f t="shared" si="103"/>
        <v>1497521.6962136722</v>
      </c>
      <c r="H1316" s="5">
        <f t="shared" si="104"/>
        <v>2.2385567268960228E-4</v>
      </c>
    </row>
    <row r="1317" spans="1:8">
      <c r="A1317" s="3" t="s">
        <v>1361</v>
      </c>
      <c r="B1317" s="1">
        <f t="shared" si="100"/>
        <v>6</v>
      </c>
      <c r="C1317" s="1">
        <f t="shared" si="101"/>
        <v>84564</v>
      </c>
      <c r="D1317" s="1">
        <f t="shared" si="102"/>
        <v>1499796</v>
      </c>
      <c r="F1317" s="1">
        <f t="shared" si="103"/>
        <v>1499449.149395308</v>
      </c>
      <c r="H1317" s="5">
        <f t="shared" si="104"/>
        <v>2.3126518852697856E-4</v>
      </c>
    </row>
    <row r="1318" spans="1:8">
      <c r="A1318" s="3" t="s">
        <v>1362</v>
      </c>
      <c r="B1318" s="1">
        <f t="shared" si="100"/>
        <v>6</v>
      </c>
      <c r="C1318" s="1">
        <f t="shared" si="101"/>
        <v>84544</v>
      </c>
      <c r="D1318" s="1">
        <f t="shared" si="102"/>
        <v>1501725</v>
      </c>
      <c r="F1318" s="1">
        <f t="shared" si="103"/>
        <v>1501376.9717217414</v>
      </c>
      <c r="H1318" s="5">
        <f t="shared" si="104"/>
        <v>2.317523369848868E-4</v>
      </c>
    </row>
    <row r="1319" spans="1:8">
      <c r="A1319" s="3" t="s">
        <v>1363</v>
      </c>
      <c r="B1319" s="1">
        <f t="shared" si="100"/>
        <v>6</v>
      </c>
      <c r="C1319" s="1">
        <f t="shared" si="101"/>
        <v>84524</v>
      </c>
      <c r="D1319" s="1">
        <f t="shared" si="102"/>
        <v>1503655</v>
      </c>
      <c r="F1319" s="1">
        <f t="shared" si="103"/>
        <v>1503305.1633510201</v>
      </c>
      <c r="H1319" s="5">
        <f t="shared" si="104"/>
        <v>2.3265752382023986E-4</v>
      </c>
    </row>
    <row r="1320" spans="1:8">
      <c r="A1320" s="3" t="s">
        <v>1364</v>
      </c>
      <c r="B1320" s="1">
        <f t="shared" si="100"/>
        <v>6</v>
      </c>
      <c r="C1320" s="1">
        <f t="shared" si="101"/>
        <v>84504</v>
      </c>
      <c r="D1320" s="1">
        <f t="shared" si="102"/>
        <v>1505594</v>
      </c>
      <c r="F1320" s="1">
        <f t="shared" si="103"/>
        <v>1505233.7244412957</v>
      </c>
      <c r="H1320" s="5">
        <f t="shared" si="104"/>
        <v>2.3929130874875796E-4</v>
      </c>
    </row>
    <row r="1321" spans="1:8">
      <c r="A1321" s="3" t="s">
        <v>1365</v>
      </c>
      <c r="B1321" s="1">
        <f t="shared" si="100"/>
        <v>6</v>
      </c>
      <c r="C1321" s="1">
        <f t="shared" si="101"/>
        <v>84484</v>
      </c>
      <c r="D1321" s="1">
        <f t="shared" si="102"/>
        <v>1507523</v>
      </c>
      <c r="F1321" s="1">
        <f t="shared" si="103"/>
        <v>1507162.6551508324</v>
      </c>
      <c r="H1321" s="5">
        <f t="shared" si="104"/>
        <v>2.390310789073364E-4</v>
      </c>
    </row>
    <row r="1322" spans="1:8">
      <c r="A1322" s="3" t="s">
        <v>1366</v>
      </c>
      <c r="B1322" s="1">
        <f t="shared" si="100"/>
        <v>6</v>
      </c>
      <c r="C1322" s="1">
        <f t="shared" si="101"/>
        <v>84464</v>
      </c>
      <c r="D1322" s="1">
        <f t="shared" si="102"/>
        <v>1509462</v>
      </c>
      <c r="F1322" s="1">
        <f t="shared" si="103"/>
        <v>1509091.9556379979</v>
      </c>
      <c r="H1322" s="5">
        <f t="shared" si="104"/>
        <v>2.4514983616815285E-4</v>
      </c>
    </row>
    <row r="1323" spans="1:8">
      <c r="A1323" s="3" t="s">
        <v>1367</v>
      </c>
      <c r="B1323" s="1">
        <f t="shared" si="100"/>
        <v>6</v>
      </c>
      <c r="C1323" s="1">
        <f t="shared" si="101"/>
        <v>84444</v>
      </c>
      <c r="D1323" s="1">
        <f t="shared" si="102"/>
        <v>1511391</v>
      </c>
      <c r="F1323" s="1">
        <f t="shared" si="103"/>
        <v>1511021.6260612542</v>
      </c>
      <c r="H1323" s="5">
        <f t="shared" si="104"/>
        <v>2.4439336925111967E-4</v>
      </c>
    </row>
    <row r="1324" spans="1:8">
      <c r="A1324" s="3" t="s">
        <v>1368</v>
      </c>
      <c r="B1324" s="1">
        <f t="shared" si="100"/>
        <v>6</v>
      </c>
      <c r="C1324" s="1">
        <f t="shared" si="101"/>
        <v>84424</v>
      </c>
      <c r="D1324" s="1">
        <f t="shared" si="102"/>
        <v>1513320</v>
      </c>
      <c r="F1324" s="1">
        <f t="shared" si="103"/>
        <v>1512951.6665791851</v>
      </c>
      <c r="H1324" s="5">
        <f t="shared" si="104"/>
        <v>2.4339427273474632E-4</v>
      </c>
    </row>
    <row r="1325" spans="1:8">
      <c r="A1325" s="3" t="s">
        <v>1369</v>
      </c>
      <c r="B1325" s="1">
        <f t="shared" si="100"/>
        <v>6</v>
      </c>
      <c r="C1325" s="1">
        <f t="shared" si="101"/>
        <v>84404</v>
      </c>
      <c r="D1325" s="1">
        <f t="shared" si="102"/>
        <v>1515259</v>
      </c>
      <c r="F1325" s="1">
        <f t="shared" si="103"/>
        <v>1514882.0773504688</v>
      </c>
      <c r="H1325" s="5">
        <f t="shared" si="104"/>
        <v>2.4875130227318203E-4</v>
      </c>
    </row>
    <row r="1326" spans="1:8">
      <c r="A1326" s="3" t="s">
        <v>1370</v>
      </c>
      <c r="B1326" s="1">
        <f t="shared" si="100"/>
        <v>6</v>
      </c>
      <c r="C1326" s="1">
        <f t="shared" si="101"/>
        <v>84384</v>
      </c>
      <c r="D1326" s="1">
        <f t="shared" si="102"/>
        <v>1517188</v>
      </c>
      <c r="F1326" s="1">
        <f t="shared" si="103"/>
        <v>1516812.8585338914</v>
      </c>
      <c r="H1326" s="5">
        <f t="shared" si="104"/>
        <v>2.4726102902779116E-4</v>
      </c>
    </row>
    <row r="1327" spans="1:8">
      <c r="A1327" s="3" t="s">
        <v>1371</v>
      </c>
      <c r="B1327" s="1">
        <f t="shared" si="100"/>
        <v>6</v>
      </c>
      <c r="C1327" s="1">
        <f t="shared" si="101"/>
        <v>84364</v>
      </c>
      <c r="D1327" s="1">
        <f t="shared" si="102"/>
        <v>1519127</v>
      </c>
      <c r="F1327" s="1">
        <f t="shared" si="103"/>
        <v>1518744.0102883475</v>
      </c>
      <c r="H1327" s="5">
        <f t="shared" si="104"/>
        <v>2.5211171393340378E-4</v>
      </c>
    </row>
    <row r="1328" spans="1:8">
      <c r="A1328" s="3" t="s">
        <v>1372</v>
      </c>
      <c r="B1328" s="1">
        <f t="shared" si="100"/>
        <v>6</v>
      </c>
      <c r="C1328" s="1">
        <f t="shared" si="101"/>
        <v>84344</v>
      </c>
      <c r="D1328" s="1">
        <f t="shared" si="102"/>
        <v>1521056</v>
      </c>
      <c r="F1328" s="1">
        <f t="shared" si="103"/>
        <v>1520675.5327728344</v>
      </c>
      <c r="H1328" s="5">
        <f t="shared" si="104"/>
        <v>2.5013360925934825E-4</v>
      </c>
    </row>
    <row r="1329" spans="1:8">
      <c r="A1329" s="3" t="s">
        <v>1373</v>
      </c>
      <c r="B1329" s="1">
        <f t="shared" si="100"/>
        <v>6</v>
      </c>
      <c r="C1329" s="1">
        <f t="shared" si="101"/>
        <v>84324</v>
      </c>
      <c r="D1329" s="1">
        <f t="shared" si="102"/>
        <v>1522985</v>
      </c>
      <c r="F1329" s="1">
        <f t="shared" si="103"/>
        <v>1522607.4261464588</v>
      </c>
      <c r="H1329" s="5">
        <f t="shared" si="104"/>
        <v>2.4791698771896347E-4</v>
      </c>
    </row>
    <row r="1330" spans="1:8">
      <c r="A1330" s="3" t="s">
        <v>1374</v>
      </c>
      <c r="B1330" s="1">
        <f t="shared" si="100"/>
        <v>6</v>
      </c>
      <c r="C1330" s="1">
        <f t="shared" si="101"/>
        <v>84304</v>
      </c>
      <c r="D1330" s="1">
        <f t="shared" si="102"/>
        <v>1524924</v>
      </c>
      <c r="F1330" s="1">
        <f t="shared" si="103"/>
        <v>1524539.690568435</v>
      </c>
      <c r="H1330" s="5">
        <f t="shared" si="104"/>
        <v>2.5201874425544759E-4</v>
      </c>
    </row>
    <row r="1331" spans="1:8">
      <c r="A1331" s="3" t="s">
        <v>1375</v>
      </c>
      <c r="B1331" s="1">
        <f t="shared" si="100"/>
        <v>6</v>
      </c>
      <c r="C1331" s="1">
        <f t="shared" si="101"/>
        <v>84284</v>
      </c>
      <c r="D1331" s="1">
        <f t="shared" si="102"/>
        <v>1526853</v>
      </c>
      <c r="F1331" s="1">
        <f t="shared" si="103"/>
        <v>1526472.3261980705</v>
      </c>
      <c r="H1331" s="5">
        <f t="shared" si="104"/>
        <v>2.4931922190902275E-4</v>
      </c>
    </row>
    <row r="1332" spans="1:8">
      <c r="A1332" s="3" t="s">
        <v>1376</v>
      </c>
      <c r="B1332" s="1">
        <f t="shared" si="100"/>
        <v>6</v>
      </c>
      <c r="C1332" s="1">
        <f t="shared" si="101"/>
        <v>84264</v>
      </c>
      <c r="D1332" s="1">
        <f t="shared" si="102"/>
        <v>1528782</v>
      </c>
      <c r="F1332" s="1">
        <f t="shared" si="103"/>
        <v>1528405.3331947965</v>
      </c>
      <c r="H1332" s="5">
        <f t="shared" si="104"/>
        <v>2.4638359504725878E-4</v>
      </c>
    </row>
    <row r="1333" spans="1:8">
      <c r="A1333" s="3" t="s">
        <v>1377</v>
      </c>
      <c r="B1333" s="1">
        <f t="shared" si="100"/>
        <v>6</v>
      </c>
      <c r="C1333" s="1">
        <f t="shared" si="101"/>
        <v>84244</v>
      </c>
      <c r="D1333" s="1">
        <f t="shared" si="102"/>
        <v>1530721</v>
      </c>
      <c r="F1333" s="1">
        <f t="shared" si="103"/>
        <v>1530338.7117181371</v>
      </c>
      <c r="H1333" s="5">
        <f t="shared" si="104"/>
        <v>2.4974393234486025E-4</v>
      </c>
    </row>
    <row r="1334" spans="1:8">
      <c r="A1334" s="3" t="s">
        <v>1378</v>
      </c>
      <c r="B1334" s="1">
        <f t="shared" si="100"/>
        <v>6</v>
      </c>
      <c r="C1334" s="1">
        <f t="shared" si="101"/>
        <v>84224</v>
      </c>
      <c r="D1334" s="1">
        <f t="shared" si="102"/>
        <v>1532650</v>
      </c>
      <c r="F1334" s="1">
        <f t="shared" si="103"/>
        <v>1532272.4619277304</v>
      </c>
      <c r="H1334" s="5">
        <f t="shared" si="104"/>
        <v>2.4633025953064476E-4</v>
      </c>
    </row>
    <row r="1335" spans="1:8">
      <c r="A1335" s="3" t="s">
        <v>1379</v>
      </c>
      <c r="B1335" s="1">
        <f t="shared" si="100"/>
        <v>6</v>
      </c>
      <c r="C1335" s="1">
        <f t="shared" si="101"/>
        <v>84204</v>
      </c>
      <c r="D1335" s="1">
        <f t="shared" si="102"/>
        <v>1534589</v>
      </c>
      <c r="F1335" s="1">
        <f t="shared" si="103"/>
        <v>1534206.5839833173</v>
      </c>
      <c r="H1335" s="5">
        <f t="shared" si="104"/>
        <v>2.4919767878093065E-4</v>
      </c>
    </row>
    <row r="1336" spans="1:8">
      <c r="A1336" s="3" t="s">
        <v>1380</v>
      </c>
      <c r="B1336" s="1">
        <f t="shared" si="100"/>
        <v>6</v>
      </c>
      <c r="C1336" s="1">
        <f t="shared" si="101"/>
        <v>84184</v>
      </c>
      <c r="D1336" s="1">
        <f t="shared" si="102"/>
        <v>1536519</v>
      </c>
      <c r="F1336" s="1">
        <f t="shared" si="103"/>
        <v>1536141.0780447514</v>
      </c>
      <c r="H1336" s="5">
        <f t="shared" si="104"/>
        <v>2.4595983209356589E-4</v>
      </c>
    </row>
    <row r="1337" spans="1:8">
      <c r="A1337" s="3" t="s">
        <v>1381</v>
      </c>
      <c r="B1337" s="1">
        <f t="shared" si="100"/>
        <v>6</v>
      </c>
      <c r="C1337" s="1">
        <f t="shared" si="101"/>
        <v>84164</v>
      </c>
      <c r="D1337" s="1">
        <f t="shared" si="102"/>
        <v>1538448</v>
      </c>
      <c r="F1337" s="1">
        <f t="shared" si="103"/>
        <v>1538075.9442719859</v>
      </c>
      <c r="H1337" s="5">
        <f t="shared" si="104"/>
        <v>2.4183835138665257E-4</v>
      </c>
    </row>
    <row r="1338" spans="1:8">
      <c r="A1338" s="3" t="s">
        <v>1382</v>
      </c>
      <c r="B1338" s="1">
        <f t="shared" si="100"/>
        <v>6</v>
      </c>
      <c r="C1338" s="1">
        <f t="shared" si="101"/>
        <v>84144</v>
      </c>
      <c r="D1338" s="1">
        <f t="shared" si="102"/>
        <v>1540387</v>
      </c>
      <c r="F1338" s="1">
        <f t="shared" si="103"/>
        <v>1540011.1828250815</v>
      </c>
      <c r="H1338" s="5">
        <f t="shared" si="104"/>
        <v>2.4397581576479413E-4</v>
      </c>
    </row>
    <row r="1339" spans="1:8">
      <c r="A1339" s="3" t="s">
        <v>1383</v>
      </c>
      <c r="B1339" s="1">
        <f t="shared" si="100"/>
        <v>6</v>
      </c>
      <c r="C1339" s="1">
        <f t="shared" si="101"/>
        <v>84124</v>
      </c>
      <c r="D1339" s="1">
        <f t="shared" si="102"/>
        <v>1542316</v>
      </c>
      <c r="F1339" s="1">
        <f t="shared" si="103"/>
        <v>1541946.7938642073</v>
      </c>
      <c r="H1339" s="5">
        <f t="shared" si="104"/>
        <v>2.3938423500285139E-4</v>
      </c>
    </row>
    <row r="1340" spans="1:8">
      <c r="A1340" s="3" t="s">
        <v>1384</v>
      </c>
      <c r="B1340" s="1">
        <f t="shared" si="100"/>
        <v>6</v>
      </c>
      <c r="C1340" s="1">
        <f t="shared" si="101"/>
        <v>84104</v>
      </c>
      <c r="D1340" s="1">
        <f t="shared" si="102"/>
        <v>1544255</v>
      </c>
      <c r="F1340" s="1">
        <f t="shared" si="103"/>
        <v>1543882.7775496459</v>
      </c>
      <c r="H1340" s="5">
        <f t="shared" si="104"/>
        <v>2.4103690799391066E-4</v>
      </c>
    </row>
    <row r="1341" spans="1:8">
      <c r="A1341" s="3" t="s">
        <v>1385</v>
      </c>
      <c r="B1341" s="1">
        <f t="shared" si="100"/>
        <v>6</v>
      </c>
      <c r="C1341" s="1">
        <f t="shared" si="101"/>
        <v>84084</v>
      </c>
      <c r="D1341" s="1">
        <f t="shared" si="102"/>
        <v>1546184</v>
      </c>
      <c r="F1341" s="1">
        <f t="shared" si="103"/>
        <v>1545819.1340417729</v>
      </c>
      <c r="H1341" s="5">
        <f t="shared" si="104"/>
        <v>2.3597835589236307E-4</v>
      </c>
    </row>
    <row r="1342" spans="1:8">
      <c r="A1342" s="3" t="s">
        <v>1386</v>
      </c>
      <c r="B1342" s="1">
        <f t="shared" si="100"/>
        <v>6</v>
      </c>
      <c r="C1342" s="1">
        <f t="shared" si="101"/>
        <v>84064</v>
      </c>
      <c r="D1342" s="1">
        <f t="shared" si="102"/>
        <v>1548113</v>
      </c>
      <c r="F1342" s="1">
        <f t="shared" si="103"/>
        <v>1547755.8635010826</v>
      </c>
      <c r="H1342" s="5">
        <f t="shared" si="104"/>
        <v>2.3069149275108461E-4</v>
      </c>
    </row>
    <row r="1343" spans="1:8">
      <c r="A1343" s="3" t="s">
        <v>1387</v>
      </c>
      <c r="B1343" s="1">
        <f t="shared" si="100"/>
        <v>6</v>
      </c>
      <c r="C1343" s="1">
        <f t="shared" si="101"/>
        <v>84044</v>
      </c>
      <c r="D1343" s="1">
        <f t="shared" si="102"/>
        <v>1550052</v>
      </c>
      <c r="F1343" s="1">
        <f t="shared" si="103"/>
        <v>1549692.9660881718</v>
      </c>
      <c r="H1343" s="5">
        <f t="shared" si="104"/>
        <v>2.3162701111200431E-4</v>
      </c>
    </row>
    <row r="1344" spans="1:8">
      <c r="A1344" s="3" t="s">
        <v>1388</v>
      </c>
      <c r="B1344" s="1">
        <f t="shared" si="100"/>
        <v>6</v>
      </c>
      <c r="C1344" s="1">
        <f t="shared" si="101"/>
        <v>84024</v>
      </c>
      <c r="D1344" s="1">
        <f t="shared" si="102"/>
        <v>1551981</v>
      </c>
      <c r="F1344" s="1">
        <f t="shared" si="103"/>
        <v>1551630.4419637513</v>
      </c>
      <c r="H1344" s="5">
        <f t="shared" si="104"/>
        <v>2.2587778861253154E-4</v>
      </c>
    </row>
    <row r="1345" spans="1:8">
      <c r="A1345" s="3" t="s">
        <v>1389</v>
      </c>
      <c r="B1345" s="1">
        <f t="shared" si="100"/>
        <v>6</v>
      </c>
      <c r="C1345" s="1">
        <f t="shared" si="101"/>
        <v>84004</v>
      </c>
      <c r="D1345" s="1">
        <f t="shared" si="102"/>
        <v>1553910</v>
      </c>
      <c r="F1345" s="1">
        <f t="shared" si="103"/>
        <v>1553568.2912886254</v>
      </c>
      <c r="H1345" s="5">
        <f t="shared" si="104"/>
        <v>2.1990251132597837E-4</v>
      </c>
    </row>
    <row r="1346" spans="1:8">
      <c r="A1346" s="3" t="s">
        <v>1390</v>
      </c>
      <c r="B1346" s="1">
        <f t="shared" si="100"/>
        <v>6</v>
      </c>
      <c r="C1346" s="1">
        <f t="shared" si="101"/>
        <v>83984</v>
      </c>
      <c r="D1346" s="1">
        <f t="shared" si="102"/>
        <v>1555849</v>
      </c>
      <c r="F1346" s="1">
        <f t="shared" si="103"/>
        <v>1555506.5142237209</v>
      </c>
      <c r="H1346" s="5">
        <f t="shared" si="104"/>
        <v>2.2012790205162689E-4</v>
      </c>
    </row>
    <row r="1347" spans="1:8">
      <c r="A1347" s="3" t="s">
        <v>1391</v>
      </c>
      <c r="B1347" s="1">
        <f t="shared" si="100"/>
        <v>6</v>
      </c>
      <c r="C1347" s="1">
        <f t="shared" si="101"/>
        <v>83964</v>
      </c>
      <c r="D1347" s="1">
        <f t="shared" si="102"/>
        <v>1557778</v>
      </c>
      <c r="F1347" s="1">
        <f t="shared" si="103"/>
        <v>1557445.1109300633</v>
      </c>
      <c r="H1347" s="5">
        <f t="shared" si="104"/>
        <v>2.1369480756353208E-4</v>
      </c>
    </row>
    <row r="1348" spans="1:8">
      <c r="A1348" s="3" t="s">
        <v>1392</v>
      </c>
      <c r="B1348" s="1">
        <f t="shared" ref="B1348:B1411" si="105">IF(ISERROR(SEARCH(" ",A1348)), 0, SEARCH(" ",A1348))</f>
        <v>6</v>
      </c>
      <c r="C1348" s="1">
        <f t="shared" ref="C1348:C1411" si="106">IF(0=B1348,-1,LEFT(A1348,B1348-1)+0)</f>
        <v>83944</v>
      </c>
      <c r="D1348" s="1">
        <f t="shared" ref="D1348:D1411" si="107">IF(B1348=0,-1,RIGHT(A1348,LEN(A1348)-B1348)+0)</f>
        <v>1559717</v>
      </c>
      <c r="F1348" s="1">
        <f t="shared" ref="F1348:F1411" si="108">IF(C1348&lt;0,443300000,44330*(1-POWER(C1348/$A$1,1/5.255))*1000)</f>
        <v>1559384.0815687915</v>
      </c>
      <c r="H1348" s="5">
        <f t="shared" ref="H1348:H1411" si="109">IF(D1348&gt;0,ABS((F1348-D1348)/D1348),0)</f>
        <v>2.1344797242606767E-4</v>
      </c>
    </row>
    <row r="1349" spans="1:8">
      <c r="A1349" s="3" t="s">
        <v>1393</v>
      </c>
      <c r="B1349" s="1">
        <f t="shared" si="105"/>
        <v>6</v>
      </c>
      <c r="C1349" s="1">
        <f t="shared" si="106"/>
        <v>83924</v>
      </c>
      <c r="D1349" s="1">
        <f t="shared" si="107"/>
        <v>1561646</v>
      </c>
      <c r="F1349" s="1">
        <f t="shared" si="108"/>
        <v>1561323.4263011427</v>
      </c>
      <c r="H1349" s="5">
        <f t="shared" si="109"/>
        <v>2.0656006473767648E-4</v>
      </c>
    </row>
    <row r="1350" spans="1:8">
      <c r="A1350" s="3" t="s">
        <v>1394</v>
      </c>
      <c r="B1350" s="1">
        <f t="shared" si="105"/>
        <v>6</v>
      </c>
      <c r="C1350" s="1">
        <f t="shared" si="106"/>
        <v>83904</v>
      </c>
      <c r="D1350" s="1">
        <f t="shared" si="107"/>
        <v>1563576</v>
      </c>
      <c r="F1350" s="1">
        <f t="shared" si="108"/>
        <v>1563263.1452884767</v>
      </c>
      <c r="H1350" s="5">
        <f t="shared" si="109"/>
        <v>2.0008922593035423E-4</v>
      </c>
    </row>
    <row r="1351" spans="1:8">
      <c r="A1351" s="3" t="s">
        <v>1395</v>
      </c>
      <c r="B1351" s="1">
        <f t="shared" si="105"/>
        <v>6</v>
      </c>
      <c r="C1351" s="1">
        <f t="shared" si="106"/>
        <v>83884</v>
      </c>
      <c r="D1351" s="1">
        <f t="shared" si="107"/>
        <v>1565514</v>
      </c>
      <c r="F1351" s="1">
        <f t="shared" si="108"/>
        <v>1565203.2386922475</v>
      </c>
      <c r="H1351" s="5">
        <f t="shared" si="109"/>
        <v>1.9850433004908188E-4</v>
      </c>
    </row>
    <row r="1352" spans="1:8">
      <c r="A1352" s="3" t="s">
        <v>1396</v>
      </c>
      <c r="B1352" s="1">
        <f t="shared" si="105"/>
        <v>6</v>
      </c>
      <c r="C1352" s="1">
        <f t="shared" si="106"/>
        <v>83864</v>
      </c>
      <c r="D1352" s="1">
        <f t="shared" si="107"/>
        <v>1567444</v>
      </c>
      <c r="F1352" s="1">
        <f t="shared" si="108"/>
        <v>1567143.706674027</v>
      </c>
      <c r="H1352" s="5">
        <f t="shared" si="109"/>
        <v>1.9158153399609565E-4</v>
      </c>
    </row>
    <row r="1353" spans="1:8">
      <c r="A1353" s="3" t="s">
        <v>1397</v>
      </c>
      <c r="B1353" s="1">
        <f t="shared" si="105"/>
        <v>6</v>
      </c>
      <c r="C1353" s="1">
        <f t="shared" si="106"/>
        <v>83844</v>
      </c>
      <c r="D1353" s="1">
        <f t="shared" si="107"/>
        <v>1569383</v>
      </c>
      <c r="F1353" s="1">
        <f t="shared" si="108"/>
        <v>1569084.5493954902</v>
      </c>
      <c r="H1353" s="5">
        <f t="shared" si="109"/>
        <v>1.9017066229836508E-4</v>
      </c>
    </row>
    <row r="1354" spans="1:8">
      <c r="A1354" s="3" t="s">
        <v>1398</v>
      </c>
      <c r="B1354" s="1">
        <f t="shared" si="105"/>
        <v>6</v>
      </c>
      <c r="C1354" s="1">
        <f t="shared" si="106"/>
        <v>83824</v>
      </c>
      <c r="D1354" s="1">
        <f t="shared" si="107"/>
        <v>1571312</v>
      </c>
      <c r="F1354" s="1">
        <f t="shared" si="108"/>
        <v>1571025.7670184206</v>
      </c>
      <c r="H1354" s="5">
        <f t="shared" si="109"/>
        <v>1.8216177409666461E-4</v>
      </c>
    </row>
    <row r="1355" spans="1:8">
      <c r="A1355" s="3" t="s">
        <v>1399</v>
      </c>
      <c r="B1355" s="1">
        <f t="shared" si="105"/>
        <v>6</v>
      </c>
      <c r="C1355" s="1">
        <f t="shared" si="106"/>
        <v>83804</v>
      </c>
      <c r="D1355" s="1">
        <f t="shared" si="107"/>
        <v>1573241</v>
      </c>
      <c r="F1355" s="1">
        <f t="shared" si="108"/>
        <v>1572967.359704715</v>
      </c>
      <c r="H1355" s="5">
        <f t="shared" si="109"/>
        <v>1.7393412406937849E-4</v>
      </c>
    </row>
    <row r="1356" spans="1:8">
      <c r="A1356" s="3" t="s">
        <v>1400</v>
      </c>
      <c r="B1356" s="1">
        <f t="shared" si="105"/>
        <v>6</v>
      </c>
      <c r="C1356" s="1">
        <f t="shared" si="106"/>
        <v>83784</v>
      </c>
      <c r="D1356" s="1">
        <f t="shared" si="107"/>
        <v>1575180</v>
      </c>
      <c r="F1356" s="1">
        <f t="shared" si="108"/>
        <v>1574909.327616368</v>
      </c>
      <c r="H1356" s="5">
        <f t="shared" si="109"/>
        <v>1.7183584328904966E-4</v>
      </c>
    </row>
    <row r="1357" spans="1:8">
      <c r="A1357" s="3" t="s">
        <v>1401</v>
      </c>
      <c r="B1357" s="1">
        <f t="shared" si="105"/>
        <v>6</v>
      </c>
      <c r="C1357" s="1">
        <f t="shared" si="106"/>
        <v>83764</v>
      </c>
      <c r="D1357" s="1">
        <f t="shared" si="107"/>
        <v>1577109</v>
      </c>
      <c r="F1357" s="1">
        <f t="shared" si="108"/>
        <v>1576851.6709154984</v>
      </c>
      <c r="H1357" s="5">
        <f t="shared" si="109"/>
        <v>1.6316505993029128E-4</v>
      </c>
    </row>
    <row r="1358" spans="1:8">
      <c r="A1358" s="3" t="s">
        <v>1402</v>
      </c>
      <c r="B1358" s="1">
        <f t="shared" si="105"/>
        <v>6</v>
      </c>
      <c r="C1358" s="1">
        <f t="shared" si="106"/>
        <v>83744</v>
      </c>
      <c r="D1358" s="1">
        <f t="shared" si="107"/>
        <v>1579038</v>
      </c>
      <c r="F1358" s="1">
        <f t="shared" si="108"/>
        <v>1578794.3897643171</v>
      </c>
      <c r="H1358" s="5">
        <f t="shared" si="109"/>
        <v>1.5427762706339017E-4</v>
      </c>
    </row>
    <row r="1359" spans="1:8">
      <c r="A1359" s="3" t="s">
        <v>1403</v>
      </c>
      <c r="B1359" s="1">
        <f t="shared" si="105"/>
        <v>6</v>
      </c>
      <c r="C1359" s="1">
        <f t="shared" si="106"/>
        <v>83724</v>
      </c>
      <c r="D1359" s="1">
        <f t="shared" si="107"/>
        <v>1580977</v>
      </c>
      <c r="F1359" s="1">
        <f t="shared" si="108"/>
        <v>1580737.4843251591</v>
      </c>
      <c r="H1359" s="5">
        <f t="shared" si="109"/>
        <v>1.5149851948566723E-4</v>
      </c>
    </row>
    <row r="1360" spans="1:8">
      <c r="A1360" s="3" t="s">
        <v>1404</v>
      </c>
      <c r="B1360" s="1">
        <f t="shared" si="105"/>
        <v>6</v>
      </c>
      <c r="C1360" s="1">
        <f t="shared" si="106"/>
        <v>83704</v>
      </c>
      <c r="D1360" s="1">
        <f t="shared" si="107"/>
        <v>1582906</v>
      </c>
      <c r="F1360" s="1">
        <f t="shared" si="108"/>
        <v>1582680.9547604579</v>
      </c>
      <c r="H1360" s="5">
        <f t="shared" si="109"/>
        <v>1.4217220703070509E-4</v>
      </c>
    </row>
    <row r="1361" spans="1:8">
      <c r="A1361" s="3" t="s">
        <v>1405</v>
      </c>
      <c r="B1361" s="1">
        <f t="shared" si="105"/>
        <v>6</v>
      </c>
      <c r="C1361" s="1">
        <f t="shared" si="106"/>
        <v>83684</v>
      </c>
      <c r="D1361" s="1">
        <f t="shared" si="107"/>
        <v>1584845</v>
      </c>
      <c r="F1361" s="1">
        <f t="shared" si="108"/>
        <v>1584624.8012327643</v>
      </c>
      <c r="H1361" s="5">
        <f t="shared" si="109"/>
        <v>1.3894025424299248E-4</v>
      </c>
    </row>
    <row r="1362" spans="1:8">
      <c r="A1362" s="3" t="s">
        <v>1406</v>
      </c>
      <c r="B1362" s="1">
        <f t="shared" si="105"/>
        <v>6</v>
      </c>
      <c r="C1362" s="1">
        <f t="shared" si="106"/>
        <v>83664</v>
      </c>
      <c r="D1362" s="1">
        <f t="shared" si="107"/>
        <v>1586774</v>
      </c>
      <c r="F1362" s="1">
        <f t="shared" si="108"/>
        <v>1586569.0239047229</v>
      </c>
      <c r="H1362" s="5">
        <f t="shared" si="109"/>
        <v>1.2917787616706448E-4</v>
      </c>
    </row>
    <row r="1363" spans="1:8">
      <c r="A1363" s="3" t="s">
        <v>1407</v>
      </c>
      <c r="B1363" s="1">
        <f t="shared" si="105"/>
        <v>6</v>
      </c>
      <c r="C1363" s="1">
        <f t="shared" si="106"/>
        <v>83644</v>
      </c>
      <c r="D1363" s="1">
        <f t="shared" si="107"/>
        <v>1588703</v>
      </c>
      <c r="F1363" s="1">
        <f t="shared" si="108"/>
        <v>1588513.6229391065</v>
      </c>
      <c r="H1363" s="5">
        <f t="shared" si="109"/>
        <v>1.192023058390759E-4</v>
      </c>
    </row>
    <row r="1364" spans="1:8">
      <c r="A1364" s="3" t="s">
        <v>1408</v>
      </c>
      <c r="B1364" s="1">
        <f t="shared" si="105"/>
        <v>6</v>
      </c>
      <c r="C1364" s="1">
        <f t="shared" si="106"/>
        <v>83624</v>
      </c>
      <c r="D1364" s="1">
        <f t="shared" si="107"/>
        <v>1590642</v>
      </c>
      <c r="F1364" s="1">
        <f t="shared" si="108"/>
        <v>1590458.5984987917</v>
      </c>
      <c r="H1364" s="5">
        <f t="shared" si="109"/>
        <v>1.1530030089002487E-4</v>
      </c>
    </row>
    <row r="1365" spans="1:8">
      <c r="A1365" s="3" t="s">
        <v>1409</v>
      </c>
      <c r="B1365" s="1">
        <f t="shared" si="105"/>
        <v>6</v>
      </c>
      <c r="C1365" s="1">
        <f t="shared" si="106"/>
        <v>83604</v>
      </c>
      <c r="D1365" s="1">
        <f t="shared" si="107"/>
        <v>1592571</v>
      </c>
      <c r="F1365" s="1">
        <f t="shared" si="108"/>
        <v>1592403.9507467521</v>
      </c>
      <c r="H1365" s="5">
        <f t="shared" si="109"/>
        <v>1.0489281372567447E-4</v>
      </c>
    </row>
    <row r="1366" spans="1:8">
      <c r="A1366" s="3" t="s">
        <v>1410</v>
      </c>
      <c r="B1366" s="1">
        <f t="shared" si="105"/>
        <v>6</v>
      </c>
      <c r="C1366" s="1">
        <f t="shared" si="106"/>
        <v>83584</v>
      </c>
      <c r="D1366" s="1">
        <f t="shared" si="107"/>
        <v>1594510</v>
      </c>
      <c r="F1366" s="1">
        <f t="shared" si="108"/>
        <v>1594349.6798460905</v>
      </c>
      <c r="H1366" s="5">
        <f t="shared" si="109"/>
        <v>1.0054509153878154E-4</v>
      </c>
    </row>
    <row r="1367" spans="1:8">
      <c r="A1367" s="3" t="s">
        <v>1411</v>
      </c>
      <c r="B1367" s="1">
        <f t="shared" si="105"/>
        <v>6</v>
      </c>
      <c r="C1367" s="1">
        <f t="shared" si="106"/>
        <v>83564</v>
      </c>
      <c r="D1367" s="1">
        <f t="shared" si="107"/>
        <v>1596440</v>
      </c>
      <c r="F1367" s="1">
        <f t="shared" si="108"/>
        <v>1596295.7859600033</v>
      </c>
      <c r="H1367" s="5">
        <f t="shared" si="109"/>
        <v>9.0334769860898019E-5</v>
      </c>
    </row>
    <row r="1368" spans="1:8">
      <c r="A1368" s="3" t="s">
        <v>1412</v>
      </c>
      <c r="B1368" s="1">
        <f t="shared" si="105"/>
        <v>6</v>
      </c>
      <c r="C1368" s="1">
        <f t="shared" si="106"/>
        <v>83544</v>
      </c>
      <c r="D1368" s="1">
        <f t="shared" si="107"/>
        <v>1598369</v>
      </c>
      <c r="F1368" s="1">
        <f t="shared" si="108"/>
        <v>1598242.2692517992</v>
      </c>
      <c r="H1368" s="5">
        <f t="shared" si="109"/>
        <v>7.9287541362970065E-5</v>
      </c>
    </row>
    <row r="1369" spans="1:8">
      <c r="A1369" s="3" t="s">
        <v>1413</v>
      </c>
      <c r="B1369" s="1">
        <f t="shared" si="105"/>
        <v>6</v>
      </c>
      <c r="C1369" s="1">
        <f t="shared" si="106"/>
        <v>83524</v>
      </c>
      <c r="D1369" s="1">
        <f t="shared" si="107"/>
        <v>1600308</v>
      </c>
      <c r="F1369" s="1">
        <f t="shared" si="108"/>
        <v>1600189.1298849103</v>
      </c>
      <c r="H1369" s="5">
        <f t="shared" si="109"/>
        <v>7.427952312285879E-5</v>
      </c>
    </row>
    <row r="1370" spans="1:8">
      <c r="A1370" s="3" t="s">
        <v>1414</v>
      </c>
      <c r="B1370" s="1">
        <f t="shared" si="105"/>
        <v>6</v>
      </c>
      <c r="C1370" s="1">
        <f t="shared" si="106"/>
        <v>83504</v>
      </c>
      <c r="D1370" s="1">
        <f t="shared" si="107"/>
        <v>1602237</v>
      </c>
      <c r="F1370" s="1">
        <f t="shared" si="108"/>
        <v>1602136.3680228624</v>
      </c>
      <c r="H1370" s="5">
        <f t="shared" si="109"/>
        <v>6.2807173431673249E-5</v>
      </c>
    </row>
    <row r="1371" spans="1:8">
      <c r="A1371" s="3" t="s">
        <v>1415</v>
      </c>
      <c r="B1371" s="1">
        <f t="shared" si="105"/>
        <v>6</v>
      </c>
      <c r="C1371" s="1">
        <f t="shared" si="106"/>
        <v>83484</v>
      </c>
      <c r="D1371" s="1">
        <f t="shared" si="107"/>
        <v>1604166</v>
      </c>
      <c r="F1371" s="1">
        <f t="shared" si="108"/>
        <v>1604083.9838292992</v>
      </c>
      <c r="H1371" s="5">
        <f t="shared" si="109"/>
        <v>5.112698480131058E-5</v>
      </c>
    </row>
    <row r="1372" spans="1:8">
      <c r="A1372" s="3" t="s">
        <v>1416</v>
      </c>
      <c r="B1372" s="1">
        <f t="shared" si="105"/>
        <v>6</v>
      </c>
      <c r="C1372" s="1">
        <f t="shared" si="106"/>
        <v>83464</v>
      </c>
      <c r="D1372" s="1">
        <f t="shared" si="107"/>
        <v>1606105</v>
      </c>
      <c r="F1372" s="1">
        <f t="shared" si="108"/>
        <v>1606031.9774679735</v>
      </c>
      <c r="H1372" s="5">
        <f t="shared" si="109"/>
        <v>4.5465602825790512E-5</v>
      </c>
    </row>
    <row r="1373" spans="1:8">
      <c r="A1373" s="3" t="s">
        <v>1417</v>
      </c>
      <c r="B1373" s="1">
        <f t="shared" si="105"/>
        <v>6</v>
      </c>
      <c r="C1373" s="1">
        <f t="shared" si="106"/>
        <v>83444</v>
      </c>
      <c r="D1373" s="1">
        <f t="shared" si="107"/>
        <v>1608034</v>
      </c>
      <c r="F1373" s="1">
        <f t="shared" si="108"/>
        <v>1607980.3491027448</v>
      </c>
      <c r="H1373" s="5">
        <f t="shared" si="109"/>
        <v>3.3364280391563464E-5</v>
      </c>
    </row>
    <row r="1374" spans="1:8">
      <c r="A1374" s="3" t="s">
        <v>1418</v>
      </c>
      <c r="B1374" s="1">
        <f t="shared" si="105"/>
        <v>6</v>
      </c>
      <c r="C1374" s="1">
        <f t="shared" si="106"/>
        <v>83424</v>
      </c>
      <c r="D1374" s="1">
        <f t="shared" si="107"/>
        <v>1609973</v>
      </c>
      <c r="F1374" s="1">
        <f t="shared" si="108"/>
        <v>1609929.0988975919</v>
      </c>
      <c r="H1374" s="5">
        <f t="shared" si="109"/>
        <v>2.7268222764026637E-5</v>
      </c>
    </row>
    <row r="1375" spans="1:8">
      <c r="A1375" s="3" t="s">
        <v>1419</v>
      </c>
      <c r="B1375" s="1">
        <f t="shared" si="105"/>
        <v>6</v>
      </c>
      <c r="C1375" s="1">
        <f t="shared" si="106"/>
        <v>83404</v>
      </c>
      <c r="D1375" s="1">
        <f t="shared" si="107"/>
        <v>1611902</v>
      </c>
      <c r="F1375" s="1">
        <f t="shared" si="108"/>
        <v>1611878.2270165922</v>
      </c>
      <c r="H1375" s="5">
        <f t="shared" si="109"/>
        <v>1.4748404932703442E-5</v>
      </c>
    </row>
    <row r="1376" spans="1:8">
      <c r="A1376" s="3" t="s">
        <v>1420</v>
      </c>
      <c r="B1376" s="1">
        <f t="shared" si="105"/>
        <v>6</v>
      </c>
      <c r="C1376" s="1">
        <f t="shared" si="106"/>
        <v>83384</v>
      </c>
      <c r="D1376" s="1">
        <f t="shared" si="107"/>
        <v>1613831</v>
      </c>
      <c r="F1376" s="1">
        <f t="shared" si="108"/>
        <v>1613827.7336239449</v>
      </c>
      <c r="H1376" s="5">
        <f t="shared" si="109"/>
        <v>2.023988915244893E-6</v>
      </c>
    </row>
    <row r="1377" spans="1:8">
      <c r="A1377" s="3" t="s">
        <v>1421</v>
      </c>
      <c r="B1377" s="1">
        <f t="shared" si="105"/>
        <v>6</v>
      </c>
      <c r="C1377" s="1">
        <f t="shared" si="106"/>
        <v>83364</v>
      </c>
      <c r="D1377" s="1">
        <f t="shared" si="107"/>
        <v>1615799</v>
      </c>
      <c r="F1377" s="1">
        <f t="shared" si="108"/>
        <v>1615777.6188839485</v>
      </c>
      <c r="H1377" s="5">
        <f t="shared" si="109"/>
        <v>1.3232534524071177E-5</v>
      </c>
    </row>
    <row r="1378" spans="1:8">
      <c r="A1378" s="3" t="s">
        <v>1422</v>
      </c>
      <c r="B1378" s="1">
        <f t="shared" si="105"/>
        <v>6</v>
      </c>
      <c r="C1378" s="1">
        <f t="shared" si="106"/>
        <v>83344</v>
      </c>
      <c r="D1378" s="1">
        <f t="shared" si="107"/>
        <v>1617763</v>
      </c>
      <c r="F1378" s="1">
        <f t="shared" si="108"/>
        <v>1617727.8829610199</v>
      </c>
      <c r="H1378" s="5">
        <f t="shared" si="109"/>
        <v>2.1707159194595488E-5</v>
      </c>
    </row>
    <row r="1379" spans="1:8">
      <c r="A1379" s="3" t="s">
        <v>1423</v>
      </c>
      <c r="B1379" s="1">
        <f t="shared" si="105"/>
        <v>6</v>
      </c>
      <c r="C1379" s="1">
        <f t="shared" si="106"/>
        <v>83324</v>
      </c>
      <c r="D1379" s="1">
        <f t="shared" si="107"/>
        <v>1619737</v>
      </c>
      <c r="F1379" s="1">
        <f t="shared" si="108"/>
        <v>1619678.5260196889</v>
      </c>
      <c r="H1379" s="5">
        <f t="shared" si="109"/>
        <v>3.6100910401547596E-5</v>
      </c>
    </row>
    <row r="1380" spans="1:8">
      <c r="A1380" s="3" t="s">
        <v>1424</v>
      </c>
      <c r="B1380" s="1">
        <f t="shared" si="105"/>
        <v>6</v>
      </c>
      <c r="C1380" s="1">
        <f t="shared" si="106"/>
        <v>83304</v>
      </c>
      <c r="D1380" s="1">
        <f t="shared" si="107"/>
        <v>1621701</v>
      </c>
      <c r="F1380" s="1">
        <f t="shared" si="108"/>
        <v>1621629.548224593</v>
      </c>
      <c r="H1380" s="5">
        <f t="shared" si="109"/>
        <v>4.4059771441808911E-5</v>
      </c>
    </row>
    <row r="1381" spans="1:8">
      <c r="A1381" s="3" t="s">
        <v>1425</v>
      </c>
      <c r="B1381" s="1">
        <f t="shared" si="105"/>
        <v>6</v>
      </c>
      <c r="C1381" s="1">
        <f t="shared" si="106"/>
        <v>83284</v>
      </c>
      <c r="D1381" s="1">
        <f t="shared" si="107"/>
        <v>1623665</v>
      </c>
      <c r="F1381" s="1">
        <f t="shared" si="108"/>
        <v>1623580.9497404788</v>
      </c>
      <c r="H1381" s="5">
        <f t="shared" si="109"/>
        <v>5.1765764194726776E-5</v>
      </c>
    </row>
    <row r="1382" spans="1:8">
      <c r="A1382" s="3" t="s">
        <v>1426</v>
      </c>
      <c r="B1382" s="1">
        <f t="shared" si="105"/>
        <v>6</v>
      </c>
      <c r="C1382" s="1">
        <f t="shared" si="106"/>
        <v>83264</v>
      </c>
      <c r="D1382" s="1">
        <f t="shared" si="107"/>
        <v>1625639</v>
      </c>
      <c r="F1382" s="1">
        <f t="shared" si="108"/>
        <v>1625532.7307322004</v>
      </c>
      <c r="H1382" s="5">
        <f t="shared" si="109"/>
        <v>6.5370766695167605E-5</v>
      </c>
    </row>
    <row r="1383" spans="1:8">
      <c r="A1383" s="3" t="s">
        <v>1427</v>
      </c>
      <c r="B1383" s="1">
        <f t="shared" si="105"/>
        <v>6</v>
      </c>
      <c r="C1383" s="1">
        <f t="shared" si="106"/>
        <v>83244</v>
      </c>
      <c r="D1383" s="1">
        <f t="shared" si="107"/>
        <v>1627603</v>
      </c>
      <c r="F1383" s="1">
        <f t="shared" si="108"/>
        <v>1627484.891364736</v>
      </c>
      <c r="H1383" s="5">
        <f t="shared" si="109"/>
        <v>7.2565997521498271E-5</v>
      </c>
    </row>
    <row r="1384" spans="1:8">
      <c r="A1384" s="3" t="s">
        <v>1428</v>
      </c>
      <c r="B1384" s="1">
        <f t="shared" si="105"/>
        <v>6</v>
      </c>
      <c r="C1384" s="1">
        <f t="shared" si="106"/>
        <v>83224</v>
      </c>
      <c r="D1384" s="1">
        <f t="shared" si="107"/>
        <v>1629567</v>
      </c>
      <c r="F1384" s="1">
        <f t="shared" si="108"/>
        <v>1629437.4318031664</v>
      </c>
      <c r="H1384" s="5">
        <f t="shared" si="109"/>
        <v>7.9510812892995107E-5</v>
      </c>
    </row>
    <row r="1385" spans="1:8">
      <c r="A1385" s="3" t="s">
        <v>1429</v>
      </c>
      <c r="B1385" s="1">
        <f t="shared" si="105"/>
        <v>6</v>
      </c>
      <c r="C1385" s="1">
        <f t="shared" si="106"/>
        <v>83204</v>
      </c>
      <c r="D1385" s="1">
        <f t="shared" si="107"/>
        <v>1631541</v>
      </c>
      <c r="F1385" s="1">
        <f t="shared" si="108"/>
        <v>1631390.3522126854</v>
      </c>
      <c r="H1385" s="5">
        <f t="shared" si="109"/>
        <v>9.233466233126034E-5</v>
      </c>
    </row>
    <row r="1386" spans="1:8">
      <c r="A1386" s="3" t="s">
        <v>1430</v>
      </c>
      <c r="B1386" s="1">
        <f t="shared" si="105"/>
        <v>6</v>
      </c>
      <c r="C1386" s="1">
        <f t="shared" si="106"/>
        <v>83184</v>
      </c>
      <c r="D1386" s="1">
        <f t="shared" si="107"/>
        <v>1633505</v>
      </c>
      <c r="F1386" s="1">
        <f t="shared" si="108"/>
        <v>1633343.6527585955</v>
      </c>
      <c r="H1386" s="5">
        <f t="shared" si="109"/>
        <v>9.8773644038105992E-5</v>
      </c>
    </row>
    <row r="1387" spans="1:8">
      <c r="A1387" s="3" t="s">
        <v>1431</v>
      </c>
      <c r="B1387" s="1">
        <f t="shared" si="105"/>
        <v>6</v>
      </c>
      <c r="C1387" s="1">
        <f t="shared" si="106"/>
        <v>83164</v>
      </c>
      <c r="D1387" s="1">
        <f t="shared" si="107"/>
        <v>1635479</v>
      </c>
      <c r="F1387" s="1">
        <f t="shared" si="108"/>
        <v>1635297.3336063125</v>
      </c>
      <c r="H1387" s="5">
        <f t="shared" si="109"/>
        <v>1.1107840191618659E-4</v>
      </c>
    </row>
    <row r="1388" spans="1:8">
      <c r="A1388" s="3" t="s">
        <v>1432</v>
      </c>
      <c r="B1388" s="1">
        <f t="shared" si="105"/>
        <v>6</v>
      </c>
      <c r="C1388" s="1">
        <f t="shared" si="106"/>
        <v>83144</v>
      </c>
      <c r="D1388" s="1">
        <f t="shared" si="107"/>
        <v>1637443</v>
      </c>
      <c r="F1388" s="1">
        <f t="shared" si="108"/>
        <v>1637251.3949213701</v>
      </c>
      <c r="H1388" s="5">
        <f t="shared" si="109"/>
        <v>1.1701480822838812E-4</v>
      </c>
    </row>
    <row r="1389" spans="1:8">
      <c r="A1389" s="3" t="s">
        <v>1433</v>
      </c>
      <c r="B1389" s="1">
        <f t="shared" si="105"/>
        <v>6</v>
      </c>
      <c r="C1389" s="1">
        <f t="shared" si="106"/>
        <v>83124</v>
      </c>
      <c r="D1389" s="1">
        <f t="shared" si="107"/>
        <v>1639407</v>
      </c>
      <c r="F1389" s="1">
        <f t="shared" si="108"/>
        <v>1639205.8368694051</v>
      </c>
      <c r="H1389" s="5">
        <f t="shared" si="109"/>
        <v>1.2270481374965651E-4</v>
      </c>
    </row>
    <row r="1390" spans="1:8">
      <c r="A1390" s="3" t="s">
        <v>1434</v>
      </c>
      <c r="B1390" s="1">
        <f t="shared" si="105"/>
        <v>6</v>
      </c>
      <c r="C1390" s="1">
        <f t="shared" si="106"/>
        <v>83104</v>
      </c>
      <c r="D1390" s="1">
        <f t="shared" si="107"/>
        <v>1641381</v>
      </c>
      <c r="F1390" s="1">
        <f t="shared" si="108"/>
        <v>1641160.6596161679</v>
      </c>
      <c r="H1390" s="5">
        <f t="shared" si="109"/>
        <v>1.3424085196070266E-4</v>
      </c>
    </row>
    <row r="1391" spans="1:8">
      <c r="A1391" s="3" t="s">
        <v>1435</v>
      </c>
      <c r="B1391" s="1">
        <f t="shared" si="105"/>
        <v>6</v>
      </c>
      <c r="C1391" s="1">
        <f t="shared" si="106"/>
        <v>83084</v>
      </c>
      <c r="D1391" s="1">
        <f t="shared" si="107"/>
        <v>1643345</v>
      </c>
      <c r="F1391" s="1">
        <f t="shared" si="108"/>
        <v>1643115.8633275272</v>
      </c>
      <c r="H1391" s="5">
        <f t="shared" si="109"/>
        <v>1.394330907221637E-4</v>
      </c>
    </row>
    <row r="1392" spans="1:8">
      <c r="A1392" s="3" t="s">
        <v>1436</v>
      </c>
      <c r="B1392" s="1">
        <f t="shared" si="105"/>
        <v>6</v>
      </c>
      <c r="C1392" s="1">
        <f t="shared" si="106"/>
        <v>83064</v>
      </c>
      <c r="D1392" s="1">
        <f t="shared" si="107"/>
        <v>1645319</v>
      </c>
      <c r="F1392" s="1">
        <f t="shared" si="108"/>
        <v>1645071.4481694642</v>
      </c>
      <c r="H1392" s="5">
        <f t="shared" si="109"/>
        <v>1.5045825796441574E-4</v>
      </c>
    </row>
    <row r="1393" spans="1:8">
      <c r="A1393" s="3" t="s">
        <v>1437</v>
      </c>
      <c r="B1393" s="1">
        <f t="shared" si="105"/>
        <v>6</v>
      </c>
      <c r="C1393" s="1">
        <f t="shared" si="106"/>
        <v>83044</v>
      </c>
      <c r="D1393" s="1">
        <f t="shared" si="107"/>
        <v>1647283</v>
      </c>
      <c r="F1393" s="1">
        <f t="shared" si="108"/>
        <v>1647027.4143080544</v>
      </c>
      <c r="H1393" s="5">
        <f t="shared" si="109"/>
        <v>1.5515590942517305E-4</v>
      </c>
    </row>
    <row r="1394" spans="1:8">
      <c r="A1394" s="3" t="s">
        <v>1438</v>
      </c>
      <c r="B1394" s="1">
        <f t="shared" si="105"/>
        <v>6</v>
      </c>
      <c r="C1394" s="1">
        <f t="shared" si="106"/>
        <v>83024</v>
      </c>
      <c r="D1394" s="1">
        <f t="shared" si="107"/>
        <v>1649247</v>
      </c>
      <c r="F1394" s="1">
        <f t="shared" si="108"/>
        <v>1648983.7619095151</v>
      </c>
      <c r="H1394" s="5">
        <f t="shared" si="109"/>
        <v>1.5961107734915918E-4</v>
      </c>
    </row>
    <row r="1395" spans="1:8">
      <c r="A1395" s="3" t="s">
        <v>1439</v>
      </c>
      <c r="B1395" s="1">
        <f t="shared" si="105"/>
        <v>6</v>
      </c>
      <c r="C1395" s="1">
        <f t="shared" si="106"/>
        <v>83004</v>
      </c>
      <c r="D1395" s="1">
        <f t="shared" si="107"/>
        <v>1651221</v>
      </c>
      <c r="F1395" s="1">
        <f t="shared" si="108"/>
        <v>1650940.4911401481</v>
      </c>
      <c r="H1395" s="5">
        <f t="shared" si="109"/>
        <v>1.6987965865978161E-4</v>
      </c>
    </row>
    <row r="1396" spans="1:8">
      <c r="A1396" s="3" t="s">
        <v>1440</v>
      </c>
      <c r="B1396" s="1">
        <f t="shared" si="105"/>
        <v>6</v>
      </c>
      <c r="C1396" s="1">
        <f t="shared" si="106"/>
        <v>82984</v>
      </c>
      <c r="D1396" s="1">
        <f t="shared" si="107"/>
        <v>1653185</v>
      </c>
      <c r="F1396" s="1">
        <f t="shared" si="108"/>
        <v>1652897.6021663831</v>
      </c>
      <c r="H1396" s="5">
        <f t="shared" si="109"/>
        <v>1.7384493182368485E-4</v>
      </c>
    </row>
    <row r="1397" spans="1:8">
      <c r="A1397" s="3" t="s">
        <v>1441</v>
      </c>
      <c r="B1397" s="1">
        <f t="shared" si="105"/>
        <v>6</v>
      </c>
      <c r="C1397" s="1">
        <f t="shared" si="106"/>
        <v>82964</v>
      </c>
      <c r="D1397" s="1">
        <f t="shared" si="107"/>
        <v>1655149</v>
      </c>
      <c r="F1397" s="1">
        <f t="shared" si="108"/>
        <v>1654855.095154762</v>
      </c>
      <c r="H1397" s="5">
        <f t="shared" si="109"/>
        <v>1.7757002254054758E-4</v>
      </c>
    </row>
    <row r="1398" spans="1:8">
      <c r="A1398" s="3" t="s">
        <v>1442</v>
      </c>
      <c r="B1398" s="1">
        <f t="shared" si="105"/>
        <v>6</v>
      </c>
      <c r="C1398" s="1">
        <f t="shared" si="106"/>
        <v>82944</v>
      </c>
      <c r="D1398" s="1">
        <f t="shared" si="107"/>
        <v>1657123</v>
      </c>
      <c r="F1398" s="1">
        <f t="shared" si="108"/>
        <v>1656812.9702719364</v>
      </c>
      <c r="H1398" s="5">
        <f t="shared" si="109"/>
        <v>1.8708914671006018E-4</v>
      </c>
    </row>
    <row r="1399" spans="1:8">
      <c r="A1399" s="3" t="s">
        <v>1443</v>
      </c>
      <c r="B1399" s="1">
        <f t="shared" si="105"/>
        <v>6</v>
      </c>
      <c r="C1399" s="1">
        <f t="shared" si="106"/>
        <v>82924</v>
      </c>
      <c r="D1399" s="1">
        <f t="shared" si="107"/>
        <v>1659087</v>
      </c>
      <c r="F1399" s="1">
        <f t="shared" si="108"/>
        <v>1658771.2276846704</v>
      </c>
      <c r="H1399" s="5">
        <f t="shared" si="109"/>
        <v>1.9032896727515751E-4</v>
      </c>
    </row>
    <row r="1400" spans="1:8">
      <c r="A1400" s="3" t="s">
        <v>1444</v>
      </c>
      <c r="B1400" s="1">
        <f t="shared" si="105"/>
        <v>6</v>
      </c>
      <c r="C1400" s="1">
        <f t="shared" si="106"/>
        <v>82904</v>
      </c>
      <c r="D1400" s="1">
        <f t="shared" si="107"/>
        <v>1661061</v>
      </c>
      <c r="F1400" s="1">
        <f t="shared" si="108"/>
        <v>1660729.8675598458</v>
      </c>
      <c r="H1400" s="5">
        <f t="shared" si="109"/>
        <v>1.9934995774038874E-4</v>
      </c>
    </row>
    <row r="1401" spans="1:8">
      <c r="A1401" s="3" t="s">
        <v>1445</v>
      </c>
      <c r="B1401" s="1">
        <f t="shared" si="105"/>
        <v>6</v>
      </c>
      <c r="C1401" s="1">
        <f t="shared" si="106"/>
        <v>82884</v>
      </c>
      <c r="D1401" s="1">
        <f t="shared" si="107"/>
        <v>1663025</v>
      </c>
      <c r="F1401" s="1">
        <f t="shared" si="108"/>
        <v>1662688.8900644437</v>
      </c>
      <c r="H1401" s="5">
        <f t="shared" si="109"/>
        <v>2.0210756636629369E-4</v>
      </c>
    </row>
    <row r="1402" spans="1:8">
      <c r="A1402" s="3" t="s">
        <v>1446</v>
      </c>
      <c r="B1402" s="1">
        <f t="shared" si="105"/>
        <v>6</v>
      </c>
      <c r="C1402" s="1">
        <f t="shared" si="106"/>
        <v>82864</v>
      </c>
      <c r="D1402" s="1">
        <f t="shared" si="107"/>
        <v>1664989</v>
      </c>
      <c r="F1402" s="1">
        <f t="shared" si="108"/>
        <v>1664648.2953655776</v>
      </c>
      <c r="H1402" s="5">
        <f t="shared" si="109"/>
        <v>2.0462875996324082E-4</v>
      </c>
    </row>
    <row r="1403" spans="1:8">
      <c r="A1403" s="3" t="s">
        <v>1447</v>
      </c>
      <c r="B1403" s="1">
        <f t="shared" si="105"/>
        <v>6</v>
      </c>
      <c r="C1403" s="1">
        <f t="shared" si="106"/>
        <v>82844</v>
      </c>
      <c r="D1403" s="1">
        <f t="shared" si="107"/>
        <v>1666963</v>
      </c>
      <c r="F1403" s="1">
        <f t="shared" si="108"/>
        <v>1666608.0836304643</v>
      </c>
      <c r="H1403" s="5">
        <f t="shared" si="109"/>
        <v>2.1291196597388631E-4</v>
      </c>
    </row>
    <row r="1404" spans="1:8">
      <c r="A1404" s="3" t="s">
        <v>1448</v>
      </c>
      <c r="B1404" s="1">
        <f t="shared" si="105"/>
        <v>6</v>
      </c>
      <c r="C1404" s="1">
        <f t="shared" si="106"/>
        <v>82824</v>
      </c>
      <c r="D1404" s="1">
        <f t="shared" si="107"/>
        <v>1668927</v>
      </c>
      <c r="F1404" s="1">
        <f t="shared" si="108"/>
        <v>1668568.2550264338</v>
      </c>
      <c r="H1404" s="5">
        <f t="shared" si="109"/>
        <v>2.1495546154274591E-4</v>
      </c>
    </row>
    <row r="1405" spans="1:8">
      <c r="A1405" s="3" t="s">
        <v>1449</v>
      </c>
      <c r="B1405" s="1">
        <f t="shared" si="105"/>
        <v>6</v>
      </c>
      <c r="C1405" s="1">
        <f t="shared" si="106"/>
        <v>82804</v>
      </c>
      <c r="D1405" s="1">
        <f t="shared" si="107"/>
        <v>1670901</v>
      </c>
      <c r="F1405" s="1">
        <f t="shared" si="108"/>
        <v>1670528.8097209297</v>
      </c>
      <c r="H1405" s="5">
        <f t="shared" si="109"/>
        <v>2.2274825323001659E-4</v>
      </c>
    </row>
    <row r="1406" spans="1:8">
      <c r="A1406" s="3" t="s">
        <v>1450</v>
      </c>
      <c r="B1406" s="1">
        <f t="shared" si="105"/>
        <v>6</v>
      </c>
      <c r="C1406" s="1">
        <f t="shared" si="106"/>
        <v>82784</v>
      </c>
      <c r="D1406" s="1">
        <f t="shared" si="107"/>
        <v>1672865</v>
      </c>
      <c r="F1406" s="1">
        <f t="shared" si="108"/>
        <v>1672489.7478815082</v>
      </c>
      <c r="H1406" s="5">
        <f t="shared" si="109"/>
        <v>2.2431703603805478E-4</v>
      </c>
    </row>
    <row r="1407" spans="1:8">
      <c r="A1407" s="3" t="s">
        <v>1451</v>
      </c>
      <c r="B1407" s="1">
        <f t="shared" si="105"/>
        <v>6</v>
      </c>
      <c r="C1407" s="1">
        <f t="shared" si="106"/>
        <v>82764</v>
      </c>
      <c r="D1407" s="1">
        <f t="shared" si="107"/>
        <v>1674829</v>
      </c>
      <c r="F1407" s="1">
        <f t="shared" si="108"/>
        <v>1674451.0696758444</v>
      </c>
      <c r="H1407" s="5">
        <f t="shared" si="109"/>
        <v>2.2565308109401286E-4</v>
      </c>
    </row>
    <row r="1408" spans="1:8">
      <c r="A1408" s="3" t="s">
        <v>1452</v>
      </c>
      <c r="B1408" s="1">
        <f t="shared" si="105"/>
        <v>6</v>
      </c>
      <c r="C1408" s="1">
        <f t="shared" si="106"/>
        <v>82744</v>
      </c>
      <c r="D1408" s="1">
        <f t="shared" si="107"/>
        <v>1676803</v>
      </c>
      <c r="F1408" s="1">
        <f t="shared" si="108"/>
        <v>1676412.7752717256</v>
      </c>
      <c r="H1408" s="5">
        <f t="shared" si="109"/>
        <v>2.3271948360922061E-4</v>
      </c>
    </row>
    <row r="1409" spans="1:8">
      <c r="A1409" s="3" t="s">
        <v>1453</v>
      </c>
      <c r="B1409" s="1">
        <f t="shared" si="105"/>
        <v>6</v>
      </c>
      <c r="C1409" s="1">
        <f t="shared" si="106"/>
        <v>82724</v>
      </c>
      <c r="D1409" s="1">
        <f t="shared" si="107"/>
        <v>1678767</v>
      </c>
      <c r="F1409" s="1">
        <f t="shared" si="108"/>
        <v>1678374.864837053</v>
      </c>
      <c r="H1409" s="5">
        <f t="shared" si="109"/>
        <v>2.3358522233698955E-4</v>
      </c>
    </row>
    <row r="1410" spans="1:8">
      <c r="A1410" s="3" t="s">
        <v>1454</v>
      </c>
      <c r="B1410" s="1">
        <f t="shared" si="105"/>
        <v>6</v>
      </c>
      <c r="C1410" s="1">
        <f t="shared" si="106"/>
        <v>82704</v>
      </c>
      <c r="D1410" s="1">
        <f t="shared" si="107"/>
        <v>1680731</v>
      </c>
      <c r="F1410" s="1">
        <f t="shared" si="108"/>
        <v>1680337.338539836</v>
      </c>
      <c r="H1410" s="5">
        <f t="shared" si="109"/>
        <v>2.3422038396626413E-4</v>
      </c>
    </row>
    <row r="1411" spans="1:8">
      <c r="A1411" s="3" t="s">
        <v>1455</v>
      </c>
      <c r="B1411" s="1">
        <f t="shared" si="105"/>
        <v>6</v>
      </c>
      <c r="C1411" s="1">
        <f t="shared" si="106"/>
        <v>82684</v>
      </c>
      <c r="D1411" s="1">
        <f t="shared" si="107"/>
        <v>1682705</v>
      </c>
      <c r="F1411" s="1">
        <f t="shared" si="108"/>
        <v>1682300.1965482018</v>
      </c>
      <c r="H1411" s="5">
        <f t="shared" si="109"/>
        <v>2.405670939339681E-4</v>
      </c>
    </row>
    <row r="1412" spans="1:8">
      <c r="A1412" s="3" t="s">
        <v>1456</v>
      </c>
      <c r="B1412" s="1">
        <f t="shared" ref="B1412:B1475" si="110">IF(ISERROR(SEARCH(" ",A1412)), 0, SEARCH(" ",A1412))</f>
        <v>6</v>
      </c>
      <c r="C1412" s="1">
        <f t="shared" ref="C1412:C1475" si="111">IF(0=B1412,-1,LEFT(A1412,B1412-1)+0)</f>
        <v>82664</v>
      </c>
      <c r="D1412" s="1">
        <f t="shared" ref="D1412:D1475" si="112">IF(B1412=0,-1,RIGHT(A1412,LEN(A1412)-B1412)+0)</f>
        <v>1684669</v>
      </c>
      <c r="F1412" s="1">
        <f t="shared" ref="F1412:F1475" si="113">IF(C1412&lt;0,443300000,44330*(1-POWER(C1412/$A$1,1/5.255))*1000)</f>
        <v>1684263.4390303965</v>
      </c>
      <c r="H1412" s="5">
        <f t="shared" ref="H1412:H1475" si="114">IF(D1412&gt;0,ABS((F1412-D1412)/D1412),0)</f>
        <v>2.407362927693694E-4</v>
      </c>
    </row>
    <row r="1413" spans="1:8">
      <c r="A1413" s="3" t="s">
        <v>1457</v>
      </c>
      <c r="B1413" s="1">
        <f t="shared" si="110"/>
        <v>6</v>
      </c>
      <c r="C1413" s="1">
        <f t="shared" si="111"/>
        <v>82644</v>
      </c>
      <c r="D1413" s="1">
        <f t="shared" si="112"/>
        <v>1686643</v>
      </c>
      <c r="F1413" s="1">
        <f t="shared" si="113"/>
        <v>1686227.0661547782</v>
      </c>
      <c r="H1413" s="5">
        <f t="shared" si="114"/>
        <v>2.4660455426653028E-4</v>
      </c>
    </row>
    <row r="1414" spans="1:8">
      <c r="A1414" s="3" t="s">
        <v>1458</v>
      </c>
      <c r="B1414" s="1">
        <f t="shared" si="110"/>
        <v>6</v>
      </c>
      <c r="C1414" s="1">
        <f t="shared" si="111"/>
        <v>82624</v>
      </c>
      <c r="D1414" s="1">
        <f t="shared" si="112"/>
        <v>1688607</v>
      </c>
      <c r="F1414" s="1">
        <f t="shared" si="113"/>
        <v>1688191.0780898139</v>
      </c>
      <c r="H1414" s="5">
        <f t="shared" si="114"/>
        <v>2.463106632781135E-4</v>
      </c>
    </row>
    <row r="1415" spans="1:8">
      <c r="A1415" s="3" t="s">
        <v>1459</v>
      </c>
      <c r="B1415" s="1">
        <f t="shared" si="110"/>
        <v>6</v>
      </c>
      <c r="C1415" s="1">
        <f t="shared" si="111"/>
        <v>82604</v>
      </c>
      <c r="D1415" s="1">
        <f t="shared" si="112"/>
        <v>1690571</v>
      </c>
      <c r="F1415" s="1">
        <f t="shared" si="113"/>
        <v>1690155.4750040893</v>
      </c>
      <c r="H1415" s="5">
        <f t="shared" si="114"/>
        <v>2.4578973371168809E-4</v>
      </c>
    </row>
    <row r="1416" spans="1:8">
      <c r="A1416" s="3" t="s">
        <v>1460</v>
      </c>
      <c r="B1416" s="1">
        <f t="shared" si="110"/>
        <v>6</v>
      </c>
      <c r="C1416" s="1">
        <f t="shared" si="111"/>
        <v>82584</v>
      </c>
      <c r="D1416" s="1">
        <f t="shared" si="112"/>
        <v>1692545</v>
      </c>
      <c r="F1416" s="1">
        <f t="shared" si="113"/>
        <v>1692120.257066312</v>
      </c>
      <c r="H1416" s="5">
        <f t="shared" si="114"/>
        <v>2.5094927088377964E-4</v>
      </c>
    </row>
    <row r="1417" spans="1:8">
      <c r="A1417" s="3" t="s">
        <v>1461</v>
      </c>
      <c r="B1417" s="1">
        <f t="shared" si="110"/>
        <v>6</v>
      </c>
      <c r="C1417" s="1">
        <f t="shared" si="111"/>
        <v>82564</v>
      </c>
      <c r="D1417" s="1">
        <f t="shared" si="112"/>
        <v>1694509</v>
      </c>
      <c r="F1417" s="1">
        <f t="shared" si="113"/>
        <v>1694085.424445289</v>
      </c>
      <c r="H1417" s="5">
        <f t="shared" si="114"/>
        <v>2.4996949246716639E-4</v>
      </c>
    </row>
    <row r="1418" spans="1:8">
      <c r="A1418" s="3" t="s">
        <v>1462</v>
      </c>
      <c r="B1418" s="1">
        <f t="shared" si="110"/>
        <v>6</v>
      </c>
      <c r="C1418" s="1">
        <f t="shared" si="111"/>
        <v>82544</v>
      </c>
      <c r="D1418" s="1">
        <f t="shared" si="112"/>
        <v>1696483</v>
      </c>
      <c r="F1418" s="1">
        <f t="shared" si="113"/>
        <v>1696050.9773099592</v>
      </c>
      <c r="H1418" s="5">
        <f t="shared" si="114"/>
        <v>2.5465783626523689E-4</v>
      </c>
    </row>
    <row r="1419" spans="1:8">
      <c r="A1419" s="3" t="s">
        <v>1463</v>
      </c>
      <c r="B1419" s="1">
        <f t="shared" si="110"/>
        <v>6</v>
      </c>
      <c r="C1419" s="1">
        <f t="shared" si="111"/>
        <v>82524</v>
      </c>
      <c r="D1419" s="1">
        <f t="shared" si="112"/>
        <v>1698447</v>
      </c>
      <c r="F1419" s="1">
        <f t="shared" si="113"/>
        <v>1698016.9158293614</v>
      </c>
      <c r="H1419" s="5">
        <f t="shared" si="114"/>
        <v>2.5322201436876372E-4</v>
      </c>
    </row>
    <row r="1420" spans="1:8">
      <c r="A1420" s="3" t="s">
        <v>1464</v>
      </c>
      <c r="B1420" s="1">
        <f t="shared" si="110"/>
        <v>6</v>
      </c>
      <c r="C1420" s="1">
        <f t="shared" si="111"/>
        <v>82504</v>
      </c>
      <c r="D1420" s="1">
        <f t="shared" si="112"/>
        <v>1700411</v>
      </c>
      <c r="F1420" s="1">
        <f t="shared" si="113"/>
        <v>1699983.2401726558</v>
      </c>
      <c r="H1420" s="5">
        <f t="shared" si="114"/>
        <v>2.5156260888938774E-4</v>
      </c>
    </row>
    <row r="1421" spans="1:8">
      <c r="A1421" s="3" t="s">
        <v>1465</v>
      </c>
      <c r="B1421" s="1">
        <f t="shared" si="110"/>
        <v>6</v>
      </c>
      <c r="C1421" s="1">
        <f t="shared" si="111"/>
        <v>82484</v>
      </c>
      <c r="D1421" s="1">
        <f t="shared" si="112"/>
        <v>1702385</v>
      </c>
      <c r="F1421" s="1">
        <f t="shared" si="113"/>
        <v>1701949.9505091168</v>
      </c>
      <c r="H1421" s="5">
        <f t="shared" si="114"/>
        <v>2.5555293948386991E-4</v>
      </c>
    </row>
    <row r="1422" spans="1:8">
      <c r="A1422" s="3" t="s">
        <v>1466</v>
      </c>
      <c r="B1422" s="1">
        <f t="shared" si="110"/>
        <v>6</v>
      </c>
      <c r="C1422" s="1">
        <f t="shared" si="111"/>
        <v>82464</v>
      </c>
      <c r="D1422" s="1">
        <f t="shared" si="112"/>
        <v>1704349</v>
      </c>
      <c r="F1422" s="1">
        <f t="shared" si="113"/>
        <v>1703917.0470081414</v>
      </c>
      <c r="H1422" s="5">
        <f t="shared" si="114"/>
        <v>2.53441631883253E-4</v>
      </c>
    </row>
    <row r="1423" spans="1:8">
      <c r="A1423" s="3" t="s">
        <v>1467</v>
      </c>
      <c r="B1423" s="1">
        <f t="shared" si="110"/>
        <v>6</v>
      </c>
      <c r="C1423" s="1">
        <f t="shared" si="111"/>
        <v>82444</v>
      </c>
      <c r="D1423" s="1">
        <f t="shared" si="112"/>
        <v>1706313</v>
      </c>
      <c r="F1423" s="1">
        <f t="shared" si="113"/>
        <v>1705884.5298392358</v>
      </c>
      <c r="H1423" s="5">
        <f t="shared" si="114"/>
        <v>2.5110877123023527E-4</v>
      </c>
    </row>
    <row r="1424" spans="1:8">
      <c r="A1424" s="3" t="s">
        <v>1468</v>
      </c>
      <c r="B1424" s="1">
        <f t="shared" si="110"/>
        <v>6</v>
      </c>
      <c r="C1424" s="1">
        <f t="shared" si="111"/>
        <v>82424</v>
      </c>
      <c r="D1424" s="1">
        <f t="shared" si="112"/>
        <v>1708287</v>
      </c>
      <c r="F1424" s="1">
        <f t="shared" si="113"/>
        <v>1707852.3991720178</v>
      </c>
      <c r="H1424" s="5">
        <f t="shared" si="114"/>
        <v>2.5440738469717533E-4</v>
      </c>
    </row>
    <row r="1425" spans="1:8">
      <c r="A1425" s="3" t="s">
        <v>1469</v>
      </c>
      <c r="B1425" s="1">
        <f t="shared" si="110"/>
        <v>6</v>
      </c>
      <c r="C1425" s="1">
        <f t="shared" si="111"/>
        <v>82404</v>
      </c>
      <c r="D1425" s="1">
        <f t="shared" si="112"/>
        <v>1710251</v>
      </c>
      <c r="F1425" s="1">
        <f t="shared" si="113"/>
        <v>1709820.6551762247</v>
      </c>
      <c r="H1425" s="5">
        <f t="shared" si="114"/>
        <v>2.5162670495462204E-4</v>
      </c>
    </row>
    <row r="1426" spans="1:8">
      <c r="A1426" s="3" t="s">
        <v>1470</v>
      </c>
      <c r="B1426" s="1">
        <f t="shared" si="110"/>
        <v>6</v>
      </c>
      <c r="C1426" s="1">
        <f t="shared" si="111"/>
        <v>82384</v>
      </c>
      <c r="D1426" s="1">
        <f t="shared" si="112"/>
        <v>1712225</v>
      </c>
      <c r="F1426" s="1">
        <f t="shared" si="113"/>
        <v>1711789.2980217109</v>
      </c>
      <c r="H1426" s="5">
        <f t="shared" si="114"/>
        <v>2.5446537592258993E-4</v>
      </c>
    </row>
    <row r="1427" spans="1:8">
      <c r="A1427" s="3" t="s">
        <v>1471</v>
      </c>
      <c r="B1427" s="1">
        <f t="shared" si="110"/>
        <v>6</v>
      </c>
      <c r="C1427" s="1">
        <f t="shared" si="111"/>
        <v>82364</v>
      </c>
      <c r="D1427" s="1">
        <f t="shared" si="112"/>
        <v>1714189</v>
      </c>
      <c r="F1427" s="1">
        <f t="shared" si="113"/>
        <v>1713758.32787845</v>
      </c>
      <c r="H1427" s="5">
        <f t="shared" si="114"/>
        <v>2.5123957833701911E-4</v>
      </c>
    </row>
    <row r="1428" spans="1:8">
      <c r="A1428" s="3" t="s">
        <v>1472</v>
      </c>
      <c r="B1428" s="1">
        <f t="shared" si="110"/>
        <v>6</v>
      </c>
      <c r="C1428" s="1">
        <f t="shared" si="111"/>
        <v>82344</v>
      </c>
      <c r="D1428" s="1">
        <f t="shared" si="112"/>
        <v>1716153</v>
      </c>
      <c r="F1428" s="1">
        <f t="shared" si="113"/>
        <v>1715727.7449165231</v>
      </c>
      <c r="H1428" s="5">
        <f t="shared" si="114"/>
        <v>2.4779555405426659E-4</v>
      </c>
    </row>
    <row r="1429" spans="1:8">
      <c r="A1429" s="3" t="s">
        <v>1473</v>
      </c>
      <c r="B1429" s="1">
        <f t="shared" si="110"/>
        <v>6</v>
      </c>
      <c r="C1429" s="1">
        <f t="shared" si="111"/>
        <v>82324</v>
      </c>
      <c r="D1429" s="1">
        <f t="shared" si="112"/>
        <v>1718127</v>
      </c>
      <c r="F1429" s="1">
        <f t="shared" si="113"/>
        <v>1717697.5493061345</v>
      </c>
      <c r="H1429" s="5">
        <f t="shared" si="114"/>
        <v>2.499528229668351E-4</v>
      </c>
    </row>
    <row r="1430" spans="1:8">
      <c r="A1430" s="3" t="s">
        <v>1474</v>
      </c>
      <c r="B1430" s="1">
        <f t="shared" si="110"/>
        <v>6</v>
      </c>
      <c r="C1430" s="1">
        <f t="shared" si="111"/>
        <v>82304</v>
      </c>
      <c r="D1430" s="1">
        <f t="shared" si="112"/>
        <v>1720091</v>
      </c>
      <c r="F1430" s="1">
        <f t="shared" si="113"/>
        <v>1719667.7412175967</v>
      </c>
      <c r="H1430" s="5">
        <f t="shared" si="114"/>
        <v>2.4606766874735739E-4</v>
      </c>
    </row>
    <row r="1431" spans="1:8">
      <c r="A1431" s="3" t="s">
        <v>1475</v>
      </c>
      <c r="B1431" s="1">
        <f t="shared" si="110"/>
        <v>6</v>
      </c>
      <c r="C1431" s="1">
        <f t="shared" si="111"/>
        <v>82284</v>
      </c>
      <c r="D1431" s="1">
        <f t="shared" si="112"/>
        <v>1722065</v>
      </c>
      <c r="F1431" s="1">
        <f t="shared" si="113"/>
        <v>1721638.3208213456</v>
      </c>
      <c r="H1431" s="5">
        <f t="shared" si="114"/>
        <v>2.4777181967837979E-4</v>
      </c>
    </row>
    <row r="1432" spans="1:8">
      <c r="A1432" s="3" t="s">
        <v>1476</v>
      </c>
      <c r="B1432" s="1">
        <f t="shared" si="110"/>
        <v>6</v>
      </c>
      <c r="C1432" s="1">
        <f t="shared" si="111"/>
        <v>82264</v>
      </c>
      <c r="D1432" s="1">
        <f t="shared" si="112"/>
        <v>1724029</v>
      </c>
      <c r="F1432" s="1">
        <f t="shared" si="113"/>
        <v>1723609.2882879297</v>
      </c>
      <c r="H1432" s="5">
        <f t="shared" si="114"/>
        <v>2.4344817405639644E-4</v>
      </c>
    </row>
    <row r="1433" spans="1:8">
      <c r="A1433" s="3" t="s">
        <v>1477</v>
      </c>
      <c r="B1433" s="1">
        <f t="shared" si="110"/>
        <v>6</v>
      </c>
      <c r="C1433" s="1">
        <f t="shared" si="111"/>
        <v>82244</v>
      </c>
      <c r="D1433" s="1">
        <f t="shared" si="112"/>
        <v>1725993</v>
      </c>
      <c r="F1433" s="1">
        <f t="shared" si="113"/>
        <v>1725580.6437880213</v>
      </c>
      <c r="H1433" s="5">
        <f t="shared" si="114"/>
        <v>2.3890955060577263E-4</v>
      </c>
    </row>
    <row r="1434" spans="1:8">
      <c r="A1434" s="3" t="s">
        <v>1478</v>
      </c>
      <c r="B1434" s="1">
        <f t="shared" si="110"/>
        <v>6</v>
      </c>
      <c r="C1434" s="1">
        <f t="shared" si="111"/>
        <v>82224</v>
      </c>
      <c r="D1434" s="1">
        <f t="shared" si="112"/>
        <v>1727967</v>
      </c>
      <c r="F1434" s="1">
        <f t="shared" si="113"/>
        <v>1727552.3874924053</v>
      </c>
      <c r="H1434" s="5">
        <f t="shared" si="114"/>
        <v>2.3994237597983604E-4</v>
      </c>
    </row>
    <row r="1435" spans="1:8">
      <c r="A1435" s="3" t="s">
        <v>1479</v>
      </c>
      <c r="B1435" s="1">
        <f t="shared" si="110"/>
        <v>6</v>
      </c>
      <c r="C1435" s="1">
        <f t="shared" si="111"/>
        <v>82204</v>
      </c>
      <c r="D1435" s="1">
        <f t="shared" si="112"/>
        <v>1729931</v>
      </c>
      <c r="F1435" s="1">
        <f t="shared" si="113"/>
        <v>1729524.51957197</v>
      </c>
      <c r="H1435" s="5">
        <f t="shared" si="114"/>
        <v>2.3496915659064778E-4</v>
      </c>
    </row>
    <row r="1436" spans="1:8">
      <c r="A1436" s="3" t="s">
        <v>1480</v>
      </c>
      <c r="B1436" s="1">
        <f t="shared" si="110"/>
        <v>6</v>
      </c>
      <c r="C1436" s="1">
        <f t="shared" si="111"/>
        <v>82184</v>
      </c>
      <c r="D1436" s="1">
        <f t="shared" si="112"/>
        <v>1731895</v>
      </c>
      <c r="F1436" s="1">
        <f t="shared" si="113"/>
        <v>1731497.0401977417</v>
      </c>
      <c r="H1436" s="5">
        <f t="shared" si="114"/>
        <v>2.2978286920297944E-4</v>
      </c>
    </row>
    <row r="1437" spans="1:8">
      <c r="A1437" s="3" t="s">
        <v>1481</v>
      </c>
      <c r="B1437" s="1">
        <f t="shared" si="110"/>
        <v>6</v>
      </c>
      <c r="C1437" s="1">
        <f t="shared" si="111"/>
        <v>82164</v>
      </c>
      <c r="D1437" s="1">
        <f t="shared" si="112"/>
        <v>1733869</v>
      </c>
      <c r="F1437" s="1">
        <f t="shared" si="113"/>
        <v>1733469.9495408551</v>
      </c>
      <c r="H1437" s="5">
        <f t="shared" si="114"/>
        <v>2.3015029344481609E-4</v>
      </c>
    </row>
    <row r="1438" spans="1:8">
      <c r="A1438" s="3" t="s">
        <v>1482</v>
      </c>
      <c r="B1438" s="1">
        <f t="shared" si="110"/>
        <v>6</v>
      </c>
      <c r="C1438" s="1">
        <f t="shared" si="111"/>
        <v>82144</v>
      </c>
      <c r="D1438" s="1">
        <f t="shared" si="112"/>
        <v>1735833</v>
      </c>
      <c r="F1438" s="1">
        <f t="shared" si="113"/>
        <v>1735443.247772553</v>
      </c>
      <c r="H1438" s="5">
        <f t="shared" si="114"/>
        <v>2.2453325144008421E-4</v>
      </c>
    </row>
    <row r="1439" spans="1:8">
      <c r="A1439" s="3" t="s">
        <v>1483</v>
      </c>
      <c r="B1439" s="1">
        <f t="shared" si="110"/>
        <v>6</v>
      </c>
      <c r="C1439" s="1">
        <f t="shared" si="111"/>
        <v>82124</v>
      </c>
      <c r="D1439" s="1">
        <f t="shared" si="112"/>
        <v>1737807</v>
      </c>
      <c r="F1439" s="1">
        <f t="shared" si="113"/>
        <v>1737416.935064211</v>
      </c>
      <c r="H1439" s="5">
        <f t="shared" si="114"/>
        <v>2.2445814511564167E-4</v>
      </c>
    </row>
    <row r="1440" spans="1:8">
      <c r="A1440" s="3" t="s">
        <v>1484</v>
      </c>
      <c r="B1440" s="1">
        <f t="shared" si="110"/>
        <v>6</v>
      </c>
      <c r="C1440" s="1">
        <f t="shared" si="111"/>
        <v>82104</v>
      </c>
      <c r="D1440" s="1">
        <f t="shared" si="112"/>
        <v>1739771</v>
      </c>
      <c r="F1440" s="1">
        <f t="shared" si="113"/>
        <v>1739391.0115873129</v>
      </c>
      <c r="H1440" s="5">
        <f t="shared" si="114"/>
        <v>2.1841289036723184E-4</v>
      </c>
    </row>
    <row r="1441" spans="1:8">
      <c r="A1441" s="3" t="s">
        <v>1485</v>
      </c>
      <c r="B1441" s="1">
        <f t="shared" si="110"/>
        <v>6</v>
      </c>
      <c r="C1441" s="1">
        <f t="shared" si="111"/>
        <v>82084</v>
      </c>
      <c r="D1441" s="1">
        <f t="shared" si="112"/>
        <v>1741735</v>
      </c>
      <c r="F1441" s="1">
        <f t="shared" si="113"/>
        <v>1741365.4775134609</v>
      </c>
      <c r="H1441" s="5">
        <f t="shared" si="114"/>
        <v>2.1215769708887513E-4</v>
      </c>
    </row>
    <row r="1442" spans="1:8">
      <c r="A1442" s="3" t="s">
        <v>1486</v>
      </c>
      <c r="B1442" s="1">
        <f t="shared" si="110"/>
        <v>6</v>
      </c>
      <c r="C1442" s="1">
        <f t="shared" si="111"/>
        <v>82064</v>
      </c>
      <c r="D1442" s="1">
        <f t="shared" si="112"/>
        <v>1743709</v>
      </c>
      <c r="F1442" s="1">
        <f t="shared" si="113"/>
        <v>1743340.3330143706</v>
      </c>
      <c r="H1442" s="5">
        <f t="shared" si="114"/>
        <v>2.114268984270651E-4</v>
      </c>
    </row>
    <row r="1443" spans="1:8">
      <c r="A1443" s="3" t="s">
        <v>1487</v>
      </c>
      <c r="B1443" s="1">
        <f t="shared" si="110"/>
        <v>6</v>
      </c>
      <c r="C1443" s="1">
        <f t="shared" si="111"/>
        <v>82044</v>
      </c>
      <c r="D1443" s="1">
        <f t="shared" si="112"/>
        <v>1745673</v>
      </c>
      <c r="F1443" s="1">
        <f t="shared" si="113"/>
        <v>1745315.5782618898</v>
      </c>
      <c r="H1443" s="5">
        <f t="shared" si="114"/>
        <v>2.0474724539489919E-4</v>
      </c>
    </row>
    <row r="1444" spans="1:8">
      <c r="A1444" s="3" t="s">
        <v>1488</v>
      </c>
      <c r="B1444" s="1">
        <f t="shared" si="110"/>
        <v>6</v>
      </c>
      <c r="C1444" s="1">
        <f t="shared" si="111"/>
        <v>82024</v>
      </c>
      <c r="D1444" s="1">
        <f t="shared" si="112"/>
        <v>1747647</v>
      </c>
      <c r="F1444" s="1">
        <f t="shared" si="113"/>
        <v>1747291.2134279651</v>
      </c>
      <c r="H1444" s="5">
        <f t="shared" si="114"/>
        <v>2.0358034090118678E-4</v>
      </c>
    </row>
    <row r="1445" spans="1:8">
      <c r="A1445" s="3" t="s">
        <v>1489</v>
      </c>
      <c r="B1445" s="1">
        <f t="shared" si="110"/>
        <v>6</v>
      </c>
      <c r="C1445" s="1">
        <f t="shared" si="111"/>
        <v>82004</v>
      </c>
      <c r="D1445" s="1">
        <f t="shared" si="112"/>
        <v>1749611</v>
      </c>
      <c r="F1445" s="1">
        <f t="shared" si="113"/>
        <v>1749267.238684671</v>
      </c>
      <c r="H1445" s="5">
        <f t="shared" si="114"/>
        <v>1.9647871174163878E-4</v>
      </c>
    </row>
    <row r="1446" spans="1:8">
      <c r="A1446" s="3" t="s">
        <v>1490</v>
      </c>
      <c r="B1446" s="1">
        <f t="shared" si="110"/>
        <v>6</v>
      </c>
      <c r="C1446" s="1">
        <f t="shared" si="111"/>
        <v>81984</v>
      </c>
      <c r="D1446" s="1">
        <f t="shared" si="112"/>
        <v>1751575</v>
      </c>
      <c r="F1446" s="1">
        <f t="shared" si="113"/>
        <v>1751243.6542042051</v>
      </c>
      <c r="H1446" s="5">
        <f t="shared" si="114"/>
        <v>1.8917020155851495E-4</v>
      </c>
    </row>
    <row r="1447" spans="1:8">
      <c r="A1447" s="3" t="s">
        <v>1491</v>
      </c>
      <c r="B1447" s="1">
        <f t="shared" si="110"/>
        <v>6</v>
      </c>
      <c r="C1447" s="1">
        <f t="shared" si="111"/>
        <v>81964</v>
      </c>
      <c r="D1447" s="1">
        <f t="shared" si="112"/>
        <v>1753549</v>
      </c>
      <c r="F1447" s="1">
        <f t="shared" si="113"/>
        <v>1753220.4601588736</v>
      </c>
      <c r="H1447" s="5">
        <f t="shared" si="114"/>
        <v>1.8735709188988603E-4</v>
      </c>
    </row>
    <row r="1448" spans="1:8">
      <c r="A1448" s="3" t="s">
        <v>1492</v>
      </c>
      <c r="B1448" s="1">
        <f t="shared" si="110"/>
        <v>6</v>
      </c>
      <c r="C1448" s="1">
        <f t="shared" si="111"/>
        <v>81944</v>
      </c>
      <c r="D1448" s="1">
        <f t="shared" si="112"/>
        <v>1755513</v>
      </c>
      <c r="F1448" s="1">
        <f t="shared" si="113"/>
        <v>1755197.6567211002</v>
      </c>
      <c r="H1448" s="5">
        <f t="shared" si="114"/>
        <v>1.7963027268940124E-4</v>
      </c>
    </row>
    <row r="1449" spans="1:8">
      <c r="A1449" s="3" t="s">
        <v>1493</v>
      </c>
      <c r="B1449" s="1">
        <f t="shared" si="110"/>
        <v>6</v>
      </c>
      <c r="C1449" s="1">
        <f t="shared" si="111"/>
        <v>81924</v>
      </c>
      <c r="D1449" s="1">
        <f t="shared" si="112"/>
        <v>1757477</v>
      </c>
      <c r="F1449" s="1">
        <f t="shared" si="113"/>
        <v>1757175.2440634319</v>
      </c>
      <c r="H1449" s="5">
        <f t="shared" si="114"/>
        <v>1.7169837020236239E-4</v>
      </c>
    </row>
    <row r="1450" spans="1:8">
      <c r="A1450" s="3" t="s">
        <v>1494</v>
      </c>
      <c r="B1450" s="1">
        <f t="shared" si="110"/>
        <v>6</v>
      </c>
      <c r="C1450" s="1">
        <f t="shared" si="111"/>
        <v>81904</v>
      </c>
      <c r="D1450" s="1">
        <f t="shared" si="112"/>
        <v>1759451</v>
      </c>
      <c r="F1450" s="1">
        <f t="shared" si="113"/>
        <v>1759153.2223585341</v>
      </c>
      <c r="H1450" s="5">
        <f t="shared" si="114"/>
        <v>1.692446345285475E-4</v>
      </c>
    </row>
    <row r="1451" spans="1:8">
      <c r="A1451" s="3" t="s">
        <v>1495</v>
      </c>
      <c r="B1451" s="1">
        <f t="shared" si="110"/>
        <v>6</v>
      </c>
      <c r="C1451" s="1">
        <f t="shared" si="111"/>
        <v>81884</v>
      </c>
      <c r="D1451" s="1">
        <f t="shared" si="112"/>
        <v>1761415</v>
      </c>
      <c r="F1451" s="1">
        <f t="shared" si="113"/>
        <v>1761131.5917791945</v>
      </c>
      <c r="H1451" s="5">
        <f t="shared" si="114"/>
        <v>1.60898039817681E-4</v>
      </c>
    </row>
    <row r="1452" spans="1:8">
      <c r="A1452" s="3" t="s">
        <v>1496</v>
      </c>
      <c r="B1452" s="1">
        <f t="shared" si="110"/>
        <v>6</v>
      </c>
      <c r="C1452" s="1">
        <f t="shared" si="111"/>
        <v>81864</v>
      </c>
      <c r="D1452" s="1">
        <f t="shared" si="112"/>
        <v>1763389</v>
      </c>
      <c r="F1452" s="1">
        <f t="shared" si="113"/>
        <v>1763110.3524983055</v>
      </c>
      <c r="H1452" s="5">
        <f t="shared" si="114"/>
        <v>1.5801816938548679E-4</v>
      </c>
    </row>
    <row r="1453" spans="1:8">
      <c r="A1453" s="3" t="s">
        <v>1497</v>
      </c>
      <c r="B1453" s="1">
        <f t="shared" si="110"/>
        <v>6</v>
      </c>
      <c r="C1453" s="1">
        <f t="shared" si="111"/>
        <v>81844</v>
      </c>
      <c r="D1453" s="1">
        <f t="shared" si="112"/>
        <v>1765353</v>
      </c>
      <c r="F1453" s="1">
        <f t="shared" si="113"/>
        <v>1765089.5046888907</v>
      </c>
      <c r="H1453" s="5">
        <f t="shared" si="114"/>
        <v>1.4925927625202955E-4</v>
      </c>
    </row>
    <row r="1454" spans="1:8">
      <c r="A1454" s="3" t="s">
        <v>1498</v>
      </c>
      <c r="B1454" s="1">
        <f t="shared" si="110"/>
        <v>6</v>
      </c>
      <c r="C1454" s="1">
        <f t="shared" si="111"/>
        <v>81824</v>
      </c>
      <c r="D1454" s="1">
        <f t="shared" si="112"/>
        <v>1767317</v>
      </c>
      <c r="F1454" s="1">
        <f t="shared" si="113"/>
        <v>1767069.048524088</v>
      </c>
      <c r="H1454" s="5">
        <f t="shared" si="114"/>
        <v>1.402982463881729E-4</v>
      </c>
    </row>
    <row r="1455" spans="1:8">
      <c r="A1455" s="3" t="s">
        <v>1499</v>
      </c>
      <c r="B1455" s="1">
        <f t="shared" si="110"/>
        <v>6</v>
      </c>
      <c r="C1455" s="1">
        <f t="shared" si="111"/>
        <v>81804</v>
      </c>
      <c r="D1455" s="1">
        <f t="shared" si="112"/>
        <v>1769291</v>
      </c>
      <c r="F1455" s="1">
        <f t="shared" si="113"/>
        <v>1769048.984177158</v>
      </c>
      <c r="H1455" s="5">
        <f t="shared" si="114"/>
        <v>1.3678689533944314E-4</v>
      </c>
    </row>
    <row r="1456" spans="1:8">
      <c r="A1456" s="3" t="s">
        <v>1500</v>
      </c>
      <c r="B1456" s="1">
        <f t="shared" si="110"/>
        <v>6</v>
      </c>
      <c r="C1456" s="1">
        <f t="shared" si="111"/>
        <v>81784</v>
      </c>
      <c r="D1456" s="1">
        <f t="shared" si="112"/>
        <v>1771255</v>
      </c>
      <c r="F1456" s="1">
        <f t="shared" si="113"/>
        <v>1771029.3118214749</v>
      </c>
      <c r="H1456" s="5">
        <f t="shared" si="114"/>
        <v>1.2741710173017068E-4</v>
      </c>
    </row>
    <row r="1457" spans="1:8">
      <c r="A1457" s="3" t="s">
        <v>1501</v>
      </c>
      <c r="B1457" s="1">
        <f t="shared" si="110"/>
        <v>6</v>
      </c>
      <c r="C1457" s="1">
        <f t="shared" si="111"/>
        <v>81764</v>
      </c>
      <c r="D1457" s="1">
        <f t="shared" si="112"/>
        <v>1773229</v>
      </c>
      <c r="F1457" s="1">
        <f t="shared" si="113"/>
        <v>1773010.0316305303</v>
      </c>
      <c r="H1457" s="5">
        <f t="shared" si="114"/>
        <v>1.2348566906459634E-4</v>
      </c>
    </row>
    <row r="1458" spans="1:8">
      <c r="A1458" s="3" t="s">
        <v>1502</v>
      </c>
      <c r="B1458" s="1">
        <f t="shared" si="110"/>
        <v>6</v>
      </c>
      <c r="C1458" s="1">
        <f t="shared" si="111"/>
        <v>81744</v>
      </c>
      <c r="D1458" s="1">
        <f t="shared" si="112"/>
        <v>1775193</v>
      </c>
      <c r="F1458" s="1">
        <f t="shared" si="113"/>
        <v>1774991.143777949</v>
      </c>
      <c r="H1458" s="5">
        <f t="shared" si="114"/>
        <v>1.1370945133907297E-4</v>
      </c>
    </row>
    <row r="1459" spans="1:8">
      <c r="A1459" s="3" t="s">
        <v>1503</v>
      </c>
      <c r="B1459" s="1">
        <f t="shared" si="110"/>
        <v>6</v>
      </c>
      <c r="C1459" s="1">
        <f t="shared" si="111"/>
        <v>81724</v>
      </c>
      <c r="D1459" s="1">
        <f t="shared" si="112"/>
        <v>1777157</v>
      </c>
      <c r="F1459" s="1">
        <f t="shared" si="113"/>
        <v>1776972.6484374597</v>
      </c>
      <c r="H1459" s="5">
        <f t="shared" si="114"/>
        <v>1.0373397653683928E-4</v>
      </c>
    </row>
    <row r="1460" spans="1:8">
      <c r="A1460" s="3" t="s">
        <v>1504</v>
      </c>
      <c r="B1460" s="1">
        <f t="shared" si="110"/>
        <v>6</v>
      </c>
      <c r="C1460" s="1">
        <f t="shared" si="111"/>
        <v>81704</v>
      </c>
      <c r="D1460" s="1">
        <f t="shared" si="112"/>
        <v>1779131</v>
      </c>
      <c r="F1460" s="1">
        <f t="shared" si="113"/>
        <v>1778954.545782913</v>
      </c>
      <c r="H1460" s="5">
        <f t="shared" si="114"/>
        <v>9.9180002533265843E-5</v>
      </c>
    </row>
    <row r="1461" spans="1:8">
      <c r="A1461" s="3" t="s">
        <v>1505</v>
      </c>
      <c r="B1461" s="1">
        <f t="shared" si="110"/>
        <v>6</v>
      </c>
      <c r="C1461" s="1">
        <f t="shared" si="111"/>
        <v>81684</v>
      </c>
      <c r="D1461" s="1">
        <f t="shared" si="112"/>
        <v>1781095</v>
      </c>
      <c r="F1461" s="1">
        <f t="shared" si="113"/>
        <v>1780936.835988289</v>
      </c>
      <c r="H1461" s="5">
        <f t="shared" si="114"/>
        <v>8.8801558429517735E-5</v>
      </c>
    </row>
    <row r="1462" spans="1:8">
      <c r="A1462" s="3" t="s">
        <v>1506</v>
      </c>
      <c r="B1462" s="1">
        <f t="shared" si="110"/>
        <v>6</v>
      </c>
      <c r="C1462" s="1">
        <f t="shared" si="111"/>
        <v>81664</v>
      </c>
      <c r="D1462" s="1">
        <f t="shared" si="112"/>
        <v>1783059</v>
      </c>
      <c r="F1462" s="1">
        <f t="shared" si="113"/>
        <v>1782919.5192276742</v>
      </c>
      <c r="H1462" s="5">
        <f t="shared" si="114"/>
        <v>7.8225550767399777E-5</v>
      </c>
    </row>
    <row r="1463" spans="1:8">
      <c r="A1463" s="3" t="s">
        <v>1507</v>
      </c>
      <c r="B1463" s="1">
        <f t="shared" si="110"/>
        <v>6</v>
      </c>
      <c r="C1463" s="1">
        <f t="shared" si="111"/>
        <v>81644</v>
      </c>
      <c r="D1463" s="1">
        <f t="shared" si="112"/>
        <v>1785033</v>
      </c>
      <c r="F1463" s="1">
        <f t="shared" si="113"/>
        <v>1784902.5956752847</v>
      </c>
      <c r="H1463" s="5">
        <f t="shared" si="114"/>
        <v>7.3054293514606482E-5</v>
      </c>
    </row>
    <row r="1464" spans="1:8">
      <c r="A1464" s="3" t="s">
        <v>1508</v>
      </c>
      <c r="B1464" s="1">
        <f t="shared" si="110"/>
        <v>6</v>
      </c>
      <c r="C1464" s="1">
        <f t="shared" si="111"/>
        <v>81624</v>
      </c>
      <c r="D1464" s="1">
        <f t="shared" si="112"/>
        <v>1786997</v>
      </c>
      <c r="F1464" s="1">
        <f t="shared" si="113"/>
        <v>1786886.0655054541</v>
      </c>
      <c r="H1464" s="5">
        <f t="shared" si="114"/>
        <v>6.2078724556289733E-5</v>
      </c>
    </row>
    <row r="1465" spans="1:8">
      <c r="A1465" s="3" t="s">
        <v>1509</v>
      </c>
      <c r="B1465" s="1">
        <f t="shared" si="110"/>
        <v>6</v>
      </c>
      <c r="C1465" s="1">
        <f t="shared" si="111"/>
        <v>81604</v>
      </c>
      <c r="D1465" s="1">
        <f t="shared" si="112"/>
        <v>1788971</v>
      </c>
      <c r="F1465" s="1">
        <f t="shared" si="113"/>
        <v>1788869.9288926336</v>
      </c>
      <c r="H1465" s="5">
        <f t="shared" si="114"/>
        <v>5.6496783551189558E-5</v>
      </c>
    </row>
    <row r="1466" spans="1:8">
      <c r="A1466" s="3" t="s">
        <v>1510</v>
      </c>
      <c r="B1466" s="1">
        <f t="shared" si="110"/>
        <v>6</v>
      </c>
      <c r="C1466" s="1">
        <f t="shared" si="111"/>
        <v>81584</v>
      </c>
      <c r="D1466" s="1">
        <f t="shared" si="112"/>
        <v>1790935</v>
      </c>
      <c r="F1466" s="1">
        <f t="shared" si="113"/>
        <v>1790854.1860114033</v>
      </c>
      <c r="H1466" s="5">
        <f t="shared" si="114"/>
        <v>4.5123909352749596E-5</v>
      </c>
    </row>
    <row r="1467" spans="1:8">
      <c r="A1467" s="3" t="s">
        <v>1511</v>
      </c>
      <c r="B1467" s="1">
        <f t="shared" si="110"/>
        <v>6</v>
      </c>
      <c r="C1467" s="1">
        <f t="shared" si="111"/>
        <v>81564</v>
      </c>
      <c r="D1467" s="1">
        <f t="shared" si="112"/>
        <v>1792900</v>
      </c>
      <c r="F1467" s="1">
        <f t="shared" si="113"/>
        <v>1792838.8370364462</v>
      </c>
      <c r="H1467" s="5">
        <f t="shared" si="114"/>
        <v>3.4113984914829304E-5</v>
      </c>
    </row>
    <row r="1468" spans="1:8">
      <c r="A1468" s="3" t="s">
        <v>1512</v>
      </c>
      <c r="B1468" s="1">
        <f t="shared" si="110"/>
        <v>6</v>
      </c>
      <c r="C1468" s="1">
        <f t="shared" si="111"/>
        <v>81544</v>
      </c>
      <c r="D1468" s="1">
        <f t="shared" si="112"/>
        <v>1794874</v>
      </c>
      <c r="F1468" s="1">
        <f t="shared" si="113"/>
        <v>1794823.8821425778</v>
      </c>
      <c r="H1468" s="5">
        <f t="shared" si="114"/>
        <v>2.7922771972970806E-5</v>
      </c>
    </row>
    <row r="1469" spans="1:8">
      <c r="A1469" s="3" t="s">
        <v>1513</v>
      </c>
      <c r="B1469" s="1">
        <f t="shared" si="110"/>
        <v>6</v>
      </c>
      <c r="C1469" s="1">
        <f t="shared" si="111"/>
        <v>81524</v>
      </c>
      <c r="D1469" s="1">
        <f t="shared" si="112"/>
        <v>1796838</v>
      </c>
      <c r="F1469" s="1">
        <f t="shared" si="113"/>
        <v>1796809.3215047375</v>
      </c>
      <c r="H1469" s="5">
        <f t="shared" si="114"/>
        <v>1.596053470736742E-5</v>
      </c>
    </row>
    <row r="1470" spans="1:8">
      <c r="A1470" s="3" t="s">
        <v>1514</v>
      </c>
      <c r="B1470" s="1">
        <f t="shared" si="110"/>
        <v>6</v>
      </c>
      <c r="C1470" s="1">
        <f t="shared" si="111"/>
        <v>81504</v>
      </c>
      <c r="D1470" s="1">
        <f t="shared" si="112"/>
        <v>1798812</v>
      </c>
      <c r="F1470" s="1">
        <f t="shared" si="113"/>
        <v>1798795.1552979772</v>
      </c>
      <c r="H1470" s="5">
        <f t="shared" si="114"/>
        <v>9.3643482603232866E-6</v>
      </c>
    </row>
    <row r="1471" spans="1:8">
      <c r="A1471" s="3" t="s">
        <v>1515</v>
      </c>
      <c r="B1471" s="1">
        <f t="shared" si="110"/>
        <v>6</v>
      </c>
      <c r="C1471" s="1">
        <f t="shared" si="111"/>
        <v>81484</v>
      </c>
      <c r="D1471" s="1">
        <f t="shared" si="112"/>
        <v>1800798</v>
      </c>
      <c r="F1471" s="1">
        <f t="shared" si="113"/>
        <v>1800781.3836974672</v>
      </c>
      <c r="H1471" s="5">
        <f t="shared" si="114"/>
        <v>9.2271884646930873E-6</v>
      </c>
    </row>
    <row r="1472" spans="1:8">
      <c r="A1472" s="3" t="s">
        <v>1516</v>
      </c>
      <c r="B1472" s="1">
        <f t="shared" si="110"/>
        <v>6</v>
      </c>
      <c r="C1472" s="1">
        <f t="shared" si="111"/>
        <v>81464</v>
      </c>
      <c r="D1472" s="1">
        <f t="shared" si="112"/>
        <v>1802800</v>
      </c>
      <c r="F1472" s="1">
        <f t="shared" si="113"/>
        <v>1802768.0068785155</v>
      </c>
      <c r="H1472" s="5">
        <f t="shared" si="114"/>
        <v>1.7746350945488886E-5</v>
      </c>
    </row>
    <row r="1473" spans="1:8">
      <c r="A1473" s="3" t="s">
        <v>1517</v>
      </c>
      <c r="B1473" s="1">
        <f t="shared" si="110"/>
        <v>6</v>
      </c>
      <c r="C1473" s="1">
        <f t="shared" si="111"/>
        <v>81444</v>
      </c>
      <c r="D1473" s="1">
        <f t="shared" si="112"/>
        <v>1804811</v>
      </c>
      <c r="F1473" s="1">
        <f t="shared" si="113"/>
        <v>1804755.0250165286</v>
      </c>
      <c r="H1473" s="5">
        <f t="shared" si="114"/>
        <v>3.1014318657990082E-5</v>
      </c>
    </row>
    <row r="1474" spans="1:8">
      <c r="A1474" s="3" t="s">
        <v>1518</v>
      </c>
      <c r="B1474" s="1">
        <f t="shared" si="110"/>
        <v>6</v>
      </c>
      <c r="C1474" s="1">
        <f t="shared" si="111"/>
        <v>81424</v>
      </c>
      <c r="D1474" s="1">
        <f t="shared" si="112"/>
        <v>1806813</v>
      </c>
      <c r="F1474" s="1">
        <f t="shared" si="113"/>
        <v>1806742.438287046</v>
      </c>
      <c r="H1474" s="5">
        <f t="shared" si="114"/>
        <v>3.9053135523134117E-5</v>
      </c>
    </row>
    <row r="1475" spans="1:8">
      <c r="A1475" s="3" t="s">
        <v>1519</v>
      </c>
      <c r="B1475" s="1">
        <f t="shared" si="110"/>
        <v>6</v>
      </c>
      <c r="C1475" s="1">
        <f t="shared" si="111"/>
        <v>81404</v>
      </c>
      <c r="D1475" s="1">
        <f t="shared" si="112"/>
        <v>1808815</v>
      </c>
      <c r="F1475" s="1">
        <f t="shared" si="113"/>
        <v>1808730.2468657349</v>
      </c>
      <c r="H1475" s="5">
        <f t="shared" si="114"/>
        <v>4.6855612246181268E-5</v>
      </c>
    </row>
    <row r="1476" spans="1:8">
      <c r="A1476" s="3" t="s">
        <v>1520</v>
      </c>
      <c r="B1476" s="1">
        <f t="shared" ref="B1476:B1539" si="115">IF(ISERROR(SEARCH(" ",A1476)), 0, SEARCH(" ",A1476))</f>
        <v>6</v>
      </c>
      <c r="C1476" s="1">
        <f t="shared" ref="C1476:C1539" si="116">IF(0=B1476,-1,LEFT(A1476,B1476-1)+0)</f>
        <v>81384</v>
      </c>
      <c r="D1476" s="1">
        <f t="shared" ref="D1476:D1539" si="117">IF(B1476=0,-1,RIGHT(A1476,LEN(A1476)-B1476)+0)</f>
        <v>1810827</v>
      </c>
      <c r="F1476" s="1">
        <f t="shared" ref="F1476:F1539" si="118">IF(C1476&lt;0,443300000,44330*(1-POWER(C1476/$A$1,1/5.255))*1000)</f>
        <v>1810718.450928366</v>
      </c>
      <c r="H1476" s="5">
        <f t="shared" ref="H1476:H1539" si="119">IF(D1476&gt;0,ABS((F1476-D1476)/D1476),0)</f>
        <v>5.9944473786814239E-5</v>
      </c>
    </row>
    <row r="1477" spans="1:8">
      <c r="A1477" s="3" t="s">
        <v>1521</v>
      </c>
      <c r="B1477" s="1">
        <f t="shared" si="115"/>
        <v>6</v>
      </c>
      <c r="C1477" s="1">
        <f t="shared" si="116"/>
        <v>81364</v>
      </c>
      <c r="D1477" s="1">
        <f t="shared" si="117"/>
        <v>1812829</v>
      </c>
      <c r="F1477" s="1">
        <f t="shared" si="118"/>
        <v>1812707.0506508527</v>
      </c>
      <c r="H1477" s="5">
        <f t="shared" si="119"/>
        <v>6.7270188830423409E-5</v>
      </c>
    </row>
    <row r="1478" spans="1:8">
      <c r="A1478" s="3" t="s">
        <v>1522</v>
      </c>
      <c r="B1478" s="1">
        <f t="shared" si="115"/>
        <v>6</v>
      </c>
      <c r="C1478" s="1">
        <f t="shared" si="116"/>
        <v>81344</v>
      </c>
      <c r="D1478" s="1">
        <f t="shared" si="117"/>
        <v>1814841</v>
      </c>
      <c r="F1478" s="1">
        <f t="shared" si="118"/>
        <v>1814696.046209207</v>
      </c>
      <c r="H1478" s="5">
        <f t="shared" si="119"/>
        <v>7.9871344538151015E-5</v>
      </c>
    </row>
    <row r="1479" spans="1:8">
      <c r="A1479" s="3" t="s">
        <v>1523</v>
      </c>
      <c r="B1479" s="1">
        <f t="shared" si="115"/>
        <v>6</v>
      </c>
      <c r="C1479" s="1">
        <f t="shared" si="116"/>
        <v>81324</v>
      </c>
      <c r="D1479" s="1">
        <f t="shared" si="117"/>
        <v>1816842</v>
      </c>
      <c r="F1479" s="1">
        <f t="shared" si="118"/>
        <v>1816685.4377795784</v>
      </c>
      <c r="H1479" s="5">
        <f t="shared" si="119"/>
        <v>8.6172721910666812E-5</v>
      </c>
    </row>
    <row r="1480" spans="1:8">
      <c r="A1480" s="3" t="s">
        <v>1524</v>
      </c>
      <c r="B1480" s="1">
        <f t="shared" si="115"/>
        <v>6</v>
      </c>
      <c r="C1480" s="1">
        <f t="shared" si="116"/>
        <v>81304</v>
      </c>
      <c r="D1480" s="1">
        <f t="shared" si="117"/>
        <v>1818844</v>
      </c>
      <c r="F1480" s="1">
        <f t="shared" si="118"/>
        <v>1818675.2255382349</v>
      </c>
      <c r="H1480" s="5">
        <f t="shared" si="119"/>
        <v>9.2792159066459306E-5</v>
      </c>
    </row>
    <row r="1481" spans="1:8">
      <c r="A1481" s="3" t="s">
        <v>1525</v>
      </c>
      <c r="B1481" s="1">
        <f t="shared" si="115"/>
        <v>6</v>
      </c>
      <c r="C1481" s="1">
        <f t="shared" si="116"/>
        <v>81284</v>
      </c>
      <c r="D1481" s="1">
        <f t="shared" si="117"/>
        <v>1820856</v>
      </c>
      <c r="F1481" s="1">
        <f t="shared" si="118"/>
        <v>1820665.4096615668</v>
      </c>
      <c r="H1481" s="5">
        <f t="shared" si="119"/>
        <v>1.0467073641911353E-4</v>
      </c>
    </row>
    <row r="1482" spans="1:8">
      <c r="A1482" s="3" t="s">
        <v>1526</v>
      </c>
      <c r="B1482" s="1">
        <f t="shared" si="115"/>
        <v>6</v>
      </c>
      <c r="C1482" s="1">
        <f t="shared" si="116"/>
        <v>81264</v>
      </c>
      <c r="D1482" s="1">
        <f t="shared" si="117"/>
        <v>1822858</v>
      </c>
      <c r="F1482" s="1">
        <f t="shared" si="118"/>
        <v>1822655.9903260788</v>
      </c>
      <c r="H1482" s="5">
        <f t="shared" si="119"/>
        <v>1.1082030192212368E-4</v>
      </c>
    </row>
    <row r="1483" spans="1:8">
      <c r="A1483" s="3" t="s">
        <v>1527</v>
      </c>
      <c r="B1483" s="1">
        <f t="shared" si="115"/>
        <v>6</v>
      </c>
      <c r="C1483" s="1">
        <f t="shared" si="116"/>
        <v>81244</v>
      </c>
      <c r="D1483" s="1">
        <f t="shared" si="117"/>
        <v>1824870</v>
      </c>
      <c r="F1483" s="1">
        <f t="shared" si="118"/>
        <v>1824646.9677084074</v>
      </c>
      <c r="H1483" s="5">
        <f t="shared" si="119"/>
        <v>1.2221818079784555E-4</v>
      </c>
    </row>
    <row r="1484" spans="1:8">
      <c r="A1484" s="3" t="s">
        <v>1528</v>
      </c>
      <c r="B1484" s="1">
        <f t="shared" si="115"/>
        <v>6</v>
      </c>
      <c r="C1484" s="1">
        <f t="shared" si="116"/>
        <v>81224</v>
      </c>
      <c r="D1484" s="1">
        <f t="shared" si="117"/>
        <v>1826871</v>
      </c>
      <c r="F1484" s="1">
        <f t="shared" si="118"/>
        <v>1826638.3419853123</v>
      </c>
      <c r="H1484" s="5">
        <f t="shared" si="119"/>
        <v>1.2735328038362287E-4</v>
      </c>
    </row>
    <row r="1485" spans="1:8">
      <c r="A1485" s="3" t="s">
        <v>1529</v>
      </c>
      <c r="B1485" s="1">
        <f t="shared" si="115"/>
        <v>6</v>
      </c>
      <c r="C1485" s="1">
        <f t="shared" si="116"/>
        <v>81204</v>
      </c>
      <c r="D1485" s="1">
        <f t="shared" si="117"/>
        <v>1828873</v>
      </c>
      <c r="F1485" s="1">
        <f t="shared" si="118"/>
        <v>1828630.1133336623</v>
      </c>
      <c r="H1485" s="5">
        <f t="shared" si="119"/>
        <v>1.3280674291638985E-4</v>
      </c>
    </row>
    <row r="1486" spans="1:8">
      <c r="A1486" s="3" t="s">
        <v>1530</v>
      </c>
      <c r="B1486" s="1">
        <f t="shared" si="115"/>
        <v>6</v>
      </c>
      <c r="C1486" s="1">
        <f t="shared" si="116"/>
        <v>81184</v>
      </c>
      <c r="D1486" s="1">
        <f t="shared" si="117"/>
        <v>1830885</v>
      </c>
      <c r="F1486" s="1">
        <f t="shared" si="118"/>
        <v>1830622.2819304578</v>
      </c>
      <c r="H1486" s="5">
        <f t="shared" si="119"/>
        <v>1.4349239277300287E-4</v>
      </c>
    </row>
    <row r="1487" spans="1:8">
      <c r="A1487" s="3" t="s">
        <v>1531</v>
      </c>
      <c r="B1487" s="1">
        <f t="shared" si="115"/>
        <v>6</v>
      </c>
      <c r="C1487" s="1">
        <f t="shared" si="116"/>
        <v>81164</v>
      </c>
      <c r="D1487" s="1">
        <f t="shared" si="117"/>
        <v>1832887</v>
      </c>
      <c r="F1487" s="1">
        <f t="shared" si="118"/>
        <v>1832614.8479528285</v>
      </c>
      <c r="H1487" s="5">
        <f t="shared" si="119"/>
        <v>1.4848271997754922E-4</v>
      </c>
    </row>
    <row r="1488" spans="1:8">
      <c r="A1488" s="3" t="s">
        <v>1532</v>
      </c>
      <c r="B1488" s="1">
        <f t="shared" si="115"/>
        <v>6</v>
      </c>
      <c r="C1488" s="1">
        <f t="shared" si="116"/>
        <v>81144</v>
      </c>
      <c r="D1488" s="1">
        <f t="shared" si="117"/>
        <v>1834889</v>
      </c>
      <c r="F1488" s="1">
        <f t="shared" si="118"/>
        <v>1834607.8115780114</v>
      </c>
      <c r="H1488" s="5">
        <f t="shared" si="119"/>
        <v>1.5324546715830056E-4</v>
      </c>
    </row>
    <row r="1489" spans="1:8">
      <c r="A1489" s="3" t="s">
        <v>1533</v>
      </c>
      <c r="B1489" s="1">
        <f t="shared" si="115"/>
        <v>6</v>
      </c>
      <c r="C1489" s="1">
        <f t="shared" si="116"/>
        <v>81124</v>
      </c>
      <c r="D1489" s="1">
        <f t="shared" si="117"/>
        <v>1836901</v>
      </c>
      <c r="F1489" s="1">
        <f t="shared" si="118"/>
        <v>1836601.172983377</v>
      </c>
      <c r="H1489" s="5">
        <f t="shared" si="119"/>
        <v>1.6322437443443727E-4</v>
      </c>
    </row>
    <row r="1490" spans="1:8">
      <c r="A1490" s="3" t="s">
        <v>1534</v>
      </c>
      <c r="B1490" s="1">
        <f t="shared" si="115"/>
        <v>6</v>
      </c>
      <c r="C1490" s="1">
        <f t="shared" si="116"/>
        <v>81104</v>
      </c>
      <c r="D1490" s="1">
        <f t="shared" si="117"/>
        <v>1838902</v>
      </c>
      <c r="F1490" s="1">
        <f t="shared" si="118"/>
        <v>1838594.932346418</v>
      </c>
      <c r="H1490" s="5">
        <f t="shared" si="119"/>
        <v>1.669842403684186E-4</v>
      </c>
    </row>
    <row r="1491" spans="1:8">
      <c r="A1491" s="3" t="s">
        <v>1535</v>
      </c>
      <c r="B1491" s="1">
        <f t="shared" si="115"/>
        <v>6</v>
      </c>
      <c r="C1491" s="1">
        <f t="shared" si="116"/>
        <v>81084</v>
      </c>
      <c r="D1491" s="1">
        <f t="shared" si="117"/>
        <v>1840914</v>
      </c>
      <c r="F1491" s="1">
        <f t="shared" si="118"/>
        <v>1840589.0898447463</v>
      </c>
      <c r="H1491" s="5">
        <f t="shared" si="119"/>
        <v>1.7649393467251468E-4</v>
      </c>
    </row>
    <row r="1492" spans="1:8">
      <c r="A1492" s="3" t="s">
        <v>1536</v>
      </c>
      <c r="B1492" s="1">
        <f t="shared" si="115"/>
        <v>6</v>
      </c>
      <c r="C1492" s="1">
        <f t="shared" si="116"/>
        <v>81064</v>
      </c>
      <c r="D1492" s="1">
        <f t="shared" si="117"/>
        <v>1842916</v>
      </c>
      <c r="F1492" s="1">
        <f t="shared" si="118"/>
        <v>1842583.6456560961</v>
      </c>
      <c r="H1492" s="5">
        <f t="shared" si="119"/>
        <v>1.8034155865158776E-4</v>
      </c>
    </row>
    <row r="1493" spans="1:8">
      <c r="A1493" s="3" t="s">
        <v>1537</v>
      </c>
      <c r="B1493" s="1">
        <f t="shared" si="115"/>
        <v>6</v>
      </c>
      <c r="C1493" s="1">
        <f t="shared" si="116"/>
        <v>81044</v>
      </c>
      <c r="D1493" s="1">
        <f t="shared" si="117"/>
        <v>1844918</v>
      </c>
      <c r="F1493" s="1">
        <f t="shared" si="118"/>
        <v>1844578.5999583248</v>
      </c>
      <c r="H1493" s="5">
        <f t="shared" si="119"/>
        <v>1.8396483836961595E-4</v>
      </c>
    </row>
    <row r="1494" spans="1:8">
      <c r="A1494" s="3" t="s">
        <v>1538</v>
      </c>
      <c r="B1494" s="1">
        <f t="shared" si="115"/>
        <v>6</v>
      </c>
      <c r="C1494" s="1">
        <f t="shared" si="116"/>
        <v>81024</v>
      </c>
      <c r="D1494" s="1">
        <f t="shared" si="117"/>
        <v>1846930</v>
      </c>
      <c r="F1494" s="1">
        <f t="shared" si="118"/>
        <v>1846573.9529294227</v>
      </c>
      <c r="H1494" s="5">
        <f t="shared" si="119"/>
        <v>1.9277778290312844E-4</v>
      </c>
    </row>
    <row r="1495" spans="1:8">
      <c r="A1495" s="3" t="s">
        <v>1539</v>
      </c>
      <c r="B1495" s="1">
        <f t="shared" si="115"/>
        <v>6</v>
      </c>
      <c r="C1495" s="1">
        <f t="shared" si="116"/>
        <v>81004</v>
      </c>
      <c r="D1495" s="1">
        <f t="shared" si="117"/>
        <v>1848932</v>
      </c>
      <c r="F1495" s="1">
        <f t="shared" si="118"/>
        <v>1848569.7047474938</v>
      </c>
      <c r="H1495" s="5">
        <f t="shared" si="119"/>
        <v>1.9594839210211923E-4</v>
      </c>
    </row>
    <row r="1496" spans="1:8">
      <c r="A1496" s="3" t="s">
        <v>1540</v>
      </c>
      <c r="B1496" s="1">
        <f t="shared" si="115"/>
        <v>6</v>
      </c>
      <c r="C1496" s="1">
        <f t="shared" si="116"/>
        <v>80984</v>
      </c>
      <c r="D1496" s="1">
        <f t="shared" si="117"/>
        <v>1850943</v>
      </c>
      <c r="F1496" s="1">
        <f t="shared" si="118"/>
        <v>1850565.8555907691</v>
      </c>
      <c r="H1496" s="5">
        <f t="shared" si="119"/>
        <v>2.0375798132676707E-4</v>
      </c>
    </row>
    <row r="1497" spans="1:8">
      <c r="A1497" s="3" t="s">
        <v>1541</v>
      </c>
      <c r="B1497" s="1">
        <f t="shared" si="115"/>
        <v>6</v>
      </c>
      <c r="C1497" s="1">
        <f t="shared" si="116"/>
        <v>80964</v>
      </c>
      <c r="D1497" s="1">
        <f t="shared" si="117"/>
        <v>1852945</v>
      </c>
      <c r="F1497" s="1">
        <f t="shared" si="118"/>
        <v>1852562.4056375984</v>
      </c>
      <c r="H1497" s="5">
        <f t="shared" si="119"/>
        <v>2.0647907110121256E-4</v>
      </c>
    </row>
    <row r="1498" spans="1:8">
      <c r="A1498" s="3" t="s">
        <v>1542</v>
      </c>
      <c r="B1498" s="1">
        <f t="shared" si="115"/>
        <v>6</v>
      </c>
      <c r="C1498" s="1">
        <f t="shared" si="116"/>
        <v>80944</v>
      </c>
      <c r="D1498" s="1">
        <f t="shared" si="117"/>
        <v>1854947</v>
      </c>
      <c r="F1498" s="1">
        <f t="shared" si="118"/>
        <v>1854559.355066464</v>
      </c>
      <c r="H1498" s="5">
        <f t="shared" si="119"/>
        <v>2.0897898082044945E-4</v>
      </c>
    </row>
    <row r="1499" spans="1:8">
      <c r="A1499" s="3" t="s">
        <v>1543</v>
      </c>
      <c r="B1499" s="1">
        <f t="shared" si="115"/>
        <v>6</v>
      </c>
      <c r="C1499" s="1">
        <f t="shared" si="116"/>
        <v>80924</v>
      </c>
      <c r="D1499" s="1">
        <f t="shared" si="117"/>
        <v>1856959</v>
      </c>
      <c r="F1499" s="1">
        <f t="shared" si="118"/>
        <v>1856556.7040559619</v>
      </c>
      <c r="H1499" s="5">
        <f t="shared" si="119"/>
        <v>2.1664234053529456E-4</v>
      </c>
    </row>
    <row r="1500" spans="1:8">
      <c r="A1500" s="3" t="s">
        <v>1544</v>
      </c>
      <c r="B1500" s="1">
        <f t="shared" si="115"/>
        <v>6</v>
      </c>
      <c r="C1500" s="1">
        <f t="shared" si="116"/>
        <v>80904</v>
      </c>
      <c r="D1500" s="1">
        <f t="shared" si="117"/>
        <v>1858961</v>
      </c>
      <c r="F1500" s="1">
        <f t="shared" si="118"/>
        <v>1858554.4527848207</v>
      </c>
      <c r="H1500" s="5">
        <f t="shared" si="119"/>
        <v>2.186959356217303E-4</v>
      </c>
    </row>
    <row r="1501" spans="1:8">
      <c r="A1501" s="3" t="s">
        <v>1545</v>
      </c>
      <c r="B1501" s="1">
        <f t="shared" si="115"/>
        <v>6</v>
      </c>
      <c r="C1501" s="1">
        <f t="shared" si="116"/>
        <v>80884</v>
      </c>
      <c r="D1501" s="1">
        <f t="shared" si="117"/>
        <v>1860962</v>
      </c>
      <c r="F1501" s="1">
        <f t="shared" si="118"/>
        <v>1860552.6014318918</v>
      </c>
      <c r="H1501" s="5">
        <f t="shared" si="119"/>
        <v>2.1999297573416986E-4</v>
      </c>
    </row>
    <row r="1502" spans="1:8">
      <c r="A1502" s="3" t="s">
        <v>1546</v>
      </c>
      <c r="B1502" s="1">
        <f t="shared" si="115"/>
        <v>6</v>
      </c>
      <c r="C1502" s="1">
        <f t="shared" si="116"/>
        <v>80864</v>
      </c>
      <c r="D1502" s="1">
        <f t="shared" si="117"/>
        <v>1862974</v>
      </c>
      <c r="F1502" s="1">
        <f t="shared" si="118"/>
        <v>1862551.1501761451</v>
      </c>
      <c r="H1502" s="5">
        <f t="shared" si="119"/>
        <v>2.2697569791895305E-4</v>
      </c>
    </row>
    <row r="1503" spans="1:8">
      <c r="A1503" s="3" t="s">
        <v>1547</v>
      </c>
      <c r="B1503" s="1">
        <f t="shared" si="115"/>
        <v>6</v>
      </c>
      <c r="C1503" s="1">
        <f t="shared" si="116"/>
        <v>80844</v>
      </c>
      <c r="D1503" s="1">
        <f t="shared" si="117"/>
        <v>1864976</v>
      </c>
      <c r="F1503" s="1">
        <f t="shared" si="118"/>
        <v>1864550.0991966829</v>
      </c>
      <c r="H1503" s="5">
        <f t="shared" si="119"/>
        <v>2.2836798077674085E-4</v>
      </c>
    </row>
    <row r="1504" spans="1:8">
      <c r="A1504" s="3" t="s">
        <v>1548</v>
      </c>
      <c r="B1504" s="1">
        <f t="shared" si="115"/>
        <v>6</v>
      </c>
      <c r="C1504" s="1">
        <f t="shared" si="116"/>
        <v>80824</v>
      </c>
      <c r="D1504" s="1">
        <f t="shared" si="117"/>
        <v>1866988</v>
      </c>
      <c r="F1504" s="1">
        <f t="shared" si="118"/>
        <v>1866549.4486727261</v>
      </c>
      <c r="H1504" s="5">
        <f t="shared" si="119"/>
        <v>2.3489777506547878E-4</v>
      </c>
    </row>
    <row r="1505" spans="1:8">
      <c r="A1505" s="3" t="s">
        <v>1549</v>
      </c>
      <c r="B1505" s="1">
        <f t="shared" si="115"/>
        <v>6</v>
      </c>
      <c r="C1505" s="1">
        <f t="shared" si="116"/>
        <v>80804</v>
      </c>
      <c r="D1505" s="1">
        <f t="shared" si="117"/>
        <v>1868990</v>
      </c>
      <c r="F1505" s="1">
        <f t="shared" si="118"/>
        <v>1868549.1987836238</v>
      </c>
      <c r="H1505" s="5">
        <f t="shared" si="119"/>
        <v>2.3584995980516048E-4</v>
      </c>
    </row>
    <row r="1506" spans="1:8">
      <c r="A1506" s="3" t="s">
        <v>1550</v>
      </c>
      <c r="B1506" s="1">
        <f t="shared" si="115"/>
        <v>6</v>
      </c>
      <c r="C1506" s="1">
        <f t="shared" si="116"/>
        <v>80784</v>
      </c>
      <c r="D1506" s="1">
        <f t="shared" si="117"/>
        <v>1870992</v>
      </c>
      <c r="F1506" s="1">
        <f t="shared" si="118"/>
        <v>1870549.3497088472</v>
      </c>
      <c r="H1506" s="5">
        <f t="shared" si="119"/>
        <v>2.3658588126125826E-4</v>
      </c>
    </row>
    <row r="1507" spans="1:8">
      <c r="A1507" s="3" t="s">
        <v>1551</v>
      </c>
      <c r="B1507" s="1">
        <f t="shared" si="115"/>
        <v>6</v>
      </c>
      <c r="C1507" s="1">
        <f t="shared" si="116"/>
        <v>80764</v>
      </c>
      <c r="D1507" s="1">
        <f t="shared" si="117"/>
        <v>1873003</v>
      </c>
      <c r="F1507" s="1">
        <f t="shared" si="118"/>
        <v>1872549.9016279916</v>
      </c>
      <c r="H1507" s="5">
        <f t="shared" si="119"/>
        <v>2.4191011547147477E-4</v>
      </c>
    </row>
    <row r="1508" spans="1:8">
      <c r="A1508" s="3" t="s">
        <v>1552</v>
      </c>
      <c r="B1508" s="1">
        <f t="shared" si="115"/>
        <v>6</v>
      </c>
      <c r="C1508" s="1">
        <f t="shared" si="116"/>
        <v>80744</v>
      </c>
      <c r="D1508" s="1">
        <f t="shared" si="117"/>
        <v>1875005</v>
      </c>
      <c r="F1508" s="1">
        <f t="shared" si="118"/>
        <v>1874550.8547207841</v>
      </c>
      <c r="H1508" s="5">
        <f t="shared" si="119"/>
        <v>2.4221016968801768E-4</v>
      </c>
    </row>
    <row r="1509" spans="1:8">
      <c r="A1509" s="3" t="s">
        <v>1553</v>
      </c>
      <c r="B1509" s="1">
        <f t="shared" si="115"/>
        <v>6</v>
      </c>
      <c r="C1509" s="1">
        <f t="shared" si="116"/>
        <v>80724</v>
      </c>
      <c r="D1509" s="1">
        <f t="shared" si="117"/>
        <v>1877017</v>
      </c>
      <c r="F1509" s="1">
        <f t="shared" si="118"/>
        <v>1876552.2091670611</v>
      </c>
      <c r="H1509" s="5">
        <f t="shared" si="119"/>
        <v>2.4762206892045156E-4</v>
      </c>
    </row>
    <row r="1510" spans="1:8">
      <c r="A1510" s="3" t="s">
        <v>1554</v>
      </c>
      <c r="B1510" s="1">
        <f t="shared" si="115"/>
        <v>6</v>
      </c>
      <c r="C1510" s="1">
        <f t="shared" si="116"/>
        <v>80704</v>
      </c>
      <c r="D1510" s="1">
        <f t="shared" si="117"/>
        <v>1879019</v>
      </c>
      <c r="F1510" s="1">
        <f t="shared" si="118"/>
        <v>1878553.9651468061</v>
      </c>
      <c r="H1510" s="5">
        <f t="shared" si="119"/>
        <v>2.4748810586476717E-4</v>
      </c>
    </row>
    <row r="1511" spans="1:8">
      <c r="A1511" s="3" t="s">
        <v>1555</v>
      </c>
      <c r="B1511" s="1">
        <f t="shared" si="115"/>
        <v>6</v>
      </c>
      <c r="C1511" s="1">
        <f t="shared" si="116"/>
        <v>80684</v>
      </c>
      <c r="D1511" s="1">
        <f t="shared" si="117"/>
        <v>1881021</v>
      </c>
      <c r="F1511" s="1">
        <f t="shared" si="118"/>
        <v>1880556.1228401158</v>
      </c>
      <c r="H1511" s="5">
        <f t="shared" si="119"/>
        <v>2.4714086652100081E-4</v>
      </c>
    </row>
    <row r="1512" spans="1:8">
      <c r="A1512" s="3" t="s">
        <v>1556</v>
      </c>
      <c r="B1512" s="1">
        <f t="shared" si="115"/>
        <v>6</v>
      </c>
      <c r="C1512" s="1">
        <f t="shared" si="116"/>
        <v>80664</v>
      </c>
      <c r="D1512" s="1">
        <f t="shared" si="117"/>
        <v>1883033</v>
      </c>
      <c r="F1512" s="1">
        <f t="shared" si="118"/>
        <v>1882558.6824272051</v>
      </c>
      <c r="H1512" s="5">
        <f t="shared" si="119"/>
        <v>2.518902073382966E-4</v>
      </c>
    </row>
    <row r="1513" spans="1:8">
      <c r="A1513" s="3" t="s">
        <v>1557</v>
      </c>
      <c r="B1513" s="1">
        <f t="shared" si="115"/>
        <v>6</v>
      </c>
      <c r="C1513" s="1">
        <f t="shared" si="116"/>
        <v>80644</v>
      </c>
      <c r="D1513" s="1">
        <f t="shared" si="117"/>
        <v>1885034</v>
      </c>
      <c r="F1513" s="1">
        <f t="shared" si="118"/>
        <v>1884561.6440884317</v>
      </c>
      <c r="H1513" s="5">
        <f t="shared" si="119"/>
        <v>2.5058217070263606E-4</v>
      </c>
    </row>
    <row r="1514" spans="1:8">
      <c r="A1514" s="3" t="s">
        <v>1558</v>
      </c>
      <c r="B1514" s="1">
        <f t="shared" si="115"/>
        <v>6</v>
      </c>
      <c r="C1514" s="1">
        <f t="shared" si="116"/>
        <v>80624</v>
      </c>
      <c r="D1514" s="1">
        <f t="shared" si="117"/>
        <v>1887036</v>
      </c>
      <c r="F1514" s="1">
        <f t="shared" si="118"/>
        <v>1886565.0080042665</v>
      </c>
      <c r="H1514" s="5">
        <f t="shared" si="119"/>
        <v>2.495935402045664E-4</v>
      </c>
    </row>
    <row r="1515" spans="1:8">
      <c r="A1515" s="3" t="s">
        <v>1559</v>
      </c>
      <c r="B1515" s="1">
        <f t="shared" si="115"/>
        <v>6</v>
      </c>
      <c r="C1515" s="1">
        <f t="shared" si="116"/>
        <v>80604</v>
      </c>
      <c r="D1515" s="1">
        <f t="shared" si="117"/>
        <v>1889048</v>
      </c>
      <c r="F1515" s="1">
        <f t="shared" si="118"/>
        <v>1888568.774355303</v>
      </c>
      <c r="H1515" s="5">
        <f t="shared" si="119"/>
        <v>2.5368632490914449E-4</v>
      </c>
    </row>
    <row r="1516" spans="1:8">
      <c r="A1516" s="3" t="s">
        <v>1560</v>
      </c>
      <c r="B1516" s="1">
        <f t="shared" si="115"/>
        <v>6</v>
      </c>
      <c r="C1516" s="1">
        <f t="shared" si="116"/>
        <v>80584</v>
      </c>
      <c r="D1516" s="1">
        <f t="shared" si="117"/>
        <v>1891050</v>
      </c>
      <c r="F1516" s="1">
        <f t="shared" si="118"/>
        <v>1890572.9433222783</v>
      </c>
      <c r="H1516" s="5">
        <f t="shared" si="119"/>
        <v>2.5227079015450337E-4</v>
      </c>
    </row>
    <row r="1517" spans="1:8">
      <c r="A1517" s="3" t="s">
        <v>1561</v>
      </c>
      <c r="B1517" s="1">
        <f t="shared" si="115"/>
        <v>6</v>
      </c>
      <c r="C1517" s="1">
        <f t="shared" si="116"/>
        <v>80564</v>
      </c>
      <c r="D1517" s="1">
        <f t="shared" si="117"/>
        <v>1893062</v>
      </c>
      <c r="F1517" s="1">
        <f t="shared" si="118"/>
        <v>1892577.5150860371</v>
      </c>
      <c r="H1517" s="5">
        <f t="shared" si="119"/>
        <v>2.5592659615104695E-4</v>
      </c>
    </row>
    <row r="1518" spans="1:8">
      <c r="A1518" s="3" t="s">
        <v>1562</v>
      </c>
      <c r="B1518" s="1">
        <f t="shared" si="115"/>
        <v>6</v>
      </c>
      <c r="C1518" s="1">
        <f t="shared" si="116"/>
        <v>80544</v>
      </c>
      <c r="D1518" s="1">
        <f t="shared" si="117"/>
        <v>1895064</v>
      </c>
      <c r="F1518" s="1">
        <f t="shared" si="118"/>
        <v>1894582.4898275668</v>
      </c>
      <c r="H1518" s="5">
        <f t="shared" si="119"/>
        <v>2.5408649651580096E-4</v>
      </c>
    </row>
    <row r="1519" spans="1:8">
      <c r="A1519" s="3" t="s">
        <v>1563</v>
      </c>
      <c r="B1519" s="1">
        <f t="shared" si="115"/>
        <v>6</v>
      </c>
      <c r="C1519" s="1">
        <f t="shared" si="116"/>
        <v>80524</v>
      </c>
      <c r="D1519" s="1">
        <f t="shared" si="117"/>
        <v>1897065</v>
      </c>
      <c r="F1519" s="1">
        <f t="shared" si="118"/>
        <v>1896587.8677279588</v>
      </c>
      <c r="H1519" s="5">
        <f t="shared" si="119"/>
        <v>2.5151076638974939E-4</v>
      </c>
    </row>
    <row r="1520" spans="1:8">
      <c r="A1520" s="3" t="s">
        <v>1564</v>
      </c>
      <c r="B1520" s="1">
        <f t="shared" si="115"/>
        <v>6</v>
      </c>
      <c r="C1520" s="1">
        <f t="shared" si="116"/>
        <v>80504</v>
      </c>
      <c r="D1520" s="1">
        <f t="shared" si="117"/>
        <v>1899077</v>
      </c>
      <c r="F1520" s="1">
        <f t="shared" si="118"/>
        <v>1898593.6489684514</v>
      </c>
      <c r="H1520" s="5">
        <f t="shared" si="119"/>
        <v>2.5451892237575224E-4</v>
      </c>
    </row>
    <row r="1521" spans="1:8">
      <c r="A1521" s="3" t="s">
        <v>1565</v>
      </c>
      <c r="B1521" s="1">
        <f t="shared" si="115"/>
        <v>6</v>
      </c>
      <c r="C1521" s="1">
        <f t="shared" si="116"/>
        <v>80484</v>
      </c>
      <c r="D1521" s="1">
        <f t="shared" si="117"/>
        <v>1901079</v>
      </c>
      <c r="F1521" s="1">
        <f t="shared" si="118"/>
        <v>1900599.833730401</v>
      </c>
      <c r="H1521" s="5">
        <f t="shared" si="119"/>
        <v>2.5204963581155462E-4</v>
      </c>
    </row>
    <row r="1522" spans="1:8">
      <c r="A1522" s="3" t="s">
        <v>1566</v>
      </c>
      <c r="B1522" s="1">
        <f t="shared" si="115"/>
        <v>6</v>
      </c>
      <c r="C1522" s="1">
        <f t="shared" si="116"/>
        <v>80464</v>
      </c>
      <c r="D1522" s="1">
        <f t="shared" si="117"/>
        <v>1903091</v>
      </c>
      <c r="F1522" s="1">
        <f t="shared" si="118"/>
        <v>1902606.4221952932</v>
      </c>
      <c r="H1522" s="5">
        <f t="shared" si="119"/>
        <v>2.5462671238882315E-4</v>
      </c>
    </row>
    <row r="1523" spans="1:8">
      <c r="A1523" s="3" t="s">
        <v>1567</v>
      </c>
      <c r="B1523" s="1">
        <f t="shared" si="115"/>
        <v>6</v>
      </c>
      <c r="C1523" s="1">
        <f t="shared" si="116"/>
        <v>80444</v>
      </c>
      <c r="D1523" s="1">
        <f t="shared" si="117"/>
        <v>1905093</v>
      </c>
      <c r="F1523" s="1">
        <f t="shared" si="118"/>
        <v>1904613.4145447398</v>
      </c>
      <c r="H1523" s="5">
        <f t="shared" si="119"/>
        <v>2.5173860554851627E-4</v>
      </c>
    </row>
    <row r="1524" spans="1:8">
      <c r="A1524" s="3" t="s">
        <v>1568</v>
      </c>
      <c r="B1524" s="1">
        <f t="shared" si="115"/>
        <v>6</v>
      </c>
      <c r="C1524" s="1">
        <f t="shared" si="116"/>
        <v>80424</v>
      </c>
      <c r="D1524" s="1">
        <f t="shared" si="117"/>
        <v>1907094</v>
      </c>
      <c r="F1524" s="1">
        <f t="shared" si="118"/>
        <v>1906620.8109604765</v>
      </c>
      <c r="H1524" s="5">
        <f t="shared" si="119"/>
        <v>2.4812045946528093E-4</v>
      </c>
    </row>
    <row r="1525" spans="1:8">
      <c r="A1525" s="3" t="s">
        <v>1569</v>
      </c>
      <c r="B1525" s="1">
        <f t="shared" si="115"/>
        <v>6</v>
      </c>
      <c r="C1525" s="1">
        <f t="shared" si="116"/>
        <v>80404</v>
      </c>
      <c r="D1525" s="1">
        <f t="shared" si="117"/>
        <v>1909106</v>
      </c>
      <c r="F1525" s="1">
        <f t="shared" si="118"/>
        <v>1908628.6116243626</v>
      </c>
      <c r="H1525" s="5">
        <f t="shared" si="119"/>
        <v>2.5005860106110101E-4</v>
      </c>
    </row>
    <row r="1526" spans="1:8">
      <c r="A1526" s="3" t="s">
        <v>1570</v>
      </c>
      <c r="B1526" s="1">
        <f t="shared" si="115"/>
        <v>6</v>
      </c>
      <c r="C1526" s="1">
        <f t="shared" si="116"/>
        <v>80384</v>
      </c>
      <c r="D1526" s="1">
        <f t="shared" si="117"/>
        <v>1911108</v>
      </c>
      <c r="F1526" s="1">
        <f t="shared" si="118"/>
        <v>1910636.8167183995</v>
      </c>
      <c r="H1526" s="5">
        <f t="shared" si="119"/>
        <v>2.4654979289526039E-4</v>
      </c>
    </row>
    <row r="1527" spans="1:8">
      <c r="A1527" s="3" t="s">
        <v>1571</v>
      </c>
      <c r="B1527" s="1">
        <f t="shared" si="115"/>
        <v>6</v>
      </c>
      <c r="C1527" s="1">
        <f t="shared" si="116"/>
        <v>80364</v>
      </c>
      <c r="D1527" s="1">
        <f t="shared" si="117"/>
        <v>1913110</v>
      </c>
      <c r="F1527" s="1">
        <f t="shared" si="118"/>
        <v>1912645.4264247015</v>
      </c>
      <c r="H1527" s="5">
        <f t="shared" si="119"/>
        <v>2.4283683389796442E-4</v>
      </c>
    </row>
    <row r="1528" spans="1:8">
      <c r="A1528" s="3" t="s">
        <v>1572</v>
      </c>
      <c r="B1528" s="1">
        <f t="shared" si="115"/>
        <v>6</v>
      </c>
      <c r="C1528" s="1">
        <f t="shared" si="116"/>
        <v>80344</v>
      </c>
      <c r="D1528" s="1">
        <f t="shared" si="117"/>
        <v>1915122</v>
      </c>
      <c r="F1528" s="1">
        <f t="shared" si="118"/>
        <v>1914654.4409255162</v>
      </c>
      <c r="H1528" s="5">
        <f t="shared" si="119"/>
        <v>2.4414062105903011E-4</v>
      </c>
    </row>
    <row r="1529" spans="1:8">
      <c r="A1529" s="3" t="s">
        <v>1573</v>
      </c>
      <c r="B1529" s="1">
        <f t="shared" si="115"/>
        <v>6</v>
      </c>
      <c r="C1529" s="1">
        <f t="shared" si="116"/>
        <v>80324</v>
      </c>
      <c r="D1529" s="1">
        <f t="shared" si="117"/>
        <v>1917124</v>
      </c>
      <c r="F1529" s="1">
        <f t="shared" si="118"/>
        <v>1916663.8604032143</v>
      </c>
      <c r="H1529" s="5">
        <f t="shared" si="119"/>
        <v>2.4001556330506088E-4</v>
      </c>
    </row>
    <row r="1530" spans="1:8">
      <c r="A1530" s="3" t="s">
        <v>1574</v>
      </c>
      <c r="B1530" s="1">
        <f t="shared" si="115"/>
        <v>6</v>
      </c>
      <c r="C1530" s="1">
        <f t="shared" si="116"/>
        <v>80304</v>
      </c>
      <c r="D1530" s="1">
        <f t="shared" si="117"/>
        <v>1919135</v>
      </c>
      <c r="F1530" s="1">
        <f t="shared" si="118"/>
        <v>1918673.6850402993</v>
      </c>
      <c r="H1530" s="5">
        <f t="shared" si="119"/>
        <v>2.4037650279979522E-4</v>
      </c>
    </row>
    <row r="1531" spans="1:8">
      <c r="A1531" s="3" t="s">
        <v>1575</v>
      </c>
      <c r="B1531" s="1">
        <f t="shared" si="115"/>
        <v>6</v>
      </c>
      <c r="C1531" s="1">
        <f t="shared" si="116"/>
        <v>80284</v>
      </c>
      <c r="D1531" s="1">
        <f t="shared" si="117"/>
        <v>1921137</v>
      </c>
      <c r="F1531" s="1">
        <f t="shared" si="118"/>
        <v>1920683.9150194023</v>
      </c>
      <c r="H1531" s="5">
        <f t="shared" si="119"/>
        <v>2.3584209798557809E-4</v>
      </c>
    </row>
    <row r="1532" spans="1:8">
      <c r="A1532" s="3" t="s">
        <v>1576</v>
      </c>
      <c r="B1532" s="1">
        <f t="shared" si="115"/>
        <v>6</v>
      </c>
      <c r="C1532" s="1">
        <f t="shared" si="116"/>
        <v>80264</v>
      </c>
      <c r="D1532" s="1">
        <f t="shared" si="117"/>
        <v>1923139</v>
      </c>
      <c r="F1532" s="1">
        <f t="shared" si="118"/>
        <v>1922694.5505232832</v>
      </c>
      <c r="H1532" s="5">
        <f t="shared" si="119"/>
        <v>2.3110626778241567E-4</v>
      </c>
    </row>
    <row r="1533" spans="1:8">
      <c r="A1533" s="3" t="s">
        <v>1577</v>
      </c>
      <c r="B1533" s="1">
        <f t="shared" si="115"/>
        <v>6</v>
      </c>
      <c r="C1533" s="1">
        <f t="shared" si="116"/>
        <v>80244</v>
      </c>
      <c r="D1533" s="1">
        <f t="shared" si="117"/>
        <v>1925151</v>
      </c>
      <c r="F1533" s="1">
        <f t="shared" si="118"/>
        <v>1924705.5917348191</v>
      </c>
      <c r="H1533" s="5">
        <f t="shared" si="119"/>
        <v>2.3136276852095538E-4</v>
      </c>
    </row>
    <row r="1534" spans="1:8">
      <c r="A1534" s="3" t="s">
        <v>1578</v>
      </c>
      <c r="B1534" s="1">
        <f t="shared" si="115"/>
        <v>6</v>
      </c>
      <c r="C1534" s="1">
        <f t="shared" si="116"/>
        <v>80224</v>
      </c>
      <c r="D1534" s="1">
        <f t="shared" si="117"/>
        <v>1927153</v>
      </c>
      <c r="F1534" s="1">
        <f t="shared" si="118"/>
        <v>1926717.0388370254</v>
      </c>
      <c r="H1534" s="5">
        <f t="shared" si="119"/>
        <v>2.2622031721123974E-4</v>
      </c>
    </row>
    <row r="1535" spans="1:8">
      <c r="A1535" s="3" t="s">
        <v>1579</v>
      </c>
      <c r="B1535" s="1">
        <f t="shared" si="115"/>
        <v>6</v>
      </c>
      <c r="C1535" s="1">
        <f t="shared" si="116"/>
        <v>80204</v>
      </c>
      <c r="D1535" s="1">
        <f t="shared" si="117"/>
        <v>1929165</v>
      </c>
      <c r="F1535" s="1">
        <f t="shared" si="118"/>
        <v>1928728.8920130506</v>
      </c>
      <c r="H1535" s="5">
        <f t="shared" si="119"/>
        <v>2.2606049091155201E-4</v>
      </c>
    </row>
    <row r="1536" spans="1:8">
      <c r="A1536" s="3" t="s">
        <v>1580</v>
      </c>
      <c r="B1536" s="1">
        <f t="shared" si="115"/>
        <v>6</v>
      </c>
      <c r="C1536" s="1">
        <f t="shared" si="116"/>
        <v>80184</v>
      </c>
      <c r="D1536" s="1">
        <f t="shared" si="117"/>
        <v>1931166</v>
      </c>
      <c r="F1536" s="1">
        <f t="shared" si="118"/>
        <v>1930741.1514461557</v>
      </c>
      <c r="H1536" s="5">
        <f t="shared" si="119"/>
        <v>2.1999587495029528E-4</v>
      </c>
    </row>
    <row r="1537" spans="1:8">
      <c r="A1537" s="3" t="s">
        <v>1581</v>
      </c>
      <c r="B1537" s="1">
        <f t="shared" si="115"/>
        <v>6</v>
      </c>
      <c r="C1537" s="1">
        <f t="shared" si="116"/>
        <v>80164</v>
      </c>
      <c r="D1537" s="1">
        <f t="shared" si="117"/>
        <v>1933168</v>
      </c>
      <c r="F1537" s="1">
        <f t="shared" si="118"/>
        <v>1932753.8173197401</v>
      </c>
      <c r="H1537" s="5">
        <f t="shared" si="119"/>
        <v>2.1425074295659995E-4</v>
      </c>
    </row>
    <row r="1538" spans="1:8">
      <c r="A1538" s="3" t="s">
        <v>1582</v>
      </c>
      <c r="B1538" s="1">
        <f t="shared" si="115"/>
        <v>6</v>
      </c>
      <c r="C1538" s="1">
        <f t="shared" si="116"/>
        <v>80144</v>
      </c>
      <c r="D1538" s="1">
        <f t="shared" si="117"/>
        <v>1935180</v>
      </c>
      <c r="F1538" s="1">
        <f t="shared" si="118"/>
        <v>1934766.8898173359</v>
      </c>
      <c r="H1538" s="5">
        <f t="shared" si="119"/>
        <v>2.1347377642602977E-4</v>
      </c>
    </row>
    <row r="1539" spans="1:8">
      <c r="A1539" s="3" t="s">
        <v>1583</v>
      </c>
      <c r="B1539" s="1">
        <f t="shared" si="115"/>
        <v>6</v>
      </c>
      <c r="C1539" s="1">
        <f t="shared" si="116"/>
        <v>80124</v>
      </c>
      <c r="D1539" s="1">
        <f t="shared" si="117"/>
        <v>1937182</v>
      </c>
      <c r="F1539" s="1">
        <f t="shared" si="118"/>
        <v>1936780.369122593</v>
      </c>
      <c r="H1539" s="5">
        <f t="shared" si="119"/>
        <v>2.0732738452403278E-4</v>
      </c>
    </row>
    <row r="1540" spans="1:8">
      <c r="A1540" s="3" t="s">
        <v>1584</v>
      </c>
      <c r="B1540" s="1">
        <f t="shared" ref="B1540:B1603" si="120">IF(ISERROR(SEARCH(" ",A1540)), 0, SEARCH(" ",A1540))</f>
        <v>6</v>
      </c>
      <c r="C1540" s="1">
        <f t="shared" ref="C1540:C1603" si="121">IF(0=B1540,-1,LEFT(A1540,B1540-1)+0)</f>
        <v>80104</v>
      </c>
      <c r="D1540" s="1">
        <f t="shared" ref="D1540:D1603" si="122">IF(B1540=0,-1,RIGHT(A1540,LEN(A1540)-B1540)+0)</f>
        <v>1939184</v>
      </c>
      <c r="F1540" s="1">
        <f t="shared" ref="F1540:F1603" si="123">IF(C1540&lt;0,443300000,44330*(1-POWER(C1540/$A$1,1/5.255))*1000)</f>
        <v>1938794.2554192948</v>
      </c>
      <c r="H1540" s="5">
        <f t="shared" ref="H1540:H1603" si="124">IF(D1540&gt;0,ABS((F1540-D1540)/D1540),0)</f>
        <v>2.0098380592310192E-4</v>
      </c>
    </row>
    <row r="1541" spans="1:8">
      <c r="A1541" s="3" t="s">
        <v>1585</v>
      </c>
      <c r="B1541" s="1">
        <f t="shared" si="120"/>
        <v>6</v>
      </c>
      <c r="C1541" s="1">
        <f t="shared" si="121"/>
        <v>80084</v>
      </c>
      <c r="D1541" s="1">
        <f t="shared" si="122"/>
        <v>1941196</v>
      </c>
      <c r="F1541" s="1">
        <f t="shared" si="123"/>
        <v>1940808.548891362</v>
      </c>
      <c r="H1541" s="5">
        <f t="shared" si="124"/>
        <v>1.9959401762519824E-4</v>
      </c>
    </row>
    <row r="1542" spans="1:8">
      <c r="A1542" s="3" t="s">
        <v>1586</v>
      </c>
      <c r="B1542" s="1">
        <f t="shared" si="120"/>
        <v>6</v>
      </c>
      <c r="C1542" s="1">
        <f t="shared" si="121"/>
        <v>80064</v>
      </c>
      <c r="D1542" s="1">
        <f t="shared" si="122"/>
        <v>1943197</v>
      </c>
      <c r="F1542" s="1">
        <f t="shared" si="123"/>
        <v>1942823.2497228289</v>
      </c>
      <c r="H1542" s="5">
        <f t="shared" si="124"/>
        <v>1.9233782121480441E-4</v>
      </c>
    </row>
    <row r="1543" spans="1:8">
      <c r="A1543" s="3" t="s">
        <v>1587</v>
      </c>
      <c r="B1543" s="1">
        <f t="shared" si="120"/>
        <v>6</v>
      </c>
      <c r="C1543" s="1">
        <f t="shared" si="121"/>
        <v>80044</v>
      </c>
      <c r="D1543" s="1">
        <f t="shared" si="122"/>
        <v>1945209</v>
      </c>
      <c r="F1543" s="1">
        <f t="shared" si="123"/>
        <v>1944838.3580978722</v>
      </c>
      <c r="H1543" s="5">
        <f t="shared" si="124"/>
        <v>1.9054091469233837E-4</v>
      </c>
    </row>
    <row r="1544" spans="1:8">
      <c r="A1544" s="3" t="s">
        <v>1588</v>
      </c>
      <c r="B1544" s="1">
        <f t="shared" si="120"/>
        <v>6</v>
      </c>
      <c r="C1544" s="1">
        <f t="shared" si="121"/>
        <v>80024</v>
      </c>
      <c r="D1544" s="1">
        <f t="shared" si="122"/>
        <v>1947211</v>
      </c>
      <c r="F1544" s="1">
        <f t="shared" si="123"/>
        <v>1946853.8742007918</v>
      </c>
      <c r="H1544" s="5">
        <f t="shared" si="124"/>
        <v>1.8340374988030624E-4</v>
      </c>
    </row>
    <row r="1545" spans="1:8">
      <c r="A1545" s="3" t="s">
        <v>1589</v>
      </c>
      <c r="B1545" s="1">
        <f t="shared" si="120"/>
        <v>6</v>
      </c>
      <c r="C1545" s="1">
        <f t="shared" si="121"/>
        <v>80004</v>
      </c>
      <c r="D1545" s="1">
        <f t="shared" si="122"/>
        <v>1949213</v>
      </c>
      <c r="F1545" s="1">
        <f t="shared" si="123"/>
        <v>1948869.7982160104</v>
      </c>
      <c r="H1545" s="5">
        <f t="shared" si="124"/>
        <v>1.7607197570996917E-4</v>
      </c>
    </row>
    <row r="1546" spans="1:8">
      <c r="A1546" s="3" t="s">
        <v>1590</v>
      </c>
      <c r="B1546" s="1">
        <f t="shared" si="120"/>
        <v>6</v>
      </c>
      <c r="C1546" s="1">
        <f t="shared" si="121"/>
        <v>79984</v>
      </c>
      <c r="D1546" s="1">
        <f t="shared" si="122"/>
        <v>1951225</v>
      </c>
      <c r="F1546" s="1">
        <f t="shared" si="123"/>
        <v>1950886.1303280988</v>
      </c>
      <c r="H1546" s="5">
        <f t="shared" si="124"/>
        <v>1.7367021840188719E-4</v>
      </c>
    </row>
    <row r="1547" spans="1:8">
      <c r="A1547" s="3" t="s">
        <v>1591</v>
      </c>
      <c r="B1547" s="1">
        <f t="shared" si="120"/>
        <v>6</v>
      </c>
      <c r="C1547" s="1">
        <f t="shared" si="121"/>
        <v>79964</v>
      </c>
      <c r="D1547" s="1">
        <f t="shared" si="122"/>
        <v>1953226</v>
      </c>
      <c r="F1547" s="1">
        <f t="shared" si="123"/>
        <v>1952902.8707217406</v>
      </c>
      <c r="H1547" s="5">
        <f t="shared" si="124"/>
        <v>1.6543363556462582E-4</v>
      </c>
    </row>
    <row r="1548" spans="1:8">
      <c r="A1548" s="3" t="s">
        <v>1592</v>
      </c>
      <c r="B1548" s="1">
        <f t="shared" si="120"/>
        <v>6</v>
      </c>
      <c r="C1548" s="1">
        <f t="shared" si="121"/>
        <v>79944</v>
      </c>
      <c r="D1548" s="1">
        <f t="shared" si="122"/>
        <v>1955238</v>
      </c>
      <c r="F1548" s="1">
        <f t="shared" si="123"/>
        <v>1954920.0195817573</v>
      </c>
      <c r="H1548" s="5">
        <f t="shared" si="124"/>
        <v>1.6263003186453361E-4</v>
      </c>
    </row>
    <row r="1549" spans="1:8">
      <c r="A1549" s="3" t="s">
        <v>1593</v>
      </c>
      <c r="B1549" s="1">
        <f t="shared" si="120"/>
        <v>6</v>
      </c>
      <c r="C1549" s="1">
        <f t="shared" si="121"/>
        <v>79924</v>
      </c>
      <c r="D1549" s="1">
        <f t="shared" si="122"/>
        <v>1957240</v>
      </c>
      <c r="F1549" s="1">
        <f t="shared" si="123"/>
        <v>1956937.5770930937</v>
      </c>
      <c r="H1549" s="5">
        <f t="shared" si="124"/>
        <v>1.5451498380696489E-4</v>
      </c>
    </row>
    <row r="1550" spans="1:8">
      <c r="A1550" s="3" t="s">
        <v>1594</v>
      </c>
      <c r="B1550" s="1">
        <f t="shared" si="120"/>
        <v>6</v>
      </c>
      <c r="C1550" s="1">
        <f t="shared" si="121"/>
        <v>79904</v>
      </c>
      <c r="D1550" s="1">
        <f t="shared" si="122"/>
        <v>1959242</v>
      </c>
      <c r="F1550" s="1">
        <f t="shared" si="123"/>
        <v>1958955.5434408321</v>
      </c>
      <c r="H1550" s="5">
        <f t="shared" si="124"/>
        <v>1.4620784934578885E-4</v>
      </c>
    </row>
    <row r="1551" spans="1:8">
      <c r="A1551" s="3" t="s">
        <v>1595</v>
      </c>
      <c r="B1551" s="1">
        <f t="shared" si="120"/>
        <v>6</v>
      </c>
      <c r="C1551" s="1">
        <f t="shared" si="121"/>
        <v>79884</v>
      </c>
      <c r="D1551" s="1">
        <f t="shared" si="122"/>
        <v>1961254</v>
      </c>
      <c r="F1551" s="1">
        <f t="shared" si="123"/>
        <v>1960973.9188101778</v>
      </c>
      <c r="H1551" s="5">
        <f t="shared" si="124"/>
        <v>1.4280719877291404E-4</v>
      </c>
    </row>
    <row r="1552" spans="1:8">
      <c r="A1552" s="3" t="s">
        <v>1596</v>
      </c>
      <c r="B1552" s="1">
        <f t="shared" si="120"/>
        <v>6</v>
      </c>
      <c r="C1552" s="1">
        <f t="shared" si="121"/>
        <v>79864</v>
      </c>
      <c r="D1552" s="1">
        <f t="shared" si="122"/>
        <v>1963256</v>
      </c>
      <c r="F1552" s="1">
        <f t="shared" si="123"/>
        <v>1962992.7033864791</v>
      </c>
      <c r="H1552" s="5">
        <f t="shared" si="124"/>
        <v>1.3411221640017535E-4</v>
      </c>
    </row>
    <row r="1553" spans="1:8">
      <c r="A1553" s="3" t="s">
        <v>1597</v>
      </c>
      <c r="B1553" s="1">
        <f t="shared" si="120"/>
        <v>6</v>
      </c>
      <c r="C1553" s="1">
        <f t="shared" si="121"/>
        <v>79844</v>
      </c>
      <c r="D1553" s="1">
        <f t="shared" si="122"/>
        <v>1965257</v>
      </c>
      <c r="F1553" s="1">
        <f t="shared" si="123"/>
        <v>1965011.8973552021</v>
      </c>
      <c r="H1553" s="5">
        <f t="shared" si="124"/>
        <v>1.247178586810174E-4</v>
      </c>
    </row>
    <row r="1554" spans="1:8">
      <c r="A1554" s="3" t="s">
        <v>1598</v>
      </c>
      <c r="B1554" s="1">
        <f t="shared" si="120"/>
        <v>6</v>
      </c>
      <c r="C1554" s="1">
        <f t="shared" si="121"/>
        <v>79824</v>
      </c>
      <c r="D1554" s="1">
        <f t="shared" si="122"/>
        <v>1967269</v>
      </c>
      <c r="F1554" s="1">
        <f t="shared" si="123"/>
        <v>1967031.5009019412</v>
      </c>
      <c r="H1554" s="5">
        <f t="shared" si="124"/>
        <v>1.2072527857592935E-4</v>
      </c>
    </row>
    <row r="1555" spans="1:8">
      <c r="A1555" s="3" t="s">
        <v>1599</v>
      </c>
      <c r="B1555" s="1">
        <f t="shared" si="120"/>
        <v>6</v>
      </c>
      <c r="C1555" s="1">
        <f t="shared" si="121"/>
        <v>79804</v>
      </c>
      <c r="D1555" s="1">
        <f t="shared" si="122"/>
        <v>1969271</v>
      </c>
      <c r="F1555" s="1">
        <f t="shared" si="123"/>
        <v>1969051.5142124381</v>
      </c>
      <c r="H1555" s="5">
        <f t="shared" si="124"/>
        <v>1.1145534949829749E-4</v>
      </c>
    </row>
    <row r="1556" spans="1:8">
      <c r="A1556" s="3" t="s">
        <v>1600</v>
      </c>
      <c r="B1556" s="1">
        <f t="shared" si="120"/>
        <v>6</v>
      </c>
      <c r="C1556" s="1">
        <f t="shared" si="121"/>
        <v>79784</v>
      </c>
      <c r="D1556" s="1">
        <f t="shared" si="122"/>
        <v>1971283</v>
      </c>
      <c r="F1556" s="1">
        <f t="shared" si="123"/>
        <v>1971071.9374725434</v>
      </c>
      <c r="H1556" s="5">
        <f t="shared" si="124"/>
        <v>1.0706860834114312E-4</v>
      </c>
    </row>
    <row r="1557" spans="1:8">
      <c r="A1557" s="3" t="s">
        <v>1601</v>
      </c>
      <c r="B1557" s="1">
        <f t="shared" si="120"/>
        <v>6</v>
      </c>
      <c r="C1557" s="1">
        <f t="shared" si="121"/>
        <v>79764</v>
      </c>
      <c r="D1557" s="1">
        <f t="shared" si="122"/>
        <v>1973285</v>
      </c>
      <c r="F1557" s="1">
        <f t="shared" si="123"/>
        <v>1973092.7708682595</v>
      </c>
      <c r="H1557" s="5">
        <f t="shared" si="124"/>
        <v>9.7415797383813236E-5</v>
      </c>
    </row>
    <row r="1558" spans="1:8">
      <c r="A1558" s="3" t="s">
        <v>1602</v>
      </c>
      <c r="B1558" s="1">
        <f t="shared" si="120"/>
        <v>6</v>
      </c>
      <c r="C1558" s="1">
        <f t="shared" si="121"/>
        <v>79744</v>
      </c>
      <c r="D1558" s="1">
        <f t="shared" si="122"/>
        <v>1975286</v>
      </c>
      <c r="F1558" s="1">
        <f t="shared" si="123"/>
        <v>1975114.0145857071</v>
      </c>
      <c r="H1558" s="5">
        <f t="shared" si="124"/>
        <v>8.7068614009766778E-5</v>
      </c>
    </row>
    <row r="1559" spans="1:8">
      <c r="A1559" s="3" t="s">
        <v>1603</v>
      </c>
      <c r="B1559" s="1">
        <f t="shared" si="120"/>
        <v>6</v>
      </c>
      <c r="C1559" s="1">
        <f t="shared" si="121"/>
        <v>79724</v>
      </c>
      <c r="D1559" s="1">
        <f t="shared" si="122"/>
        <v>1977298</v>
      </c>
      <c r="F1559" s="1">
        <f t="shared" si="123"/>
        <v>1977135.6688111406</v>
      </c>
      <c r="H1559" s="5">
        <f t="shared" si="124"/>
        <v>8.2097482958774057E-5</v>
      </c>
    </row>
    <row r="1560" spans="1:8">
      <c r="A1560" s="3" t="s">
        <v>1604</v>
      </c>
      <c r="B1560" s="1">
        <f t="shared" si="120"/>
        <v>6</v>
      </c>
      <c r="C1560" s="1">
        <f t="shared" si="121"/>
        <v>79704</v>
      </c>
      <c r="D1560" s="1">
        <f t="shared" si="122"/>
        <v>1979300</v>
      </c>
      <c r="F1560" s="1">
        <f t="shared" si="123"/>
        <v>1979157.7337309504</v>
      </c>
      <c r="H1560" s="5">
        <f t="shared" si="124"/>
        <v>7.1877062117722034E-5</v>
      </c>
    </row>
    <row r="1561" spans="1:8">
      <c r="A1561" s="3" t="s">
        <v>1605</v>
      </c>
      <c r="B1561" s="1">
        <f t="shared" si="120"/>
        <v>6</v>
      </c>
      <c r="C1561" s="1">
        <f t="shared" si="121"/>
        <v>79684</v>
      </c>
      <c r="D1561" s="1">
        <f t="shared" si="122"/>
        <v>1981312</v>
      </c>
      <c r="F1561" s="1">
        <f t="shared" si="123"/>
        <v>1981180.2095316474</v>
      </c>
      <c r="H1561" s="5">
        <f t="shared" si="124"/>
        <v>6.6516766845713324E-5</v>
      </c>
    </row>
    <row r="1562" spans="1:8">
      <c r="A1562" s="3" t="s">
        <v>1606</v>
      </c>
      <c r="B1562" s="1">
        <f t="shared" si="120"/>
        <v>6</v>
      </c>
      <c r="C1562" s="1">
        <f t="shared" si="121"/>
        <v>79664</v>
      </c>
      <c r="D1562" s="1">
        <f t="shared" si="122"/>
        <v>1983314</v>
      </c>
      <c r="F1562" s="1">
        <f t="shared" si="123"/>
        <v>1983203.0963998882</v>
      </c>
      <c r="H1562" s="5">
        <f t="shared" si="124"/>
        <v>5.5918326655202638E-5</v>
      </c>
    </row>
    <row r="1563" spans="1:8">
      <c r="A1563" s="3" t="s">
        <v>1607</v>
      </c>
      <c r="B1563" s="1">
        <f t="shared" si="120"/>
        <v>6</v>
      </c>
      <c r="C1563" s="1">
        <f t="shared" si="121"/>
        <v>79644</v>
      </c>
      <c r="D1563" s="1">
        <f t="shared" si="122"/>
        <v>1985316</v>
      </c>
      <c r="F1563" s="1">
        <f t="shared" si="123"/>
        <v>1985226.3945224483</v>
      </c>
      <c r="H1563" s="5">
        <f t="shared" si="124"/>
        <v>4.5134113436700664E-5</v>
      </c>
    </row>
    <row r="1564" spans="1:8">
      <c r="A1564" s="3" t="s">
        <v>1608</v>
      </c>
      <c r="B1564" s="1">
        <f t="shared" si="120"/>
        <v>6</v>
      </c>
      <c r="C1564" s="1">
        <f t="shared" si="121"/>
        <v>79624</v>
      </c>
      <c r="D1564" s="1">
        <f t="shared" si="122"/>
        <v>1987328</v>
      </c>
      <c r="F1564" s="1">
        <f t="shared" si="123"/>
        <v>1987250.104086241</v>
      </c>
      <c r="H1564" s="5">
        <f t="shared" si="124"/>
        <v>3.9196304665869771E-5</v>
      </c>
    </row>
    <row r="1565" spans="1:8">
      <c r="A1565" s="3" t="s">
        <v>1609</v>
      </c>
      <c r="B1565" s="1">
        <f t="shared" si="120"/>
        <v>6</v>
      </c>
      <c r="C1565" s="1">
        <f t="shared" si="121"/>
        <v>79604</v>
      </c>
      <c r="D1565" s="1">
        <f t="shared" si="122"/>
        <v>1989329</v>
      </c>
      <c r="F1565" s="1">
        <f t="shared" si="123"/>
        <v>1989274.2252783175</v>
      </c>
      <c r="H1565" s="5">
        <f t="shared" si="124"/>
        <v>2.7534269938525679E-5</v>
      </c>
    </row>
    <row r="1566" spans="1:8">
      <c r="A1566" s="3" t="s">
        <v>1610</v>
      </c>
      <c r="B1566" s="1">
        <f t="shared" si="120"/>
        <v>6</v>
      </c>
      <c r="C1566" s="1">
        <f t="shared" si="121"/>
        <v>79584</v>
      </c>
      <c r="D1566" s="1">
        <f t="shared" si="122"/>
        <v>1991331</v>
      </c>
      <c r="F1566" s="1">
        <f t="shared" si="123"/>
        <v>1991298.7582858466</v>
      </c>
      <c r="H1566" s="5">
        <f t="shared" si="124"/>
        <v>1.6191037127147021E-5</v>
      </c>
    </row>
    <row r="1567" spans="1:8">
      <c r="A1567" s="3" t="s">
        <v>1611</v>
      </c>
      <c r="B1567" s="1">
        <f t="shared" si="120"/>
        <v>6</v>
      </c>
      <c r="C1567" s="1">
        <f t="shared" si="121"/>
        <v>79564</v>
      </c>
      <c r="D1567" s="1">
        <f t="shared" si="122"/>
        <v>1993343</v>
      </c>
      <c r="F1567" s="1">
        <f t="shared" si="123"/>
        <v>1993323.7032961457</v>
      </c>
      <c r="H1567" s="5">
        <f t="shared" si="124"/>
        <v>9.680573716787789E-6</v>
      </c>
    </row>
    <row r="1568" spans="1:8">
      <c r="A1568" s="3" t="s">
        <v>1612</v>
      </c>
      <c r="B1568" s="1">
        <f t="shared" si="120"/>
        <v>6</v>
      </c>
      <c r="C1568" s="1">
        <f t="shared" si="121"/>
        <v>79544</v>
      </c>
      <c r="D1568" s="1">
        <f t="shared" si="122"/>
        <v>1995357</v>
      </c>
      <c r="F1568" s="1">
        <f t="shared" si="123"/>
        <v>1995349.060496649</v>
      </c>
      <c r="H1568" s="5">
        <f t="shared" si="124"/>
        <v>3.9789888982240365E-6</v>
      </c>
    </row>
    <row r="1569" spans="1:8">
      <c r="A1569" s="3" t="s">
        <v>1613</v>
      </c>
      <c r="B1569" s="1">
        <f t="shared" si="120"/>
        <v>6</v>
      </c>
      <c r="C1569" s="1">
        <f t="shared" si="121"/>
        <v>79524</v>
      </c>
      <c r="D1569" s="1">
        <f t="shared" si="122"/>
        <v>1997410</v>
      </c>
      <c r="F1569" s="1">
        <f t="shared" si="123"/>
        <v>1997374.8300749345</v>
      </c>
      <c r="H1569" s="5">
        <f t="shared" si="124"/>
        <v>1.7607764587880462E-5</v>
      </c>
    </row>
    <row r="1570" spans="1:8">
      <c r="A1570" s="3" t="s">
        <v>1614</v>
      </c>
      <c r="B1570" s="1">
        <f t="shared" si="120"/>
        <v>6</v>
      </c>
      <c r="C1570" s="1">
        <f t="shared" si="121"/>
        <v>79504</v>
      </c>
      <c r="D1570" s="1">
        <f t="shared" si="122"/>
        <v>1999452</v>
      </c>
      <c r="F1570" s="1">
        <f t="shared" si="123"/>
        <v>1999401.0122187031</v>
      </c>
      <c r="H1570" s="5">
        <f t="shared" si="124"/>
        <v>2.5500877889016507E-5</v>
      </c>
    </row>
    <row r="1571" spans="1:8">
      <c r="A1571" s="3" t="s">
        <v>1615</v>
      </c>
      <c r="B1571" s="1">
        <f t="shared" si="120"/>
        <v>6</v>
      </c>
      <c r="C1571" s="1">
        <f t="shared" si="121"/>
        <v>79484</v>
      </c>
      <c r="D1571" s="1">
        <f t="shared" si="122"/>
        <v>2001494</v>
      </c>
      <c r="F1571" s="1">
        <f t="shared" si="123"/>
        <v>2001427.6071158028</v>
      </c>
      <c r="H1571" s="5">
        <f t="shared" si="124"/>
        <v>3.3171662866428391E-5</v>
      </c>
    </row>
    <row r="1572" spans="1:8">
      <c r="A1572" s="3" t="s">
        <v>1616</v>
      </c>
      <c r="B1572" s="1">
        <f t="shared" si="120"/>
        <v>6</v>
      </c>
      <c r="C1572" s="1">
        <f t="shared" si="121"/>
        <v>79464</v>
      </c>
      <c r="D1572" s="1">
        <f t="shared" si="122"/>
        <v>2003547</v>
      </c>
      <c r="F1572" s="1">
        <f t="shared" si="123"/>
        <v>2003454.6149541952</v>
      </c>
      <c r="H1572" s="5">
        <f t="shared" si="124"/>
        <v>4.6110745495255084E-5</v>
      </c>
    </row>
    <row r="1573" spans="1:8">
      <c r="A1573" s="3" t="s">
        <v>1617</v>
      </c>
      <c r="B1573" s="1">
        <f t="shared" si="120"/>
        <v>6</v>
      </c>
      <c r="C1573" s="1">
        <f t="shared" si="121"/>
        <v>79444</v>
      </c>
      <c r="D1573" s="1">
        <f t="shared" si="122"/>
        <v>2005589</v>
      </c>
      <c r="F1573" s="1">
        <f t="shared" si="123"/>
        <v>2005482.0359219946</v>
      </c>
      <c r="H1573" s="5">
        <f t="shared" si="124"/>
        <v>5.3332999934384998E-5</v>
      </c>
    </row>
    <row r="1574" spans="1:8">
      <c r="A1574" s="3" t="s">
        <v>1618</v>
      </c>
      <c r="B1574" s="1">
        <f t="shared" si="120"/>
        <v>6</v>
      </c>
      <c r="C1574" s="1">
        <f t="shared" si="121"/>
        <v>79424</v>
      </c>
      <c r="D1574" s="1">
        <f t="shared" si="122"/>
        <v>2007641</v>
      </c>
      <c r="F1574" s="1">
        <f t="shared" si="123"/>
        <v>2007509.8702074331</v>
      </c>
      <c r="H1574" s="5">
        <f t="shared" si="124"/>
        <v>6.5315358954552558E-5</v>
      </c>
    </row>
    <row r="1575" spans="1:8">
      <c r="A1575" s="3" t="s">
        <v>1619</v>
      </c>
      <c r="B1575" s="1">
        <f t="shared" si="120"/>
        <v>6</v>
      </c>
      <c r="C1575" s="1">
        <f t="shared" si="121"/>
        <v>79404</v>
      </c>
      <c r="D1575" s="1">
        <f t="shared" si="122"/>
        <v>2009683</v>
      </c>
      <c r="F1575" s="1">
        <f t="shared" si="123"/>
        <v>2009538.1179988857</v>
      </c>
      <c r="H1575" s="5">
        <f t="shared" si="124"/>
        <v>7.2091967297484581E-5</v>
      </c>
    </row>
    <row r="1576" spans="1:8">
      <c r="A1576" s="3" t="s">
        <v>1620</v>
      </c>
      <c r="B1576" s="1">
        <f t="shared" si="120"/>
        <v>6</v>
      </c>
      <c r="C1576" s="1">
        <f t="shared" si="121"/>
        <v>79384</v>
      </c>
      <c r="D1576" s="1">
        <f t="shared" si="122"/>
        <v>2011726</v>
      </c>
      <c r="F1576" s="1">
        <f t="shared" si="123"/>
        <v>2011566.779484855</v>
      </c>
      <c r="H1576" s="5">
        <f t="shared" si="124"/>
        <v>7.9146223265488892E-5</v>
      </c>
    </row>
    <row r="1577" spans="1:8">
      <c r="A1577" s="3" t="s">
        <v>1621</v>
      </c>
      <c r="B1577" s="1">
        <f t="shared" si="120"/>
        <v>6</v>
      </c>
      <c r="C1577" s="1">
        <f t="shared" si="121"/>
        <v>79364</v>
      </c>
      <c r="D1577" s="1">
        <f t="shared" si="122"/>
        <v>2013778</v>
      </c>
      <c r="F1577" s="1">
        <f t="shared" si="123"/>
        <v>2013595.8548539774</v>
      </c>
      <c r="H1577" s="5">
        <f t="shared" si="124"/>
        <v>9.0449466635622572E-5</v>
      </c>
    </row>
    <row r="1578" spans="1:8">
      <c r="A1578" s="3" t="s">
        <v>1622</v>
      </c>
      <c r="B1578" s="1">
        <f t="shared" si="120"/>
        <v>6</v>
      </c>
      <c r="C1578" s="1">
        <f t="shared" si="121"/>
        <v>79344</v>
      </c>
      <c r="D1578" s="1">
        <f t="shared" si="122"/>
        <v>2015820</v>
      </c>
      <c r="F1578" s="1">
        <f t="shared" si="123"/>
        <v>2015625.344295026</v>
      </c>
      <c r="H1578" s="5">
        <f t="shared" si="124"/>
        <v>9.6564031001758106E-5</v>
      </c>
    </row>
    <row r="1579" spans="1:8">
      <c r="A1579" s="3" t="s">
        <v>1623</v>
      </c>
      <c r="B1579" s="1">
        <f t="shared" si="120"/>
        <v>6</v>
      </c>
      <c r="C1579" s="1">
        <f t="shared" si="121"/>
        <v>79324</v>
      </c>
      <c r="D1579" s="1">
        <f t="shared" si="122"/>
        <v>2017862</v>
      </c>
      <c r="F1579" s="1">
        <f t="shared" si="123"/>
        <v>2017655.2479969028</v>
      </c>
      <c r="H1579" s="5">
        <f t="shared" si="124"/>
        <v>1.0246092304489019E-4</v>
      </c>
    </row>
    <row r="1580" spans="1:8">
      <c r="A1580" s="3" t="s">
        <v>1624</v>
      </c>
      <c r="B1580" s="1">
        <f t="shared" si="120"/>
        <v>6</v>
      </c>
      <c r="C1580" s="1">
        <f t="shared" si="121"/>
        <v>79304</v>
      </c>
      <c r="D1580" s="1">
        <f t="shared" si="122"/>
        <v>2019915</v>
      </c>
      <c r="F1580" s="1">
        <f t="shared" si="123"/>
        <v>2019685.5661486515</v>
      </c>
      <c r="H1580" s="5">
        <f t="shared" si="124"/>
        <v>1.1358589413340118E-4</v>
      </c>
    </row>
    <row r="1581" spans="1:8">
      <c r="A1581" s="3" t="s">
        <v>1625</v>
      </c>
      <c r="B1581" s="1">
        <f t="shared" si="120"/>
        <v>6</v>
      </c>
      <c r="C1581" s="1">
        <f t="shared" si="121"/>
        <v>79284</v>
      </c>
      <c r="D1581" s="1">
        <f t="shared" si="122"/>
        <v>2021957</v>
      </c>
      <c r="F1581" s="1">
        <f t="shared" si="123"/>
        <v>2021716.2989394402</v>
      </c>
      <c r="H1581" s="5">
        <f t="shared" si="124"/>
        <v>1.1904361000744993E-4</v>
      </c>
    </row>
    <row r="1582" spans="1:8">
      <c r="A1582" s="3" t="s">
        <v>1626</v>
      </c>
      <c r="B1582" s="1">
        <f t="shared" si="120"/>
        <v>6</v>
      </c>
      <c r="C1582" s="1">
        <f t="shared" si="121"/>
        <v>79264</v>
      </c>
      <c r="D1582" s="1">
        <f t="shared" si="122"/>
        <v>2024009</v>
      </c>
      <c r="F1582" s="1">
        <f t="shared" si="123"/>
        <v>2023747.4465585831</v>
      </c>
      <c r="H1582" s="5">
        <f t="shared" si="124"/>
        <v>1.292254339861818E-4</v>
      </c>
    </row>
    <row r="1583" spans="1:8">
      <c r="A1583" s="3" t="s">
        <v>1627</v>
      </c>
      <c r="B1583" s="1">
        <f t="shared" si="120"/>
        <v>6</v>
      </c>
      <c r="C1583" s="1">
        <f t="shared" si="121"/>
        <v>79244</v>
      </c>
      <c r="D1583" s="1">
        <f t="shared" si="122"/>
        <v>2026052</v>
      </c>
      <c r="F1583" s="1">
        <f t="shared" si="123"/>
        <v>2025779.0091955138</v>
      </c>
      <c r="H1583" s="5">
        <f t="shared" si="124"/>
        <v>1.3474027541554191E-4</v>
      </c>
    </row>
    <row r="1584" spans="1:8">
      <c r="A1584" s="3" t="s">
        <v>1628</v>
      </c>
      <c r="B1584" s="1">
        <f t="shared" si="120"/>
        <v>6</v>
      </c>
      <c r="C1584" s="1">
        <f t="shared" si="121"/>
        <v>79224</v>
      </c>
      <c r="D1584" s="1">
        <f t="shared" si="122"/>
        <v>2028094</v>
      </c>
      <c r="F1584" s="1">
        <f t="shared" si="123"/>
        <v>2027810.9870398128</v>
      </c>
      <c r="H1584" s="5">
        <f t="shared" si="124"/>
        <v>1.3954627358848232E-4</v>
      </c>
    </row>
    <row r="1585" spans="1:8">
      <c r="A1585" s="3" t="s">
        <v>1629</v>
      </c>
      <c r="B1585" s="1">
        <f t="shared" si="120"/>
        <v>6</v>
      </c>
      <c r="C1585" s="1">
        <f t="shared" si="121"/>
        <v>79204</v>
      </c>
      <c r="D1585" s="1">
        <f t="shared" si="122"/>
        <v>2030146</v>
      </c>
      <c r="F1585" s="1">
        <f t="shared" si="123"/>
        <v>2029843.380281189</v>
      </c>
      <c r="H1585" s="5">
        <f t="shared" si="124"/>
        <v>1.4906303231935491E-4</v>
      </c>
    </row>
    <row r="1586" spans="1:8">
      <c r="A1586" s="3" t="s">
        <v>1630</v>
      </c>
      <c r="B1586" s="1">
        <f t="shared" si="120"/>
        <v>6</v>
      </c>
      <c r="C1586" s="1">
        <f t="shared" si="121"/>
        <v>79184</v>
      </c>
      <c r="D1586" s="1">
        <f t="shared" si="122"/>
        <v>2032188</v>
      </c>
      <c r="F1586" s="1">
        <f t="shared" si="123"/>
        <v>2031876.1891094842</v>
      </c>
      <c r="H1586" s="5">
        <f t="shared" si="124"/>
        <v>1.53436045540964E-4</v>
      </c>
    </row>
    <row r="1587" spans="1:8">
      <c r="A1587" s="3" t="s">
        <v>1631</v>
      </c>
      <c r="B1587" s="1">
        <f t="shared" si="120"/>
        <v>6</v>
      </c>
      <c r="C1587" s="1">
        <f t="shared" si="121"/>
        <v>79164</v>
      </c>
      <c r="D1587" s="1">
        <f t="shared" si="122"/>
        <v>2034241</v>
      </c>
      <c r="F1587" s="1">
        <f t="shared" si="123"/>
        <v>2033909.413714682</v>
      </c>
      <c r="H1587" s="5">
        <f t="shared" si="124"/>
        <v>1.6300245905869322E-4</v>
      </c>
    </row>
    <row r="1588" spans="1:8">
      <c r="A1588" s="3" t="s">
        <v>1632</v>
      </c>
      <c r="B1588" s="1">
        <f t="shared" si="120"/>
        <v>6</v>
      </c>
      <c r="C1588" s="1">
        <f t="shared" si="121"/>
        <v>79144</v>
      </c>
      <c r="D1588" s="1">
        <f t="shared" si="122"/>
        <v>2036283</v>
      </c>
      <c r="F1588" s="1">
        <f t="shared" si="123"/>
        <v>2035943.0542868953</v>
      </c>
      <c r="H1588" s="5">
        <f t="shared" si="124"/>
        <v>1.6694423766474512E-4</v>
      </c>
    </row>
    <row r="1589" spans="1:8">
      <c r="A1589" s="3" t="s">
        <v>1633</v>
      </c>
      <c r="B1589" s="1">
        <f t="shared" si="120"/>
        <v>6</v>
      </c>
      <c r="C1589" s="1">
        <f t="shared" si="121"/>
        <v>79124</v>
      </c>
      <c r="D1589" s="1">
        <f t="shared" si="122"/>
        <v>2038325</v>
      </c>
      <c r="F1589" s="1">
        <f t="shared" si="123"/>
        <v>2037977.1110163743</v>
      </c>
      <c r="H1589" s="5">
        <f t="shared" si="124"/>
        <v>1.7067395220373875E-4</v>
      </c>
    </row>
    <row r="1590" spans="1:8">
      <c r="A1590" s="3" t="s">
        <v>1634</v>
      </c>
      <c r="B1590" s="1">
        <f t="shared" si="120"/>
        <v>6</v>
      </c>
      <c r="C1590" s="1">
        <f t="shared" si="121"/>
        <v>79104</v>
      </c>
      <c r="D1590" s="1">
        <f t="shared" si="122"/>
        <v>2040377</v>
      </c>
      <c r="F1590" s="1">
        <f t="shared" si="123"/>
        <v>2040011.5840935013</v>
      </c>
      <c r="H1590" s="5">
        <f t="shared" si="124"/>
        <v>1.7909234739397391E-4</v>
      </c>
    </row>
    <row r="1591" spans="1:8">
      <c r="A1591" s="3" t="s">
        <v>1635</v>
      </c>
      <c r="B1591" s="1">
        <f t="shared" si="120"/>
        <v>6</v>
      </c>
      <c r="C1591" s="1">
        <f t="shared" si="121"/>
        <v>79084</v>
      </c>
      <c r="D1591" s="1">
        <f t="shared" si="122"/>
        <v>2042420</v>
      </c>
      <c r="F1591" s="1">
        <f t="shared" si="123"/>
        <v>2042046.4737087977</v>
      </c>
      <c r="H1591" s="5">
        <f t="shared" si="124"/>
        <v>1.8288417230652272E-4</v>
      </c>
    </row>
    <row r="1592" spans="1:8">
      <c r="A1592" s="3" t="s">
        <v>1636</v>
      </c>
      <c r="B1592" s="1">
        <f t="shared" si="120"/>
        <v>6</v>
      </c>
      <c r="C1592" s="1">
        <f t="shared" si="121"/>
        <v>79064</v>
      </c>
      <c r="D1592" s="1">
        <f t="shared" si="122"/>
        <v>2044462</v>
      </c>
      <c r="F1592" s="1">
        <f t="shared" si="123"/>
        <v>2044081.7800529168</v>
      </c>
      <c r="H1592" s="5">
        <f t="shared" si="124"/>
        <v>1.8597555106583281E-4</v>
      </c>
    </row>
    <row r="1593" spans="1:8">
      <c r="A1593" s="3" t="s">
        <v>1637</v>
      </c>
      <c r="B1593" s="1">
        <f t="shared" si="120"/>
        <v>6</v>
      </c>
      <c r="C1593" s="1">
        <f t="shared" si="121"/>
        <v>79044</v>
      </c>
      <c r="D1593" s="1">
        <f t="shared" si="122"/>
        <v>2046514</v>
      </c>
      <c r="F1593" s="1">
        <f t="shared" si="123"/>
        <v>2046117.5033166553</v>
      </c>
      <c r="H1593" s="5">
        <f t="shared" si="124"/>
        <v>1.93742472978299E-4</v>
      </c>
    </row>
    <row r="1594" spans="1:8">
      <c r="A1594" s="3" t="s">
        <v>1638</v>
      </c>
      <c r="B1594" s="1">
        <f t="shared" si="120"/>
        <v>6</v>
      </c>
      <c r="C1594" s="1">
        <f t="shared" si="121"/>
        <v>79024</v>
      </c>
      <c r="D1594" s="1">
        <f t="shared" si="122"/>
        <v>2048556</v>
      </c>
      <c r="F1594" s="1">
        <f t="shared" si="123"/>
        <v>2048153.6436909277</v>
      </c>
      <c r="H1594" s="5">
        <f t="shared" si="124"/>
        <v>1.9640971936932521E-4</v>
      </c>
    </row>
    <row r="1595" spans="1:8">
      <c r="A1595" s="3" t="s">
        <v>1639</v>
      </c>
      <c r="B1595" s="1">
        <f t="shared" si="120"/>
        <v>6</v>
      </c>
      <c r="C1595" s="1">
        <f t="shared" si="121"/>
        <v>79004</v>
      </c>
      <c r="D1595" s="1">
        <f t="shared" si="122"/>
        <v>2050609</v>
      </c>
      <c r="F1595" s="1">
        <f t="shared" si="123"/>
        <v>2050190.2013668055</v>
      </c>
      <c r="H1595" s="5">
        <f t="shared" si="124"/>
        <v>2.0423134453936782E-4</v>
      </c>
    </row>
    <row r="1596" spans="1:8">
      <c r="A1596" s="3" t="s">
        <v>1640</v>
      </c>
      <c r="B1596" s="1">
        <f t="shared" si="120"/>
        <v>6</v>
      </c>
      <c r="C1596" s="1">
        <f t="shared" si="121"/>
        <v>78984</v>
      </c>
      <c r="D1596" s="1">
        <f t="shared" si="122"/>
        <v>2052651</v>
      </c>
      <c r="F1596" s="1">
        <f t="shared" si="123"/>
        <v>2052227.1765354844</v>
      </c>
      <c r="H1596" s="5">
        <f t="shared" si="124"/>
        <v>2.0647614451537011E-4</v>
      </c>
    </row>
    <row r="1597" spans="1:8">
      <c r="A1597" s="3" t="s">
        <v>1641</v>
      </c>
      <c r="B1597" s="1">
        <f t="shared" si="120"/>
        <v>6</v>
      </c>
      <c r="C1597" s="1">
        <f t="shared" si="121"/>
        <v>78964</v>
      </c>
      <c r="D1597" s="1">
        <f t="shared" si="122"/>
        <v>2054693</v>
      </c>
      <c r="F1597" s="1">
        <f t="shared" si="123"/>
        <v>2054264.5693883013</v>
      </c>
      <c r="H1597" s="5">
        <f t="shared" si="124"/>
        <v>2.0851319963549562E-4</v>
      </c>
    </row>
    <row r="1598" spans="1:8">
      <c r="A1598" s="3" t="s">
        <v>1642</v>
      </c>
      <c r="B1598" s="1">
        <f t="shared" si="120"/>
        <v>6</v>
      </c>
      <c r="C1598" s="1">
        <f t="shared" si="121"/>
        <v>78944</v>
      </c>
      <c r="D1598" s="1">
        <f t="shared" si="122"/>
        <v>2056746</v>
      </c>
      <c r="F1598" s="1">
        <f t="shared" si="123"/>
        <v>2056302.3801167184</v>
      </c>
      <c r="H1598" s="5">
        <f t="shared" si="124"/>
        <v>2.1569016460060915E-4</v>
      </c>
    </row>
    <row r="1599" spans="1:8">
      <c r="A1599" s="3" t="s">
        <v>1643</v>
      </c>
      <c r="B1599" s="1">
        <f t="shared" si="120"/>
        <v>6</v>
      </c>
      <c r="C1599" s="1">
        <f t="shared" si="121"/>
        <v>78924</v>
      </c>
      <c r="D1599" s="1">
        <f t="shared" si="122"/>
        <v>2058788</v>
      </c>
      <c r="F1599" s="1">
        <f t="shared" si="123"/>
        <v>2058340.6089123527</v>
      </c>
      <c r="H1599" s="5">
        <f t="shared" si="124"/>
        <v>2.1730799268661691E-4</v>
      </c>
    </row>
    <row r="1600" spans="1:8">
      <c r="A1600" s="3" t="s">
        <v>1644</v>
      </c>
      <c r="B1600" s="1">
        <f t="shared" si="120"/>
        <v>6</v>
      </c>
      <c r="C1600" s="1">
        <f t="shared" si="121"/>
        <v>78904</v>
      </c>
      <c r="D1600" s="1">
        <f t="shared" si="122"/>
        <v>2060840</v>
      </c>
      <c r="F1600" s="1">
        <f t="shared" si="123"/>
        <v>2060379.2559669365</v>
      </c>
      <c r="H1600" s="5">
        <f t="shared" si="124"/>
        <v>2.2357098710405906E-4</v>
      </c>
    </row>
    <row r="1601" spans="1:8">
      <c r="A1601" s="3" t="s">
        <v>1645</v>
      </c>
      <c r="B1601" s="1">
        <f t="shared" si="120"/>
        <v>6</v>
      </c>
      <c r="C1601" s="1">
        <f t="shared" si="121"/>
        <v>78884</v>
      </c>
      <c r="D1601" s="1">
        <f t="shared" si="122"/>
        <v>2062882</v>
      </c>
      <c r="F1601" s="1">
        <f t="shared" si="123"/>
        <v>2062418.321472358</v>
      </c>
      <c r="H1601" s="5">
        <f t="shared" si="124"/>
        <v>2.2477220104787451E-4</v>
      </c>
    </row>
    <row r="1602" spans="1:8">
      <c r="A1602" s="3" t="s">
        <v>1646</v>
      </c>
      <c r="B1602" s="1">
        <f t="shared" si="120"/>
        <v>6</v>
      </c>
      <c r="C1602" s="1">
        <f t="shared" si="121"/>
        <v>78864</v>
      </c>
      <c r="D1602" s="1">
        <f t="shared" si="122"/>
        <v>2064924</v>
      </c>
      <c r="F1602" s="1">
        <f t="shared" si="123"/>
        <v>2064457.8056206247</v>
      </c>
      <c r="H1602" s="5">
        <f t="shared" si="124"/>
        <v>2.2576829916031593E-4</v>
      </c>
    </row>
    <row r="1603" spans="1:8">
      <c r="A1603" s="3" t="s">
        <v>1647</v>
      </c>
      <c r="B1603" s="1">
        <f t="shared" si="120"/>
        <v>6</v>
      </c>
      <c r="C1603" s="1">
        <f t="shared" si="121"/>
        <v>78844</v>
      </c>
      <c r="D1603" s="1">
        <f t="shared" si="122"/>
        <v>2066977</v>
      </c>
      <c r="F1603" s="1">
        <f t="shared" si="123"/>
        <v>2066497.7086039016</v>
      </c>
      <c r="H1603" s="5">
        <f t="shared" si="124"/>
        <v>2.3188037220464681E-4</v>
      </c>
    </row>
    <row r="1604" spans="1:8">
      <c r="A1604" s="3" t="s">
        <v>1648</v>
      </c>
      <c r="B1604" s="1">
        <f t="shared" ref="B1604:B1667" si="125">IF(ISERROR(SEARCH(" ",A1604)), 0, SEARCH(" ",A1604))</f>
        <v>6</v>
      </c>
      <c r="C1604" s="1">
        <f t="shared" ref="C1604:C1667" si="126">IF(0=B1604,-1,LEFT(A1604,B1604-1)+0)</f>
        <v>78824</v>
      </c>
      <c r="D1604" s="1">
        <f t="shared" ref="D1604:D1667" si="127">IF(B1604=0,-1,RIGHT(A1604,LEN(A1604)-B1604)+0)</f>
        <v>2069019</v>
      </c>
      <c r="F1604" s="1">
        <f t="shared" ref="F1604:F1667" si="128">IF(C1604&lt;0,443300000,44330*(1-POWER(C1604/$A$1,1/5.255))*1000)</f>
        <v>2068538.0306144662</v>
      </c>
      <c r="H1604" s="5">
        <f t="shared" ref="H1604:H1667" si="129">IF(D1604&gt;0,ABS((F1604-D1604)/D1604),0)</f>
        <v>2.324625271850217E-4</v>
      </c>
    </row>
    <row r="1605" spans="1:8">
      <c r="A1605" s="3" t="s">
        <v>1649</v>
      </c>
      <c r="B1605" s="1">
        <f t="shared" si="125"/>
        <v>6</v>
      </c>
      <c r="C1605" s="1">
        <f t="shared" si="126"/>
        <v>78804</v>
      </c>
      <c r="D1605" s="1">
        <f t="shared" si="127"/>
        <v>2071061</v>
      </c>
      <c r="F1605" s="1">
        <f t="shared" si="128"/>
        <v>2070578.7718447535</v>
      </c>
      <c r="H1605" s="5">
        <f t="shared" si="129"/>
        <v>2.3284111633914699E-4</v>
      </c>
    </row>
    <row r="1606" spans="1:8">
      <c r="A1606" s="3" t="s">
        <v>1650</v>
      </c>
      <c r="B1606" s="1">
        <f t="shared" si="125"/>
        <v>6</v>
      </c>
      <c r="C1606" s="1">
        <f t="shared" si="126"/>
        <v>78784</v>
      </c>
      <c r="D1606" s="1">
        <f t="shared" si="127"/>
        <v>2073114</v>
      </c>
      <c r="F1606" s="1">
        <f t="shared" si="128"/>
        <v>2072619.9324873274</v>
      </c>
      <c r="H1606" s="5">
        <f t="shared" si="129"/>
        <v>2.3832143947348161E-4</v>
      </c>
    </row>
    <row r="1607" spans="1:8">
      <c r="A1607" s="3" t="s">
        <v>1651</v>
      </c>
      <c r="B1607" s="1">
        <f t="shared" si="125"/>
        <v>6</v>
      </c>
      <c r="C1607" s="1">
        <f t="shared" si="126"/>
        <v>78764</v>
      </c>
      <c r="D1607" s="1">
        <f t="shared" si="127"/>
        <v>2075156</v>
      </c>
      <c r="F1607" s="1">
        <f t="shared" si="128"/>
        <v>2074661.5127348832</v>
      </c>
      <c r="H1607" s="5">
        <f t="shared" si="129"/>
        <v>2.3828920096453856E-4</v>
      </c>
    </row>
    <row r="1608" spans="1:8">
      <c r="A1608" s="3" t="s">
        <v>1652</v>
      </c>
      <c r="B1608" s="1">
        <f t="shared" si="125"/>
        <v>6</v>
      </c>
      <c r="C1608" s="1">
        <f t="shared" si="126"/>
        <v>78744</v>
      </c>
      <c r="D1608" s="1">
        <f t="shared" si="127"/>
        <v>2077208</v>
      </c>
      <c r="F1608" s="1">
        <f t="shared" si="128"/>
        <v>2076703.5127802656</v>
      </c>
      <c r="H1608" s="5">
        <f t="shared" si="129"/>
        <v>2.4286793606338421E-4</v>
      </c>
    </row>
    <row r="1609" spans="1:8">
      <c r="A1609" s="3" t="s">
        <v>1653</v>
      </c>
      <c r="B1609" s="1">
        <f t="shared" si="125"/>
        <v>6</v>
      </c>
      <c r="C1609" s="1">
        <f t="shared" si="126"/>
        <v>78724</v>
      </c>
      <c r="D1609" s="1">
        <f t="shared" si="127"/>
        <v>2079250</v>
      </c>
      <c r="F1609" s="1">
        <f t="shared" si="128"/>
        <v>2078745.9328164554</v>
      </c>
      <c r="H1609" s="5">
        <f t="shared" si="129"/>
        <v>2.4242740581682166E-4</v>
      </c>
    </row>
    <row r="1610" spans="1:8">
      <c r="A1610" s="3" t="s">
        <v>1654</v>
      </c>
      <c r="B1610" s="1">
        <f t="shared" si="125"/>
        <v>6</v>
      </c>
      <c r="C1610" s="1">
        <f t="shared" si="126"/>
        <v>78704</v>
      </c>
      <c r="D1610" s="1">
        <f t="shared" si="127"/>
        <v>2081293</v>
      </c>
      <c r="F1610" s="1">
        <f t="shared" si="128"/>
        <v>2080788.7730365572</v>
      </c>
      <c r="H1610" s="5">
        <f t="shared" si="129"/>
        <v>2.4226620828626737E-4</v>
      </c>
    </row>
    <row r="1611" spans="1:8">
      <c r="A1611" s="3" t="s">
        <v>1655</v>
      </c>
      <c r="B1611" s="1">
        <f t="shared" si="125"/>
        <v>6</v>
      </c>
      <c r="C1611" s="1">
        <f t="shared" si="126"/>
        <v>78684</v>
      </c>
      <c r="D1611" s="1">
        <f t="shared" si="127"/>
        <v>2083345</v>
      </c>
      <c r="F1611" s="1">
        <f t="shared" si="128"/>
        <v>2082832.0336338293</v>
      </c>
      <c r="H1611" s="5">
        <f t="shared" si="129"/>
        <v>2.4622247691605216E-4</v>
      </c>
    </row>
    <row r="1612" spans="1:8">
      <c r="A1612" s="3" t="s">
        <v>1656</v>
      </c>
      <c r="B1612" s="1">
        <f t="shared" si="125"/>
        <v>6</v>
      </c>
      <c r="C1612" s="1">
        <f t="shared" si="126"/>
        <v>78664</v>
      </c>
      <c r="D1612" s="1">
        <f t="shared" si="127"/>
        <v>2085387</v>
      </c>
      <c r="F1612" s="1">
        <f t="shared" si="128"/>
        <v>2084875.7148016656</v>
      </c>
      <c r="H1612" s="5">
        <f t="shared" si="129"/>
        <v>2.4517521128422285E-4</v>
      </c>
    </row>
    <row r="1613" spans="1:8">
      <c r="A1613" s="3" t="s">
        <v>1657</v>
      </c>
      <c r="B1613" s="1">
        <f t="shared" si="125"/>
        <v>6</v>
      </c>
      <c r="C1613" s="1">
        <f t="shared" si="126"/>
        <v>78644</v>
      </c>
      <c r="D1613" s="1">
        <f t="shared" si="127"/>
        <v>2087440</v>
      </c>
      <c r="F1613" s="1">
        <f t="shared" si="128"/>
        <v>2086919.8167335845</v>
      </c>
      <c r="H1613" s="5">
        <f t="shared" si="129"/>
        <v>2.4919675124338594E-4</v>
      </c>
    </row>
    <row r="1614" spans="1:8">
      <c r="A1614" s="3" t="s">
        <v>1658</v>
      </c>
      <c r="B1614" s="1">
        <f t="shared" si="125"/>
        <v>6</v>
      </c>
      <c r="C1614" s="1">
        <f t="shared" si="126"/>
        <v>78624</v>
      </c>
      <c r="D1614" s="1">
        <f t="shared" si="127"/>
        <v>2089482</v>
      </c>
      <c r="F1614" s="1">
        <f t="shared" si="128"/>
        <v>2088964.3396232617</v>
      </c>
      <c r="H1614" s="5">
        <f t="shared" si="129"/>
        <v>2.4774579380836551E-4</v>
      </c>
    </row>
    <row r="1615" spans="1:8">
      <c r="A1615" s="3" t="s">
        <v>1659</v>
      </c>
      <c r="B1615" s="1">
        <f t="shared" si="125"/>
        <v>6</v>
      </c>
      <c r="C1615" s="1">
        <f t="shared" si="126"/>
        <v>78604</v>
      </c>
      <c r="D1615" s="1">
        <f t="shared" si="127"/>
        <v>2091524</v>
      </c>
      <c r="F1615" s="1">
        <f t="shared" si="128"/>
        <v>2091009.2836645003</v>
      </c>
      <c r="H1615" s="5">
        <f t="shared" si="129"/>
        <v>2.4609630848111675E-4</v>
      </c>
    </row>
    <row r="1616" spans="1:8">
      <c r="A1616" s="3" t="s">
        <v>1660</v>
      </c>
      <c r="B1616" s="1">
        <f t="shared" si="125"/>
        <v>6</v>
      </c>
      <c r="C1616" s="1">
        <f t="shared" si="126"/>
        <v>78584</v>
      </c>
      <c r="D1616" s="1">
        <f t="shared" si="127"/>
        <v>2093576</v>
      </c>
      <c r="F1616" s="1">
        <f t="shared" si="128"/>
        <v>2093054.6490512469</v>
      </c>
      <c r="H1616" s="5">
        <f t="shared" si="129"/>
        <v>2.4902413323092557E-4</v>
      </c>
    </row>
    <row r="1617" spans="1:8">
      <c r="A1617" s="3" t="s">
        <v>1661</v>
      </c>
      <c r="B1617" s="1">
        <f t="shared" si="125"/>
        <v>6</v>
      </c>
      <c r="C1617" s="1">
        <f t="shared" si="126"/>
        <v>78564</v>
      </c>
      <c r="D1617" s="1">
        <f t="shared" si="127"/>
        <v>2095618</v>
      </c>
      <c r="F1617" s="1">
        <f t="shared" si="128"/>
        <v>2095100.4359775803</v>
      </c>
      <c r="H1617" s="5">
        <f t="shared" si="129"/>
        <v>2.4697441156725192E-4</v>
      </c>
    </row>
    <row r="1618" spans="1:8">
      <c r="A1618" s="3" t="s">
        <v>1662</v>
      </c>
      <c r="B1618" s="1">
        <f t="shared" si="125"/>
        <v>6</v>
      </c>
      <c r="C1618" s="1">
        <f t="shared" si="126"/>
        <v>78544</v>
      </c>
      <c r="D1618" s="1">
        <f t="shared" si="127"/>
        <v>2097661</v>
      </c>
      <c r="F1618" s="1">
        <f t="shared" si="128"/>
        <v>2097146.6446377225</v>
      </c>
      <c r="H1618" s="5">
        <f t="shared" si="129"/>
        <v>2.4520423570704606E-4</v>
      </c>
    </row>
    <row r="1619" spans="1:8">
      <c r="A1619" s="3" t="s">
        <v>1663</v>
      </c>
      <c r="B1619" s="1">
        <f t="shared" si="125"/>
        <v>6</v>
      </c>
      <c r="C1619" s="1">
        <f t="shared" si="126"/>
        <v>78524</v>
      </c>
      <c r="D1619" s="1">
        <f t="shared" si="127"/>
        <v>2099713</v>
      </c>
      <c r="F1619" s="1">
        <f t="shared" si="128"/>
        <v>2099193.2752260338</v>
      </c>
      <c r="H1619" s="5">
        <f t="shared" si="129"/>
        <v>2.4752181558443539E-4</v>
      </c>
    </row>
    <row r="1620" spans="1:8">
      <c r="A1620" s="3" t="s">
        <v>1664</v>
      </c>
      <c r="B1620" s="1">
        <f t="shared" si="125"/>
        <v>6</v>
      </c>
      <c r="C1620" s="1">
        <f t="shared" si="126"/>
        <v>78504</v>
      </c>
      <c r="D1620" s="1">
        <f t="shared" si="127"/>
        <v>2101755</v>
      </c>
      <c r="F1620" s="1">
        <f t="shared" si="128"/>
        <v>2101240.3279370149</v>
      </c>
      <c r="H1620" s="5">
        <f t="shared" si="129"/>
        <v>2.4487728730757552E-4</v>
      </c>
    </row>
    <row r="1621" spans="1:8">
      <c r="A1621" s="3" t="s">
        <v>1665</v>
      </c>
      <c r="B1621" s="1">
        <f t="shared" si="125"/>
        <v>6</v>
      </c>
      <c r="C1621" s="1">
        <f t="shared" si="126"/>
        <v>78484</v>
      </c>
      <c r="D1621" s="1">
        <f t="shared" si="127"/>
        <v>2103808</v>
      </c>
      <c r="F1621" s="1">
        <f t="shared" si="128"/>
        <v>2103287.802965303</v>
      </c>
      <c r="H1621" s="5">
        <f t="shared" si="129"/>
        <v>2.4726450070398459E-4</v>
      </c>
    </row>
    <row r="1622" spans="1:8">
      <c r="A1622" s="3" t="s">
        <v>1666</v>
      </c>
      <c r="B1622" s="1">
        <f t="shared" si="125"/>
        <v>6</v>
      </c>
      <c r="C1622" s="1">
        <f t="shared" si="126"/>
        <v>78464</v>
      </c>
      <c r="D1622" s="1">
        <f t="shared" si="127"/>
        <v>2105850</v>
      </c>
      <c r="F1622" s="1">
        <f t="shared" si="128"/>
        <v>2105335.7005056795</v>
      </c>
      <c r="H1622" s="5">
        <f t="shared" si="129"/>
        <v>2.442241823114309E-4</v>
      </c>
    </row>
    <row r="1623" spans="1:8">
      <c r="A1623" s="3" t="s">
        <v>1667</v>
      </c>
      <c r="B1623" s="1">
        <f t="shared" si="125"/>
        <v>6</v>
      </c>
      <c r="C1623" s="1">
        <f t="shared" si="126"/>
        <v>78444</v>
      </c>
      <c r="D1623" s="1">
        <f t="shared" si="127"/>
        <v>2107892</v>
      </c>
      <c r="F1623" s="1">
        <f t="shared" si="128"/>
        <v>2107384.0207530563</v>
      </c>
      <c r="H1623" s="5">
        <f t="shared" si="129"/>
        <v>2.4098921906042786E-4</v>
      </c>
    </row>
    <row r="1624" spans="1:8">
      <c r="A1624" s="3" t="s">
        <v>1668</v>
      </c>
      <c r="B1624" s="1">
        <f t="shared" si="125"/>
        <v>6</v>
      </c>
      <c r="C1624" s="1">
        <f t="shared" si="126"/>
        <v>78424</v>
      </c>
      <c r="D1624" s="1">
        <f t="shared" si="127"/>
        <v>2109944</v>
      </c>
      <c r="F1624" s="1">
        <f t="shared" si="128"/>
        <v>2109432.7639025007</v>
      </c>
      <c r="H1624" s="5">
        <f t="shared" si="129"/>
        <v>2.4229842000511034E-4</v>
      </c>
    </row>
    <row r="1625" spans="1:8">
      <c r="A1625" s="3" t="s">
        <v>1669</v>
      </c>
      <c r="B1625" s="1">
        <f t="shared" si="125"/>
        <v>6</v>
      </c>
      <c r="C1625" s="1">
        <f t="shared" si="126"/>
        <v>78404</v>
      </c>
      <c r="D1625" s="1">
        <f t="shared" si="127"/>
        <v>2111987</v>
      </c>
      <c r="F1625" s="1">
        <f t="shared" si="128"/>
        <v>2111481.9301492008</v>
      </c>
      <c r="H1625" s="5">
        <f t="shared" si="129"/>
        <v>2.3914439378611797E-4</v>
      </c>
    </row>
    <row r="1626" spans="1:8">
      <c r="A1626" s="3" t="s">
        <v>1670</v>
      </c>
      <c r="B1626" s="1">
        <f t="shared" si="125"/>
        <v>6</v>
      </c>
      <c r="C1626" s="1">
        <f t="shared" si="126"/>
        <v>78384</v>
      </c>
      <c r="D1626" s="1">
        <f t="shared" si="127"/>
        <v>2114039</v>
      </c>
      <c r="F1626" s="1">
        <f t="shared" si="128"/>
        <v>2113531.5196884987</v>
      </c>
      <c r="H1626" s="5">
        <f t="shared" si="129"/>
        <v>2.4005248318564868E-4</v>
      </c>
    </row>
    <row r="1627" spans="1:8">
      <c r="A1627" s="3" t="s">
        <v>1671</v>
      </c>
      <c r="B1627" s="1">
        <f t="shared" si="125"/>
        <v>6</v>
      </c>
      <c r="C1627" s="1">
        <f t="shared" si="126"/>
        <v>78364</v>
      </c>
      <c r="D1627" s="1">
        <f t="shared" si="127"/>
        <v>2116081</v>
      </c>
      <c r="F1627" s="1">
        <f t="shared" si="128"/>
        <v>2115581.5327158673</v>
      </c>
      <c r="H1627" s="5">
        <f t="shared" si="129"/>
        <v>2.360341046173216E-4</v>
      </c>
    </row>
    <row r="1628" spans="1:8">
      <c r="A1628" s="3" t="s">
        <v>1672</v>
      </c>
      <c r="B1628" s="1">
        <f t="shared" si="125"/>
        <v>6</v>
      </c>
      <c r="C1628" s="1">
        <f t="shared" si="126"/>
        <v>78344</v>
      </c>
      <c r="D1628" s="1">
        <f t="shared" si="127"/>
        <v>2118123</v>
      </c>
      <c r="F1628" s="1">
        <f t="shared" si="128"/>
        <v>2117631.9694269258</v>
      </c>
      <c r="H1628" s="5">
        <f t="shared" si="129"/>
        <v>2.3182344607666327E-4</v>
      </c>
    </row>
    <row r="1629" spans="1:8">
      <c r="A1629" s="3" t="s">
        <v>1673</v>
      </c>
      <c r="B1629" s="1">
        <f t="shared" si="125"/>
        <v>6</v>
      </c>
      <c r="C1629" s="1">
        <f t="shared" si="126"/>
        <v>78324</v>
      </c>
      <c r="D1629" s="1">
        <f t="shared" si="127"/>
        <v>2120176</v>
      </c>
      <c r="F1629" s="1">
        <f t="shared" si="128"/>
        <v>2119682.8300174326</v>
      </c>
      <c r="H1629" s="5">
        <f t="shared" si="129"/>
        <v>2.3260803941155335E-4</v>
      </c>
    </row>
    <row r="1630" spans="1:8">
      <c r="A1630" s="3" t="s">
        <v>1674</v>
      </c>
      <c r="B1630" s="1">
        <f t="shared" si="125"/>
        <v>6</v>
      </c>
      <c r="C1630" s="1">
        <f t="shared" si="126"/>
        <v>78304</v>
      </c>
      <c r="D1630" s="1">
        <f t="shared" si="127"/>
        <v>2122218</v>
      </c>
      <c r="F1630" s="1">
        <f t="shared" si="128"/>
        <v>2121734.1146832816</v>
      </c>
      <c r="H1630" s="5">
        <f t="shared" si="129"/>
        <v>2.2800924161342978E-4</v>
      </c>
    </row>
    <row r="1631" spans="1:8">
      <c r="A1631" s="3" t="s">
        <v>1675</v>
      </c>
      <c r="B1631" s="1">
        <f t="shared" si="125"/>
        <v>6</v>
      </c>
      <c r="C1631" s="1">
        <f t="shared" si="126"/>
        <v>78284</v>
      </c>
      <c r="D1631" s="1">
        <f t="shared" si="127"/>
        <v>2124260</v>
      </c>
      <c r="F1631" s="1">
        <f t="shared" si="128"/>
        <v>2123785.823620521</v>
      </c>
      <c r="H1631" s="5">
        <f t="shared" si="129"/>
        <v>2.2321955856580749E-4</v>
      </c>
    </row>
    <row r="1632" spans="1:8">
      <c r="A1632" s="3" t="s">
        <v>1676</v>
      </c>
      <c r="B1632" s="1">
        <f t="shared" si="125"/>
        <v>6</v>
      </c>
      <c r="C1632" s="1">
        <f t="shared" si="126"/>
        <v>78264</v>
      </c>
      <c r="D1632" s="1">
        <f t="shared" si="127"/>
        <v>2126313</v>
      </c>
      <c r="F1632" s="1">
        <f t="shared" si="128"/>
        <v>2125837.9570253217</v>
      </c>
      <c r="H1632" s="5">
        <f t="shared" si="129"/>
        <v>2.2341159306194988E-4</v>
      </c>
    </row>
    <row r="1633" spans="1:8">
      <c r="A1633" s="3" t="s">
        <v>1677</v>
      </c>
      <c r="B1633" s="1">
        <f t="shared" si="125"/>
        <v>6</v>
      </c>
      <c r="C1633" s="1">
        <f t="shared" si="126"/>
        <v>78244</v>
      </c>
      <c r="D1633" s="1">
        <f t="shared" si="127"/>
        <v>2128355</v>
      </c>
      <c r="F1633" s="1">
        <f t="shared" si="128"/>
        <v>2127890.5150940074</v>
      </c>
      <c r="H1633" s="5">
        <f t="shared" si="129"/>
        <v>2.1823657519193677E-4</v>
      </c>
    </row>
    <row r="1634" spans="1:8">
      <c r="A1634" s="3" t="s">
        <v>1678</v>
      </c>
      <c r="B1634" s="1">
        <f t="shared" si="125"/>
        <v>6</v>
      </c>
      <c r="C1634" s="1">
        <f t="shared" si="126"/>
        <v>78224</v>
      </c>
      <c r="D1634" s="1">
        <f t="shared" si="127"/>
        <v>2130407</v>
      </c>
      <c r="F1634" s="1">
        <f t="shared" si="128"/>
        <v>2129943.4980230387</v>
      </c>
      <c r="H1634" s="5">
        <f t="shared" si="129"/>
        <v>2.1756498967627781E-4</v>
      </c>
    </row>
    <row r="1635" spans="1:8">
      <c r="A1635" s="3" t="s">
        <v>1679</v>
      </c>
      <c r="B1635" s="1">
        <f t="shared" si="125"/>
        <v>6</v>
      </c>
      <c r="C1635" s="1">
        <f t="shared" si="126"/>
        <v>78204</v>
      </c>
      <c r="D1635" s="1">
        <f t="shared" si="127"/>
        <v>2132449</v>
      </c>
      <c r="F1635" s="1">
        <f t="shared" si="128"/>
        <v>2131996.9060090198</v>
      </c>
      <c r="H1635" s="5">
        <f t="shared" si="129"/>
        <v>2.1200694177454273E-4</v>
      </c>
    </row>
    <row r="1636" spans="1:8">
      <c r="A1636" s="3" t="s">
        <v>1680</v>
      </c>
      <c r="B1636" s="1">
        <f t="shared" si="125"/>
        <v>6</v>
      </c>
      <c r="C1636" s="1">
        <f t="shared" si="126"/>
        <v>78184</v>
      </c>
      <c r="D1636" s="1">
        <f t="shared" si="127"/>
        <v>2134491</v>
      </c>
      <c r="F1636" s="1">
        <f t="shared" si="128"/>
        <v>2134050.7392486921</v>
      </c>
      <c r="H1636" s="5">
        <f t="shared" si="129"/>
        <v>2.0626029873536218E-4</v>
      </c>
    </row>
    <row r="1637" spans="1:8">
      <c r="A1637" s="3" t="s">
        <v>1681</v>
      </c>
      <c r="B1637" s="1">
        <f t="shared" si="125"/>
        <v>6</v>
      </c>
      <c r="C1637" s="1">
        <f t="shared" si="126"/>
        <v>78164</v>
      </c>
      <c r="D1637" s="1">
        <f t="shared" si="127"/>
        <v>2136544</v>
      </c>
      <c r="F1637" s="1">
        <f t="shared" si="128"/>
        <v>2136104.9979389403</v>
      </c>
      <c r="H1637" s="5">
        <f t="shared" si="129"/>
        <v>2.0547297928790535E-4</v>
      </c>
    </row>
    <row r="1638" spans="1:8">
      <c r="A1638" s="3" t="s">
        <v>1682</v>
      </c>
      <c r="B1638" s="1">
        <f t="shared" si="125"/>
        <v>6</v>
      </c>
      <c r="C1638" s="1">
        <f t="shared" si="126"/>
        <v>78144</v>
      </c>
      <c r="D1638" s="1">
        <f t="shared" si="127"/>
        <v>2138586</v>
      </c>
      <c r="F1638" s="1">
        <f t="shared" si="128"/>
        <v>2138159.6822767919</v>
      </c>
      <c r="H1638" s="5">
        <f t="shared" si="129"/>
        <v>1.9934560649331244E-4</v>
      </c>
    </row>
    <row r="1639" spans="1:8">
      <c r="A1639" s="3" t="s">
        <v>1683</v>
      </c>
      <c r="B1639" s="1">
        <f t="shared" si="125"/>
        <v>6</v>
      </c>
      <c r="C1639" s="1">
        <f t="shared" si="126"/>
        <v>78124</v>
      </c>
      <c r="D1639" s="1">
        <f t="shared" si="127"/>
        <v>2140639</v>
      </c>
      <c r="F1639" s="1">
        <f t="shared" si="128"/>
        <v>2140214.7924594162</v>
      </c>
      <c r="H1639" s="5">
        <f t="shared" si="129"/>
        <v>1.9816864991425309E-4</v>
      </c>
    </row>
    <row r="1640" spans="1:8">
      <c r="A1640" s="3" t="s">
        <v>1684</v>
      </c>
      <c r="B1640" s="1">
        <f t="shared" si="125"/>
        <v>6</v>
      </c>
      <c r="C1640" s="1">
        <f t="shared" si="126"/>
        <v>78104</v>
      </c>
      <c r="D1640" s="1">
        <f t="shared" si="127"/>
        <v>2142681</v>
      </c>
      <c r="F1640" s="1">
        <f t="shared" si="128"/>
        <v>2142270.3286841204</v>
      </c>
      <c r="H1640" s="5">
        <f t="shared" si="129"/>
        <v>1.9166236872383756E-4</v>
      </c>
    </row>
    <row r="1641" spans="1:8">
      <c r="A1641" s="3" t="s">
        <v>1685</v>
      </c>
      <c r="B1641" s="1">
        <f t="shared" si="125"/>
        <v>6</v>
      </c>
      <c r="C1641" s="1">
        <f t="shared" si="126"/>
        <v>78084</v>
      </c>
      <c r="D1641" s="1">
        <f t="shared" si="127"/>
        <v>2144723</v>
      </c>
      <c r="F1641" s="1">
        <f t="shared" si="128"/>
        <v>2144326.2911483617</v>
      </c>
      <c r="H1641" s="5">
        <f t="shared" si="129"/>
        <v>1.8496973811454908E-4</v>
      </c>
    </row>
    <row r="1642" spans="1:8">
      <c r="A1642" s="3" t="s">
        <v>1686</v>
      </c>
      <c r="B1642" s="1">
        <f t="shared" si="125"/>
        <v>6</v>
      </c>
      <c r="C1642" s="1">
        <f t="shared" si="126"/>
        <v>78064</v>
      </c>
      <c r="D1642" s="1">
        <f t="shared" si="127"/>
        <v>2146775</v>
      </c>
      <c r="F1642" s="1">
        <f t="shared" si="128"/>
        <v>2146382.6800497314</v>
      </c>
      <c r="H1642" s="5">
        <f t="shared" si="129"/>
        <v>1.8274851825114596E-4</v>
      </c>
    </row>
    <row r="1643" spans="1:8">
      <c r="A1643" s="3" t="s">
        <v>1687</v>
      </c>
      <c r="B1643" s="1">
        <f t="shared" si="125"/>
        <v>6</v>
      </c>
      <c r="C1643" s="1">
        <f t="shared" si="126"/>
        <v>78044</v>
      </c>
      <c r="D1643" s="1">
        <f t="shared" si="127"/>
        <v>2148817</v>
      </c>
      <c r="F1643" s="1">
        <f t="shared" si="128"/>
        <v>2148439.4955859659</v>
      </c>
      <c r="H1643" s="5">
        <f t="shared" si="129"/>
        <v>1.7568011330610099E-4</v>
      </c>
    </row>
    <row r="1644" spans="1:8">
      <c r="A1644" s="3" t="s">
        <v>1688</v>
      </c>
      <c r="B1644" s="1">
        <f t="shared" si="125"/>
        <v>6</v>
      </c>
      <c r="C1644" s="1">
        <f t="shared" si="126"/>
        <v>78024</v>
      </c>
      <c r="D1644" s="1">
        <f t="shared" si="127"/>
        <v>2150860</v>
      </c>
      <c r="F1644" s="1">
        <f t="shared" si="128"/>
        <v>2150496.7379549495</v>
      </c>
      <c r="H1644" s="5">
        <f t="shared" si="129"/>
        <v>1.6889153410752235E-4</v>
      </c>
    </row>
    <row r="1645" spans="1:8">
      <c r="A1645" s="3" t="s">
        <v>1689</v>
      </c>
      <c r="B1645" s="1">
        <f t="shared" si="125"/>
        <v>6</v>
      </c>
      <c r="C1645" s="1">
        <f t="shared" si="126"/>
        <v>78004</v>
      </c>
      <c r="D1645" s="1">
        <f t="shared" si="127"/>
        <v>2152912</v>
      </c>
      <c r="F1645" s="1">
        <f t="shared" si="128"/>
        <v>2152554.4073546929</v>
      </c>
      <c r="H1645" s="5">
        <f t="shared" si="129"/>
        <v>1.6609719547620687E-4</v>
      </c>
    </row>
    <row r="1646" spans="1:8">
      <c r="A1646" s="3" t="s">
        <v>1690</v>
      </c>
      <c r="B1646" s="1">
        <f t="shared" si="125"/>
        <v>6</v>
      </c>
      <c r="C1646" s="1">
        <f t="shared" si="126"/>
        <v>77984</v>
      </c>
      <c r="D1646" s="1">
        <f t="shared" si="127"/>
        <v>2154954</v>
      </c>
      <c r="F1646" s="1">
        <f t="shared" si="128"/>
        <v>2154612.50398337</v>
      </c>
      <c r="H1646" s="5">
        <f t="shared" si="129"/>
        <v>1.5847021172144351E-4</v>
      </c>
    </row>
    <row r="1647" spans="1:8">
      <c r="A1647" s="3" t="s">
        <v>1691</v>
      </c>
      <c r="B1647" s="1">
        <f t="shared" si="125"/>
        <v>6</v>
      </c>
      <c r="C1647" s="1">
        <f t="shared" si="126"/>
        <v>77964</v>
      </c>
      <c r="D1647" s="1">
        <f t="shared" si="127"/>
        <v>2157007</v>
      </c>
      <c r="F1647" s="1">
        <f t="shared" si="128"/>
        <v>2156671.0280392827</v>
      </c>
      <c r="H1647" s="5">
        <f t="shared" si="129"/>
        <v>1.5575840074573077E-4</v>
      </c>
    </row>
    <row r="1648" spans="1:8">
      <c r="A1648" s="3" t="s">
        <v>1692</v>
      </c>
      <c r="B1648" s="1">
        <f t="shared" si="125"/>
        <v>6</v>
      </c>
      <c r="C1648" s="1">
        <f t="shared" si="126"/>
        <v>77944</v>
      </c>
      <c r="D1648" s="1">
        <f t="shared" si="127"/>
        <v>2159049</v>
      </c>
      <c r="F1648" s="1">
        <f t="shared" si="128"/>
        <v>2158729.9797208859</v>
      </c>
      <c r="H1648" s="5">
        <f t="shared" si="129"/>
        <v>1.477596289450284E-4</v>
      </c>
    </row>
    <row r="1649" spans="1:8">
      <c r="A1649" s="3" t="s">
        <v>1693</v>
      </c>
      <c r="B1649" s="1">
        <f t="shared" si="125"/>
        <v>6</v>
      </c>
      <c r="C1649" s="1">
        <f t="shared" si="126"/>
        <v>77924</v>
      </c>
      <c r="D1649" s="1">
        <f t="shared" si="127"/>
        <v>2161091</v>
      </c>
      <c r="F1649" s="1">
        <f t="shared" si="128"/>
        <v>2160789.3592267665</v>
      </c>
      <c r="H1649" s="5">
        <f t="shared" si="129"/>
        <v>1.3957800630954085E-4</v>
      </c>
    </row>
    <row r="1650" spans="1:8">
      <c r="A1650" s="3" t="s">
        <v>1694</v>
      </c>
      <c r="B1650" s="1">
        <f t="shared" si="125"/>
        <v>6</v>
      </c>
      <c r="C1650" s="1">
        <f t="shared" si="126"/>
        <v>77904</v>
      </c>
      <c r="D1650" s="1">
        <f t="shared" si="127"/>
        <v>2163143</v>
      </c>
      <c r="F1650" s="1">
        <f t="shared" si="128"/>
        <v>2162849.1667556642</v>
      </c>
      <c r="H1650" s="5">
        <f t="shared" si="129"/>
        <v>1.3583625508615827E-4</v>
      </c>
    </row>
    <row r="1651" spans="1:8">
      <c r="A1651" s="3" t="s">
        <v>1695</v>
      </c>
      <c r="B1651" s="1">
        <f t="shared" si="125"/>
        <v>6</v>
      </c>
      <c r="C1651" s="1">
        <f t="shared" si="126"/>
        <v>77884</v>
      </c>
      <c r="D1651" s="1">
        <f t="shared" si="127"/>
        <v>2165185</v>
      </c>
      <c r="F1651" s="1">
        <f t="shared" si="128"/>
        <v>2164909.4025064567</v>
      </c>
      <c r="H1651" s="5">
        <f t="shared" si="129"/>
        <v>1.2728588713818432E-4</v>
      </c>
    </row>
    <row r="1652" spans="1:8">
      <c r="A1652" s="3" t="s">
        <v>1696</v>
      </c>
      <c r="B1652" s="1">
        <f t="shared" si="125"/>
        <v>6</v>
      </c>
      <c r="C1652" s="1">
        <f t="shared" si="126"/>
        <v>77864</v>
      </c>
      <c r="D1652" s="1">
        <f t="shared" si="127"/>
        <v>2167238</v>
      </c>
      <c r="F1652" s="1">
        <f t="shared" si="128"/>
        <v>2166970.0666781701</v>
      </c>
      <c r="H1652" s="5">
        <f t="shared" si="129"/>
        <v>1.2362893315357392E-4</v>
      </c>
    </row>
    <row r="1653" spans="1:8">
      <c r="A1653" s="3" t="s">
        <v>1697</v>
      </c>
      <c r="B1653" s="1">
        <f t="shared" si="125"/>
        <v>6</v>
      </c>
      <c r="C1653" s="1">
        <f t="shared" si="126"/>
        <v>77844</v>
      </c>
      <c r="D1653" s="1">
        <f t="shared" si="127"/>
        <v>2169280</v>
      </c>
      <c r="F1653" s="1">
        <f t="shared" si="128"/>
        <v>2169031.1594699719</v>
      </c>
      <c r="H1653" s="5">
        <f t="shared" si="129"/>
        <v>1.1471111614365183E-4</v>
      </c>
    </row>
    <row r="1654" spans="1:8">
      <c r="A1654" s="3" t="s">
        <v>1698</v>
      </c>
      <c r="B1654" s="1">
        <f t="shared" si="125"/>
        <v>6</v>
      </c>
      <c r="C1654" s="1">
        <f t="shared" si="126"/>
        <v>77824</v>
      </c>
      <c r="D1654" s="1">
        <f t="shared" si="127"/>
        <v>2171322</v>
      </c>
      <c r="F1654" s="1">
        <f t="shared" si="128"/>
        <v>2171092.6810811679</v>
      </c>
      <c r="H1654" s="5">
        <f t="shared" si="129"/>
        <v>1.0561258018484227E-4</v>
      </c>
    </row>
    <row r="1655" spans="1:8">
      <c r="A1655" s="3" t="s">
        <v>1699</v>
      </c>
      <c r="B1655" s="1">
        <f t="shared" si="125"/>
        <v>6</v>
      </c>
      <c r="C1655" s="1">
        <f t="shared" si="126"/>
        <v>77804</v>
      </c>
      <c r="D1655" s="1">
        <f t="shared" si="127"/>
        <v>2173375</v>
      </c>
      <c r="F1655" s="1">
        <f t="shared" si="128"/>
        <v>2173154.6317112115</v>
      </c>
      <c r="H1655" s="5">
        <f t="shared" si="129"/>
        <v>1.0139450798342616E-4</v>
      </c>
    </row>
    <row r="1656" spans="1:8">
      <c r="A1656" s="3" t="s">
        <v>1700</v>
      </c>
      <c r="B1656" s="1">
        <f t="shared" si="125"/>
        <v>6</v>
      </c>
      <c r="C1656" s="1">
        <f t="shared" si="126"/>
        <v>77784</v>
      </c>
      <c r="D1656" s="1">
        <f t="shared" si="127"/>
        <v>2175417</v>
      </c>
      <c r="F1656" s="1">
        <f t="shared" si="128"/>
        <v>2175217.0115597094</v>
      </c>
      <c r="H1656" s="5">
        <f t="shared" si="129"/>
        <v>9.193108277197387E-5</v>
      </c>
    </row>
    <row r="1657" spans="1:8">
      <c r="A1657" s="3" t="s">
        <v>1701</v>
      </c>
      <c r="B1657" s="1">
        <f t="shared" si="125"/>
        <v>6</v>
      </c>
      <c r="C1657" s="1">
        <f t="shared" si="126"/>
        <v>77764</v>
      </c>
      <c r="D1657" s="1">
        <f t="shared" si="127"/>
        <v>2177459</v>
      </c>
      <c r="F1657" s="1">
        <f t="shared" si="128"/>
        <v>2177279.8208263996</v>
      </c>
      <c r="H1657" s="5">
        <f t="shared" si="129"/>
        <v>8.2288196287688667E-5</v>
      </c>
    </row>
    <row r="1658" spans="1:8">
      <c r="A1658" s="3" t="s">
        <v>1702</v>
      </c>
      <c r="B1658" s="1">
        <f t="shared" si="125"/>
        <v>6</v>
      </c>
      <c r="C1658" s="1">
        <f t="shared" si="126"/>
        <v>77744</v>
      </c>
      <c r="D1658" s="1">
        <f t="shared" si="127"/>
        <v>2179511</v>
      </c>
      <c r="F1658" s="1">
        <f t="shared" si="128"/>
        <v>2179343.0597111699</v>
      </c>
      <c r="H1658" s="5">
        <f t="shared" si="129"/>
        <v>7.7054113895310864E-5</v>
      </c>
    </row>
    <row r="1659" spans="1:8">
      <c r="A1659" s="3" t="s">
        <v>1703</v>
      </c>
      <c r="B1659" s="1">
        <f t="shared" si="125"/>
        <v>6</v>
      </c>
      <c r="C1659" s="1">
        <f t="shared" si="126"/>
        <v>77724</v>
      </c>
      <c r="D1659" s="1">
        <f t="shared" si="127"/>
        <v>2181554</v>
      </c>
      <c r="F1659" s="1">
        <f t="shared" si="128"/>
        <v>2181406.7284140494</v>
      </c>
      <c r="H1659" s="5">
        <f t="shared" si="129"/>
        <v>6.7507650945439779E-5</v>
      </c>
    </row>
    <row r="1660" spans="1:8">
      <c r="A1660" s="3" t="s">
        <v>1704</v>
      </c>
      <c r="B1660" s="1">
        <f t="shared" si="125"/>
        <v>6</v>
      </c>
      <c r="C1660" s="1">
        <f t="shared" si="126"/>
        <v>77704</v>
      </c>
      <c r="D1660" s="1">
        <f t="shared" si="127"/>
        <v>2183606</v>
      </c>
      <c r="F1660" s="1">
        <f t="shared" si="128"/>
        <v>2183470.8271352137</v>
      </c>
      <c r="H1660" s="5">
        <f t="shared" si="129"/>
        <v>6.1903504930078618E-5</v>
      </c>
    </row>
    <row r="1661" spans="1:8">
      <c r="A1661" s="3" t="s">
        <v>1705</v>
      </c>
      <c r="B1661" s="1">
        <f t="shared" si="125"/>
        <v>6</v>
      </c>
      <c r="C1661" s="1">
        <f t="shared" si="126"/>
        <v>77684</v>
      </c>
      <c r="D1661" s="1">
        <f t="shared" si="127"/>
        <v>2185648</v>
      </c>
      <c r="F1661" s="1">
        <f t="shared" si="128"/>
        <v>2185535.356074994</v>
      </c>
      <c r="H1661" s="5">
        <f t="shared" si="129"/>
        <v>5.1537999259732452E-5</v>
      </c>
    </row>
    <row r="1662" spans="1:8">
      <c r="A1662" s="3" t="s">
        <v>1706</v>
      </c>
      <c r="B1662" s="1">
        <f t="shared" si="125"/>
        <v>6</v>
      </c>
      <c r="C1662" s="1">
        <f t="shared" si="126"/>
        <v>77664</v>
      </c>
      <c r="D1662" s="1">
        <f t="shared" si="127"/>
        <v>2187690</v>
      </c>
      <c r="F1662" s="1">
        <f t="shared" si="128"/>
        <v>2187600.3154338473</v>
      </c>
      <c r="H1662" s="5">
        <f t="shared" si="129"/>
        <v>4.0995098095592938E-5</v>
      </c>
    </row>
    <row r="1663" spans="1:8">
      <c r="A1663" s="3" t="s">
        <v>1707</v>
      </c>
      <c r="B1663" s="1">
        <f t="shared" si="125"/>
        <v>6</v>
      </c>
      <c r="C1663" s="1">
        <f t="shared" si="126"/>
        <v>77644</v>
      </c>
      <c r="D1663" s="1">
        <f t="shared" si="127"/>
        <v>2189743</v>
      </c>
      <c r="F1663" s="1">
        <f t="shared" si="128"/>
        <v>2189665.705412379</v>
      </c>
      <c r="H1663" s="5">
        <f t="shared" si="129"/>
        <v>3.5298474579436797E-5</v>
      </c>
    </row>
    <row r="1664" spans="1:8">
      <c r="A1664" s="3" t="s">
        <v>1708</v>
      </c>
      <c r="B1664" s="1">
        <f t="shared" si="125"/>
        <v>6</v>
      </c>
      <c r="C1664" s="1">
        <f t="shared" si="126"/>
        <v>77624</v>
      </c>
      <c r="D1664" s="1">
        <f t="shared" si="127"/>
        <v>2191785</v>
      </c>
      <c r="F1664" s="1">
        <f t="shared" si="128"/>
        <v>2191731.5262113605</v>
      </c>
      <c r="H1664" s="5">
        <f t="shared" si="129"/>
        <v>2.4397369559300087E-5</v>
      </c>
    </row>
    <row r="1665" spans="1:8">
      <c r="A1665" s="3" t="s">
        <v>1709</v>
      </c>
      <c r="B1665" s="1">
        <f t="shared" si="125"/>
        <v>6</v>
      </c>
      <c r="C1665" s="1">
        <f t="shared" si="126"/>
        <v>77604</v>
      </c>
      <c r="D1665" s="1">
        <f t="shared" si="127"/>
        <v>2193837</v>
      </c>
      <c r="F1665" s="1">
        <f t="shared" si="128"/>
        <v>2193797.7780316835</v>
      </c>
      <c r="H1665" s="5">
        <f t="shared" si="129"/>
        <v>1.7878250898527588E-5</v>
      </c>
    </row>
    <row r="1666" spans="1:8">
      <c r="A1666" s="3" t="s">
        <v>1710</v>
      </c>
      <c r="B1666" s="1">
        <f t="shared" si="125"/>
        <v>6</v>
      </c>
      <c r="C1666" s="1">
        <f t="shared" si="126"/>
        <v>77584</v>
      </c>
      <c r="D1666" s="1">
        <f t="shared" si="127"/>
        <v>2195880</v>
      </c>
      <c r="F1666" s="1">
        <f t="shared" si="128"/>
        <v>2195864.4610743965</v>
      </c>
      <c r="H1666" s="5">
        <f t="shared" si="129"/>
        <v>7.0764001691794513E-6</v>
      </c>
    </row>
    <row r="1667" spans="1:8">
      <c r="A1667" s="3" t="s">
        <v>1711</v>
      </c>
      <c r="B1667" s="1">
        <f t="shared" si="125"/>
        <v>6</v>
      </c>
      <c r="C1667" s="1">
        <f t="shared" si="126"/>
        <v>77564</v>
      </c>
      <c r="D1667" s="1">
        <f t="shared" si="127"/>
        <v>2197944</v>
      </c>
      <c r="F1667" s="1">
        <f t="shared" si="128"/>
        <v>2197931.5755406944</v>
      </c>
      <c r="H1667" s="5">
        <f t="shared" si="129"/>
        <v>5.6527642676937543E-6</v>
      </c>
    </row>
    <row r="1668" spans="1:8">
      <c r="A1668" s="3" t="s">
        <v>1712</v>
      </c>
      <c r="B1668" s="1">
        <f t="shared" ref="B1668:B1731" si="130">IF(ISERROR(SEARCH(" ",A1668)), 0, SEARCH(" ",A1668))</f>
        <v>6</v>
      </c>
      <c r="C1668" s="1">
        <f t="shared" ref="C1668:C1731" si="131">IF(0=B1668,-1,LEFT(A1668,B1668-1)+0)</f>
        <v>77544</v>
      </c>
      <c r="D1668" s="1">
        <f t="shared" ref="D1668:D1731" si="132">IF(B1668=0,-1,RIGHT(A1668,LEN(A1668)-B1668)+0)</f>
        <v>2200040</v>
      </c>
      <c r="F1668" s="1">
        <f t="shared" ref="F1668:F1731" si="133">IF(C1668&lt;0,443300000,44330*(1-POWER(C1668/$A$1,1/5.255))*1000)</f>
        <v>2199999.121631911</v>
      </c>
      <c r="H1668" s="5">
        <f t="shared" ref="H1668:H1731" si="134">IF(D1668&gt;0,ABS((F1668-D1668)/D1668),0)</f>
        <v>1.8580738572469386E-5</v>
      </c>
    </row>
    <row r="1669" spans="1:8">
      <c r="A1669" s="3" t="s">
        <v>1713</v>
      </c>
      <c r="B1669" s="1">
        <f t="shared" si="130"/>
        <v>6</v>
      </c>
      <c r="C1669" s="1">
        <f t="shared" si="131"/>
        <v>77524</v>
      </c>
      <c r="D1669" s="1">
        <f t="shared" si="132"/>
        <v>2202125</v>
      </c>
      <c r="F1669" s="1">
        <f t="shared" si="133"/>
        <v>2202067.0995495319</v>
      </c>
      <c r="H1669" s="5">
        <f t="shared" si="134"/>
        <v>2.6292989938383767E-5</v>
      </c>
    </row>
    <row r="1670" spans="1:8">
      <c r="A1670" s="3" t="s">
        <v>1714</v>
      </c>
      <c r="B1670" s="1">
        <f t="shared" si="130"/>
        <v>6</v>
      </c>
      <c r="C1670" s="1">
        <f t="shared" si="131"/>
        <v>77504</v>
      </c>
      <c r="D1670" s="1">
        <f t="shared" si="132"/>
        <v>2204210</v>
      </c>
      <c r="F1670" s="1">
        <f t="shared" si="133"/>
        <v>2204135.5094951973</v>
      </c>
      <c r="H1670" s="5">
        <f t="shared" si="134"/>
        <v>3.3794649694298789E-5</v>
      </c>
    </row>
    <row r="1671" spans="1:8">
      <c r="A1671" s="3" t="s">
        <v>1715</v>
      </c>
      <c r="B1671" s="1">
        <f t="shared" si="130"/>
        <v>6</v>
      </c>
      <c r="C1671" s="1">
        <f t="shared" si="131"/>
        <v>77484</v>
      </c>
      <c r="D1671" s="1">
        <f t="shared" si="132"/>
        <v>2206306</v>
      </c>
      <c r="F1671" s="1">
        <f t="shared" si="133"/>
        <v>2206204.3516706727</v>
      </c>
      <c r="H1671" s="5">
        <f t="shared" si="134"/>
        <v>4.6071727732847853E-5</v>
      </c>
    </row>
    <row r="1672" spans="1:8">
      <c r="A1672" s="3" t="s">
        <v>1716</v>
      </c>
      <c r="B1672" s="1">
        <f t="shared" si="130"/>
        <v>6</v>
      </c>
      <c r="C1672" s="1">
        <f t="shared" si="131"/>
        <v>77464</v>
      </c>
      <c r="D1672" s="1">
        <f t="shared" si="132"/>
        <v>2208391</v>
      </c>
      <c r="F1672" s="1">
        <f t="shared" si="133"/>
        <v>2208273.6262778821</v>
      </c>
      <c r="H1672" s="5">
        <f t="shared" si="134"/>
        <v>5.3148976842352585E-5</v>
      </c>
    </row>
    <row r="1673" spans="1:8">
      <c r="A1673" s="3" t="s">
        <v>1717</v>
      </c>
      <c r="B1673" s="1">
        <f t="shared" si="130"/>
        <v>6</v>
      </c>
      <c r="C1673" s="1">
        <f t="shared" si="131"/>
        <v>77444</v>
      </c>
      <c r="D1673" s="1">
        <f t="shared" si="132"/>
        <v>2210487</v>
      </c>
      <c r="F1673" s="1">
        <f t="shared" si="133"/>
        <v>2210343.3335188981</v>
      </c>
      <c r="H1673" s="5">
        <f t="shared" si="134"/>
        <v>6.4993135495429485E-5</v>
      </c>
    </row>
    <row r="1674" spans="1:8">
      <c r="A1674" s="3" t="s">
        <v>1718</v>
      </c>
      <c r="B1674" s="1">
        <f t="shared" si="130"/>
        <v>6</v>
      </c>
      <c r="C1674" s="1">
        <f t="shared" si="131"/>
        <v>77424</v>
      </c>
      <c r="D1674" s="1">
        <f t="shared" si="132"/>
        <v>2212572</v>
      </c>
      <c r="F1674" s="1">
        <f t="shared" si="133"/>
        <v>2212413.4735959349</v>
      </c>
      <c r="H1674" s="5">
        <f t="shared" si="134"/>
        <v>7.1648020523210087E-5</v>
      </c>
    </row>
    <row r="1675" spans="1:8">
      <c r="A1675" s="3" t="s">
        <v>1719</v>
      </c>
      <c r="B1675" s="1">
        <f t="shared" si="130"/>
        <v>6</v>
      </c>
      <c r="C1675" s="1">
        <f t="shared" si="131"/>
        <v>77404</v>
      </c>
      <c r="D1675" s="1">
        <f t="shared" si="132"/>
        <v>2214657</v>
      </c>
      <c r="F1675" s="1">
        <f t="shared" si="133"/>
        <v>2214484.0467113596</v>
      </c>
      <c r="H1675" s="5">
        <f t="shared" si="134"/>
        <v>7.8094842063742277E-5</v>
      </c>
    </row>
    <row r="1676" spans="1:8">
      <c r="A1676" s="3" t="s">
        <v>1720</v>
      </c>
      <c r="B1676" s="1">
        <f t="shared" si="130"/>
        <v>6</v>
      </c>
      <c r="C1676" s="1">
        <f t="shared" si="131"/>
        <v>77384</v>
      </c>
      <c r="D1676" s="1">
        <f t="shared" si="132"/>
        <v>2216753</v>
      </c>
      <c r="F1676" s="1">
        <f t="shared" si="133"/>
        <v>2216555.0530676823</v>
      </c>
      <c r="H1676" s="5">
        <f t="shared" si="134"/>
        <v>8.9295890122936139E-5</v>
      </c>
    </row>
    <row r="1677" spans="1:8">
      <c r="A1677" s="3" t="s">
        <v>1721</v>
      </c>
      <c r="B1677" s="1">
        <f t="shared" si="130"/>
        <v>6</v>
      </c>
      <c r="C1677" s="1">
        <f t="shared" si="131"/>
        <v>77364</v>
      </c>
      <c r="D1677" s="1">
        <f t="shared" si="132"/>
        <v>2218838</v>
      </c>
      <c r="F1677" s="1">
        <f t="shared" si="133"/>
        <v>2218626.4928675499</v>
      </c>
      <c r="H1677" s="5">
        <f t="shared" si="134"/>
        <v>9.532337757426124E-5</v>
      </c>
    </row>
    <row r="1678" spans="1:8">
      <c r="A1678" s="3" t="s">
        <v>1722</v>
      </c>
      <c r="B1678" s="1">
        <f t="shared" si="130"/>
        <v>6</v>
      </c>
      <c r="C1678" s="1">
        <f t="shared" si="131"/>
        <v>77344</v>
      </c>
      <c r="D1678" s="1">
        <f t="shared" si="132"/>
        <v>2220934</v>
      </c>
      <c r="F1678" s="1">
        <f t="shared" si="133"/>
        <v>2220698.3663137783</v>
      </c>
      <c r="H1678" s="5">
        <f t="shared" si="134"/>
        <v>1.0609666303531324E-4</v>
      </c>
    </row>
    <row r="1679" spans="1:8">
      <c r="A1679" s="3" t="s">
        <v>1723</v>
      </c>
      <c r="B1679" s="1">
        <f t="shared" si="130"/>
        <v>6</v>
      </c>
      <c r="C1679" s="1">
        <f t="shared" si="131"/>
        <v>77324</v>
      </c>
      <c r="D1679" s="1">
        <f t="shared" si="132"/>
        <v>2223019</v>
      </c>
      <c r="F1679" s="1">
        <f t="shared" si="133"/>
        <v>2222770.673609315</v>
      </c>
      <c r="H1679" s="5">
        <f t="shared" si="134"/>
        <v>1.1170682332676777E-4</v>
      </c>
    </row>
    <row r="1680" spans="1:8">
      <c r="A1680" s="3" t="s">
        <v>1724</v>
      </c>
      <c r="B1680" s="1">
        <f t="shared" si="130"/>
        <v>6</v>
      </c>
      <c r="C1680" s="1">
        <f t="shared" si="131"/>
        <v>77304</v>
      </c>
      <c r="D1680" s="1">
        <f t="shared" si="132"/>
        <v>2225104</v>
      </c>
      <c r="F1680" s="1">
        <f t="shared" si="133"/>
        <v>2224843.4149572556</v>
      </c>
      <c r="H1680" s="5">
        <f t="shared" si="134"/>
        <v>1.1711139917253724E-4</v>
      </c>
    </row>
    <row r="1681" spans="1:8">
      <c r="A1681" s="3" t="s">
        <v>1725</v>
      </c>
      <c r="B1681" s="1">
        <f t="shared" si="130"/>
        <v>6</v>
      </c>
      <c r="C1681" s="1">
        <f t="shared" si="131"/>
        <v>77284</v>
      </c>
      <c r="D1681" s="1">
        <f t="shared" si="132"/>
        <v>2227200</v>
      </c>
      <c r="F1681" s="1">
        <f t="shared" si="133"/>
        <v>2226916.5905608525</v>
      </c>
      <c r="H1681" s="5">
        <f t="shared" si="134"/>
        <v>1.272492093873249E-4</v>
      </c>
    </row>
    <row r="1682" spans="1:8">
      <c r="A1682" s="3" t="s">
        <v>1726</v>
      </c>
      <c r="B1682" s="1">
        <f t="shared" si="130"/>
        <v>6</v>
      </c>
      <c r="C1682" s="1">
        <f t="shared" si="131"/>
        <v>77264</v>
      </c>
      <c r="D1682" s="1">
        <f t="shared" si="132"/>
        <v>2229285</v>
      </c>
      <c r="F1682" s="1">
        <f t="shared" si="133"/>
        <v>2228990.2006234922</v>
      </c>
      <c r="H1682" s="5">
        <f t="shared" si="134"/>
        <v>1.3223942946180293E-4</v>
      </c>
    </row>
    <row r="1683" spans="1:8">
      <c r="A1683" s="3" t="s">
        <v>1727</v>
      </c>
      <c r="B1683" s="1">
        <f t="shared" si="130"/>
        <v>6</v>
      </c>
      <c r="C1683" s="1">
        <f t="shared" si="131"/>
        <v>77244</v>
      </c>
      <c r="D1683" s="1">
        <f t="shared" si="132"/>
        <v>2231370</v>
      </c>
      <c r="F1683" s="1">
        <f t="shared" si="133"/>
        <v>2231064.2453487283</v>
      </c>
      <c r="H1683" s="5">
        <f t="shared" si="134"/>
        <v>1.3702552748837626E-4</v>
      </c>
    </row>
    <row r="1684" spans="1:8">
      <c r="A1684" s="3" t="s">
        <v>1728</v>
      </c>
      <c r="B1684" s="1">
        <f t="shared" si="130"/>
        <v>6</v>
      </c>
      <c r="C1684" s="1">
        <f t="shared" si="131"/>
        <v>77224</v>
      </c>
      <c r="D1684" s="1">
        <f t="shared" si="132"/>
        <v>2233466</v>
      </c>
      <c r="F1684" s="1">
        <f t="shared" si="133"/>
        <v>2233138.7249402413</v>
      </c>
      <c r="H1684" s="5">
        <f t="shared" si="134"/>
        <v>1.4653236707372555E-4</v>
      </c>
    </row>
    <row r="1685" spans="1:8">
      <c r="A1685" s="3" t="s">
        <v>1729</v>
      </c>
      <c r="B1685" s="1">
        <f t="shared" si="130"/>
        <v>6</v>
      </c>
      <c r="C1685" s="1">
        <f t="shared" si="131"/>
        <v>77204</v>
      </c>
      <c r="D1685" s="1">
        <f t="shared" si="132"/>
        <v>2235551</v>
      </c>
      <c r="F1685" s="1">
        <f t="shared" si="133"/>
        <v>2235213.6396018751</v>
      </c>
      <c r="H1685" s="5">
        <f t="shared" si="134"/>
        <v>1.50907046238222E-4</v>
      </c>
    </row>
    <row r="1686" spans="1:8">
      <c r="A1686" s="3" t="s">
        <v>1730</v>
      </c>
      <c r="B1686" s="1">
        <f t="shared" si="130"/>
        <v>6</v>
      </c>
      <c r="C1686" s="1">
        <f t="shared" si="131"/>
        <v>77184</v>
      </c>
      <c r="D1686" s="1">
        <f t="shared" si="132"/>
        <v>2237646</v>
      </c>
      <c r="F1686" s="1">
        <f t="shared" si="133"/>
        <v>2237288.9895376158</v>
      </c>
      <c r="H1686" s="5">
        <f t="shared" si="134"/>
        <v>1.5954733786497296E-4</v>
      </c>
    </row>
    <row r="1687" spans="1:8">
      <c r="A1687" s="3" t="s">
        <v>1731</v>
      </c>
      <c r="B1687" s="1">
        <f t="shared" si="130"/>
        <v>6</v>
      </c>
      <c r="C1687" s="1">
        <f t="shared" si="131"/>
        <v>77164</v>
      </c>
      <c r="D1687" s="1">
        <f t="shared" si="132"/>
        <v>2239732</v>
      </c>
      <c r="F1687" s="1">
        <f t="shared" si="133"/>
        <v>2239364.7749515972</v>
      </c>
      <c r="H1687" s="5">
        <f t="shared" si="134"/>
        <v>1.6395937031876581E-4</v>
      </c>
    </row>
    <row r="1688" spans="1:8">
      <c r="A1688" s="3" t="s">
        <v>1732</v>
      </c>
      <c r="B1688" s="1">
        <f t="shared" si="130"/>
        <v>6</v>
      </c>
      <c r="C1688" s="1">
        <f t="shared" si="131"/>
        <v>77144</v>
      </c>
      <c r="D1688" s="1">
        <f t="shared" si="132"/>
        <v>2241817</v>
      </c>
      <c r="F1688" s="1">
        <f t="shared" si="133"/>
        <v>2241440.9960481068</v>
      </c>
      <c r="H1688" s="5">
        <f t="shared" si="134"/>
        <v>1.6772285690276595E-4</v>
      </c>
    </row>
    <row r="1689" spans="1:8">
      <c r="A1689" s="3" t="s">
        <v>1733</v>
      </c>
      <c r="B1689" s="1">
        <f t="shared" si="130"/>
        <v>6</v>
      </c>
      <c r="C1689" s="1">
        <f t="shared" si="131"/>
        <v>77124</v>
      </c>
      <c r="D1689" s="1">
        <f t="shared" si="132"/>
        <v>2243912</v>
      </c>
      <c r="F1689" s="1">
        <f t="shared" si="133"/>
        <v>2243517.6530315774</v>
      </c>
      <c r="H1689" s="5">
        <f t="shared" si="134"/>
        <v>1.7574083494479456E-4</v>
      </c>
    </row>
    <row r="1690" spans="1:8">
      <c r="A1690" s="3" t="s">
        <v>1734</v>
      </c>
      <c r="B1690" s="1">
        <f t="shared" si="130"/>
        <v>6</v>
      </c>
      <c r="C1690" s="1">
        <f t="shared" si="131"/>
        <v>77104</v>
      </c>
      <c r="D1690" s="1">
        <f t="shared" si="132"/>
        <v>2245997</v>
      </c>
      <c r="F1690" s="1">
        <f t="shared" si="133"/>
        <v>2245594.746106592</v>
      </c>
      <c r="H1690" s="5">
        <f t="shared" si="134"/>
        <v>1.7909814367872843E-4</v>
      </c>
    </row>
    <row r="1691" spans="1:8">
      <c r="A1691" s="3" t="s">
        <v>1735</v>
      </c>
      <c r="B1691" s="1">
        <f t="shared" si="130"/>
        <v>6</v>
      </c>
      <c r="C1691" s="1">
        <f t="shared" si="131"/>
        <v>77084</v>
      </c>
      <c r="D1691" s="1">
        <f t="shared" si="132"/>
        <v>2248093</v>
      </c>
      <c r="F1691" s="1">
        <f t="shared" si="133"/>
        <v>2247672.275477875</v>
      </c>
      <c r="H1691" s="5">
        <f t="shared" si="134"/>
        <v>1.871472942289202E-4</v>
      </c>
    </row>
    <row r="1692" spans="1:8">
      <c r="A1692" s="3" t="s">
        <v>1736</v>
      </c>
      <c r="B1692" s="1">
        <f t="shared" si="130"/>
        <v>6</v>
      </c>
      <c r="C1692" s="1">
        <f t="shared" si="131"/>
        <v>77064</v>
      </c>
      <c r="D1692" s="1">
        <f t="shared" si="132"/>
        <v>2250178</v>
      </c>
      <c r="F1692" s="1">
        <f t="shared" si="133"/>
        <v>2249750.2413503174</v>
      </c>
      <c r="H1692" s="5">
        <f t="shared" si="134"/>
        <v>1.9009991639889204E-4</v>
      </c>
    </row>
    <row r="1693" spans="1:8">
      <c r="A1693" s="3" t="s">
        <v>1737</v>
      </c>
      <c r="B1693" s="1">
        <f t="shared" si="130"/>
        <v>6</v>
      </c>
      <c r="C1693" s="1">
        <f t="shared" si="131"/>
        <v>77044</v>
      </c>
      <c r="D1693" s="1">
        <f t="shared" si="132"/>
        <v>2252263</v>
      </c>
      <c r="F1693" s="1">
        <f t="shared" si="133"/>
        <v>2251828.6439289404</v>
      </c>
      <c r="H1693" s="5">
        <f t="shared" si="134"/>
        <v>1.9285317525510656E-4</v>
      </c>
    </row>
    <row r="1694" spans="1:8">
      <c r="A1694" s="3" t="s">
        <v>1738</v>
      </c>
      <c r="B1694" s="1">
        <f t="shared" si="130"/>
        <v>6</v>
      </c>
      <c r="C1694" s="1">
        <f t="shared" si="131"/>
        <v>77024</v>
      </c>
      <c r="D1694" s="1">
        <f t="shared" si="132"/>
        <v>2254359</v>
      </c>
      <c r="F1694" s="1">
        <f t="shared" si="133"/>
        <v>2253907.4834189257</v>
      </c>
      <c r="H1694" s="5">
        <f t="shared" si="134"/>
        <v>2.0028601525947496E-4</v>
      </c>
    </row>
    <row r="1695" spans="1:8">
      <c r="A1695" s="3" t="s">
        <v>1739</v>
      </c>
      <c r="B1695" s="1">
        <f t="shared" si="130"/>
        <v>6</v>
      </c>
      <c r="C1695" s="1">
        <f t="shared" si="131"/>
        <v>77004</v>
      </c>
      <c r="D1695" s="1">
        <f t="shared" si="132"/>
        <v>2256444</v>
      </c>
      <c r="F1695" s="1">
        <f t="shared" si="133"/>
        <v>2255986.7600256023</v>
      </c>
      <c r="H1695" s="5">
        <f t="shared" si="134"/>
        <v>2.0263741284857957E-4</v>
      </c>
    </row>
    <row r="1696" spans="1:8">
      <c r="A1696" s="3" t="s">
        <v>1740</v>
      </c>
      <c r="B1696" s="1">
        <f t="shared" si="130"/>
        <v>6</v>
      </c>
      <c r="C1696" s="1">
        <f t="shared" si="131"/>
        <v>76984</v>
      </c>
      <c r="D1696" s="1">
        <f t="shared" si="132"/>
        <v>2258529</v>
      </c>
      <c r="F1696" s="1">
        <f t="shared" si="133"/>
        <v>2258066.4739544545</v>
      </c>
      <c r="H1696" s="5">
        <f t="shared" si="134"/>
        <v>2.0479083755199512E-4</v>
      </c>
    </row>
    <row r="1697" spans="1:8">
      <c r="A1697" s="3" t="s">
        <v>1741</v>
      </c>
      <c r="B1697" s="1">
        <f t="shared" si="130"/>
        <v>6</v>
      </c>
      <c r="C1697" s="1">
        <f t="shared" si="131"/>
        <v>76964</v>
      </c>
      <c r="D1697" s="1">
        <f t="shared" si="132"/>
        <v>2260625</v>
      </c>
      <c r="F1697" s="1">
        <f t="shared" si="133"/>
        <v>2260146.6254111058</v>
      </c>
      <c r="H1697" s="5">
        <f t="shared" si="134"/>
        <v>2.1161165115584943E-4</v>
      </c>
    </row>
    <row r="1698" spans="1:8">
      <c r="A1698" s="3" t="s">
        <v>1742</v>
      </c>
      <c r="B1698" s="1">
        <f t="shared" si="130"/>
        <v>6</v>
      </c>
      <c r="C1698" s="1">
        <f t="shared" si="131"/>
        <v>76944</v>
      </c>
      <c r="D1698" s="1">
        <f t="shared" si="132"/>
        <v>2262710</v>
      </c>
      <c r="F1698" s="1">
        <f t="shared" si="133"/>
        <v>2262227.2146013356</v>
      </c>
      <c r="H1698" s="5">
        <f t="shared" si="134"/>
        <v>2.1336600742667802E-4</v>
      </c>
    </row>
    <row r="1699" spans="1:8">
      <c r="A1699" s="3" t="s">
        <v>1743</v>
      </c>
      <c r="B1699" s="1">
        <f t="shared" si="130"/>
        <v>6</v>
      </c>
      <c r="C1699" s="1">
        <f t="shared" si="131"/>
        <v>76924</v>
      </c>
      <c r="D1699" s="1">
        <f t="shared" si="132"/>
        <v>2264806</v>
      </c>
      <c r="F1699" s="1">
        <f t="shared" si="133"/>
        <v>2264308.2417310779</v>
      </c>
      <c r="H1699" s="5">
        <f t="shared" si="134"/>
        <v>2.1977964952499317E-4</v>
      </c>
    </row>
    <row r="1700" spans="1:8">
      <c r="A1700" s="3" t="s">
        <v>1744</v>
      </c>
      <c r="B1700" s="1">
        <f t="shared" si="130"/>
        <v>6</v>
      </c>
      <c r="C1700" s="1">
        <f t="shared" si="131"/>
        <v>76904</v>
      </c>
      <c r="D1700" s="1">
        <f t="shared" si="132"/>
        <v>2266891</v>
      </c>
      <c r="F1700" s="1">
        <f t="shared" si="133"/>
        <v>2266389.7070064112</v>
      </c>
      <c r="H1700" s="5">
        <f t="shared" si="134"/>
        <v>2.2113678760418508E-4</v>
      </c>
    </row>
    <row r="1701" spans="1:8">
      <c r="A1701" s="3" t="s">
        <v>1745</v>
      </c>
      <c r="B1701" s="1">
        <f t="shared" si="130"/>
        <v>6</v>
      </c>
      <c r="C1701" s="1">
        <f t="shared" si="131"/>
        <v>76884</v>
      </c>
      <c r="D1701" s="1">
        <f t="shared" si="132"/>
        <v>2268976</v>
      </c>
      <c r="F1701" s="1">
        <f t="shared" si="133"/>
        <v>2268471.6106335614</v>
      </c>
      <c r="H1701" s="5">
        <f t="shared" si="134"/>
        <v>2.2229823781239305E-4</v>
      </c>
    </row>
    <row r="1702" spans="1:8">
      <c r="A1702" s="3" t="s">
        <v>1746</v>
      </c>
      <c r="B1702" s="1">
        <f t="shared" si="130"/>
        <v>6</v>
      </c>
      <c r="C1702" s="1">
        <f t="shared" si="131"/>
        <v>76864</v>
      </c>
      <c r="D1702" s="1">
        <f t="shared" si="132"/>
        <v>2271072</v>
      </c>
      <c r="F1702" s="1">
        <f t="shared" si="133"/>
        <v>2270553.9528189115</v>
      </c>
      <c r="H1702" s="5">
        <f t="shared" si="134"/>
        <v>2.281068944923267E-4</v>
      </c>
    </row>
    <row r="1703" spans="1:8">
      <c r="A1703" s="3" t="s">
        <v>1747</v>
      </c>
      <c r="B1703" s="1">
        <f t="shared" si="130"/>
        <v>6</v>
      </c>
      <c r="C1703" s="1">
        <f t="shared" si="131"/>
        <v>76844</v>
      </c>
      <c r="D1703" s="1">
        <f t="shared" si="132"/>
        <v>2273157</v>
      </c>
      <c r="F1703" s="1">
        <f t="shared" si="133"/>
        <v>2272636.7337689968</v>
      </c>
      <c r="H1703" s="5">
        <f t="shared" si="134"/>
        <v>2.2887386617080009E-4</v>
      </c>
    </row>
    <row r="1704" spans="1:8">
      <c r="A1704" s="3" t="s">
        <v>1748</v>
      </c>
      <c r="B1704" s="1">
        <f t="shared" si="130"/>
        <v>6</v>
      </c>
      <c r="C1704" s="1">
        <f t="shared" si="131"/>
        <v>76824</v>
      </c>
      <c r="D1704" s="1">
        <f t="shared" si="132"/>
        <v>2275253</v>
      </c>
      <c r="F1704" s="1">
        <f t="shared" si="133"/>
        <v>2274719.9536904963</v>
      </c>
      <c r="H1704" s="5">
        <f t="shared" si="134"/>
        <v>2.3428001611413177E-4</v>
      </c>
    </row>
    <row r="1705" spans="1:8">
      <c r="A1705" s="3" t="s">
        <v>1749</v>
      </c>
      <c r="B1705" s="1">
        <f t="shared" si="130"/>
        <v>6</v>
      </c>
      <c r="C1705" s="1">
        <f t="shared" si="131"/>
        <v>76804</v>
      </c>
      <c r="D1705" s="1">
        <f t="shared" si="132"/>
        <v>2277338</v>
      </c>
      <c r="F1705" s="1">
        <f t="shared" si="133"/>
        <v>2276803.6127902507</v>
      </c>
      <c r="H1705" s="5">
        <f t="shared" si="134"/>
        <v>2.3465432436876516E-4</v>
      </c>
    </row>
    <row r="1706" spans="1:8">
      <c r="A1706" s="3" t="s">
        <v>1750</v>
      </c>
      <c r="B1706" s="1">
        <f t="shared" si="130"/>
        <v>6</v>
      </c>
      <c r="C1706" s="1">
        <f t="shared" si="131"/>
        <v>76784</v>
      </c>
      <c r="D1706" s="1">
        <f t="shared" si="132"/>
        <v>2279423</v>
      </c>
      <c r="F1706" s="1">
        <f t="shared" si="133"/>
        <v>2278887.7112752432</v>
      </c>
      <c r="H1706" s="5">
        <f t="shared" si="134"/>
        <v>2.3483518625406501E-4</v>
      </c>
    </row>
    <row r="1707" spans="1:8">
      <c r="A1707" s="3" t="s">
        <v>1751</v>
      </c>
      <c r="B1707" s="1">
        <f t="shared" si="130"/>
        <v>6</v>
      </c>
      <c r="C1707" s="1">
        <f t="shared" si="131"/>
        <v>76764</v>
      </c>
      <c r="D1707" s="1">
        <f t="shared" si="132"/>
        <v>2281519</v>
      </c>
      <c r="F1707" s="1">
        <f t="shared" si="133"/>
        <v>2280972.2493526055</v>
      </c>
      <c r="H1707" s="5">
        <f t="shared" si="134"/>
        <v>2.3964325845826935E-4</v>
      </c>
    </row>
    <row r="1708" spans="1:8">
      <c r="A1708" s="3" t="s">
        <v>1752</v>
      </c>
      <c r="B1708" s="1">
        <f t="shared" si="130"/>
        <v>6</v>
      </c>
      <c r="C1708" s="1">
        <f t="shared" si="131"/>
        <v>76744</v>
      </c>
      <c r="D1708" s="1">
        <f t="shared" si="132"/>
        <v>2283604</v>
      </c>
      <c r="F1708" s="1">
        <f t="shared" si="133"/>
        <v>2283057.2272296315</v>
      </c>
      <c r="H1708" s="5">
        <f t="shared" si="134"/>
        <v>2.3943414461022756E-4</v>
      </c>
    </row>
    <row r="1709" spans="1:8">
      <c r="A1709" s="3" t="s">
        <v>1753</v>
      </c>
      <c r="B1709" s="1">
        <f t="shared" si="130"/>
        <v>6</v>
      </c>
      <c r="C1709" s="1">
        <f t="shared" si="131"/>
        <v>76724</v>
      </c>
      <c r="D1709" s="1">
        <f t="shared" si="132"/>
        <v>2285689</v>
      </c>
      <c r="F1709" s="1">
        <f t="shared" si="133"/>
        <v>2285142.645113762</v>
      </c>
      <c r="H1709" s="5">
        <f t="shared" si="134"/>
        <v>2.3903290703065796E-4</v>
      </c>
    </row>
    <row r="1710" spans="1:8">
      <c r="A1710" s="3" t="s">
        <v>1754</v>
      </c>
      <c r="B1710" s="1">
        <f t="shared" si="130"/>
        <v>6</v>
      </c>
      <c r="C1710" s="1">
        <f t="shared" si="131"/>
        <v>76704</v>
      </c>
      <c r="D1710" s="1">
        <f t="shared" si="132"/>
        <v>2287785</v>
      </c>
      <c r="F1710" s="1">
        <f t="shared" si="133"/>
        <v>2287228.5032125958</v>
      </c>
      <c r="H1710" s="5">
        <f t="shared" si="134"/>
        <v>2.4324697793025825E-4</v>
      </c>
    </row>
    <row r="1711" spans="1:8">
      <c r="A1711" s="3" t="s">
        <v>1755</v>
      </c>
      <c r="B1711" s="1">
        <f t="shared" si="130"/>
        <v>6</v>
      </c>
      <c r="C1711" s="1">
        <f t="shared" si="131"/>
        <v>76684</v>
      </c>
      <c r="D1711" s="1">
        <f t="shared" si="132"/>
        <v>2289870</v>
      </c>
      <c r="F1711" s="1">
        <f t="shared" si="133"/>
        <v>2289314.8017338654</v>
      </c>
      <c r="H1711" s="5">
        <f t="shared" si="134"/>
        <v>2.4245842171590412E-4</v>
      </c>
    </row>
    <row r="1712" spans="1:8">
      <c r="A1712" s="3" t="s">
        <v>1756</v>
      </c>
      <c r="B1712" s="1">
        <f t="shared" si="130"/>
        <v>6</v>
      </c>
      <c r="C1712" s="1">
        <f t="shared" si="131"/>
        <v>76664</v>
      </c>
      <c r="D1712" s="1">
        <f t="shared" si="132"/>
        <v>2291966</v>
      </c>
      <c r="F1712" s="1">
        <f t="shared" si="133"/>
        <v>2291401.5408854736</v>
      </c>
      <c r="H1712" s="5">
        <f t="shared" si="134"/>
        <v>2.4627726350495536E-4</v>
      </c>
    </row>
    <row r="1713" spans="1:8">
      <c r="A1713" s="3" t="s">
        <v>1757</v>
      </c>
      <c r="B1713" s="1">
        <f t="shared" si="130"/>
        <v>6</v>
      </c>
      <c r="C1713" s="1">
        <f t="shared" si="131"/>
        <v>76644</v>
      </c>
      <c r="D1713" s="1">
        <f t="shared" si="132"/>
        <v>2294051</v>
      </c>
      <c r="F1713" s="1">
        <f t="shared" si="133"/>
        <v>2293488.7208754672</v>
      </c>
      <c r="H1713" s="5">
        <f t="shared" si="134"/>
        <v>2.4510314920323314E-4</v>
      </c>
    </row>
    <row r="1714" spans="1:8">
      <c r="A1714" s="3" t="s">
        <v>1758</v>
      </c>
      <c r="B1714" s="1">
        <f t="shared" si="130"/>
        <v>6</v>
      </c>
      <c r="C1714" s="1">
        <f t="shared" si="131"/>
        <v>76624</v>
      </c>
      <c r="D1714" s="1">
        <f t="shared" si="132"/>
        <v>2296136</v>
      </c>
      <c r="F1714" s="1">
        <f t="shared" si="133"/>
        <v>2295576.3419120563</v>
      </c>
      <c r="H1714" s="5">
        <f t="shared" si="134"/>
        <v>2.4373908511677035E-4</v>
      </c>
    </row>
    <row r="1715" spans="1:8">
      <c r="A1715" s="3" t="s">
        <v>1759</v>
      </c>
      <c r="B1715" s="1">
        <f t="shared" si="130"/>
        <v>6</v>
      </c>
      <c r="C1715" s="1">
        <f t="shared" si="131"/>
        <v>76604</v>
      </c>
      <c r="D1715" s="1">
        <f t="shared" si="132"/>
        <v>2298232</v>
      </c>
      <c r="F1715" s="1">
        <f t="shared" si="133"/>
        <v>2297664.4042035914</v>
      </c>
      <c r="H1715" s="5">
        <f t="shared" si="134"/>
        <v>2.4697062629386302E-4</v>
      </c>
    </row>
    <row r="1716" spans="1:8">
      <c r="A1716" s="3" t="s">
        <v>1760</v>
      </c>
      <c r="B1716" s="1">
        <f t="shared" si="130"/>
        <v>6</v>
      </c>
      <c r="C1716" s="1">
        <f t="shared" si="131"/>
        <v>76584</v>
      </c>
      <c r="D1716" s="1">
        <f t="shared" si="132"/>
        <v>2300317</v>
      </c>
      <c r="F1716" s="1">
        <f t="shared" si="133"/>
        <v>2299752.9079585727</v>
      </c>
      <c r="H1716" s="5">
        <f t="shared" si="134"/>
        <v>2.4522361110545615E-4</v>
      </c>
    </row>
    <row r="1717" spans="1:8">
      <c r="A1717" s="3" t="s">
        <v>1761</v>
      </c>
      <c r="B1717" s="1">
        <f t="shared" si="130"/>
        <v>6</v>
      </c>
      <c r="C1717" s="1">
        <f t="shared" si="131"/>
        <v>76564</v>
      </c>
      <c r="D1717" s="1">
        <f t="shared" si="132"/>
        <v>2302413</v>
      </c>
      <c r="F1717" s="1">
        <f t="shared" si="133"/>
        <v>2301841.853385672</v>
      </c>
      <c r="H1717" s="5">
        <f t="shared" si="134"/>
        <v>2.4806436305216606E-4</v>
      </c>
    </row>
    <row r="1718" spans="1:8">
      <c r="A1718" s="3" t="s">
        <v>1762</v>
      </c>
      <c r="B1718" s="1">
        <f t="shared" si="130"/>
        <v>6</v>
      </c>
      <c r="C1718" s="1">
        <f t="shared" si="131"/>
        <v>76544</v>
      </c>
      <c r="D1718" s="1">
        <f t="shared" si="132"/>
        <v>2304498</v>
      </c>
      <c r="F1718" s="1">
        <f t="shared" si="133"/>
        <v>2303931.240693694</v>
      </c>
      <c r="H1718" s="5">
        <f t="shared" si="134"/>
        <v>2.4593612418236831E-4</v>
      </c>
    </row>
    <row r="1719" spans="1:8">
      <c r="A1719" s="3" t="s">
        <v>1763</v>
      </c>
      <c r="B1719" s="1">
        <f t="shared" si="130"/>
        <v>6</v>
      </c>
      <c r="C1719" s="1">
        <f t="shared" si="131"/>
        <v>76524</v>
      </c>
      <c r="D1719" s="1">
        <f t="shared" si="132"/>
        <v>2306583</v>
      </c>
      <c r="F1719" s="1">
        <f t="shared" si="133"/>
        <v>2306021.0700916098</v>
      </c>
      <c r="H1719" s="5">
        <f t="shared" si="134"/>
        <v>2.4362006846931453E-4</v>
      </c>
    </row>
    <row r="1720" spans="1:8">
      <c r="A1720" s="3" t="s">
        <v>1764</v>
      </c>
      <c r="B1720" s="1">
        <f t="shared" si="130"/>
        <v>6</v>
      </c>
      <c r="C1720" s="1">
        <f t="shared" si="131"/>
        <v>76504</v>
      </c>
      <c r="D1720" s="1">
        <f t="shared" si="132"/>
        <v>2308679</v>
      </c>
      <c r="F1720" s="1">
        <f t="shared" si="133"/>
        <v>2308111.3417885448</v>
      </c>
      <c r="H1720" s="5">
        <f t="shared" si="134"/>
        <v>2.4588009483137964E-4</v>
      </c>
    </row>
    <row r="1721" spans="1:8">
      <c r="A1721" s="3" t="s">
        <v>1765</v>
      </c>
      <c r="B1721" s="1">
        <f t="shared" si="130"/>
        <v>6</v>
      </c>
      <c r="C1721" s="1">
        <f t="shared" si="131"/>
        <v>76484</v>
      </c>
      <c r="D1721" s="1">
        <f t="shared" si="132"/>
        <v>2310764</v>
      </c>
      <c r="F1721" s="1">
        <f t="shared" si="133"/>
        <v>2310202.0559937656</v>
      </c>
      <c r="H1721" s="5">
        <f t="shared" si="134"/>
        <v>2.4318537342385785E-4</v>
      </c>
    </row>
    <row r="1722" spans="1:8">
      <c r="A1722" s="3" t="s">
        <v>1766</v>
      </c>
      <c r="B1722" s="1">
        <f t="shared" si="130"/>
        <v>6</v>
      </c>
      <c r="C1722" s="1">
        <f t="shared" si="131"/>
        <v>76464</v>
      </c>
      <c r="D1722" s="1">
        <f t="shared" si="132"/>
        <v>2312849</v>
      </c>
      <c r="F1722" s="1">
        <f t="shared" si="133"/>
        <v>2312293.212916702</v>
      </c>
      <c r="H1722" s="5">
        <f t="shared" si="134"/>
        <v>2.4030409391100237E-4</v>
      </c>
    </row>
    <row r="1723" spans="1:8">
      <c r="A1723" s="3" t="s">
        <v>1767</v>
      </c>
      <c r="B1723" s="1">
        <f t="shared" si="130"/>
        <v>6</v>
      </c>
      <c r="C1723" s="1">
        <f t="shared" si="131"/>
        <v>76444</v>
      </c>
      <c r="D1723" s="1">
        <f t="shared" si="132"/>
        <v>2314945</v>
      </c>
      <c r="F1723" s="1">
        <f t="shared" si="133"/>
        <v>2314384.8127669366</v>
      </c>
      <c r="H1723" s="5">
        <f t="shared" si="134"/>
        <v>2.4198727531902155E-4</v>
      </c>
    </row>
    <row r="1724" spans="1:8">
      <c r="A1724" s="3" t="s">
        <v>1768</v>
      </c>
      <c r="B1724" s="1">
        <f t="shared" si="130"/>
        <v>6</v>
      </c>
      <c r="C1724" s="1">
        <f t="shared" si="131"/>
        <v>76424</v>
      </c>
      <c r="D1724" s="1">
        <f t="shared" si="132"/>
        <v>2317030</v>
      </c>
      <c r="F1724" s="1">
        <f t="shared" si="133"/>
        <v>2316476.8557542083</v>
      </c>
      <c r="H1724" s="5">
        <f t="shared" si="134"/>
        <v>2.387298592559072E-4</v>
      </c>
    </row>
    <row r="1725" spans="1:8">
      <c r="A1725" s="3" t="s">
        <v>1769</v>
      </c>
      <c r="B1725" s="1">
        <f t="shared" si="130"/>
        <v>6</v>
      </c>
      <c r="C1725" s="1">
        <f t="shared" si="131"/>
        <v>76404</v>
      </c>
      <c r="D1725" s="1">
        <f t="shared" si="132"/>
        <v>2319125</v>
      </c>
      <c r="F1725" s="1">
        <f t="shared" si="133"/>
        <v>2318569.3420884004</v>
      </c>
      <c r="H1725" s="5">
        <f t="shared" si="134"/>
        <v>2.3959808617457607E-4</v>
      </c>
    </row>
    <row r="1726" spans="1:8">
      <c r="A1726" s="3" t="s">
        <v>1770</v>
      </c>
      <c r="B1726" s="1">
        <f t="shared" si="130"/>
        <v>6</v>
      </c>
      <c r="C1726" s="1">
        <f t="shared" si="131"/>
        <v>76384</v>
      </c>
      <c r="D1726" s="1">
        <f t="shared" si="132"/>
        <v>2321211</v>
      </c>
      <c r="F1726" s="1">
        <f t="shared" si="133"/>
        <v>2320662.2719795671</v>
      </c>
      <c r="H1726" s="5">
        <f t="shared" si="134"/>
        <v>2.3639730314601768E-4</v>
      </c>
    </row>
    <row r="1727" spans="1:8">
      <c r="A1727" s="3" t="s">
        <v>1771</v>
      </c>
      <c r="B1727" s="1">
        <f t="shared" si="130"/>
        <v>6</v>
      </c>
      <c r="C1727" s="1">
        <f t="shared" si="131"/>
        <v>76364</v>
      </c>
      <c r="D1727" s="1">
        <f t="shared" si="132"/>
        <v>2323296</v>
      </c>
      <c r="F1727" s="1">
        <f t="shared" si="133"/>
        <v>2322755.6456378959</v>
      </c>
      <c r="H1727" s="5">
        <f t="shared" si="134"/>
        <v>2.3258093764379919E-4</v>
      </c>
    </row>
    <row r="1728" spans="1:8">
      <c r="A1728" s="3" t="s">
        <v>1772</v>
      </c>
      <c r="B1728" s="1">
        <f t="shared" si="130"/>
        <v>6</v>
      </c>
      <c r="C1728" s="1">
        <f t="shared" si="131"/>
        <v>76344</v>
      </c>
      <c r="D1728" s="1">
        <f t="shared" si="132"/>
        <v>2325391</v>
      </c>
      <c r="F1728" s="1">
        <f t="shared" si="133"/>
        <v>2324849.4632737474</v>
      </c>
      <c r="H1728" s="5">
        <f t="shared" si="134"/>
        <v>2.3287985816262364E-4</v>
      </c>
    </row>
    <row r="1729" spans="1:8">
      <c r="A1729" s="3" t="s">
        <v>1773</v>
      </c>
      <c r="B1729" s="1">
        <f t="shared" si="130"/>
        <v>6</v>
      </c>
      <c r="C1729" s="1">
        <f t="shared" si="131"/>
        <v>76324</v>
      </c>
      <c r="D1729" s="1">
        <f t="shared" si="132"/>
        <v>2327476</v>
      </c>
      <c r="F1729" s="1">
        <f t="shared" si="133"/>
        <v>2326943.725097633</v>
      </c>
      <c r="H1729" s="5">
        <f t="shared" si="134"/>
        <v>2.2869189730292947E-4</v>
      </c>
    </row>
    <row r="1730" spans="1:8">
      <c r="A1730" s="3" t="s">
        <v>1774</v>
      </c>
      <c r="B1730" s="1">
        <f t="shared" si="130"/>
        <v>6</v>
      </c>
      <c r="C1730" s="1">
        <f t="shared" si="131"/>
        <v>76304</v>
      </c>
      <c r="D1730" s="1">
        <f t="shared" si="132"/>
        <v>2329572</v>
      </c>
      <c r="F1730" s="1">
        <f t="shared" si="133"/>
        <v>2329038.4313202132</v>
      </c>
      <c r="H1730" s="5">
        <f t="shared" si="134"/>
        <v>2.2904150624524714E-4</v>
      </c>
    </row>
    <row r="1731" spans="1:8">
      <c r="A1731" s="3" t="s">
        <v>1775</v>
      </c>
      <c r="B1731" s="1">
        <f t="shared" si="130"/>
        <v>6</v>
      </c>
      <c r="C1731" s="1">
        <f t="shared" si="131"/>
        <v>76284</v>
      </c>
      <c r="D1731" s="1">
        <f t="shared" si="132"/>
        <v>2331657</v>
      </c>
      <c r="F1731" s="1">
        <f t="shared" si="133"/>
        <v>2331133.5821523</v>
      </c>
      <c r="H1731" s="5">
        <f t="shared" si="134"/>
        <v>2.2448320988033461E-4</v>
      </c>
    </row>
    <row r="1732" spans="1:8">
      <c r="A1732" s="3" t="s">
        <v>1776</v>
      </c>
      <c r="B1732" s="1">
        <f t="shared" ref="B1732:B1795" si="135">IF(ISERROR(SEARCH(" ",A1732)), 0, SEARCH(" ",A1732))</f>
        <v>6</v>
      </c>
      <c r="C1732" s="1">
        <f t="shared" ref="C1732:C1795" si="136">IF(0=B1732,-1,LEFT(A1732,B1732-1)+0)</f>
        <v>76264</v>
      </c>
      <c r="D1732" s="1">
        <f t="shared" ref="D1732:D1795" si="137">IF(B1732=0,-1,RIGHT(A1732,LEN(A1732)-B1732)+0)</f>
        <v>2333742</v>
      </c>
      <c r="F1732" s="1">
        <f t="shared" ref="F1732:F1795" si="138">IF(C1732&lt;0,443300000,44330*(1-POWER(C1732/$A$1,1/5.255))*1000)</f>
        <v>2333229.1778048794</v>
      </c>
      <c r="H1732" s="5">
        <f t="shared" ref="H1732:H1795" si="139">IF(D1732&gt;0,ABS((F1732-D1732)/D1732),0)</f>
        <v>2.1974245444467361E-4</v>
      </c>
    </row>
    <row r="1733" spans="1:8">
      <c r="A1733" s="3" t="s">
        <v>1777</v>
      </c>
      <c r="B1733" s="1">
        <f t="shared" si="135"/>
        <v>6</v>
      </c>
      <c r="C1733" s="1">
        <f t="shared" si="136"/>
        <v>76244</v>
      </c>
      <c r="D1733" s="1">
        <f t="shared" si="137"/>
        <v>2335838</v>
      </c>
      <c r="F1733" s="1">
        <f t="shared" si="138"/>
        <v>2335325.2184890732</v>
      </c>
      <c r="H1733" s="5">
        <f t="shared" si="139"/>
        <v>2.1952785720875468E-4</v>
      </c>
    </row>
    <row r="1734" spans="1:8">
      <c r="A1734" s="3" t="s">
        <v>1778</v>
      </c>
      <c r="B1734" s="1">
        <f t="shared" si="135"/>
        <v>6</v>
      </c>
      <c r="C1734" s="1">
        <f t="shared" si="136"/>
        <v>76224</v>
      </c>
      <c r="D1734" s="1">
        <f t="shared" si="137"/>
        <v>2337923</v>
      </c>
      <c r="F1734" s="1">
        <f t="shared" si="138"/>
        <v>2337421.7044161721</v>
      </c>
      <c r="H1734" s="5">
        <f t="shared" si="139"/>
        <v>2.144192019274744E-4</v>
      </c>
    </row>
    <row r="1735" spans="1:8">
      <c r="A1735" s="3" t="s">
        <v>1779</v>
      </c>
      <c r="B1735" s="1">
        <f t="shared" si="135"/>
        <v>6</v>
      </c>
      <c r="C1735" s="1">
        <f t="shared" si="136"/>
        <v>76204</v>
      </c>
      <c r="D1735" s="1">
        <f t="shared" si="137"/>
        <v>2340008</v>
      </c>
      <c r="F1735" s="1">
        <f t="shared" si="138"/>
        <v>2339518.6357976082</v>
      </c>
      <c r="H1735" s="5">
        <f t="shared" si="139"/>
        <v>2.0912928605022797E-4</v>
      </c>
    </row>
    <row r="1736" spans="1:8">
      <c r="A1736" s="3" t="s">
        <v>1780</v>
      </c>
      <c r="B1736" s="1">
        <f t="shared" si="135"/>
        <v>6</v>
      </c>
      <c r="C1736" s="1">
        <f t="shared" si="136"/>
        <v>76184</v>
      </c>
      <c r="D1736" s="1">
        <f t="shared" si="137"/>
        <v>2342104</v>
      </c>
      <c r="F1736" s="1">
        <f t="shared" si="138"/>
        <v>2341616.0128449867</v>
      </c>
      <c r="H1736" s="5">
        <f t="shared" si="139"/>
        <v>2.083541785562264E-4</v>
      </c>
    </row>
    <row r="1737" spans="1:8">
      <c r="A1737" s="3" t="s">
        <v>1781</v>
      </c>
      <c r="B1737" s="1">
        <f t="shared" si="135"/>
        <v>6</v>
      </c>
      <c r="C1737" s="1">
        <f t="shared" si="136"/>
        <v>76164</v>
      </c>
      <c r="D1737" s="1">
        <f t="shared" si="137"/>
        <v>2344189</v>
      </c>
      <c r="F1737" s="1">
        <f t="shared" si="138"/>
        <v>2343713.8357700603</v>
      </c>
      <c r="H1737" s="5">
        <f t="shared" si="139"/>
        <v>2.0269877127641658E-4</v>
      </c>
    </row>
    <row r="1738" spans="1:8">
      <c r="A1738" s="3" t="s">
        <v>1782</v>
      </c>
      <c r="B1738" s="1">
        <f t="shared" si="135"/>
        <v>6</v>
      </c>
      <c r="C1738" s="1">
        <f t="shared" si="136"/>
        <v>76144</v>
      </c>
      <c r="D1738" s="1">
        <f t="shared" si="137"/>
        <v>2346285</v>
      </c>
      <c r="F1738" s="1">
        <f t="shared" si="138"/>
        <v>2345812.1047847345</v>
      </c>
      <c r="H1738" s="5">
        <f t="shared" si="139"/>
        <v>2.0155062802065942E-4</v>
      </c>
    </row>
    <row r="1739" spans="1:8">
      <c r="A1739" s="3" t="s">
        <v>1783</v>
      </c>
      <c r="B1739" s="1">
        <f t="shared" si="135"/>
        <v>6</v>
      </c>
      <c r="C1739" s="1">
        <f t="shared" si="136"/>
        <v>76124</v>
      </c>
      <c r="D1739" s="1">
        <f t="shared" si="137"/>
        <v>2348370</v>
      </c>
      <c r="F1739" s="1">
        <f t="shared" si="138"/>
        <v>2347910.8201010763</v>
      </c>
      <c r="H1739" s="5">
        <f t="shared" si="139"/>
        <v>1.9553132552524883E-4</v>
      </c>
    </row>
    <row r="1740" spans="1:8">
      <c r="A1740" s="3" t="s">
        <v>1784</v>
      </c>
      <c r="B1740" s="1">
        <f t="shared" si="135"/>
        <v>6</v>
      </c>
      <c r="C1740" s="1">
        <f t="shared" si="136"/>
        <v>76104</v>
      </c>
      <c r="D1740" s="1">
        <f t="shared" si="137"/>
        <v>2350455</v>
      </c>
      <c r="F1740" s="1">
        <f t="shared" si="138"/>
        <v>2350009.9819313115</v>
      </c>
      <c r="H1740" s="5">
        <f t="shared" si="139"/>
        <v>1.8933273289148525E-4</v>
      </c>
    </row>
    <row r="1741" spans="1:8">
      <c r="A1741" s="3" t="s">
        <v>1785</v>
      </c>
      <c r="B1741" s="1">
        <f t="shared" si="135"/>
        <v>6</v>
      </c>
      <c r="C1741" s="1">
        <f t="shared" si="136"/>
        <v>76084</v>
      </c>
      <c r="D1741" s="1">
        <f t="shared" si="137"/>
        <v>2352551</v>
      </c>
      <c r="F1741" s="1">
        <f t="shared" si="138"/>
        <v>2352109.5904878071</v>
      </c>
      <c r="H1741" s="5">
        <f t="shared" si="139"/>
        <v>1.8763015645269422E-4</v>
      </c>
    </row>
    <row r="1742" spans="1:8">
      <c r="A1742" s="3" t="s">
        <v>1786</v>
      </c>
      <c r="B1742" s="1">
        <f t="shared" si="135"/>
        <v>6</v>
      </c>
      <c r="C1742" s="1">
        <f t="shared" si="136"/>
        <v>76064</v>
      </c>
      <c r="D1742" s="1">
        <f t="shared" si="137"/>
        <v>2354636</v>
      </c>
      <c r="F1742" s="1">
        <f t="shared" si="138"/>
        <v>2354209.6459831134</v>
      </c>
      <c r="H1742" s="5">
        <f t="shared" si="139"/>
        <v>1.8107003243242624E-4</v>
      </c>
    </row>
    <row r="1743" spans="1:8">
      <c r="A1743" s="3" t="s">
        <v>1787</v>
      </c>
      <c r="B1743" s="1">
        <f t="shared" si="135"/>
        <v>6</v>
      </c>
      <c r="C1743" s="1">
        <f t="shared" si="136"/>
        <v>76044</v>
      </c>
      <c r="D1743" s="1">
        <f t="shared" si="137"/>
        <v>2356732</v>
      </c>
      <c r="F1743" s="1">
        <f t="shared" si="138"/>
        <v>2356310.1486299187</v>
      </c>
      <c r="H1743" s="5">
        <f t="shared" si="139"/>
        <v>1.7899844788516703E-4</v>
      </c>
    </row>
    <row r="1744" spans="1:8">
      <c r="A1744" s="3" t="s">
        <v>1788</v>
      </c>
      <c r="B1744" s="1">
        <f t="shared" si="135"/>
        <v>6</v>
      </c>
      <c r="C1744" s="1">
        <f t="shared" si="136"/>
        <v>76024</v>
      </c>
      <c r="D1744" s="1">
        <f t="shared" si="137"/>
        <v>2358817</v>
      </c>
      <c r="F1744" s="1">
        <f t="shared" si="138"/>
        <v>2358411.0986410729</v>
      </c>
      <c r="H1744" s="5">
        <f t="shared" si="139"/>
        <v>1.7207835916356989E-4</v>
      </c>
    </row>
    <row r="1745" spans="1:8">
      <c r="A1745" s="3" t="s">
        <v>1789</v>
      </c>
      <c r="B1745" s="1">
        <f t="shared" si="135"/>
        <v>6</v>
      </c>
      <c r="C1745" s="1">
        <f t="shared" si="136"/>
        <v>76004</v>
      </c>
      <c r="D1745" s="1">
        <f t="shared" si="137"/>
        <v>2360902</v>
      </c>
      <c r="F1745" s="1">
        <f t="shared" si="138"/>
        <v>2360512.4962295783</v>
      </c>
      <c r="H1745" s="5">
        <f t="shared" si="139"/>
        <v>1.6498091425299515E-4</v>
      </c>
    </row>
    <row r="1746" spans="1:8">
      <c r="A1746" s="3" t="s">
        <v>1790</v>
      </c>
      <c r="B1746" s="1">
        <f t="shared" si="135"/>
        <v>6</v>
      </c>
      <c r="C1746" s="1">
        <f t="shared" si="136"/>
        <v>75984</v>
      </c>
      <c r="D1746" s="1">
        <f t="shared" si="137"/>
        <v>2362998</v>
      </c>
      <c r="F1746" s="1">
        <f t="shared" si="138"/>
        <v>2362614.3416086053</v>
      </c>
      <c r="H1746" s="5">
        <f t="shared" si="139"/>
        <v>1.6236086166583825E-4</v>
      </c>
    </row>
    <row r="1747" spans="1:8">
      <c r="A1747" s="3" t="s">
        <v>1791</v>
      </c>
      <c r="B1747" s="1">
        <f t="shared" si="135"/>
        <v>6</v>
      </c>
      <c r="C1747" s="1">
        <f t="shared" si="136"/>
        <v>75964</v>
      </c>
      <c r="D1747" s="1">
        <f t="shared" si="137"/>
        <v>2365083</v>
      </c>
      <c r="F1747" s="1">
        <f t="shared" si="138"/>
        <v>2364716.6349914717</v>
      </c>
      <c r="H1747" s="5">
        <f t="shared" si="139"/>
        <v>1.5490577224069698E-4</v>
      </c>
    </row>
    <row r="1748" spans="1:8">
      <c r="A1748" s="3" t="s">
        <v>1792</v>
      </c>
      <c r="B1748" s="1">
        <f t="shared" si="135"/>
        <v>6</v>
      </c>
      <c r="C1748" s="1">
        <f t="shared" si="136"/>
        <v>75944</v>
      </c>
      <c r="D1748" s="1">
        <f t="shared" si="137"/>
        <v>2367168</v>
      </c>
      <c r="F1748" s="1">
        <f t="shared" si="138"/>
        <v>2366819.3765916671</v>
      </c>
      <c r="H1748" s="5">
        <f t="shared" si="139"/>
        <v>1.4727446819699013E-4</v>
      </c>
    </row>
    <row r="1749" spans="1:8">
      <c r="A1749" s="3" t="s">
        <v>1793</v>
      </c>
      <c r="B1749" s="1">
        <f t="shared" si="135"/>
        <v>6</v>
      </c>
      <c r="C1749" s="1">
        <f t="shared" si="136"/>
        <v>75924</v>
      </c>
      <c r="D1749" s="1">
        <f t="shared" si="137"/>
        <v>2369264</v>
      </c>
      <c r="F1749" s="1">
        <f t="shared" si="138"/>
        <v>2368922.5666228193</v>
      </c>
      <c r="H1749" s="5">
        <f t="shared" si="139"/>
        <v>1.4410946909281286E-4</v>
      </c>
    </row>
    <row r="1750" spans="1:8">
      <c r="A1750" s="3" t="s">
        <v>1794</v>
      </c>
      <c r="B1750" s="1">
        <f t="shared" si="135"/>
        <v>6</v>
      </c>
      <c r="C1750" s="1">
        <f t="shared" si="136"/>
        <v>75904</v>
      </c>
      <c r="D1750" s="1">
        <f t="shared" si="137"/>
        <v>2371349</v>
      </c>
      <c r="F1750" s="1">
        <f t="shared" si="138"/>
        <v>2371026.2052987339</v>
      </c>
      <c r="H1750" s="5">
        <f t="shared" si="139"/>
        <v>1.3612281501630612E-4</v>
      </c>
    </row>
    <row r="1751" spans="1:8">
      <c r="A1751" s="3" t="s">
        <v>1795</v>
      </c>
      <c r="B1751" s="1">
        <f t="shared" si="135"/>
        <v>6</v>
      </c>
      <c r="C1751" s="1">
        <f t="shared" si="136"/>
        <v>75884</v>
      </c>
      <c r="D1751" s="1">
        <f t="shared" si="137"/>
        <v>2373445</v>
      </c>
      <c r="F1751" s="1">
        <f t="shared" si="138"/>
        <v>2373130.2928333585</v>
      </c>
      <c r="H1751" s="5">
        <f t="shared" si="139"/>
        <v>1.3259509558531373E-4</v>
      </c>
    </row>
    <row r="1752" spans="1:8">
      <c r="A1752" s="3" t="s">
        <v>1796</v>
      </c>
      <c r="B1752" s="1">
        <f t="shared" si="135"/>
        <v>6</v>
      </c>
      <c r="C1752" s="1">
        <f t="shared" si="136"/>
        <v>75864</v>
      </c>
      <c r="D1752" s="1">
        <f t="shared" si="137"/>
        <v>2375530</v>
      </c>
      <c r="F1752" s="1">
        <f t="shared" si="138"/>
        <v>2375234.829440807</v>
      </c>
      <c r="H1752" s="5">
        <f t="shared" si="139"/>
        <v>1.2425461231514972E-4</v>
      </c>
    </row>
    <row r="1753" spans="1:8">
      <c r="A1753" s="3" t="s">
        <v>1797</v>
      </c>
      <c r="B1753" s="1">
        <f t="shared" si="135"/>
        <v>6</v>
      </c>
      <c r="C1753" s="1">
        <f t="shared" si="136"/>
        <v>75844</v>
      </c>
      <c r="D1753" s="1">
        <f t="shared" si="137"/>
        <v>2377615</v>
      </c>
      <c r="F1753" s="1">
        <f t="shared" si="138"/>
        <v>2377339.815335358</v>
      </c>
      <c r="H1753" s="5">
        <f t="shared" si="139"/>
        <v>1.15739791615536E-4</v>
      </c>
    </row>
    <row r="1754" spans="1:8">
      <c r="A1754" s="3" t="s">
        <v>1798</v>
      </c>
      <c r="B1754" s="1">
        <f t="shared" si="135"/>
        <v>6</v>
      </c>
      <c r="C1754" s="1">
        <f t="shared" si="136"/>
        <v>75824</v>
      </c>
      <c r="D1754" s="1">
        <f t="shared" si="137"/>
        <v>2379711</v>
      </c>
      <c r="F1754" s="1">
        <f t="shared" si="138"/>
        <v>2379445.2507314365</v>
      </c>
      <c r="H1754" s="5">
        <f t="shared" si="139"/>
        <v>1.1167291682202766E-4</v>
      </c>
    </row>
    <row r="1755" spans="1:8">
      <c r="A1755" s="3" t="s">
        <v>1799</v>
      </c>
      <c r="B1755" s="1">
        <f t="shared" si="135"/>
        <v>6</v>
      </c>
      <c r="C1755" s="1">
        <f t="shared" si="136"/>
        <v>75804</v>
      </c>
      <c r="D1755" s="1">
        <f t="shared" si="137"/>
        <v>2381796</v>
      </c>
      <c r="F1755" s="1">
        <f t="shared" si="138"/>
        <v>2381551.1358436341</v>
      </c>
      <c r="H1755" s="5">
        <f t="shared" si="139"/>
        <v>1.0280651926775436E-4</v>
      </c>
    </row>
    <row r="1756" spans="1:8">
      <c r="A1756" s="3" t="s">
        <v>1800</v>
      </c>
      <c r="B1756" s="1">
        <f t="shared" si="135"/>
        <v>6</v>
      </c>
      <c r="C1756" s="1">
        <f t="shared" si="136"/>
        <v>75784</v>
      </c>
      <c r="D1756" s="1">
        <f t="shared" si="137"/>
        <v>2383892</v>
      </c>
      <c r="F1756" s="1">
        <f t="shared" si="138"/>
        <v>2383657.4708866966</v>
      </c>
      <c r="H1756" s="5">
        <f t="shared" si="139"/>
        <v>9.8380762762492724E-5</v>
      </c>
    </row>
    <row r="1757" spans="1:8">
      <c r="A1757" s="3" t="s">
        <v>1801</v>
      </c>
      <c r="B1757" s="1">
        <f t="shared" si="135"/>
        <v>6</v>
      </c>
      <c r="C1757" s="1">
        <f t="shared" si="136"/>
        <v>75764</v>
      </c>
      <c r="D1757" s="1">
        <f t="shared" si="137"/>
        <v>2385977</v>
      </c>
      <c r="F1757" s="1">
        <f t="shared" si="138"/>
        <v>2385764.2560755312</v>
      </c>
      <c r="H1757" s="5">
        <f t="shared" si="139"/>
        <v>8.9164281327420888E-5</v>
      </c>
    </row>
    <row r="1758" spans="1:8">
      <c r="A1758" s="3" t="s">
        <v>1802</v>
      </c>
      <c r="B1758" s="1">
        <f t="shared" si="135"/>
        <v>6</v>
      </c>
      <c r="C1758" s="1">
        <f t="shared" si="136"/>
        <v>75744</v>
      </c>
      <c r="D1758" s="1">
        <f t="shared" si="137"/>
        <v>2388062</v>
      </c>
      <c r="F1758" s="1">
        <f t="shared" si="138"/>
        <v>2387871.4916252126</v>
      </c>
      <c r="H1758" s="5">
        <f t="shared" si="139"/>
        <v>7.9775305158493121E-5</v>
      </c>
    </row>
    <row r="1759" spans="1:8">
      <c r="A1759" s="3" t="s">
        <v>1803</v>
      </c>
      <c r="B1759" s="1">
        <f t="shared" si="135"/>
        <v>6</v>
      </c>
      <c r="C1759" s="1">
        <f t="shared" si="136"/>
        <v>75724</v>
      </c>
      <c r="D1759" s="1">
        <f t="shared" si="137"/>
        <v>2390158</v>
      </c>
      <c r="F1759" s="1">
        <f t="shared" si="138"/>
        <v>2389979.1777509628</v>
      </c>
      <c r="H1759" s="5">
        <f t="shared" si="139"/>
        <v>7.4816078701581083E-5</v>
      </c>
    </row>
    <row r="1760" spans="1:8">
      <c r="A1760" s="3" t="s">
        <v>1804</v>
      </c>
      <c r="B1760" s="1">
        <f t="shared" si="135"/>
        <v>6</v>
      </c>
      <c r="C1760" s="1">
        <f t="shared" si="136"/>
        <v>75704</v>
      </c>
      <c r="D1760" s="1">
        <f t="shared" si="137"/>
        <v>2392243</v>
      </c>
      <c r="F1760" s="1">
        <f t="shared" si="138"/>
        <v>2392087.3146681669</v>
      </c>
      <c r="H1760" s="5">
        <f t="shared" si="139"/>
        <v>6.5079229757630474E-5</v>
      </c>
    </row>
    <row r="1761" spans="1:8">
      <c r="A1761" s="3" t="s">
        <v>1805</v>
      </c>
      <c r="B1761" s="1">
        <f t="shared" si="135"/>
        <v>6</v>
      </c>
      <c r="C1761" s="1">
        <f t="shared" si="136"/>
        <v>75684</v>
      </c>
      <c r="D1761" s="1">
        <f t="shared" si="137"/>
        <v>2394328</v>
      </c>
      <c r="F1761" s="1">
        <f t="shared" si="138"/>
        <v>2394195.9025923768</v>
      </c>
      <c r="H1761" s="5">
        <f t="shared" si="139"/>
        <v>5.5170973911341366E-5</v>
      </c>
    </row>
    <row r="1762" spans="1:8">
      <c r="A1762" s="3" t="s">
        <v>1806</v>
      </c>
      <c r="B1762" s="1">
        <f t="shared" si="135"/>
        <v>6</v>
      </c>
      <c r="C1762" s="1">
        <f t="shared" si="136"/>
        <v>75664</v>
      </c>
      <c r="D1762" s="1">
        <f t="shared" si="137"/>
        <v>2396424</v>
      </c>
      <c r="F1762" s="1">
        <f t="shared" si="138"/>
        <v>2396304.9417392933</v>
      </c>
      <c r="H1762" s="5">
        <f t="shared" si="139"/>
        <v>4.9681634262851239E-5</v>
      </c>
    </row>
    <row r="1763" spans="1:8">
      <c r="A1763" s="3" t="s">
        <v>1807</v>
      </c>
      <c r="B1763" s="1">
        <f t="shared" si="135"/>
        <v>6</v>
      </c>
      <c r="C1763" s="1">
        <f t="shared" si="136"/>
        <v>75644</v>
      </c>
      <c r="D1763" s="1">
        <f t="shared" si="137"/>
        <v>2398509</v>
      </c>
      <c r="F1763" s="1">
        <f t="shared" si="138"/>
        <v>2398414.4323247825</v>
      </c>
      <c r="H1763" s="5">
        <f t="shared" si="139"/>
        <v>3.9427692461241729E-5</v>
      </c>
    </row>
    <row r="1764" spans="1:8">
      <c r="A1764" s="3" t="s">
        <v>1808</v>
      </c>
      <c r="B1764" s="1">
        <f t="shared" si="135"/>
        <v>6</v>
      </c>
      <c r="C1764" s="1">
        <f t="shared" si="136"/>
        <v>75624</v>
      </c>
      <c r="D1764" s="1">
        <f t="shared" si="137"/>
        <v>2400604</v>
      </c>
      <c r="F1764" s="1">
        <f t="shared" si="138"/>
        <v>2400524.3745648791</v>
      </c>
      <c r="H1764" s="5">
        <f t="shared" si="139"/>
        <v>3.3168917122895644E-5</v>
      </c>
    </row>
    <row r="1765" spans="1:8">
      <c r="A1765" s="3" t="s">
        <v>1809</v>
      </c>
      <c r="B1765" s="1">
        <f t="shared" si="135"/>
        <v>6</v>
      </c>
      <c r="C1765" s="1">
        <f t="shared" si="136"/>
        <v>75604</v>
      </c>
      <c r="D1765" s="1">
        <f t="shared" si="137"/>
        <v>2402690</v>
      </c>
      <c r="F1765" s="1">
        <f t="shared" si="138"/>
        <v>2402634.768675765</v>
      </c>
      <c r="H1765" s="5">
        <f t="shared" si="139"/>
        <v>2.2987286847232628E-5</v>
      </c>
    </row>
    <row r="1766" spans="1:8">
      <c r="A1766" s="3" t="s">
        <v>1810</v>
      </c>
      <c r="B1766" s="1">
        <f t="shared" si="135"/>
        <v>6</v>
      </c>
      <c r="C1766" s="1">
        <f t="shared" si="136"/>
        <v>75584</v>
      </c>
      <c r="D1766" s="1">
        <f t="shared" si="137"/>
        <v>2404775</v>
      </c>
      <c r="F1766" s="1">
        <f t="shared" si="138"/>
        <v>2404745.6148737897</v>
      </c>
      <c r="H1766" s="5">
        <f t="shared" si="139"/>
        <v>1.2219490892197186E-5</v>
      </c>
    </row>
    <row r="1767" spans="1:8">
      <c r="A1767" s="3" t="s">
        <v>1811</v>
      </c>
      <c r="B1767" s="1">
        <f t="shared" si="135"/>
        <v>6</v>
      </c>
      <c r="C1767" s="1">
        <f t="shared" si="136"/>
        <v>75564</v>
      </c>
      <c r="D1767" s="1">
        <f t="shared" si="137"/>
        <v>2406870</v>
      </c>
      <c r="F1767" s="1">
        <f t="shared" si="138"/>
        <v>2406856.9133754652</v>
      </c>
      <c r="H1767" s="5">
        <f t="shared" si="139"/>
        <v>5.4371962485720659E-6</v>
      </c>
    </row>
    <row r="1768" spans="1:8">
      <c r="A1768" s="3" t="s">
        <v>1812</v>
      </c>
      <c r="B1768" s="1">
        <f t="shared" si="135"/>
        <v>6</v>
      </c>
      <c r="C1768" s="1">
        <f t="shared" si="136"/>
        <v>75544</v>
      </c>
      <c r="D1768" s="1">
        <f t="shared" si="137"/>
        <v>2408988</v>
      </c>
      <c r="F1768" s="1">
        <f t="shared" si="138"/>
        <v>2408968.6643974613</v>
      </c>
      <c r="H1768" s="5">
        <f t="shared" si="139"/>
        <v>8.0264420323638683E-6</v>
      </c>
    </row>
    <row r="1769" spans="1:8">
      <c r="A1769" s="3" t="s">
        <v>1813</v>
      </c>
      <c r="B1769" s="1">
        <f t="shared" si="135"/>
        <v>6</v>
      </c>
      <c r="C1769" s="1">
        <f t="shared" si="136"/>
        <v>75524</v>
      </c>
      <c r="D1769" s="1">
        <f t="shared" si="137"/>
        <v>2411130</v>
      </c>
      <c r="F1769" s="1">
        <f t="shared" si="138"/>
        <v>2411080.8681566045</v>
      </c>
      <c r="H1769" s="5">
        <f t="shared" si="139"/>
        <v>2.0377102601490246E-5</v>
      </c>
    </row>
    <row r="1770" spans="1:8">
      <c r="A1770" s="3" t="s">
        <v>1814</v>
      </c>
      <c r="B1770" s="1">
        <f t="shared" si="135"/>
        <v>6</v>
      </c>
      <c r="C1770" s="1">
        <f t="shared" si="136"/>
        <v>75504</v>
      </c>
      <c r="D1770" s="1">
        <f t="shared" si="137"/>
        <v>2413261</v>
      </c>
      <c r="F1770" s="1">
        <f t="shared" si="138"/>
        <v>2413193.5248698932</v>
      </c>
      <c r="H1770" s="5">
        <f t="shared" si="139"/>
        <v>2.7960146087301842E-5</v>
      </c>
    </row>
    <row r="1771" spans="1:8">
      <c r="A1771" s="3" t="s">
        <v>1815</v>
      </c>
      <c r="B1771" s="1">
        <f t="shared" si="135"/>
        <v>6</v>
      </c>
      <c r="C1771" s="1">
        <f t="shared" si="136"/>
        <v>75484</v>
      </c>
      <c r="D1771" s="1">
        <f t="shared" si="137"/>
        <v>2415392</v>
      </c>
      <c r="F1771" s="1">
        <f t="shared" si="138"/>
        <v>2415306.6347544752</v>
      </c>
      <c r="H1771" s="5">
        <f t="shared" si="139"/>
        <v>3.5342191050063039E-5</v>
      </c>
    </row>
    <row r="1772" spans="1:8">
      <c r="A1772" s="3" t="s">
        <v>1816</v>
      </c>
      <c r="B1772" s="1">
        <f t="shared" si="135"/>
        <v>6</v>
      </c>
      <c r="C1772" s="1">
        <f t="shared" si="136"/>
        <v>75464</v>
      </c>
      <c r="D1772" s="1">
        <f t="shared" si="137"/>
        <v>2417534</v>
      </c>
      <c r="F1772" s="1">
        <f t="shared" si="138"/>
        <v>2417420.1980276736</v>
      </c>
      <c r="H1772" s="5">
        <f t="shared" si="139"/>
        <v>4.7073576763080446E-5</v>
      </c>
    </row>
    <row r="1773" spans="1:8">
      <c r="A1773" s="3" t="s">
        <v>1817</v>
      </c>
      <c r="B1773" s="1">
        <f t="shared" si="135"/>
        <v>6</v>
      </c>
      <c r="C1773" s="1">
        <f t="shared" si="136"/>
        <v>75444</v>
      </c>
      <c r="D1773" s="1">
        <f t="shared" si="137"/>
        <v>2419665</v>
      </c>
      <c r="F1773" s="1">
        <f t="shared" si="138"/>
        <v>2419534.2149069649</v>
      </c>
      <c r="H1773" s="5">
        <f t="shared" si="139"/>
        <v>5.4050909127950878E-5</v>
      </c>
    </row>
    <row r="1774" spans="1:8">
      <c r="A1774" s="3" t="s">
        <v>1818</v>
      </c>
      <c r="B1774" s="1">
        <f t="shared" si="135"/>
        <v>6</v>
      </c>
      <c r="C1774" s="1">
        <f t="shared" si="136"/>
        <v>75424</v>
      </c>
      <c r="D1774" s="1">
        <f t="shared" si="137"/>
        <v>2421796</v>
      </c>
      <c r="F1774" s="1">
        <f t="shared" si="138"/>
        <v>2421648.6856099889</v>
      </c>
      <c r="H1774" s="5">
        <f t="shared" si="139"/>
        <v>6.0828571032048843E-5</v>
      </c>
    </row>
    <row r="1775" spans="1:8">
      <c r="A1775" s="3" t="s">
        <v>1819</v>
      </c>
      <c r="B1775" s="1">
        <f t="shared" si="135"/>
        <v>6</v>
      </c>
      <c r="C1775" s="1">
        <f t="shared" si="136"/>
        <v>75404</v>
      </c>
      <c r="D1775" s="1">
        <f t="shared" si="137"/>
        <v>2423938</v>
      </c>
      <c r="F1775" s="1">
        <f t="shared" si="138"/>
        <v>2423763.6103545455</v>
      </c>
      <c r="H1775" s="5">
        <f t="shared" si="139"/>
        <v>7.1944763213610991E-5</v>
      </c>
    </row>
    <row r="1776" spans="1:8">
      <c r="A1776" s="3" t="s">
        <v>1820</v>
      </c>
      <c r="B1776" s="1">
        <f t="shared" si="135"/>
        <v>6</v>
      </c>
      <c r="C1776" s="1">
        <f t="shared" si="136"/>
        <v>75384</v>
      </c>
      <c r="D1776" s="1">
        <f t="shared" si="137"/>
        <v>2426069</v>
      </c>
      <c r="F1776" s="1">
        <f t="shared" si="138"/>
        <v>2425878.9893585998</v>
      </c>
      <c r="H1776" s="5">
        <f t="shared" si="139"/>
        <v>7.8320378109706125E-5</v>
      </c>
    </row>
    <row r="1777" spans="1:8">
      <c r="A1777" s="3" t="s">
        <v>1821</v>
      </c>
      <c r="B1777" s="1">
        <f t="shared" si="135"/>
        <v>6</v>
      </c>
      <c r="C1777" s="1">
        <f t="shared" si="136"/>
        <v>75364</v>
      </c>
      <c r="D1777" s="1">
        <f t="shared" si="137"/>
        <v>2428211</v>
      </c>
      <c r="F1777" s="1">
        <f t="shared" si="138"/>
        <v>2427994.8228402822</v>
      </c>
      <c r="H1777" s="5">
        <f t="shared" si="139"/>
        <v>8.9027337293905737E-5</v>
      </c>
    </row>
    <row r="1778" spans="1:8">
      <c r="A1778" s="3" t="s">
        <v>1822</v>
      </c>
      <c r="B1778" s="1">
        <f t="shared" si="135"/>
        <v>6</v>
      </c>
      <c r="C1778" s="1">
        <f t="shared" si="136"/>
        <v>75344</v>
      </c>
      <c r="D1778" s="1">
        <f t="shared" si="137"/>
        <v>2430342</v>
      </c>
      <c r="F1778" s="1">
        <f t="shared" si="138"/>
        <v>2430111.1110178763</v>
      </c>
      <c r="H1778" s="5">
        <f t="shared" si="139"/>
        <v>9.500267127988378E-5</v>
      </c>
    </row>
    <row r="1779" spans="1:8">
      <c r="A1779" s="3" t="s">
        <v>1823</v>
      </c>
      <c r="B1779" s="1">
        <f t="shared" si="135"/>
        <v>6</v>
      </c>
      <c r="C1779" s="1">
        <f t="shared" si="136"/>
        <v>75324</v>
      </c>
      <c r="D1779" s="1">
        <f t="shared" si="137"/>
        <v>2432473</v>
      </c>
      <c r="F1779" s="1">
        <f t="shared" si="138"/>
        <v>2432227.8541098386</v>
      </c>
      <c r="H1779" s="5">
        <f t="shared" si="139"/>
        <v>1.0078051849348177E-4</v>
      </c>
    </row>
    <row r="1780" spans="1:8">
      <c r="A1780" s="3" t="s">
        <v>1824</v>
      </c>
      <c r="B1780" s="1">
        <f t="shared" si="135"/>
        <v>6</v>
      </c>
      <c r="C1780" s="1">
        <f t="shared" si="136"/>
        <v>75304</v>
      </c>
      <c r="D1780" s="1">
        <f t="shared" si="137"/>
        <v>2434614</v>
      </c>
      <c r="F1780" s="1">
        <f t="shared" si="138"/>
        <v>2434345.0523347813</v>
      </c>
      <c r="H1780" s="5">
        <f t="shared" si="139"/>
        <v>1.1046829814448184E-4</v>
      </c>
    </row>
    <row r="1781" spans="1:8">
      <c r="A1781" s="3" t="s">
        <v>1825</v>
      </c>
      <c r="B1781" s="1">
        <f t="shared" si="135"/>
        <v>6</v>
      </c>
      <c r="C1781" s="1">
        <f t="shared" si="136"/>
        <v>75284</v>
      </c>
      <c r="D1781" s="1">
        <f t="shared" si="137"/>
        <v>2436746</v>
      </c>
      <c r="F1781" s="1">
        <f t="shared" si="138"/>
        <v>2436462.7059114911</v>
      </c>
      <c r="H1781" s="5">
        <f t="shared" si="139"/>
        <v>1.1625917863779555E-4</v>
      </c>
    </row>
    <row r="1782" spans="1:8">
      <c r="A1782" s="3" t="s">
        <v>1826</v>
      </c>
      <c r="B1782" s="1">
        <f t="shared" si="135"/>
        <v>6</v>
      </c>
      <c r="C1782" s="1">
        <f t="shared" si="136"/>
        <v>75264</v>
      </c>
      <c r="D1782" s="1">
        <f t="shared" si="137"/>
        <v>2438887</v>
      </c>
      <c r="F1782" s="1">
        <f t="shared" si="138"/>
        <v>2438580.8150588959</v>
      </c>
      <c r="H1782" s="5">
        <f t="shared" si="139"/>
        <v>1.2554289768412706E-4</v>
      </c>
    </row>
    <row r="1783" spans="1:8">
      <c r="A1783" s="3" t="s">
        <v>1827</v>
      </c>
      <c r="B1783" s="1">
        <f t="shared" si="135"/>
        <v>6</v>
      </c>
      <c r="C1783" s="1">
        <f t="shared" si="136"/>
        <v>75244</v>
      </c>
      <c r="D1783" s="1">
        <f t="shared" si="137"/>
        <v>2441018</v>
      </c>
      <c r="F1783" s="1">
        <f t="shared" si="138"/>
        <v>2440699.3799961158</v>
      </c>
      <c r="H1783" s="5">
        <f t="shared" si="139"/>
        <v>1.3052751101556503E-4</v>
      </c>
    </row>
    <row r="1784" spans="1:8">
      <c r="A1784" s="3" t="s">
        <v>1828</v>
      </c>
      <c r="B1784" s="1">
        <f t="shared" si="135"/>
        <v>6</v>
      </c>
      <c r="C1784" s="1">
        <f t="shared" si="136"/>
        <v>75224</v>
      </c>
      <c r="D1784" s="1">
        <f t="shared" si="137"/>
        <v>2443149</v>
      </c>
      <c r="F1784" s="1">
        <f t="shared" si="138"/>
        <v>2442818.4009424099</v>
      </c>
      <c r="H1784" s="5">
        <f t="shared" si="139"/>
        <v>1.3531678075717987E-4</v>
      </c>
    </row>
    <row r="1785" spans="1:8">
      <c r="A1785" s="3" t="s">
        <v>1829</v>
      </c>
      <c r="B1785" s="1">
        <f t="shared" si="135"/>
        <v>6</v>
      </c>
      <c r="C1785" s="1">
        <f t="shared" si="136"/>
        <v>75204</v>
      </c>
      <c r="D1785" s="1">
        <f t="shared" si="137"/>
        <v>2445291</v>
      </c>
      <c r="F1785" s="1">
        <f t="shared" si="138"/>
        <v>2444937.8781172172</v>
      </c>
      <c r="H1785" s="5">
        <f t="shared" si="139"/>
        <v>1.4440894060575342E-4</v>
      </c>
    </row>
    <row r="1786" spans="1:8">
      <c r="A1786" s="3" t="s">
        <v>1830</v>
      </c>
      <c r="B1786" s="1">
        <f t="shared" si="135"/>
        <v>6</v>
      </c>
      <c r="C1786" s="1">
        <f t="shared" si="136"/>
        <v>75184</v>
      </c>
      <c r="D1786" s="1">
        <f t="shared" si="137"/>
        <v>2447422</v>
      </c>
      <c r="F1786" s="1">
        <f t="shared" si="138"/>
        <v>2447057.8117401316</v>
      </c>
      <c r="H1786" s="5">
        <f t="shared" si="139"/>
        <v>1.4880484847664888E-4</v>
      </c>
    </row>
    <row r="1787" spans="1:8">
      <c r="A1787" s="3" t="s">
        <v>1831</v>
      </c>
      <c r="B1787" s="1">
        <f t="shared" si="135"/>
        <v>6</v>
      </c>
      <c r="C1787" s="1">
        <f t="shared" si="136"/>
        <v>75164</v>
      </c>
      <c r="D1787" s="1">
        <f t="shared" si="137"/>
        <v>2449553</v>
      </c>
      <c r="F1787" s="1">
        <f t="shared" si="138"/>
        <v>2449178.202030912</v>
      </c>
      <c r="H1787" s="5">
        <f t="shared" si="139"/>
        <v>1.53006678805463E-4</v>
      </c>
    </row>
    <row r="1788" spans="1:8">
      <c r="A1788" s="3" t="s">
        <v>1832</v>
      </c>
      <c r="B1788" s="1">
        <f t="shared" si="135"/>
        <v>6</v>
      </c>
      <c r="C1788" s="1">
        <f t="shared" si="136"/>
        <v>75144</v>
      </c>
      <c r="D1788" s="1">
        <f t="shared" si="137"/>
        <v>2451695</v>
      </c>
      <c r="F1788" s="1">
        <f t="shared" si="138"/>
        <v>2451299.0492094862</v>
      </c>
      <c r="H1788" s="5">
        <f t="shared" si="139"/>
        <v>1.615008353460657E-4</v>
      </c>
    </row>
    <row r="1789" spans="1:8">
      <c r="A1789" s="3" t="s">
        <v>1833</v>
      </c>
      <c r="B1789" s="1">
        <f t="shared" si="135"/>
        <v>6</v>
      </c>
      <c r="C1789" s="1">
        <f t="shared" si="136"/>
        <v>75124</v>
      </c>
      <c r="D1789" s="1">
        <f t="shared" si="137"/>
        <v>2453826</v>
      </c>
      <c r="F1789" s="1">
        <f t="shared" si="138"/>
        <v>2453420.3534959452</v>
      </c>
      <c r="H1789" s="5">
        <f t="shared" si="139"/>
        <v>1.6531184527948491E-4</v>
      </c>
    </row>
    <row r="1790" spans="1:8">
      <c r="A1790" s="3" t="s">
        <v>1834</v>
      </c>
      <c r="B1790" s="1">
        <f t="shared" si="135"/>
        <v>6</v>
      </c>
      <c r="C1790" s="1">
        <f t="shared" si="136"/>
        <v>75104</v>
      </c>
      <c r="D1790" s="1">
        <f t="shared" si="137"/>
        <v>2455968</v>
      </c>
      <c r="F1790" s="1">
        <f t="shared" si="138"/>
        <v>2455542.1151105352</v>
      </c>
      <c r="H1790" s="5">
        <f t="shared" si="139"/>
        <v>1.7340815900892252E-4</v>
      </c>
    </row>
    <row r="1791" spans="1:8">
      <c r="A1791" s="3" t="s">
        <v>1835</v>
      </c>
      <c r="B1791" s="1">
        <f t="shared" si="135"/>
        <v>6</v>
      </c>
      <c r="C1791" s="1">
        <f t="shared" si="136"/>
        <v>75084</v>
      </c>
      <c r="D1791" s="1">
        <f t="shared" si="137"/>
        <v>2458099</v>
      </c>
      <c r="F1791" s="1">
        <f t="shared" si="138"/>
        <v>2457664.3342736908</v>
      </c>
      <c r="H1791" s="5">
        <f t="shared" si="139"/>
        <v>1.7683003260209477E-4</v>
      </c>
    </row>
    <row r="1792" spans="1:8">
      <c r="A1792" s="3" t="s">
        <v>1836</v>
      </c>
      <c r="B1792" s="1">
        <f t="shared" si="135"/>
        <v>6</v>
      </c>
      <c r="C1792" s="1">
        <f t="shared" si="136"/>
        <v>75064</v>
      </c>
      <c r="D1792" s="1">
        <f t="shared" si="137"/>
        <v>2460230</v>
      </c>
      <c r="F1792" s="1">
        <f t="shared" si="138"/>
        <v>2459787.0112059843</v>
      </c>
      <c r="H1792" s="5">
        <f t="shared" si="139"/>
        <v>1.800599106651494E-4</v>
      </c>
    </row>
    <row r="1793" spans="1:8">
      <c r="A1793" s="3" t="s">
        <v>1837</v>
      </c>
      <c r="B1793" s="1">
        <f t="shared" si="135"/>
        <v>6</v>
      </c>
      <c r="C1793" s="1">
        <f t="shared" si="136"/>
        <v>75044</v>
      </c>
      <c r="D1793" s="1">
        <f t="shared" si="137"/>
        <v>2462372</v>
      </c>
      <c r="F1793" s="1">
        <f t="shared" si="138"/>
        <v>2461910.1461281641</v>
      </c>
      <c r="H1793" s="5">
        <f t="shared" si="139"/>
        <v>1.8756462136340949E-4</v>
      </c>
    </row>
    <row r="1794" spans="1:8">
      <c r="A1794" s="3" t="s">
        <v>1838</v>
      </c>
      <c r="B1794" s="1">
        <f t="shared" si="135"/>
        <v>6</v>
      </c>
      <c r="C1794" s="1">
        <f t="shared" si="136"/>
        <v>75024</v>
      </c>
      <c r="D1794" s="1">
        <f t="shared" si="137"/>
        <v>2464503</v>
      </c>
      <c r="F1794" s="1">
        <f t="shared" si="138"/>
        <v>2464033.7392611541</v>
      </c>
      <c r="H1794" s="5">
        <f t="shared" si="139"/>
        <v>1.9040785864164685E-4</v>
      </c>
    </row>
    <row r="1795" spans="1:8">
      <c r="A1795" s="3" t="s">
        <v>1839</v>
      </c>
      <c r="B1795" s="1">
        <f t="shared" si="135"/>
        <v>6</v>
      </c>
      <c r="C1795" s="1">
        <f t="shared" si="136"/>
        <v>75004</v>
      </c>
      <c r="D1795" s="1">
        <f t="shared" si="137"/>
        <v>2466645</v>
      </c>
      <c r="F1795" s="1">
        <f t="shared" si="138"/>
        <v>2466157.7908260264</v>
      </c>
      <c r="H1795" s="5">
        <f t="shared" si="139"/>
        <v>1.9751896765592524E-4</v>
      </c>
    </row>
    <row r="1796" spans="1:8">
      <c r="A1796" s="3" t="s">
        <v>1840</v>
      </c>
      <c r="B1796" s="1">
        <f t="shared" ref="B1796:B1859" si="140">IF(ISERROR(SEARCH(" ",A1796)), 0, SEARCH(" ",A1796))</f>
        <v>6</v>
      </c>
      <c r="C1796" s="1">
        <f t="shared" ref="C1796:C1859" si="141">IF(0=B1796,-1,LEFT(A1796,B1796-1)+0)</f>
        <v>74984</v>
      </c>
      <c r="D1796" s="1">
        <f t="shared" ref="D1796:D1859" si="142">IF(B1796=0,-1,RIGHT(A1796,LEN(A1796)-B1796)+0)</f>
        <v>2468776</v>
      </c>
      <c r="F1796" s="1">
        <f t="shared" ref="F1796:F1859" si="143">IF(C1796&lt;0,443300000,44330*(1-POWER(C1796/$A$1,1/5.255))*1000)</f>
        <v>2468282.3010440334</v>
      </c>
      <c r="H1796" s="5">
        <f t="shared" ref="H1796:H1859" si="144">IF(D1796&gt;0,ABS((F1796-D1796)/D1796),0)</f>
        <v>1.999772178466679E-4</v>
      </c>
    </row>
    <row r="1797" spans="1:8">
      <c r="A1797" s="3" t="s">
        <v>1841</v>
      </c>
      <c r="B1797" s="1">
        <f t="shared" si="140"/>
        <v>6</v>
      </c>
      <c r="C1797" s="1">
        <f t="shared" si="141"/>
        <v>74964</v>
      </c>
      <c r="D1797" s="1">
        <f t="shared" si="142"/>
        <v>2470907</v>
      </c>
      <c r="F1797" s="1">
        <f t="shared" si="143"/>
        <v>2470407.2701365785</v>
      </c>
      <c r="H1797" s="5">
        <f t="shared" si="144"/>
        <v>2.0224551689785404E-4</v>
      </c>
    </row>
    <row r="1798" spans="1:8">
      <c r="A1798" s="3" t="s">
        <v>1842</v>
      </c>
      <c r="B1798" s="1">
        <f t="shared" si="140"/>
        <v>6</v>
      </c>
      <c r="C1798" s="1">
        <f t="shared" si="141"/>
        <v>74944</v>
      </c>
      <c r="D1798" s="1">
        <f t="shared" si="142"/>
        <v>2473049</v>
      </c>
      <c r="F1798" s="1">
        <f t="shared" si="143"/>
        <v>2472532.698325248</v>
      </c>
      <c r="H1798" s="5">
        <f t="shared" si="144"/>
        <v>2.0877130811076955E-4</v>
      </c>
    </row>
    <row r="1799" spans="1:8">
      <c r="A1799" s="3" t="s">
        <v>1843</v>
      </c>
      <c r="B1799" s="1">
        <f t="shared" si="140"/>
        <v>6</v>
      </c>
      <c r="C1799" s="1">
        <f t="shared" si="141"/>
        <v>74924</v>
      </c>
      <c r="D1799" s="1">
        <f t="shared" si="142"/>
        <v>2475180</v>
      </c>
      <c r="F1799" s="1">
        <f t="shared" si="143"/>
        <v>2474658.5858317805</v>
      </c>
      <c r="H1799" s="5">
        <f t="shared" si="144"/>
        <v>2.1065707068558558E-4</v>
      </c>
    </row>
    <row r="1800" spans="1:8">
      <c r="A1800" s="3" t="s">
        <v>1844</v>
      </c>
      <c r="B1800" s="1">
        <f t="shared" si="140"/>
        <v>6</v>
      </c>
      <c r="C1800" s="1">
        <f t="shared" si="141"/>
        <v>74904</v>
      </c>
      <c r="D1800" s="1">
        <f t="shared" si="142"/>
        <v>2477311</v>
      </c>
      <c r="F1800" s="1">
        <f t="shared" si="143"/>
        <v>2476784.9328780868</v>
      </c>
      <c r="H1800" s="5">
        <f t="shared" si="144"/>
        <v>2.123540895403084E-4</v>
      </c>
    </row>
    <row r="1801" spans="1:8">
      <c r="A1801" s="3" t="s">
        <v>1845</v>
      </c>
      <c r="B1801" s="1">
        <f t="shared" si="140"/>
        <v>6</v>
      </c>
      <c r="C1801" s="1">
        <f t="shared" si="141"/>
        <v>74884</v>
      </c>
      <c r="D1801" s="1">
        <f t="shared" si="142"/>
        <v>2479453</v>
      </c>
      <c r="F1801" s="1">
        <f t="shared" si="143"/>
        <v>2478911.7396862404</v>
      </c>
      <c r="H1801" s="5">
        <f t="shared" si="144"/>
        <v>2.1829827536942942E-4</v>
      </c>
    </row>
    <row r="1802" spans="1:8">
      <c r="A1802" s="3" t="s">
        <v>1846</v>
      </c>
      <c r="B1802" s="1">
        <f t="shared" si="140"/>
        <v>6</v>
      </c>
      <c r="C1802" s="1">
        <f t="shared" si="141"/>
        <v>74864</v>
      </c>
      <c r="D1802" s="1">
        <f t="shared" si="142"/>
        <v>2481584</v>
      </c>
      <c r="F1802" s="1">
        <f t="shared" si="143"/>
        <v>2481039.0064784912</v>
      </c>
      <c r="H1802" s="5">
        <f t="shared" si="144"/>
        <v>2.1961518187929997E-4</v>
      </c>
    </row>
    <row r="1803" spans="1:8">
      <c r="A1803" s="3" t="s">
        <v>1847</v>
      </c>
      <c r="B1803" s="1">
        <f t="shared" si="140"/>
        <v>6</v>
      </c>
      <c r="C1803" s="1">
        <f t="shared" si="141"/>
        <v>74844</v>
      </c>
      <c r="D1803" s="1">
        <f t="shared" si="142"/>
        <v>2483726</v>
      </c>
      <c r="F1803" s="1">
        <f t="shared" si="143"/>
        <v>2483166.7334772479</v>
      </c>
      <c r="H1803" s="5">
        <f t="shared" si="144"/>
        <v>2.2517239129925005E-4</v>
      </c>
    </row>
    <row r="1804" spans="1:8">
      <c r="A1804" s="3" t="s">
        <v>1848</v>
      </c>
      <c r="B1804" s="1">
        <f t="shared" si="140"/>
        <v>6</v>
      </c>
      <c r="C1804" s="1">
        <f t="shared" si="141"/>
        <v>74824</v>
      </c>
      <c r="D1804" s="1">
        <f t="shared" si="142"/>
        <v>2485857</v>
      </c>
      <c r="F1804" s="1">
        <f t="shared" si="143"/>
        <v>2485294.9209050848</v>
      </c>
      <c r="H1804" s="5">
        <f t="shared" si="144"/>
        <v>2.2611079193822698E-4</v>
      </c>
    </row>
    <row r="1805" spans="1:8">
      <c r="A1805" s="3" t="s">
        <v>1849</v>
      </c>
      <c r="B1805" s="1">
        <f t="shared" si="140"/>
        <v>6</v>
      </c>
      <c r="C1805" s="1">
        <f t="shared" si="141"/>
        <v>74804</v>
      </c>
      <c r="D1805" s="1">
        <f t="shared" si="142"/>
        <v>2487988</v>
      </c>
      <c r="F1805" s="1">
        <f t="shared" si="143"/>
        <v>2487423.5689847507</v>
      </c>
      <c r="H1805" s="5">
        <f t="shared" si="144"/>
        <v>2.2686243472610869E-4</v>
      </c>
    </row>
    <row r="1806" spans="1:8">
      <c r="A1806" s="3" t="s">
        <v>1850</v>
      </c>
      <c r="B1806" s="1">
        <f t="shared" si="140"/>
        <v>6</v>
      </c>
      <c r="C1806" s="1">
        <f t="shared" si="141"/>
        <v>74784</v>
      </c>
      <c r="D1806" s="1">
        <f t="shared" si="142"/>
        <v>2490130</v>
      </c>
      <c r="F1806" s="1">
        <f t="shared" si="143"/>
        <v>2489552.67793915</v>
      </c>
      <c r="H1806" s="5">
        <f t="shared" si="144"/>
        <v>2.3184414502455021E-4</v>
      </c>
    </row>
    <row r="1807" spans="1:8">
      <c r="A1807" s="3" t="s">
        <v>1851</v>
      </c>
      <c r="B1807" s="1">
        <f t="shared" si="140"/>
        <v>6</v>
      </c>
      <c r="C1807" s="1">
        <f t="shared" si="141"/>
        <v>74764</v>
      </c>
      <c r="D1807" s="1">
        <f t="shared" si="142"/>
        <v>2492261</v>
      </c>
      <c r="F1807" s="1">
        <f t="shared" si="143"/>
        <v>2491682.2479913644</v>
      </c>
      <c r="H1807" s="5">
        <f t="shared" si="144"/>
        <v>2.3221966264189454E-4</v>
      </c>
    </row>
    <row r="1808" spans="1:8">
      <c r="A1808" s="3" t="s">
        <v>1852</v>
      </c>
      <c r="B1808" s="1">
        <f t="shared" si="140"/>
        <v>6</v>
      </c>
      <c r="C1808" s="1">
        <f t="shared" si="141"/>
        <v>74744</v>
      </c>
      <c r="D1808" s="1">
        <f t="shared" si="142"/>
        <v>2494403</v>
      </c>
      <c r="F1808" s="1">
        <f t="shared" si="143"/>
        <v>2493812.2793646441</v>
      </c>
      <c r="H1808" s="5">
        <f t="shared" si="144"/>
        <v>2.3681844327316632E-4</v>
      </c>
    </row>
    <row r="1809" spans="1:8">
      <c r="A1809" s="3" t="s">
        <v>1853</v>
      </c>
      <c r="B1809" s="1">
        <f t="shared" si="140"/>
        <v>6</v>
      </c>
      <c r="C1809" s="1">
        <f t="shared" si="141"/>
        <v>74724</v>
      </c>
      <c r="D1809" s="1">
        <f t="shared" si="142"/>
        <v>2496534</v>
      </c>
      <c r="F1809" s="1">
        <f t="shared" si="143"/>
        <v>2495942.7722824058</v>
      </c>
      <c r="H1809" s="5">
        <f t="shared" si="144"/>
        <v>2.3681941347253576E-4</v>
      </c>
    </row>
    <row r="1810" spans="1:8">
      <c r="A1810" s="3" t="s">
        <v>1854</v>
      </c>
      <c r="B1810" s="1">
        <f t="shared" si="140"/>
        <v>6</v>
      </c>
      <c r="C1810" s="1">
        <f t="shared" si="141"/>
        <v>74704</v>
      </c>
      <c r="D1810" s="1">
        <f t="shared" si="142"/>
        <v>2498665</v>
      </c>
      <c r="F1810" s="1">
        <f t="shared" si="143"/>
        <v>2498073.7269682242</v>
      </c>
      <c r="H1810" s="5">
        <f t="shared" si="144"/>
        <v>2.366355761079775E-4</v>
      </c>
    </row>
    <row r="1811" spans="1:8">
      <c r="A1811" s="3" t="s">
        <v>1855</v>
      </c>
      <c r="B1811" s="1">
        <f t="shared" si="140"/>
        <v>6</v>
      </c>
      <c r="C1811" s="1">
        <f t="shared" si="141"/>
        <v>74684</v>
      </c>
      <c r="D1811" s="1">
        <f t="shared" si="142"/>
        <v>2500807</v>
      </c>
      <c r="F1811" s="1">
        <f t="shared" si="143"/>
        <v>2500205.1436458551</v>
      </c>
      <c r="H1811" s="5">
        <f t="shared" si="144"/>
        <v>2.4066485504273922E-4</v>
      </c>
    </row>
    <row r="1812" spans="1:8">
      <c r="A1812" s="3" t="s">
        <v>1856</v>
      </c>
      <c r="B1812" s="1">
        <f t="shared" si="140"/>
        <v>6</v>
      </c>
      <c r="C1812" s="1">
        <f t="shared" si="141"/>
        <v>74664</v>
      </c>
      <c r="D1812" s="1">
        <f t="shared" si="142"/>
        <v>2502938</v>
      </c>
      <c r="F1812" s="1">
        <f t="shared" si="143"/>
        <v>2502337.022539218</v>
      </c>
      <c r="H1812" s="5">
        <f t="shared" si="144"/>
        <v>2.4010880844113744E-4</v>
      </c>
    </row>
    <row r="1813" spans="1:8">
      <c r="A1813" s="3" t="s">
        <v>1857</v>
      </c>
      <c r="B1813" s="1">
        <f t="shared" si="140"/>
        <v>6</v>
      </c>
      <c r="C1813" s="1">
        <f t="shared" si="141"/>
        <v>74644</v>
      </c>
      <c r="D1813" s="1">
        <f t="shared" si="142"/>
        <v>2505069</v>
      </c>
      <c r="F1813" s="1">
        <f t="shared" si="143"/>
        <v>2504469.3638723986</v>
      </c>
      <c r="H1813" s="5">
        <f t="shared" si="144"/>
        <v>2.3936910624073734E-4</v>
      </c>
    </row>
    <row r="1814" spans="1:8">
      <c r="A1814" s="3" t="s">
        <v>1858</v>
      </c>
      <c r="B1814" s="1">
        <f t="shared" si="140"/>
        <v>6</v>
      </c>
      <c r="C1814" s="1">
        <f t="shared" si="141"/>
        <v>74624</v>
      </c>
      <c r="D1814" s="1">
        <f t="shared" si="142"/>
        <v>2507211</v>
      </c>
      <c r="F1814" s="1">
        <f t="shared" si="143"/>
        <v>2506602.1678696559</v>
      </c>
      <c r="H1814" s="5">
        <f t="shared" si="144"/>
        <v>2.4283242628726458E-4</v>
      </c>
    </row>
    <row r="1815" spans="1:8">
      <c r="A1815" s="3" t="s">
        <v>1859</v>
      </c>
      <c r="B1815" s="1">
        <f t="shared" si="140"/>
        <v>6</v>
      </c>
      <c r="C1815" s="1">
        <f t="shared" si="141"/>
        <v>74604</v>
      </c>
      <c r="D1815" s="1">
        <f t="shared" si="142"/>
        <v>2509342</v>
      </c>
      <c r="F1815" s="1">
        <f t="shared" si="143"/>
        <v>2508735.4347554147</v>
      </c>
      <c r="H1815" s="5">
        <f t="shared" si="144"/>
        <v>2.4172282797054991E-4</v>
      </c>
    </row>
    <row r="1816" spans="1:8">
      <c r="A1816" s="3" t="s">
        <v>1860</v>
      </c>
      <c r="B1816" s="1">
        <f t="shared" si="140"/>
        <v>6</v>
      </c>
      <c r="C1816" s="1">
        <f t="shared" si="141"/>
        <v>74584</v>
      </c>
      <c r="D1816" s="1">
        <f t="shared" si="142"/>
        <v>2511483</v>
      </c>
      <c r="F1816" s="1">
        <f t="shared" si="143"/>
        <v>2510869.1647542696</v>
      </c>
      <c r="H1816" s="5">
        <f t="shared" si="144"/>
        <v>2.4441146753943999E-4</v>
      </c>
    </row>
    <row r="1817" spans="1:8">
      <c r="A1817" s="3" t="s">
        <v>1861</v>
      </c>
      <c r="B1817" s="1">
        <f t="shared" si="140"/>
        <v>6</v>
      </c>
      <c r="C1817" s="1">
        <f t="shared" si="141"/>
        <v>74564</v>
      </c>
      <c r="D1817" s="1">
        <f t="shared" si="142"/>
        <v>2513614</v>
      </c>
      <c r="F1817" s="1">
        <f t="shared" si="143"/>
        <v>2513003.35809098</v>
      </c>
      <c r="H1817" s="5">
        <f t="shared" si="144"/>
        <v>2.4293384307217479E-4</v>
      </c>
    </row>
    <row r="1818" spans="1:8">
      <c r="A1818" s="3" t="s">
        <v>1862</v>
      </c>
      <c r="B1818" s="1">
        <f t="shared" si="140"/>
        <v>6</v>
      </c>
      <c r="C1818" s="1">
        <f t="shared" si="141"/>
        <v>74544</v>
      </c>
      <c r="D1818" s="1">
        <f t="shared" si="142"/>
        <v>2515746</v>
      </c>
      <c r="F1818" s="1">
        <f t="shared" si="143"/>
        <v>2515138.014990489</v>
      </c>
      <c r="H1818" s="5">
        <f t="shared" si="144"/>
        <v>2.4167185777538807E-4</v>
      </c>
    </row>
    <row r="1819" spans="1:8">
      <c r="A1819" s="3" t="s">
        <v>1863</v>
      </c>
      <c r="B1819" s="1">
        <f t="shared" si="140"/>
        <v>6</v>
      </c>
      <c r="C1819" s="1">
        <f t="shared" si="141"/>
        <v>74524</v>
      </c>
      <c r="D1819" s="1">
        <f t="shared" si="142"/>
        <v>2517887</v>
      </c>
      <c r="F1819" s="1">
        <f t="shared" si="143"/>
        <v>2517273.1356778918</v>
      </c>
      <c r="H1819" s="5">
        <f t="shared" si="144"/>
        <v>2.4380137873868707E-4</v>
      </c>
    </row>
    <row r="1820" spans="1:8">
      <c r="A1820" s="3" t="s">
        <v>1864</v>
      </c>
      <c r="B1820" s="1">
        <f t="shared" si="140"/>
        <v>6</v>
      </c>
      <c r="C1820" s="1">
        <f t="shared" si="141"/>
        <v>74504</v>
      </c>
      <c r="D1820" s="1">
        <f t="shared" si="142"/>
        <v>2520018</v>
      </c>
      <c r="F1820" s="1">
        <f t="shared" si="143"/>
        <v>2519408.7203784604</v>
      </c>
      <c r="H1820" s="5">
        <f t="shared" si="144"/>
        <v>2.4177590062437549E-4</v>
      </c>
    </row>
    <row r="1821" spans="1:8">
      <c r="A1821" s="3" t="s">
        <v>1865</v>
      </c>
      <c r="B1821" s="1">
        <f t="shared" si="140"/>
        <v>6</v>
      </c>
      <c r="C1821" s="1">
        <f t="shared" si="141"/>
        <v>74484</v>
      </c>
      <c r="D1821" s="1">
        <f t="shared" si="142"/>
        <v>2522160</v>
      </c>
      <c r="F1821" s="1">
        <f t="shared" si="143"/>
        <v>2521544.7693176442</v>
      </c>
      <c r="H1821" s="5">
        <f t="shared" si="144"/>
        <v>2.4393007674208513E-4</v>
      </c>
    </row>
    <row r="1822" spans="1:8">
      <c r="A1822" s="3" t="s">
        <v>1866</v>
      </c>
      <c r="B1822" s="1">
        <f t="shared" si="140"/>
        <v>6</v>
      </c>
      <c r="C1822" s="1">
        <f t="shared" si="141"/>
        <v>74464</v>
      </c>
      <c r="D1822" s="1">
        <f t="shared" si="142"/>
        <v>2524291</v>
      </c>
      <c r="F1822" s="1">
        <f t="shared" si="143"/>
        <v>2523681.2827210454</v>
      </c>
      <c r="H1822" s="5">
        <f t="shared" si="144"/>
        <v>2.4154001220721895E-4</v>
      </c>
    </row>
    <row r="1823" spans="1:8">
      <c r="A1823" s="3" t="s">
        <v>1867</v>
      </c>
      <c r="B1823" s="1">
        <f t="shared" si="140"/>
        <v>6</v>
      </c>
      <c r="C1823" s="1">
        <f t="shared" si="141"/>
        <v>74444</v>
      </c>
      <c r="D1823" s="1">
        <f t="shared" si="142"/>
        <v>2526422</v>
      </c>
      <c r="F1823" s="1">
        <f t="shared" si="143"/>
        <v>2525818.2608144586</v>
      </c>
      <c r="H1823" s="5">
        <f t="shared" si="144"/>
        <v>2.389700475777216E-4</v>
      </c>
    </row>
    <row r="1824" spans="1:8">
      <c r="A1824" s="3" t="s">
        <v>1868</v>
      </c>
      <c r="B1824" s="1">
        <f t="shared" si="140"/>
        <v>6</v>
      </c>
      <c r="C1824" s="1">
        <f t="shared" si="141"/>
        <v>74424</v>
      </c>
      <c r="D1824" s="1">
        <f t="shared" si="142"/>
        <v>2528564</v>
      </c>
      <c r="F1824" s="1">
        <f t="shared" si="143"/>
        <v>2527955.7038238249</v>
      </c>
      <c r="H1824" s="5">
        <f t="shared" si="144"/>
        <v>2.4056981598058076E-4</v>
      </c>
    </row>
    <row r="1825" spans="1:8">
      <c r="A1825" s="3" t="s">
        <v>1869</v>
      </c>
      <c r="B1825" s="1">
        <f t="shared" si="140"/>
        <v>6</v>
      </c>
      <c r="C1825" s="1">
        <f t="shared" si="141"/>
        <v>74404</v>
      </c>
      <c r="D1825" s="1">
        <f t="shared" si="142"/>
        <v>2530695</v>
      </c>
      <c r="F1825" s="1">
        <f t="shared" si="143"/>
        <v>2530093.6119752778</v>
      </c>
      <c r="H1825" s="5">
        <f t="shared" si="144"/>
        <v>2.3763749670435431E-4</v>
      </c>
    </row>
    <row r="1826" spans="1:8">
      <c r="A1826" s="3" t="s">
        <v>1870</v>
      </c>
      <c r="B1826" s="1">
        <f t="shared" si="140"/>
        <v>6</v>
      </c>
      <c r="C1826" s="1">
        <f t="shared" si="141"/>
        <v>74384</v>
      </c>
      <c r="D1826" s="1">
        <f t="shared" si="142"/>
        <v>2532826</v>
      </c>
      <c r="F1826" s="1">
        <f t="shared" si="143"/>
        <v>2532231.9854951086</v>
      </c>
      <c r="H1826" s="5">
        <f t="shared" si="144"/>
        <v>2.3452637681836596E-4</v>
      </c>
    </row>
    <row r="1827" spans="1:8">
      <c r="A1827" s="3" t="s">
        <v>1871</v>
      </c>
      <c r="B1827" s="1">
        <f t="shared" si="140"/>
        <v>6</v>
      </c>
      <c r="C1827" s="1">
        <f t="shared" si="141"/>
        <v>74364</v>
      </c>
      <c r="D1827" s="1">
        <f t="shared" si="142"/>
        <v>2534968</v>
      </c>
      <c r="F1827" s="1">
        <f t="shared" si="143"/>
        <v>2534370.8246097811</v>
      </c>
      <c r="H1827" s="5">
        <f t="shared" si="144"/>
        <v>2.3557511977226152E-4</v>
      </c>
    </row>
    <row r="1828" spans="1:8">
      <c r="A1828" s="3" t="s">
        <v>1872</v>
      </c>
      <c r="B1828" s="1">
        <f t="shared" si="140"/>
        <v>6</v>
      </c>
      <c r="C1828" s="1">
        <f t="shared" si="141"/>
        <v>74344</v>
      </c>
      <c r="D1828" s="1">
        <f t="shared" si="142"/>
        <v>2537099</v>
      </c>
      <c r="F1828" s="1">
        <f t="shared" si="143"/>
        <v>2536510.1295459354</v>
      </c>
      <c r="H1828" s="5">
        <f t="shared" si="144"/>
        <v>2.3210385328462563E-4</v>
      </c>
    </row>
    <row r="1829" spans="1:8">
      <c r="A1829" s="3" t="s">
        <v>1873</v>
      </c>
      <c r="B1829" s="1">
        <f t="shared" si="140"/>
        <v>6</v>
      </c>
      <c r="C1829" s="1">
        <f t="shared" si="141"/>
        <v>74324</v>
      </c>
      <c r="D1829" s="1">
        <f t="shared" si="142"/>
        <v>2539241</v>
      </c>
      <c r="F1829" s="1">
        <f t="shared" si="143"/>
        <v>2538649.9005303788</v>
      </c>
      <c r="H1829" s="5">
        <f t="shared" si="144"/>
        <v>2.3278588744479162E-4</v>
      </c>
    </row>
    <row r="1830" spans="1:8">
      <c r="A1830" s="3" t="s">
        <v>1874</v>
      </c>
      <c r="B1830" s="1">
        <f t="shared" si="140"/>
        <v>6</v>
      </c>
      <c r="C1830" s="1">
        <f t="shared" si="141"/>
        <v>74304</v>
      </c>
      <c r="D1830" s="1">
        <f t="shared" si="142"/>
        <v>2541372</v>
      </c>
      <c r="F1830" s="1">
        <f t="shared" si="143"/>
        <v>2540790.1377900876</v>
      </c>
      <c r="H1830" s="5">
        <f t="shared" si="144"/>
        <v>2.2895593793918778E-4</v>
      </c>
    </row>
    <row r="1831" spans="1:8">
      <c r="A1831" s="3" t="s">
        <v>1875</v>
      </c>
      <c r="B1831" s="1">
        <f t="shared" si="140"/>
        <v>6</v>
      </c>
      <c r="C1831" s="1">
        <f t="shared" si="141"/>
        <v>74284</v>
      </c>
      <c r="D1831" s="1">
        <f t="shared" si="142"/>
        <v>2543503</v>
      </c>
      <c r="F1831" s="1">
        <f t="shared" si="143"/>
        <v>2542930.8415522189</v>
      </c>
      <c r="H1831" s="5">
        <f t="shared" si="144"/>
        <v>2.2494899663224775E-4</v>
      </c>
    </row>
    <row r="1832" spans="1:8">
      <c r="A1832" s="3" t="s">
        <v>1876</v>
      </c>
      <c r="B1832" s="1">
        <f t="shared" si="140"/>
        <v>6</v>
      </c>
      <c r="C1832" s="1">
        <f t="shared" si="141"/>
        <v>74264</v>
      </c>
      <c r="D1832" s="1">
        <f t="shared" si="142"/>
        <v>2545645</v>
      </c>
      <c r="F1832" s="1">
        <f t="shared" si="143"/>
        <v>2545072.0120440917</v>
      </c>
      <c r="H1832" s="5">
        <f t="shared" si="144"/>
        <v>2.2508557002578561E-4</v>
      </c>
    </row>
    <row r="1833" spans="1:8">
      <c r="A1833" s="3" t="s">
        <v>1877</v>
      </c>
      <c r="B1833" s="1">
        <f t="shared" si="140"/>
        <v>6</v>
      </c>
      <c r="C1833" s="1">
        <f t="shared" si="141"/>
        <v>74244</v>
      </c>
      <c r="D1833" s="1">
        <f t="shared" si="142"/>
        <v>2547776</v>
      </c>
      <c r="F1833" s="1">
        <f t="shared" si="143"/>
        <v>2547213.649493203</v>
      </c>
      <c r="H1833" s="5">
        <f t="shared" si="144"/>
        <v>2.2072211481581082E-4</v>
      </c>
    </row>
    <row r="1834" spans="1:8">
      <c r="A1834" s="3" t="s">
        <v>1878</v>
      </c>
      <c r="B1834" s="1">
        <f t="shared" si="140"/>
        <v>6</v>
      </c>
      <c r="C1834" s="1">
        <f t="shared" si="141"/>
        <v>74224</v>
      </c>
      <c r="D1834" s="1">
        <f t="shared" si="142"/>
        <v>2549918</v>
      </c>
      <c r="F1834" s="1">
        <f t="shared" si="143"/>
        <v>2549355.7541272226</v>
      </c>
      <c r="H1834" s="5">
        <f t="shared" si="144"/>
        <v>2.2049566800870499E-4</v>
      </c>
    </row>
    <row r="1835" spans="1:8">
      <c r="A1835" s="3" t="s">
        <v>1879</v>
      </c>
      <c r="B1835" s="1">
        <f t="shared" si="140"/>
        <v>6</v>
      </c>
      <c r="C1835" s="1">
        <f t="shared" si="141"/>
        <v>74204</v>
      </c>
      <c r="D1835" s="1">
        <f t="shared" si="142"/>
        <v>2552049</v>
      </c>
      <c r="F1835" s="1">
        <f t="shared" si="143"/>
        <v>2551498.3261739821</v>
      </c>
      <c r="H1835" s="5">
        <f t="shared" si="144"/>
        <v>2.1577713673126287E-4</v>
      </c>
    </row>
    <row r="1836" spans="1:8">
      <c r="A1836" s="3" t="s">
        <v>1880</v>
      </c>
      <c r="B1836" s="1">
        <f t="shared" si="140"/>
        <v>6</v>
      </c>
      <c r="C1836" s="1">
        <f t="shared" si="141"/>
        <v>74184</v>
      </c>
      <c r="D1836" s="1">
        <f t="shared" si="142"/>
        <v>2554180</v>
      </c>
      <c r="F1836" s="1">
        <f t="shared" si="143"/>
        <v>2553641.3658615043</v>
      </c>
      <c r="H1836" s="5">
        <f t="shared" si="144"/>
        <v>2.1088339055808962E-4</v>
      </c>
    </row>
    <row r="1837" spans="1:8">
      <c r="A1837" s="3" t="s">
        <v>1881</v>
      </c>
      <c r="B1837" s="1">
        <f t="shared" si="140"/>
        <v>6</v>
      </c>
      <c r="C1837" s="1">
        <f t="shared" si="141"/>
        <v>74164</v>
      </c>
      <c r="D1837" s="1">
        <f t="shared" si="142"/>
        <v>2556322</v>
      </c>
      <c r="F1837" s="1">
        <f t="shared" si="143"/>
        <v>2555784.8734179656</v>
      </c>
      <c r="H1837" s="5">
        <f t="shared" si="144"/>
        <v>2.1011695006904367E-4</v>
      </c>
    </row>
    <row r="1838" spans="1:8">
      <c r="A1838" s="3" t="s">
        <v>1882</v>
      </c>
      <c r="B1838" s="1">
        <f t="shared" si="140"/>
        <v>6</v>
      </c>
      <c r="C1838" s="1">
        <f t="shared" si="141"/>
        <v>74144</v>
      </c>
      <c r="D1838" s="1">
        <f t="shared" si="142"/>
        <v>2558453</v>
      </c>
      <c r="F1838" s="1">
        <f t="shared" si="143"/>
        <v>2557928.8490717295</v>
      </c>
      <c r="H1838" s="5">
        <f t="shared" si="144"/>
        <v>2.0487025881285972E-4</v>
      </c>
    </row>
    <row r="1839" spans="1:8">
      <c r="A1839" s="3" t="s">
        <v>1883</v>
      </c>
      <c r="B1839" s="1">
        <f t="shared" si="140"/>
        <v>6</v>
      </c>
      <c r="C1839" s="1">
        <f t="shared" si="141"/>
        <v>74124</v>
      </c>
      <c r="D1839" s="1">
        <f t="shared" si="142"/>
        <v>2560584</v>
      </c>
      <c r="F1839" s="1">
        <f t="shared" si="143"/>
        <v>2560073.2930513257</v>
      </c>
      <c r="H1839" s="5">
        <f t="shared" si="144"/>
        <v>1.9944940243096258E-4</v>
      </c>
    </row>
    <row r="1840" spans="1:8">
      <c r="A1840" s="3" t="s">
        <v>1884</v>
      </c>
      <c r="B1840" s="1">
        <f t="shared" si="140"/>
        <v>6</v>
      </c>
      <c r="C1840" s="1">
        <f t="shared" si="141"/>
        <v>74104</v>
      </c>
      <c r="D1840" s="1">
        <f t="shared" si="142"/>
        <v>2562726</v>
      </c>
      <c r="F1840" s="1">
        <f t="shared" si="143"/>
        <v>2562218.2055854532</v>
      </c>
      <c r="H1840" s="5">
        <f t="shared" si="144"/>
        <v>1.9814619844134971E-4</v>
      </c>
    </row>
    <row r="1841" spans="1:8">
      <c r="A1841" s="3" t="s">
        <v>1885</v>
      </c>
      <c r="B1841" s="1">
        <f t="shared" si="140"/>
        <v>6</v>
      </c>
      <c r="C1841" s="1">
        <f t="shared" si="141"/>
        <v>74084</v>
      </c>
      <c r="D1841" s="1">
        <f t="shared" si="142"/>
        <v>2564857</v>
      </c>
      <c r="F1841" s="1">
        <f t="shared" si="143"/>
        <v>2564363.5869030003</v>
      </c>
      <c r="H1841" s="5">
        <f t="shared" si="144"/>
        <v>1.9237450547915518E-4</v>
      </c>
    </row>
    <row r="1842" spans="1:8">
      <c r="A1842" s="3" t="s">
        <v>1886</v>
      </c>
      <c r="B1842" s="1">
        <f t="shared" si="140"/>
        <v>6</v>
      </c>
      <c r="C1842" s="1">
        <f t="shared" si="141"/>
        <v>74064</v>
      </c>
      <c r="D1842" s="1">
        <f t="shared" si="142"/>
        <v>2566999</v>
      </c>
      <c r="F1842" s="1">
        <f t="shared" si="143"/>
        <v>2566509.4372330098</v>
      </c>
      <c r="H1842" s="5">
        <f t="shared" si="144"/>
        <v>1.9071404663194598E-4</v>
      </c>
    </row>
    <row r="1843" spans="1:8">
      <c r="A1843" s="3" t="s">
        <v>1887</v>
      </c>
      <c r="B1843" s="1">
        <f t="shared" si="140"/>
        <v>6</v>
      </c>
      <c r="C1843" s="1">
        <f t="shared" si="141"/>
        <v>74044</v>
      </c>
      <c r="D1843" s="1">
        <f t="shared" si="142"/>
        <v>2569130</v>
      </c>
      <c r="F1843" s="1">
        <f t="shared" si="143"/>
        <v>2568655.7568047163</v>
      </c>
      <c r="H1843" s="5">
        <f t="shared" si="144"/>
        <v>1.8459291483252787E-4</v>
      </c>
    </row>
    <row r="1844" spans="1:8">
      <c r="A1844" s="3" t="s">
        <v>1888</v>
      </c>
      <c r="B1844" s="1">
        <f t="shared" si="140"/>
        <v>6</v>
      </c>
      <c r="C1844" s="1">
        <f t="shared" si="141"/>
        <v>74024</v>
      </c>
      <c r="D1844" s="1">
        <f t="shared" si="142"/>
        <v>2571261</v>
      </c>
      <c r="F1844" s="1">
        <f t="shared" si="143"/>
        <v>2570802.5458475063</v>
      </c>
      <c r="H1844" s="5">
        <f t="shared" si="144"/>
        <v>1.7829934514377872E-4</v>
      </c>
    </row>
    <row r="1845" spans="1:8">
      <c r="A1845" s="3" t="s">
        <v>1889</v>
      </c>
      <c r="B1845" s="1">
        <f t="shared" si="140"/>
        <v>6</v>
      </c>
      <c r="C1845" s="1">
        <f t="shared" si="141"/>
        <v>74004</v>
      </c>
      <c r="D1845" s="1">
        <f t="shared" si="142"/>
        <v>2573403</v>
      </c>
      <c r="F1845" s="1">
        <f t="shared" si="143"/>
        <v>2572949.8045909638</v>
      </c>
      <c r="H1845" s="5">
        <f t="shared" si="144"/>
        <v>1.7610743790857531E-4</v>
      </c>
    </row>
    <row r="1846" spans="1:8">
      <c r="A1846" s="3" t="s">
        <v>1890</v>
      </c>
      <c r="B1846" s="1">
        <f t="shared" si="140"/>
        <v>6</v>
      </c>
      <c r="C1846" s="1">
        <f t="shared" si="141"/>
        <v>73984</v>
      </c>
      <c r="D1846" s="1">
        <f t="shared" si="142"/>
        <v>2575534</v>
      </c>
      <c r="F1846" s="1">
        <f t="shared" si="143"/>
        <v>2575097.5332648288</v>
      </c>
      <c r="H1846" s="5">
        <f t="shared" si="144"/>
        <v>1.6946650099402847E-4</v>
      </c>
    </row>
    <row r="1847" spans="1:8">
      <c r="A1847" s="3" t="s">
        <v>1891</v>
      </c>
      <c r="B1847" s="1">
        <f t="shared" si="140"/>
        <v>6</v>
      </c>
      <c r="C1847" s="1">
        <f t="shared" si="141"/>
        <v>73964</v>
      </c>
      <c r="D1847" s="1">
        <f t="shared" si="142"/>
        <v>2577676</v>
      </c>
      <c r="F1847" s="1">
        <f t="shared" si="143"/>
        <v>2577245.7320990311</v>
      </c>
      <c r="H1847" s="5">
        <f t="shared" si="144"/>
        <v>1.6692086242371107E-4</v>
      </c>
    </row>
    <row r="1848" spans="1:8">
      <c r="A1848" s="3" t="s">
        <v>1892</v>
      </c>
      <c r="B1848" s="1">
        <f t="shared" si="140"/>
        <v>6</v>
      </c>
      <c r="C1848" s="1">
        <f t="shared" si="141"/>
        <v>73944</v>
      </c>
      <c r="D1848" s="1">
        <f t="shared" si="142"/>
        <v>2579807</v>
      </c>
      <c r="F1848" s="1">
        <f t="shared" si="143"/>
        <v>2579394.4013236607</v>
      </c>
      <c r="H1848" s="5">
        <f t="shared" si="144"/>
        <v>1.5993393162327938E-4</v>
      </c>
    </row>
    <row r="1849" spans="1:8">
      <c r="A1849" s="3" t="s">
        <v>1893</v>
      </c>
      <c r="B1849" s="1">
        <f t="shared" si="140"/>
        <v>6</v>
      </c>
      <c r="C1849" s="1">
        <f t="shared" si="141"/>
        <v>73924</v>
      </c>
      <c r="D1849" s="1">
        <f t="shared" si="142"/>
        <v>2581938</v>
      </c>
      <c r="F1849" s="1">
        <f t="shared" si="143"/>
        <v>2581543.5411689947</v>
      </c>
      <c r="H1849" s="5">
        <f t="shared" si="144"/>
        <v>1.5277625992772255E-4</v>
      </c>
    </row>
    <row r="1850" spans="1:8">
      <c r="A1850" s="3" t="s">
        <v>1894</v>
      </c>
      <c r="B1850" s="1">
        <f t="shared" si="140"/>
        <v>6</v>
      </c>
      <c r="C1850" s="1">
        <f t="shared" si="141"/>
        <v>73904</v>
      </c>
      <c r="D1850" s="1">
        <f t="shared" si="142"/>
        <v>2584080</v>
      </c>
      <c r="F1850" s="1">
        <f t="shared" si="143"/>
        <v>2583693.1518654781</v>
      </c>
      <c r="H1850" s="5">
        <f t="shared" si="144"/>
        <v>1.497043955767084E-4</v>
      </c>
    </row>
    <row r="1851" spans="1:8">
      <c r="A1851" s="3" t="s">
        <v>1895</v>
      </c>
      <c r="B1851" s="1">
        <f t="shared" si="140"/>
        <v>6</v>
      </c>
      <c r="C1851" s="1">
        <f t="shared" si="141"/>
        <v>73884</v>
      </c>
      <c r="D1851" s="1">
        <f t="shared" si="142"/>
        <v>2586211</v>
      </c>
      <c r="F1851" s="1">
        <f t="shared" si="143"/>
        <v>2585843.2336437334</v>
      </c>
      <c r="H1851" s="5">
        <f t="shared" si="144"/>
        <v>1.4220276546135228E-4</v>
      </c>
    </row>
    <row r="1852" spans="1:8">
      <c r="A1852" s="3" t="s">
        <v>1896</v>
      </c>
      <c r="B1852" s="1">
        <f t="shared" si="140"/>
        <v>6</v>
      </c>
      <c r="C1852" s="1">
        <f t="shared" si="141"/>
        <v>73864</v>
      </c>
      <c r="D1852" s="1">
        <f t="shared" si="142"/>
        <v>2588342</v>
      </c>
      <c r="F1852" s="1">
        <f t="shared" si="143"/>
        <v>2587993.78673456</v>
      </c>
      <c r="H1852" s="5">
        <f t="shared" si="144"/>
        <v>1.3453139710284078E-4</v>
      </c>
    </row>
    <row r="1853" spans="1:8">
      <c r="A1853" s="3" t="s">
        <v>1897</v>
      </c>
      <c r="B1853" s="1">
        <f t="shared" si="140"/>
        <v>6</v>
      </c>
      <c r="C1853" s="1">
        <f t="shared" si="141"/>
        <v>73844</v>
      </c>
      <c r="D1853" s="1">
        <f t="shared" si="142"/>
        <v>2590483</v>
      </c>
      <c r="F1853" s="1">
        <f t="shared" si="143"/>
        <v>2590144.811368925</v>
      </c>
      <c r="H1853" s="5">
        <f t="shared" si="144"/>
        <v>1.3055041514457678E-4</v>
      </c>
    </row>
    <row r="1854" spans="1:8">
      <c r="A1854" s="3" t="s">
        <v>1898</v>
      </c>
      <c r="B1854" s="1">
        <f t="shared" si="140"/>
        <v>6</v>
      </c>
      <c r="C1854" s="1">
        <f t="shared" si="141"/>
        <v>73824</v>
      </c>
      <c r="D1854" s="1">
        <f t="shared" si="142"/>
        <v>2592615</v>
      </c>
      <c r="F1854" s="1">
        <f t="shared" si="143"/>
        <v>2592296.3077779855</v>
      </c>
      <c r="H1854" s="5">
        <f t="shared" si="144"/>
        <v>1.2292308037041181E-4</v>
      </c>
    </row>
    <row r="1855" spans="1:8">
      <c r="A1855" s="3" t="s">
        <v>1899</v>
      </c>
      <c r="B1855" s="1">
        <f t="shared" si="140"/>
        <v>6</v>
      </c>
      <c r="C1855" s="1">
        <f t="shared" si="141"/>
        <v>73804</v>
      </c>
      <c r="D1855" s="1">
        <f t="shared" si="142"/>
        <v>2594756</v>
      </c>
      <c r="F1855" s="1">
        <f t="shared" si="143"/>
        <v>2594448.276193059</v>
      </c>
      <c r="H1855" s="5">
        <f t="shared" si="144"/>
        <v>1.1859450635857493E-4</v>
      </c>
    </row>
    <row r="1856" spans="1:8">
      <c r="A1856" s="3" t="s">
        <v>1900</v>
      </c>
      <c r="B1856" s="1">
        <f t="shared" si="140"/>
        <v>6</v>
      </c>
      <c r="C1856" s="1">
        <f t="shared" si="141"/>
        <v>73784</v>
      </c>
      <c r="D1856" s="1">
        <f t="shared" si="142"/>
        <v>2596887</v>
      </c>
      <c r="F1856" s="1">
        <f t="shared" si="143"/>
        <v>2596600.7168456474</v>
      </c>
      <c r="H1856" s="5">
        <f t="shared" si="144"/>
        <v>1.1024089779515554E-4</v>
      </c>
    </row>
    <row r="1857" spans="1:8">
      <c r="A1857" s="3" t="s">
        <v>1901</v>
      </c>
      <c r="B1857" s="1">
        <f t="shared" si="140"/>
        <v>6</v>
      </c>
      <c r="C1857" s="1">
        <f t="shared" si="141"/>
        <v>73764</v>
      </c>
      <c r="D1857" s="1">
        <f t="shared" si="142"/>
        <v>2599018</v>
      </c>
      <c r="F1857" s="1">
        <f t="shared" si="143"/>
        <v>2598753.6299674376</v>
      </c>
      <c r="H1857" s="5">
        <f t="shared" si="144"/>
        <v>1.0171920031427585E-4</v>
      </c>
    </row>
    <row r="1858" spans="1:8">
      <c r="A1858" s="3" t="s">
        <v>1902</v>
      </c>
      <c r="B1858" s="1">
        <f t="shared" si="140"/>
        <v>6</v>
      </c>
      <c r="C1858" s="1">
        <f t="shared" si="141"/>
        <v>73744</v>
      </c>
      <c r="D1858" s="1">
        <f t="shared" si="142"/>
        <v>2601160</v>
      </c>
      <c r="F1858" s="1">
        <f t="shared" si="143"/>
        <v>2600907.0157902753</v>
      </c>
      <c r="H1858" s="5">
        <f t="shared" si="144"/>
        <v>9.7258226992842406E-5</v>
      </c>
    </row>
    <row r="1859" spans="1:8">
      <c r="A1859" s="3" t="s">
        <v>1903</v>
      </c>
      <c r="B1859" s="1">
        <f t="shared" si="140"/>
        <v>6</v>
      </c>
      <c r="C1859" s="1">
        <f t="shared" si="141"/>
        <v>73724</v>
      </c>
      <c r="D1859" s="1">
        <f t="shared" si="142"/>
        <v>2603291</v>
      </c>
      <c r="F1859" s="1">
        <f t="shared" si="143"/>
        <v>2603060.8745461912</v>
      </c>
      <c r="H1859" s="5">
        <f t="shared" si="144"/>
        <v>8.8397898586370312E-5</v>
      </c>
    </row>
    <row r="1860" spans="1:8">
      <c r="A1860" s="3" t="s">
        <v>1904</v>
      </c>
      <c r="B1860" s="1">
        <f t="shared" ref="B1860:B1923" si="145">IF(ISERROR(SEARCH(" ",A1860)), 0, SEARCH(" ",A1860))</f>
        <v>6</v>
      </c>
      <c r="C1860" s="1">
        <f t="shared" ref="C1860:C1923" si="146">IF(0=B1860,-1,LEFT(A1860,B1860-1)+0)</f>
        <v>73704</v>
      </c>
      <c r="D1860" s="1">
        <f t="shared" ref="D1860:D1923" si="147">IF(B1860=0,-1,RIGHT(A1860,LEN(A1860)-B1860)+0)</f>
        <v>2605433</v>
      </c>
      <c r="F1860" s="1">
        <f t="shared" ref="F1860:F1923" si="148">IF(C1860&lt;0,443300000,44330*(1-POWER(C1860/$A$1,1/5.255))*1000)</f>
        <v>2605215.2064673924</v>
      </c>
      <c r="H1860" s="5">
        <f t="shared" ref="H1860:H1923" si="149">IF(D1860&gt;0,ABS((F1860-D1860)/D1860),0)</f>
        <v>8.3592068039213161E-5</v>
      </c>
    </row>
    <row r="1861" spans="1:8">
      <c r="A1861" s="3" t="s">
        <v>1905</v>
      </c>
      <c r="B1861" s="1">
        <f t="shared" si="145"/>
        <v>6</v>
      </c>
      <c r="C1861" s="1">
        <f t="shared" si="146"/>
        <v>73684</v>
      </c>
      <c r="D1861" s="1">
        <f t="shared" si="147"/>
        <v>2607564</v>
      </c>
      <c r="F1861" s="1">
        <f t="shared" si="148"/>
        <v>2607370.0117862672</v>
      </c>
      <c r="H1861" s="5">
        <f t="shared" si="149"/>
        <v>7.4394420897373425E-5</v>
      </c>
    </row>
    <row r="1862" spans="1:8">
      <c r="A1862" s="3" t="s">
        <v>1906</v>
      </c>
      <c r="B1862" s="1">
        <f t="shared" si="145"/>
        <v>6</v>
      </c>
      <c r="C1862" s="1">
        <f t="shared" si="146"/>
        <v>73664</v>
      </c>
      <c r="D1862" s="1">
        <f t="shared" si="147"/>
        <v>2609695</v>
      </c>
      <c r="F1862" s="1">
        <f t="shared" si="148"/>
        <v>2609525.2907353775</v>
      </c>
      <c r="H1862" s="5">
        <f t="shared" si="149"/>
        <v>6.5030306078884913E-5</v>
      </c>
    </row>
    <row r="1863" spans="1:8">
      <c r="A1863" s="3" t="s">
        <v>1907</v>
      </c>
      <c r="B1863" s="1">
        <f t="shared" si="145"/>
        <v>6</v>
      </c>
      <c r="C1863" s="1">
        <f t="shared" si="146"/>
        <v>73644</v>
      </c>
      <c r="D1863" s="1">
        <f t="shared" si="147"/>
        <v>2611837</v>
      </c>
      <c r="F1863" s="1">
        <f t="shared" si="148"/>
        <v>2611681.0435474562</v>
      </c>
      <c r="H1863" s="5">
        <f t="shared" si="149"/>
        <v>5.9711403331772716E-5</v>
      </c>
    </row>
    <row r="1864" spans="1:8">
      <c r="A1864" s="3" t="s">
        <v>1908</v>
      </c>
      <c r="B1864" s="1">
        <f t="shared" si="145"/>
        <v>6</v>
      </c>
      <c r="C1864" s="1">
        <f t="shared" si="146"/>
        <v>73624</v>
      </c>
      <c r="D1864" s="1">
        <f t="shared" si="147"/>
        <v>2613968</v>
      </c>
      <c r="F1864" s="1">
        <f t="shared" si="148"/>
        <v>2613837.2704554289</v>
      </c>
      <c r="H1864" s="5">
        <f t="shared" si="149"/>
        <v>5.0011914671922228E-5</v>
      </c>
    </row>
    <row r="1865" spans="1:8">
      <c r="A1865" s="3" t="s">
        <v>1909</v>
      </c>
      <c r="B1865" s="1">
        <f t="shared" si="145"/>
        <v>6</v>
      </c>
      <c r="C1865" s="1">
        <f t="shared" si="146"/>
        <v>73604</v>
      </c>
      <c r="D1865" s="1">
        <f t="shared" si="147"/>
        <v>2616099</v>
      </c>
      <c r="F1865" s="1">
        <f t="shared" si="148"/>
        <v>2615993.9716923842</v>
      </c>
      <c r="H1865" s="5">
        <f t="shared" si="149"/>
        <v>4.0146916311568998E-5</v>
      </c>
    </row>
    <row r="1866" spans="1:8">
      <c r="A1866" s="3" t="s">
        <v>1910</v>
      </c>
      <c r="B1866" s="1">
        <f t="shared" si="145"/>
        <v>6</v>
      </c>
      <c r="C1866" s="1">
        <f t="shared" si="146"/>
        <v>73584</v>
      </c>
      <c r="D1866" s="1">
        <f t="shared" si="147"/>
        <v>2618241</v>
      </c>
      <c r="F1866" s="1">
        <f t="shared" si="148"/>
        <v>2618151.1474915911</v>
      </c>
      <c r="H1866" s="5">
        <f t="shared" si="149"/>
        <v>3.431789067887516E-5</v>
      </c>
    </row>
    <row r="1867" spans="1:8">
      <c r="A1867" s="3" t="s">
        <v>1911</v>
      </c>
      <c r="B1867" s="1">
        <f t="shared" si="145"/>
        <v>6</v>
      </c>
      <c r="C1867" s="1">
        <f t="shared" si="146"/>
        <v>73564</v>
      </c>
      <c r="D1867" s="1">
        <f t="shared" si="147"/>
        <v>2620372</v>
      </c>
      <c r="F1867" s="1">
        <f t="shared" si="148"/>
        <v>2620308.798086517</v>
      </c>
      <c r="H1867" s="5">
        <f t="shared" si="149"/>
        <v>2.4119443148902221E-5</v>
      </c>
    </row>
    <row r="1868" spans="1:8">
      <c r="A1868" s="3" t="s">
        <v>1912</v>
      </c>
      <c r="B1868" s="1">
        <f t="shared" si="145"/>
        <v>6</v>
      </c>
      <c r="C1868" s="1">
        <f t="shared" si="146"/>
        <v>73544</v>
      </c>
      <c r="D1868" s="1">
        <f t="shared" si="147"/>
        <v>2622514</v>
      </c>
      <c r="F1868" s="1">
        <f t="shared" si="148"/>
        <v>2622466.9237107709</v>
      </c>
      <c r="H1868" s="5">
        <f t="shared" si="149"/>
        <v>1.7950824754069943E-5</v>
      </c>
    </row>
    <row r="1869" spans="1:8">
      <c r="A1869" s="3" t="s">
        <v>1913</v>
      </c>
      <c r="B1869" s="1">
        <f t="shared" si="145"/>
        <v>6</v>
      </c>
      <c r="C1869" s="1">
        <f t="shared" si="146"/>
        <v>73524</v>
      </c>
      <c r="D1869" s="1">
        <f t="shared" si="147"/>
        <v>2624645</v>
      </c>
      <c r="F1869" s="1">
        <f t="shared" si="148"/>
        <v>2624625.5245981696</v>
      </c>
      <c r="H1869" s="5">
        <f t="shared" si="149"/>
        <v>7.4202041915740302E-6</v>
      </c>
    </row>
    <row r="1870" spans="1:8">
      <c r="A1870" s="3" t="s">
        <v>1914</v>
      </c>
      <c r="B1870" s="1">
        <f t="shared" si="145"/>
        <v>6</v>
      </c>
      <c r="C1870" s="1">
        <f t="shared" si="146"/>
        <v>73504</v>
      </c>
      <c r="D1870" s="1">
        <f t="shared" si="147"/>
        <v>2626794</v>
      </c>
      <c r="F1870" s="1">
        <f t="shared" si="148"/>
        <v>2626784.6009827065</v>
      </c>
      <c r="H1870" s="5">
        <f t="shared" si="149"/>
        <v>3.5781326184968607E-6</v>
      </c>
    </row>
    <row r="1871" spans="1:8">
      <c r="A1871" s="3" t="s">
        <v>1915</v>
      </c>
      <c r="B1871" s="1">
        <f t="shared" si="145"/>
        <v>6</v>
      </c>
      <c r="C1871" s="1">
        <f t="shared" si="146"/>
        <v>73484</v>
      </c>
      <c r="D1871" s="1">
        <f t="shared" si="147"/>
        <v>2628985</v>
      </c>
      <c r="F1871" s="1">
        <f t="shared" si="148"/>
        <v>2628944.1530985325</v>
      </c>
      <c r="H1871" s="5">
        <f t="shared" si="149"/>
        <v>1.5537137514111203E-5</v>
      </c>
    </row>
    <row r="1872" spans="1:8">
      <c r="A1872" s="3" t="s">
        <v>1916</v>
      </c>
      <c r="B1872" s="1">
        <f t="shared" si="145"/>
        <v>6</v>
      </c>
      <c r="C1872" s="1">
        <f t="shared" si="146"/>
        <v>73464</v>
      </c>
      <c r="D1872" s="1">
        <f t="shared" si="147"/>
        <v>2631165</v>
      </c>
      <c r="F1872" s="1">
        <f t="shared" si="148"/>
        <v>2631104.1811800045</v>
      </c>
      <c r="H1872" s="5">
        <f t="shared" si="149"/>
        <v>2.3114787554373776E-5</v>
      </c>
    </row>
    <row r="1873" spans="1:8">
      <c r="A1873" s="3" t="s">
        <v>1917</v>
      </c>
      <c r="B1873" s="1">
        <f t="shared" si="145"/>
        <v>6</v>
      </c>
      <c r="C1873" s="1">
        <f t="shared" si="146"/>
        <v>73444</v>
      </c>
      <c r="D1873" s="1">
        <f t="shared" si="147"/>
        <v>2633356</v>
      </c>
      <c r="F1873" s="1">
        <f t="shared" si="148"/>
        <v>2633264.6854616385</v>
      </c>
      <c r="H1873" s="5">
        <f t="shared" si="149"/>
        <v>3.4676108494827392E-5</v>
      </c>
    </row>
    <row r="1874" spans="1:8">
      <c r="A1874" s="3" t="s">
        <v>1918</v>
      </c>
      <c r="B1874" s="1">
        <f t="shared" si="145"/>
        <v>6</v>
      </c>
      <c r="C1874" s="1">
        <f t="shared" si="146"/>
        <v>73424</v>
      </c>
      <c r="D1874" s="1">
        <f t="shared" si="147"/>
        <v>2635536</v>
      </c>
      <c r="F1874" s="1">
        <f t="shared" si="148"/>
        <v>2635425.6661781413</v>
      </c>
      <c r="H1874" s="5">
        <f t="shared" si="149"/>
        <v>4.1863902393571958E-5</v>
      </c>
    </row>
    <row r="1875" spans="1:8">
      <c r="A1875" s="3" t="s">
        <v>1919</v>
      </c>
      <c r="B1875" s="1">
        <f t="shared" si="145"/>
        <v>6</v>
      </c>
      <c r="C1875" s="1">
        <f t="shared" si="146"/>
        <v>73404</v>
      </c>
      <c r="D1875" s="1">
        <f t="shared" si="147"/>
        <v>2637716</v>
      </c>
      <c r="F1875" s="1">
        <f t="shared" si="148"/>
        <v>2637587.1235643928</v>
      </c>
      <c r="H1875" s="5">
        <f t="shared" si="149"/>
        <v>4.8859102195689785E-5</v>
      </c>
    </row>
    <row r="1876" spans="1:8">
      <c r="A1876" s="3" t="s">
        <v>1920</v>
      </c>
      <c r="B1876" s="1">
        <f t="shared" si="145"/>
        <v>6</v>
      </c>
      <c r="C1876" s="1">
        <f t="shared" si="146"/>
        <v>73384</v>
      </c>
      <c r="D1876" s="1">
        <f t="shared" si="147"/>
        <v>2639907</v>
      </c>
      <c r="F1876" s="1">
        <f t="shared" si="148"/>
        <v>2639749.057855458</v>
      </c>
      <c r="H1876" s="5">
        <f t="shared" si="149"/>
        <v>5.98286775034125E-5</v>
      </c>
    </row>
    <row r="1877" spans="1:8">
      <c r="A1877" s="3" t="s">
        <v>1921</v>
      </c>
      <c r="B1877" s="1">
        <f t="shared" si="145"/>
        <v>6</v>
      </c>
      <c r="C1877" s="1">
        <f t="shared" si="146"/>
        <v>73364</v>
      </c>
      <c r="D1877" s="1">
        <f t="shared" si="147"/>
        <v>2642087</v>
      </c>
      <c r="F1877" s="1">
        <f t="shared" si="148"/>
        <v>2641911.4692865815</v>
      </c>
      <c r="H1877" s="5">
        <f t="shared" si="149"/>
        <v>6.6436386621068357E-5</v>
      </c>
    </row>
    <row r="1878" spans="1:8">
      <c r="A1878" s="3" t="s">
        <v>1922</v>
      </c>
      <c r="B1878" s="1">
        <f t="shared" si="145"/>
        <v>6</v>
      </c>
      <c r="C1878" s="1">
        <f t="shared" si="146"/>
        <v>73344</v>
      </c>
      <c r="D1878" s="1">
        <f t="shared" si="147"/>
        <v>2644267</v>
      </c>
      <c r="F1878" s="1">
        <f t="shared" si="148"/>
        <v>2644074.3580931788</v>
      </c>
      <c r="H1878" s="5">
        <f t="shared" si="149"/>
        <v>7.2852668365626068E-5</v>
      </c>
    </row>
    <row r="1879" spans="1:8">
      <c r="A1879" s="3" t="s">
        <v>1923</v>
      </c>
      <c r="B1879" s="1">
        <f t="shared" si="145"/>
        <v>6</v>
      </c>
      <c r="C1879" s="1">
        <f t="shared" si="146"/>
        <v>73324</v>
      </c>
      <c r="D1879" s="1">
        <f t="shared" si="147"/>
        <v>2646458</v>
      </c>
      <c r="F1879" s="1">
        <f t="shared" si="148"/>
        <v>2646237.724510863</v>
      </c>
      <c r="H1879" s="5">
        <f t="shared" si="149"/>
        <v>8.3234077070953823E-5</v>
      </c>
    </row>
    <row r="1880" spans="1:8">
      <c r="A1880" s="3" t="s">
        <v>1924</v>
      </c>
      <c r="B1880" s="1">
        <f t="shared" si="145"/>
        <v>6</v>
      </c>
      <c r="C1880" s="1">
        <f t="shared" si="146"/>
        <v>73304</v>
      </c>
      <c r="D1880" s="1">
        <f t="shared" si="147"/>
        <v>2648638</v>
      </c>
      <c r="F1880" s="1">
        <f t="shared" si="148"/>
        <v>2648401.568775408</v>
      </c>
      <c r="H1880" s="5">
        <f t="shared" si="149"/>
        <v>8.9265208983647465E-5</v>
      </c>
    </row>
    <row r="1881" spans="1:8">
      <c r="A1881" s="3" t="s">
        <v>1925</v>
      </c>
      <c r="B1881" s="1">
        <f t="shared" si="145"/>
        <v>6</v>
      </c>
      <c r="C1881" s="1">
        <f t="shared" si="146"/>
        <v>73284</v>
      </c>
      <c r="D1881" s="1">
        <f t="shared" si="147"/>
        <v>2650829</v>
      </c>
      <c r="F1881" s="1">
        <f t="shared" si="148"/>
        <v>2650565.8911227868</v>
      </c>
      <c r="H1881" s="5">
        <f t="shared" si="149"/>
        <v>9.9255318699624211E-5</v>
      </c>
    </row>
    <row r="1882" spans="1:8">
      <c r="A1882" s="3" t="s">
        <v>1926</v>
      </c>
      <c r="B1882" s="1">
        <f t="shared" si="145"/>
        <v>6</v>
      </c>
      <c r="C1882" s="1">
        <f t="shared" si="146"/>
        <v>73264</v>
      </c>
      <c r="D1882" s="1">
        <f t="shared" si="147"/>
        <v>2653009</v>
      </c>
      <c r="F1882" s="1">
        <f t="shared" si="148"/>
        <v>2652730.6917891381</v>
      </c>
      <c r="H1882" s="5">
        <f t="shared" si="149"/>
        <v>1.0490285214330941E-4</v>
      </c>
    </row>
    <row r="1883" spans="1:8">
      <c r="A1883" s="3" t="s">
        <v>1927</v>
      </c>
      <c r="B1883" s="1">
        <f t="shared" si="145"/>
        <v>6</v>
      </c>
      <c r="C1883" s="1">
        <f t="shared" si="146"/>
        <v>73244</v>
      </c>
      <c r="D1883" s="1">
        <f t="shared" si="147"/>
        <v>2655189</v>
      </c>
      <c r="F1883" s="1">
        <f t="shared" si="148"/>
        <v>2654895.9710107939</v>
      </c>
      <c r="H1883" s="5">
        <f t="shared" si="149"/>
        <v>1.1036087796615164E-4</v>
      </c>
    </row>
    <row r="1884" spans="1:8">
      <c r="A1884" s="3" t="s">
        <v>1928</v>
      </c>
      <c r="B1884" s="1">
        <f t="shared" si="145"/>
        <v>6</v>
      </c>
      <c r="C1884" s="1">
        <f t="shared" si="146"/>
        <v>73224</v>
      </c>
      <c r="D1884" s="1">
        <f t="shared" si="147"/>
        <v>2657381</v>
      </c>
      <c r="F1884" s="1">
        <f t="shared" si="148"/>
        <v>2657061.7290242617</v>
      </c>
      <c r="H1884" s="5">
        <f t="shared" si="149"/>
        <v>1.2014497572545983E-4</v>
      </c>
    </row>
    <row r="1885" spans="1:8">
      <c r="A1885" s="3" t="s">
        <v>1929</v>
      </c>
      <c r="B1885" s="1">
        <f t="shared" si="145"/>
        <v>6</v>
      </c>
      <c r="C1885" s="1">
        <f t="shared" si="146"/>
        <v>73204</v>
      </c>
      <c r="D1885" s="1">
        <f t="shared" si="147"/>
        <v>2659561</v>
      </c>
      <c r="F1885" s="1">
        <f t="shared" si="148"/>
        <v>2659227.9660662268</v>
      </c>
      <c r="H1885" s="5">
        <f t="shared" si="149"/>
        <v>1.2522139321984762E-4</v>
      </c>
    </row>
    <row r="1886" spans="1:8">
      <c r="A1886" s="3" t="s">
        <v>1930</v>
      </c>
      <c r="B1886" s="1">
        <f t="shared" si="145"/>
        <v>6</v>
      </c>
      <c r="C1886" s="1">
        <f t="shared" si="146"/>
        <v>73184</v>
      </c>
      <c r="D1886" s="1">
        <f t="shared" si="147"/>
        <v>2661752</v>
      </c>
      <c r="F1886" s="1">
        <f t="shared" si="148"/>
        <v>2661394.6823735633</v>
      </c>
      <c r="H1886" s="5">
        <f t="shared" si="149"/>
        <v>1.3424151702965062E-4</v>
      </c>
    </row>
    <row r="1887" spans="1:8">
      <c r="A1887" s="3" t="s">
        <v>1931</v>
      </c>
      <c r="B1887" s="1">
        <f t="shared" si="145"/>
        <v>6</v>
      </c>
      <c r="C1887" s="1">
        <f t="shared" si="146"/>
        <v>73164</v>
      </c>
      <c r="D1887" s="1">
        <f t="shared" si="147"/>
        <v>2663932</v>
      </c>
      <c r="F1887" s="1">
        <f t="shared" si="148"/>
        <v>2663561.8781833295</v>
      </c>
      <c r="H1887" s="5">
        <f t="shared" si="149"/>
        <v>1.389381623369223E-4</v>
      </c>
    </row>
    <row r="1888" spans="1:8">
      <c r="A1888" s="3" t="s">
        <v>1932</v>
      </c>
      <c r="B1888" s="1">
        <f t="shared" si="145"/>
        <v>6</v>
      </c>
      <c r="C1888" s="1">
        <f t="shared" si="146"/>
        <v>73144</v>
      </c>
      <c r="D1888" s="1">
        <f t="shared" si="147"/>
        <v>2666112</v>
      </c>
      <c r="F1888" s="1">
        <f t="shared" si="148"/>
        <v>2665729.5537327528</v>
      </c>
      <c r="H1888" s="5">
        <f t="shared" si="149"/>
        <v>1.434471872326444E-4</v>
      </c>
    </row>
    <row r="1889" spans="1:8">
      <c r="A1889" s="3" t="s">
        <v>1933</v>
      </c>
      <c r="B1889" s="1">
        <f t="shared" si="145"/>
        <v>6</v>
      </c>
      <c r="C1889" s="1">
        <f t="shared" si="146"/>
        <v>73124</v>
      </c>
      <c r="D1889" s="1">
        <f t="shared" si="147"/>
        <v>2668303</v>
      </c>
      <c r="F1889" s="1">
        <f t="shared" si="148"/>
        <v>2667897.7092592469</v>
      </c>
      <c r="H1889" s="5">
        <f t="shared" si="149"/>
        <v>1.5189082377565754E-4</v>
      </c>
    </row>
    <row r="1890" spans="1:8">
      <c r="A1890" s="3" t="s">
        <v>1934</v>
      </c>
      <c r="B1890" s="1">
        <f t="shared" si="145"/>
        <v>6</v>
      </c>
      <c r="C1890" s="1">
        <f t="shared" si="146"/>
        <v>73104</v>
      </c>
      <c r="D1890" s="1">
        <f t="shared" si="147"/>
        <v>2670483</v>
      </c>
      <c r="F1890" s="1">
        <f t="shared" si="148"/>
        <v>2670066.3450004277</v>
      </c>
      <c r="H1890" s="5">
        <f t="shared" si="149"/>
        <v>1.5602233737204769E-4</v>
      </c>
    </row>
    <row r="1891" spans="1:8">
      <c r="A1891" s="3" t="s">
        <v>1935</v>
      </c>
      <c r="B1891" s="1">
        <f t="shared" si="145"/>
        <v>6</v>
      </c>
      <c r="C1891" s="1">
        <f t="shared" si="146"/>
        <v>73084</v>
      </c>
      <c r="D1891" s="1">
        <f t="shared" si="147"/>
        <v>2672663</v>
      </c>
      <c r="F1891" s="1">
        <f t="shared" si="148"/>
        <v>2672235.4611940631</v>
      </c>
      <c r="H1891" s="5">
        <f t="shared" si="149"/>
        <v>1.5996734565372771E-4</v>
      </c>
    </row>
    <row r="1892" spans="1:8">
      <c r="A1892" s="3" t="s">
        <v>1936</v>
      </c>
      <c r="B1892" s="1">
        <f t="shared" si="145"/>
        <v>6</v>
      </c>
      <c r="C1892" s="1">
        <f t="shared" si="146"/>
        <v>73064</v>
      </c>
      <c r="D1892" s="1">
        <f t="shared" si="147"/>
        <v>2674854</v>
      </c>
      <c r="F1892" s="1">
        <f t="shared" si="148"/>
        <v>2674405.0580781247</v>
      </c>
      <c r="H1892" s="5">
        <f t="shared" si="149"/>
        <v>1.6783791634061016E-4</v>
      </c>
    </row>
    <row r="1893" spans="1:8">
      <c r="A1893" s="3" t="s">
        <v>1937</v>
      </c>
      <c r="B1893" s="1">
        <f t="shared" si="145"/>
        <v>6</v>
      </c>
      <c r="C1893" s="1">
        <f t="shared" si="146"/>
        <v>73044</v>
      </c>
      <c r="D1893" s="1">
        <f t="shared" si="147"/>
        <v>2677034</v>
      </c>
      <c r="F1893" s="1">
        <f t="shared" si="148"/>
        <v>2676575.1358907577</v>
      </c>
      <c r="H1893" s="5">
        <f t="shared" si="149"/>
        <v>1.7140765087120109E-4</v>
      </c>
    </row>
    <row r="1894" spans="1:8">
      <c r="A1894" s="3" t="s">
        <v>1938</v>
      </c>
      <c r="B1894" s="1">
        <f t="shared" si="145"/>
        <v>6</v>
      </c>
      <c r="C1894" s="1">
        <f t="shared" si="146"/>
        <v>73024</v>
      </c>
      <c r="D1894" s="1">
        <f t="shared" si="147"/>
        <v>2679225</v>
      </c>
      <c r="F1894" s="1">
        <f t="shared" si="148"/>
        <v>2678745.6948703029</v>
      </c>
      <c r="H1894" s="5">
        <f t="shared" si="149"/>
        <v>1.788969309024366E-4</v>
      </c>
    </row>
    <row r="1895" spans="1:8">
      <c r="A1895" s="3" t="s">
        <v>1939</v>
      </c>
      <c r="B1895" s="1">
        <f t="shared" si="145"/>
        <v>6</v>
      </c>
      <c r="C1895" s="1">
        <f t="shared" si="146"/>
        <v>73004</v>
      </c>
      <c r="D1895" s="1">
        <f t="shared" si="147"/>
        <v>2681405</v>
      </c>
      <c r="F1895" s="1">
        <f t="shared" si="148"/>
        <v>2680916.7352552661</v>
      </c>
      <c r="H1895" s="5">
        <f t="shared" si="149"/>
        <v>1.8209287471826371E-4</v>
      </c>
    </row>
    <row r="1896" spans="1:8">
      <c r="A1896" s="3" t="s">
        <v>1940</v>
      </c>
      <c r="B1896" s="1">
        <f t="shared" si="145"/>
        <v>6</v>
      </c>
      <c r="C1896" s="1">
        <f t="shared" si="146"/>
        <v>72984</v>
      </c>
      <c r="D1896" s="1">
        <f t="shared" si="147"/>
        <v>2683585</v>
      </c>
      <c r="F1896" s="1">
        <f t="shared" si="148"/>
        <v>2683088.257284346</v>
      </c>
      <c r="H1896" s="5">
        <f t="shared" si="149"/>
        <v>1.8510414823974772E-4</v>
      </c>
    </row>
    <row r="1897" spans="1:8">
      <c r="A1897" s="3" t="s">
        <v>1941</v>
      </c>
      <c r="B1897" s="1">
        <f t="shared" si="145"/>
        <v>6</v>
      </c>
      <c r="C1897" s="1">
        <f t="shared" si="146"/>
        <v>72964</v>
      </c>
      <c r="D1897" s="1">
        <f t="shared" si="147"/>
        <v>2685776</v>
      </c>
      <c r="F1897" s="1">
        <f t="shared" si="148"/>
        <v>2685260.2611964336</v>
      </c>
      <c r="H1897" s="5">
        <f t="shared" si="149"/>
        <v>1.9202599307106531E-4</v>
      </c>
    </row>
    <row r="1898" spans="1:8">
      <c r="A1898" s="3" t="s">
        <v>1942</v>
      </c>
      <c r="B1898" s="1">
        <f t="shared" si="145"/>
        <v>6</v>
      </c>
      <c r="C1898" s="1">
        <f t="shared" si="146"/>
        <v>72944</v>
      </c>
      <c r="D1898" s="1">
        <f t="shared" si="147"/>
        <v>2687956</v>
      </c>
      <c r="F1898" s="1">
        <f t="shared" si="148"/>
        <v>2687432.7472305852</v>
      </c>
      <c r="H1898" s="5">
        <f t="shared" si="149"/>
        <v>1.9466567511328354E-4</v>
      </c>
    </row>
    <row r="1899" spans="1:8">
      <c r="A1899" s="3" t="s">
        <v>1943</v>
      </c>
      <c r="B1899" s="1">
        <f t="shared" si="145"/>
        <v>6</v>
      </c>
      <c r="C1899" s="1">
        <f t="shared" si="146"/>
        <v>72924</v>
      </c>
      <c r="D1899" s="1">
        <f t="shared" si="147"/>
        <v>2690147</v>
      </c>
      <c r="F1899" s="1">
        <f t="shared" si="148"/>
        <v>2689605.7156260624</v>
      </c>
      <c r="H1899" s="5">
        <f t="shared" si="149"/>
        <v>2.0120996136554632E-4</v>
      </c>
    </row>
    <row r="1900" spans="1:8">
      <c r="A1900" s="3" t="s">
        <v>1944</v>
      </c>
      <c r="B1900" s="1">
        <f t="shared" si="145"/>
        <v>6</v>
      </c>
      <c r="C1900" s="1">
        <f t="shared" si="146"/>
        <v>72904</v>
      </c>
      <c r="D1900" s="1">
        <f t="shared" si="147"/>
        <v>2692327</v>
      </c>
      <c r="F1900" s="1">
        <f t="shared" si="148"/>
        <v>2691779.1666222904</v>
      </c>
      <c r="H1900" s="5">
        <f t="shared" si="149"/>
        <v>2.0347950962480124E-4</v>
      </c>
    </row>
    <row r="1901" spans="1:8">
      <c r="A1901" s="3" t="s">
        <v>1945</v>
      </c>
      <c r="B1901" s="1">
        <f t="shared" si="145"/>
        <v>6</v>
      </c>
      <c r="C1901" s="1">
        <f t="shared" si="146"/>
        <v>72884</v>
      </c>
      <c r="D1901" s="1">
        <f t="shared" si="147"/>
        <v>2694507</v>
      </c>
      <c r="F1901" s="1">
        <f t="shared" si="148"/>
        <v>2693953.1004588935</v>
      </c>
      <c r="H1901" s="5">
        <f t="shared" si="149"/>
        <v>2.0556619118322598E-4</v>
      </c>
    </row>
    <row r="1902" spans="1:8">
      <c r="A1902" s="3" t="s">
        <v>1946</v>
      </c>
      <c r="B1902" s="1">
        <f t="shared" si="145"/>
        <v>6</v>
      </c>
      <c r="C1902" s="1">
        <f t="shared" si="146"/>
        <v>72864</v>
      </c>
      <c r="D1902" s="1">
        <f t="shared" si="147"/>
        <v>2696698</v>
      </c>
      <c r="F1902" s="1">
        <f t="shared" si="148"/>
        <v>2696127.5173756778</v>
      </c>
      <c r="H1902" s="5">
        <f t="shared" si="149"/>
        <v>2.1154857693452361E-4</v>
      </c>
    </row>
    <row r="1903" spans="1:8">
      <c r="A1903" s="3" t="s">
        <v>1947</v>
      </c>
      <c r="B1903" s="1">
        <f t="shared" si="145"/>
        <v>6</v>
      </c>
      <c r="C1903" s="1">
        <f t="shared" si="146"/>
        <v>72844</v>
      </c>
      <c r="D1903" s="1">
        <f t="shared" si="147"/>
        <v>2698878</v>
      </c>
      <c r="F1903" s="1">
        <f t="shared" si="148"/>
        <v>2698302.4176126309</v>
      </c>
      <c r="H1903" s="5">
        <f t="shared" si="149"/>
        <v>2.1326728639424461E-4</v>
      </c>
    </row>
    <row r="1904" spans="1:8">
      <c r="A1904" s="3" t="s">
        <v>1948</v>
      </c>
      <c r="B1904" s="1">
        <f t="shared" si="145"/>
        <v>6</v>
      </c>
      <c r="C1904" s="1">
        <f t="shared" si="146"/>
        <v>72824</v>
      </c>
      <c r="D1904" s="1">
        <f t="shared" si="147"/>
        <v>2701069</v>
      </c>
      <c r="F1904" s="1">
        <f t="shared" si="148"/>
        <v>2700477.8014099281</v>
      </c>
      <c r="H1904" s="5">
        <f t="shared" si="149"/>
        <v>2.1887578217064129E-4</v>
      </c>
    </row>
    <row r="1905" spans="1:8">
      <c r="A1905" s="3" t="s">
        <v>1949</v>
      </c>
      <c r="B1905" s="1">
        <f t="shared" si="145"/>
        <v>6</v>
      </c>
      <c r="C1905" s="1">
        <f t="shared" si="146"/>
        <v>72804</v>
      </c>
      <c r="D1905" s="1">
        <f t="shared" si="147"/>
        <v>2703249</v>
      </c>
      <c r="F1905" s="1">
        <f t="shared" si="148"/>
        <v>2702653.6690079318</v>
      </c>
      <c r="H1905" s="5">
        <f t="shared" si="149"/>
        <v>2.2022795238920426E-4</v>
      </c>
    </row>
    <row r="1906" spans="1:8">
      <c r="A1906" s="3" t="s">
        <v>1950</v>
      </c>
      <c r="B1906" s="1">
        <f t="shared" si="145"/>
        <v>6</v>
      </c>
      <c r="C1906" s="1">
        <f t="shared" si="146"/>
        <v>72784</v>
      </c>
      <c r="D1906" s="1">
        <f t="shared" si="147"/>
        <v>2705429</v>
      </c>
      <c r="F1906" s="1">
        <f t="shared" si="148"/>
        <v>2704830.0206471803</v>
      </c>
      <c r="H1906" s="5">
        <f t="shared" si="149"/>
        <v>2.2139902870107968E-4</v>
      </c>
    </row>
    <row r="1907" spans="1:8">
      <c r="A1907" s="3" t="s">
        <v>1951</v>
      </c>
      <c r="B1907" s="1">
        <f t="shared" si="145"/>
        <v>6</v>
      </c>
      <c r="C1907" s="1">
        <f t="shared" si="146"/>
        <v>72764</v>
      </c>
      <c r="D1907" s="1">
        <f t="shared" si="147"/>
        <v>2707620</v>
      </c>
      <c r="F1907" s="1">
        <f t="shared" si="148"/>
        <v>2707006.8565684105</v>
      </c>
      <c r="H1907" s="5">
        <f t="shared" si="149"/>
        <v>2.2645106462113333E-4</v>
      </c>
    </row>
    <row r="1908" spans="1:8">
      <c r="A1908" s="3" t="s">
        <v>1952</v>
      </c>
      <c r="B1908" s="1">
        <f t="shared" si="145"/>
        <v>6</v>
      </c>
      <c r="C1908" s="1">
        <f t="shared" si="146"/>
        <v>72744</v>
      </c>
      <c r="D1908" s="1">
        <f t="shared" si="147"/>
        <v>2709800</v>
      </c>
      <c r="F1908" s="1">
        <f t="shared" si="148"/>
        <v>2709184.1770125399</v>
      </c>
      <c r="H1908" s="5">
        <f t="shared" si="149"/>
        <v>2.2725772657025082E-4</v>
      </c>
    </row>
    <row r="1909" spans="1:8">
      <c r="A1909" s="3" t="s">
        <v>1953</v>
      </c>
      <c r="B1909" s="1">
        <f t="shared" si="145"/>
        <v>6</v>
      </c>
      <c r="C1909" s="1">
        <f t="shared" si="146"/>
        <v>72724</v>
      </c>
      <c r="D1909" s="1">
        <f t="shared" si="147"/>
        <v>2711981</v>
      </c>
      <c r="F1909" s="1">
        <f t="shared" si="148"/>
        <v>2711361.9822206688</v>
      </c>
      <c r="H1909" s="5">
        <f t="shared" si="149"/>
        <v>2.2825299267627193E-4</v>
      </c>
    </row>
    <row r="1910" spans="1:8">
      <c r="A1910" s="3" t="s">
        <v>1954</v>
      </c>
      <c r="B1910" s="1">
        <f t="shared" si="145"/>
        <v>6</v>
      </c>
      <c r="C1910" s="1">
        <f t="shared" si="146"/>
        <v>72704</v>
      </c>
      <c r="D1910" s="1">
        <f t="shared" si="147"/>
        <v>2714172</v>
      </c>
      <c r="F1910" s="1">
        <f t="shared" si="148"/>
        <v>2713540.2724340903</v>
      </c>
      <c r="H1910" s="5">
        <f t="shared" si="149"/>
        <v>2.3275148587110022E-4</v>
      </c>
    </row>
    <row r="1911" spans="1:8">
      <c r="A1911" s="3" t="s">
        <v>1955</v>
      </c>
      <c r="B1911" s="1">
        <f t="shared" si="145"/>
        <v>6</v>
      </c>
      <c r="C1911" s="1">
        <f t="shared" si="146"/>
        <v>72684</v>
      </c>
      <c r="D1911" s="1">
        <f t="shared" si="147"/>
        <v>2716352</v>
      </c>
      <c r="F1911" s="1">
        <f t="shared" si="148"/>
        <v>2715719.0478942771</v>
      </c>
      <c r="H1911" s="5">
        <f t="shared" si="149"/>
        <v>2.3301549494426929E-4</v>
      </c>
    </row>
    <row r="1912" spans="1:8">
      <c r="A1912" s="3" t="s">
        <v>1956</v>
      </c>
      <c r="B1912" s="1">
        <f t="shared" si="145"/>
        <v>6</v>
      </c>
      <c r="C1912" s="1">
        <f t="shared" si="146"/>
        <v>72664</v>
      </c>
      <c r="D1912" s="1">
        <f t="shared" si="147"/>
        <v>2718543</v>
      </c>
      <c r="F1912" s="1">
        <f t="shared" si="148"/>
        <v>2717898.3088428969</v>
      </c>
      <c r="H1912" s="5">
        <f t="shared" si="149"/>
        <v>2.3714583771639828E-4</v>
      </c>
    </row>
    <row r="1913" spans="1:8">
      <c r="A1913" s="3" t="s">
        <v>1957</v>
      </c>
      <c r="B1913" s="1">
        <f t="shared" si="145"/>
        <v>6</v>
      </c>
      <c r="C1913" s="1">
        <f t="shared" si="146"/>
        <v>72644</v>
      </c>
      <c r="D1913" s="1">
        <f t="shared" si="147"/>
        <v>2720723</v>
      </c>
      <c r="F1913" s="1">
        <f t="shared" si="148"/>
        <v>2720078.0555217923</v>
      </c>
      <c r="H1913" s="5">
        <f t="shared" si="149"/>
        <v>2.3704893082012886E-4</v>
      </c>
    </row>
    <row r="1914" spans="1:8">
      <c r="A1914" s="3" t="s">
        <v>1958</v>
      </c>
      <c r="B1914" s="1">
        <f t="shared" si="145"/>
        <v>6</v>
      </c>
      <c r="C1914" s="1">
        <f t="shared" si="146"/>
        <v>72624</v>
      </c>
      <c r="D1914" s="1">
        <f t="shared" si="147"/>
        <v>2722903</v>
      </c>
      <c r="F1914" s="1">
        <f t="shared" si="148"/>
        <v>2722258.2881730087</v>
      </c>
      <c r="H1914" s="5">
        <f t="shared" si="149"/>
        <v>2.3677370328333027E-4</v>
      </c>
    </row>
    <row r="1915" spans="1:8">
      <c r="A1915" s="3" t="s">
        <v>1959</v>
      </c>
      <c r="B1915" s="1">
        <f t="shared" si="145"/>
        <v>6</v>
      </c>
      <c r="C1915" s="1">
        <f t="shared" si="146"/>
        <v>72604</v>
      </c>
      <c r="D1915" s="1">
        <f t="shared" si="147"/>
        <v>2725094</v>
      </c>
      <c r="F1915" s="1">
        <f t="shared" si="148"/>
        <v>2724439.0070387642</v>
      </c>
      <c r="H1915" s="5">
        <f t="shared" si="149"/>
        <v>2.4035609826149486E-4</v>
      </c>
    </row>
    <row r="1916" spans="1:8">
      <c r="A1916" s="3" t="s">
        <v>1960</v>
      </c>
      <c r="B1916" s="1">
        <f t="shared" si="145"/>
        <v>6</v>
      </c>
      <c r="C1916" s="1">
        <f t="shared" si="146"/>
        <v>72584</v>
      </c>
      <c r="D1916" s="1">
        <f t="shared" si="147"/>
        <v>2727274</v>
      </c>
      <c r="F1916" s="1">
        <f t="shared" si="148"/>
        <v>2726620.2123614717</v>
      </c>
      <c r="H1916" s="5">
        <f t="shared" si="149"/>
        <v>2.3972202225675619E-4</v>
      </c>
    </row>
    <row r="1917" spans="1:8">
      <c r="A1917" s="3" t="s">
        <v>1961</v>
      </c>
      <c r="B1917" s="1">
        <f t="shared" si="145"/>
        <v>6</v>
      </c>
      <c r="C1917" s="1">
        <f t="shared" si="146"/>
        <v>72564</v>
      </c>
      <c r="D1917" s="1">
        <f t="shared" si="147"/>
        <v>2729465</v>
      </c>
      <c r="F1917" s="1">
        <f t="shared" si="148"/>
        <v>2728801.9043837339</v>
      </c>
      <c r="H1917" s="5">
        <f t="shared" si="149"/>
        <v>2.4293977620747342E-4</v>
      </c>
    </row>
    <row r="1918" spans="1:8">
      <c r="A1918" s="3" t="s">
        <v>1962</v>
      </c>
      <c r="B1918" s="1">
        <f t="shared" si="145"/>
        <v>6</v>
      </c>
      <c r="C1918" s="1">
        <f t="shared" si="146"/>
        <v>72544</v>
      </c>
      <c r="D1918" s="1">
        <f t="shared" si="147"/>
        <v>2731645</v>
      </c>
      <c r="F1918" s="1">
        <f t="shared" si="148"/>
        <v>2730984.0833483287</v>
      </c>
      <c r="H1918" s="5">
        <f t="shared" si="149"/>
        <v>2.4194822228777409E-4</v>
      </c>
    </row>
    <row r="1919" spans="1:8">
      <c r="A1919" s="3" t="s">
        <v>1963</v>
      </c>
      <c r="B1919" s="1">
        <f t="shared" si="145"/>
        <v>6</v>
      </c>
      <c r="C1919" s="1">
        <f t="shared" si="146"/>
        <v>72524</v>
      </c>
      <c r="D1919" s="1">
        <f t="shared" si="147"/>
        <v>2733825</v>
      </c>
      <c r="F1919" s="1">
        <f t="shared" si="148"/>
        <v>2733166.7494982462</v>
      </c>
      <c r="H1919" s="5">
        <f t="shared" si="149"/>
        <v>2.4078004325579083E-4</v>
      </c>
    </row>
    <row r="1920" spans="1:8">
      <c r="A1920" s="3" t="s">
        <v>1964</v>
      </c>
      <c r="B1920" s="1">
        <f t="shared" si="145"/>
        <v>6</v>
      </c>
      <c r="C1920" s="1">
        <f t="shared" si="146"/>
        <v>72504</v>
      </c>
      <c r="D1920" s="1">
        <f t="shared" si="147"/>
        <v>2736016</v>
      </c>
      <c r="F1920" s="1">
        <f t="shared" si="148"/>
        <v>2735349.9030766394</v>
      </c>
      <c r="H1920" s="5">
        <f t="shared" si="149"/>
        <v>2.434550541227102E-4</v>
      </c>
    </row>
    <row r="1921" spans="1:8">
      <c r="A1921" s="3" t="s">
        <v>1965</v>
      </c>
      <c r="B1921" s="1">
        <f t="shared" si="145"/>
        <v>6</v>
      </c>
      <c r="C1921" s="1">
        <f t="shared" si="146"/>
        <v>72484</v>
      </c>
      <c r="D1921" s="1">
        <f t="shared" si="147"/>
        <v>2738196</v>
      </c>
      <c r="F1921" s="1">
        <f t="shared" si="148"/>
        <v>2737533.5443268623</v>
      </c>
      <c r="H1921" s="5">
        <f t="shared" si="149"/>
        <v>2.4193142972149536E-4</v>
      </c>
    </row>
    <row r="1922" spans="1:8">
      <c r="A1922" s="3" t="s">
        <v>1966</v>
      </c>
      <c r="B1922" s="1">
        <f t="shared" si="145"/>
        <v>6</v>
      </c>
      <c r="C1922" s="1">
        <f t="shared" si="146"/>
        <v>72464</v>
      </c>
      <c r="D1922" s="1">
        <f t="shared" si="147"/>
        <v>2740376</v>
      </c>
      <c r="F1922" s="1">
        <f t="shared" si="148"/>
        <v>2739717.6734924614</v>
      </c>
      <c r="H1922" s="5">
        <f t="shared" si="149"/>
        <v>2.4023218256858075E-4</v>
      </c>
    </row>
    <row r="1923" spans="1:8">
      <c r="A1923" s="3" t="s">
        <v>1967</v>
      </c>
      <c r="B1923" s="1">
        <f t="shared" si="145"/>
        <v>6</v>
      </c>
      <c r="C1923" s="1">
        <f t="shared" si="146"/>
        <v>72444</v>
      </c>
      <c r="D1923" s="1">
        <f t="shared" si="147"/>
        <v>2742567</v>
      </c>
      <c r="F1923" s="1">
        <f t="shared" si="148"/>
        <v>2741902.2908171555</v>
      </c>
      <c r="H1923" s="5">
        <f t="shared" si="149"/>
        <v>2.4236752751874329E-4</v>
      </c>
    </row>
    <row r="1924" spans="1:8">
      <c r="A1924" s="3" t="s">
        <v>1968</v>
      </c>
      <c r="B1924" s="1">
        <f t="shared" ref="B1924:B1987" si="150">IF(ISERROR(SEARCH(" ",A1924)), 0, SEARCH(" ",A1924))</f>
        <v>6</v>
      </c>
      <c r="C1924" s="1">
        <f t="shared" ref="C1924:C1987" si="151">IF(0=B1924,-1,LEFT(A1924,B1924-1)+0)</f>
        <v>72424</v>
      </c>
      <c r="D1924" s="1">
        <f t="shared" ref="D1924:D1987" si="152">IF(B1924=0,-1,RIGHT(A1924,LEN(A1924)-B1924)+0)</f>
        <v>2744747</v>
      </c>
      <c r="F1924" s="1">
        <f t="shared" ref="F1924:F1987" si="153">IF(C1924&lt;0,443300000,44330*(1-POWER(C1924/$A$1,1/5.255))*1000)</f>
        <v>2744087.3965448742</v>
      </c>
      <c r="H1924" s="5">
        <f t="shared" ref="H1924:H1987" si="154">IF(D1924&gt;0,ABS((F1924-D1924)/D1924),0)</f>
        <v>2.4031484691515098E-4</v>
      </c>
    </row>
    <row r="1925" spans="1:8">
      <c r="A1925" s="3" t="s">
        <v>1969</v>
      </c>
      <c r="B1925" s="1">
        <f t="shared" si="150"/>
        <v>6</v>
      </c>
      <c r="C1925" s="1">
        <f t="shared" si="151"/>
        <v>72404</v>
      </c>
      <c r="D1925" s="1">
        <f t="shared" si="152"/>
        <v>2746938</v>
      </c>
      <c r="F1925" s="1">
        <f t="shared" si="153"/>
        <v>2746272.9909197195</v>
      </c>
      <c r="H1925" s="5">
        <f t="shared" si="154"/>
        <v>2.4209104110851785E-4</v>
      </c>
    </row>
    <row r="1926" spans="1:8">
      <c r="A1926" s="3" t="s">
        <v>1970</v>
      </c>
      <c r="B1926" s="1">
        <f t="shared" si="150"/>
        <v>6</v>
      </c>
      <c r="C1926" s="1">
        <f t="shared" si="151"/>
        <v>72384</v>
      </c>
      <c r="D1926" s="1">
        <f t="shared" si="152"/>
        <v>2749118</v>
      </c>
      <c r="F1926" s="1">
        <f t="shared" si="153"/>
        <v>2748459.0741859926</v>
      </c>
      <c r="H1926" s="5">
        <f t="shared" si="154"/>
        <v>2.3968626083253208E-4</v>
      </c>
    </row>
    <row r="1927" spans="1:8">
      <c r="A1927" s="3" t="s">
        <v>1971</v>
      </c>
      <c r="B1927" s="1">
        <f t="shared" si="150"/>
        <v>6</v>
      </c>
      <c r="C1927" s="1">
        <f t="shared" si="151"/>
        <v>72364</v>
      </c>
      <c r="D1927" s="1">
        <f t="shared" si="152"/>
        <v>2751298</v>
      </c>
      <c r="F1927" s="1">
        <f t="shared" si="153"/>
        <v>2750645.6465881779</v>
      </c>
      <c r="H1927" s="5">
        <f t="shared" si="154"/>
        <v>2.3710750773711685E-4</v>
      </c>
    </row>
    <row r="1928" spans="1:8">
      <c r="A1928" s="3" t="s">
        <v>1972</v>
      </c>
      <c r="B1928" s="1">
        <f t="shared" si="150"/>
        <v>6</v>
      </c>
      <c r="C1928" s="1">
        <f t="shared" si="151"/>
        <v>72344</v>
      </c>
      <c r="D1928" s="1">
        <f t="shared" si="152"/>
        <v>2753489</v>
      </c>
      <c r="F1928" s="1">
        <f t="shared" si="153"/>
        <v>2752832.7083709547</v>
      </c>
      <c r="H1928" s="5">
        <f t="shared" si="154"/>
        <v>2.3834910146554804E-4</v>
      </c>
    </row>
    <row r="1929" spans="1:8">
      <c r="A1929" s="3" t="s">
        <v>1973</v>
      </c>
      <c r="B1929" s="1">
        <f t="shared" si="150"/>
        <v>6</v>
      </c>
      <c r="C1929" s="1">
        <f t="shared" si="151"/>
        <v>72324</v>
      </c>
      <c r="D1929" s="1">
        <f t="shared" si="152"/>
        <v>2755669</v>
      </c>
      <c r="F1929" s="1">
        <f t="shared" si="153"/>
        <v>2755020.2597791827</v>
      </c>
      <c r="H1929" s="5">
        <f t="shared" si="154"/>
        <v>2.3542022674612648E-4</v>
      </c>
    </row>
    <row r="1930" spans="1:8">
      <c r="A1930" s="3" t="s">
        <v>1974</v>
      </c>
      <c r="B1930" s="1">
        <f t="shared" si="150"/>
        <v>6</v>
      </c>
      <c r="C1930" s="1">
        <f t="shared" si="151"/>
        <v>72304</v>
      </c>
      <c r="D1930" s="1">
        <f t="shared" si="152"/>
        <v>2757860</v>
      </c>
      <c r="F1930" s="1">
        <f t="shared" si="153"/>
        <v>2757208.3010579343</v>
      </c>
      <c r="H1930" s="5">
        <f t="shared" si="154"/>
        <v>2.3630602788600748E-4</v>
      </c>
    </row>
    <row r="1931" spans="1:8">
      <c r="A1931" s="3" t="s">
        <v>1975</v>
      </c>
      <c r="B1931" s="1">
        <f t="shared" si="150"/>
        <v>6</v>
      </c>
      <c r="C1931" s="1">
        <f t="shared" si="151"/>
        <v>72284</v>
      </c>
      <c r="D1931" s="1">
        <f t="shared" si="152"/>
        <v>2760040</v>
      </c>
      <c r="F1931" s="1">
        <f t="shared" si="153"/>
        <v>2759396.8324524444</v>
      </c>
      <c r="H1931" s="5">
        <f t="shared" si="154"/>
        <v>2.3302834290649422E-4</v>
      </c>
    </row>
    <row r="1932" spans="1:8">
      <c r="A1932" s="3" t="s">
        <v>1976</v>
      </c>
      <c r="B1932" s="1">
        <f t="shared" si="150"/>
        <v>6</v>
      </c>
      <c r="C1932" s="1">
        <f t="shared" si="151"/>
        <v>72264</v>
      </c>
      <c r="D1932" s="1">
        <f t="shared" si="152"/>
        <v>2762220</v>
      </c>
      <c r="F1932" s="1">
        <f t="shared" si="153"/>
        <v>2761585.8542081579</v>
      </c>
      <c r="H1932" s="5">
        <f t="shared" si="154"/>
        <v>2.2957830724639475E-4</v>
      </c>
    </row>
    <row r="1933" spans="1:8">
      <c r="A1933" s="3" t="s">
        <v>1977</v>
      </c>
      <c r="B1933" s="1">
        <f t="shared" si="150"/>
        <v>6</v>
      </c>
      <c r="C1933" s="1">
        <f t="shared" si="151"/>
        <v>72244</v>
      </c>
      <c r="D1933" s="1">
        <f t="shared" si="152"/>
        <v>2764411</v>
      </c>
      <c r="F1933" s="1">
        <f t="shared" si="153"/>
        <v>2763775.366570699</v>
      </c>
      <c r="H1933" s="5">
        <f t="shared" si="154"/>
        <v>2.2993448850441246E-4</v>
      </c>
    </row>
    <row r="1934" spans="1:8">
      <c r="A1934" s="3" t="s">
        <v>1978</v>
      </c>
      <c r="B1934" s="1">
        <f t="shared" si="150"/>
        <v>6</v>
      </c>
      <c r="C1934" s="1">
        <f t="shared" si="151"/>
        <v>72224</v>
      </c>
      <c r="D1934" s="1">
        <f t="shared" si="152"/>
        <v>2766592</v>
      </c>
      <c r="F1934" s="1">
        <f t="shared" si="153"/>
        <v>2765965.3697858928</v>
      </c>
      <c r="H1934" s="5">
        <f t="shared" si="154"/>
        <v>2.2649896121553986E-4</v>
      </c>
    </row>
    <row r="1935" spans="1:8">
      <c r="A1935" s="3" t="s">
        <v>1979</v>
      </c>
      <c r="B1935" s="1">
        <f t="shared" si="150"/>
        <v>6</v>
      </c>
      <c r="C1935" s="1">
        <f t="shared" si="151"/>
        <v>72204</v>
      </c>
      <c r="D1935" s="1">
        <f t="shared" si="152"/>
        <v>2768772</v>
      </c>
      <c r="F1935" s="1">
        <f t="shared" si="153"/>
        <v>2768155.864099755</v>
      </c>
      <c r="H1935" s="5">
        <f t="shared" si="154"/>
        <v>2.2253038540011533E-4</v>
      </c>
    </row>
    <row r="1936" spans="1:8">
      <c r="A1936" s="3" t="s">
        <v>1980</v>
      </c>
      <c r="B1936" s="1">
        <f t="shared" si="150"/>
        <v>6</v>
      </c>
      <c r="C1936" s="1">
        <f t="shared" si="151"/>
        <v>72184</v>
      </c>
      <c r="D1936" s="1">
        <f t="shared" si="152"/>
        <v>2770963</v>
      </c>
      <c r="F1936" s="1">
        <f t="shared" si="153"/>
        <v>2770346.8497584807</v>
      </c>
      <c r="H1936" s="5">
        <f t="shared" si="154"/>
        <v>2.2235960621607884E-4</v>
      </c>
    </row>
    <row r="1937" spans="1:8">
      <c r="A1937" s="3" t="s">
        <v>1981</v>
      </c>
      <c r="B1937" s="1">
        <f t="shared" si="150"/>
        <v>6</v>
      </c>
      <c r="C1937" s="1">
        <f t="shared" si="151"/>
        <v>72164</v>
      </c>
      <c r="D1937" s="1">
        <f t="shared" si="152"/>
        <v>2773143</v>
      </c>
      <c r="F1937" s="1">
        <f t="shared" si="153"/>
        <v>2772538.3270084662</v>
      </c>
      <c r="H1937" s="5">
        <f t="shared" si="154"/>
        <v>2.1804609121627111E-4</v>
      </c>
    </row>
    <row r="1938" spans="1:8">
      <c r="A1938" s="3" t="s">
        <v>1982</v>
      </c>
      <c r="B1938" s="1">
        <f t="shared" si="150"/>
        <v>6</v>
      </c>
      <c r="C1938" s="1">
        <f t="shared" si="151"/>
        <v>72144</v>
      </c>
      <c r="D1938" s="1">
        <f t="shared" si="152"/>
        <v>2775334</v>
      </c>
      <c r="F1938" s="1">
        <f t="shared" si="153"/>
        <v>2774730.2960963035</v>
      </c>
      <c r="H1938" s="5">
        <f t="shared" si="154"/>
        <v>2.1752477492672945E-4</v>
      </c>
    </row>
    <row r="1939" spans="1:8">
      <c r="A1939" s="3" t="s">
        <v>1983</v>
      </c>
      <c r="B1939" s="1">
        <f t="shared" si="150"/>
        <v>6</v>
      </c>
      <c r="C1939" s="1">
        <f t="shared" si="151"/>
        <v>72124</v>
      </c>
      <c r="D1939" s="1">
        <f t="shared" si="152"/>
        <v>2777514</v>
      </c>
      <c r="F1939" s="1">
        <f t="shared" si="153"/>
        <v>2776922.7572687678</v>
      </c>
      <c r="H1939" s="5">
        <f t="shared" si="154"/>
        <v>2.12867597150616E-4</v>
      </c>
    </row>
    <row r="1940" spans="1:8">
      <c r="A1940" s="3" t="s">
        <v>1984</v>
      </c>
      <c r="B1940" s="1">
        <f t="shared" si="150"/>
        <v>6</v>
      </c>
      <c r="C1940" s="1">
        <f t="shared" si="151"/>
        <v>72104</v>
      </c>
      <c r="D1940" s="1">
        <f t="shared" si="152"/>
        <v>2779694</v>
      </c>
      <c r="F1940" s="1">
        <f t="shared" si="153"/>
        <v>2779115.7107728305</v>
      </c>
      <c r="H1940" s="5">
        <f t="shared" si="154"/>
        <v>2.0804060704864374E-4</v>
      </c>
    </row>
    <row r="1941" spans="1:8">
      <c r="A1941" s="3" t="s">
        <v>1985</v>
      </c>
      <c r="B1941" s="1">
        <f t="shared" si="150"/>
        <v>6</v>
      </c>
      <c r="C1941" s="1">
        <f t="shared" si="151"/>
        <v>72084</v>
      </c>
      <c r="D1941" s="1">
        <f t="shared" si="152"/>
        <v>2781885</v>
      </c>
      <c r="F1941" s="1">
        <f t="shared" si="153"/>
        <v>2781309.1568556605</v>
      </c>
      <c r="H1941" s="5">
        <f t="shared" si="154"/>
        <v>2.0699746550972067E-4</v>
      </c>
    </row>
    <row r="1942" spans="1:8">
      <c r="A1942" s="3" t="s">
        <v>1986</v>
      </c>
      <c r="B1942" s="1">
        <f t="shared" si="150"/>
        <v>6</v>
      </c>
      <c r="C1942" s="1">
        <f t="shared" si="151"/>
        <v>72064</v>
      </c>
      <c r="D1942" s="1">
        <f t="shared" si="152"/>
        <v>2784065</v>
      </c>
      <c r="F1942" s="1">
        <f t="shared" si="153"/>
        <v>2783503.0957646086</v>
      </c>
      <c r="H1942" s="5">
        <f t="shared" si="154"/>
        <v>2.0182870564854337E-4</v>
      </c>
    </row>
    <row r="1943" spans="1:8">
      <c r="A1943" s="3" t="s">
        <v>1987</v>
      </c>
      <c r="B1943" s="1">
        <f t="shared" si="150"/>
        <v>6</v>
      </c>
      <c r="C1943" s="1">
        <f t="shared" si="151"/>
        <v>72044</v>
      </c>
      <c r="D1943" s="1">
        <f t="shared" si="152"/>
        <v>2786256</v>
      </c>
      <c r="F1943" s="1">
        <f t="shared" si="153"/>
        <v>2785697.5277472227</v>
      </c>
      <c r="H1943" s="5">
        <f t="shared" si="154"/>
        <v>2.0043824141690927E-4</v>
      </c>
    </row>
    <row r="1944" spans="1:8">
      <c r="A1944" s="3" t="s">
        <v>1988</v>
      </c>
      <c r="B1944" s="1">
        <f t="shared" si="150"/>
        <v>6</v>
      </c>
      <c r="C1944" s="1">
        <f t="shared" si="151"/>
        <v>72024</v>
      </c>
      <c r="D1944" s="1">
        <f t="shared" si="152"/>
        <v>2788436</v>
      </c>
      <c r="F1944" s="1">
        <f t="shared" si="153"/>
        <v>2787892.4530512514</v>
      </c>
      <c r="H1944" s="5">
        <f t="shared" si="154"/>
        <v>1.9492896690067145E-4</v>
      </c>
    </row>
    <row r="1945" spans="1:8">
      <c r="A1945" s="3" t="s">
        <v>1989</v>
      </c>
      <c r="B1945" s="1">
        <f t="shared" si="150"/>
        <v>6</v>
      </c>
      <c r="C1945" s="1">
        <f t="shared" si="151"/>
        <v>72004</v>
      </c>
      <c r="D1945" s="1">
        <f t="shared" si="152"/>
        <v>2790616</v>
      </c>
      <c r="F1945" s="1">
        <f t="shared" si="153"/>
        <v>2790087.8719246262</v>
      </c>
      <c r="H1945" s="5">
        <f t="shared" si="154"/>
        <v>1.8925143243420976E-4</v>
      </c>
    </row>
    <row r="1946" spans="1:8">
      <c r="A1946" s="3" t="s">
        <v>1990</v>
      </c>
      <c r="B1946" s="1">
        <f t="shared" si="150"/>
        <v>6</v>
      </c>
      <c r="C1946" s="1">
        <f t="shared" si="151"/>
        <v>71984</v>
      </c>
      <c r="D1946" s="1">
        <f t="shared" si="152"/>
        <v>2792807</v>
      </c>
      <c r="F1946" s="1">
        <f t="shared" si="153"/>
        <v>2792283.7846154813</v>
      </c>
      <c r="H1946" s="5">
        <f t="shared" si="154"/>
        <v>1.8734391045236126E-4</v>
      </c>
    </row>
    <row r="1947" spans="1:8">
      <c r="A1947" s="3" t="s">
        <v>1991</v>
      </c>
      <c r="B1947" s="1">
        <f t="shared" si="150"/>
        <v>6</v>
      </c>
      <c r="C1947" s="1">
        <f t="shared" si="151"/>
        <v>71964</v>
      </c>
      <c r="D1947" s="1">
        <f t="shared" si="152"/>
        <v>2794987</v>
      </c>
      <c r="F1947" s="1">
        <f t="shared" si="153"/>
        <v>2794480.1913721357</v>
      </c>
      <c r="H1947" s="5">
        <f t="shared" si="154"/>
        <v>1.8132772276377166E-4</v>
      </c>
    </row>
    <row r="1948" spans="1:8">
      <c r="A1948" s="3" t="s">
        <v>1992</v>
      </c>
      <c r="B1948" s="1">
        <f t="shared" si="150"/>
        <v>6</v>
      </c>
      <c r="C1948" s="1">
        <f t="shared" si="151"/>
        <v>71944</v>
      </c>
      <c r="D1948" s="1">
        <f t="shared" si="152"/>
        <v>2797167</v>
      </c>
      <c r="F1948" s="1">
        <f t="shared" si="153"/>
        <v>2796677.0924431025</v>
      </c>
      <c r="H1948" s="5">
        <f t="shared" si="154"/>
        <v>1.7514419299866435E-4</v>
      </c>
    </row>
    <row r="1949" spans="1:8">
      <c r="A1949" s="3" t="s">
        <v>1993</v>
      </c>
      <c r="B1949" s="1">
        <f t="shared" si="150"/>
        <v>6</v>
      </c>
      <c r="C1949" s="1">
        <f t="shared" si="151"/>
        <v>71924</v>
      </c>
      <c r="D1949" s="1">
        <f t="shared" si="152"/>
        <v>2799358</v>
      </c>
      <c r="F1949" s="1">
        <f t="shared" si="153"/>
        <v>2798874.4880770999</v>
      </c>
      <c r="H1949" s="5">
        <f t="shared" si="154"/>
        <v>1.7272243239346282E-4</v>
      </c>
    </row>
    <row r="1950" spans="1:8">
      <c r="A1950" s="3" t="s">
        <v>1994</v>
      </c>
      <c r="B1950" s="1">
        <f t="shared" si="150"/>
        <v>6</v>
      </c>
      <c r="C1950" s="1">
        <f t="shared" si="151"/>
        <v>71904</v>
      </c>
      <c r="D1950" s="1">
        <f t="shared" si="152"/>
        <v>2801538</v>
      </c>
      <c r="F1950" s="1">
        <f t="shared" si="153"/>
        <v>2801072.3785230354</v>
      </c>
      <c r="H1950" s="5">
        <f t="shared" si="154"/>
        <v>1.6620209219527253E-4</v>
      </c>
    </row>
    <row r="1951" spans="1:8">
      <c r="A1951" s="3" t="s">
        <v>1995</v>
      </c>
      <c r="B1951" s="1">
        <f t="shared" si="150"/>
        <v>6</v>
      </c>
      <c r="C1951" s="1">
        <f t="shared" si="151"/>
        <v>71884</v>
      </c>
      <c r="D1951" s="1">
        <f t="shared" si="152"/>
        <v>2803729</v>
      </c>
      <c r="F1951" s="1">
        <f t="shared" si="153"/>
        <v>2803270.7640300002</v>
      </c>
      <c r="H1951" s="5">
        <f t="shared" si="154"/>
        <v>1.6343803912568052E-4</v>
      </c>
    </row>
    <row r="1952" spans="1:8">
      <c r="A1952" s="3" t="s">
        <v>1996</v>
      </c>
      <c r="B1952" s="1">
        <f t="shared" si="150"/>
        <v>6</v>
      </c>
      <c r="C1952" s="1">
        <f t="shared" si="151"/>
        <v>71864</v>
      </c>
      <c r="D1952" s="1">
        <f t="shared" si="152"/>
        <v>2805909</v>
      </c>
      <c r="F1952" s="1">
        <f t="shared" si="153"/>
        <v>2805469.6448472943</v>
      </c>
      <c r="H1952" s="5">
        <f t="shared" si="154"/>
        <v>1.5658211036269682E-4</v>
      </c>
    </row>
    <row r="1953" spans="1:8">
      <c r="A1953" s="3" t="s">
        <v>1997</v>
      </c>
      <c r="B1953" s="1">
        <f t="shared" si="150"/>
        <v>6</v>
      </c>
      <c r="C1953" s="1">
        <f t="shared" si="151"/>
        <v>71844</v>
      </c>
      <c r="D1953" s="1">
        <f t="shared" si="152"/>
        <v>2808089</v>
      </c>
      <c r="F1953" s="1">
        <f t="shared" si="153"/>
        <v>2807669.0212244098</v>
      </c>
      <c r="H1953" s="5">
        <f t="shared" si="154"/>
        <v>1.4956035068339804E-4</v>
      </c>
    </row>
    <row r="1954" spans="1:8">
      <c r="A1954" s="3" t="s">
        <v>1998</v>
      </c>
      <c r="B1954" s="1">
        <f t="shared" si="150"/>
        <v>6</v>
      </c>
      <c r="C1954" s="1">
        <f t="shared" si="151"/>
        <v>71824</v>
      </c>
      <c r="D1954" s="1">
        <f t="shared" si="152"/>
        <v>2810280</v>
      </c>
      <c r="F1954" s="1">
        <f t="shared" si="153"/>
        <v>2809868.8934110254</v>
      </c>
      <c r="H1954" s="5">
        <f t="shared" si="154"/>
        <v>1.46286700604422E-4</v>
      </c>
    </row>
    <row r="1955" spans="1:8">
      <c r="A1955" s="3" t="s">
        <v>1999</v>
      </c>
      <c r="B1955" s="1">
        <f t="shared" si="150"/>
        <v>6</v>
      </c>
      <c r="C1955" s="1">
        <f t="shared" si="151"/>
        <v>71804</v>
      </c>
      <c r="D1955" s="1">
        <f t="shared" si="152"/>
        <v>2812460</v>
      </c>
      <c r="F1955" s="1">
        <f t="shared" si="153"/>
        <v>2812069.2616570261</v>
      </c>
      <c r="H1955" s="5">
        <f t="shared" si="154"/>
        <v>1.3893116452282675E-4</v>
      </c>
    </row>
    <row r="1956" spans="1:8">
      <c r="A1956" s="3" t="s">
        <v>2000</v>
      </c>
      <c r="B1956" s="1">
        <f t="shared" si="150"/>
        <v>6</v>
      </c>
      <c r="C1956" s="1">
        <f t="shared" si="151"/>
        <v>71784</v>
      </c>
      <c r="D1956" s="1">
        <f t="shared" si="152"/>
        <v>2814651</v>
      </c>
      <c r="F1956" s="1">
        <f t="shared" si="153"/>
        <v>2814270.1262124847</v>
      </c>
      <c r="H1956" s="5">
        <f t="shared" si="154"/>
        <v>1.3531829968096615E-4</v>
      </c>
    </row>
    <row r="1957" spans="1:8">
      <c r="A1957" s="3" t="s">
        <v>2001</v>
      </c>
      <c r="B1957" s="1">
        <f t="shared" si="150"/>
        <v>6</v>
      </c>
      <c r="C1957" s="1">
        <f t="shared" si="151"/>
        <v>71764</v>
      </c>
      <c r="D1957" s="1">
        <f t="shared" si="152"/>
        <v>2816831</v>
      </c>
      <c r="F1957" s="1">
        <f t="shared" si="153"/>
        <v>2816471.48732768</v>
      </c>
      <c r="H1957" s="5">
        <f t="shared" si="154"/>
        <v>1.2763018879017175E-4</v>
      </c>
    </row>
    <row r="1958" spans="1:8">
      <c r="A1958" s="3" t="s">
        <v>2002</v>
      </c>
      <c r="B1958" s="1">
        <f t="shared" si="150"/>
        <v>6</v>
      </c>
      <c r="C1958" s="1">
        <f t="shared" si="151"/>
        <v>71744</v>
      </c>
      <c r="D1958" s="1">
        <f t="shared" si="152"/>
        <v>2819011</v>
      </c>
      <c r="F1958" s="1">
        <f t="shared" si="153"/>
        <v>2818673.3452530676</v>
      </c>
      <c r="H1958" s="5">
        <f t="shared" si="154"/>
        <v>1.197777330178716E-4</v>
      </c>
    </row>
    <row r="1959" spans="1:8">
      <c r="A1959" s="3" t="s">
        <v>2003</v>
      </c>
      <c r="B1959" s="1">
        <f t="shared" si="150"/>
        <v>6</v>
      </c>
      <c r="C1959" s="1">
        <f t="shared" si="151"/>
        <v>71724</v>
      </c>
      <c r="D1959" s="1">
        <f t="shared" si="152"/>
        <v>2821203</v>
      </c>
      <c r="F1959" s="1">
        <f t="shared" si="153"/>
        <v>2820875.7002393212</v>
      </c>
      <c r="H1959" s="5">
        <f t="shared" si="154"/>
        <v>1.1601425373458878E-4</v>
      </c>
    </row>
    <row r="1960" spans="1:8">
      <c r="A1960" s="3" t="s">
        <v>2004</v>
      </c>
      <c r="B1960" s="1">
        <f t="shared" si="150"/>
        <v>6</v>
      </c>
      <c r="C1960" s="1">
        <f t="shared" si="151"/>
        <v>71704</v>
      </c>
      <c r="D1960" s="1">
        <f t="shared" si="152"/>
        <v>2823383</v>
      </c>
      <c r="F1960" s="1">
        <f t="shared" si="153"/>
        <v>2823078.552537296</v>
      </c>
      <c r="H1960" s="5">
        <f t="shared" si="154"/>
        <v>1.0783073451389083E-4</v>
      </c>
    </row>
    <row r="1961" spans="1:8">
      <c r="A1961" s="3" t="s">
        <v>2005</v>
      </c>
      <c r="B1961" s="1">
        <f t="shared" si="150"/>
        <v>6</v>
      </c>
      <c r="C1961" s="1">
        <f t="shared" si="151"/>
        <v>71684</v>
      </c>
      <c r="D1961" s="1">
        <f t="shared" si="152"/>
        <v>2825563</v>
      </c>
      <c r="F1961" s="1">
        <f t="shared" si="153"/>
        <v>2825281.9023980522</v>
      </c>
      <c r="H1961" s="5">
        <f t="shared" si="154"/>
        <v>9.9483749591794732E-5</v>
      </c>
    </row>
    <row r="1962" spans="1:8">
      <c r="A1962" s="3" t="s">
        <v>2006</v>
      </c>
      <c r="B1962" s="1">
        <f t="shared" si="150"/>
        <v>6</v>
      </c>
      <c r="C1962" s="1">
        <f t="shared" si="151"/>
        <v>71664</v>
      </c>
      <c r="D1962" s="1">
        <f t="shared" si="152"/>
        <v>2827754</v>
      </c>
      <c r="F1962" s="1">
        <f t="shared" si="153"/>
        <v>2827485.7500728443</v>
      </c>
      <c r="H1962" s="5">
        <f t="shared" si="154"/>
        <v>9.486324735308428E-5</v>
      </c>
    </row>
    <row r="1963" spans="1:8">
      <c r="A1963" s="3" t="s">
        <v>2007</v>
      </c>
      <c r="B1963" s="1">
        <f t="shared" si="150"/>
        <v>6</v>
      </c>
      <c r="C1963" s="1">
        <f t="shared" si="151"/>
        <v>71644</v>
      </c>
      <c r="D1963" s="1">
        <f t="shared" si="152"/>
        <v>2829934</v>
      </c>
      <c r="F1963" s="1">
        <f t="shared" si="153"/>
        <v>2829690.0958131184</v>
      </c>
      <c r="H1963" s="5">
        <f t="shared" si="154"/>
        <v>8.6187235066829466E-5</v>
      </c>
    </row>
    <row r="1964" spans="1:8">
      <c r="A1964" s="3" t="s">
        <v>2008</v>
      </c>
      <c r="B1964" s="1">
        <f t="shared" si="150"/>
        <v>6</v>
      </c>
      <c r="C1964" s="1">
        <f t="shared" si="151"/>
        <v>71624</v>
      </c>
      <c r="D1964" s="1">
        <f t="shared" si="152"/>
        <v>2832125</v>
      </c>
      <c r="F1964" s="1">
        <f t="shared" si="153"/>
        <v>2831894.9398705252</v>
      </c>
      <c r="H1964" s="5">
        <f t="shared" si="154"/>
        <v>8.1232335957928588E-5</v>
      </c>
    </row>
    <row r="1965" spans="1:8">
      <c r="A1965" s="3" t="s">
        <v>2009</v>
      </c>
      <c r="B1965" s="1">
        <f t="shared" si="150"/>
        <v>6</v>
      </c>
      <c r="C1965" s="1">
        <f t="shared" si="151"/>
        <v>71604</v>
      </c>
      <c r="D1965" s="1">
        <f t="shared" si="152"/>
        <v>2834305</v>
      </c>
      <c r="F1965" s="1">
        <f t="shared" si="153"/>
        <v>2834100.282496905</v>
      </c>
      <c r="H1965" s="5">
        <f t="shared" si="154"/>
        <v>7.2228466271288968E-5</v>
      </c>
    </row>
    <row r="1966" spans="1:8">
      <c r="A1966" s="3" t="s">
        <v>2010</v>
      </c>
      <c r="B1966" s="1">
        <f t="shared" si="150"/>
        <v>6</v>
      </c>
      <c r="C1966" s="1">
        <f t="shared" si="151"/>
        <v>71584</v>
      </c>
      <c r="D1966" s="1">
        <f t="shared" si="152"/>
        <v>2836485</v>
      </c>
      <c r="F1966" s="1">
        <f t="shared" si="153"/>
        <v>2836306.1239443137</v>
      </c>
      <c r="H1966" s="5">
        <f t="shared" si="154"/>
        <v>6.3062577692555739E-5</v>
      </c>
    </row>
    <row r="1967" spans="1:8">
      <c r="A1967" s="3" t="s">
        <v>2011</v>
      </c>
      <c r="B1967" s="1">
        <f t="shared" si="150"/>
        <v>6</v>
      </c>
      <c r="C1967" s="1">
        <f t="shared" si="151"/>
        <v>71564</v>
      </c>
      <c r="D1967" s="1">
        <f t="shared" si="152"/>
        <v>2838676</v>
      </c>
      <c r="F1967" s="1">
        <f t="shared" si="153"/>
        <v>2838512.464464983</v>
      </c>
      <c r="H1967" s="5">
        <f t="shared" si="154"/>
        <v>5.7609792388081084E-5</v>
      </c>
    </row>
    <row r="1968" spans="1:8">
      <c r="A1968" s="3" t="s">
        <v>2012</v>
      </c>
      <c r="B1968" s="1">
        <f t="shared" si="150"/>
        <v>6</v>
      </c>
      <c r="C1968" s="1">
        <f t="shared" si="151"/>
        <v>71544</v>
      </c>
      <c r="D1968" s="1">
        <f t="shared" si="152"/>
        <v>2840856</v>
      </c>
      <c r="F1968" s="1">
        <f t="shared" si="153"/>
        <v>2840719.3043113495</v>
      </c>
      <c r="H1968" s="5">
        <f t="shared" si="154"/>
        <v>4.8117781630071248E-5</v>
      </c>
    </row>
    <row r="1969" spans="1:8">
      <c r="A1969" s="3" t="s">
        <v>2013</v>
      </c>
      <c r="B1969" s="1">
        <f t="shared" si="150"/>
        <v>6</v>
      </c>
      <c r="C1969" s="1">
        <f t="shared" si="151"/>
        <v>71524</v>
      </c>
      <c r="D1969" s="1">
        <f t="shared" si="152"/>
        <v>2843047</v>
      </c>
      <c r="F1969" s="1">
        <f t="shared" si="153"/>
        <v>2842926.6437360579</v>
      </c>
      <c r="H1969" s="5">
        <f t="shared" si="154"/>
        <v>4.2333547050782206E-5</v>
      </c>
    </row>
    <row r="1970" spans="1:8">
      <c r="A1970" s="3" t="s">
        <v>2014</v>
      </c>
      <c r="B1970" s="1">
        <f t="shared" si="150"/>
        <v>6</v>
      </c>
      <c r="C1970" s="1">
        <f t="shared" si="151"/>
        <v>71504</v>
      </c>
      <c r="D1970" s="1">
        <f t="shared" si="152"/>
        <v>2845227</v>
      </c>
      <c r="F1970" s="1">
        <f t="shared" si="153"/>
        <v>2845134.4829919375</v>
      </c>
      <c r="H1970" s="5">
        <f t="shared" si="154"/>
        <v>3.251656478110607E-5</v>
      </c>
    </row>
    <row r="1971" spans="1:8">
      <c r="A1971" s="3" t="s">
        <v>2015</v>
      </c>
      <c r="B1971" s="1">
        <f t="shared" si="150"/>
        <v>6</v>
      </c>
      <c r="C1971" s="1">
        <f t="shared" si="151"/>
        <v>71484</v>
      </c>
      <c r="D1971" s="1">
        <f t="shared" si="152"/>
        <v>2847407</v>
      </c>
      <c r="F1971" s="1">
        <f t="shared" si="153"/>
        <v>2847342.8223320334</v>
      </c>
      <c r="H1971" s="5">
        <f t="shared" si="154"/>
        <v>2.2538986511790606E-5</v>
      </c>
    </row>
    <row r="1972" spans="1:8">
      <c r="A1972" s="3" t="s">
        <v>2016</v>
      </c>
      <c r="B1972" s="1">
        <f t="shared" si="150"/>
        <v>6</v>
      </c>
      <c r="C1972" s="1">
        <f t="shared" si="151"/>
        <v>71464</v>
      </c>
      <c r="D1972" s="1">
        <f t="shared" si="152"/>
        <v>2849598</v>
      </c>
      <c r="F1972" s="1">
        <f t="shared" si="153"/>
        <v>2849551.6620095675</v>
      </c>
      <c r="H1972" s="5">
        <f t="shared" si="154"/>
        <v>1.626123770177829E-5</v>
      </c>
    </row>
    <row r="1973" spans="1:8">
      <c r="A1973" s="3" t="s">
        <v>2017</v>
      </c>
      <c r="B1973" s="1">
        <f t="shared" si="150"/>
        <v>6</v>
      </c>
      <c r="C1973" s="1">
        <f t="shared" si="151"/>
        <v>71444</v>
      </c>
      <c r="D1973" s="1">
        <f t="shared" si="152"/>
        <v>2851778</v>
      </c>
      <c r="F1973" s="1">
        <f t="shared" si="153"/>
        <v>2851761.0022779736</v>
      </c>
      <c r="H1973" s="5">
        <f t="shared" si="154"/>
        <v>5.9603945420808862E-6</v>
      </c>
    </row>
    <row r="1974" spans="1:8">
      <c r="A1974" s="3" t="s">
        <v>2018</v>
      </c>
      <c r="B1974" s="1">
        <f t="shared" si="150"/>
        <v>6</v>
      </c>
      <c r="C1974" s="1">
        <f t="shared" si="151"/>
        <v>71424</v>
      </c>
      <c r="D1974" s="1">
        <f t="shared" si="152"/>
        <v>2853985</v>
      </c>
      <c r="F1974" s="1">
        <f t="shared" si="153"/>
        <v>2853970.8433908923</v>
      </c>
      <c r="H1974" s="5">
        <f t="shared" si="154"/>
        <v>4.9602955543705459E-6</v>
      </c>
    </row>
    <row r="1975" spans="1:8">
      <c r="A1975" s="3" t="s">
        <v>2019</v>
      </c>
      <c r="B1975" s="1">
        <f t="shared" si="150"/>
        <v>6</v>
      </c>
      <c r="C1975" s="1">
        <f t="shared" si="151"/>
        <v>71404</v>
      </c>
      <c r="D1975" s="1">
        <f t="shared" si="152"/>
        <v>2856228</v>
      </c>
      <c r="F1975" s="1">
        <f t="shared" si="153"/>
        <v>2856181.1856021462</v>
      </c>
      <c r="H1975" s="5">
        <f t="shared" si="154"/>
        <v>1.6390287418861227E-5</v>
      </c>
    </row>
    <row r="1976" spans="1:8">
      <c r="A1976" s="3" t="s">
        <v>2020</v>
      </c>
      <c r="B1976" s="1">
        <f t="shared" si="150"/>
        <v>6</v>
      </c>
      <c r="C1976" s="1">
        <f t="shared" si="151"/>
        <v>71384</v>
      </c>
      <c r="D1976" s="1">
        <f t="shared" si="152"/>
        <v>2858461</v>
      </c>
      <c r="F1976" s="1">
        <f t="shared" si="153"/>
        <v>2858392.029165775</v>
      </c>
      <c r="H1976" s="5">
        <f t="shared" si="154"/>
        <v>2.4128660221339567E-5</v>
      </c>
    </row>
    <row r="1977" spans="1:8">
      <c r="A1977" s="3" t="s">
        <v>2021</v>
      </c>
      <c r="B1977" s="1">
        <f t="shared" si="150"/>
        <v>6</v>
      </c>
      <c r="C1977" s="1">
        <f t="shared" si="151"/>
        <v>71364</v>
      </c>
      <c r="D1977" s="1">
        <f t="shared" si="152"/>
        <v>2860704</v>
      </c>
      <c r="F1977" s="1">
        <f t="shared" si="153"/>
        <v>2860603.3743360038</v>
      </c>
      <c r="H1977" s="5">
        <f t="shared" si="154"/>
        <v>3.5175140104047275E-5</v>
      </c>
    </row>
    <row r="1978" spans="1:8">
      <c r="A1978" s="3" t="s">
        <v>2022</v>
      </c>
      <c r="B1978" s="1">
        <f t="shared" si="150"/>
        <v>6</v>
      </c>
      <c r="C1978" s="1">
        <f t="shared" si="151"/>
        <v>71344</v>
      </c>
      <c r="D1978" s="1">
        <f t="shared" si="152"/>
        <v>2862937</v>
      </c>
      <c r="F1978" s="1">
        <f t="shared" si="153"/>
        <v>2862815.221367267</v>
      </c>
      <c r="H1978" s="5">
        <f t="shared" si="154"/>
        <v>4.2536260047999506E-5</v>
      </c>
    </row>
    <row r="1979" spans="1:8">
      <c r="A1979" s="3" t="s">
        <v>2023</v>
      </c>
      <c r="B1979" s="1">
        <f t="shared" si="150"/>
        <v>6</v>
      </c>
      <c r="C1979" s="1">
        <f t="shared" si="151"/>
        <v>71324</v>
      </c>
      <c r="D1979" s="1">
        <f t="shared" si="152"/>
        <v>2865169</v>
      </c>
      <c r="F1979" s="1">
        <f t="shared" si="153"/>
        <v>2865027.5705141928</v>
      </c>
      <c r="H1979" s="5">
        <f t="shared" si="154"/>
        <v>4.9361655737303911E-5</v>
      </c>
    </row>
    <row r="1980" spans="1:8">
      <c r="A1980" s="3" t="s">
        <v>2024</v>
      </c>
      <c r="B1980" s="1">
        <f t="shared" si="150"/>
        <v>6</v>
      </c>
      <c r="C1980" s="1">
        <f t="shared" si="151"/>
        <v>71304</v>
      </c>
      <c r="D1980" s="1">
        <f t="shared" si="152"/>
        <v>2867413</v>
      </c>
      <c r="F1980" s="1">
        <f t="shared" si="153"/>
        <v>2867240.4220316242</v>
      </c>
      <c r="H1980" s="5">
        <f t="shared" si="154"/>
        <v>6.0185947533807418E-5</v>
      </c>
    </row>
    <row r="1981" spans="1:8">
      <c r="A1981" s="3" t="s">
        <v>2025</v>
      </c>
      <c r="B1981" s="1">
        <f t="shared" si="150"/>
        <v>6</v>
      </c>
      <c r="C1981" s="1">
        <f t="shared" si="151"/>
        <v>71284</v>
      </c>
      <c r="D1981" s="1">
        <f t="shared" si="152"/>
        <v>2869645</v>
      </c>
      <c r="F1981" s="1">
        <f t="shared" si="153"/>
        <v>2869453.7761745839</v>
      </c>
      <c r="H1981" s="5">
        <f t="shared" si="154"/>
        <v>6.6636753123143117E-5</v>
      </c>
    </row>
    <row r="1982" spans="1:8">
      <c r="A1982" s="3" t="s">
        <v>2026</v>
      </c>
      <c r="B1982" s="1">
        <f t="shared" si="150"/>
        <v>6</v>
      </c>
      <c r="C1982" s="1">
        <f t="shared" si="151"/>
        <v>71264</v>
      </c>
      <c r="D1982" s="1">
        <f t="shared" si="152"/>
        <v>2871889</v>
      </c>
      <c r="F1982" s="1">
        <f t="shared" si="153"/>
        <v>2871667.6331983111</v>
      </c>
      <c r="H1982" s="5">
        <f t="shared" si="154"/>
        <v>7.7080556278084997E-5</v>
      </c>
    </row>
    <row r="1983" spans="1:8">
      <c r="A1983" s="3" t="s">
        <v>2027</v>
      </c>
      <c r="B1983" s="1">
        <f t="shared" si="150"/>
        <v>6</v>
      </c>
      <c r="C1983" s="1">
        <f t="shared" si="151"/>
        <v>71244</v>
      </c>
      <c r="D1983" s="1">
        <f t="shared" si="152"/>
        <v>2874121</v>
      </c>
      <c r="F1983" s="1">
        <f t="shared" si="153"/>
        <v>2873881.9933582395</v>
      </c>
      <c r="H1983" s="5">
        <f t="shared" si="154"/>
        <v>8.3158169666645377E-5</v>
      </c>
    </row>
    <row r="1984" spans="1:8">
      <c r="A1984" s="3" t="s">
        <v>2028</v>
      </c>
      <c r="B1984" s="1">
        <f t="shared" si="150"/>
        <v>6</v>
      </c>
      <c r="C1984" s="1">
        <f t="shared" si="151"/>
        <v>71224</v>
      </c>
      <c r="D1984" s="1">
        <f t="shared" si="152"/>
        <v>2876353</v>
      </c>
      <c r="F1984" s="1">
        <f t="shared" si="153"/>
        <v>2876096.8569100071</v>
      </c>
      <c r="H1984" s="5">
        <f t="shared" si="154"/>
        <v>8.9051340358059497E-5</v>
      </c>
    </row>
    <row r="1985" spans="1:8">
      <c r="A1985" s="3" t="s">
        <v>2029</v>
      </c>
      <c r="B1985" s="1">
        <f t="shared" si="150"/>
        <v>6</v>
      </c>
      <c r="C1985" s="1">
        <f t="shared" si="151"/>
        <v>71204</v>
      </c>
      <c r="D1985" s="1">
        <f t="shared" si="152"/>
        <v>2878597</v>
      </c>
      <c r="F1985" s="1">
        <f t="shared" si="153"/>
        <v>2878312.2241094531</v>
      </c>
      <c r="H1985" s="5">
        <f t="shared" si="154"/>
        <v>9.8928710947329855E-5</v>
      </c>
    </row>
    <row r="1986" spans="1:8">
      <c r="A1986" s="3" t="s">
        <v>2030</v>
      </c>
      <c r="B1986" s="1">
        <f t="shared" si="150"/>
        <v>6</v>
      </c>
      <c r="C1986" s="1">
        <f t="shared" si="151"/>
        <v>71184</v>
      </c>
      <c r="D1986" s="1">
        <f t="shared" si="152"/>
        <v>2880830</v>
      </c>
      <c r="F1986" s="1">
        <f t="shared" si="153"/>
        <v>2880528.0952126221</v>
      </c>
      <c r="H1986" s="5">
        <f t="shared" si="154"/>
        <v>1.0479784901501303E-4</v>
      </c>
    </row>
    <row r="1987" spans="1:8">
      <c r="A1987" s="3" t="s">
        <v>2031</v>
      </c>
      <c r="B1987" s="1">
        <f t="shared" si="150"/>
        <v>6</v>
      </c>
      <c r="C1987" s="1">
        <f t="shared" si="151"/>
        <v>71164</v>
      </c>
      <c r="D1987" s="1">
        <f t="shared" si="152"/>
        <v>2883062</v>
      </c>
      <c r="F1987" s="1">
        <f t="shared" si="153"/>
        <v>2882744.470475757</v>
      </c>
      <c r="H1987" s="5">
        <f t="shared" si="154"/>
        <v>1.1013621082133201E-4</v>
      </c>
    </row>
    <row r="1988" spans="1:8">
      <c r="A1988" s="3" t="s">
        <v>2032</v>
      </c>
      <c r="B1988" s="1">
        <f t="shared" ref="B1988:B2051" si="155">IF(ISERROR(SEARCH(" ",A1988)), 0, SEARCH(" ",A1988))</f>
        <v>6</v>
      </c>
      <c r="C1988" s="1">
        <f t="shared" ref="C1988:C2051" si="156">IF(0=B1988,-1,LEFT(A1988,B1988-1)+0)</f>
        <v>71144</v>
      </c>
      <c r="D1988" s="1">
        <f t="shared" ref="D1988:D2051" si="157">IF(B1988=0,-1,RIGHT(A1988,LEN(A1988)-B1988)+0)</f>
        <v>2885306</v>
      </c>
      <c r="F1988" s="1">
        <f t="shared" ref="F1988:F2051" si="158">IF(C1988&lt;0,443300000,44330*(1-POWER(C1988/$A$1,1/5.255))*1000)</f>
        <v>2884961.3501552991</v>
      </c>
      <c r="H1988" s="5">
        <f t="shared" ref="H1988:H2051" si="159">IF(D1988&gt;0,ABS((F1988-D1988)/D1988),0)</f>
        <v>1.1945001490342314E-4</v>
      </c>
    </row>
    <row r="1989" spans="1:8">
      <c r="A1989" s="3" t="s">
        <v>2033</v>
      </c>
      <c r="B1989" s="1">
        <f t="shared" si="155"/>
        <v>6</v>
      </c>
      <c r="C1989" s="1">
        <f t="shared" si="156"/>
        <v>71124</v>
      </c>
      <c r="D1989" s="1">
        <f t="shared" si="157"/>
        <v>2887538</v>
      </c>
      <c r="F1989" s="1">
        <f t="shared" si="158"/>
        <v>2887178.7345078951</v>
      </c>
      <c r="H1989" s="5">
        <f t="shared" si="159"/>
        <v>1.2441931226703345E-4</v>
      </c>
    </row>
    <row r="1990" spans="1:8">
      <c r="A1990" s="3" t="s">
        <v>2034</v>
      </c>
      <c r="B1990" s="1">
        <f t="shared" si="155"/>
        <v>6</v>
      </c>
      <c r="C1990" s="1">
        <f t="shared" si="156"/>
        <v>71104</v>
      </c>
      <c r="D1990" s="1">
        <f t="shared" si="157"/>
        <v>2889782</v>
      </c>
      <c r="F1990" s="1">
        <f t="shared" si="158"/>
        <v>2889396.6237904052</v>
      </c>
      <c r="H1990" s="5">
        <f t="shared" si="159"/>
        <v>1.3335822895802347E-4</v>
      </c>
    </row>
    <row r="1991" spans="1:8">
      <c r="A1991" s="3" t="s">
        <v>2035</v>
      </c>
      <c r="B1991" s="1">
        <f t="shared" si="155"/>
        <v>6</v>
      </c>
      <c r="C1991" s="1">
        <f t="shared" si="156"/>
        <v>71084</v>
      </c>
      <c r="D1991" s="1">
        <f t="shared" si="157"/>
        <v>2892014</v>
      </c>
      <c r="F1991" s="1">
        <f t="shared" si="158"/>
        <v>2891615.0182598755</v>
      </c>
      <c r="H1991" s="5">
        <f t="shared" si="159"/>
        <v>1.3795982319744082E-4</v>
      </c>
    </row>
    <row r="1992" spans="1:8">
      <c r="A1992" s="3" t="s">
        <v>2036</v>
      </c>
      <c r="B1992" s="1">
        <f t="shared" si="155"/>
        <v>6</v>
      </c>
      <c r="C1992" s="1">
        <f t="shared" si="156"/>
        <v>71064</v>
      </c>
      <c r="D1992" s="1">
        <f t="shared" si="157"/>
        <v>2894246</v>
      </c>
      <c r="F1992" s="1">
        <f t="shared" si="158"/>
        <v>2893833.9181735637</v>
      </c>
      <c r="H1992" s="5">
        <f t="shared" si="159"/>
        <v>1.4237968245834438E-4</v>
      </c>
    </row>
    <row r="1993" spans="1:8">
      <c r="A1993" s="3" t="s">
        <v>2037</v>
      </c>
      <c r="B1993" s="1">
        <f t="shared" si="155"/>
        <v>6</v>
      </c>
      <c r="C1993" s="1">
        <f t="shared" si="156"/>
        <v>71044</v>
      </c>
      <c r="D1993" s="1">
        <f t="shared" si="157"/>
        <v>2896490</v>
      </c>
      <c r="F1993" s="1">
        <f t="shared" si="158"/>
        <v>2896053.3237889297</v>
      </c>
      <c r="H1993" s="5">
        <f t="shared" si="159"/>
        <v>1.5076047597964066E-4</v>
      </c>
    </row>
    <row r="1994" spans="1:8">
      <c r="A1994" s="3" t="s">
        <v>2038</v>
      </c>
      <c r="B1994" s="1">
        <f t="shared" si="155"/>
        <v>6</v>
      </c>
      <c r="C1994" s="1">
        <f t="shared" si="156"/>
        <v>71024</v>
      </c>
      <c r="D1994" s="1">
        <f t="shared" si="157"/>
        <v>2898722</v>
      </c>
      <c r="F1994" s="1">
        <f t="shared" si="158"/>
        <v>2898273.235363645</v>
      </c>
      <c r="H1994" s="5">
        <f t="shared" si="159"/>
        <v>1.548146515447106E-4</v>
      </c>
    </row>
    <row r="1995" spans="1:8">
      <c r="A1995" s="3" t="s">
        <v>2039</v>
      </c>
      <c r="B1995" s="1">
        <f t="shared" si="155"/>
        <v>6</v>
      </c>
      <c r="C1995" s="1">
        <f t="shared" si="156"/>
        <v>71004</v>
      </c>
      <c r="D1995" s="1">
        <f t="shared" si="157"/>
        <v>2900966</v>
      </c>
      <c r="F1995" s="1">
        <f t="shared" si="158"/>
        <v>2900493.6531555681</v>
      </c>
      <c r="H1995" s="5">
        <f t="shared" si="159"/>
        <v>1.6282398498705059E-4</v>
      </c>
    </row>
    <row r="1996" spans="1:8">
      <c r="A1996" s="3" t="s">
        <v>2040</v>
      </c>
      <c r="B1996" s="1">
        <f t="shared" si="155"/>
        <v>6</v>
      </c>
      <c r="C1996" s="1">
        <f t="shared" si="156"/>
        <v>70984</v>
      </c>
      <c r="D1996" s="1">
        <f t="shared" si="157"/>
        <v>2903198</v>
      </c>
      <c r="F1996" s="1">
        <f t="shared" si="158"/>
        <v>2902714.5774227781</v>
      </c>
      <c r="H1996" s="5">
        <f t="shared" si="159"/>
        <v>1.6651381587541665E-4</v>
      </c>
    </row>
    <row r="1997" spans="1:8">
      <c r="A1997" s="3" t="s">
        <v>2041</v>
      </c>
      <c r="B1997" s="1">
        <f t="shared" si="155"/>
        <v>6</v>
      </c>
      <c r="C1997" s="1">
        <f t="shared" si="156"/>
        <v>70964</v>
      </c>
      <c r="D1997" s="1">
        <f t="shared" si="157"/>
        <v>2905431</v>
      </c>
      <c r="F1997" s="1">
        <f t="shared" si="158"/>
        <v>2904936.0084235524</v>
      </c>
      <c r="H1997" s="5">
        <f t="shared" si="159"/>
        <v>1.7036769293355005E-4</v>
      </c>
    </row>
    <row r="1998" spans="1:8">
      <c r="A1998" s="3" t="s">
        <v>2042</v>
      </c>
      <c r="B1998" s="1">
        <f t="shared" si="155"/>
        <v>6</v>
      </c>
      <c r="C1998" s="1">
        <f t="shared" si="156"/>
        <v>70944</v>
      </c>
      <c r="D1998" s="1">
        <f t="shared" si="157"/>
        <v>2907674</v>
      </c>
      <c r="F1998" s="1">
        <f t="shared" si="158"/>
        <v>2907157.9464163692</v>
      </c>
      <c r="H1998" s="5">
        <f t="shared" si="159"/>
        <v>1.7747986315894639E-4</v>
      </c>
    </row>
    <row r="1999" spans="1:8">
      <c r="A1999" s="3" t="s">
        <v>2043</v>
      </c>
      <c r="B1999" s="1">
        <f t="shared" si="155"/>
        <v>6</v>
      </c>
      <c r="C1999" s="1">
        <f t="shared" si="156"/>
        <v>70924</v>
      </c>
      <c r="D1999" s="1">
        <f t="shared" si="157"/>
        <v>2909907</v>
      </c>
      <c r="F1999" s="1">
        <f t="shared" si="158"/>
        <v>2909380.3916599136</v>
      </c>
      <c r="H1999" s="5">
        <f t="shared" si="159"/>
        <v>1.8097084892624245E-4</v>
      </c>
    </row>
    <row r="2000" spans="1:8">
      <c r="A2000" s="3" t="s">
        <v>2044</v>
      </c>
      <c r="B2000" s="1">
        <f t="shared" si="155"/>
        <v>6</v>
      </c>
      <c r="C2000" s="1">
        <f t="shared" si="156"/>
        <v>70904</v>
      </c>
      <c r="D2000" s="1">
        <f t="shared" si="157"/>
        <v>2912139</v>
      </c>
      <c r="F2000" s="1">
        <f t="shared" si="158"/>
        <v>2911603.3444130775</v>
      </c>
      <c r="H2000" s="5">
        <f t="shared" si="159"/>
        <v>1.8393888029470478E-4</v>
      </c>
    </row>
    <row r="2001" spans="1:8">
      <c r="A2001" s="3" t="s">
        <v>2045</v>
      </c>
      <c r="B2001" s="1">
        <f t="shared" si="155"/>
        <v>6</v>
      </c>
      <c r="C2001" s="1">
        <f t="shared" si="156"/>
        <v>70884</v>
      </c>
      <c r="D2001" s="1">
        <f t="shared" si="157"/>
        <v>2914383</v>
      </c>
      <c r="F2001" s="1">
        <f t="shared" si="158"/>
        <v>2913826.8049349547</v>
      </c>
      <c r="H2001" s="5">
        <f t="shared" si="159"/>
        <v>1.9084487695860964E-4</v>
      </c>
    </row>
    <row r="2002" spans="1:8">
      <c r="A2002" s="3" t="s">
        <v>2046</v>
      </c>
      <c r="B2002" s="1">
        <f t="shared" si="155"/>
        <v>6</v>
      </c>
      <c r="C2002" s="1">
        <f t="shared" si="156"/>
        <v>70864</v>
      </c>
      <c r="D2002" s="1">
        <f t="shared" si="157"/>
        <v>2916615</v>
      </c>
      <c r="F2002" s="1">
        <f t="shared" si="158"/>
        <v>2916050.7734848512</v>
      </c>
      <c r="H2002" s="5">
        <f t="shared" si="159"/>
        <v>1.9345251778132058E-4</v>
      </c>
    </row>
    <row r="2003" spans="1:8">
      <c r="A2003" s="3" t="s">
        <v>2047</v>
      </c>
      <c r="B2003" s="1">
        <f t="shared" si="155"/>
        <v>6</v>
      </c>
      <c r="C2003" s="1">
        <f t="shared" si="156"/>
        <v>70844</v>
      </c>
      <c r="D2003" s="1">
        <f t="shared" si="157"/>
        <v>2918859</v>
      </c>
      <c r="F2003" s="1">
        <f t="shared" si="158"/>
        <v>2918275.250322273</v>
      </c>
      <c r="H2003" s="5">
        <f t="shared" si="159"/>
        <v>1.999924209175568E-4</v>
      </c>
    </row>
    <row r="2004" spans="1:8">
      <c r="A2004" s="3" t="s">
        <v>2048</v>
      </c>
      <c r="B2004" s="1">
        <f t="shared" si="155"/>
        <v>6</v>
      </c>
      <c r="C2004" s="1">
        <f t="shared" si="156"/>
        <v>70824</v>
      </c>
      <c r="D2004" s="1">
        <f t="shared" si="157"/>
        <v>2921091</v>
      </c>
      <c r="F2004" s="1">
        <f t="shared" si="158"/>
        <v>2920500.2357069347</v>
      </c>
      <c r="H2004" s="5">
        <f t="shared" si="159"/>
        <v>2.0224097539764925E-4</v>
      </c>
    </row>
    <row r="2005" spans="1:8">
      <c r="A2005" s="3" t="s">
        <v>2049</v>
      </c>
      <c r="B2005" s="1">
        <f t="shared" si="155"/>
        <v>6</v>
      </c>
      <c r="C2005" s="1">
        <f t="shared" si="156"/>
        <v>70804</v>
      </c>
      <c r="D2005" s="1">
        <f t="shared" si="157"/>
        <v>2923324</v>
      </c>
      <c r="F2005" s="1">
        <f t="shared" si="158"/>
        <v>2922725.7298987517</v>
      </c>
      <c r="H2005" s="5">
        <f t="shared" si="159"/>
        <v>2.0465405177403758E-4</v>
      </c>
    </row>
    <row r="2006" spans="1:8">
      <c r="A2006" s="3" t="s">
        <v>2050</v>
      </c>
      <c r="B2006" s="1">
        <f t="shared" si="155"/>
        <v>6</v>
      </c>
      <c r="C2006" s="1">
        <f t="shared" si="156"/>
        <v>70784</v>
      </c>
      <c r="D2006" s="1">
        <f t="shared" si="157"/>
        <v>2925567</v>
      </c>
      <c r="F2006" s="1">
        <f t="shared" si="158"/>
        <v>2924951.7331578452</v>
      </c>
      <c r="H2006" s="5">
        <f t="shared" si="159"/>
        <v>2.1030687116541374E-4</v>
      </c>
    </row>
    <row r="2007" spans="1:8">
      <c r="A2007" s="3" t="s">
        <v>2051</v>
      </c>
      <c r="B2007" s="1">
        <f t="shared" si="155"/>
        <v>6</v>
      </c>
      <c r="C2007" s="1">
        <f t="shared" si="156"/>
        <v>70764</v>
      </c>
      <c r="D2007" s="1">
        <f t="shared" si="157"/>
        <v>2927800</v>
      </c>
      <c r="F2007" s="1">
        <f t="shared" si="158"/>
        <v>2927178.2457445613</v>
      </c>
      <c r="H2007" s="5">
        <f t="shared" si="159"/>
        <v>2.1236227045518449E-4</v>
      </c>
    </row>
    <row r="2008" spans="1:8">
      <c r="A2008" s="3" t="s">
        <v>2052</v>
      </c>
      <c r="B2008" s="1">
        <f t="shared" si="155"/>
        <v>6</v>
      </c>
      <c r="C2008" s="1">
        <f t="shared" si="156"/>
        <v>70744</v>
      </c>
      <c r="D2008" s="1">
        <f t="shared" si="157"/>
        <v>2930043</v>
      </c>
      <c r="F2008" s="1">
        <f t="shared" si="158"/>
        <v>2929405.2679194235</v>
      </c>
      <c r="H2008" s="5">
        <f t="shared" si="159"/>
        <v>2.1765280597468219E-4</v>
      </c>
    </row>
    <row r="2009" spans="1:8">
      <c r="A2009" s="3" t="s">
        <v>2053</v>
      </c>
      <c r="B2009" s="1">
        <f t="shared" si="155"/>
        <v>6</v>
      </c>
      <c r="C2009" s="1">
        <f t="shared" si="156"/>
        <v>70724</v>
      </c>
      <c r="D2009" s="1">
        <f t="shared" si="157"/>
        <v>2932276</v>
      </c>
      <c r="F2009" s="1">
        <f t="shared" si="158"/>
        <v>2931632.799943191</v>
      </c>
      <c r="H2009" s="5">
        <f t="shared" si="159"/>
        <v>2.1935181299748068E-4</v>
      </c>
    </row>
    <row r="2010" spans="1:8">
      <c r="A2010" s="3" t="s">
        <v>2054</v>
      </c>
      <c r="B2010" s="1">
        <f t="shared" si="155"/>
        <v>6</v>
      </c>
      <c r="C2010" s="1">
        <f t="shared" si="156"/>
        <v>70704</v>
      </c>
      <c r="D2010" s="1">
        <f t="shared" si="157"/>
        <v>2934508</v>
      </c>
      <c r="F2010" s="1">
        <f t="shared" si="158"/>
        <v>2933860.8420768064</v>
      </c>
      <c r="H2010" s="5">
        <f t="shared" si="159"/>
        <v>2.2053370554575024E-4</v>
      </c>
    </row>
    <row r="2011" spans="1:8">
      <c r="A2011" s="3" t="s">
        <v>2055</v>
      </c>
      <c r="B2011" s="1">
        <f t="shared" si="155"/>
        <v>6</v>
      </c>
      <c r="C2011" s="1">
        <f t="shared" si="156"/>
        <v>70684</v>
      </c>
      <c r="D2011" s="1">
        <f t="shared" si="157"/>
        <v>2936752</v>
      </c>
      <c r="F2011" s="1">
        <f t="shared" si="158"/>
        <v>2936089.3945814362</v>
      </c>
      <c r="H2011" s="5">
        <f t="shared" si="159"/>
        <v>2.256252548951428E-4</v>
      </c>
    </row>
    <row r="2012" spans="1:8">
      <c r="A2012" s="3" t="s">
        <v>2056</v>
      </c>
      <c r="B2012" s="1">
        <f t="shared" si="155"/>
        <v>6</v>
      </c>
      <c r="C2012" s="1">
        <f t="shared" si="156"/>
        <v>70664</v>
      </c>
      <c r="D2012" s="1">
        <f t="shared" si="157"/>
        <v>2938984</v>
      </c>
      <c r="F2012" s="1">
        <f t="shared" si="158"/>
        <v>2938318.4577184436</v>
      </c>
      <c r="H2012" s="5">
        <f t="shared" si="159"/>
        <v>2.2645318298990699E-4</v>
      </c>
    </row>
    <row r="2013" spans="1:8">
      <c r="A2013" s="3" t="s">
        <v>2057</v>
      </c>
      <c r="B2013" s="1">
        <f t="shared" si="155"/>
        <v>6</v>
      </c>
      <c r="C2013" s="1">
        <f t="shared" si="156"/>
        <v>70644</v>
      </c>
      <c r="D2013" s="1">
        <f t="shared" si="157"/>
        <v>2941216</v>
      </c>
      <c r="F2013" s="1">
        <f t="shared" si="158"/>
        <v>2940548.0317494059</v>
      </c>
      <c r="H2013" s="5">
        <f t="shared" si="159"/>
        <v>2.2710615289529972E-4</v>
      </c>
    </row>
    <row r="2014" spans="1:8">
      <c r="A2014" s="3" t="s">
        <v>2058</v>
      </c>
      <c r="B2014" s="1">
        <f t="shared" si="155"/>
        <v>6</v>
      </c>
      <c r="C2014" s="1">
        <f t="shared" si="156"/>
        <v>70624</v>
      </c>
      <c r="D2014" s="1">
        <f t="shared" si="157"/>
        <v>2943460</v>
      </c>
      <c r="F2014" s="1">
        <f t="shared" si="158"/>
        <v>2942778.1169361104</v>
      </c>
      <c r="H2014" s="5">
        <f t="shared" si="159"/>
        <v>2.3166038060295512E-4</v>
      </c>
    </row>
    <row r="2015" spans="1:8">
      <c r="A2015" s="3" t="s">
        <v>2059</v>
      </c>
      <c r="B2015" s="1">
        <f t="shared" si="155"/>
        <v>6</v>
      </c>
      <c r="C2015" s="1">
        <f t="shared" si="156"/>
        <v>70604</v>
      </c>
      <c r="D2015" s="1">
        <f t="shared" si="157"/>
        <v>2945692</v>
      </c>
      <c r="F2015" s="1">
        <f t="shared" si="158"/>
        <v>2945008.7135405494</v>
      </c>
      <c r="H2015" s="5">
        <f t="shared" si="159"/>
        <v>2.3196127071350636E-4</v>
      </c>
    </row>
    <row r="2016" spans="1:8">
      <c r="A2016" s="3" t="s">
        <v>2060</v>
      </c>
      <c r="B2016" s="1">
        <f t="shared" si="155"/>
        <v>6</v>
      </c>
      <c r="C2016" s="1">
        <f t="shared" si="156"/>
        <v>70584</v>
      </c>
      <c r="D2016" s="1">
        <f t="shared" si="157"/>
        <v>2947936</v>
      </c>
      <c r="F2016" s="1">
        <f t="shared" si="158"/>
        <v>2947239.8218249218</v>
      </c>
      <c r="H2016" s="5">
        <f t="shared" si="159"/>
        <v>2.3615783215043994E-4</v>
      </c>
    </row>
    <row r="2017" spans="1:8">
      <c r="A2017" s="3" t="s">
        <v>2061</v>
      </c>
      <c r="B2017" s="1">
        <f t="shared" si="155"/>
        <v>6</v>
      </c>
      <c r="C2017" s="1">
        <f t="shared" si="156"/>
        <v>70564</v>
      </c>
      <c r="D2017" s="1">
        <f t="shared" si="157"/>
        <v>2950168</v>
      </c>
      <c r="F2017" s="1">
        <f t="shared" si="158"/>
        <v>2949471.4420516333</v>
      </c>
      <c r="H2017" s="5">
        <f t="shared" si="159"/>
        <v>2.3610789228502879E-4</v>
      </c>
    </row>
    <row r="2018" spans="1:8">
      <c r="A2018" s="3" t="s">
        <v>2062</v>
      </c>
      <c r="B2018" s="1">
        <f t="shared" si="155"/>
        <v>6</v>
      </c>
      <c r="C2018" s="1">
        <f t="shared" si="156"/>
        <v>70544</v>
      </c>
      <c r="D2018" s="1">
        <f t="shared" si="157"/>
        <v>2952401</v>
      </c>
      <c r="F2018" s="1">
        <f t="shared" si="158"/>
        <v>2951703.5744833075</v>
      </c>
      <c r="H2018" s="5">
        <f t="shared" si="159"/>
        <v>2.3622316775141856E-4</v>
      </c>
    </row>
    <row r="2019" spans="1:8">
      <c r="A2019" s="3" t="s">
        <v>2063</v>
      </c>
      <c r="B2019" s="1">
        <f t="shared" si="155"/>
        <v>6</v>
      </c>
      <c r="C2019" s="1">
        <f t="shared" si="156"/>
        <v>70524</v>
      </c>
      <c r="D2019" s="1">
        <f t="shared" si="157"/>
        <v>2954645</v>
      </c>
      <c r="F2019" s="1">
        <f t="shared" si="158"/>
        <v>2953936.2193827722</v>
      </c>
      <c r="H2019" s="5">
        <f t="shared" si="159"/>
        <v>2.3988689579552801E-4</v>
      </c>
    </row>
    <row r="2020" spans="1:8">
      <c r="A2020" s="3" t="s">
        <v>2064</v>
      </c>
      <c r="B2020" s="1">
        <f t="shared" si="155"/>
        <v>6</v>
      </c>
      <c r="C2020" s="1">
        <f t="shared" si="156"/>
        <v>70504</v>
      </c>
      <c r="D2020" s="1">
        <f t="shared" si="157"/>
        <v>2956877</v>
      </c>
      <c r="F2020" s="1">
        <f t="shared" si="158"/>
        <v>2956169.3770130598</v>
      </c>
      <c r="H2020" s="5">
        <f t="shared" si="159"/>
        <v>2.3931431268199569E-4</v>
      </c>
    </row>
    <row r="2021" spans="1:8">
      <c r="A2021" s="3" t="s">
        <v>2065</v>
      </c>
      <c r="B2021" s="1">
        <f t="shared" si="155"/>
        <v>6</v>
      </c>
      <c r="C2021" s="1">
        <f t="shared" si="156"/>
        <v>70484</v>
      </c>
      <c r="D2021" s="1">
        <f t="shared" si="157"/>
        <v>2959121</v>
      </c>
      <c r="F2021" s="1">
        <f t="shared" si="158"/>
        <v>2958403.0476374263</v>
      </c>
      <c r="H2021" s="5">
        <f t="shared" si="159"/>
        <v>2.4262352319276759E-4</v>
      </c>
    </row>
    <row r="2022" spans="1:8">
      <c r="A2022" s="3" t="s">
        <v>2066</v>
      </c>
      <c r="B2022" s="1">
        <f t="shared" si="155"/>
        <v>6</v>
      </c>
      <c r="C2022" s="1">
        <f t="shared" si="156"/>
        <v>70464</v>
      </c>
      <c r="D2022" s="1">
        <f t="shared" si="157"/>
        <v>2961353</v>
      </c>
      <c r="F2022" s="1">
        <f t="shared" si="158"/>
        <v>2960637.2315193173</v>
      </c>
      <c r="H2022" s="5">
        <f t="shared" si="159"/>
        <v>2.4170319468254733E-4</v>
      </c>
    </row>
    <row r="2023" spans="1:8">
      <c r="A2023" s="3" t="s">
        <v>2067</v>
      </c>
      <c r="B2023" s="1">
        <f t="shared" si="155"/>
        <v>6</v>
      </c>
      <c r="C2023" s="1">
        <f t="shared" si="156"/>
        <v>70444</v>
      </c>
      <c r="D2023" s="1">
        <f t="shared" si="157"/>
        <v>2963585</v>
      </c>
      <c r="F2023" s="1">
        <f t="shared" si="158"/>
        <v>2962871.9289224073</v>
      </c>
      <c r="H2023" s="5">
        <f t="shared" si="159"/>
        <v>2.4061097542087402E-4</v>
      </c>
    </row>
    <row r="2024" spans="1:8">
      <c r="A2024" s="3" t="s">
        <v>2068</v>
      </c>
      <c r="B2024" s="1">
        <f t="shared" si="155"/>
        <v>6</v>
      </c>
      <c r="C2024" s="1">
        <f t="shared" si="156"/>
        <v>70424</v>
      </c>
      <c r="D2024" s="1">
        <f t="shared" si="157"/>
        <v>2965829</v>
      </c>
      <c r="F2024" s="1">
        <f t="shared" si="158"/>
        <v>2965107.1401105751</v>
      </c>
      <c r="H2024" s="5">
        <f t="shared" si="159"/>
        <v>2.433922823685626E-4</v>
      </c>
    </row>
    <row r="2025" spans="1:8">
      <c r="A2025" s="3" t="s">
        <v>2069</v>
      </c>
      <c r="B2025" s="1">
        <f t="shared" si="155"/>
        <v>6</v>
      </c>
      <c r="C2025" s="1">
        <f t="shared" si="156"/>
        <v>70404</v>
      </c>
      <c r="D2025" s="1">
        <f t="shared" si="157"/>
        <v>2968061</v>
      </c>
      <c r="F2025" s="1">
        <f t="shared" si="158"/>
        <v>2967342.8653479037</v>
      </c>
      <c r="H2025" s="5">
        <f t="shared" si="159"/>
        <v>2.4195414181053302E-4</v>
      </c>
    </row>
    <row r="2026" spans="1:8">
      <c r="A2026" s="3" t="s">
        <v>2070</v>
      </c>
      <c r="B2026" s="1">
        <f t="shared" si="155"/>
        <v>6</v>
      </c>
      <c r="C2026" s="1">
        <f t="shared" si="156"/>
        <v>70384</v>
      </c>
      <c r="D2026" s="1">
        <f t="shared" si="157"/>
        <v>2970294</v>
      </c>
      <c r="F2026" s="1">
        <f t="shared" si="158"/>
        <v>2969579.1048986949</v>
      </c>
      <c r="H2026" s="5">
        <f t="shared" si="159"/>
        <v>2.406815962679443E-4</v>
      </c>
    </row>
    <row r="2027" spans="1:8">
      <c r="A2027" s="3" t="s">
        <v>2071</v>
      </c>
      <c r="B2027" s="1">
        <f t="shared" si="155"/>
        <v>6</v>
      </c>
      <c r="C2027" s="1">
        <f t="shared" si="156"/>
        <v>70364</v>
      </c>
      <c r="D2027" s="1">
        <f t="shared" si="157"/>
        <v>2972537</v>
      </c>
      <c r="F2027" s="1">
        <f t="shared" si="158"/>
        <v>2971815.8590274504</v>
      </c>
      <c r="H2027" s="5">
        <f t="shared" si="159"/>
        <v>2.4260117621733939E-4</v>
      </c>
    </row>
    <row r="2028" spans="1:8">
      <c r="A2028" s="3" t="s">
        <v>2072</v>
      </c>
      <c r="B2028" s="1">
        <f t="shared" si="155"/>
        <v>6</v>
      </c>
      <c r="C2028" s="1">
        <f t="shared" si="156"/>
        <v>70344</v>
      </c>
      <c r="D2028" s="1">
        <f t="shared" si="157"/>
        <v>2974770</v>
      </c>
      <c r="F2028" s="1">
        <f t="shared" si="158"/>
        <v>2974053.1279989048</v>
      </c>
      <c r="H2028" s="5">
        <f t="shared" si="159"/>
        <v>2.4098400921590887E-4</v>
      </c>
    </row>
    <row r="2029" spans="1:8">
      <c r="A2029" s="3" t="s">
        <v>2073</v>
      </c>
      <c r="B2029" s="1">
        <f t="shared" si="155"/>
        <v>6</v>
      </c>
      <c r="C2029" s="1">
        <f t="shared" si="156"/>
        <v>70324</v>
      </c>
      <c r="D2029" s="1">
        <f t="shared" si="157"/>
        <v>2977013</v>
      </c>
      <c r="F2029" s="1">
        <f t="shared" si="158"/>
        <v>2976290.9120779843</v>
      </c>
      <c r="H2029" s="5">
        <f t="shared" si="159"/>
        <v>2.42554507493146E-4</v>
      </c>
    </row>
    <row r="2030" spans="1:8">
      <c r="A2030" s="3" t="s">
        <v>2074</v>
      </c>
      <c r="B2030" s="1">
        <f t="shared" si="155"/>
        <v>6</v>
      </c>
      <c r="C2030" s="1">
        <f t="shared" si="156"/>
        <v>70304</v>
      </c>
      <c r="D2030" s="1">
        <f t="shared" si="157"/>
        <v>2979246</v>
      </c>
      <c r="F2030" s="1">
        <f t="shared" si="158"/>
        <v>2978529.2115298295</v>
      </c>
      <c r="H2030" s="5">
        <f t="shared" si="159"/>
        <v>2.4059391878698859E-4</v>
      </c>
    </row>
    <row r="2031" spans="1:8">
      <c r="A2031" s="3" t="s">
        <v>2075</v>
      </c>
      <c r="B2031" s="1">
        <f t="shared" si="155"/>
        <v>6</v>
      </c>
      <c r="C2031" s="1">
        <f t="shared" si="156"/>
        <v>70284</v>
      </c>
      <c r="D2031" s="1">
        <f t="shared" si="157"/>
        <v>2981478</v>
      </c>
      <c r="F2031" s="1">
        <f t="shared" si="158"/>
        <v>2980768.0266198008</v>
      </c>
      <c r="H2031" s="5">
        <f t="shared" si="159"/>
        <v>2.3812799564483384E-4</v>
      </c>
    </row>
    <row r="2032" spans="1:8">
      <c r="A2032" s="3" t="s">
        <v>2076</v>
      </c>
      <c r="B2032" s="1">
        <f t="shared" si="155"/>
        <v>6</v>
      </c>
      <c r="C2032" s="1">
        <f t="shared" si="156"/>
        <v>70264</v>
      </c>
      <c r="D2032" s="1">
        <f t="shared" si="157"/>
        <v>2983722</v>
      </c>
      <c r="F2032" s="1">
        <f t="shared" si="158"/>
        <v>2983007.3576134634</v>
      </c>
      <c r="H2032" s="5">
        <f t="shared" si="159"/>
        <v>2.3951373034638603E-4</v>
      </c>
    </row>
    <row r="2033" spans="1:8">
      <c r="A2033" s="3" t="s">
        <v>2077</v>
      </c>
      <c r="B2033" s="1">
        <f t="shared" si="155"/>
        <v>6</v>
      </c>
      <c r="C2033" s="1">
        <f t="shared" si="156"/>
        <v>70244</v>
      </c>
      <c r="D2033" s="1">
        <f t="shared" si="157"/>
        <v>2985954</v>
      </c>
      <c r="F2033" s="1">
        <f t="shared" si="158"/>
        <v>2985247.2047766042</v>
      </c>
      <c r="H2033" s="5">
        <f t="shared" si="159"/>
        <v>2.3670666842014505E-4</v>
      </c>
    </row>
    <row r="2034" spans="1:8">
      <c r="A2034" s="3" t="s">
        <v>2078</v>
      </c>
      <c r="B2034" s="1">
        <f t="shared" si="155"/>
        <v>6</v>
      </c>
      <c r="C2034" s="1">
        <f t="shared" si="156"/>
        <v>70224</v>
      </c>
      <c r="D2034" s="1">
        <f t="shared" si="157"/>
        <v>2988198</v>
      </c>
      <c r="F2034" s="1">
        <f t="shared" si="158"/>
        <v>2987487.5683752075</v>
      </c>
      <c r="H2034" s="5">
        <f t="shared" si="159"/>
        <v>2.3774583370730996E-4</v>
      </c>
    </row>
    <row r="2035" spans="1:8">
      <c r="A2035" s="3" t="s">
        <v>2079</v>
      </c>
      <c r="B2035" s="1">
        <f t="shared" si="155"/>
        <v>6</v>
      </c>
      <c r="C2035" s="1">
        <f t="shared" si="156"/>
        <v>70204</v>
      </c>
      <c r="D2035" s="1">
        <f t="shared" si="157"/>
        <v>2990430</v>
      </c>
      <c r="F2035" s="1">
        <f t="shared" si="158"/>
        <v>2989728.4486754928</v>
      </c>
      <c r="H2035" s="5">
        <f t="shared" si="159"/>
        <v>2.3459881171176774E-4</v>
      </c>
    </row>
    <row r="2036" spans="1:8">
      <c r="A2036" s="3" t="s">
        <v>2080</v>
      </c>
      <c r="B2036" s="1">
        <f t="shared" si="155"/>
        <v>6</v>
      </c>
      <c r="C2036" s="1">
        <f t="shared" si="156"/>
        <v>70184</v>
      </c>
      <c r="D2036" s="1">
        <f t="shared" si="157"/>
        <v>2992663</v>
      </c>
      <c r="F2036" s="1">
        <f t="shared" si="158"/>
        <v>2991969.8459438635</v>
      </c>
      <c r="H2036" s="5">
        <f t="shared" si="159"/>
        <v>2.3161781200773236E-4</v>
      </c>
    </row>
    <row r="2037" spans="1:8">
      <c r="A2037" s="3" t="s">
        <v>2081</v>
      </c>
      <c r="B2037" s="1">
        <f t="shared" si="155"/>
        <v>6</v>
      </c>
      <c r="C2037" s="1">
        <f t="shared" si="156"/>
        <v>70164</v>
      </c>
      <c r="D2037" s="1">
        <f t="shared" si="157"/>
        <v>2994906</v>
      </c>
      <c r="F2037" s="1">
        <f t="shared" si="158"/>
        <v>2994211.7604469629</v>
      </c>
      <c r="H2037" s="5">
        <f t="shared" si="159"/>
        <v>2.3180679227898958E-4</v>
      </c>
    </row>
    <row r="2038" spans="1:8">
      <c r="A2038" s="3" t="s">
        <v>2082</v>
      </c>
      <c r="B2038" s="1">
        <f t="shared" si="155"/>
        <v>6</v>
      </c>
      <c r="C2038" s="1">
        <f t="shared" si="156"/>
        <v>70144</v>
      </c>
      <c r="D2038" s="1">
        <f t="shared" si="157"/>
        <v>2997139</v>
      </c>
      <c r="F2038" s="1">
        <f t="shared" si="158"/>
        <v>2996454.1924516396</v>
      </c>
      <c r="H2038" s="5">
        <f t="shared" si="159"/>
        <v>2.2848708330192009E-4</v>
      </c>
    </row>
    <row r="2039" spans="1:8">
      <c r="A2039" s="3" t="s">
        <v>2083</v>
      </c>
      <c r="B2039" s="1">
        <f t="shared" si="155"/>
        <v>6</v>
      </c>
      <c r="C2039" s="1">
        <f t="shared" si="156"/>
        <v>70124</v>
      </c>
      <c r="D2039" s="1">
        <f t="shared" si="157"/>
        <v>2999371</v>
      </c>
      <c r="F2039" s="1">
        <f t="shared" si="158"/>
        <v>2998697.1422249433</v>
      </c>
      <c r="H2039" s="5">
        <f t="shared" si="159"/>
        <v>2.2466636339977104E-4</v>
      </c>
    </row>
    <row r="2040" spans="1:8">
      <c r="A2040" s="3" t="s">
        <v>2084</v>
      </c>
      <c r="B2040" s="1">
        <f t="shared" si="155"/>
        <v>6</v>
      </c>
      <c r="C2040" s="1">
        <f t="shared" si="156"/>
        <v>70104</v>
      </c>
      <c r="D2040" s="1">
        <f t="shared" si="157"/>
        <v>3001615</v>
      </c>
      <c r="F2040" s="1">
        <f t="shared" si="158"/>
        <v>3000940.6100341543</v>
      </c>
      <c r="H2040" s="5">
        <f t="shared" si="159"/>
        <v>2.2467570486079582E-4</v>
      </c>
    </row>
    <row r="2041" spans="1:8">
      <c r="A2041" s="3" t="s">
        <v>2085</v>
      </c>
      <c r="B2041" s="1">
        <f t="shared" si="155"/>
        <v>6</v>
      </c>
      <c r="C2041" s="1">
        <f t="shared" si="156"/>
        <v>70084</v>
      </c>
      <c r="D2041" s="1">
        <f t="shared" si="157"/>
        <v>3003847</v>
      </c>
      <c r="F2041" s="1">
        <f t="shared" si="158"/>
        <v>3003184.5961467647</v>
      </c>
      <c r="H2041" s="5">
        <f t="shared" si="159"/>
        <v>2.2051850618067453E-4</v>
      </c>
    </row>
    <row r="2042" spans="1:8">
      <c r="A2042" s="3" t="s">
        <v>2086</v>
      </c>
      <c r="B2042" s="1">
        <f t="shared" si="155"/>
        <v>6</v>
      </c>
      <c r="C2042" s="1">
        <f t="shared" si="156"/>
        <v>70064</v>
      </c>
      <c r="D2042" s="1">
        <f t="shared" si="157"/>
        <v>3006091</v>
      </c>
      <c r="F2042" s="1">
        <f t="shared" si="158"/>
        <v>3005429.1008304702</v>
      </c>
      <c r="H2042" s="5">
        <f t="shared" si="159"/>
        <v>2.2018600552338176E-4</v>
      </c>
    </row>
    <row r="2043" spans="1:8">
      <c r="A2043" s="3" t="s">
        <v>2087</v>
      </c>
      <c r="B2043" s="1">
        <f t="shared" si="155"/>
        <v>6</v>
      </c>
      <c r="C2043" s="1">
        <f t="shared" si="156"/>
        <v>70044</v>
      </c>
      <c r="D2043" s="1">
        <f t="shared" si="157"/>
        <v>3008323</v>
      </c>
      <c r="F2043" s="1">
        <f t="shared" si="158"/>
        <v>3007674.1243531946</v>
      </c>
      <c r="H2043" s="5">
        <f t="shared" si="159"/>
        <v>2.1569347666636551E-4</v>
      </c>
    </row>
    <row r="2044" spans="1:8">
      <c r="A2044" s="3" t="s">
        <v>2088</v>
      </c>
      <c r="B2044" s="1">
        <f t="shared" si="155"/>
        <v>6</v>
      </c>
      <c r="C2044" s="1">
        <f t="shared" si="156"/>
        <v>70024</v>
      </c>
      <c r="D2044" s="1">
        <f t="shared" si="157"/>
        <v>3010555</v>
      </c>
      <c r="F2044" s="1">
        <f t="shared" si="158"/>
        <v>3009919.6669830619</v>
      </c>
      <c r="H2044" s="5">
        <f t="shared" si="159"/>
        <v>2.110351802036715E-4</v>
      </c>
    </row>
    <row r="2045" spans="1:8">
      <c r="A2045" s="3" t="s">
        <v>2089</v>
      </c>
      <c r="B2045" s="1">
        <f t="shared" si="155"/>
        <v>6</v>
      </c>
      <c r="C2045" s="1">
        <f t="shared" si="156"/>
        <v>70004</v>
      </c>
      <c r="D2045" s="1">
        <f t="shared" si="157"/>
        <v>3012799</v>
      </c>
      <c r="F2045" s="1">
        <f t="shared" si="158"/>
        <v>3012165.7289884295</v>
      </c>
      <c r="H2045" s="5">
        <f t="shared" si="159"/>
        <v>2.1019358130777013E-4</v>
      </c>
    </row>
    <row r="2046" spans="1:8">
      <c r="A2046" s="3" t="s">
        <v>2090</v>
      </c>
      <c r="B2046" s="1">
        <f t="shared" si="155"/>
        <v>6</v>
      </c>
      <c r="C2046" s="1">
        <f t="shared" si="156"/>
        <v>69984</v>
      </c>
      <c r="D2046" s="1">
        <f t="shared" si="157"/>
        <v>3015031</v>
      </c>
      <c r="F2046" s="1">
        <f t="shared" si="158"/>
        <v>3014412.3106378587</v>
      </c>
      <c r="H2046" s="5">
        <f t="shared" si="159"/>
        <v>2.0520165866994526E-4</v>
      </c>
    </row>
    <row r="2047" spans="1:8">
      <c r="A2047" s="3" t="s">
        <v>2091</v>
      </c>
      <c r="B2047" s="1">
        <f t="shared" si="155"/>
        <v>6</v>
      </c>
      <c r="C2047" s="1">
        <f t="shared" si="156"/>
        <v>69964</v>
      </c>
      <c r="D2047" s="1">
        <f t="shared" si="157"/>
        <v>3017275</v>
      </c>
      <c r="F2047" s="1">
        <f t="shared" si="158"/>
        <v>3016659.4122001259</v>
      </c>
      <c r="H2047" s="5">
        <f t="shared" si="159"/>
        <v>2.0402111172303962E-4</v>
      </c>
    </row>
    <row r="2048" spans="1:8">
      <c r="A2048" s="3" t="s">
        <v>2092</v>
      </c>
      <c r="B2048" s="1">
        <f t="shared" si="155"/>
        <v>6</v>
      </c>
      <c r="C2048" s="1">
        <f t="shared" si="156"/>
        <v>69944</v>
      </c>
      <c r="D2048" s="1">
        <f t="shared" si="157"/>
        <v>3019507</v>
      </c>
      <c r="F2048" s="1">
        <f t="shared" si="158"/>
        <v>3018907.0339442249</v>
      </c>
      <c r="H2048" s="5">
        <f t="shared" si="159"/>
        <v>1.986966931274083E-4</v>
      </c>
    </row>
    <row r="2049" spans="1:8">
      <c r="A2049" s="3" t="s">
        <v>2093</v>
      </c>
      <c r="B2049" s="1">
        <f t="shared" si="155"/>
        <v>6</v>
      </c>
      <c r="C2049" s="1">
        <f t="shared" si="156"/>
        <v>69924</v>
      </c>
      <c r="D2049" s="1">
        <f t="shared" si="157"/>
        <v>3021740</v>
      </c>
      <c r="F2049" s="1">
        <f t="shared" si="158"/>
        <v>3021155.1761393696</v>
      </c>
      <c r="H2049" s="5">
        <f t="shared" si="159"/>
        <v>1.9353877588091398E-4</v>
      </c>
    </row>
    <row r="2050" spans="1:8">
      <c r="A2050" s="3" t="s">
        <v>2094</v>
      </c>
      <c r="B2050" s="1">
        <f t="shared" si="155"/>
        <v>6</v>
      </c>
      <c r="C2050" s="1">
        <f t="shared" si="156"/>
        <v>69904</v>
      </c>
      <c r="D2050" s="1">
        <f t="shared" si="157"/>
        <v>3023984</v>
      </c>
      <c r="F2050" s="1">
        <f t="shared" si="158"/>
        <v>3023403.8390549845</v>
      </c>
      <c r="H2050" s="5">
        <f t="shared" si="159"/>
        <v>1.9185317945316304E-4</v>
      </c>
    </row>
    <row r="2051" spans="1:8">
      <c r="A2051" s="3" t="s">
        <v>2095</v>
      </c>
      <c r="B2051" s="1">
        <f t="shared" si="155"/>
        <v>6</v>
      </c>
      <c r="C2051" s="1">
        <f t="shared" si="156"/>
        <v>69884</v>
      </c>
      <c r="D2051" s="1">
        <f t="shared" si="157"/>
        <v>3026216</v>
      </c>
      <c r="F2051" s="1">
        <f t="shared" si="158"/>
        <v>3025653.0229607187</v>
      </c>
      <c r="H2051" s="5">
        <f t="shared" si="159"/>
        <v>1.8603332983543766E-4</v>
      </c>
    </row>
    <row r="2052" spans="1:8">
      <c r="A2052" s="3" t="s">
        <v>2096</v>
      </c>
      <c r="B2052" s="1">
        <f t="shared" ref="B2052:B2115" si="160">IF(ISERROR(SEARCH(" ",A2052)), 0, SEARCH(" ",A2052))</f>
        <v>6</v>
      </c>
      <c r="C2052" s="1">
        <f t="shared" ref="C2052:C2115" si="161">IF(0=B2052,-1,LEFT(A2052,B2052-1)+0)</f>
        <v>69864</v>
      </c>
      <c r="D2052" s="1">
        <f t="shared" ref="D2052:D2115" si="162">IF(B2052=0,-1,RIGHT(A2052,LEN(A2052)-B2052)+0)</f>
        <v>3028448</v>
      </c>
      <c r="F2052" s="1">
        <f t="shared" ref="F2052:F2115" si="163">IF(C2052&lt;0,443300000,44330*(1-POWER(C2052/$A$1,1/5.255))*1000)</f>
        <v>3027902.7281264262</v>
      </c>
      <c r="H2052" s="5">
        <f t="shared" ref="H2052:H2115" si="164">IF(D2052&gt;0,ABS((F2052-D2052)/D2052),0)</f>
        <v>1.8004993764917629E-4</v>
      </c>
    </row>
    <row r="2053" spans="1:8">
      <c r="A2053" s="3" t="s">
        <v>2097</v>
      </c>
      <c r="B2053" s="1">
        <f t="shared" si="160"/>
        <v>6</v>
      </c>
      <c r="C2053" s="1">
        <f t="shared" si="161"/>
        <v>69844</v>
      </c>
      <c r="D2053" s="1">
        <f t="shared" si="162"/>
        <v>3030692</v>
      </c>
      <c r="F2053" s="1">
        <f t="shared" si="163"/>
        <v>3030152.9548221896</v>
      </c>
      <c r="H2053" s="5">
        <f t="shared" si="164"/>
        <v>1.77862078301048E-4</v>
      </c>
    </row>
    <row r="2054" spans="1:8">
      <c r="A2054" s="3" t="s">
        <v>2098</v>
      </c>
      <c r="B2054" s="1">
        <f t="shared" si="160"/>
        <v>6</v>
      </c>
      <c r="C2054" s="1">
        <f t="shared" si="161"/>
        <v>69824</v>
      </c>
      <c r="D2054" s="1">
        <f t="shared" si="162"/>
        <v>3032924</v>
      </c>
      <c r="F2054" s="1">
        <f t="shared" si="163"/>
        <v>3032403.7033183048</v>
      </c>
      <c r="H2054" s="5">
        <f t="shared" si="164"/>
        <v>1.7154952834134719E-4</v>
      </c>
    </row>
    <row r="2055" spans="1:8">
      <c r="A2055" s="3" t="s">
        <v>2099</v>
      </c>
      <c r="B2055" s="1">
        <f t="shared" si="160"/>
        <v>6</v>
      </c>
      <c r="C2055" s="1">
        <f t="shared" si="161"/>
        <v>69804</v>
      </c>
      <c r="D2055" s="1">
        <f t="shared" si="162"/>
        <v>3035168</v>
      </c>
      <c r="F2055" s="1">
        <f t="shared" si="163"/>
        <v>3034654.9738852782</v>
      </c>
      <c r="H2055" s="5">
        <f t="shared" si="164"/>
        <v>1.6902725474233468E-4</v>
      </c>
    </row>
    <row r="2056" spans="1:8">
      <c r="A2056" s="3" t="s">
        <v>2100</v>
      </c>
      <c r="B2056" s="1">
        <f t="shared" si="160"/>
        <v>6</v>
      </c>
      <c r="C2056" s="1">
        <f t="shared" si="161"/>
        <v>69784</v>
      </c>
      <c r="D2056" s="1">
        <f t="shared" si="162"/>
        <v>3037400</v>
      </c>
      <c r="F2056" s="1">
        <f t="shared" si="163"/>
        <v>3036906.7667938485</v>
      </c>
      <c r="H2056" s="5">
        <f t="shared" si="164"/>
        <v>1.6238664849921609E-4</v>
      </c>
    </row>
    <row r="2057" spans="1:8">
      <c r="A2057" s="3" t="s">
        <v>2101</v>
      </c>
      <c r="B2057" s="1">
        <f t="shared" si="160"/>
        <v>6</v>
      </c>
      <c r="C2057" s="1">
        <f t="shared" si="161"/>
        <v>69764</v>
      </c>
      <c r="D2057" s="1">
        <f t="shared" si="162"/>
        <v>3039633</v>
      </c>
      <c r="F2057" s="1">
        <f t="shared" si="163"/>
        <v>3039159.0823149597</v>
      </c>
      <c r="H2057" s="5">
        <f t="shared" si="164"/>
        <v>1.5591279770955005E-4</v>
      </c>
    </row>
    <row r="2058" spans="1:8">
      <c r="A2058" s="3" t="s">
        <v>2102</v>
      </c>
      <c r="B2058" s="1">
        <f t="shared" si="160"/>
        <v>6</v>
      </c>
      <c r="C2058" s="1">
        <f t="shared" si="161"/>
        <v>69744</v>
      </c>
      <c r="D2058" s="1">
        <f t="shared" si="162"/>
        <v>3041876</v>
      </c>
      <c r="F2058" s="1">
        <f t="shared" si="163"/>
        <v>3041411.92071978</v>
      </c>
      <c r="H2058" s="5">
        <f t="shared" si="164"/>
        <v>1.5256351022197227E-4</v>
      </c>
    </row>
    <row r="2059" spans="1:8">
      <c r="A2059" s="3" t="s">
        <v>2103</v>
      </c>
      <c r="B2059" s="1">
        <f t="shared" si="160"/>
        <v>6</v>
      </c>
      <c r="C2059" s="1">
        <f t="shared" si="161"/>
        <v>69724</v>
      </c>
      <c r="D2059" s="1">
        <f t="shared" si="162"/>
        <v>3044109</v>
      </c>
      <c r="F2059" s="1">
        <f t="shared" si="163"/>
        <v>3043665.2822796958</v>
      </c>
      <c r="H2059" s="5">
        <f t="shared" si="164"/>
        <v>1.4576275695257632E-4</v>
      </c>
    </row>
    <row r="2060" spans="1:8">
      <c r="A2060" s="3" t="s">
        <v>2104</v>
      </c>
      <c r="B2060" s="1">
        <f t="shared" si="160"/>
        <v>6</v>
      </c>
      <c r="C2060" s="1">
        <f t="shared" si="161"/>
        <v>69704</v>
      </c>
      <c r="D2060" s="1">
        <f t="shared" si="162"/>
        <v>3046352</v>
      </c>
      <c r="F2060" s="1">
        <f t="shared" si="163"/>
        <v>3045919.1672663069</v>
      </c>
      <c r="H2060" s="5">
        <f t="shared" si="164"/>
        <v>1.4208231146402878E-4</v>
      </c>
    </row>
    <row r="2061" spans="1:8">
      <c r="A2061" s="3" t="s">
        <v>2105</v>
      </c>
      <c r="B2061" s="1">
        <f t="shared" si="160"/>
        <v>6</v>
      </c>
      <c r="C2061" s="1">
        <f t="shared" si="161"/>
        <v>69684</v>
      </c>
      <c r="D2061" s="1">
        <f t="shared" si="162"/>
        <v>3048585</v>
      </c>
      <c r="F2061" s="1">
        <f t="shared" si="163"/>
        <v>3048173.5759514445</v>
      </c>
      <c r="H2061" s="5">
        <f t="shared" si="164"/>
        <v>1.3495574128835156E-4</v>
      </c>
    </row>
    <row r="2062" spans="1:8">
      <c r="A2062" s="3" t="s">
        <v>2106</v>
      </c>
      <c r="B2062" s="1">
        <f t="shared" si="160"/>
        <v>6</v>
      </c>
      <c r="C2062" s="1">
        <f t="shared" si="161"/>
        <v>69664</v>
      </c>
      <c r="D2062" s="1">
        <f t="shared" si="162"/>
        <v>3050817</v>
      </c>
      <c r="F2062" s="1">
        <f t="shared" si="163"/>
        <v>3050428.5086071412</v>
      </c>
      <c r="H2062" s="5">
        <f t="shared" si="164"/>
        <v>1.2734011671588041E-4</v>
      </c>
    </row>
    <row r="2063" spans="1:8">
      <c r="A2063" s="3" t="s">
        <v>2107</v>
      </c>
      <c r="B2063" s="1">
        <f t="shared" si="160"/>
        <v>6</v>
      </c>
      <c r="C2063" s="1">
        <f t="shared" si="161"/>
        <v>69644</v>
      </c>
      <c r="D2063" s="1">
        <f t="shared" si="162"/>
        <v>3053061</v>
      </c>
      <c r="F2063" s="1">
        <f t="shared" si="163"/>
        <v>3052683.9655056656</v>
      </c>
      <c r="H2063" s="5">
        <f t="shared" si="164"/>
        <v>1.23493927679259E-4</v>
      </c>
    </row>
    <row r="2064" spans="1:8">
      <c r="A2064" s="3" t="s">
        <v>2108</v>
      </c>
      <c r="B2064" s="1">
        <f t="shared" si="160"/>
        <v>6</v>
      </c>
      <c r="C2064" s="1">
        <f t="shared" si="161"/>
        <v>69624</v>
      </c>
      <c r="D2064" s="1">
        <f t="shared" si="162"/>
        <v>3055293</v>
      </c>
      <c r="F2064" s="1">
        <f t="shared" si="163"/>
        <v>3054939.946919498</v>
      </c>
      <c r="H2064" s="5">
        <f t="shared" si="164"/>
        <v>1.1555457381729549E-4</v>
      </c>
    </row>
    <row r="2065" spans="1:8">
      <c r="A2065" s="3" t="s">
        <v>2109</v>
      </c>
      <c r="B2065" s="1">
        <f t="shared" si="160"/>
        <v>6</v>
      </c>
      <c r="C2065" s="1">
        <f t="shared" si="161"/>
        <v>69604</v>
      </c>
      <c r="D2065" s="1">
        <f t="shared" si="162"/>
        <v>3057525</v>
      </c>
      <c r="F2065" s="1">
        <f t="shared" si="163"/>
        <v>3057196.4531213366</v>
      </c>
      <c r="H2065" s="5">
        <f t="shared" si="164"/>
        <v>1.0745517327359788E-4</v>
      </c>
    </row>
    <row r="2066" spans="1:8">
      <c r="A2066" s="3" t="s">
        <v>2110</v>
      </c>
      <c r="B2066" s="1">
        <f t="shared" si="160"/>
        <v>6</v>
      </c>
      <c r="C2066" s="1">
        <f t="shared" si="161"/>
        <v>69584</v>
      </c>
      <c r="D2066" s="1">
        <f t="shared" si="162"/>
        <v>3059769</v>
      </c>
      <c r="F2066" s="1">
        <f t="shared" si="163"/>
        <v>3059453.4843841083</v>
      </c>
      <c r="H2066" s="5">
        <f t="shared" si="164"/>
        <v>1.031174627534514E-4</v>
      </c>
    </row>
    <row r="2067" spans="1:8">
      <c r="A2067" s="3" t="s">
        <v>2111</v>
      </c>
      <c r="B2067" s="1">
        <f t="shared" si="160"/>
        <v>6</v>
      </c>
      <c r="C2067" s="1">
        <f t="shared" si="161"/>
        <v>69564</v>
      </c>
      <c r="D2067" s="1">
        <f t="shared" si="162"/>
        <v>3062002</v>
      </c>
      <c r="F2067" s="1">
        <f t="shared" si="163"/>
        <v>3061711.0409809537</v>
      </c>
      <c r="H2067" s="5">
        <f t="shared" si="164"/>
        <v>9.5022478445891547E-5</v>
      </c>
    </row>
    <row r="2068" spans="1:8">
      <c r="A2068" s="3" t="s">
        <v>2112</v>
      </c>
      <c r="B2068" s="1">
        <f t="shared" si="160"/>
        <v>6</v>
      </c>
      <c r="C2068" s="1">
        <f t="shared" si="161"/>
        <v>69544</v>
      </c>
      <c r="D2068" s="1">
        <f t="shared" si="162"/>
        <v>3064245</v>
      </c>
      <c r="F2068" s="1">
        <f t="shared" si="163"/>
        <v>3063969.12318523</v>
      </c>
      <c r="H2068" s="5">
        <f t="shared" si="164"/>
        <v>9.0030925976887171E-5</v>
      </c>
    </row>
    <row r="2069" spans="1:8">
      <c r="A2069" s="3" t="s">
        <v>2113</v>
      </c>
      <c r="B2069" s="1">
        <f t="shared" si="160"/>
        <v>6</v>
      </c>
      <c r="C2069" s="1">
        <f t="shared" si="161"/>
        <v>69524</v>
      </c>
      <c r="D2069" s="1">
        <f t="shared" si="162"/>
        <v>3066478</v>
      </c>
      <c r="F2069" s="1">
        <f t="shared" si="163"/>
        <v>3066227.7312705284</v>
      </c>
      <c r="H2069" s="5">
        <f t="shared" si="164"/>
        <v>8.1614389365128838E-5</v>
      </c>
    </row>
    <row r="2070" spans="1:8">
      <c r="A2070" s="3" t="s">
        <v>2114</v>
      </c>
      <c r="B2070" s="1">
        <f t="shared" si="160"/>
        <v>6</v>
      </c>
      <c r="C2070" s="1">
        <f t="shared" si="161"/>
        <v>69504</v>
      </c>
      <c r="D2070" s="1">
        <f t="shared" si="162"/>
        <v>3068710</v>
      </c>
      <c r="F2070" s="1">
        <f t="shared" si="163"/>
        <v>3068486.86551065</v>
      </c>
      <c r="H2070" s="5">
        <f t="shared" si="164"/>
        <v>7.2712797673947976E-5</v>
      </c>
    </row>
    <row r="2071" spans="1:8">
      <c r="A2071" s="3" t="s">
        <v>2115</v>
      </c>
      <c r="B2071" s="1">
        <f t="shared" si="160"/>
        <v>6</v>
      </c>
      <c r="C2071" s="1">
        <f t="shared" si="161"/>
        <v>69484</v>
      </c>
      <c r="D2071" s="1">
        <f t="shared" si="162"/>
        <v>3070954</v>
      </c>
      <c r="F2071" s="1">
        <f t="shared" si="163"/>
        <v>3070746.5261796196</v>
      </c>
      <c r="H2071" s="5">
        <f t="shared" si="164"/>
        <v>6.756005475184612E-5</v>
      </c>
    </row>
    <row r="2072" spans="1:8">
      <c r="A2072" s="3" t="s">
        <v>2116</v>
      </c>
      <c r="B2072" s="1">
        <f t="shared" si="160"/>
        <v>6</v>
      </c>
      <c r="C2072" s="1">
        <f t="shared" si="161"/>
        <v>69464</v>
      </c>
      <c r="D2072" s="1">
        <f t="shared" si="162"/>
        <v>3073186</v>
      </c>
      <c r="F2072" s="1">
        <f t="shared" si="163"/>
        <v>3073006.7135516903</v>
      </c>
      <c r="H2072" s="5">
        <f t="shared" si="164"/>
        <v>5.8338951273910422E-5</v>
      </c>
    </row>
    <row r="2073" spans="1:8">
      <c r="A2073" s="3" t="s">
        <v>2117</v>
      </c>
      <c r="B2073" s="1">
        <f t="shared" si="160"/>
        <v>6</v>
      </c>
      <c r="C2073" s="1">
        <f t="shared" si="161"/>
        <v>69444</v>
      </c>
      <c r="D2073" s="1">
        <f t="shared" si="162"/>
        <v>3075430</v>
      </c>
      <c r="F2073" s="1">
        <f t="shared" si="163"/>
        <v>3075267.4279013253</v>
      </c>
      <c r="H2073" s="5">
        <f t="shared" si="164"/>
        <v>5.2861583152508196E-5</v>
      </c>
    </row>
    <row r="2074" spans="1:8">
      <c r="A2074" s="3" t="s">
        <v>2118</v>
      </c>
      <c r="B2074" s="1">
        <f t="shared" si="160"/>
        <v>6</v>
      </c>
      <c r="C2074" s="1">
        <f t="shared" si="161"/>
        <v>69424</v>
      </c>
      <c r="D2074" s="1">
        <f t="shared" si="162"/>
        <v>3077662</v>
      </c>
      <c r="F2074" s="1">
        <f t="shared" si="163"/>
        <v>3077528.669503225</v>
      </c>
      <c r="H2074" s="5">
        <f t="shared" si="164"/>
        <v>4.3322007671728212E-5</v>
      </c>
    </row>
    <row r="2075" spans="1:8">
      <c r="A2075" s="3" t="s">
        <v>2119</v>
      </c>
      <c r="B2075" s="1">
        <f t="shared" si="160"/>
        <v>6</v>
      </c>
      <c r="C2075" s="1">
        <f t="shared" si="161"/>
        <v>69404</v>
      </c>
      <c r="D2075" s="1">
        <f t="shared" si="162"/>
        <v>3079894</v>
      </c>
      <c r="F2075" s="1">
        <f t="shared" si="163"/>
        <v>3079790.4386322964</v>
      </c>
      <c r="H2075" s="5">
        <f t="shared" si="164"/>
        <v>3.3624977906253176E-5</v>
      </c>
    </row>
    <row r="2076" spans="1:8">
      <c r="A2076" s="3" t="s">
        <v>2120</v>
      </c>
      <c r="B2076" s="1">
        <f t="shared" si="160"/>
        <v>6</v>
      </c>
      <c r="C2076" s="1">
        <f t="shared" si="161"/>
        <v>69384</v>
      </c>
      <c r="D2076" s="1">
        <f t="shared" si="162"/>
        <v>3082138</v>
      </c>
      <c r="F2076" s="1">
        <f t="shared" si="163"/>
        <v>3082052.7355636782</v>
      </c>
      <c r="H2076" s="5">
        <f t="shared" si="164"/>
        <v>2.766405538032324E-5</v>
      </c>
    </row>
    <row r="2077" spans="1:8">
      <c r="A2077" s="3" t="s">
        <v>2121</v>
      </c>
      <c r="B2077" s="1">
        <f t="shared" si="160"/>
        <v>6</v>
      </c>
      <c r="C2077" s="1">
        <f t="shared" si="161"/>
        <v>69364</v>
      </c>
      <c r="D2077" s="1">
        <f t="shared" si="162"/>
        <v>3084370</v>
      </c>
      <c r="F2077" s="1">
        <f t="shared" si="163"/>
        <v>3084315.560572729</v>
      </c>
      <c r="H2077" s="5">
        <f t="shared" si="164"/>
        <v>1.7650096217710478E-5</v>
      </c>
    </row>
    <row r="2078" spans="1:8">
      <c r="A2078" s="3" t="s">
        <v>2122</v>
      </c>
      <c r="B2078" s="1">
        <f t="shared" si="160"/>
        <v>6</v>
      </c>
      <c r="C2078" s="1">
        <f t="shared" si="161"/>
        <v>69344</v>
      </c>
      <c r="D2078" s="1">
        <f t="shared" si="162"/>
        <v>3086603</v>
      </c>
      <c r="F2078" s="1">
        <f t="shared" si="163"/>
        <v>3086578.913935035</v>
      </c>
      <c r="H2078" s="5">
        <f t="shared" si="164"/>
        <v>7.8034217439037396E-6</v>
      </c>
    </row>
    <row r="2079" spans="1:8">
      <c r="A2079" s="3" t="s">
        <v>2123</v>
      </c>
      <c r="B2079" s="1">
        <f t="shared" si="160"/>
        <v>6</v>
      </c>
      <c r="C2079" s="1">
        <f t="shared" si="161"/>
        <v>69324</v>
      </c>
      <c r="D2079" s="1">
        <f t="shared" si="162"/>
        <v>3088854</v>
      </c>
      <c r="F2079" s="1">
        <f t="shared" si="163"/>
        <v>3088842.7959263991</v>
      </c>
      <c r="H2079" s="5">
        <f t="shared" si="164"/>
        <v>3.6272590420060904E-6</v>
      </c>
    </row>
    <row r="2080" spans="1:8">
      <c r="A2080" s="3" t="s">
        <v>2124</v>
      </c>
      <c r="B2080" s="1">
        <f t="shared" si="160"/>
        <v>6</v>
      </c>
      <c r="C2080" s="1">
        <f t="shared" si="161"/>
        <v>69304</v>
      </c>
      <c r="D2080" s="1">
        <f t="shared" si="162"/>
        <v>3091142</v>
      </c>
      <c r="F2080" s="1">
        <f t="shared" si="163"/>
        <v>3091107.2068228549</v>
      </c>
      <c r="H2080" s="5">
        <f t="shared" si="164"/>
        <v>1.1255767979946441E-5</v>
      </c>
    </row>
    <row r="2081" spans="1:8">
      <c r="A2081" s="3" t="s">
        <v>2125</v>
      </c>
      <c r="B2081" s="1">
        <f t="shared" si="160"/>
        <v>6</v>
      </c>
      <c r="C2081" s="1">
        <f t="shared" si="161"/>
        <v>69284</v>
      </c>
      <c r="D2081" s="1">
        <f t="shared" si="162"/>
        <v>3093442</v>
      </c>
      <c r="F2081" s="1">
        <f t="shared" si="163"/>
        <v>3093372.1469006487</v>
      </c>
      <c r="H2081" s="5">
        <f t="shared" si="164"/>
        <v>2.258102765504676E-5</v>
      </c>
    </row>
    <row r="2082" spans="1:8">
      <c r="A2082" s="3" t="s">
        <v>2126</v>
      </c>
      <c r="B2082" s="1">
        <f t="shared" si="160"/>
        <v>6</v>
      </c>
      <c r="C2082" s="1">
        <f t="shared" si="161"/>
        <v>69264</v>
      </c>
      <c r="D2082" s="1">
        <f t="shared" si="162"/>
        <v>3095730</v>
      </c>
      <c r="F2082" s="1">
        <f t="shared" si="163"/>
        <v>3095637.6164362668</v>
      </c>
      <c r="H2082" s="5">
        <f t="shared" si="164"/>
        <v>2.9842254890831572E-5</v>
      </c>
    </row>
    <row r="2083" spans="1:8">
      <c r="A2083" s="3" t="s">
        <v>2127</v>
      </c>
      <c r="B2083" s="1">
        <f t="shared" si="160"/>
        <v>6</v>
      </c>
      <c r="C2083" s="1">
        <f t="shared" si="161"/>
        <v>69244</v>
      </c>
      <c r="D2083" s="1">
        <f t="shared" si="162"/>
        <v>3098019</v>
      </c>
      <c r="F2083" s="1">
        <f t="shared" si="163"/>
        <v>3097903.615706407</v>
      </c>
      <c r="H2083" s="5">
        <f t="shared" si="164"/>
        <v>3.7244540331418441E-5</v>
      </c>
    </row>
    <row r="2084" spans="1:8">
      <c r="A2084" s="3" t="s">
        <v>2128</v>
      </c>
      <c r="B2084" s="1">
        <f t="shared" si="160"/>
        <v>6</v>
      </c>
      <c r="C2084" s="1">
        <f t="shared" si="161"/>
        <v>69224</v>
      </c>
      <c r="D2084" s="1">
        <f t="shared" si="162"/>
        <v>3100318</v>
      </c>
      <c r="F2084" s="1">
        <f t="shared" si="163"/>
        <v>3100170.1449879999</v>
      </c>
      <c r="H2084" s="5">
        <f t="shared" si="164"/>
        <v>4.7690273062335139E-5</v>
      </c>
    </row>
    <row r="2085" spans="1:8">
      <c r="A2085" s="3" t="s">
        <v>2129</v>
      </c>
      <c r="B2085" s="1">
        <f t="shared" si="160"/>
        <v>6</v>
      </c>
      <c r="C2085" s="1">
        <f t="shared" si="161"/>
        <v>69204</v>
      </c>
      <c r="D2085" s="1">
        <f t="shared" si="162"/>
        <v>3102607</v>
      </c>
      <c r="F2085" s="1">
        <f t="shared" si="163"/>
        <v>3102437.2045581904</v>
      </c>
      <c r="H2085" s="5">
        <f t="shared" si="164"/>
        <v>5.472669977524579E-5</v>
      </c>
    </row>
    <row r="2086" spans="1:8">
      <c r="A2086" s="3" t="s">
        <v>2130</v>
      </c>
      <c r="B2086" s="1">
        <f t="shared" si="160"/>
        <v>6</v>
      </c>
      <c r="C2086" s="1">
        <f t="shared" si="161"/>
        <v>69184</v>
      </c>
      <c r="D2086" s="1">
        <f t="shared" si="162"/>
        <v>3104907</v>
      </c>
      <c r="F2086" s="1">
        <f t="shared" si="163"/>
        <v>3104704.7946943571</v>
      </c>
      <c r="H2086" s="5">
        <f t="shared" si="164"/>
        <v>6.5124432275399566E-5</v>
      </c>
    </row>
    <row r="2087" spans="1:8">
      <c r="A2087" s="3" t="s">
        <v>2131</v>
      </c>
      <c r="B2087" s="1">
        <f t="shared" si="160"/>
        <v>6</v>
      </c>
      <c r="C2087" s="1">
        <f t="shared" si="161"/>
        <v>69164</v>
      </c>
      <c r="D2087" s="1">
        <f t="shared" si="162"/>
        <v>3107195</v>
      </c>
      <c r="F2087" s="1">
        <f t="shared" si="163"/>
        <v>3106972.9156741081</v>
      </c>
      <c r="H2087" s="5">
        <f t="shared" si="164"/>
        <v>7.1474215777226545E-5</v>
      </c>
    </row>
    <row r="2088" spans="1:8">
      <c r="A2088" s="3" t="s">
        <v>2132</v>
      </c>
      <c r="B2088" s="1">
        <f t="shared" si="160"/>
        <v>6</v>
      </c>
      <c r="C2088" s="1">
        <f t="shared" si="161"/>
        <v>69144</v>
      </c>
      <c r="D2088" s="1">
        <f t="shared" si="162"/>
        <v>3109483</v>
      </c>
      <c r="F2088" s="1">
        <f t="shared" si="163"/>
        <v>3109241.5677752597</v>
      </c>
      <c r="H2088" s="5">
        <f t="shared" si="164"/>
        <v>7.7643847784430482E-5</v>
      </c>
    </row>
    <row r="2089" spans="1:8">
      <c r="A2089" s="3" t="s">
        <v>2133</v>
      </c>
      <c r="B2089" s="1">
        <f t="shared" si="160"/>
        <v>6</v>
      </c>
      <c r="C2089" s="1">
        <f t="shared" si="161"/>
        <v>69124</v>
      </c>
      <c r="D2089" s="1">
        <f t="shared" si="162"/>
        <v>3111783</v>
      </c>
      <c r="F2089" s="1">
        <f t="shared" si="163"/>
        <v>3111510.7512758733</v>
      </c>
      <c r="H2089" s="5">
        <f t="shared" si="164"/>
        <v>8.7489623835184738E-5</v>
      </c>
    </row>
    <row r="2090" spans="1:8">
      <c r="A2090" s="3" t="s">
        <v>2134</v>
      </c>
      <c r="B2090" s="1">
        <f t="shared" si="160"/>
        <v>6</v>
      </c>
      <c r="C2090" s="1">
        <f t="shared" si="161"/>
        <v>69104</v>
      </c>
      <c r="D2090" s="1">
        <f t="shared" si="162"/>
        <v>3114071</v>
      </c>
      <c r="F2090" s="1">
        <f t="shared" si="163"/>
        <v>3113780.4664542265</v>
      </c>
      <c r="H2090" s="5">
        <f t="shared" si="164"/>
        <v>9.3297020451195992E-5</v>
      </c>
    </row>
    <row r="2091" spans="1:8">
      <c r="A2091" s="3" t="s">
        <v>2135</v>
      </c>
      <c r="B2091" s="1">
        <f t="shared" si="160"/>
        <v>6</v>
      </c>
      <c r="C2091" s="1">
        <f t="shared" si="161"/>
        <v>69084</v>
      </c>
      <c r="D2091" s="1">
        <f t="shared" si="162"/>
        <v>3116360</v>
      </c>
      <c r="F2091" s="1">
        <f t="shared" si="163"/>
        <v>3116050.713588824</v>
      </c>
      <c r="H2091" s="5">
        <f t="shared" si="164"/>
        <v>9.9246047047186464E-5</v>
      </c>
    </row>
    <row r="2092" spans="1:8">
      <c r="A2092" s="3" t="s">
        <v>2136</v>
      </c>
      <c r="B2092" s="1">
        <f t="shared" si="160"/>
        <v>6</v>
      </c>
      <c r="C2092" s="1">
        <f t="shared" si="161"/>
        <v>69064</v>
      </c>
      <c r="D2092" s="1">
        <f t="shared" si="162"/>
        <v>3118659</v>
      </c>
      <c r="F2092" s="1">
        <f t="shared" si="163"/>
        <v>3118321.4929584023</v>
      </c>
      <c r="H2092" s="5">
        <f t="shared" si="164"/>
        <v>1.0822184842835939E-4</v>
      </c>
    </row>
    <row r="2093" spans="1:8">
      <c r="A2093" s="3" t="s">
        <v>2137</v>
      </c>
      <c r="B2093" s="1">
        <f t="shared" si="160"/>
        <v>6</v>
      </c>
      <c r="C2093" s="1">
        <f t="shared" si="161"/>
        <v>69044</v>
      </c>
      <c r="D2093" s="1">
        <f t="shared" si="162"/>
        <v>3120948</v>
      </c>
      <c r="F2093" s="1">
        <f t="shared" si="163"/>
        <v>3120592.8048419133</v>
      </c>
      <c r="H2093" s="5">
        <f t="shared" si="164"/>
        <v>1.1381002121365595E-4</v>
      </c>
    </row>
    <row r="2094" spans="1:8">
      <c r="A2094" s="3" t="s">
        <v>2138</v>
      </c>
      <c r="B2094" s="1">
        <f t="shared" si="160"/>
        <v>6</v>
      </c>
      <c r="C2094" s="1">
        <f t="shared" si="161"/>
        <v>69024</v>
      </c>
      <c r="D2094" s="1">
        <f t="shared" si="162"/>
        <v>3123248</v>
      </c>
      <c r="F2094" s="1">
        <f t="shared" si="163"/>
        <v>3122864.6495185457</v>
      </c>
      <c r="H2094" s="5">
        <f t="shared" si="164"/>
        <v>1.2274096756142419E-4</v>
      </c>
    </row>
    <row r="2095" spans="1:8">
      <c r="A2095" s="3" t="s">
        <v>2139</v>
      </c>
      <c r="B2095" s="1">
        <f t="shared" si="160"/>
        <v>6</v>
      </c>
      <c r="C2095" s="1">
        <f t="shared" si="161"/>
        <v>69004</v>
      </c>
      <c r="D2095" s="1">
        <f t="shared" si="162"/>
        <v>3125536</v>
      </c>
      <c r="F2095" s="1">
        <f t="shared" si="163"/>
        <v>3125137.027267715</v>
      </c>
      <c r="H2095" s="5">
        <f t="shared" si="164"/>
        <v>1.2764937990956995E-4</v>
      </c>
    </row>
    <row r="2096" spans="1:8">
      <c r="A2096" s="3" t="s">
        <v>2140</v>
      </c>
      <c r="B2096" s="1">
        <f t="shared" si="160"/>
        <v>6</v>
      </c>
      <c r="C2096" s="1">
        <f t="shared" si="161"/>
        <v>68984</v>
      </c>
      <c r="D2096" s="1">
        <f t="shared" si="162"/>
        <v>3127824</v>
      </c>
      <c r="F2096" s="1">
        <f t="shared" si="163"/>
        <v>3127409.9383690623</v>
      </c>
      <c r="H2096" s="5">
        <f t="shared" si="164"/>
        <v>1.3238009265794255E-4</v>
      </c>
    </row>
    <row r="2097" spans="1:8">
      <c r="A2097" s="3" t="s">
        <v>2141</v>
      </c>
      <c r="B2097" s="1">
        <f t="shared" si="160"/>
        <v>6</v>
      </c>
      <c r="C2097" s="1">
        <f t="shared" si="161"/>
        <v>68964</v>
      </c>
      <c r="D2097" s="1">
        <f t="shared" si="162"/>
        <v>3130124</v>
      </c>
      <c r="F2097" s="1">
        <f t="shared" si="163"/>
        <v>3129683.3831024501</v>
      </c>
      <c r="H2097" s="5">
        <f t="shared" si="164"/>
        <v>1.4076659504541861E-4</v>
      </c>
    </row>
    <row r="2098" spans="1:8">
      <c r="A2098" s="3" t="s">
        <v>2142</v>
      </c>
      <c r="B2098" s="1">
        <f t="shared" si="160"/>
        <v>6</v>
      </c>
      <c r="C2098" s="1">
        <f t="shared" si="161"/>
        <v>68944</v>
      </c>
      <c r="D2098" s="1">
        <f t="shared" si="162"/>
        <v>3132412</v>
      </c>
      <c r="F2098" s="1">
        <f t="shared" si="163"/>
        <v>3131957.3617479829</v>
      </c>
      <c r="H2098" s="5">
        <f t="shared" si="164"/>
        <v>1.4513999180730002E-4</v>
      </c>
    </row>
    <row r="2099" spans="1:8">
      <c r="A2099" s="3" t="s">
        <v>2143</v>
      </c>
      <c r="B2099" s="1">
        <f t="shared" si="160"/>
        <v>6</v>
      </c>
      <c r="C2099" s="1">
        <f t="shared" si="161"/>
        <v>68924</v>
      </c>
      <c r="D2099" s="1">
        <f t="shared" si="162"/>
        <v>3134712</v>
      </c>
      <c r="F2099" s="1">
        <f t="shared" si="163"/>
        <v>3134231.8745859815</v>
      </c>
      <c r="H2099" s="5">
        <f t="shared" si="164"/>
        <v>1.5316412289821815E-4</v>
      </c>
    </row>
    <row r="2100" spans="1:8">
      <c r="A2100" s="3" t="s">
        <v>2144</v>
      </c>
      <c r="B2100" s="1">
        <f t="shared" si="160"/>
        <v>6</v>
      </c>
      <c r="C2100" s="1">
        <f t="shared" si="161"/>
        <v>68904</v>
      </c>
      <c r="D2100" s="1">
        <f t="shared" si="162"/>
        <v>3137001</v>
      </c>
      <c r="F2100" s="1">
        <f t="shared" si="163"/>
        <v>3136506.9218970025</v>
      </c>
      <c r="H2100" s="5">
        <f t="shared" si="164"/>
        <v>1.575001420138228E-4</v>
      </c>
    </row>
    <row r="2101" spans="1:8">
      <c r="A2101" s="3" t="s">
        <v>2145</v>
      </c>
      <c r="B2101" s="1">
        <f t="shared" si="160"/>
        <v>6</v>
      </c>
      <c r="C2101" s="1">
        <f t="shared" si="161"/>
        <v>68884</v>
      </c>
      <c r="D2101" s="1">
        <f t="shared" si="162"/>
        <v>3139289</v>
      </c>
      <c r="F2101" s="1">
        <f t="shared" si="163"/>
        <v>3138782.5039618295</v>
      </c>
      <c r="H2101" s="5">
        <f t="shared" si="164"/>
        <v>1.613410037019629E-4</v>
      </c>
    </row>
    <row r="2102" spans="1:8">
      <c r="A2102" s="3" t="s">
        <v>2146</v>
      </c>
      <c r="B2102" s="1">
        <f t="shared" si="160"/>
        <v>6</v>
      </c>
      <c r="C2102" s="1">
        <f t="shared" si="161"/>
        <v>68864</v>
      </c>
      <c r="D2102" s="1">
        <f t="shared" si="162"/>
        <v>3141589</v>
      </c>
      <c r="F2102" s="1">
        <f t="shared" si="163"/>
        <v>3141058.6210614718</v>
      </c>
      <c r="H2102" s="5">
        <f t="shared" si="164"/>
        <v>1.6882505589631345E-4</v>
      </c>
    </row>
    <row r="2103" spans="1:8">
      <c r="A2103" s="3" t="s">
        <v>2147</v>
      </c>
      <c r="B2103" s="1">
        <f t="shared" si="160"/>
        <v>6</v>
      </c>
      <c r="C2103" s="1">
        <f t="shared" si="161"/>
        <v>68844</v>
      </c>
      <c r="D2103" s="1">
        <f t="shared" si="162"/>
        <v>3143877</v>
      </c>
      <c r="F2103" s="1">
        <f t="shared" si="163"/>
        <v>3143335.2734771655</v>
      </c>
      <c r="H2103" s="5">
        <f t="shared" si="164"/>
        <v>1.7231161487377079E-4</v>
      </c>
    </row>
    <row r="2104" spans="1:8">
      <c r="A2104" s="3" t="s">
        <v>2148</v>
      </c>
      <c r="B2104" s="1">
        <f t="shared" si="160"/>
        <v>6</v>
      </c>
      <c r="C2104" s="1">
        <f t="shared" si="161"/>
        <v>68824</v>
      </c>
      <c r="D2104" s="1">
        <f t="shared" si="162"/>
        <v>3146165</v>
      </c>
      <c r="F2104" s="1">
        <f t="shared" si="163"/>
        <v>3145612.4614903927</v>
      </c>
      <c r="H2104" s="5">
        <f t="shared" si="164"/>
        <v>1.7562286453740191E-4</v>
      </c>
    </row>
    <row r="2105" spans="1:8">
      <c r="A2105" s="3" t="s">
        <v>2149</v>
      </c>
      <c r="B2105" s="1">
        <f t="shared" si="160"/>
        <v>6</v>
      </c>
      <c r="C2105" s="1">
        <f t="shared" si="161"/>
        <v>68804</v>
      </c>
      <c r="D2105" s="1">
        <f t="shared" si="162"/>
        <v>3148465</v>
      </c>
      <c r="F2105" s="1">
        <f t="shared" si="163"/>
        <v>3147890.185382843</v>
      </c>
      <c r="H2105" s="5">
        <f t="shared" si="164"/>
        <v>1.8256979739555065E-4</v>
      </c>
    </row>
    <row r="2106" spans="1:8">
      <c r="A2106" s="3" t="s">
        <v>2150</v>
      </c>
      <c r="B2106" s="1">
        <f t="shared" si="160"/>
        <v>6</v>
      </c>
      <c r="C2106" s="1">
        <f t="shared" si="161"/>
        <v>68784</v>
      </c>
      <c r="D2106" s="1">
        <f t="shared" si="162"/>
        <v>3150753</v>
      </c>
      <c r="F2106" s="1">
        <f t="shared" si="163"/>
        <v>3150168.4454364553</v>
      </c>
      <c r="H2106" s="5">
        <f t="shared" si="164"/>
        <v>1.8552852716309106E-4</v>
      </c>
    </row>
    <row r="2107" spans="1:8">
      <c r="A2107" s="3" t="s">
        <v>2151</v>
      </c>
      <c r="B2107" s="1">
        <f t="shared" si="160"/>
        <v>6</v>
      </c>
      <c r="C2107" s="1">
        <f t="shared" si="161"/>
        <v>68764</v>
      </c>
      <c r="D2107" s="1">
        <f t="shared" si="162"/>
        <v>3153053</v>
      </c>
      <c r="F2107" s="1">
        <f t="shared" si="163"/>
        <v>3152447.2419333812</v>
      </c>
      <c r="H2107" s="5">
        <f t="shared" si="164"/>
        <v>1.9211794619970393E-4</v>
      </c>
    </row>
    <row r="2108" spans="1:8">
      <c r="A2108" s="3" t="s">
        <v>2152</v>
      </c>
      <c r="B2108" s="1">
        <f t="shared" si="160"/>
        <v>6</v>
      </c>
      <c r="C2108" s="1">
        <f t="shared" si="161"/>
        <v>68744</v>
      </c>
      <c r="D2108" s="1">
        <f t="shared" si="162"/>
        <v>3155342</v>
      </c>
      <c r="F2108" s="1">
        <f t="shared" si="163"/>
        <v>3154726.5751560237</v>
      </c>
      <c r="H2108" s="5">
        <f t="shared" si="164"/>
        <v>1.9504219953852043E-4</v>
      </c>
    </row>
    <row r="2109" spans="1:8">
      <c r="A2109" s="3" t="s">
        <v>2153</v>
      </c>
      <c r="B2109" s="1">
        <f t="shared" si="160"/>
        <v>6</v>
      </c>
      <c r="C2109" s="1">
        <f t="shared" si="161"/>
        <v>68724</v>
      </c>
      <c r="D2109" s="1">
        <f t="shared" si="162"/>
        <v>3157630</v>
      </c>
      <c r="F2109" s="1">
        <f t="shared" si="163"/>
        <v>3157006.4453869914</v>
      </c>
      <c r="H2109" s="5">
        <f t="shared" si="164"/>
        <v>1.9747551581680866E-4</v>
      </c>
    </row>
    <row r="2110" spans="1:8">
      <c r="A2110" s="3" t="s">
        <v>2154</v>
      </c>
      <c r="B2110" s="1">
        <f t="shared" si="160"/>
        <v>6</v>
      </c>
      <c r="C2110" s="1">
        <f t="shared" si="161"/>
        <v>68704</v>
      </c>
      <c r="D2110" s="1">
        <f t="shared" si="162"/>
        <v>3159930</v>
      </c>
      <c r="F2110" s="1">
        <f t="shared" si="163"/>
        <v>3159286.8529091496</v>
      </c>
      <c r="H2110" s="5">
        <f t="shared" si="164"/>
        <v>2.0353206901747758E-4</v>
      </c>
    </row>
    <row r="2111" spans="1:8">
      <c r="A2111" s="3" t="s">
        <v>2155</v>
      </c>
      <c r="B2111" s="1">
        <f t="shared" si="160"/>
        <v>6</v>
      </c>
      <c r="C2111" s="1">
        <f t="shared" si="161"/>
        <v>68684</v>
      </c>
      <c r="D2111" s="1">
        <f t="shared" si="162"/>
        <v>3162218</v>
      </c>
      <c r="F2111" s="1">
        <f t="shared" si="163"/>
        <v>3161567.7980055804</v>
      </c>
      <c r="H2111" s="5">
        <f t="shared" si="164"/>
        <v>2.0561580334422345E-4</v>
      </c>
    </row>
    <row r="2112" spans="1:8">
      <c r="A2112" s="3" t="s">
        <v>2156</v>
      </c>
      <c r="B2112" s="1">
        <f t="shared" si="160"/>
        <v>6</v>
      </c>
      <c r="C2112" s="1">
        <f t="shared" si="161"/>
        <v>68664</v>
      </c>
      <c r="D2112" s="1">
        <f t="shared" si="162"/>
        <v>3164518</v>
      </c>
      <c r="F2112" s="1">
        <f t="shared" si="163"/>
        <v>3163849.2809595959</v>
      </c>
      <c r="H2112" s="5">
        <f t="shared" si="164"/>
        <v>2.1131781851266887E-4</v>
      </c>
    </row>
    <row r="2113" spans="1:8">
      <c r="A2113" s="3" t="s">
        <v>2157</v>
      </c>
      <c r="B2113" s="1">
        <f t="shared" si="160"/>
        <v>6</v>
      </c>
      <c r="C2113" s="1">
        <f t="shared" si="161"/>
        <v>68644</v>
      </c>
      <c r="D2113" s="1">
        <f t="shared" si="162"/>
        <v>3166806</v>
      </c>
      <c r="F2113" s="1">
        <f t="shared" si="163"/>
        <v>3166131.3020547507</v>
      </c>
      <c r="H2113" s="5">
        <f t="shared" si="164"/>
        <v>2.13053134688158E-4</v>
      </c>
    </row>
    <row r="2114" spans="1:8">
      <c r="A2114" s="3" t="s">
        <v>2158</v>
      </c>
      <c r="B2114" s="1">
        <f t="shared" si="160"/>
        <v>6</v>
      </c>
      <c r="C2114" s="1">
        <f t="shared" si="161"/>
        <v>68624</v>
      </c>
      <c r="D2114" s="1">
        <f t="shared" si="162"/>
        <v>3169094</v>
      </c>
      <c r="F2114" s="1">
        <f t="shared" si="163"/>
        <v>3168413.8615748212</v>
      </c>
      <c r="H2114" s="5">
        <f t="shared" si="164"/>
        <v>2.1461604647221756E-4</v>
      </c>
    </row>
    <row r="2115" spans="1:8">
      <c r="A2115" s="3" t="s">
        <v>2159</v>
      </c>
      <c r="B2115" s="1">
        <f t="shared" si="160"/>
        <v>6</v>
      </c>
      <c r="C2115" s="1">
        <f t="shared" si="161"/>
        <v>68604</v>
      </c>
      <c r="D2115" s="1">
        <f t="shared" si="162"/>
        <v>3171394</v>
      </c>
      <c r="F2115" s="1">
        <f t="shared" si="163"/>
        <v>3170696.9598038229</v>
      </c>
      <c r="H2115" s="5">
        <f t="shared" si="164"/>
        <v>2.1978984515234751E-4</v>
      </c>
    </row>
    <row r="2116" spans="1:8">
      <c r="A2116" s="3" t="s">
        <v>2160</v>
      </c>
      <c r="B2116" s="1">
        <f t="shared" ref="B2116:B2179" si="165">IF(ISERROR(SEARCH(" ",A2116)), 0, SEARCH(" ",A2116))</f>
        <v>6</v>
      </c>
      <c r="C2116" s="1">
        <f t="shared" ref="C2116:C2179" si="166">IF(0=B2116,-1,LEFT(A2116,B2116-1)+0)</f>
        <v>68584</v>
      </c>
      <c r="D2116" s="1">
        <f t="shared" ref="D2116:D2179" si="167">IF(B2116=0,-1,RIGHT(A2116,LEN(A2116)-B2116)+0)</f>
        <v>3173683</v>
      </c>
      <c r="F2116" s="1">
        <f t="shared" ref="F2116:F2179" si="168">IF(C2116&lt;0,443300000,44330*(1-POWER(C2116/$A$1,1/5.255))*1000)</f>
        <v>3172980.5970259993</v>
      </c>
      <c r="H2116" s="5">
        <f t="shared" ref="H2116:H2179" si="169">IF(D2116&gt;0,ABS((F2116-D2116)/D2116),0)</f>
        <v>2.2132108783412405E-4</v>
      </c>
    </row>
    <row r="2117" spans="1:8">
      <c r="A2117" s="3" t="s">
        <v>2161</v>
      </c>
      <c r="B2117" s="1">
        <f t="shared" si="165"/>
        <v>6</v>
      </c>
      <c r="C2117" s="1">
        <f t="shared" si="166"/>
        <v>68564</v>
      </c>
      <c r="D2117" s="1">
        <f t="shared" si="167"/>
        <v>3175971</v>
      </c>
      <c r="F2117" s="1">
        <f t="shared" si="168"/>
        <v>3175264.7735258308</v>
      </c>
      <c r="H2117" s="5">
        <f t="shared" si="169"/>
        <v>2.2236552983927627E-4</v>
      </c>
    </row>
    <row r="2118" spans="1:8">
      <c r="A2118" s="3" t="s">
        <v>2162</v>
      </c>
      <c r="B2118" s="1">
        <f t="shared" si="165"/>
        <v>6</v>
      </c>
      <c r="C2118" s="1">
        <f t="shared" si="166"/>
        <v>68544</v>
      </c>
      <c r="D2118" s="1">
        <f t="shared" si="167"/>
        <v>3178271</v>
      </c>
      <c r="F2118" s="1">
        <f t="shared" si="168"/>
        <v>3177549.4895880264</v>
      </c>
      <c r="H2118" s="5">
        <f t="shared" si="169"/>
        <v>2.2701349632349695E-4</v>
      </c>
    </row>
    <row r="2119" spans="1:8">
      <c r="A2119" s="3" t="s">
        <v>2163</v>
      </c>
      <c r="B2119" s="1">
        <f t="shared" si="165"/>
        <v>6</v>
      </c>
      <c r="C2119" s="1">
        <f t="shared" si="166"/>
        <v>68524</v>
      </c>
      <c r="D2119" s="1">
        <f t="shared" si="167"/>
        <v>3180559</v>
      </c>
      <c r="F2119" s="1">
        <f t="shared" si="168"/>
        <v>3179834.7454975299</v>
      </c>
      <c r="H2119" s="5">
        <f t="shared" si="169"/>
        <v>2.2771295941063802E-4</v>
      </c>
    </row>
    <row r="2120" spans="1:8">
      <c r="A2120" s="3" t="s">
        <v>2164</v>
      </c>
      <c r="B2120" s="1">
        <f t="shared" si="165"/>
        <v>6</v>
      </c>
      <c r="C2120" s="1">
        <f t="shared" si="166"/>
        <v>68504</v>
      </c>
      <c r="D2120" s="1">
        <f t="shared" si="167"/>
        <v>3182859</v>
      </c>
      <c r="F2120" s="1">
        <f t="shared" si="168"/>
        <v>3182120.5415395279</v>
      </c>
      <c r="H2120" s="5">
        <f t="shared" si="169"/>
        <v>2.3201105059069801E-4</v>
      </c>
    </row>
    <row r="2121" spans="1:8">
      <c r="A2121" s="3" t="s">
        <v>2165</v>
      </c>
      <c r="B2121" s="1">
        <f t="shared" si="165"/>
        <v>6</v>
      </c>
      <c r="C2121" s="1">
        <f t="shared" si="166"/>
        <v>68484</v>
      </c>
      <c r="D2121" s="1">
        <f t="shared" si="167"/>
        <v>3185147</v>
      </c>
      <c r="F2121" s="1">
        <f t="shared" si="168"/>
        <v>3184406.8779994259</v>
      </c>
      <c r="H2121" s="5">
        <f t="shared" si="169"/>
        <v>2.3236666959927887E-4</v>
      </c>
    </row>
    <row r="2122" spans="1:8">
      <c r="A2122" s="3" t="s">
        <v>2166</v>
      </c>
      <c r="B2122" s="1">
        <f t="shared" si="165"/>
        <v>6</v>
      </c>
      <c r="C2122" s="1">
        <f t="shared" si="166"/>
        <v>68464</v>
      </c>
      <c r="D2122" s="1">
        <f t="shared" si="167"/>
        <v>3187436</v>
      </c>
      <c r="F2122" s="1">
        <f t="shared" si="168"/>
        <v>3186693.7551628747</v>
      </c>
      <c r="H2122" s="5">
        <f t="shared" si="169"/>
        <v>2.3286580095264583E-4</v>
      </c>
    </row>
    <row r="2123" spans="1:8">
      <c r="A2123" s="3" t="s">
        <v>2167</v>
      </c>
      <c r="B2123" s="1">
        <f t="shared" si="165"/>
        <v>6</v>
      </c>
      <c r="C2123" s="1">
        <f t="shared" si="166"/>
        <v>68444</v>
      </c>
      <c r="D2123" s="1">
        <f t="shared" si="167"/>
        <v>3189735</v>
      </c>
      <c r="F2123" s="1">
        <f t="shared" si="168"/>
        <v>3188981.1733157514</v>
      </c>
      <c r="H2123" s="5">
        <f t="shared" si="169"/>
        <v>2.3632893774831881E-4</v>
      </c>
    </row>
    <row r="2124" spans="1:8">
      <c r="A2124" s="3" t="s">
        <v>2168</v>
      </c>
      <c r="B2124" s="1">
        <f t="shared" si="165"/>
        <v>6</v>
      </c>
      <c r="C2124" s="1">
        <f t="shared" si="166"/>
        <v>68424</v>
      </c>
      <c r="D2124" s="1">
        <f t="shared" si="167"/>
        <v>3192024</v>
      </c>
      <c r="F2124" s="1">
        <f t="shared" si="168"/>
        <v>3191269.1327441786</v>
      </c>
      <c r="H2124" s="5">
        <f t="shared" si="169"/>
        <v>2.3648545744686081E-4</v>
      </c>
    </row>
    <row r="2125" spans="1:8">
      <c r="A2125" s="3" t="s">
        <v>2169</v>
      </c>
      <c r="B2125" s="1">
        <f t="shared" si="165"/>
        <v>6</v>
      </c>
      <c r="C2125" s="1">
        <f t="shared" si="166"/>
        <v>68404</v>
      </c>
      <c r="D2125" s="1">
        <f t="shared" si="167"/>
        <v>3194324</v>
      </c>
      <c r="F2125" s="1">
        <f t="shared" si="168"/>
        <v>3193557.6337345066</v>
      </c>
      <c r="H2125" s="5">
        <f t="shared" si="169"/>
        <v>2.3991500721074166E-4</v>
      </c>
    </row>
    <row r="2126" spans="1:8">
      <c r="A2126" s="3" t="s">
        <v>2170</v>
      </c>
      <c r="B2126" s="1">
        <f t="shared" si="165"/>
        <v>6</v>
      </c>
      <c r="C2126" s="1">
        <f t="shared" si="166"/>
        <v>68384</v>
      </c>
      <c r="D2126" s="1">
        <f t="shared" si="167"/>
        <v>3196612</v>
      </c>
      <c r="F2126" s="1">
        <f t="shared" si="168"/>
        <v>3195846.6765733156</v>
      </c>
      <c r="H2126" s="5">
        <f t="shared" si="169"/>
        <v>2.3941705364440997E-4</v>
      </c>
    </row>
    <row r="2127" spans="1:8">
      <c r="A2127" s="3" t="s">
        <v>2171</v>
      </c>
      <c r="B2127" s="1">
        <f t="shared" si="165"/>
        <v>6</v>
      </c>
      <c r="C2127" s="1">
        <f t="shared" si="166"/>
        <v>68364</v>
      </c>
      <c r="D2127" s="1">
        <f t="shared" si="167"/>
        <v>3198900</v>
      </c>
      <c r="F2127" s="1">
        <f t="shared" si="168"/>
        <v>3198136.2615474337</v>
      </c>
      <c r="H2127" s="5">
        <f t="shared" si="169"/>
        <v>2.3875033685526959E-4</v>
      </c>
    </row>
    <row r="2128" spans="1:8">
      <c r="A2128" s="3" t="s">
        <v>2172</v>
      </c>
      <c r="B2128" s="1">
        <f t="shared" si="165"/>
        <v>6</v>
      </c>
      <c r="C2128" s="1">
        <f t="shared" si="166"/>
        <v>68344</v>
      </c>
      <c r="D2128" s="1">
        <f t="shared" si="167"/>
        <v>3201200</v>
      </c>
      <c r="F2128" s="1">
        <f t="shared" si="168"/>
        <v>3200426.3889439185</v>
      </c>
      <c r="H2128" s="5">
        <f t="shared" si="169"/>
        <v>2.4166283146366519E-4</v>
      </c>
    </row>
    <row r="2129" spans="1:8">
      <c r="A2129" s="3" t="s">
        <v>2173</v>
      </c>
      <c r="B2129" s="1">
        <f t="shared" si="165"/>
        <v>6</v>
      </c>
      <c r="C2129" s="1">
        <f t="shared" si="166"/>
        <v>68324</v>
      </c>
      <c r="D2129" s="1">
        <f t="shared" si="167"/>
        <v>3203488</v>
      </c>
      <c r="F2129" s="1">
        <f t="shared" si="168"/>
        <v>3202717.0590500594</v>
      </c>
      <c r="H2129" s="5">
        <f t="shared" si="169"/>
        <v>2.4065673101962247E-4</v>
      </c>
    </row>
    <row r="2130" spans="1:8">
      <c r="A2130" s="3" t="s">
        <v>2174</v>
      </c>
      <c r="B2130" s="1">
        <f t="shared" si="165"/>
        <v>6</v>
      </c>
      <c r="C2130" s="1">
        <f t="shared" si="166"/>
        <v>68304</v>
      </c>
      <c r="D2130" s="1">
        <f t="shared" si="167"/>
        <v>3205777</v>
      </c>
      <c r="F2130" s="1">
        <f t="shared" si="168"/>
        <v>3205008.2721533934</v>
      </c>
      <c r="H2130" s="5">
        <f t="shared" si="169"/>
        <v>2.3979454796969177E-4</v>
      </c>
    </row>
    <row r="2131" spans="1:8">
      <c r="A2131" s="3" t="s">
        <v>2175</v>
      </c>
      <c r="B2131" s="1">
        <f t="shared" si="165"/>
        <v>6</v>
      </c>
      <c r="C2131" s="1">
        <f t="shared" si="166"/>
        <v>68284</v>
      </c>
      <c r="D2131" s="1">
        <f t="shared" si="167"/>
        <v>3208077</v>
      </c>
      <c r="F2131" s="1">
        <f t="shared" si="168"/>
        <v>3207300.0285416804</v>
      </c>
      <c r="H2131" s="5">
        <f t="shared" si="169"/>
        <v>2.4219227229258357E-4</v>
      </c>
    </row>
    <row r="2132" spans="1:8">
      <c r="A2132" s="3" t="s">
        <v>2176</v>
      </c>
      <c r="B2132" s="1">
        <f t="shared" si="165"/>
        <v>6</v>
      </c>
      <c r="C2132" s="1">
        <f t="shared" si="166"/>
        <v>68264</v>
      </c>
      <c r="D2132" s="1">
        <f t="shared" si="167"/>
        <v>3210365</v>
      </c>
      <c r="F2132" s="1">
        <f t="shared" si="168"/>
        <v>3209592.3285029312</v>
      </c>
      <c r="H2132" s="5">
        <f t="shared" si="169"/>
        <v>2.4068026441505361E-4</v>
      </c>
    </row>
    <row r="2133" spans="1:8">
      <c r="A2133" s="3" t="s">
        <v>2177</v>
      </c>
      <c r="B2133" s="1">
        <f t="shared" si="165"/>
        <v>6</v>
      </c>
      <c r="C2133" s="1">
        <f t="shared" si="166"/>
        <v>68244</v>
      </c>
      <c r="D2133" s="1">
        <f t="shared" si="167"/>
        <v>3212665</v>
      </c>
      <c r="F2133" s="1">
        <f t="shared" si="168"/>
        <v>3211885.1723253783</v>
      </c>
      <c r="H2133" s="5">
        <f t="shared" si="169"/>
        <v>2.427354469332209E-4</v>
      </c>
    </row>
    <row r="2134" spans="1:8">
      <c r="A2134" s="3" t="s">
        <v>2178</v>
      </c>
      <c r="B2134" s="1">
        <f t="shared" si="165"/>
        <v>6</v>
      </c>
      <c r="C2134" s="1">
        <f t="shared" si="166"/>
        <v>68224</v>
      </c>
      <c r="D2134" s="1">
        <f t="shared" si="167"/>
        <v>3214953</v>
      </c>
      <c r="F2134" s="1">
        <f t="shared" si="168"/>
        <v>3214178.5602975087</v>
      </c>
      <c r="H2134" s="5">
        <f t="shared" si="169"/>
        <v>2.4088678823338194E-4</v>
      </c>
    </row>
    <row r="2135" spans="1:8">
      <c r="A2135" s="3" t="s">
        <v>2179</v>
      </c>
      <c r="B2135" s="1">
        <f t="shared" si="165"/>
        <v>6</v>
      </c>
      <c r="C2135" s="1">
        <f t="shared" si="166"/>
        <v>68204</v>
      </c>
      <c r="D2135" s="1">
        <f t="shared" si="167"/>
        <v>3217241</v>
      </c>
      <c r="F2135" s="1">
        <f t="shared" si="168"/>
        <v>3216472.4927080339</v>
      </c>
      <c r="H2135" s="5">
        <f t="shared" si="169"/>
        <v>2.3887153370422606E-4</v>
      </c>
    </row>
    <row r="2136" spans="1:8">
      <c r="A2136" s="3" t="s">
        <v>2180</v>
      </c>
      <c r="B2136" s="1">
        <f t="shared" si="165"/>
        <v>6</v>
      </c>
      <c r="C2136" s="1">
        <f t="shared" si="166"/>
        <v>68184</v>
      </c>
      <c r="D2136" s="1">
        <f t="shared" si="167"/>
        <v>3219541</v>
      </c>
      <c r="F2136" s="1">
        <f t="shared" si="168"/>
        <v>3218766.9698459017</v>
      </c>
      <c r="H2136" s="5">
        <f t="shared" si="169"/>
        <v>2.4041630595736813E-4</v>
      </c>
    </row>
    <row r="2137" spans="1:8">
      <c r="A2137" s="3" t="s">
        <v>2181</v>
      </c>
      <c r="B2137" s="1">
        <f t="shared" si="165"/>
        <v>6</v>
      </c>
      <c r="C2137" s="1">
        <f t="shared" si="166"/>
        <v>68164</v>
      </c>
      <c r="D2137" s="1">
        <f t="shared" si="167"/>
        <v>3221829</v>
      </c>
      <c r="F2137" s="1">
        <f t="shared" si="168"/>
        <v>3221061.9920003163</v>
      </c>
      <c r="H2137" s="5">
        <f t="shared" si="169"/>
        <v>2.38066017682419E-4</v>
      </c>
    </row>
    <row r="2138" spans="1:8">
      <c r="A2138" s="3" t="s">
        <v>2182</v>
      </c>
      <c r="B2138" s="1">
        <f t="shared" si="165"/>
        <v>6</v>
      </c>
      <c r="C2138" s="1">
        <f t="shared" si="166"/>
        <v>68144</v>
      </c>
      <c r="D2138" s="1">
        <f t="shared" si="167"/>
        <v>3224129</v>
      </c>
      <c r="F2138" s="1">
        <f t="shared" si="168"/>
        <v>3223357.5594606996</v>
      </c>
      <c r="H2138" s="5">
        <f t="shared" si="169"/>
        <v>2.3927099049090211E-4</v>
      </c>
    </row>
    <row r="2139" spans="1:8">
      <c r="A2139" s="3" t="s">
        <v>2183</v>
      </c>
      <c r="B2139" s="1">
        <f t="shared" si="165"/>
        <v>6</v>
      </c>
      <c r="C2139" s="1">
        <f t="shared" si="166"/>
        <v>68124</v>
      </c>
      <c r="D2139" s="1">
        <f t="shared" si="167"/>
        <v>3226418</v>
      </c>
      <c r="F2139" s="1">
        <f t="shared" si="168"/>
        <v>3225653.6725167218</v>
      </c>
      <c r="H2139" s="5">
        <f t="shared" si="169"/>
        <v>2.3689660895712632E-4</v>
      </c>
    </row>
    <row r="2140" spans="1:8">
      <c r="A2140" s="3" t="s">
        <v>2184</v>
      </c>
      <c r="B2140" s="1">
        <f t="shared" si="165"/>
        <v>6</v>
      </c>
      <c r="C2140" s="1">
        <f t="shared" si="166"/>
        <v>68104</v>
      </c>
      <c r="D2140" s="1">
        <f t="shared" si="167"/>
        <v>3228706</v>
      </c>
      <c r="F2140" s="1">
        <f t="shared" si="168"/>
        <v>3227950.3314582868</v>
      </c>
      <c r="H2140" s="5">
        <f t="shared" si="169"/>
        <v>2.3404687255920858E-4</v>
      </c>
    </row>
    <row r="2141" spans="1:8">
      <c r="A2141" s="3" t="s">
        <v>2185</v>
      </c>
      <c r="B2141" s="1">
        <f t="shared" si="165"/>
        <v>6</v>
      </c>
      <c r="C2141" s="1">
        <f t="shared" si="166"/>
        <v>68084</v>
      </c>
      <c r="D2141" s="1">
        <f t="shared" si="167"/>
        <v>3231006</v>
      </c>
      <c r="F2141" s="1">
        <f t="shared" si="168"/>
        <v>3230247.536575553</v>
      </c>
      <c r="H2141" s="5">
        <f t="shared" si="169"/>
        <v>2.3474528504341762E-4</v>
      </c>
    </row>
    <row r="2142" spans="1:8">
      <c r="A2142" s="3" t="s">
        <v>2186</v>
      </c>
      <c r="B2142" s="1">
        <f t="shared" si="165"/>
        <v>6</v>
      </c>
      <c r="C2142" s="1">
        <f t="shared" si="166"/>
        <v>68064</v>
      </c>
      <c r="D2142" s="1">
        <f t="shared" si="167"/>
        <v>3233294</v>
      </c>
      <c r="F2142" s="1">
        <f t="shared" si="168"/>
        <v>3232545.2881588968</v>
      </c>
      <c r="H2142" s="5">
        <f t="shared" si="169"/>
        <v>2.3156318018193061E-4</v>
      </c>
    </row>
    <row r="2143" spans="1:8">
      <c r="A2143" s="3" t="s">
        <v>2187</v>
      </c>
      <c r="B2143" s="1">
        <f t="shared" si="165"/>
        <v>6</v>
      </c>
      <c r="C2143" s="1">
        <f t="shared" si="166"/>
        <v>68044</v>
      </c>
      <c r="D2143" s="1">
        <f t="shared" si="167"/>
        <v>3235582</v>
      </c>
      <c r="F2143" s="1">
        <f t="shared" si="168"/>
        <v>3234843.5864989534</v>
      </c>
      <c r="H2143" s="5">
        <f t="shared" si="169"/>
        <v>2.2821659319609207E-4</v>
      </c>
    </row>
    <row r="2144" spans="1:8">
      <c r="A2144" s="3" t="s">
        <v>2188</v>
      </c>
      <c r="B2144" s="1">
        <f t="shared" si="165"/>
        <v>6</v>
      </c>
      <c r="C2144" s="1">
        <f t="shared" si="166"/>
        <v>68024</v>
      </c>
      <c r="D2144" s="1">
        <f t="shared" si="167"/>
        <v>3237882</v>
      </c>
      <c r="F2144" s="1">
        <f t="shared" si="168"/>
        <v>3237142.4318865817</v>
      </c>
      <c r="H2144" s="5">
        <f t="shared" si="169"/>
        <v>2.2841107656742772E-4</v>
      </c>
    </row>
    <row r="2145" spans="1:8">
      <c r="A2145" s="3" t="s">
        <v>2189</v>
      </c>
      <c r="B2145" s="1">
        <f t="shared" si="165"/>
        <v>6</v>
      </c>
      <c r="C2145" s="1">
        <f t="shared" si="166"/>
        <v>68004</v>
      </c>
      <c r="D2145" s="1">
        <f t="shared" si="167"/>
        <v>3240170</v>
      </c>
      <c r="F2145" s="1">
        <f t="shared" si="168"/>
        <v>3239441.8246128946</v>
      </c>
      <c r="H2145" s="5">
        <f t="shared" si="169"/>
        <v>2.2473369826442406E-4</v>
      </c>
    </row>
    <row r="2146" spans="1:8">
      <c r="A2146" s="3" t="s">
        <v>2190</v>
      </c>
      <c r="B2146" s="1">
        <f t="shared" si="165"/>
        <v>6</v>
      </c>
      <c r="C2146" s="1">
        <f t="shared" si="166"/>
        <v>67984</v>
      </c>
      <c r="D2146" s="1">
        <f t="shared" si="167"/>
        <v>3242470</v>
      </c>
      <c r="F2146" s="1">
        <f t="shared" si="168"/>
        <v>3241741.7649692325</v>
      </c>
      <c r="H2146" s="5">
        <f t="shared" si="169"/>
        <v>2.2459268112503983E-4</v>
      </c>
    </row>
    <row r="2147" spans="1:8">
      <c r="A2147" s="3" t="s">
        <v>2191</v>
      </c>
      <c r="B2147" s="1">
        <f t="shared" si="165"/>
        <v>6</v>
      </c>
      <c r="C2147" s="1">
        <f t="shared" si="166"/>
        <v>67964</v>
      </c>
      <c r="D2147" s="1">
        <f t="shared" si="167"/>
        <v>3244759</v>
      </c>
      <c r="F2147" s="1">
        <f t="shared" si="168"/>
        <v>3244042.2532471865</v>
      </c>
      <c r="H2147" s="5">
        <f t="shared" si="169"/>
        <v>2.2089367894917881E-4</v>
      </c>
    </row>
    <row r="2148" spans="1:8">
      <c r="A2148" s="3" t="s">
        <v>2192</v>
      </c>
      <c r="B2148" s="1">
        <f t="shared" si="165"/>
        <v>6</v>
      </c>
      <c r="C2148" s="1">
        <f t="shared" si="166"/>
        <v>67944</v>
      </c>
      <c r="D2148" s="1">
        <f t="shared" si="167"/>
        <v>3247047</v>
      </c>
      <c r="F2148" s="1">
        <f t="shared" si="168"/>
        <v>3246343.289738589</v>
      </c>
      <c r="H2148" s="5">
        <f t="shared" si="169"/>
        <v>2.1672315227067349E-4</v>
      </c>
    </row>
    <row r="2149" spans="1:8">
      <c r="A2149" s="3" t="s">
        <v>2193</v>
      </c>
      <c r="B2149" s="1">
        <f t="shared" si="165"/>
        <v>6</v>
      </c>
      <c r="C2149" s="1">
        <f t="shared" si="166"/>
        <v>67924</v>
      </c>
      <c r="D2149" s="1">
        <f t="shared" si="167"/>
        <v>3249347</v>
      </c>
      <c r="F2149" s="1">
        <f t="shared" si="168"/>
        <v>3248644.874735509</v>
      </c>
      <c r="H2149" s="5">
        <f t="shared" si="169"/>
        <v>2.1608195877231783E-4</v>
      </c>
    </row>
    <row r="2150" spans="1:8">
      <c r="A2150" s="3" t="s">
        <v>2194</v>
      </c>
      <c r="B2150" s="1">
        <f t="shared" si="165"/>
        <v>6</v>
      </c>
      <c r="C2150" s="1">
        <f t="shared" si="166"/>
        <v>67904</v>
      </c>
      <c r="D2150" s="1">
        <f t="shared" si="167"/>
        <v>3251635</v>
      </c>
      <c r="F2150" s="1">
        <f t="shared" si="168"/>
        <v>3250947.0085302605</v>
      </c>
      <c r="H2150" s="5">
        <f t="shared" si="169"/>
        <v>2.1158324035122967E-4</v>
      </c>
    </row>
    <row r="2151" spans="1:8">
      <c r="A2151" s="3" t="s">
        <v>2195</v>
      </c>
      <c r="B2151" s="1">
        <f t="shared" si="165"/>
        <v>6</v>
      </c>
      <c r="C2151" s="1">
        <f t="shared" si="166"/>
        <v>67884</v>
      </c>
      <c r="D2151" s="1">
        <f t="shared" si="167"/>
        <v>3253935</v>
      </c>
      <c r="F2151" s="1">
        <f t="shared" si="168"/>
        <v>3253249.6914153942</v>
      </c>
      <c r="H2151" s="5">
        <f t="shared" si="169"/>
        <v>2.106091807629253E-4</v>
      </c>
    </row>
    <row r="2152" spans="1:8">
      <c r="A2152" s="3" t="s">
        <v>2196</v>
      </c>
      <c r="B2152" s="1">
        <f t="shared" si="165"/>
        <v>6</v>
      </c>
      <c r="C2152" s="1">
        <f t="shared" si="166"/>
        <v>67864</v>
      </c>
      <c r="D2152" s="1">
        <f t="shared" si="167"/>
        <v>3256223</v>
      </c>
      <c r="F2152" s="1">
        <f t="shared" si="168"/>
        <v>3255552.9236837076</v>
      </c>
      <c r="H2152" s="5">
        <f t="shared" si="169"/>
        <v>2.057833005578542E-4</v>
      </c>
    </row>
    <row r="2153" spans="1:8">
      <c r="A2153" s="3" t="s">
        <v>2197</v>
      </c>
      <c r="B2153" s="1">
        <f t="shared" si="165"/>
        <v>6</v>
      </c>
      <c r="C2153" s="1">
        <f t="shared" si="166"/>
        <v>67844</v>
      </c>
      <c r="D2153" s="1">
        <f t="shared" si="167"/>
        <v>3258512</v>
      </c>
      <c r="F2153" s="1">
        <f t="shared" si="168"/>
        <v>3257856.7056282437</v>
      </c>
      <c r="H2153" s="5">
        <f t="shared" si="169"/>
        <v>2.0110233497874471E-4</v>
      </c>
    </row>
    <row r="2154" spans="1:8">
      <c r="A2154" s="3" t="s">
        <v>2198</v>
      </c>
      <c r="B2154" s="1">
        <f t="shared" si="165"/>
        <v>6</v>
      </c>
      <c r="C2154" s="1">
        <f t="shared" si="166"/>
        <v>67824</v>
      </c>
      <c r="D2154" s="1">
        <f t="shared" si="167"/>
        <v>3260811</v>
      </c>
      <c r="F2154" s="1">
        <f t="shared" si="168"/>
        <v>3260161.0375422817</v>
      </c>
      <c r="H2154" s="5">
        <f t="shared" si="169"/>
        <v>1.9932540025114232E-4</v>
      </c>
    </row>
    <row r="2155" spans="1:8">
      <c r="A2155" s="3" t="s">
        <v>2199</v>
      </c>
      <c r="B2155" s="1">
        <f t="shared" si="165"/>
        <v>6</v>
      </c>
      <c r="C2155" s="1">
        <f t="shared" si="166"/>
        <v>67804</v>
      </c>
      <c r="D2155" s="1">
        <f t="shared" si="167"/>
        <v>3263100</v>
      </c>
      <c r="F2155" s="1">
        <f t="shared" si="168"/>
        <v>3262465.9197193459</v>
      </c>
      <c r="H2155" s="5">
        <f t="shared" si="169"/>
        <v>1.9431837230061364E-4</v>
      </c>
    </row>
    <row r="2156" spans="1:8">
      <c r="A2156" s="3" t="s">
        <v>2200</v>
      </c>
      <c r="B2156" s="1">
        <f t="shared" si="165"/>
        <v>6</v>
      </c>
      <c r="C2156" s="1">
        <f t="shared" si="166"/>
        <v>67784</v>
      </c>
      <c r="D2156" s="1">
        <f t="shared" si="167"/>
        <v>3265388</v>
      </c>
      <c r="F2156" s="1">
        <f t="shared" si="168"/>
        <v>3264771.3524531997</v>
      </c>
      <c r="H2156" s="5">
        <f t="shared" si="169"/>
        <v>1.8884357595493065E-4</v>
      </c>
    </row>
    <row r="2157" spans="1:8">
      <c r="A2157" s="3" t="s">
        <v>2201</v>
      </c>
      <c r="B2157" s="1">
        <f t="shared" si="165"/>
        <v>6</v>
      </c>
      <c r="C2157" s="1">
        <f t="shared" si="166"/>
        <v>67764</v>
      </c>
      <c r="D2157" s="1">
        <f t="shared" si="167"/>
        <v>3267688</v>
      </c>
      <c r="F2157" s="1">
        <f t="shared" si="168"/>
        <v>3267077.336037864</v>
      </c>
      <c r="H2157" s="5">
        <f t="shared" si="169"/>
        <v>1.8687951913892107E-4</v>
      </c>
    </row>
    <row r="2158" spans="1:8">
      <c r="A2158" s="3" t="s">
        <v>2202</v>
      </c>
      <c r="B2158" s="1">
        <f t="shared" si="165"/>
        <v>6</v>
      </c>
      <c r="C2158" s="1">
        <f t="shared" si="166"/>
        <v>67744</v>
      </c>
      <c r="D2158" s="1">
        <f t="shared" si="167"/>
        <v>3269976</v>
      </c>
      <c r="F2158" s="1">
        <f t="shared" si="168"/>
        <v>3269383.8707675934</v>
      </c>
      <c r="H2158" s="5">
        <f t="shared" si="169"/>
        <v>1.8108060499728935E-4</v>
      </c>
    </row>
    <row r="2159" spans="1:8">
      <c r="A2159" s="3" t="s">
        <v>2203</v>
      </c>
      <c r="B2159" s="1">
        <f t="shared" si="165"/>
        <v>6</v>
      </c>
      <c r="C2159" s="1">
        <f t="shared" si="166"/>
        <v>67724</v>
      </c>
      <c r="D2159" s="1">
        <f t="shared" si="167"/>
        <v>3272276</v>
      </c>
      <c r="F2159" s="1">
        <f t="shared" si="168"/>
        <v>3271690.9569368819</v>
      </c>
      <c r="H2159" s="5">
        <f t="shared" si="169"/>
        <v>1.7878781102759135E-4</v>
      </c>
    </row>
    <row r="2160" spans="1:8">
      <c r="A2160" s="3" t="s">
        <v>2204</v>
      </c>
      <c r="B2160" s="1">
        <f t="shared" si="165"/>
        <v>6</v>
      </c>
      <c r="C2160" s="1">
        <f t="shared" si="166"/>
        <v>67704</v>
      </c>
      <c r="D2160" s="1">
        <f t="shared" si="167"/>
        <v>3274564</v>
      </c>
      <c r="F2160" s="1">
        <f t="shared" si="168"/>
        <v>3273998.5948404716</v>
      </c>
      <c r="H2160" s="5">
        <f t="shared" si="169"/>
        <v>1.7266578375880491E-4</v>
      </c>
    </row>
    <row r="2161" spans="1:8">
      <c r="A2161" s="3" t="s">
        <v>2205</v>
      </c>
      <c r="B2161" s="1">
        <f t="shared" si="165"/>
        <v>6</v>
      </c>
      <c r="C2161" s="1">
        <f t="shared" si="166"/>
        <v>67684</v>
      </c>
      <c r="D2161" s="1">
        <f t="shared" si="167"/>
        <v>3276853</v>
      </c>
      <c r="F2161" s="1">
        <f t="shared" si="168"/>
        <v>3276306.7847733586</v>
      </c>
      <c r="H2161" s="5">
        <f t="shared" si="169"/>
        <v>1.6668896244091219E-4</v>
      </c>
    </row>
    <row r="2162" spans="1:8">
      <c r="A2162" s="3" t="s">
        <v>2206</v>
      </c>
      <c r="B2162" s="1">
        <f t="shared" si="165"/>
        <v>6</v>
      </c>
      <c r="C2162" s="1">
        <f t="shared" si="166"/>
        <v>67664</v>
      </c>
      <c r="D2162" s="1">
        <f t="shared" si="167"/>
        <v>3279152</v>
      </c>
      <c r="F2162" s="1">
        <f t="shared" si="168"/>
        <v>3278615.5270307767</v>
      </c>
      <c r="H2162" s="5">
        <f t="shared" si="169"/>
        <v>1.6360112895751083E-4</v>
      </c>
    </row>
    <row r="2163" spans="1:8">
      <c r="A2163" s="3" t="s">
        <v>2207</v>
      </c>
      <c r="B2163" s="1">
        <f t="shared" si="165"/>
        <v>6</v>
      </c>
      <c r="C2163" s="1">
        <f t="shared" si="166"/>
        <v>67644</v>
      </c>
      <c r="D2163" s="1">
        <f t="shared" si="167"/>
        <v>3281441</v>
      </c>
      <c r="F2163" s="1">
        <f t="shared" si="168"/>
        <v>3280924.8219081997</v>
      </c>
      <c r="H2163" s="5">
        <f t="shared" si="169"/>
        <v>1.5730226196366352E-4</v>
      </c>
    </row>
    <row r="2164" spans="1:8">
      <c r="A2164" s="3" t="s">
        <v>2208</v>
      </c>
      <c r="B2164" s="1">
        <f t="shared" si="165"/>
        <v>6</v>
      </c>
      <c r="C2164" s="1">
        <f t="shared" si="166"/>
        <v>67624</v>
      </c>
      <c r="D2164" s="1">
        <f t="shared" si="167"/>
        <v>3283741</v>
      </c>
      <c r="F2164" s="1">
        <f t="shared" si="168"/>
        <v>3283234.6697013527</v>
      </c>
      <c r="H2164" s="5">
        <f t="shared" si="169"/>
        <v>1.5419312870512154E-4</v>
      </c>
    </row>
    <row r="2165" spans="1:8">
      <c r="A2165" s="3" t="s">
        <v>2209</v>
      </c>
      <c r="B2165" s="1">
        <f t="shared" si="165"/>
        <v>6</v>
      </c>
      <c r="C2165" s="1">
        <f t="shared" si="166"/>
        <v>67604</v>
      </c>
      <c r="D2165" s="1">
        <f t="shared" si="167"/>
        <v>3286029</v>
      </c>
      <c r="F2165" s="1">
        <f t="shared" si="168"/>
        <v>3285545.0707062078</v>
      </c>
      <c r="H2165" s="5">
        <f t="shared" si="169"/>
        <v>1.4726872276301552E-4</v>
      </c>
    </row>
    <row r="2166" spans="1:8">
      <c r="A2166" s="3" t="s">
        <v>2210</v>
      </c>
      <c r="B2166" s="1">
        <f t="shared" si="165"/>
        <v>6</v>
      </c>
      <c r="C2166" s="1">
        <f t="shared" si="166"/>
        <v>67584</v>
      </c>
      <c r="D2166" s="1">
        <f t="shared" si="167"/>
        <v>3288317</v>
      </c>
      <c r="F2166" s="1">
        <f t="shared" si="168"/>
        <v>3287856.0252189818</v>
      </c>
      <c r="H2166" s="5">
        <f t="shared" si="169"/>
        <v>1.4018562718199498E-4</v>
      </c>
    </row>
    <row r="2167" spans="1:8">
      <c r="A2167" s="3" t="s">
        <v>2211</v>
      </c>
      <c r="B2167" s="1">
        <f t="shared" si="165"/>
        <v>6</v>
      </c>
      <c r="C2167" s="1">
        <f t="shared" si="166"/>
        <v>67564</v>
      </c>
      <c r="D2167" s="1">
        <f t="shared" si="167"/>
        <v>3290617</v>
      </c>
      <c r="F2167" s="1">
        <f t="shared" si="168"/>
        <v>3290167.5335361334</v>
      </c>
      <c r="H2167" s="5">
        <f t="shared" si="169"/>
        <v>1.3659033058743803E-4</v>
      </c>
    </row>
    <row r="2168" spans="1:8">
      <c r="A2168" s="3" t="s">
        <v>2212</v>
      </c>
      <c r="B2168" s="1">
        <f t="shared" si="165"/>
        <v>6</v>
      </c>
      <c r="C2168" s="1">
        <f t="shared" si="166"/>
        <v>67544</v>
      </c>
      <c r="D2168" s="1">
        <f t="shared" si="167"/>
        <v>3292905</v>
      </c>
      <c r="F2168" s="1">
        <f t="shared" si="168"/>
        <v>3292479.5959543777</v>
      </c>
      <c r="H2168" s="5">
        <f t="shared" si="169"/>
        <v>1.2918807120834952E-4</v>
      </c>
    </row>
    <row r="2169" spans="1:8">
      <c r="A2169" s="3" t="s">
        <v>2213</v>
      </c>
      <c r="B2169" s="1">
        <f t="shared" si="165"/>
        <v>6</v>
      </c>
      <c r="C2169" s="1">
        <f t="shared" si="166"/>
        <v>67524</v>
      </c>
      <c r="D2169" s="1">
        <f t="shared" si="167"/>
        <v>3295194</v>
      </c>
      <c r="F2169" s="1">
        <f t="shared" si="168"/>
        <v>3294792.2127706651</v>
      </c>
      <c r="H2169" s="5">
        <f t="shared" si="169"/>
        <v>1.2193128214452185E-4</v>
      </c>
    </row>
    <row r="2170" spans="1:8">
      <c r="A2170" s="3" t="s">
        <v>2214</v>
      </c>
      <c r="B2170" s="1">
        <f t="shared" si="165"/>
        <v>6</v>
      </c>
      <c r="C2170" s="1">
        <f t="shared" si="166"/>
        <v>67504</v>
      </c>
      <c r="D2170" s="1">
        <f t="shared" si="167"/>
        <v>3297494</v>
      </c>
      <c r="F2170" s="1">
        <f t="shared" si="168"/>
        <v>3297105.3842821969</v>
      </c>
      <c r="H2170" s="5">
        <f t="shared" si="169"/>
        <v>1.1785183469723617E-4</v>
      </c>
    </row>
    <row r="2171" spans="1:8">
      <c r="A2171" s="3" t="s">
        <v>2215</v>
      </c>
      <c r="B2171" s="1">
        <f t="shared" si="165"/>
        <v>6</v>
      </c>
      <c r="C2171" s="1">
        <f t="shared" si="166"/>
        <v>67484</v>
      </c>
      <c r="D2171" s="1">
        <f t="shared" si="167"/>
        <v>3299782</v>
      </c>
      <c r="F2171" s="1">
        <f t="shared" si="168"/>
        <v>3299419.1107864319</v>
      </c>
      <c r="H2171" s="5">
        <f t="shared" si="169"/>
        <v>1.0997369328278816E-4</v>
      </c>
    </row>
    <row r="2172" spans="1:8">
      <c r="A2172" s="3" t="s">
        <v>2216</v>
      </c>
      <c r="B2172" s="1">
        <f t="shared" si="165"/>
        <v>6</v>
      </c>
      <c r="C2172" s="1">
        <f t="shared" si="166"/>
        <v>67464</v>
      </c>
      <c r="D2172" s="1">
        <f t="shared" si="167"/>
        <v>3302082</v>
      </c>
      <c r="F2172" s="1">
        <f t="shared" si="168"/>
        <v>3301733.3925810684</v>
      </c>
      <c r="H2172" s="5">
        <f t="shared" si="169"/>
        <v>1.0557200545945103E-4</v>
      </c>
    </row>
    <row r="2173" spans="1:8">
      <c r="A2173" s="3" t="s">
        <v>2217</v>
      </c>
      <c r="B2173" s="1">
        <f t="shared" si="165"/>
        <v>6</v>
      </c>
      <c r="C2173" s="1">
        <f t="shared" si="166"/>
        <v>67444</v>
      </c>
      <c r="D2173" s="1">
        <f t="shared" si="167"/>
        <v>3304370</v>
      </c>
      <c r="F2173" s="1">
        <f t="shared" si="168"/>
        <v>3304048.2299640412</v>
      </c>
      <c r="H2173" s="5">
        <f t="shared" si="169"/>
        <v>9.7377120588447688E-5</v>
      </c>
    </row>
    <row r="2174" spans="1:8">
      <c r="A2174" s="3" t="s">
        <v>2218</v>
      </c>
      <c r="B2174" s="1">
        <f t="shared" si="165"/>
        <v>6</v>
      </c>
      <c r="C2174" s="1">
        <f t="shared" si="166"/>
        <v>67424</v>
      </c>
      <c r="D2174" s="1">
        <f t="shared" si="167"/>
        <v>3306658</v>
      </c>
      <c r="F2174" s="1">
        <f t="shared" si="168"/>
        <v>3306363.6232335567</v>
      </c>
      <c r="H2174" s="5">
        <f t="shared" si="169"/>
        <v>8.9025465120146251E-5</v>
      </c>
    </row>
    <row r="2175" spans="1:8">
      <c r="A2175" s="3" t="s">
        <v>2219</v>
      </c>
      <c r="B2175" s="1">
        <f t="shared" si="165"/>
        <v>6</v>
      </c>
      <c r="C2175" s="1">
        <f t="shared" si="166"/>
        <v>67404</v>
      </c>
      <c r="D2175" s="1">
        <f t="shared" si="167"/>
        <v>3308958</v>
      </c>
      <c r="F2175" s="1">
        <f t="shared" si="168"/>
        <v>3308679.5726880515</v>
      </c>
      <c r="H2175" s="5">
        <f t="shared" si="169"/>
        <v>8.4143501352540765E-5</v>
      </c>
    </row>
    <row r="2176" spans="1:8">
      <c r="A2176" s="3" t="s">
        <v>2220</v>
      </c>
      <c r="B2176" s="1">
        <f t="shared" si="165"/>
        <v>6</v>
      </c>
      <c r="C2176" s="1">
        <f t="shared" si="166"/>
        <v>67384</v>
      </c>
      <c r="D2176" s="1">
        <f t="shared" si="167"/>
        <v>3311246</v>
      </c>
      <c r="F2176" s="1">
        <f t="shared" si="168"/>
        <v>3310996.0786262187</v>
      </c>
      <c r="H2176" s="5">
        <f t="shared" si="169"/>
        <v>7.5476534748938144E-5</v>
      </c>
    </row>
    <row r="2177" spans="1:8">
      <c r="A2177" s="3" t="s">
        <v>2221</v>
      </c>
      <c r="B2177" s="1">
        <f t="shared" si="165"/>
        <v>6</v>
      </c>
      <c r="C2177" s="1">
        <f t="shared" si="166"/>
        <v>67364</v>
      </c>
      <c r="D2177" s="1">
        <f t="shared" si="167"/>
        <v>3313546</v>
      </c>
      <c r="F2177" s="1">
        <f t="shared" si="168"/>
        <v>3313313.1413470022</v>
      </c>
      <c r="H2177" s="5">
        <f t="shared" si="169"/>
        <v>7.027476093519208E-5</v>
      </c>
    </row>
    <row r="2178" spans="1:8">
      <c r="A2178" s="3" t="s">
        <v>2222</v>
      </c>
      <c r="B2178" s="1">
        <f t="shared" si="165"/>
        <v>6</v>
      </c>
      <c r="C2178" s="1">
        <f t="shared" si="166"/>
        <v>67344</v>
      </c>
      <c r="D2178" s="1">
        <f t="shared" si="167"/>
        <v>3315835</v>
      </c>
      <c r="F2178" s="1">
        <f t="shared" si="168"/>
        <v>3315630.761149588</v>
      </c>
      <c r="H2178" s="5">
        <f t="shared" si="169"/>
        <v>6.1594998065934824E-5</v>
      </c>
    </row>
    <row r="2179" spans="1:8">
      <c r="A2179" s="3" t="s">
        <v>2223</v>
      </c>
      <c r="B2179" s="1">
        <f t="shared" si="165"/>
        <v>6</v>
      </c>
      <c r="C2179" s="1">
        <f t="shared" si="166"/>
        <v>67324</v>
      </c>
      <c r="D2179" s="1">
        <f t="shared" si="167"/>
        <v>3318123</v>
      </c>
      <c r="F2179" s="1">
        <f t="shared" si="168"/>
        <v>3317948.9383334215</v>
      </c>
      <c r="H2179" s="5">
        <f t="shared" si="169"/>
        <v>5.2457870482354055E-5</v>
      </c>
    </row>
    <row r="2180" spans="1:8">
      <c r="A2180" s="3" t="s">
        <v>2224</v>
      </c>
      <c r="B2180" s="1">
        <f t="shared" ref="B2180:B2243" si="170">IF(ISERROR(SEARCH(" ",A2180)), 0, SEARCH(" ",A2180))</f>
        <v>6</v>
      </c>
      <c r="C2180" s="1">
        <f t="shared" ref="C2180:C2243" si="171">IF(0=B2180,-1,LEFT(A2180,B2180-1)+0)</f>
        <v>67304</v>
      </c>
      <c r="D2180" s="1">
        <f t="shared" ref="D2180:D2243" si="172">IF(B2180=0,-1,RIGHT(A2180,LEN(A2180)-B2180)+0)</f>
        <v>3320423</v>
      </c>
      <c r="F2180" s="1">
        <f t="shared" ref="F2180:F2243" si="173">IF(C2180&lt;0,443300000,44330*(1-POWER(C2180/$A$1,1/5.255))*1000)</f>
        <v>3320267.6731981901</v>
      </c>
      <c r="H2180" s="5">
        <f t="shared" ref="H2180:H2243" si="174">IF(D2180&gt;0,ABS((F2180-D2180)/D2180),0)</f>
        <v>4.6779221144398753E-5</v>
      </c>
    </row>
    <row r="2181" spans="1:8">
      <c r="A2181" s="3" t="s">
        <v>2225</v>
      </c>
      <c r="B2181" s="1">
        <f t="shared" si="170"/>
        <v>6</v>
      </c>
      <c r="C2181" s="1">
        <f t="shared" si="171"/>
        <v>67284</v>
      </c>
      <c r="D2181" s="1">
        <f t="shared" si="172"/>
        <v>3322711</v>
      </c>
      <c r="F2181" s="1">
        <f t="shared" si="173"/>
        <v>3322586.9660438322</v>
      </c>
      <c r="H2181" s="5">
        <f t="shared" si="174"/>
        <v>3.7329143632339313E-5</v>
      </c>
    </row>
    <row r="2182" spans="1:8">
      <c r="A2182" s="3" t="s">
        <v>2226</v>
      </c>
      <c r="B2182" s="1">
        <f t="shared" si="170"/>
        <v>6</v>
      </c>
      <c r="C2182" s="1">
        <f t="shared" si="171"/>
        <v>67264</v>
      </c>
      <c r="D2182" s="1">
        <f t="shared" si="172"/>
        <v>3324999</v>
      </c>
      <c r="F2182" s="1">
        <f t="shared" si="173"/>
        <v>3324906.8171705408</v>
      </c>
      <c r="H2182" s="5">
        <f t="shared" si="174"/>
        <v>2.7724167573944478E-5</v>
      </c>
    </row>
    <row r="2183" spans="1:8">
      <c r="A2183" s="3" t="s">
        <v>2227</v>
      </c>
      <c r="B2183" s="1">
        <f t="shared" si="170"/>
        <v>6</v>
      </c>
      <c r="C2183" s="1">
        <f t="shared" si="171"/>
        <v>67244</v>
      </c>
      <c r="D2183" s="1">
        <f t="shared" si="172"/>
        <v>3327299</v>
      </c>
      <c r="F2183" s="1">
        <f t="shared" si="173"/>
        <v>3327227.2268787622</v>
      </c>
      <c r="H2183" s="5">
        <f t="shared" si="174"/>
        <v>2.1570986327875801E-5</v>
      </c>
    </row>
    <row r="2184" spans="1:8">
      <c r="A2184" s="3" t="s">
        <v>2228</v>
      </c>
      <c r="B2184" s="1">
        <f t="shared" si="170"/>
        <v>6</v>
      </c>
      <c r="C2184" s="1">
        <f t="shared" si="171"/>
        <v>67224</v>
      </c>
      <c r="D2184" s="1">
        <f t="shared" si="172"/>
        <v>3329587</v>
      </c>
      <c r="F2184" s="1">
        <f t="shared" si="173"/>
        <v>3329548.1954691783</v>
      </c>
      <c r="H2184" s="5">
        <f t="shared" si="174"/>
        <v>1.165445769152169E-5</v>
      </c>
    </row>
    <row r="2185" spans="1:8">
      <c r="A2185" s="3" t="s">
        <v>2229</v>
      </c>
      <c r="B2185" s="1">
        <f t="shared" si="170"/>
        <v>6</v>
      </c>
      <c r="C2185" s="1">
        <f t="shared" si="171"/>
        <v>67204</v>
      </c>
      <c r="D2185" s="1">
        <f t="shared" si="172"/>
        <v>3331887</v>
      </c>
      <c r="F2185" s="1">
        <f t="shared" si="173"/>
        <v>3331869.7232427443</v>
      </c>
      <c r="H2185" s="5">
        <f t="shared" si="174"/>
        <v>5.1852770684186566E-6</v>
      </c>
    </row>
    <row r="2186" spans="1:8">
      <c r="A2186" s="3" t="s">
        <v>2230</v>
      </c>
      <c r="B2186" s="1">
        <f t="shared" si="170"/>
        <v>6</v>
      </c>
      <c r="C2186" s="1">
        <f t="shared" si="171"/>
        <v>67184</v>
      </c>
      <c r="D2186" s="1">
        <f t="shared" si="172"/>
        <v>3334220</v>
      </c>
      <c r="F2186" s="1">
        <f t="shared" si="173"/>
        <v>3334191.8105006497</v>
      </c>
      <c r="H2186" s="5">
        <f t="shared" si="174"/>
        <v>8.4546008812449895E-6</v>
      </c>
    </row>
    <row r="2187" spans="1:8">
      <c r="A2187" s="3" t="s">
        <v>2231</v>
      </c>
      <c r="B2187" s="1">
        <f t="shared" si="170"/>
        <v>6</v>
      </c>
      <c r="C2187" s="1">
        <f t="shared" si="171"/>
        <v>67164</v>
      </c>
      <c r="D2187" s="1">
        <f t="shared" si="172"/>
        <v>3336567</v>
      </c>
      <c r="F2187" s="1">
        <f t="shared" si="173"/>
        <v>3336514.4575443482</v>
      </c>
      <c r="H2187" s="5">
        <f t="shared" si="174"/>
        <v>1.5747460084511223E-5</v>
      </c>
    </row>
    <row r="2188" spans="1:8">
      <c r="A2188" s="3" t="s">
        <v>2232</v>
      </c>
      <c r="B2188" s="1">
        <f t="shared" si="170"/>
        <v>6</v>
      </c>
      <c r="C2188" s="1">
        <f t="shared" si="171"/>
        <v>67144</v>
      </c>
      <c r="D2188" s="1">
        <f t="shared" si="172"/>
        <v>3338927</v>
      </c>
      <c r="F2188" s="1">
        <f t="shared" si="173"/>
        <v>3338837.6646755305</v>
      </c>
      <c r="H2188" s="5">
        <f t="shared" si="174"/>
        <v>2.6755698603020705E-5</v>
      </c>
    </row>
    <row r="2189" spans="1:8">
      <c r="A2189" s="3" t="s">
        <v>2233</v>
      </c>
      <c r="B2189" s="1">
        <f t="shared" si="170"/>
        <v>6</v>
      </c>
      <c r="C2189" s="1">
        <f t="shared" si="171"/>
        <v>67124</v>
      </c>
      <c r="D2189" s="1">
        <f t="shared" si="172"/>
        <v>3341275</v>
      </c>
      <c r="F2189" s="1">
        <f t="shared" si="173"/>
        <v>3341161.4321961575</v>
      </c>
      <c r="H2189" s="5">
        <f t="shared" si="174"/>
        <v>3.3989361498973066E-5</v>
      </c>
    </row>
    <row r="2190" spans="1:8">
      <c r="A2190" s="3" t="s">
        <v>2234</v>
      </c>
      <c r="B2190" s="1">
        <f t="shared" si="170"/>
        <v>6</v>
      </c>
      <c r="C2190" s="1">
        <f t="shared" si="171"/>
        <v>67104</v>
      </c>
      <c r="D2190" s="1">
        <f t="shared" si="172"/>
        <v>3343634</v>
      </c>
      <c r="F2190" s="1">
        <f t="shared" si="173"/>
        <v>3343485.7604084304</v>
      </c>
      <c r="H2190" s="5">
        <f t="shared" si="174"/>
        <v>4.4334873843739996E-5</v>
      </c>
    </row>
    <row r="2191" spans="1:8">
      <c r="A2191" s="3" t="s">
        <v>2235</v>
      </c>
      <c r="B2191" s="1">
        <f t="shared" si="170"/>
        <v>6</v>
      </c>
      <c r="C2191" s="1">
        <f t="shared" si="171"/>
        <v>67084</v>
      </c>
      <c r="D2191" s="1">
        <f t="shared" si="172"/>
        <v>3345982</v>
      </c>
      <c r="F2191" s="1">
        <f t="shared" si="173"/>
        <v>3345810.6496148133</v>
      </c>
      <c r="H2191" s="5">
        <f t="shared" si="174"/>
        <v>5.1210791088155316E-5</v>
      </c>
    </row>
    <row r="2192" spans="1:8">
      <c r="A2192" s="3" t="s">
        <v>2236</v>
      </c>
      <c r="B2192" s="1">
        <f t="shared" si="170"/>
        <v>6</v>
      </c>
      <c r="C2192" s="1">
        <f t="shared" si="171"/>
        <v>67064</v>
      </c>
      <c r="D2192" s="1">
        <f t="shared" si="172"/>
        <v>3348330</v>
      </c>
      <c r="F2192" s="1">
        <f t="shared" si="173"/>
        <v>3348136.1001180103</v>
      </c>
      <c r="H2192" s="5">
        <f t="shared" si="174"/>
        <v>5.7909430071019024E-5</v>
      </c>
    </row>
    <row r="2193" spans="1:8">
      <c r="A2193" s="3" t="s">
        <v>2237</v>
      </c>
      <c r="B2193" s="1">
        <f t="shared" si="170"/>
        <v>6</v>
      </c>
      <c r="C2193" s="1">
        <f t="shared" si="171"/>
        <v>67044</v>
      </c>
      <c r="D2193" s="1">
        <f t="shared" si="172"/>
        <v>3350689</v>
      </c>
      <c r="F2193" s="1">
        <f t="shared" si="173"/>
        <v>3350462.1122209956</v>
      </c>
      <c r="H2193" s="5">
        <f t="shared" si="174"/>
        <v>6.7713768423272407E-5</v>
      </c>
    </row>
    <row r="2194" spans="1:8">
      <c r="A2194" s="3" t="s">
        <v>2238</v>
      </c>
      <c r="B2194" s="1">
        <f t="shared" si="170"/>
        <v>6</v>
      </c>
      <c r="C2194" s="1">
        <f t="shared" si="171"/>
        <v>67024</v>
      </c>
      <c r="D2194" s="1">
        <f t="shared" si="172"/>
        <v>3353037</v>
      </c>
      <c r="F2194" s="1">
        <f t="shared" si="173"/>
        <v>3352788.6862269808</v>
      </c>
      <c r="H2194" s="5">
        <f t="shared" si="174"/>
        <v>7.4056377254184581E-5</v>
      </c>
    </row>
    <row r="2195" spans="1:8">
      <c r="A2195" s="3" t="s">
        <v>2239</v>
      </c>
      <c r="B2195" s="1">
        <f t="shared" si="170"/>
        <v>6</v>
      </c>
      <c r="C2195" s="1">
        <f t="shared" si="171"/>
        <v>67004</v>
      </c>
      <c r="D2195" s="1">
        <f t="shared" si="172"/>
        <v>3355385</v>
      </c>
      <c r="F2195" s="1">
        <f t="shared" si="173"/>
        <v>3355115.8224394424</v>
      </c>
      <c r="H2195" s="5">
        <f t="shared" si="174"/>
        <v>8.0222555849063899E-5</v>
      </c>
    </row>
    <row r="2196" spans="1:8">
      <c r="A2196" s="3" t="s">
        <v>2240</v>
      </c>
      <c r="B2196" s="1">
        <f t="shared" si="170"/>
        <v>6</v>
      </c>
      <c r="C2196" s="1">
        <f t="shared" si="171"/>
        <v>66984</v>
      </c>
      <c r="D2196" s="1">
        <f t="shared" si="172"/>
        <v>3357745</v>
      </c>
      <c r="F2196" s="1">
        <f t="shared" si="173"/>
        <v>3357443.521162109</v>
      </c>
      <c r="H2196" s="5">
        <f t="shared" si="174"/>
        <v>8.9786102843133163E-5</v>
      </c>
    </row>
    <row r="2197" spans="1:8">
      <c r="A2197" s="3" t="s">
        <v>2241</v>
      </c>
      <c r="B2197" s="1">
        <f t="shared" si="170"/>
        <v>6</v>
      </c>
      <c r="C2197" s="1">
        <f t="shared" si="171"/>
        <v>66964</v>
      </c>
      <c r="D2197" s="1">
        <f t="shared" si="172"/>
        <v>3360092</v>
      </c>
      <c r="F2197" s="1">
        <f t="shared" si="173"/>
        <v>3359771.7826989633</v>
      </c>
      <c r="H2197" s="5">
        <f t="shared" si="174"/>
        <v>9.530015875657478E-5</v>
      </c>
    </row>
    <row r="2198" spans="1:8">
      <c r="A2198" s="3" t="s">
        <v>2242</v>
      </c>
      <c r="B2198" s="1">
        <f t="shared" si="170"/>
        <v>6</v>
      </c>
      <c r="C2198" s="1">
        <f t="shared" si="171"/>
        <v>66944</v>
      </c>
      <c r="D2198" s="1">
        <f t="shared" si="172"/>
        <v>3362452</v>
      </c>
      <c r="F2198" s="1">
        <f t="shared" si="173"/>
        <v>3362100.6073542503</v>
      </c>
      <c r="H2198" s="5">
        <f t="shared" si="174"/>
        <v>1.0450488088743843E-4</v>
      </c>
    </row>
    <row r="2199" spans="1:8">
      <c r="A2199" s="3" t="s">
        <v>2243</v>
      </c>
      <c r="B2199" s="1">
        <f t="shared" si="170"/>
        <v>6</v>
      </c>
      <c r="C2199" s="1">
        <f t="shared" si="171"/>
        <v>66924</v>
      </c>
      <c r="D2199" s="1">
        <f t="shared" si="172"/>
        <v>3364800</v>
      </c>
      <c r="F2199" s="1">
        <f t="shared" si="173"/>
        <v>3364429.9954324514</v>
      </c>
      <c r="H2199" s="5">
        <f t="shared" si="174"/>
        <v>1.0996331655629834E-4</v>
      </c>
    </row>
    <row r="2200" spans="1:8">
      <c r="A2200" s="3" t="s">
        <v>2244</v>
      </c>
      <c r="B2200" s="1">
        <f t="shared" si="170"/>
        <v>6</v>
      </c>
      <c r="C2200" s="1">
        <f t="shared" si="171"/>
        <v>66904</v>
      </c>
      <c r="D2200" s="1">
        <f t="shared" si="172"/>
        <v>3367147</v>
      </c>
      <c r="F2200" s="1">
        <f t="shared" si="173"/>
        <v>3366759.947238327</v>
      </c>
      <c r="H2200" s="5">
        <f t="shared" si="174"/>
        <v>1.1494976657478749E-4</v>
      </c>
    </row>
    <row r="2201" spans="1:8">
      <c r="A2201" s="3" t="s">
        <v>2245</v>
      </c>
      <c r="B2201" s="1">
        <f t="shared" si="170"/>
        <v>6</v>
      </c>
      <c r="C2201" s="1">
        <f t="shared" si="171"/>
        <v>66884</v>
      </c>
      <c r="D2201" s="1">
        <f t="shared" si="172"/>
        <v>3369507</v>
      </c>
      <c r="F2201" s="1">
        <f t="shared" si="173"/>
        <v>3369090.463076876</v>
      </c>
      <c r="H2201" s="5">
        <f t="shared" si="174"/>
        <v>1.2361954526997251E-4</v>
      </c>
    </row>
    <row r="2202" spans="1:8">
      <c r="A2202" s="3" t="s">
        <v>2246</v>
      </c>
      <c r="B2202" s="1">
        <f t="shared" si="170"/>
        <v>6</v>
      </c>
      <c r="C2202" s="1">
        <f t="shared" si="171"/>
        <v>66864</v>
      </c>
      <c r="D2202" s="1">
        <f t="shared" si="172"/>
        <v>3371855</v>
      </c>
      <c r="F2202" s="1">
        <f t="shared" si="173"/>
        <v>3371421.5432533659</v>
      </c>
      <c r="H2202" s="5">
        <f t="shared" si="174"/>
        <v>1.2855141951065391E-4</v>
      </c>
    </row>
    <row r="2203" spans="1:8">
      <c r="A2203" s="3" t="s">
        <v>2247</v>
      </c>
      <c r="B2203" s="1">
        <f t="shared" si="170"/>
        <v>6</v>
      </c>
      <c r="C2203" s="1">
        <f t="shared" si="171"/>
        <v>66844</v>
      </c>
      <c r="D2203" s="1">
        <f t="shared" si="172"/>
        <v>3374214</v>
      </c>
      <c r="F2203" s="1">
        <f t="shared" si="173"/>
        <v>3373753.1880733115</v>
      </c>
      <c r="H2203" s="5">
        <f t="shared" si="174"/>
        <v>1.3656867249336684E-4</v>
      </c>
    </row>
    <row r="2204" spans="1:8">
      <c r="A2204" s="3" t="s">
        <v>2248</v>
      </c>
      <c r="B2204" s="1">
        <f t="shared" si="170"/>
        <v>6</v>
      </c>
      <c r="C2204" s="1">
        <f t="shared" si="171"/>
        <v>66824</v>
      </c>
      <c r="D2204" s="1">
        <f t="shared" si="172"/>
        <v>3376562</v>
      </c>
      <c r="F2204" s="1">
        <f t="shared" si="173"/>
        <v>3376085.3978424869</v>
      </c>
      <c r="H2204" s="5">
        <f t="shared" si="174"/>
        <v>1.4115012770775284E-4</v>
      </c>
    </row>
    <row r="2205" spans="1:8">
      <c r="A2205" s="3" t="s">
        <v>2249</v>
      </c>
      <c r="B2205" s="1">
        <f t="shared" si="170"/>
        <v>6</v>
      </c>
      <c r="C2205" s="1">
        <f t="shared" si="171"/>
        <v>66804</v>
      </c>
      <c r="D2205" s="1">
        <f t="shared" si="172"/>
        <v>3378910</v>
      </c>
      <c r="F2205" s="1">
        <f t="shared" si="173"/>
        <v>3378418.1728669247</v>
      </c>
      <c r="H2205" s="5">
        <f t="shared" si="174"/>
        <v>1.4555792639500139E-4</v>
      </c>
    </row>
    <row r="2206" spans="1:8">
      <c r="A2206" s="3" t="s">
        <v>2250</v>
      </c>
      <c r="B2206" s="1">
        <f t="shared" si="170"/>
        <v>6</v>
      </c>
      <c r="C2206" s="1">
        <f t="shared" si="171"/>
        <v>66784</v>
      </c>
      <c r="D2206" s="1">
        <f t="shared" si="172"/>
        <v>3381269</v>
      </c>
      <c r="F2206" s="1">
        <f t="shared" si="173"/>
        <v>3380751.5134529164</v>
      </c>
      <c r="H2206" s="5">
        <f t="shared" si="174"/>
        <v>1.5304506890270899E-4</v>
      </c>
    </row>
    <row r="2207" spans="1:8">
      <c r="A2207" s="3" t="s">
        <v>2251</v>
      </c>
      <c r="B2207" s="1">
        <f t="shared" si="170"/>
        <v>6</v>
      </c>
      <c r="C2207" s="1">
        <f t="shared" si="171"/>
        <v>66764</v>
      </c>
      <c r="D2207" s="1">
        <f t="shared" si="172"/>
        <v>3383617</v>
      </c>
      <c r="F2207" s="1">
        <f t="shared" si="173"/>
        <v>3383085.4199070102</v>
      </c>
      <c r="H2207" s="5">
        <f t="shared" si="174"/>
        <v>1.571040968850315E-4</v>
      </c>
    </row>
    <row r="2208" spans="1:8">
      <c r="A2208" s="3" t="s">
        <v>2252</v>
      </c>
      <c r="B2208" s="1">
        <f t="shared" si="170"/>
        <v>6</v>
      </c>
      <c r="C2208" s="1">
        <f t="shared" si="171"/>
        <v>66744</v>
      </c>
      <c r="D2208" s="1">
        <f t="shared" si="172"/>
        <v>3385965</v>
      </c>
      <c r="F2208" s="1">
        <f t="shared" si="173"/>
        <v>3385419.8925360092</v>
      </c>
      <c r="H2208" s="5">
        <f t="shared" si="174"/>
        <v>1.6099028312188809E-4</v>
      </c>
    </row>
    <row r="2209" spans="1:8">
      <c r="A2209" s="3" t="s">
        <v>2253</v>
      </c>
      <c r="B2209" s="1">
        <f t="shared" si="170"/>
        <v>6</v>
      </c>
      <c r="C2209" s="1">
        <f t="shared" si="171"/>
        <v>66724</v>
      </c>
      <c r="D2209" s="1">
        <f t="shared" si="172"/>
        <v>3388324</v>
      </c>
      <c r="F2209" s="1">
        <f t="shared" si="173"/>
        <v>3387754.9316469785</v>
      </c>
      <c r="H2209" s="5">
        <f t="shared" si="174"/>
        <v>1.6794980439341616E-4</v>
      </c>
    </row>
    <row r="2210" spans="1:8">
      <c r="A2210" s="3" t="s">
        <v>2254</v>
      </c>
      <c r="B2210" s="1">
        <f t="shared" si="170"/>
        <v>6</v>
      </c>
      <c r="C2210" s="1">
        <f t="shared" si="171"/>
        <v>66704</v>
      </c>
      <c r="D2210" s="1">
        <f t="shared" si="172"/>
        <v>3390672</v>
      </c>
      <c r="F2210" s="1">
        <f t="shared" si="173"/>
        <v>3390090.5375472396</v>
      </c>
      <c r="H2210" s="5">
        <f t="shared" si="174"/>
        <v>1.7148885317141613E-4</v>
      </c>
    </row>
    <row r="2211" spans="1:8">
      <c r="A2211" s="3" t="s">
        <v>2255</v>
      </c>
      <c r="B2211" s="1">
        <f t="shared" si="170"/>
        <v>6</v>
      </c>
      <c r="C2211" s="1">
        <f t="shared" si="171"/>
        <v>66684</v>
      </c>
      <c r="D2211" s="1">
        <f t="shared" si="172"/>
        <v>3393032</v>
      </c>
      <c r="F2211" s="1">
        <f t="shared" si="173"/>
        <v>3392426.7105443771</v>
      </c>
      <c r="H2211" s="5">
        <f t="shared" si="174"/>
        <v>1.7839190895426282E-4</v>
      </c>
    </row>
    <row r="2212" spans="1:8">
      <c r="A2212" s="3" t="s">
        <v>2256</v>
      </c>
      <c r="B2212" s="1">
        <f t="shared" si="170"/>
        <v>6</v>
      </c>
      <c r="C2212" s="1">
        <f t="shared" si="171"/>
        <v>66664</v>
      </c>
      <c r="D2212" s="1">
        <f t="shared" si="172"/>
        <v>3395380</v>
      </c>
      <c r="F2212" s="1">
        <f t="shared" si="173"/>
        <v>3394763.45094623</v>
      </c>
      <c r="H2212" s="5">
        <f t="shared" si="174"/>
        <v>1.8158469855215743E-4</v>
      </c>
    </row>
    <row r="2213" spans="1:8">
      <c r="A2213" s="3" t="s">
        <v>2257</v>
      </c>
      <c r="B2213" s="1">
        <f t="shared" si="170"/>
        <v>6</v>
      </c>
      <c r="C2213" s="1">
        <f t="shared" si="171"/>
        <v>66644</v>
      </c>
      <c r="D2213" s="1">
        <f t="shared" si="172"/>
        <v>3397727</v>
      </c>
      <c r="F2213" s="1">
        <f t="shared" si="173"/>
        <v>3397100.7590609007</v>
      </c>
      <c r="H2213" s="5">
        <f t="shared" si="174"/>
        <v>1.8431172931178451E-4</v>
      </c>
    </row>
    <row r="2214" spans="1:8">
      <c r="A2214" s="3" t="s">
        <v>2258</v>
      </c>
      <c r="B2214" s="1">
        <f t="shared" si="170"/>
        <v>6</v>
      </c>
      <c r="C2214" s="1">
        <f t="shared" si="171"/>
        <v>66624</v>
      </c>
      <c r="D2214" s="1">
        <f t="shared" si="172"/>
        <v>3400087</v>
      </c>
      <c r="F2214" s="1">
        <f t="shared" si="173"/>
        <v>3399438.6351967435</v>
      </c>
      <c r="H2214" s="5">
        <f t="shared" si="174"/>
        <v>1.9069065093230467E-4</v>
      </c>
    </row>
    <row r="2215" spans="1:8">
      <c r="A2215" s="3" t="s">
        <v>2259</v>
      </c>
      <c r="B2215" s="1">
        <f t="shared" si="170"/>
        <v>6</v>
      </c>
      <c r="C2215" s="1">
        <f t="shared" si="171"/>
        <v>66604</v>
      </c>
      <c r="D2215" s="1">
        <f t="shared" si="172"/>
        <v>3402435</v>
      </c>
      <c r="F2215" s="1">
        <f t="shared" si="173"/>
        <v>3401777.0796623887</v>
      </c>
      <c r="H2215" s="5">
        <f t="shared" si="174"/>
        <v>1.9336749639929749E-4</v>
      </c>
    </row>
    <row r="2216" spans="1:8">
      <c r="A2216" s="3" t="s">
        <v>2260</v>
      </c>
      <c r="B2216" s="1">
        <f t="shared" si="170"/>
        <v>6</v>
      </c>
      <c r="C2216" s="1">
        <f t="shared" si="171"/>
        <v>66584</v>
      </c>
      <c r="D2216" s="1">
        <f t="shared" si="172"/>
        <v>3404794</v>
      </c>
      <c r="F2216" s="1">
        <f t="shared" si="173"/>
        <v>3404116.0927667017</v>
      </c>
      <c r="H2216" s="5">
        <f t="shared" si="174"/>
        <v>1.991037441026654E-4</v>
      </c>
    </row>
    <row r="2217" spans="1:8">
      <c r="A2217" s="3" t="s">
        <v>2261</v>
      </c>
      <c r="B2217" s="1">
        <f t="shared" si="170"/>
        <v>6</v>
      </c>
      <c r="C2217" s="1">
        <f t="shared" si="171"/>
        <v>66564</v>
      </c>
      <c r="D2217" s="1">
        <f t="shared" si="172"/>
        <v>3407142</v>
      </c>
      <c r="F2217" s="1">
        <f t="shared" si="173"/>
        <v>3406455.6748188436</v>
      </c>
      <c r="H2217" s="5">
        <f t="shared" si="174"/>
        <v>2.0143721076385922E-4</v>
      </c>
    </row>
    <row r="2218" spans="1:8">
      <c r="A2218" s="3" t="s">
        <v>2262</v>
      </c>
      <c r="B2218" s="1">
        <f t="shared" si="170"/>
        <v>6</v>
      </c>
      <c r="C2218" s="1">
        <f t="shared" si="171"/>
        <v>66544</v>
      </c>
      <c r="D2218" s="1">
        <f t="shared" si="172"/>
        <v>3409490</v>
      </c>
      <c r="F2218" s="1">
        <f t="shared" si="173"/>
        <v>3408795.8261281983</v>
      </c>
      <c r="H2218" s="5">
        <f t="shared" si="174"/>
        <v>2.0360050089652718E-4</v>
      </c>
    </row>
    <row r="2219" spans="1:8">
      <c r="A2219" s="3" t="s">
        <v>2263</v>
      </c>
      <c r="B2219" s="1">
        <f t="shared" si="170"/>
        <v>6</v>
      </c>
      <c r="C2219" s="1">
        <f t="shared" si="171"/>
        <v>66524</v>
      </c>
      <c r="D2219" s="1">
        <f t="shared" si="172"/>
        <v>3411849</v>
      </c>
      <c r="F2219" s="1">
        <f t="shared" si="173"/>
        <v>3411136.547004438</v>
      </c>
      <c r="H2219" s="5">
        <f t="shared" si="174"/>
        <v>2.0881727050698745E-4</v>
      </c>
    </row>
    <row r="2220" spans="1:8">
      <c r="A2220" s="3" t="s">
        <v>2264</v>
      </c>
      <c r="B2220" s="1">
        <f t="shared" si="170"/>
        <v>6</v>
      </c>
      <c r="C2220" s="1">
        <f t="shared" si="171"/>
        <v>66504</v>
      </c>
      <c r="D2220" s="1">
        <f t="shared" si="172"/>
        <v>3414197</v>
      </c>
      <c r="F2220" s="1">
        <f t="shared" si="173"/>
        <v>3413477.8377574915</v>
      </c>
      <c r="H2220" s="5">
        <f t="shared" si="174"/>
        <v>2.1063876586749193E-4</v>
      </c>
    </row>
    <row r="2221" spans="1:8">
      <c r="A2221" s="3" t="s">
        <v>2265</v>
      </c>
      <c r="B2221" s="1">
        <f t="shared" si="170"/>
        <v>6</v>
      </c>
      <c r="C2221" s="1">
        <f t="shared" si="171"/>
        <v>66484</v>
      </c>
      <c r="D2221" s="1">
        <f t="shared" si="172"/>
        <v>3416545</v>
      </c>
      <c r="F2221" s="1">
        <f t="shared" si="173"/>
        <v>3415819.6986975353</v>
      </c>
      <c r="H2221" s="5">
        <f t="shared" si="174"/>
        <v>2.1229086766446186E-4</v>
      </c>
    </row>
    <row r="2222" spans="1:8">
      <c r="A2222" s="3" t="s">
        <v>2266</v>
      </c>
      <c r="B2222" s="1">
        <f t="shared" si="170"/>
        <v>6</v>
      </c>
      <c r="C2222" s="1">
        <f t="shared" si="171"/>
        <v>66464</v>
      </c>
      <c r="D2222" s="1">
        <f t="shared" si="172"/>
        <v>3418904</v>
      </c>
      <c r="F2222" s="1">
        <f t="shared" si="173"/>
        <v>3418162.1301350337</v>
      </c>
      <c r="H2222" s="5">
        <f t="shared" si="174"/>
        <v>2.1699055164060022E-4</v>
      </c>
    </row>
    <row r="2223" spans="1:8">
      <c r="A2223" s="3" t="s">
        <v>2267</v>
      </c>
      <c r="B2223" s="1">
        <f t="shared" si="170"/>
        <v>6</v>
      </c>
      <c r="C2223" s="1">
        <f t="shared" si="171"/>
        <v>66444</v>
      </c>
      <c r="D2223" s="1">
        <f t="shared" si="172"/>
        <v>3421252</v>
      </c>
      <c r="F2223" s="1">
        <f t="shared" si="173"/>
        <v>3420505.1323806844</v>
      </c>
      <c r="H2223" s="5">
        <f t="shared" si="174"/>
        <v>2.183024282676716E-4</v>
      </c>
    </row>
    <row r="2224" spans="1:8">
      <c r="A2224" s="3" t="s">
        <v>2268</v>
      </c>
      <c r="B2224" s="1">
        <f t="shared" si="170"/>
        <v>6</v>
      </c>
      <c r="C2224" s="1">
        <f t="shared" si="171"/>
        <v>66424</v>
      </c>
      <c r="D2224" s="1">
        <f t="shared" si="172"/>
        <v>3423612</v>
      </c>
      <c r="F2224" s="1">
        <f t="shared" si="173"/>
        <v>3422848.7057454688</v>
      </c>
      <c r="H2224" s="5">
        <f t="shared" si="174"/>
        <v>2.2294998806265213E-4</v>
      </c>
    </row>
    <row r="2225" spans="1:8">
      <c r="A2225" s="3" t="s">
        <v>2269</v>
      </c>
      <c r="B2225" s="1">
        <f t="shared" si="170"/>
        <v>6</v>
      </c>
      <c r="C2225" s="1">
        <f t="shared" si="171"/>
        <v>66404</v>
      </c>
      <c r="D2225" s="1">
        <f t="shared" si="172"/>
        <v>3425959</v>
      </c>
      <c r="F2225" s="1">
        <f t="shared" si="173"/>
        <v>3425192.8505406268</v>
      </c>
      <c r="H2225" s="5">
        <f t="shared" si="174"/>
        <v>2.2363065622595189E-4</v>
      </c>
    </row>
    <row r="2226" spans="1:8">
      <c r="A2226" s="3" t="s">
        <v>2270</v>
      </c>
      <c r="B2226" s="1">
        <f t="shared" si="170"/>
        <v>6</v>
      </c>
      <c r="C2226" s="1">
        <f t="shared" si="171"/>
        <v>66384</v>
      </c>
      <c r="D2226" s="1">
        <f t="shared" si="172"/>
        <v>3428307</v>
      </c>
      <c r="F2226" s="1">
        <f t="shared" si="173"/>
        <v>3427537.5670776553</v>
      </c>
      <c r="H2226" s="5">
        <f t="shared" si="174"/>
        <v>2.2443524525214773E-4</v>
      </c>
    </row>
    <row r="2227" spans="1:8">
      <c r="A2227" s="3" t="s">
        <v>2271</v>
      </c>
      <c r="B2227" s="1">
        <f t="shared" si="170"/>
        <v>6</v>
      </c>
      <c r="C2227" s="1">
        <f t="shared" si="171"/>
        <v>66364</v>
      </c>
      <c r="D2227" s="1">
        <f t="shared" si="172"/>
        <v>3430667</v>
      </c>
      <c r="F2227" s="1">
        <f t="shared" si="173"/>
        <v>3429882.8556683157</v>
      </c>
      <c r="H2227" s="5">
        <f t="shared" si="174"/>
        <v>2.2856906009365995E-4</v>
      </c>
    </row>
    <row r="2228" spans="1:8">
      <c r="A2228" s="3" t="s">
        <v>2272</v>
      </c>
      <c r="B2228" s="1">
        <f t="shared" si="170"/>
        <v>6</v>
      </c>
      <c r="C2228" s="1">
        <f t="shared" si="171"/>
        <v>66344</v>
      </c>
      <c r="D2228" s="1">
        <f t="shared" si="172"/>
        <v>3433015</v>
      </c>
      <c r="F2228" s="1">
        <f t="shared" si="173"/>
        <v>3432228.7166246483</v>
      </c>
      <c r="H2228" s="5">
        <f t="shared" si="174"/>
        <v>2.2903581118978209E-4</v>
      </c>
    </row>
    <row r="2229" spans="1:8">
      <c r="A2229" s="3" t="s">
        <v>2273</v>
      </c>
      <c r="B2229" s="1">
        <f t="shared" si="170"/>
        <v>6</v>
      </c>
      <c r="C2229" s="1">
        <f t="shared" si="171"/>
        <v>66324</v>
      </c>
      <c r="D2229" s="1">
        <f t="shared" si="172"/>
        <v>3435374</v>
      </c>
      <c r="F2229" s="1">
        <f t="shared" si="173"/>
        <v>3434575.1502589392</v>
      </c>
      <c r="H2229" s="5">
        <f t="shared" si="174"/>
        <v>2.3253646940937214E-4</v>
      </c>
    </row>
    <row r="2230" spans="1:8">
      <c r="A2230" s="3" t="s">
        <v>2274</v>
      </c>
      <c r="B2230" s="1">
        <f t="shared" si="170"/>
        <v>6</v>
      </c>
      <c r="C2230" s="1">
        <f t="shared" si="171"/>
        <v>66304</v>
      </c>
      <c r="D2230" s="1">
        <f t="shared" si="172"/>
        <v>3437722</v>
      </c>
      <c r="F2230" s="1">
        <f t="shared" si="173"/>
        <v>3436922.1568837459</v>
      </c>
      <c r="H2230" s="5">
        <f t="shared" si="174"/>
        <v>2.326666077868077E-4</v>
      </c>
    </row>
    <row r="2231" spans="1:8">
      <c r="A2231" s="3" t="s">
        <v>2275</v>
      </c>
      <c r="B2231" s="1">
        <f t="shared" si="170"/>
        <v>6</v>
      </c>
      <c r="C2231" s="1">
        <f t="shared" si="171"/>
        <v>66284</v>
      </c>
      <c r="D2231" s="1">
        <f t="shared" si="172"/>
        <v>3440070</v>
      </c>
      <c r="F2231" s="1">
        <f t="shared" si="173"/>
        <v>3439269.7368118968</v>
      </c>
      <c r="H2231" s="5">
        <f t="shared" si="174"/>
        <v>2.3262991395617353E-4</v>
      </c>
    </row>
    <row r="2232" spans="1:8">
      <c r="A2232" s="3" t="s">
        <v>2276</v>
      </c>
      <c r="B2232" s="1">
        <f t="shared" si="170"/>
        <v>6</v>
      </c>
      <c r="C2232" s="1">
        <f t="shared" si="171"/>
        <v>66264</v>
      </c>
      <c r="D2232" s="1">
        <f t="shared" si="172"/>
        <v>3442429</v>
      </c>
      <c r="F2232" s="1">
        <f t="shared" si="173"/>
        <v>3441617.8903564746</v>
      </c>
      <c r="H2232" s="5">
        <f t="shared" si="174"/>
        <v>2.3562131376578688E-4</v>
      </c>
    </row>
    <row r="2233" spans="1:8">
      <c r="A2233" s="3" t="s">
        <v>2277</v>
      </c>
      <c r="B2233" s="1">
        <f t="shared" si="170"/>
        <v>6</v>
      </c>
      <c r="C2233" s="1">
        <f t="shared" si="171"/>
        <v>66244</v>
      </c>
      <c r="D2233" s="1">
        <f t="shared" si="172"/>
        <v>3444777</v>
      </c>
      <c r="F2233" s="1">
        <f t="shared" si="173"/>
        <v>3443966.6178308344</v>
      </c>
      <c r="H2233" s="5">
        <f t="shared" si="174"/>
        <v>2.3524952969833707E-4</v>
      </c>
    </row>
    <row r="2234" spans="1:8">
      <c r="A2234" s="3" t="s">
        <v>2278</v>
      </c>
      <c r="B2234" s="1">
        <f t="shared" si="170"/>
        <v>6</v>
      </c>
      <c r="C2234" s="1">
        <f t="shared" si="171"/>
        <v>66224</v>
      </c>
      <c r="D2234" s="1">
        <f t="shared" si="172"/>
        <v>3447125</v>
      </c>
      <c r="F2234" s="1">
        <f t="shared" si="173"/>
        <v>3446315.9195485925</v>
      </c>
      <c r="H2234" s="5">
        <f t="shared" si="174"/>
        <v>2.3471166592666927E-4</v>
      </c>
    </row>
    <row r="2235" spans="1:8">
      <c r="A2235" s="3" t="s">
        <v>2279</v>
      </c>
      <c r="B2235" s="1">
        <f t="shared" si="170"/>
        <v>6</v>
      </c>
      <c r="C2235" s="1">
        <f t="shared" si="171"/>
        <v>66204</v>
      </c>
      <c r="D2235" s="1">
        <f t="shared" si="172"/>
        <v>3449484</v>
      </c>
      <c r="F2235" s="1">
        <f t="shared" si="173"/>
        <v>3448665.7958236434</v>
      </c>
      <c r="H2235" s="5">
        <f t="shared" si="174"/>
        <v>2.3719610711531066E-4</v>
      </c>
    </row>
    <row r="2236" spans="1:8">
      <c r="A2236" s="3" t="s">
        <v>2280</v>
      </c>
      <c r="B2236" s="1">
        <f t="shared" si="170"/>
        <v>6</v>
      </c>
      <c r="C2236" s="1">
        <f t="shared" si="171"/>
        <v>66184</v>
      </c>
      <c r="D2236" s="1">
        <f t="shared" si="172"/>
        <v>3451832</v>
      </c>
      <c r="F2236" s="1">
        <f t="shared" si="173"/>
        <v>3451016.2469701297</v>
      </c>
      <c r="H2236" s="5">
        <f t="shared" si="174"/>
        <v>2.3632466176521193E-4</v>
      </c>
    </row>
    <row r="2237" spans="1:8">
      <c r="A2237" s="3" t="s">
        <v>2281</v>
      </c>
      <c r="B2237" s="1">
        <f t="shared" si="170"/>
        <v>6</v>
      </c>
      <c r="C2237" s="1">
        <f t="shared" si="171"/>
        <v>66164</v>
      </c>
      <c r="D2237" s="1">
        <f t="shared" si="172"/>
        <v>3454192</v>
      </c>
      <c r="F2237" s="1">
        <f t="shared" si="173"/>
        <v>3453367.2733024787</v>
      </c>
      <c r="H2237" s="5">
        <f t="shared" si="174"/>
        <v>2.3876110462918223E-4</v>
      </c>
    </row>
    <row r="2238" spans="1:8">
      <c r="A2238" s="3" t="s">
        <v>2282</v>
      </c>
      <c r="B2238" s="1">
        <f t="shared" si="170"/>
        <v>6</v>
      </c>
      <c r="C2238" s="1">
        <f t="shared" si="171"/>
        <v>66144</v>
      </c>
      <c r="D2238" s="1">
        <f t="shared" si="172"/>
        <v>3456539</v>
      </c>
      <c r="F2238" s="1">
        <f t="shared" si="173"/>
        <v>3455718.8751353691</v>
      </c>
      <c r="H2238" s="5">
        <f t="shared" si="174"/>
        <v>2.3726764391516104E-4</v>
      </c>
    </row>
    <row r="2239" spans="1:8">
      <c r="A2239" s="3" t="s">
        <v>2283</v>
      </c>
      <c r="B2239" s="1">
        <f t="shared" si="170"/>
        <v>6</v>
      </c>
      <c r="C2239" s="1">
        <f t="shared" si="171"/>
        <v>66124</v>
      </c>
      <c r="D2239" s="1">
        <f t="shared" si="172"/>
        <v>3458887</v>
      </c>
      <c r="F2239" s="1">
        <f t="shared" si="173"/>
        <v>3458071.0527837551</v>
      </c>
      <c r="H2239" s="5">
        <f t="shared" si="174"/>
        <v>2.3589877791465292E-4</v>
      </c>
    </row>
    <row r="2240" spans="1:8">
      <c r="A2240" s="3" t="s">
        <v>2284</v>
      </c>
      <c r="B2240" s="1">
        <f t="shared" si="170"/>
        <v>6</v>
      </c>
      <c r="C2240" s="1">
        <f t="shared" si="171"/>
        <v>66104</v>
      </c>
      <c r="D2240" s="1">
        <f t="shared" si="172"/>
        <v>3461247</v>
      </c>
      <c r="F2240" s="1">
        <f t="shared" si="173"/>
        <v>3460423.8065628661</v>
      </c>
      <c r="H2240" s="5">
        <f t="shared" si="174"/>
        <v>2.3783146280341038E-4</v>
      </c>
    </row>
    <row r="2241" spans="1:8">
      <c r="A2241" s="3" t="s">
        <v>2285</v>
      </c>
      <c r="B2241" s="1">
        <f t="shared" si="170"/>
        <v>6</v>
      </c>
      <c r="C2241" s="1">
        <f t="shared" si="171"/>
        <v>66084</v>
      </c>
      <c r="D2241" s="1">
        <f t="shared" si="172"/>
        <v>3463594</v>
      </c>
      <c r="F2241" s="1">
        <f t="shared" si="173"/>
        <v>3462777.1367881778</v>
      </c>
      <c r="H2241" s="5">
        <f t="shared" si="174"/>
        <v>2.3584265702684273E-4</v>
      </c>
    </row>
    <row r="2242" spans="1:8">
      <c r="A2242" s="3" t="s">
        <v>2286</v>
      </c>
      <c r="B2242" s="1">
        <f t="shared" si="170"/>
        <v>6</v>
      </c>
      <c r="C2242" s="1">
        <f t="shared" si="171"/>
        <v>66064</v>
      </c>
      <c r="D2242" s="1">
        <f t="shared" si="172"/>
        <v>3465954</v>
      </c>
      <c r="F2242" s="1">
        <f t="shared" si="173"/>
        <v>3465131.0437754616</v>
      </c>
      <c r="H2242" s="5">
        <f t="shared" si="174"/>
        <v>2.3744003080779084E-4</v>
      </c>
    </row>
    <row r="2243" spans="1:8">
      <c r="A2243" s="3" t="s">
        <v>2287</v>
      </c>
      <c r="B2243" s="1">
        <f t="shared" si="170"/>
        <v>6</v>
      </c>
      <c r="C2243" s="1">
        <f t="shared" si="171"/>
        <v>66044</v>
      </c>
      <c r="D2243" s="1">
        <f t="shared" si="172"/>
        <v>3468302</v>
      </c>
      <c r="F2243" s="1">
        <f t="shared" si="173"/>
        <v>3467485.527840734</v>
      </c>
      <c r="H2243" s="5">
        <f t="shared" si="174"/>
        <v>2.3540976514329091E-4</v>
      </c>
    </row>
    <row r="2244" spans="1:8">
      <c r="A2244" s="3" t="s">
        <v>2288</v>
      </c>
      <c r="B2244" s="1">
        <f t="shared" ref="B2244:B2307" si="175">IF(ISERROR(SEARCH(" ",A2244)), 0, SEARCH(" ",A2244))</f>
        <v>6</v>
      </c>
      <c r="C2244" s="1">
        <f t="shared" ref="C2244:C2307" si="176">IF(0=B2244,-1,LEFT(A2244,B2244-1)+0)</f>
        <v>66024</v>
      </c>
      <c r="D2244" s="1">
        <f t="shared" ref="D2244:D2307" si="177">IF(B2244=0,-1,RIGHT(A2244,LEN(A2244)-B2244)+0)</f>
        <v>3470650</v>
      </c>
      <c r="F2244" s="1">
        <f t="shared" ref="F2244:F2307" si="178">IF(C2244&lt;0,443300000,44330*(1-POWER(C2244/$A$1,1/5.255))*1000)</f>
        <v>3469840.589300293</v>
      </c>
      <c r="H2244" s="5">
        <f t="shared" ref="H2244:H2307" si="179">IF(D2244&gt;0,ABS((F2244-D2244)/D2244),0)</f>
        <v>2.3321588166683193E-4</v>
      </c>
    </row>
    <row r="2245" spans="1:8">
      <c r="A2245" s="3" t="s">
        <v>2289</v>
      </c>
      <c r="B2245" s="1">
        <f t="shared" si="175"/>
        <v>6</v>
      </c>
      <c r="C2245" s="1">
        <f t="shared" si="176"/>
        <v>66004</v>
      </c>
      <c r="D2245" s="1">
        <f t="shared" si="177"/>
        <v>3473009</v>
      </c>
      <c r="F2245" s="1">
        <f t="shared" si="178"/>
        <v>3472196.228470698</v>
      </c>
      <c r="H2245" s="5">
        <f t="shared" si="179"/>
        <v>2.3402517220715553E-4</v>
      </c>
    </row>
    <row r="2246" spans="1:8">
      <c r="A2246" s="3" t="s">
        <v>2290</v>
      </c>
      <c r="B2246" s="1">
        <f t="shared" si="175"/>
        <v>6</v>
      </c>
      <c r="C2246" s="1">
        <f t="shared" si="176"/>
        <v>65984</v>
      </c>
      <c r="D2246" s="1">
        <f t="shared" si="177"/>
        <v>3475357</v>
      </c>
      <c r="F2246" s="1">
        <f t="shared" si="178"/>
        <v>3474552.4456687914</v>
      </c>
      <c r="H2246" s="5">
        <f t="shared" si="179"/>
        <v>2.3150264309783981E-4</v>
      </c>
    </row>
    <row r="2247" spans="1:8">
      <c r="A2247" s="3" t="s">
        <v>2291</v>
      </c>
      <c r="B2247" s="1">
        <f t="shared" si="175"/>
        <v>6</v>
      </c>
      <c r="C2247" s="1">
        <f t="shared" si="176"/>
        <v>65964</v>
      </c>
      <c r="D2247" s="1">
        <f t="shared" si="177"/>
        <v>3477705</v>
      </c>
      <c r="F2247" s="1">
        <f t="shared" si="178"/>
        <v>3476909.2412116737</v>
      </c>
      <c r="H2247" s="5">
        <f t="shared" si="179"/>
        <v>2.2881721949569888E-4</v>
      </c>
    </row>
    <row r="2248" spans="1:8">
      <c r="A2248" s="3" t="s">
        <v>2292</v>
      </c>
      <c r="B2248" s="1">
        <f t="shared" si="175"/>
        <v>6</v>
      </c>
      <c r="C2248" s="1">
        <f t="shared" si="176"/>
        <v>65944</v>
      </c>
      <c r="D2248" s="1">
        <f t="shared" si="177"/>
        <v>3480064</v>
      </c>
      <c r="F2248" s="1">
        <f t="shared" si="178"/>
        <v>3479266.6154167159</v>
      </c>
      <c r="H2248" s="5">
        <f t="shared" si="179"/>
        <v>2.2912928707177429E-4</v>
      </c>
    </row>
    <row r="2249" spans="1:8">
      <c r="A2249" s="3" t="s">
        <v>2293</v>
      </c>
      <c r="B2249" s="1">
        <f t="shared" si="175"/>
        <v>6</v>
      </c>
      <c r="C2249" s="1">
        <f t="shared" si="176"/>
        <v>65924</v>
      </c>
      <c r="D2249" s="1">
        <f t="shared" si="177"/>
        <v>3482412</v>
      </c>
      <c r="F2249" s="1">
        <f t="shared" si="178"/>
        <v>3481624.5686015589</v>
      </c>
      <c r="H2249" s="5">
        <f t="shared" si="179"/>
        <v>2.2611666811425061E-4</v>
      </c>
    </row>
    <row r="2250" spans="1:8">
      <c r="A2250" s="3" t="s">
        <v>2294</v>
      </c>
      <c r="B2250" s="1">
        <f t="shared" si="175"/>
        <v>6</v>
      </c>
      <c r="C2250" s="1">
        <f t="shared" si="176"/>
        <v>65904</v>
      </c>
      <c r="D2250" s="1">
        <f t="shared" si="177"/>
        <v>3484772</v>
      </c>
      <c r="F2250" s="1">
        <f t="shared" si="178"/>
        <v>3483983.1010841294</v>
      </c>
      <c r="H2250" s="5">
        <f t="shared" si="179"/>
        <v>2.2638465755308549E-4</v>
      </c>
    </row>
    <row r="2251" spans="1:8">
      <c r="A2251" s="3" t="s">
        <v>2295</v>
      </c>
      <c r="B2251" s="1">
        <f t="shared" si="175"/>
        <v>6</v>
      </c>
      <c r="C2251" s="1">
        <f t="shared" si="176"/>
        <v>65884</v>
      </c>
      <c r="D2251" s="1">
        <f t="shared" si="177"/>
        <v>3487119</v>
      </c>
      <c r="F2251" s="1">
        <f t="shared" si="178"/>
        <v>3486342.2131826007</v>
      </c>
      <c r="H2251" s="5">
        <f t="shared" si="179"/>
        <v>2.2275890710908325E-4</v>
      </c>
    </row>
    <row r="2252" spans="1:8">
      <c r="A2252" s="3" t="s">
        <v>2296</v>
      </c>
      <c r="B2252" s="1">
        <f t="shared" si="175"/>
        <v>6</v>
      </c>
      <c r="C2252" s="1">
        <f t="shared" si="176"/>
        <v>65864</v>
      </c>
      <c r="D2252" s="1">
        <f t="shared" si="177"/>
        <v>3489467</v>
      </c>
      <c r="F2252" s="1">
        <f t="shared" si="178"/>
        <v>3488701.9052154403</v>
      </c>
      <c r="H2252" s="5">
        <f t="shared" si="179"/>
        <v>2.1925835222390183E-4</v>
      </c>
    </row>
    <row r="2253" spans="1:8">
      <c r="A2253" s="3" t="s">
        <v>2297</v>
      </c>
      <c r="B2253" s="1">
        <f t="shared" si="175"/>
        <v>6</v>
      </c>
      <c r="C2253" s="1">
        <f t="shared" si="176"/>
        <v>65844</v>
      </c>
      <c r="D2253" s="1">
        <f t="shared" si="177"/>
        <v>3491827</v>
      </c>
      <c r="F2253" s="1">
        <f t="shared" si="178"/>
        <v>3491062.1775013725</v>
      </c>
      <c r="H2253" s="5">
        <f t="shared" si="179"/>
        <v>2.1903218533663685E-4</v>
      </c>
    </row>
    <row r="2254" spans="1:8">
      <c r="A2254" s="3" t="s">
        <v>2298</v>
      </c>
      <c r="B2254" s="1">
        <f t="shared" si="175"/>
        <v>6</v>
      </c>
      <c r="C2254" s="1">
        <f t="shared" si="176"/>
        <v>65824</v>
      </c>
      <c r="D2254" s="1">
        <f t="shared" si="177"/>
        <v>3494174</v>
      </c>
      <c r="F2254" s="1">
        <f t="shared" si="178"/>
        <v>3493423.0303593962</v>
      </c>
      <c r="H2254" s="5">
        <f t="shared" si="179"/>
        <v>2.1492050499023651E-4</v>
      </c>
    </row>
    <row r="2255" spans="1:8">
      <c r="A2255" s="3" t="s">
        <v>2299</v>
      </c>
      <c r="B2255" s="1">
        <f t="shared" si="175"/>
        <v>6</v>
      </c>
      <c r="C2255" s="1">
        <f t="shared" si="176"/>
        <v>65804</v>
      </c>
      <c r="D2255" s="1">
        <f t="shared" si="177"/>
        <v>3496534</v>
      </c>
      <c r="F2255" s="1">
        <f t="shared" si="178"/>
        <v>3495784.4641087931</v>
      </c>
      <c r="H2255" s="5">
        <f t="shared" si="179"/>
        <v>2.1436539476147953E-4</v>
      </c>
    </row>
    <row r="2256" spans="1:8">
      <c r="A2256" s="3" t="s">
        <v>2300</v>
      </c>
      <c r="B2256" s="1">
        <f t="shared" si="175"/>
        <v>6</v>
      </c>
      <c r="C2256" s="1">
        <f t="shared" si="176"/>
        <v>65784</v>
      </c>
      <c r="D2256" s="1">
        <f t="shared" si="177"/>
        <v>3498882</v>
      </c>
      <c r="F2256" s="1">
        <f t="shared" si="178"/>
        <v>3498146.479069103</v>
      </c>
      <c r="H2256" s="5">
        <f t="shared" si="179"/>
        <v>2.1021598639136126E-4</v>
      </c>
    </row>
    <row r="2257" spans="1:8">
      <c r="A2257" s="3" t="s">
        <v>2301</v>
      </c>
      <c r="B2257" s="1">
        <f t="shared" si="175"/>
        <v>6</v>
      </c>
      <c r="C2257" s="1">
        <f t="shared" si="176"/>
        <v>65764</v>
      </c>
      <c r="D2257" s="1">
        <f t="shared" si="177"/>
        <v>3501229</v>
      </c>
      <c r="F2257" s="1">
        <f t="shared" si="178"/>
        <v>3500509.0755601428</v>
      </c>
      <c r="H2257" s="5">
        <f t="shared" si="179"/>
        <v>2.0562049493399266E-4</v>
      </c>
    </row>
    <row r="2258" spans="1:8">
      <c r="A2258" s="3" t="s">
        <v>2302</v>
      </c>
      <c r="B2258" s="1">
        <f t="shared" si="175"/>
        <v>6</v>
      </c>
      <c r="C2258" s="1">
        <f t="shared" si="176"/>
        <v>65744</v>
      </c>
      <c r="D2258" s="1">
        <f t="shared" si="177"/>
        <v>3503589</v>
      </c>
      <c r="F2258" s="1">
        <f t="shared" si="178"/>
        <v>3502872.2539020143</v>
      </c>
      <c r="H2258" s="5">
        <f t="shared" si="179"/>
        <v>2.0457482255642858E-4</v>
      </c>
    </row>
    <row r="2259" spans="1:8">
      <c r="A2259" s="3" t="s">
        <v>2303</v>
      </c>
      <c r="B2259" s="1">
        <f t="shared" si="175"/>
        <v>6</v>
      </c>
      <c r="C2259" s="1">
        <f t="shared" si="176"/>
        <v>65724</v>
      </c>
      <c r="D2259" s="1">
        <f t="shared" si="177"/>
        <v>3505937</v>
      </c>
      <c r="F2259" s="1">
        <f t="shared" si="178"/>
        <v>3505236.0144150765</v>
      </c>
      <c r="H2259" s="5">
        <f t="shared" si="179"/>
        <v>1.999424361942419E-4</v>
      </c>
    </row>
    <row r="2260" spans="1:8">
      <c r="A2260" s="3" t="s">
        <v>2304</v>
      </c>
      <c r="B2260" s="1">
        <f t="shared" si="175"/>
        <v>6</v>
      </c>
      <c r="C2260" s="1">
        <f t="shared" si="176"/>
        <v>65704</v>
      </c>
      <c r="D2260" s="1">
        <f t="shared" si="177"/>
        <v>3508285</v>
      </c>
      <c r="F2260" s="1">
        <f t="shared" si="178"/>
        <v>3507600.3574199723</v>
      </c>
      <c r="H2260" s="5">
        <f t="shared" si="179"/>
        <v>1.9515021727929517E-4</v>
      </c>
    </row>
    <row r="2261" spans="1:8">
      <c r="A2261" s="3" t="s">
        <v>2305</v>
      </c>
      <c r="B2261" s="1">
        <f t="shared" si="175"/>
        <v>6</v>
      </c>
      <c r="C2261" s="1">
        <f t="shared" si="176"/>
        <v>65684</v>
      </c>
      <c r="D2261" s="1">
        <f t="shared" si="177"/>
        <v>3510644</v>
      </c>
      <c r="F2261" s="1">
        <f t="shared" si="178"/>
        <v>3509965.2832376156</v>
      </c>
      <c r="H2261" s="5">
        <f t="shared" si="179"/>
        <v>1.9333112738984635E-4</v>
      </c>
    </row>
    <row r="2262" spans="1:8">
      <c r="A2262" s="3" t="s">
        <v>2306</v>
      </c>
      <c r="B2262" s="1">
        <f t="shared" si="175"/>
        <v>6</v>
      </c>
      <c r="C2262" s="1">
        <f t="shared" si="176"/>
        <v>65664</v>
      </c>
      <c r="D2262" s="1">
        <f t="shared" si="177"/>
        <v>3512992</v>
      </c>
      <c r="F2262" s="1">
        <f t="shared" si="178"/>
        <v>3512330.7921891958</v>
      </c>
      <c r="H2262" s="5">
        <f t="shared" si="179"/>
        <v>1.882178527034072E-4</v>
      </c>
    </row>
    <row r="2263" spans="1:8">
      <c r="A2263" s="3" t="s">
        <v>2307</v>
      </c>
      <c r="B2263" s="1">
        <f t="shared" si="175"/>
        <v>6</v>
      </c>
      <c r="C2263" s="1">
        <f t="shared" si="176"/>
        <v>65644</v>
      </c>
      <c r="D2263" s="1">
        <f t="shared" si="177"/>
        <v>3515352</v>
      </c>
      <c r="F2263" s="1">
        <f t="shared" si="178"/>
        <v>3514696.8845961792</v>
      </c>
      <c r="H2263" s="5">
        <f t="shared" si="179"/>
        <v>1.8635840843840405E-4</v>
      </c>
    </row>
    <row r="2264" spans="1:8">
      <c r="A2264" s="3" t="s">
        <v>2308</v>
      </c>
      <c r="B2264" s="1">
        <f t="shared" si="175"/>
        <v>6</v>
      </c>
      <c r="C2264" s="1">
        <f t="shared" si="176"/>
        <v>65624</v>
      </c>
      <c r="D2264" s="1">
        <f t="shared" si="177"/>
        <v>3517699</v>
      </c>
      <c r="F2264" s="1">
        <f t="shared" si="178"/>
        <v>3517063.5607803012</v>
      </c>
      <c r="H2264" s="5">
        <f t="shared" si="179"/>
        <v>1.8064058911770891E-4</v>
      </c>
    </row>
    <row r="2265" spans="1:8">
      <c r="A2265" s="3" t="s">
        <v>2309</v>
      </c>
      <c r="B2265" s="1">
        <f t="shared" si="175"/>
        <v>6</v>
      </c>
      <c r="C2265" s="1">
        <f t="shared" si="176"/>
        <v>65604</v>
      </c>
      <c r="D2265" s="1">
        <f t="shared" si="177"/>
        <v>3520047</v>
      </c>
      <c r="F2265" s="1">
        <f t="shared" si="178"/>
        <v>3519430.8210635786</v>
      </c>
      <c r="H2265" s="5">
        <f t="shared" si="179"/>
        <v>1.7504849691535527E-4</v>
      </c>
    </row>
    <row r="2266" spans="1:8">
      <c r="A2266" s="3" t="s">
        <v>2310</v>
      </c>
      <c r="B2266" s="1">
        <f t="shared" si="175"/>
        <v>6</v>
      </c>
      <c r="C2266" s="1">
        <f t="shared" si="176"/>
        <v>65584</v>
      </c>
      <c r="D2266" s="1">
        <f t="shared" si="177"/>
        <v>3522407</v>
      </c>
      <c r="F2266" s="1">
        <f t="shared" si="178"/>
        <v>3521798.6657682993</v>
      </c>
      <c r="H2266" s="5">
        <f t="shared" si="179"/>
        <v>1.7270412865428333E-4</v>
      </c>
    </row>
    <row r="2267" spans="1:8">
      <c r="A2267" s="3" t="s">
        <v>2311</v>
      </c>
      <c r="B2267" s="1">
        <f t="shared" si="175"/>
        <v>6</v>
      </c>
      <c r="C2267" s="1">
        <f t="shared" si="176"/>
        <v>65564</v>
      </c>
      <c r="D2267" s="1">
        <f t="shared" si="177"/>
        <v>3524754</v>
      </c>
      <c r="F2267" s="1">
        <f t="shared" si="178"/>
        <v>3524167.0952170347</v>
      </c>
      <c r="H2267" s="5">
        <f t="shared" si="179"/>
        <v>1.6650943100293344E-4</v>
      </c>
    </row>
    <row r="2268" spans="1:8">
      <c r="A2268" s="3" t="s">
        <v>2312</v>
      </c>
      <c r="B2268" s="1">
        <f t="shared" si="175"/>
        <v>6</v>
      </c>
      <c r="C2268" s="1">
        <f t="shared" si="176"/>
        <v>65544</v>
      </c>
      <c r="D2268" s="1">
        <f t="shared" si="177"/>
        <v>3527114</v>
      </c>
      <c r="F2268" s="1">
        <f t="shared" si="178"/>
        <v>3526536.1097326241</v>
      </c>
      <c r="H2268" s="5">
        <f t="shared" si="179"/>
        <v>1.6384224251777987E-4</v>
      </c>
    </row>
    <row r="2269" spans="1:8">
      <c r="A2269" s="3" t="s">
        <v>2313</v>
      </c>
      <c r="B2269" s="1">
        <f t="shared" si="175"/>
        <v>6</v>
      </c>
      <c r="C2269" s="1">
        <f t="shared" si="176"/>
        <v>65524</v>
      </c>
      <c r="D2269" s="1">
        <f t="shared" si="177"/>
        <v>3529462</v>
      </c>
      <c r="F2269" s="1">
        <f t="shared" si="178"/>
        <v>3528905.7096381919</v>
      </c>
      <c r="H2269" s="5">
        <f t="shared" si="179"/>
        <v>1.5761335914882984E-4</v>
      </c>
    </row>
    <row r="2270" spans="1:8">
      <c r="A2270" s="3" t="s">
        <v>2314</v>
      </c>
      <c r="B2270" s="1">
        <f t="shared" si="175"/>
        <v>6</v>
      </c>
      <c r="C2270" s="1">
        <f t="shared" si="176"/>
        <v>65504</v>
      </c>
      <c r="D2270" s="1">
        <f t="shared" si="177"/>
        <v>3531809</v>
      </c>
      <c r="F2270" s="1">
        <f t="shared" si="178"/>
        <v>3531275.8952571265</v>
      </c>
      <c r="H2270" s="5">
        <f t="shared" si="179"/>
        <v>1.5094382025569901E-4</v>
      </c>
    </row>
    <row r="2271" spans="1:8">
      <c r="A2271" s="3" t="s">
        <v>2315</v>
      </c>
      <c r="B2271" s="1">
        <f t="shared" si="175"/>
        <v>6</v>
      </c>
      <c r="C2271" s="1">
        <f t="shared" si="176"/>
        <v>65484</v>
      </c>
      <c r="D2271" s="1">
        <f t="shared" si="177"/>
        <v>3534169</v>
      </c>
      <c r="F2271" s="1">
        <f t="shared" si="178"/>
        <v>3533646.666913114</v>
      </c>
      <c r="H2271" s="5">
        <f t="shared" si="179"/>
        <v>1.4779516397941852E-4</v>
      </c>
    </row>
    <row r="2272" spans="1:8">
      <c r="A2272" s="3" t="s">
        <v>2316</v>
      </c>
      <c r="B2272" s="1">
        <f t="shared" si="175"/>
        <v>6</v>
      </c>
      <c r="C2272" s="1">
        <f t="shared" si="176"/>
        <v>65464</v>
      </c>
      <c r="D2272" s="1">
        <f t="shared" si="177"/>
        <v>3536517</v>
      </c>
      <c r="F2272" s="1">
        <f t="shared" si="178"/>
        <v>3536018.0249301051</v>
      </c>
      <c r="H2272" s="5">
        <f t="shared" si="179"/>
        <v>1.4109222998077517E-4</v>
      </c>
    </row>
    <row r="2273" spans="1:8">
      <c r="A2273" s="3" t="s">
        <v>2317</v>
      </c>
      <c r="B2273" s="1">
        <f t="shared" si="175"/>
        <v>6</v>
      </c>
      <c r="C2273" s="1">
        <f t="shared" si="176"/>
        <v>65444</v>
      </c>
      <c r="D2273" s="1">
        <f t="shared" si="177"/>
        <v>3538864</v>
      </c>
      <c r="F2273" s="1">
        <f t="shared" si="178"/>
        <v>3538389.969632321</v>
      </c>
      <c r="H2273" s="5">
        <f t="shared" si="179"/>
        <v>1.3394986856769931E-4</v>
      </c>
    </row>
    <row r="2274" spans="1:8">
      <c r="A2274" s="3" t="s">
        <v>2318</v>
      </c>
      <c r="B2274" s="1">
        <f t="shared" si="175"/>
        <v>6</v>
      </c>
      <c r="C2274" s="1">
        <f t="shared" si="176"/>
        <v>65424</v>
      </c>
      <c r="D2274" s="1">
        <f t="shared" si="177"/>
        <v>3541224</v>
      </c>
      <c r="F2274" s="1">
        <f t="shared" si="178"/>
        <v>3540762.5013442789</v>
      </c>
      <c r="H2274" s="5">
        <f t="shared" si="179"/>
        <v>1.30321791482572E-4</v>
      </c>
    </row>
    <row r="2275" spans="1:8">
      <c r="A2275" s="3" t="s">
        <v>2319</v>
      </c>
      <c r="B2275" s="1">
        <f t="shared" si="175"/>
        <v>6</v>
      </c>
      <c r="C2275" s="1">
        <f t="shared" si="176"/>
        <v>65404</v>
      </c>
      <c r="D2275" s="1">
        <f t="shared" si="177"/>
        <v>3543572</v>
      </c>
      <c r="F2275" s="1">
        <f t="shared" si="178"/>
        <v>3543135.6203907654</v>
      </c>
      <c r="H2275" s="5">
        <f t="shared" si="179"/>
        <v>1.2314681604737567E-4</v>
      </c>
    </row>
    <row r="2276" spans="1:8">
      <c r="A2276" s="3" t="s">
        <v>2320</v>
      </c>
      <c r="B2276" s="1">
        <f t="shared" si="175"/>
        <v>6</v>
      </c>
      <c r="C2276" s="1">
        <f t="shared" si="176"/>
        <v>65384</v>
      </c>
      <c r="D2276" s="1">
        <f t="shared" si="177"/>
        <v>3545931</v>
      </c>
      <c r="F2276" s="1">
        <f t="shared" si="178"/>
        <v>3545509.3270968441</v>
      </c>
      <c r="H2276" s="5">
        <f t="shared" si="179"/>
        <v>1.1891740227204308E-4</v>
      </c>
    </row>
    <row r="2277" spans="1:8">
      <c r="A2277" s="3" t="s">
        <v>2321</v>
      </c>
      <c r="B2277" s="1">
        <f t="shared" si="175"/>
        <v>6</v>
      </c>
      <c r="C2277" s="1">
        <f t="shared" si="176"/>
        <v>65364</v>
      </c>
      <c r="D2277" s="1">
        <f t="shared" si="177"/>
        <v>3548279</v>
      </c>
      <c r="F2277" s="1">
        <f t="shared" si="178"/>
        <v>3547883.6217878684</v>
      </c>
      <c r="H2277" s="5">
        <f t="shared" si="179"/>
        <v>1.1142816338048948E-4</v>
      </c>
    </row>
    <row r="2278" spans="1:8">
      <c r="A2278" s="3" t="s">
        <v>2322</v>
      </c>
      <c r="B2278" s="1">
        <f t="shared" si="175"/>
        <v>6</v>
      </c>
      <c r="C2278" s="1">
        <f t="shared" si="176"/>
        <v>65344</v>
      </c>
      <c r="D2278" s="1">
        <f t="shared" si="177"/>
        <v>3550627</v>
      </c>
      <c r="F2278" s="1">
        <f t="shared" si="178"/>
        <v>3550258.5047894577</v>
      </c>
      <c r="H2278" s="5">
        <f t="shared" si="179"/>
        <v>1.0378313760987667E-4</v>
      </c>
    </row>
    <row r="2279" spans="1:8">
      <c r="A2279" s="3" t="s">
        <v>2323</v>
      </c>
      <c r="B2279" s="1">
        <f t="shared" si="175"/>
        <v>6</v>
      </c>
      <c r="C2279" s="1">
        <f t="shared" si="176"/>
        <v>65324</v>
      </c>
      <c r="D2279" s="1">
        <f t="shared" si="177"/>
        <v>3552987</v>
      </c>
      <c r="F2279" s="1">
        <f t="shared" si="178"/>
        <v>3552633.9764275169</v>
      </c>
      <c r="H2279" s="5">
        <f t="shared" si="179"/>
        <v>9.9359657798663489E-5</v>
      </c>
    </row>
    <row r="2280" spans="1:8">
      <c r="A2280" s="3" t="s">
        <v>2324</v>
      </c>
      <c r="B2280" s="1">
        <f t="shared" si="175"/>
        <v>6</v>
      </c>
      <c r="C2280" s="1">
        <f t="shared" si="176"/>
        <v>65304</v>
      </c>
      <c r="D2280" s="1">
        <f t="shared" si="177"/>
        <v>3555334</v>
      </c>
      <c r="F2280" s="1">
        <f t="shared" si="178"/>
        <v>3555010.03702824</v>
      </c>
      <c r="H2280" s="5">
        <f t="shared" si="179"/>
        <v>9.1120263738923003E-5</v>
      </c>
    </row>
    <row r="2281" spans="1:8">
      <c r="A2281" s="3" t="s">
        <v>2325</v>
      </c>
      <c r="B2281" s="1">
        <f t="shared" si="175"/>
        <v>6</v>
      </c>
      <c r="C2281" s="1">
        <f t="shared" si="176"/>
        <v>65284</v>
      </c>
      <c r="D2281" s="1">
        <f t="shared" si="177"/>
        <v>3557694</v>
      </c>
      <c r="F2281" s="1">
        <f t="shared" si="178"/>
        <v>3557386.6869180882</v>
      </c>
      <c r="H2281" s="5">
        <f t="shared" si="179"/>
        <v>8.6379852205323177E-5</v>
      </c>
    </row>
    <row r="2282" spans="1:8">
      <c r="A2282" s="3" t="s">
        <v>2326</v>
      </c>
      <c r="B2282" s="1">
        <f t="shared" si="175"/>
        <v>6</v>
      </c>
      <c r="C2282" s="1">
        <f t="shared" si="176"/>
        <v>65264</v>
      </c>
      <c r="D2282" s="1">
        <f t="shared" si="177"/>
        <v>3560042</v>
      </c>
      <c r="F2282" s="1">
        <f t="shared" si="178"/>
        <v>3559763.9264238137</v>
      </c>
      <c r="H2282" s="5">
        <f t="shared" si="179"/>
        <v>7.8109633590367177E-5</v>
      </c>
    </row>
    <row r="2283" spans="1:8">
      <c r="A2283" s="3" t="s">
        <v>2327</v>
      </c>
      <c r="B2283" s="1">
        <f t="shared" si="175"/>
        <v>6</v>
      </c>
      <c r="C2283" s="1">
        <f t="shared" si="176"/>
        <v>65244</v>
      </c>
      <c r="D2283" s="1">
        <f t="shared" si="177"/>
        <v>3562389</v>
      </c>
      <c r="F2283" s="1">
        <f t="shared" si="178"/>
        <v>3562141.7558724419</v>
      </c>
      <c r="H2283" s="5">
        <f t="shared" si="179"/>
        <v>6.9404022850418255E-5</v>
      </c>
    </row>
    <row r="2284" spans="1:8">
      <c r="A2284" s="3" t="s">
        <v>2328</v>
      </c>
      <c r="B2284" s="1">
        <f t="shared" si="175"/>
        <v>6</v>
      </c>
      <c r="C2284" s="1">
        <f t="shared" si="176"/>
        <v>65224</v>
      </c>
      <c r="D2284" s="1">
        <f t="shared" si="177"/>
        <v>3564749</v>
      </c>
      <c r="F2284" s="1">
        <f t="shared" si="178"/>
        <v>3564520.1755912909</v>
      </c>
      <c r="H2284" s="5">
        <f t="shared" si="179"/>
        <v>6.419088937512054E-5</v>
      </c>
    </row>
    <row r="2285" spans="1:8">
      <c r="A2285" s="3" t="s">
        <v>2329</v>
      </c>
      <c r="B2285" s="1">
        <f t="shared" si="175"/>
        <v>6</v>
      </c>
      <c r="C2285" s="1">
        <f t="shared" si="176"/>
        <v>65204</v>
      </c>
      <c r="D2285" s="1">
        <f t="shared" si="177"/>
        <v>3567097</v>
      </c>
      <c r="F2285" s="1">
        <f t="shared" si="178"/>
        <v>3566899.1859079483</v>
      </c>
      <c r="H2285" s="5">
        <f t="shared" si="179"/>
        <v>5.5455204064174165E-5</v>
      </c>
    </row>
    <row r="2286" spans="1:8">
      <c r="A2286" s="3" t="s">
        <v>2330</v>
      </c>
      <c r="B2286" s="1">
        <f t="shared" si="175"/>
        <v>6</v>
      </c>
      <c r="C2286" s="1">
        <f t="shared" si="176"/>
        <v>65184</v>
      </c>
      <c r="D2286" s="1">
        <f t="shared" si="177"/>
        <v>3569444</v>
      </c>
      <c r="F2286" s="1">
        <f t="shared" si="178"/>
        <v>3569278.7871502871</v>
      </c>
      <c r="H2286" s="5">
        <f t="shared" si="179"/>
        <v>4.628531774498511E-5</v>
      </c>
    </row>
    <row r="2287" spans="1:8">
      <c r="A2287" s="3" t="s">
        <v>2331</v>
      </c>
      <c r="B2287" s="1">
        <f t="shared" si="175"/>
        <v>6</v>
      </c>
      <c r="C2287" s="1">
        <f t="shared" si="176"/>
        <v>65164</v>
      </c>
      <c r="D2287" s="1">
        <f t="shared" si="177"/>
        <v>3571804</v>
      </c>
      <c r="F2287" s="1">
        <f t="shared" si="178"/>
        <v>3571658.9796464765</v>
      </c>
      <c r="H2287" s="5">
        <f t="shared" si="179"/>
        <v>4.0601430964170681E-5</v>
      </c>
    </row>
    <row r="2288" spans="1:8">
      <c r="A2288" s="3" t="s">
        <v>2332</v>
      </c>
      <c r="B2288" s="1">
        <f t="shared" si="175"/>
        <v>6</v>
      </c>
      <c r="C2288" s="1">
        <f t="shared" si="176"/>
        <v>65144</v>
      </c>
      <c r="D2288" s="1">
        <f t="shared" si="177"/>
        <v>3574152</v>
      </c>
      <c r="F2288" s="1">
        <f t="shared" si="178"/>
        <v>3574039.7637249455</v>
      </c>
      <c r="H2288" s="5">
        <f t="shared" si="179"/>
        <v>3.1402210945285594E-5</v>
      </c>
    </row>
    <row r="2289" spans="1:8">
      <c r="A2289" s="3" t="s">
        <v>2333</v>
      </c>
      <c r="B2289" s="1">
        <f t="shared" si="175"/>
        <v>6</v>
      </c>
      <c r="C2289" s="1">
        <f t="shared" si="176"/>
        <v>65124</v>
      </c>
      <c r="D2289" s="1">
        <f t="shared" si="177"/>
        <v>3576511</v>
      </c>
      <c r="F2289" s="1">
        <f t="shared" si="178"/>
        <v>3576421.1397144287</v>
      </c>
      <c r="H2289" s="5">
        <f t="shared" si="179"/>
        <v>2.5125124897228238E-5</v>
      </c>
    </row>
    <row r="2290" spans="1:8">
      <c r="A2290" s="3" t="s">
        <v>2334</v>
      </c>
      <c r="B2290" s="1">
        <f t="shared" si="175"/>
        <v>6</v>
      </c>
      <c r="C2290" s="1">
        <f t="shared" si="176"/>
        <v>65104</v>
      </c>
      <c r="D2290" s="1">
        <f t="shared" si="177"/>
        <v>3578859</v>
      </c>
      <c r="F2290" s="1">
        <f t="shared" si="178"/>
        <v>3578803.1079439316</v>
      </c>
      <c r="H2290" s="5">
        <f t="shared" si="179"/>
        <v>1.561728362821936E-5</v>
      </c>
    </row>
    <row r="2291" spans="1:8">
      <c r="A2291" s="3" t="s">
        <v>2335</v>
      </c>
      <c r="B2291" s="1">
        <f t="shared" si="175"/>
        <v>6</v>
      </c>
      <c r="C2291" s="1">
        <f t="shared" si="176"/>
        <v>65084</v>
      </c>
      <c r="D2291" s="1">
        <f t="shared" si="177"/>
        <v>3581207</v>
      </c>
      <c r="F2291" s="1">
        <f t="shared" si="178"/>
        <v>3581185.6687427447</v>
      </c>
      <c r="H2291" s="5">
        <f t="shared" si="179"/>
        <v>5.9564435273588636E-6</v>
      </c>
    </row>
    <row r="2292" spans="1:8">
      <c r="A2292" s="3" t="s">
        <v>2336</v>
      </c>
      <c r="B2292" s="1">
        <f t="shared" si="175"/>
        <v>6</v>
      </c>
      <c r="C2292" s="1">
        <f t="shared" si="176"/>
        <v>65064</v>
      </c>
      <c r="D2292" s="1">
        <f t="shared" si="177"/>
        <v>3583589</v>
      </c>
      <c r="F2292" s="1">
        <f t="shared" si="178"/>
        <v>3583568.822440445</v>
      </c>
      <c r="H2292" s="5">
        <f t="shared" si="179"/>
        <v>5.6305451197228634E-6</v>
      </c>
    </row>
    <row r="2293" spans="1:8">
      <c r="A2293" s="3" t="s">
        <v>2337</v>
      </c>
      <c r="B2293" s="1">
        <f t="shared" si="175"/>
        <v>6</v>
      </c>
      <c r="C2293" s="1">
        <f t="shared" si="176"/>
        <v>65044</v>
      </c>
      <c r="D2293" s="1">
        <f t="shared" si="177"/>
        <v>3585999</v>
      </c>
      <c r="F2293" s="1">
        <f t="shared" si="178"/>
        <v>3585952.5693668975</v>
      </c>
      <c r="H2293" s="5">
        <f t="shared" si="179"/>
        <v>1.2947754057528642E-5</v>
      </c>
    </row>
    <row r="2294" spans="1:8">
      <c r="A2294" s="3" t="s">
        <v>2338</v>
      </c>
      <c r="B2294" s="1">
        <f t="shared" si="175"/>
        <v>6</v>
      </c>
      <c r="C2294" s="1">
        <f t="shared" si="176"/>
        <v>65024</v>
      </c>
      <c r="D2294" s="1">
        <f t="shared" si="177"/>
        <v>3588422</v>
      </c>
      <c r="F2294" s="1">
        <f t="shared" si="178"/>
        <v>3588336.9098522458</v>
      </c>
      <c r="H2294" s="5">
        <f t="shared" si="179"/>
        <v>2.371241391179116E-5</v>
      </c>
    </row>
    <row r="2295" spans="1:8">
      <c r="A2295" s="3" t="s">
        <v>2339</v>
      </c>
      <c r="B2295" s="1">
        <f t="shared" si="175"/>
        <v>6</v>
      </c>
      <c r="C2295" s="1">
        <f t="shared" si="176"/>
        <v>65004</v>
      </c>
      <c r="D2295" s="1">
        <f t="shared" si="177"/>
        <v>3590833</v>
      </c>
      <c r="F2295" s="1">
        <f t="shared" si="178"/>
        <v>3590721.8442269219</v>
      </c>
      <c r="H2295" s="5">
        <f t="shared" si="179"/>
        <v>3.0955428191200051E-5</v>
      </c>
    </row>
    <row r="2296" spans="1:8">
      <c r="A2296" s="3" t="s">
        <v>2340</v>
      </c>
      <c r="B2296" s="1">
        <f t="shared" si="175"/>
        <v>6</v>
      </c>
      <c r="C2296" s="1">
        <f t="shared" si="176"/>
        <v>64984</v>
      </c>
      <c r="D2296" s="1">
        <f t="shared" si="177"/>
        <v>3593244</v>
      </c>
      <c r="F2296" s="1">
        <f t="shared" si="178"/>
        <v>3593107.3728216439</v>
      </c>
      <c r="H2296" s="5">
        <f t="shared" si="179"/>
        <v>3.802335114343792E-5</v>
      </c>
    </row>
    <row r="2297" spans="1:8">
      <c r="A2297" s="3" t="s">
        <v>2341</v>
      </c>
      <c r="B2297" s="1">
        <f t="shared" si="175"/>
        <v>6</v>
      </c>
      <c r="C2297" s="1">
        <f t="shared" si="176"/>
        <v>64964</v>
      </c>
      <c r="D2297" s="1">
        <f t="shared" si="177"/>
        <v>3595667</v>
      </c>
      <c r="F2297" s="1">
        <f t="shared" si="178"/>
        <v>3595493.4959674203</v>
      </c>
      <c r="H2297" s="5">
        <f t="shared" si="179"/>
        <v>4.8253643226615892E-5</v>
      </c>
    </row>
    <row r="2298" spans="1:8">
      <c r="A2298" s="3" t="s">
        <v>2342</v>
      </c>
      <c r="B2298" s="1">
        <f t="shared" si="175"/>
        <v>6</v>
      </c>
      <c r="C2298" s="1">
        <f t="shared" si="176"/>
        <v>64944</v>
      </c>
      <c r="D2298" s="1">
        <f t="shared" si="177"/>
        <v>3598077</v>
      </c>
      <c r="F2298" s="1">
        <f t="shared" si="178"/>
        <v>3597880.2139955298</v>
      </c>
      <c r="H2298" s="5">
        <f t="shared" si="179"/>
        <v>5.4691993659445207E-5</v>
      </c>
    </row>
    <row r="2299" spans="1:8">
      <c r="A2299" s="3" t="s">
        <v>2343</v>
      </c>
      <c r="B2299" s="1">
        <f t="shared" si="175"/>
        <v>6</v>
      </c>
      <c r="C2299" s="1">
        <f t="shared" si="176"/>
        <v>64924</v>
      </c>
      <c r="D2299" s="1">
        <f t="shared" si="177"/>
        <v>3600488</v>
      </c>
      <c r="F2299" s="1">
        <f t="shared" si="178"/>
        <v>3600267.527237562</v>
      </c>
      <c r="H2299" s="5">
        <f t="shared" si="179"/>
        <v>6.1234133383586609E-5</v>
      </c>
    </row>
    <row r="2300" spans="1:8">
      <c r="A2300" s="3" t="s">
        <v>2344</v>
      </c>
      <c r="B2300" s="1">
        <f t="shared" si="175"/>
        <v>6</v>
      </c>
      <c r="C2300" s="1">
        <f t="shared" si="176"/>
        <v>64904</v>
      </c>
      <c r="D2300" s="1">
        <f t="shared" si="177"/>
        <v>3602911</v>
      </c>
      <c r="F2300" s="1">
        <f t="shared" si="178"/>
        <v>3602655.4360253713</v>
      </c>
      <c r="H2300" s="5">
        <f t="shared" si="179"/>
        <v>7.0932636034775945E-5</v>
      </c>
    </row>
    <row r="2301" spans="1:8">
      <c r="A2301" s="3" t="s">
        <v>2345</v>
      </c>
      <c r="B2301" s="1">
        <f t="shared" si="175"/>
        <v>6</v>
      </c>
      <c r="C2301" s="1">
        <f t="shared" si="176"/>
        <v>64884</v>
      </c>
      <c r="D2301" s="1">
        <f t="shared" si="177"/>
        <v>3605322</v>
      </c>
      <c r="F2301" s="1">
        <f t="shared" si="178"/>
        <v>3605043.940691113</v>
      </c>
      <c r="H2301" s="5">
        <f t="shared" si="179"/>
        <v>7.7124680926417575E-5</v>
      </c>
    </row>
    <row r="2302" spans="1:8">
      <c r="A2302" s="3" t="s">
        <v>2346</v>
      </c>
      <c r="B2302" s="1">
        <f t="shared" si="175"/>
        <v>6</v>
      </c>
      <c r="C2302" s="1">
        <f t="shared" si="176"/>
        <v>64864</v>
      </c>
      <c r="D2302" s="1">
        <f t="shared" si="177"/>
        <v>3607745</v>
      </c>
      <c r="F2302" s="1">
        <f t="shared" si="178"/>
        <v>3607433.0415672231</v>
      </c>
      <c r="H2302" s="5">
        <f t="shared" si="179"/>
        <v>8.6469091572950261E-5</v>
      </c>
    </row>
    <row r="2303" spans="1:8">
      <c r="A2303" s="3" t="s">
        <v>2347</v>
      </c>
      <c r="B2303" s="1">
        <f t="shared" si="175"/>
        <v>6</v>
      </c>
      <c r="C2303" s="1">
        <f t="shared" si="176"/>
        <v>64844</v>
      </c>
      <c r="D2303" s="1">
        <f t="shared" si="177"/>
        <v>3610155</v>
      </c>
      <c r="F2303" s="1">
        <f t="shared" si="178"/>
        <v>3609822.7389864326</v>
      </c>
      <c r="H2303" s="5">
        <f t="shared" si="179"/>
        <v>9.2035110284031482E-5</v>
      </c>
    </row>
    <row r="2304" spans="1:8">
      <c r="A2304" s="3" t="s">
        <v>2348</v>
      </c>
      <c r="B2304" s="1">
        <f t="shared" si="175"/>
        <v>6</v>
      </c>
      <c r="C2304" s="1">
        <f t="shared" si="176"/>
        <v>64824</v>
      </c>
      <c r="D2304" s="1">
        <f t="shared" si="177"/>
        <v>3612566</v>
      </c>
      <c r="F2304" s="1">
        <f t="shared" si="178"/>
        <v>3612213.0332817519</v>
      </c>
      <c r="H2304" s="5">
        <f t="shared" si="179"/>
        <v>9.7705264969025237E-5</v>
      </c>
    </row>
    <row r="2305" spans="1:8">
      <c r="A2305" s="3" t="s">
        <v>2349</v>
      </c>
      <c r="B2305" s="1">
        <f t="shared" si="175"/>
        <v>6</v>
      </c>
      <c r="C2305" s="1">
        <f t="shared" si="176"/>
        <v>64804</v>
      </c>
      <c r="D2305" s="1">
        <f t="shared" si="177"/>
        <v>3614989</v>
      </c>
      <c r="F2305" s="1">
        <f t="shared" si="178"/>
        <v>3614603.924786489</v>
      </c>
      <c r="H2305" s="5">
        <f t="shared" si="179"/>
        <v>1.0652182164620937E-4</v>
      </c>
    </row>
    <row r="2306" spans="1:8">
      <c r="A2306" s="3" t="s">
        <v>2350</v>
      </c>
      <c r="B2306" s="1">
        <f t="shared" si="175"/>
        <v>6</v>
      </c>
      <c r="C2306" s="1">
        <f t="shared" si="176"/>
        <v>64784</v>
      </c>
      <c r="D2306" s="1">
        <f t="shared" si="177"/>
        <v>3617400</v>
      </c>
      <c r="F2306" s="1">
        <f t="shared" si="178"/>
        <v>3616995.4138342361</v>
      </c>
      <c r="H2306" s="5">
        <f t="shared" si="179"/>
        <v>1.1184446446727025E-4</v>
      </c>
    </row>
    <row r="2307" spans="1:8">
      <c r="A2307" s="3" t="s">
        <v>2351</v>
      </c>
      <c r="B2307" s="1">
        <f t="shared" si="175"/>
        <v>6</v>
      </c>
      <c r="C2307" s="1">
        <f t="shared" si="176"/>
        <v>64764</v>
      </c>
      <c r="D2307" s="1">
        <f t="shared" si="177"/>
        <v>3619823</v>
      </c>
      <c r="F2307" s="1">
        <f t="shared" si="178"/>
        <v>3619387.5007588747</v>
      </c>
      <c r="H2307" s="5">
        <f t="shared" si="179"/>
        <v>1.2030954030771788E-4</v>
      </c>
    </row>
    <row r="2308" spans="1:8">
      <c r="A2308" s="3" t="s">
        <v>2352</v>
      </c>
      <c r="B2308" s="1">
        <f t="shared" ref="B2308:B2371" si="180">IF(ISERROR(SEARCH(" ",A2308)), 0, SEARCH(" ",A2308))</f>
        <v>6</v>
      </c>
      <c r="C2308" s="1">
        <f t="shared" ref="C2308:C2371" si="181">IF(0=B2308,-1,LEFT(A2308,B2308-1)+0)</f>
        <v>64744</v>
      </c>
      <c r="D2308" s="1">
        <f t="shared" ref="D2308:D2371" si="182">IF(B2308=0,-1,RIGHT(A2308,LEN(A2308)-B2308)+0)</f>
        <v>3622234</v>
      </c>
      <c r="F2308" s="1">
        <f t="shared" ref="F2308:F2371" si="183">IF(C2308&lt;0,443300000,44330*(1-POWER(C2308/$A$1,1/5.255))*1000)</f>
        <v>3621780.1858945736</v>
      </c>
      <c r="H2308" s="5">
        <f t="shared" ref="H2308:H2371" si="184">IF(D2308&gt;0,ABS((F2308-D2308)/D2308),0)</f>
        <v>1.2528569535442133E-4</v>
      </c>
    </row>
    <row r="2309" spans="1:8">
      <c r="A2309" s="3" t="s">
        <v>2353</v>
      </c>
      <c r="B2309" s="1">
        <f t="shared" si="180"/>
        <v>6</v>
      </c>
      <c r="C2309" s="1">
        <f t="shared" si="181"/>
        <v>64724</v>
      </c>
      <c r="D2309" s="1">
        <f t="shared" si="182"/>
        <v>3624644</v>
      </c>
      <c r="F2309" s="1">
        <f t="shared" si="183"/>
        <v>3624173.4695758014</v>
      </c>
      <c r="H2309" s="5">
        <f t="shared" si="184"/>
        <v>1.2981424498477681E-4</v>
      </c>
    </row>
    <row r="2310" spans="1:8">
      <c r="A2310" s="3" t="s">
        <v>2354</v>
      </c>
      <c r="B2310" s="1">
        <f t="shared" si="180"/>
        <v>6</v>
      </c>
      <c r="C2310" s="1">
        <f t="shared" si="181"/>
        <v>64704</v>
      </c>
      <c r="D2310" s="1">
        <f t="shared" si="182"/>
        <v>3627067</v>
      </c>
      <c r="F2310" s="1">
        <f t="shared" si="183"/>
        <v>3626567.3521373062</v>
      </c>
      <c r="H2310" s="5">
        <f t="shared" si="184"/>
        <v>1.3775534410965129E-4</v>
      </c>
    </row>
    <row r="2311" spans="1:8">
      <c r="A2311" s="3" t="s">
        <v>2355</v>
      </c>
      <c r="B2311" s="1">
        <f t="shared" si="180"/>
        <v>6</v>
      </c>
      <c r="C2311" s="1">
        <f t="shared" si="181"/>
        <v>64684</v>
      </c>
      <c r="D2311" s="1">
        <f t="shared" si="182"/>
        <v>3629478</v>
      </c>
      <c r="F2311" s="1">
        <f t="shared" si="183"/>
        <v>3628961.8339141328</v>
      </c>
      <c r="H2311" s="5">
        <f t="shared" si="184"/>
        <v>1.4221496476000441E-4</v>
      </c>
    </row>
    <row r="2312" spans="1:8">
      <c r="A2312" s="3" t="s">
        <v>2356</v>
      </c>
      <c r="B2312" s="1">
        <f t="shared" si="180"/>
        <v>6</v>
      </c>
      <c r="C2312" s="1">
        <f t="shared" si="181"/>
        <v>64664</v>
      </c>
      <c r="D2312" s="1">
        <f t="shared" si="182"/>
        <v>3631889</v>
      </c>
      <c r="F2312" s="1">
        <f t="shared" si="183"/>
        <v>3631356.9152416158</v>
      </c>
      <c r="H2312" s="5">
        <f t="shared" si="184"/>
        <v>1.465035848794259E-4</v>
      </c>
    </row>
    <row r="2313" spans="1:8">
      <c r="A2313" s="3" t="s">
        <v>2357</v>
      </c>
      <c r="B2313" s="1">
        <f t="shared" si="180"/>
        <v>6</v>
      </c>
      <c r="C2313" s="1">
        <f t="shared" si="181"/>
        <v>64644</v>
      </c>
      <c r="D2313" s="1">
        <f t="shared" si="182"/>
        <v>3634312</v>
      </c>
      <c r="F2313" s="1">
        <f t="shared" si="183"/>
        <v>3633752.5964553789</v>
      </c>
      <c r="H2313" s="5">
        <f t="shared" si="184"/>
        <v>1.5392281802472556E-4</v>
      </c>
    </row>
    <row r="2314" spans="1:8">
      <c r="A2314" s="3" t="s">
        <v>2358</v>
      </c>
      <c r="B2314" s="1">
        <f t="shared" si="180"/>
        <v>6</v>
      </c>
      <c r="C2314" s="1">
        <f t="shared" si="181"/>
        <v>64624</v>
      </c>
      <c r="D2314" s="1">
        <f t="shared" si="182"/>
        <v>3636722</v>
      </c>
      <c r="F2314" s="1">
        <f t="shared" si="183"/>
        <v>3636148.8778913431</v>
      </c>
      <c r="H2314" s="5">
        <f t="shared" si="184"/>
        <v>1.5759304908566368E-4</v>
      </c>
    </row>
    <row r="2315" spans="1:8">
      <c r="A2315" s="3" t="s">
        <v>2359</v>
      </c>
      <c r="B2315" s="1">
        <f t="shared" si="180"/>
        <v>6</v>
      </c>
      <c r="C2315" s="1">
        <f t="shared" si="181"/>
        <v>64604</v>
      </c>
      <c r="D2315" s="1">
        <f t="shared" si="182"/>
        <v>3639145</v>
      </c>
      <c r="F2315" s="1">
        <f t="shared" si="183"/>
        <v>3638545.759885719</v>
      </c>
      <c r="H2315" s="5">
        <f t="shared" si="184"/>
        <v>1.6466508322173312E-4</v>
      </c>
    </row>
    <row r="2316" spans="1:8">
      <c r="A2316" s="3" t="s">
        <v>2360</v>
      </c>
      <c r="B2316" s="1">
        <f t="shared" si="180"/>
        <v>6</v>
      </c>
      <c r="C2316" s="1">
        <f t="shared" si="181"/>
        <v>64584</v>
      </c>
      <c r="D2316" s="1">
        <f t="shared" si="182"/>
        <v>3641556</v>
      </c>
      <c r="F2316" s="1">
        <f t="shared" si="183"/>
        <v>3640943.2427750076</v>
      </c>
      <c r="H2316" s="5">
        <f t="shared" si="184"/>
        <v>1.6826796704276503E-4</v>
      </c>
    </row>
    <row r="2317" spans="1:8">
      <c r="A2317" s="3" t="s">
        <v>2361</v>
      </c>
      <c r="B2317" s="1">
        <f t="shared" si="180"/>
        <v>6</v>
      </c>
      <c r="C2317" s="1">
        <f t="shared" si="181"/>
        <v>64564</v>
      </c>
      <c r="D2317" s="1">
        <f t="shared" si="182"/>
        <v>3643967</v>
      </c>
      <c r="F2317" s="1">
        <f t="shared" si="183"/>
        <v>3643341.3268960044</v>
      </c>
      <c r="H2317" s="5">
        <f t="shared" si="184"/>
        <v>1.7170108949823672E-4</v>
      </c>
    </row>
    <row r="2318" spans="1:8">
      <c r="A2318" s="3" t="s">
        <v>2362</v>
      </c>
      <c r="B2318" s="1">
        <f t="shared" si="180"/>
        <v>6</v>
      </c>
      <c r="C2318" s="1">
        <f t="shared" si="181"/>
        <v>64544</v>
      </c>
      <c r="D2318" s="1">
        <f t="shared" si="182"/>
        <v>3646390</v>
      </c>
      <c r="F2318" s="1">
        <f t="shared" si="183"/>
        <v>3645740.0125857918</v>
      </c>
      <c r="H2318" s="5">
        <f t="shared" si="184"/>
        <v>1.7825504518393281E-4</v>
      </c>
    </row>
    <row r="2319" spans="1:8">
      <c r="A2319" s="3" t="s">
        <v>2363</v>
      </c>
      <c r="B2319" s="1">
        <f t="shared" si="180"/>
        <v>6</v>
      </c>
      <c r="C2319" s="1">
        <f t="shared" si="181"/>
        <v>64524</v>
      </c>
      <c r="D2319" s="1">
        <f t="shared" si="182"/>
        <v>3648801</v>
      </c>
      <c r="F2319" s="1">
        <f t="shared" si="183"/>
        <v>3648139.3001817609</v>
      </c>
      <c r="H2319" s="5">
        <f t="shared" si="184"/>
        <v>1.8134719274607786E-4</v>
      </c>
    </row>
    <row r="2320" spans="1:8">
      <c r="A2320" s="3" t="s">
        <v>2364</v>
      </c>
      <c r="B2320" s="1">
        <f t="shared" si="180"/>
        <v>6</v>
      </c>
      <c r="C2320" s="1">
        <f t="shared" si="181"/>
        <v>64504</v>
      </c>
      <c r="D2320" s="1">
        <f t="shared" si="182"/>
        <v>3651223</v>
      </c>
      <c r="F2320" s="1">
        <f t="shared" si="183"/>
        <v>3650539.1900215796</v>
      </c>
      <c r="H2320" s="5">
        <f t="shared" si="184"/>
        <v>1.8728244711987751E-4</v>
      </c>
    </row>
    <row r="2321" spans="1:8">
      <c r="A2321" s="3" t="s">
        <v>2365</v>
      </c>
      <c r="B2321" s="1">
        <f t="shared" si="180"/>
        <v>6</v>
      </c>
      <c r="C2321" s="1">
        <f t="shared" si="181"/>
        <v>64484</v>
      </c>
      <c r="D2321" s="1">
        <f t="shared" si="182"/>
        <v>3653634</v>
      </c>
      <c r="F2321" s="1">
        <f t="shared" si="183"/>
        <v>3652939.6824432253</v>
      </c>
      <c r="H2321" s="5">
        <f t="shared" si="184"/>
        <v>1.9003478640025503E-4</v>
      </c>
    </row>
    <row r="2322" spans="1:8">
      <c r="A2322" s="3" t="s">
        <v>2366</v>
      </c>
      <c r="B2322" s="1">
        <f t="shared" si="180"/>
        <v>6</v>
      </c>
      <c r="C2322" s="1">
        <f t="shared" si="181"/>
        <v>64464</v>
      </c>
      <c r="D2322" s="1">
        <f t="shared" si="182"/>
        <v>3656045</v>
      </c>
      <c r="F2322" s="1">
        <f t="shared" si="183"/>
        <v>3655340.7777849552</v>
      </c>
      <c r="H2322" s="5">
        <f t="shared" si="184"/>
        <v>1.9261858512266064E-4</v>
      </c>
    </row>
    <row r="2323" spans="1:8">
      <c r="A2323" s="3" t="s">
        <v>2367</v>
      </c>
      <c r="B2323" s="1">
        <f t="shared" si="180"/>
        <v>6</v>
      </c>
      <c r="C2323" s="1">
        <f t="shared" si="181"/>
        <v>64444</v>
      </c>
      <c r="D2323" s="1">
        <f t="shared" si="182"/>
        <v>3658468</v>
      </c>
      <c r="F2323" s="1">
        <f t="shared" si="183"/>
        <v>3657742.4763853331</v>
      </c>
      <c r="H2323" s="5">
        <f t="shared" si="184"/>
        <v>1.9831350572613738E-4</v>
      </c>
    </row>
    <row r="2324" spans="1:8">
      <c r="A2324" s="3" t="s">
        <v>2368</v>
      </c>
      <c r="B2324" s="1">
        <f t="shared" si="180"/>
        <v>6</v>
      </c>
      <c r="C2324" s="1">
        <f t="shared" si="181"/>
        <v>64424</v>
      </c>
      <c r="D2324" s="1">
        <f t="shared" si="182"/>
        <v>3660879</v>
      </c>
      <c r="F2324" s="1">
        <f t="shared" si="183"/>
        <v>3660144.7785832123</v>
      </c>
      <c r="H2324" s="5">
        <f t="shared" si="184"/>
        <v>2.005587774924301E-4</v>
      </c>
    </row>
    <row r="2325" spans="1:8">
      <c r="A2325" s="3" t="s">
        <v>2369</v>
      </c>
      <c r="B2325" s="1">
        <f t="shared" si="180"/>
        <v>6</v>
      </c>
      <c r="C2325" s="1">
        <f t="shared" si="181"/>
        <v>64404</v>
      </c>
      <c r="D2325" s="1">
        <f t="shared" si="182"/>
        <v>3663289</v>
      </c>
      <c r="F2325" s="1">
        <f t="shared" si="183"/>
        <v>3662547.6847177465</v>
      </c>
      <c r="H2325" s="5">
        <f t="shared" si="184"/>
        <v>2.0236330856057179E-4</v>
      </c>
    </row>
    <row r="2326" spans="1:8">
      <c r="A2326" s="3" t="s">
        <v>2370</v>
      </c>
      <c r="B2326" s="1">
        <f t="shared" si="180"/>
        <v>6</v>
      </c>
      <c r="C2326" s="1">
        <f t="shared" si="181"/>
        <v>64384</v>
      </c>
      <c r="D2326" s="1">
        <f t="shared" si="182"/>
        <v>3665712</v>
      </c>
      <c r="F2326" s="1">
        <f t="shared" si="183"/>
        <v>3664951.1951283743</v>
      </c>
      <c r="H2326" s="5">
        <f t="shared" si="184"/>
        <v>2.0754627521903866E-4</v>
      </c>
    </row>
    <row r="2327" spans="1:8">
      <c r="A2327" s="3" t="s">
        <v>2371</v>
      </c>
      <c r="B2327" s="1">
        <f t="shared" si="180"/>
        <v>6</v>
      </c>
      <c r="C2327" s="1">
        <f t="shared" si="181"/>
        <v>64364</v>
      </c>
      <c r="D2327" s="1">
        <f t="shared" si="182"/>
        <v>3668123</v>
      </c>
      <c r="F2327" s="1">
        <f t="shared" si="183"/>
        <v>3667355.3101548455</v>
      </c>
      <c r="H2327" s="5">
        <f t="shared" si="184"/>
        <v>2.0928683284462588E-4</v>
      </c>
    </row>
    <row r="2328" spans="1:8">
      <c r="A2328" s="3" t="s">
        <v>2372</v>
      </c>
      <c r="B2328" s="1">
        <f t="shared" si="180"/>
        <v>6</v>
      </c>
      <c r="C2328" s="1">
        <f t="shared" si="181"/>
        <v>64344</v>
      </c>
      <c r="D2328" s="1">
        <f t="shared" si="182"/>
        <v>3670546</v>
      </c>
      <c r="F2328" s="1">
        <f t="shared" si="183"/>
        <v>3669760.0301371943</v>
      </c>
      <c r="H2328" s="5">
        <f t="shared" si="184"/>
        <v>2.1412886878564646E-4</v>
      </c>
    </row>
    <row r="2329" spans="1:8">
      <c r="A2329" s="3" t="s">
        <v>2373</v>
      </c>
      <c r="B2329" s="1">
        <f t="shared" si="180"/>
        <v>6</v>
      </c>
      <c r="C2329" s="1">
        <f t="shared" si="181"/>
        <v>64324</v>
      </c>
      <c r="D2329" s="1">
        <f t="shared" si="182"/>
        <v>3672957</v>
      </c>
      <c r="F2329" s="1">
        <f t="shared" si="183"/>
        <v>3672165.355415761</v>
      </c>
      <c r="H2329" s="5">
        <f t="shared" si="184"/>
        <v>2.1553331123642201E-4</v>
      </c>
    </row>
    <row r="2330" spans="1:8">
      <c r="A2330" s="3" t="s">
        <v>2374</v>
      </c>
      <c r="B2330" s="1">
        <f t="shared" si="180"/>
        <v>6</v>
      </c>
      <c r="C2330" s="1">
        <f t="shared" si="181"/>
        <v>64304</v>
      </c>
      <c r="D2330" s="1">
        <f t="shared" si="182"/>
        <v>3675367</v>
      </c>
      <c r="F2330" s="1">
        <f t="shared" si="183"/>
        <v>3674571.2863311754</v>
      </c>
      <c r="H2330" s="5">
        <f t="shared" si="184"/>
        <v>2.1649910575587123E-4</v>
      </c>
    </row>
    <row r="2331" spans="1:8">
      <c r="A2331" s="3" t="s">
        <v>2375</v>
      </c>
      <c r="B2331" s="1">
        <f t="shared" si="180"/>
        <v>6</v>
      </c>
      <c r="C2331" s="1">
        <f t="shared" si="181"/>
        <v>64284</v>
      </c>
      <c r="D2331" s="1">
        <f t="shared" si="182"/>
        <v>3677790</v>
      </c>
      <c r="F2331" s="1">
        <f t="shared" si="183"/>
        <v>3676977.8232243732</v>
      </c>
      <c r="H2331" s="5">
        <f t="shared" si="184"/>
        <v>2.208328304842958E-4</v>
      </c>
    </row>
    <row r="2332" spans="1:8">
      <c r="A2332" s="3" t="s">
        <v>2376</v>
      </c>
      <c r="B2332" s="1">
        <f t="shared" si="180"/>
        <v>6</v>
      </c>
      <c r="C2332" s="1">
        <f t="shared" si="181"/>
        <v>64264</v>
      </c>
      <c r="D2332" s="1">
        <f t="shared" si="182"/>
        <v>3680201</v>
      </c>
      <c r="F2332" s="1">
        <f t="shared" si="183"/>
        <v>3679384.9664365789</v>
      </c>
      <c r="H2332" s="5">
        <f t="shared" si="184"/>
        <v>2.2173613979810012E-4</v>
      </c>
    </row>
    <row r="2333" spans="1:8">
      <c r="A2333" s="3" t="s">
        <v>2377</v>
      </c>
      <c r="B2333" s="1">
        <f t="shared" si="180"/>
        <v>6</v>
      </c>
      <c r="C2333" s="1">
        <f t="shared" si="181"/>
        <v>64244</v>
      </c>
      <c r="D2333" s="1">
        <f t="shared" si="182"/>
        <v>3682624</v>
      </c>
      <c r="F2333" s="1">
        <f t="shared" si="183"/>
        <v>3681792.7163093197</v>
      </c>
      <c r="H2333" s="5">
        <f t="shared" si="184"/>
        <v>2.2573135098242017E-4</v>
      </c>
    </row>
    <row r="2334" spans="1:8">
      <c r="A2334" s="3" t="s">
        <v>2378</v>
      </c>
      <c r="B2334" s="1">
        <f t="shared" si="180"/>
        <v>6</v>
      </c>
      <c r="C2334" s="1">
        <f t="shared" si="181"/>
        <v>64224</v>
      </c>
      <c r="D2334" s="1">
        <f t="shared" si="182"/>
        <v>3685035</v>
      </c>
      <c r="F2334" s="1">
        <f t="shared" si="183"/>
        <v>3684201.0731844306</v>
      </c>
      <c r="H2334" s="5">
        <f t="shared" si="184"/>
        <v>2.2630092131266074E-4</v>
      </c>
    </row>
    <row r="2335" spans="1:8">
      <c r="A2335" s="3" t="s">
        <v>2379</v>
      </c>
      <c r="B2335" s="1">
        <f t="shared" si="180"/>
        <v>6</v>
      </c>
      <c r="C2335" s="1">
        <f t="shared" si="181"/>
        <v>64204</v>
      </c>
      <c r="D2335" s="1">
        <f t="shared" si="182"/>
        <v>3687446</v>
      </c>
      <c r="F2335" s="1">
        <f t="shared" si="183"/>
        <v>3686610.0374040287</v>
      </c>
      <c r="H2335" s="5">
        <f t="shared" si="184"/>
        <v>2.267050408253575E-4</v>
      </c>
    </row>
    <row r="2336" spans="1:8">
      <c r="A2336" s="3" t="s">
        <v>2380</v>
      </c>
      <c r="B2336" s="1">
        <f t="shared" si="180"/>
        <v>6</v>
      </c>
      <c r="C2336" s="1">
        <f t="shared" si="181"/>
        <v>64184</v>
      </c>
      <c r="D2336" s="1">
        <f t="shared" si="182"/>
        <v>3689869</v>
      </c>
      <c r="F2336" s="1">
        <f t="shared" si="183"/>
        <v>3689019.6093105404</v>
      </c>
      <c r="H2336" s="5">
        <f t="shared" si="184"/>
        <v>2.3019535096222368E-4</v>
      </c>
    </row>
    <row r="2337" spans="1:8">
      <c r="A2337" s="3" t="s">
        <v>2381</v>
      </c>
      <c r="B2337" s="1">
        <f t="shared" si="180"/>
        <v>6</v>
      </c>
      <c r="C2337" s="1">
        <f t="shared" si="181"/>
        <v>64164</v>
      </c>
      <c r="D2337" s="1">
        <f t="shared" si="182"/>
        <v>3692279</v>
      </c>
      <c r="F2337" s="1">
        <f t="shared" si="183"/>
        <v>3691429.7892466923</v>
      </c>
      <c r="H2337" s="5">
        <f t="shared" si="184"/>
        <v>2.2999636628425908E-4</v>
      </c>
    </row>
    <row r="2338" spans="1:8">
      <c r="A2338" s="3" t="s">
        <v>2382</v>
      </c>
      <c r="B2338" s="1">
        <f t="shared" si="180"/>
        <v>6</v>
      </c>
      <c r="C2338" s="1">
        <f t="shared" si="181"/>
        <v>64144</v>
      </c>
      <c r="D2338" s="1">
        <f t="shared" si="182"/>
        <v>3694690</v>
      </c>
      <c r="F2338" s="1">
        <f t="shared" si="183"/>
        <v>3693840.5775555065</v>
      </c>
      <c r="H2338" s="5">
        <f t="shared" si="184"/>
        <v>2.2990357634700335E-4</v>
      </c>
    </row>
    <row r="2339" spans="1:8">
      <c r="A2339" s="3" t="s">
        <v>2383</v>
      </c>
      <c r="B2339" s="1">
        <f t="shared" si="180"/>
        <v>6</v>
      </c>
      <c r="C2339" s="1">
        <f t="shared" si="181"/>
        <v>64124</v>
      </c>
      <c r="D2339" s="1">
        <f t="shared" si="182"/>
        <v>3697113</v>
      </c>
      <c r="F2339" s="1">
        <f t="shared" si="183"/>
        <v>3696251.9745803154</v>
      </c>
      <c r="H2339" s="5">
        <f t="shared" si="184"/>
        <v>2.3289129103832982E-4</v>
      </c>
    </row>
    <row r="2340" spans="1:8">
      <c r="A2340" s="3" t="s">
        <v>2384</v>
      </c>
      <c r="B2340" s="1">
        <f t="shared" si="180"/>
        <v>6</v>
      </c>
      <c r="C2340" s="1">
        <f t="shared" si="181"/>
        <v>64104</v>
      </c>
      <c r="D2340" s="1">
        <f t="shared" si="182"/>
        <v>3699524</v>
      </c>
      <c r="F2340" s="1">
        <f t="shared" si="183"/>
        <v>3698663.9806647412</v>
      </c>
      <c r="H2340" s="5">
        <f t="shared" si="184"/>
        <v>2.3246756481610934E-4</v>
      </c>
    </row>
    <row r="2341" spans="1:8">
      <c r="A2341" s="3" t="s">
        <v>2385</v>
      </c>
      <c r="B2341" s="1">
        <f t="shared" si="180"/>
        <v>6</v>
      </c>
      <c r="C2341" s="1">
        <f t="shared" si="181"/>
        <v>64084</v>
      </c>
      <c r="D2341" s="1">
        <f t="shared" si="182"/>
        <v>3701947</v>
      </c>
      <c r="F2341" s="1">
        <f t="shared" si="183"/>
        <v>3701076.5961527117</v>
      </c>
      <c r="H2341" s="5">
        <f t="shared" si="184"/>
        <v>2.3512055880009635E-4</v>
      </c>
    </row>
    <row r="2342" spans="1:8">
      <c r="A2342" s="3" t="s">
        <v>2386</v>
      </c>
      <c r="B2342" s="1">
        <f t="shared" si="180"/>
        <v>6</v>
      </c>
      <c r="C2342" s="1">
        <f t="shared" si="181"/>
        <v>64064</v>
      </c>
      <c r="D2342" s="1">
        <f t="shared" si="182"/>
        <v>3704357</v>
      </c>
      <c r="F2342" s="1">
        <f t="shared" si="183"/>
        <v>3703489.8213884542</v>
      </c>
      <c r="H2342" s="5">
        <f t="shared" si="184"/>
        <v>2.3409693275940291E-4</v>
      </c>
    </row>
    <row r="2343" spans="1:8">
      <c r="A2343" s="3" t="s">
        <v>2387</v>
      </c>
      <c r="B2343" s="1">
        <f t="shared" si="180"/>
        <v>6</v>
      </c>
      <c r="C2343" s="1">
        <f t="shared" si="181"/>
        <v>64044</v>
      </c>
      <c r="D2343" s="1">
        <f t="shared" si="182"/>
        <v>3706768</v>
      </c>
      <c r="F2343" s="1">
        <f t="shared" si="183"/>
        <v>3705903.6567165074</v>
      </c>
      <c r="H2343" s="5">
        <f t="shared" si="184"/>
        <v>2.331797629343423E-4</v>
      </c>
    </row>
    <row r="2344" spans="1:8">
      <c r="A2344" s="3" t="s">
        <v>2388</v>
      </c>
      <c r="B2344" s="1">
        <f t="shared" si="180"/>
        <v>6</v>
      </c>
      <c r="C2344" s="1">
        <f t="shared" si="181"/>
        <v>64024</v>
      </c>
      <c r="D2344" s="1">
        <f t="shared" si="182"/>
        <v>3709191</v>
      </c>
      <c r="F2344" s="1">
        <f t="shared" si="183"/>
        <v>3708318.1024816944</v>
      </c>
      <c r="H2344" s="5">
        <f t="shared" si="184"/>
        <v>2.3533366664201807E-4</v>
      </c>
    </row>
    <row r="2345" spans="1:8">
      <c r="A2345" s="3" t="s">
        <v>2389</v>
      </c>
      <c r="B2345" s="1">
        <f t="shared" si="180"/>
        <v>6</v>
      </c>
      <c r="C2345" s="1">
        <f t="shared" si="181"/>
        <v>64004</v>
      </c>
      <c r="D2345" s="1">
        <f t="shared" si="182"/>
        <v>3711602</v>
      </c>
      <c r="F2345" s="1">
        <f t="shared" si="183"/>
        <v>3710733.1590291634</v>
      </c>
      <c r="H2345" s="5">
        <f t="shared" si="184"/>
        <v>2.3408786040005902E-4</v>
      </c>
    </row>
    <row r="2346" spans="1:8">
      <c r="A2346" s="3" t="s">
        <v>2390</v>
      </c>
      <c r="B2346" s="1">
        <f t="shared" si="180"/>
        <v>6</v>
      </c>
      <c r="C2346" s="1">
        <f t="shared" si="181"/>
        <v>63984</v>
      </c>
      <c r="D2346" s="1">
        <f t="shared" si="182"/>
        <v>3714025</v>
      </c>
      <c r="F2346" s="1">
        <f t="shared" si="183"/>
        <v>3713148.8267043428</v>
      </c>
      <c r="H2346" s="5">
        <f t="shared" si="184"/>
        <v>2.3590936939227669E-4</v>
      </c>
    </row>
    <row r="2347" spans="1:8">
      <c r="A2347" s="3" t="s">
        <v>2391</v>
      </c>
      <c r="B2347" s="1">
        <f t="shared" si="180"/>
        <v>6</v>
      </c>
      <c r="C2347" s="1">
        <f t="shared" si="181"/>
        <v>63964</v>
      </c>
      <c r="D2347" s="1">
        <f t="shared" si="182"/>
        <v>3716435</v>
      </c>
      <c r="F2347" s="1">
        <f t="shared" si="183"/>
        <v>3715565.1058529867</v>
      </c>
      <c r="H2347" s="5">
        <f t="shared" si="184"/>
        <v>2.3406682668022287E-4</v>
      </c>
    </row>
    <row r="2348" spans="1:8">
      <c r="A2348" s="3" t="s">
        <v>2392</v>
      </c>
      <c r="B2348" s="1">
        <f t="shared" si="180"/>
        <v>6</v>
      </c>
      <c r="C2348" s="1">
        <f t="shared" si="181"/>
        <v>63944</v>
      </c>
      <c r="D2348" s="1">
        <f t="shared" si="182"/>
        <v>3718846</v>
      </c>
      <c r="F2348" s="1">
        <f t="shared" si="183"/>
        <v>3717981.9968211334</v>
      </c>
      <c r="H2348" s="5">
        <f t="shared" si="184"/>
        <v>2.3233099162121263E-4</v>
      </c>
    </row>
    <row r="2349" spans="1:8">
      <c r="A2349" s="3" t="s">
        <v>2393</v>
      </c>
      <c r="B2349" s="1">
        <f t="shared" si="180"/>
        <v>6</v>
      </c>
      <c r="C2349" s="1">
        <f t="shared" si="181"/>
        <v>63924</v>
      </c>
      <c r="D2349" s="1">
        <f t="shared" si="182"/>
        <v>3721269</v>
      </c>
      <c r="F2349" s="1">
        <f t="shared" si="183"/>
        <v>3720399.4999551377</v>
      </c>
      <c r="H2349" s="5">
        <f t="shared" si="184"/>
        <v>2.3365686405961894E-4</v>
      </c>
    </row>
    <row r="2350" spans="1:8">
      <c r="A2350" s="3" t="s">
        <v>2394</v>
      </c>
      <c r="B2350" s="1">
        <f t="shared" si="180"/>
        <v>6</v>
      </c>
      <c r="C2350" s="1">
        <f t="shared" si="181"/>
        <v>63904</v>
      </c>
      <c r="D2350" s="1">
        <f t="shared" si="182"/>
        <v>3723680</v>
      </c>
      <c r="F2350" s="1">
        <f t="shared" si="183"/>
        <v>3722817.6156016486</v>
      </c>
      <c r="H2350" s="5">
        <f t="shared" si="184"/>
        <v>2.3159465860423653E-4</v>
      </c>
    </row>
    <row r="2351" spans="1:8">
      <c r="A2351" s="3" t="s">
        <v>2395</v>
      </c>
      <c r="B2351" s="1">
        <f t="shared" si="180"/>
        <v>6</v>
      </c>
      <c r="C2351" s="1">
        <f t="shared" si="181"/>
        <v>63884</v>
      </c>
      <c r="D2351" s="1">
        <f t="shared" si="182"/>
        <v>3726091</v>
      </c>
      <c r="F2351" s="1">
        <f t="shared" si="183"/>
        <v>3725236.3441076344</v>
      </c>
      <c r="H2351" s="5">
        <f t="shared" si="184"/>
        <v>2.293706440249613E-4</v>
      </c>
    </row>
    <row r="2352" spans="1:8">
      <c r="A2352" s="3" t="s">
        <v>2396</v>
      </c>
      <c r="B2352" s="1">
        <f t="shared" si="180"/>
        <v>6</v>
      </c>
      <c r="C2352" s="1">
        <f t="shared" si="181"/>
        <v>63864</v>
      </c>
      <c r="D2352" s="1">
        <f t="shared" si="182"/>
        <v>3728514</v>
      </c>
      <c r="F2352" s="1">
        <f t="shared" si="183"/>
        <v>3727655.6858203611</v>
      </c>
      <c r="H2352" s="5">
        <f t="shared" si="184"/>
        <v>2.3020275091869478E-4</v>
      </c>
    </row>
    <row r="2353" spans="1:8">
      <c r="A2353" s="3" t="s">
        <v>2397</v>
      </c>
      <c r="B2353" s="1">
        <f t="shared" si="180"/>
        <v>6</v>
      </c>
      <c r="C2353" s="1">
        <f t="shared" si="181"/>
        <v>63844</v>
      </c>
      <c r="D2353" s="1">
        <f t="shared" si="182"/>
        <v>3730924</v>
      </c>
      <c r="F2353" s="1">
        <f t="shared" si="183"/>
        <v>3730075.6410873928</v>
      </c>
      <c r="H2353" s="5">
        <f t="shared" si="184"/>
        <v>2.273857394594983E-4</v>
      </c>
    </row>
    <row r="2354" spans="1:8">
      <c r="A2354" s="3" t="s">
        <v>2398</v>
      </c>
      <c r="B2354" s="1">
        <f t="shared" si="180"/>
        <v>6</v>
      </c>
      <c r="C2354" s="1">
        <f t="shared" si="181"/>
        <v>63824</v>
      </c>
      <c r="D2354" s="1">
        <f t="shared" si="182"/>
        <v>3733347</v>
      </c>
      <c r="F2354" s="1">
        <f t="shared" si="183"/>
        <v>3732496.2102566138</v>
      </c>
      <c r="H2354" s="5">
        <f t="shared" si="184"/>
        <v>2.2788927559806496E-4</v>
      </c>
    </row>
    <row r="2355" spans="1:8">
      <c r="A2355" s="3" t="s">
        <v>2399</v>
      </c>
      <c r="B2355" s="1">
        <f t="shared" si="180"/>
        <v>6</v>
      </c>
      <c r="C2355" s="1">
        <f t="shared" si="181"/>
        <v>63804</v>
      </c>
      <c r="D2355" s="1">
        <f t="shared" si="182"/>
        <v>3735758</v>
      </c>
      <c r="F2355" s="1">
        <f t="shared" si="183"/>
        <v>3734917.393676199</v>
      </c>
      <c r="H2355" s="5">
        <f t="shared" si="184"/>
        <v>2.250162681311212E-4</v>
      </c>
    </row>
    <row r="2356" spans="1:8">
      <c r="A2356" s="3" t="s">
        <v>2400</v>
      </c>
      <c r="B2356" s="1">
        <f t="shared" si="180"/>
        <v>6</v>
      </c>
      <c r="C2356" s="1">
        <f t="shared" si="181"/>
        <v>63784</v>
      </c>
      <c r="D2356" s="1">
        <f t="shared" si="182"/>
        <v>3738169</v>
      </c>
      <c r="F2356" s="1">
        <f t="shared" si="183"/>
        <v>3737339.1916946489</v>
      </c>
      <c r="H2356" s="5">
        <f t="shared" si="184"/>
        <v>2.2198255492222627E-4</v>
      </c>
    </row>
    <row r="2357" spans="1:8">
      <c r="A2357" s="3" t="s">
        <v>2401</v>
      </c>
      <c r="B2357" s="1">
        <f t="shared" si="180"/>
        <v>6</v>
      </c>
      <c r="C2357" s="1">
        <f t="shared" si="181"/>
        <v>63764</v>
      </c>
      <c r="D2357" s="1">
        <f t="shared" si="182"/>
        <v>3740592</v>
      </c>
      <c r="F2357" s="1">
        <f t="shared" si="183"/>
        <v>3739761.6046607532</v>
      </c>
      <c r="H2357" s="5">
        <f t="shared" si="184"/>
        <v>2.2199569994451126E-4</v>
      </c>
    </row>
    <row r="2358" spans="1:8">
      <c r="A2358" s="3" t="s">
        <v>2402</v>
      </c>
      <c r="B2358" s="1">
        <f t="shared" si="180"/>
        <v>6</v>
      </c>
      <c r="C2358" s="1">
        <f t="shared" si="181"/>
        <v>63744</v>
      </c>
      <c r="D2358" s="1">
        <f t="shared" si="182"/>
        <v>3743002</v>
      </c>
      <c r="F2358" s="1">
        <f t="shared" si="183"/>
        <v>3742184.6329236175</v>
      </c>
      <c r="H2358" s="5">
        <f t="shared" si="184"/>
        <v>2.183720650917383E-4</v>
      </c>
    </row>
    <row r="2359" spans="1:8">
      <c r="A2359" s="3" t="s">
        <v>2403</v>
      </c>
      <c r="B2359" s="1">
        <f t="shared" si="180"/>
        <v>6</v>
      </c>
      <c r="C2359" s="1">
        <f t="shared" si="181"/>
        <v>63724</v>
      </c>
      <c r="D2359" s="1">
        <f t="shared" si="182"/>
        <v>3745425</v>
      </c>
      <c r="F2359" s="1">
        <f t="shared" si="183"/>
        <v>3744608.2768326565</v>
      </c>
      <c r="H2359" s="5">
        <f t="shared" si="184"/>
        <v>2.1805887645421569E-4</v>
      </c>
    </row>
    <row r="2360" spans="1:8">
      <c r="A2360" s="3" t="s">
        <v>2404</v>
      </c>
      <c r="B2360" s="1">
        <f t="shared" si="180"/>
        <v>6</v>
      </c>
      <c r="C2360" s="1">
        <f t="shared" si="181"/>
        <v>63704</v>
      </c>
      <c r="D2360" s="1">
        <f t="shared" si="182"/>
        <v>3747836</v>
      </c>
      <c r="F2360" s="1">
        <f t="shared" si="183"/>
        <v>3747032.5367375859</v>
      </c>
      <c r="H2360" s="5">
        <f t="shared" si="184"/>
        <v>2.1438058186486656E-4</v>
      </c>
    </row>
    <row r="2361" spans="1:8">
      <c r="A2361" s="3" t="s">
        <v>2405</v>
      </c>
      <c r="B2361" s="1">
        <f t="shared" si="180"/>
        <v>6</v>
      </c>
      <c r="C2361" s="1">
        <f t="shared" si="181"/>
        <v>63684</v>
      </c>
      <c r="D2361" s="1">
        <f t="shared" si="182"/>
        <v>3750247</v>
      </c>
      <c r="F2361" s="1">
        <f t="shared" si="183"/>
        <v>3749457.4129884411</v>
      </c>
      <c r="H2361" s="5">
        <f t="shared" si="184"/>
        <v>2.1054266867193949E-4</v>
      </c>
    </row>
    <row r="2362" spans="1:8">
      <c r="A2362" s="3" t="s">
        <v>2406</v>
      </c>
      <c r="B2362" s="1">
        <f t="shared" si="180"/>
        <v>6</v>
      </c>
      <c r="C2362" s="1">
        <f t="shared" si="181"/>
        <v>63664</v>
      </c>
      <c r="D2362" s="1">
        <f t="shared" si="182"/>
        <v>3752670</v>
      </c>
      <c r="F2362" s="1">
        <f t="shared" si="183"/>
        <v>3751882.9059355571</v>
      </c>
      <c r="H2362" s="5">
        <f t="shared" si="184"/>
        <v>2.0974241391939779E-4</v>
      </c>
    </row>
    <row r="2363" spans="1:8">
      <c r="A2363" s="3" t="s">
        <v>2407</v>
      </c>
      <c r="B2363" s="1">
        <f t="shared" si="180"/>
        <v>6</v>
      </c>
      <c r="C2363" s="1">
        <f t="shared" si="181"/>
        <v>63644</v>
      </c>
      <c r="D2363" s="1">
        <f t="shared" si="182"/>
        <v>3755080</v>
      </c>
      <c r="F2363" s="1">
        <f t="shared" si="183"/>
        <v>3754309.0159295807</v>
      </c>
      <c r="H2363" s="5">
        <f t="shared" si="184"/>
        <v>2.0531761518245519E-4</v>
      </c>
    </row>
    <row r="2364" spans="1:8">
      <c r="A2364" s="3" t="s">
        <v>2408</v>
      </c>
      <c r="B2364" s="1">
        <f t="shared" si="180"/>
        <v>6</v>
      </c>
      <c r="C2364" s="1">
        <f t="shared" si="181"/>
        <v>63624</v>
      </c>
      <c r="D2364" s="1">
        <f t="shared" si="182"/>
        <v>3757491</v>
      </c>
      <c r="F2364" s="1">
        <f t="shared" si="183"/>
        <v>3756735.7433214714</v>
      </c>
      <c r="H2364" s="5">
        <f t="shared" si="184"/>
        <v>2.0100026281596366E-4</v>
      </c>
    </row>
    <row r="2365" spans="1:8">
      <c r="A2365" s="3" t="s">
        <v>2409</v>
      </c>
      <c r="B2365" s="1">
        <f t="shared" si="180"/>
        <v>6</v>
      </c>
      <c r="C2365" s="1">
        <f t="shared" si="181"/>
        <v>63604</v>
      </c>
      <c r="D2365" s="1">
        <f t="shared" si="182"/>
        <v>3759914</v>
      </c>
      <c r="F2365" s="1">
        <f t="shared" si="183"/>
        <v>3759163.0884624962</v>
      </c>
      <c r="H2365" s="5">
        <f t="shared" si="184"/>
        <v>1.9971508324494221E-4</v>
      </c>
    </row>
    <row r="2366" spans="1:8">
      <c r="A2366" s="3" t="s">
        <v>2410</v>
      </c>
      <c r="B2366" s="1">
        <f t="shared" si="180"/>
        <v>6</v>
      </c>
      <c r="C2366" s="1">
        <f t="shared" si="181"/>
        <v>63584</v>
      </c>
      <c r="D2366" s="1">
        <f t="shared" si="182"/>
        <v>3762325</v>
      </c>
      <c r="F2366" s="1">
        <f t="shared" si="183"/>
        <v>3761591.0517042247</v>
      </c>
      <c r="H2366" s="5">
        <f t="shared" si="184"/>
        <v>1.950783879051744E-4</v>
      </c>
    </row>
    <row r="2367" spans="1:8">
      <c r="A2367" s="3" t="s">
        <v>2411</v>
      </c>
      <c r="B2367" s="1">
        <f t="shared" si="180"/>
        <v>6</v>
      </c>
      <c r="C2367" s="1">
        <f t="shared" si="181"/>
        <v>63564</v>
      </c>
      <c r="D2367" s="1">
        <f t="shared" si="182"/>
        <v>3764748</v>
      </c>
      <c r="F2367" s="1">
        <f t="shared" si="183"/>
        <v>3764019.6333985534</v>
      </c>
      <c r="H2367" s="5">
        <f t="shared" si="184"/>
        <v>1.9347021406124486E-4</v>
      </c>
    </row>
    <row r="2368" spans="1:8">
      <c r="A2368" s="3" t="s">
        <v>2412</v>
      </c>
      <c r="B2368" s="1">
        <f t="shared" si="180"/>
        <v>6</v>
      </c>
      <c r="C2368" s="1">
        <f t="shared" si="181"/>
        <v>63544</v>
      </c>
      <c r="D2368" s="1">
        <f t="shared" si="182"/>
        <v>3767159</v>
      </c>
      <c r="F2368" s="1">
        <f t="shared" si="183"/>
        <v>3766448.8338976782</v>
      </c>
      <c r="H2368" s="5">
        <f t="shared" si="184"/>
        <v>1.8851503276655392E-4</v>
      </c>
    </row>
    <row r="2369" spans="1:8">
      <c r="A2369" s="3" t="s">
        <v>2413</v>
      </c>
      <c r="B2369" s="1">
        <f t="shared" si="180"/>
        <v>6</v>
      </c>
      <c r="C2369" s="1">
        <f t="shared" si="181"/>
        <v>63524</v>
      </c>
      <c r="D2369" s="1">
        <f t="shared" si="182"/>
        <v>3769569</v>
      </c>
      <c r="F2369" s="1">
        <f t="shared" si="183"/>
        <v>3768878.6535541099</v>
      </c>
      <c r="H2369" s="5">
        <f t="shared" si="184"/>
        <v>1.8313670498938832E-4</v>
      </c>
    </row>
    <row r="2370" spans="1:8">
      <c r="A2370" s="3" t="s">
        <v>2414</v>
      </c>
      <c r="B2370" s="1">
        <f t="shared" si="180"/>
        <v>6</v>
      </c>
      <c r="C2370" s="1">
        <f t="shared" si="181"/>
        <v>63504</v>
      </c>
      <c r="D2370" s="1">
        <f t="shared" si="182"/>
        <v>3771992</v>
      </c>
      <c r="F2370" s="1">
        <f t="shared" si="183"/>
        <v>3771309.0927206739</v>
      </c>
      <c r="H2370" s="5">
        <f t="shared" si="184"/>
        <v>1.8104685251880566E-4</v>
      </c>
    </row>
    <row r="2371" spans="1:8">
      <c r="A2371" s="3" t="s">
        <v>2415</v>
      </c>
      <c r="B2371" s="1">
        <f t="shared" si="180"/>
        <v>6</v>
      </c>
      <c r="C2371" s="1">
        <f t="shared" si="181"/>
        <v>63484</v>
      </c>
      <c r="D2371" s="1">
        <f t="shared" si="182"/>
        <v>3774403</v>
      </c>
      <c r="F2371" s="1">
        <f t="shared" si="183"/>
        <v>3773740.1517505022</v>
      </c>
      <c r="H2371" s="5">
        <f t="shared" si="184"/>
        <v>1.7561671329156516E-4</v>
      </c>
    </row>
    <row r="2372" spans="1:8">
      <c r="A2372" s="3" t="s">
        <v>2416</v>
      </c>
      <c r="B2372" s="1">
        <f t="shared" ref="B2372:B2435" si="185">IF(ISERROR(SEARCH(" ",A2372)), 0, SEARCH(" ",A2372))</f>
        <v>6</v>
      </c>
      <c r="C2372" s="1">
        <f t="shared" ref="C2372:C2435" si="186">IF(0=B2372,-1,LEFT(A2372,B2372-1)+0)</f>
        <v>63464</v>
      </c>
      <c r="D2372" s="1">
        <f t="shared" ref="D2372:D2435" si="187">IF(B2372=0,-1,RIGHT(A2372,LEN(A2372)-B2372)+0)</f>
        <v>3776826</v>
      </c>
      <c r="F2372" s="1">
        <f t="shared" ref="F2372:F2435" si="188">IF(C2372&lt;0,443300000,44330*(1-POWER(C2372/$A$1,1/5.255))*1000)</f>
        <v>3776171.8309970405</v>
      </c>
      <c r="H2372" s="5">
        <f t="shared" ref="H2372:H2435" si="189">IF(D2372&gt;0,ABS((F2372-D2372)/D2372),0)</f>
        <v>1.7320602086500801E-4</v>
      </c>
    </row>
    <row r="2373" spans="1:8">
      <c r="A2373" s="3" t="s">
        <v>2417</v>
      </c>
      <c r="B2373" s="1">
        <f t="shared" si="185"/>
        <v>6</v>
      </c>
      <c r="C2373" s="1">
        <f t="shared" si="186"/>
        <v>63444</v>
      </c>
      <c r="D2373" s="1">
        <f t="shared" si="187"/>
        <v>3779237</v>
      </c>
      <c r="F2373" s="1">
        <f t="shared" si="188"/>
        <v>3778604.1308140499</v>
      </c>
      <c r="H2373" s="5">
        <f t="shared" si="189"/>
        <v>1.6745951258154528E-4</v>
      </c>
    </row>
    <row r="2374" spans="1:8">
      <c r="A2374" s="3" t="s">
        <v>2418</v>
      </c>
      <c r="B2374" s="1">
        <f t="shared" si="185"/>
        <v>6</v>
      </c>
      <c r="C2374" s="1">
        <f t="shared" si="186"/>
        <v>63424</v>
      </c>
      <c r="D2374" s="1">
        <f t="shared" si="187"/>
        <v>3781647</v>
      </c>
      <c r="F2374" s="1">
        <f t="shared" si="188"/>
        <v>3781037.0515556061</v>
      </c>
      <c r="H2374" s="5">
        <f t="shared" si="189"/>
        <v>1.6129174520888097E-4</v>
      </c>
    </row>
    <row r="2375" spans="1:8">
      <c r="A2375" s="3" t="s">
        <v>2419</v>
      </c>
      <c r="B2375" s="1">
        <f t="shared" si="185"/>
        <v>6</v>
      </c>
      <c r="C2375" s="1">
        <f t="shared" si="186"/>
        <v>63404</v>
      </c>
      <c r="D2375" s="1">
        <f t="shared" si="187"/>
        <v>3784070</v>
      </c>
      <c r="F2375" s="1">
        <f t="shared" si="188"/>
        <v>3783470.5935761002</v>
      </c>
      <c r="H2375" s="5">
        <f t="shared" si="189"/>
        <v>1.5840257286461686E-4</v>
      </c>
    </row>
    <row r="2376" spans="1:8">
      <c r="A2376" s="3" t="s">
        <v>2420</v>
      </c>
      <c r="B2376" s="1">
        <f t="shared" si="185"/>
        <v>6</v>
      </c>
      <c r="C2376" s="1">
        <f t="shared" si="186"/>
        <v>63384</v>
      </c>
      <c r="D2376" s="1">
        <f t="shared" si="187"/>
        <v>3786481</v>
      </c>
      <c r="F2376" s="1">
        <f t="shared" si="188"/>
        <v>3785904.7572302232</v>
      </c>
      <c r="H2376" s="5">
        <f t="shared" si="189"/>
        <v>1.5218424964415336E-4</v>
      </c>
    </row>
    <row r="2377" spans="1:8">
      <c r="A2377" s="3" t="s">
        <v>2421</v>
      </c>
      <c r="B2377" s="1">
        <f t="shared" si="185"/>
        <v>6</v>
      </c>
      <c r="C2377" s="1">
        <f t="shared" si="186"/>
        <v>63364</v>
      </c>
      <c r="D2377" s="1">
        <f t="shared" si="187"/>
        <v>3788892</v>
      </c>
      <c r="F2377" s="1">
        <f t="shared" si="188"/>
        <v>3788339.5428730017</v>
      </c>
      <c r="H2377" s="5">
        <f t="shared" si="189"/>
        <v>1.4580967918809577E-4</v>
      </c>
    </row>
    <row r="2378" spans="1:8">
      <c r="A2378" s="3" t="s">
        <v>2422</v>
      </c>
      <c r="B2378" s="1">
        <f t="shared" si="185"/>
        <v>6</v>
      </c>
      <c r="C2378" s="1">
        <f t="shared" si="186"/>
        <v>63344</v>
      </c>
      <c r="D2378" s="1">
        <f t="shared" si="187"/>
        <v>3791315</v>
      </c>
      <c r="F2378" s="1">
        <f t="shared" si="188"/>
        <v>3790774.9508597618</v>
      </c>
      <c r="H2378" s="5">
        <f t="shared" si="189"/>
        <v>1.4244375374723628E-4</v>
      </c>
    </row>
    <row r="2379" spans="1:8">
      <c r="A2379" s="3" t="s">
        <v>2423</v>
      </c>
      <c r="B2379" s="1">
        <f t="shared" si="185"/>
        <v>6</v>
      </c>
      <c r="C2379" s="1">
        <f t="shared" si="186"/>
        <v>63324</v>
      </c>
      <c r="D2379" s="1">
        <f t="shared" si="187"/>
        <v>3793726</v>
      </c>
      <c r="F2379" s="1">
        <f t="shared" si="188"/>
        <v>3793210.9815461533</v>
      </c>
      <c r="H2379" s="5">
        <f t="shared" si="189"/>
        <v>1.3575531122877234E-4</v>
      </c>
    </row>
    <row r="2380" spans="1:8">
      <c r="A2380" s="3" t="s">
        <v>2424</v>
      </c>
      <c r="B2380" s="1">
        <f t="shared" si="185"/>
        <v>6</v>
      </c>
      <c r="C2380" s="1">
        <f t="shared" si="186"/>
        <v>63304</v>
      </c>
      <c r="D2380" s="1">
        <f t="shared" si="187"/>
        <v>3796148</v>
      </c>
      <c r="F2380" s="1">
        <f t="shared" si="188"/>
        <v>3795647.6352881333</v>
      </c>
      <c r="H2380" s="5">
        <f t="shared" si="189"/>
        <v>1.3180853640762006E-4</v>
      </c>
    </row>
    <row r="2381" spans="1:8">
      <c r="A2381" s="3" t="s">
        <v>2425</v>
      </c>
      <c r="B2381" s="1">
        <f t="shared" si="185"/>
        <v>6</v>
      </c>
      <c r="C2381" s="1">
        <f t="shared" si="186"/>
        <v>63284</v>
      </c>
      <c r="D2381" s="1">
        <f t="shared" si="187"/>
        <v>3798559</v>
      </c>
      <c r="F2381" s="1">
        <f t="shared" si="188"/>
        <v>3798084.912441982</v>
      </c>
      <c r="H2381" s="5">
        <f t="shared" si="189"/>
        <v>1.2480721189747049E-4</v>
      </c>
    </row>
    <row r="2382" spans="1:8">
      <c r="A2382" s="3" t="s">
        <v>2426</v>
      </c>
      <c r="B2382" s="1">
        <f t="shared" si="185"/>
        <v>6</v>
      </c>
      <c r="C2382" s="1">
        <f t="shared" si="186"/>
        <v>63264</v>
      </c>
      <c r="D2382" s="1">
        <f t="shared" si="187"/>
        <v>3800970</v>
      </c>
      <c r="F2382" s="1">
        <f t="shared" si="188"/>
        <v>3800522.8133642958</v>
      </c>
      <c r="H2382" s="5">
        <f t="shared" si="189"/>
        <v>1.1765066172693955E-4</v>
      </c>
    </row>
    <row r="2383" spans="1:8">
      <c r="A2383" s="3" t="s">
        <v>2427</v>
      </c>
      <c r="B2383" s="1">
        <f t="shared" si="185"/>
        <v>6</v>
      </c>
      <c r="C2383" s="1">
        <f t="shared" si="186"/>
        <v>63244</v>
      </c>
      <c r="D2383" s="1">
        <f t="shared" si="187"/>
        <v>3803393</v>
      </c>
      <c r="F2383" s="1">
        <f t="shared" si="188"/>
        <v>3802961.3384119859</v>
      </c>
      <c r="H2383" s="5">
        <f t="shared" si="189"/>
        <v>1.1349381670895E-4</v>
      </c>
    </row>
    <row r="2384" spans="1:8">
      <c r="A2384" s="3" t="s">
        <v>2428</v>
      </c>
      <c r="B2384" s="1">
        <f t="shared" si="185"/>
        <v>6</v>
      </c>
      <c r="C2384" s="1">
        <f t="shared" si="186"/>
        <v>63224</v>
      </c>
      <c r="D2384" s="1">
        <f t="shared" si="187"/>
        <v>3805804</v>
      </c>
      <c r="F2384" s="1">
        <f t="shared" si="188"/>
        <v>3805400.487942277</v>
      </c>
      <c r="H2384" s="5">
        <f t="shared" si="189"/>
        <v>1.0602544369678834E-4</v>
      </c>
    </row>
    <row r="2385" spans="1:8">
      <c r="A2385" s="3" t="s">
        <v>2429</v>
      </c>
      <c r="B2385" s="1">
        <f t="shared" si="185"/>
        <v>6</v>
      </c>
      <c r="C2385" s="1">
        <f t="shared" si="186"/>
        <v>63204</v>
      </c>
      <c r="D2385" s="1">
        <f t="shared" si="187"/>
        <v>3808227</v>
      </c>
      <c r="F2385" s="1">
        <f t="shared" si="188"/>
        <v>3807840.2623127159</v>
      </c>
      <c r="H2385" s="5">
        <f t="shared" si="189"/>
        <v>1.0155321289516799E-4</v>
      </c>
    </row>
    <row r="2386" spans="1:8">
      <c r="A2386" s="3" t="s">
        <v>2430</v>
      </c>
      <c r="B2386" s="1">
        <f t="shared" si="185"/>
        <v>6</v>
      </c>
      <c r="C2386" s="1">
        <f t="shared" si="186"/>
        <v>63184</v>
      </c>
      <c r="D2386" s="1">
        <f t="shared" si="187"/>
        <v>3810637</v>
      </c>
      <c r="F2386" s="1">
        <f t="shared" si="188"/>
        <v>3810280.6618811674</v>
      </c>
      <c r="H2386" s="5">
        <f t="shared" si="189"/>
        <v>9.3511430984520011E-5</v>
      </c>
    </row>
    <row r="2387" spans="1:8">
      <c r="A2387" s="3" t="s">
        <v>2431</v>
      </c>
      <c r="B2387" s="1">
        <f t="shared" si="185"/>
        <v>6</v>
      </c>
      <c r="C2387" s="1">
        <f t="shared" si="186"/>
        <v>63164</v>
      </c>
      <c r="D2387" s="1">
        <f t="shared" si="187"/>
        <v>3813048</v>
      </c>
      <c r="F2387" s="1">
        <f t="shared" si="188"/>
        <v>3812721.6870058132</v>
      </c>
      <c r="H2387" s="5">
        <f t="shared" si="189"/>
        <v>8.5577992772911972E-5</v>
      </c>
    </row>
    <row r="2388" spans="1:8">
      <c r="A2388" s="3" t="s">
        <v>2432</v>
      </c>
      <c r="B2388" s="1">
        <f t="shared" si="185"/>
        <v>6</v>
      </c>
      <c r="C2388" s="1">
        <f t="shared" si="186"/>
        <v>63144</v>
      </c>
      <c r="D2388" s="1">
        <f t="shared" si="187"/>
        <v>3815471</v>
      </c>
      <c r="F2388" s="1">
        <f t="shared" si="188"/>
        <v>3815163.3380451528</v>
      </c>
      <c r="H2388" s="5">
        <f t="shared" si="189"/>
        <v>8.0635380231474551E-5</v>
      </c>
    </row>
    <row r="2389" spans="1:8">
      <c r="A2389" s="3" t="s">
        <v>2433</v>
      </c>
      <c r="B2389" s="1">
        <f t="shared" si="185"/>
        <v>6</v>
      </c>
      <c r="C2389" s="1">
        <f t="shared" si="186"/>
        <v>63124</v>
      </c>
      <c r="D2389" s="1">
        <f t="shared" si="187"/>
        <v>3817882</v>
      </c>
      <c r="F2389" s="1">
        <f t="shared" si="188"/>
        <v>3817605.6153580127</v>
      </c>
      <c r="H2389" s="5">
        <f t="shared" si="189"/>
        <v>7.2392138360292862E-5</v>
      </c>
    </row>
    <row r="2390" spans="1:8">
      <c r="A2390" s="3" t="s">
        <v>2434</v>
      </c>
      <c r="B2390" s="1">
        <f t="shared" si="185"/>
        <v>6</v>
      </c>
      <c r="C2390" s="1">
        <f t="shared" si="186"/>
        <v>63104</v>
      </c>
      <c r="D2390" s="1">
        <f t="shared" si="187"/>
        <v>3820292</v>
      </c>
      <c r="F2390" s="1">
        <f t="shared" si="188"/>
        <v>3820048.5193035272</v>
      </c>
      <c r="H2390" s="5">
        <f t="shared" si="189"/>
        <v>6.3733530440292257E-5</v>
      </c>
    </row>
    <row r="2391" spans="1:8">
      <c r="A2391" s="3" t="s">
        <v>2435</v>
      </c>
      <c r="B2391" s="1">
        <f t="shared" si="185"/>
        <v>6</v>
      </c>
      <c r="C2391" s="1">
        <f t="shared" si="186"/>
        <v>63084</v>
      </c>
      <c r="D2391" s="1">
        <f t="shared" si="187"/>
        <v>3822715</v>
      </c>
      <c r="F2391" s="1">
        <f t="shared" si="188"/>
        <v>3822492.0502411518</v>
      </c>
      <c r="H2391" s="5">
        <f t="shared" si="189"/>
        <v>5.8322359592115919E-5</v>
      </c>
    </row>
    <row r="2392" spans="1:8">
      <c r="A2392" s="3" t="s">
        <v>2436</v>
      </c>
      <c r="B2392" s="1">
        <f t="shared" si="185"/>
        <v>6</v>
      </c>
      <c r="C2392" s="1">
        <f t="shared" si="186"/>
        <v>63064</v>
      </c>
      <c r="D2392" s="1">
        <f t="shared" si="187"/>
        <v>3825126</v>
      </c>
      <c r="F2392" s="1">
        <f t="shared" si="188"/>
        <v>3824936.2085306724</v>
      </c>
      <c r="H2392" s="5">
        <f t="shared" si="189"/>
        <v>4.9617050347528368E-5</v>
      </c>
    </row>
    <row r="2393" spans="1:8">
      <c r="A2393" s="3" t="s">
        <v>2437</v>
      </c>
      <c r="B2393" s="1">
        <f t="shared" si="185"/>
        <v>6</v>
      </c>
      <c r="C2393" s="1">
        <f t="shared" si="186"/>
        <v>63044</v>
      </c>
      <c r="D2393" s="1">
        <f t="shared" si="187"/>
        <v>3827549</v>
      </c>
      <c r="F2393" s="1">
        <f t="shared" si="188"/>
        <v>3827380.9945321884</v>
      </c>
      <c r="H2393" s="5">
        <f t="shared" si="189"/>
        <v>4.3893747098103612E-5</v>
      </c>
    </row>
    <row r="2394" spans="1:8">
      <c r="A2394" s="3" t="s">
        <v>2438</v>
      </c>
      <c r="B2394" s="1">
        <f t="shared" si="185"/>
        <v>6</v>
      </c>
      <c r="C2394" s="1">
        <f t="shared" si="186"/>
        <v>63024</v>
      </c>
      <c r="D2394" s="1">
        <f t="shared" si="187"/>
        <v>3829960</v>
      </c>
      <c r="F2394" s="1">
        <f t="shared" si="188"/>
        <v>3829826.4086061199</v>
      </c>
      <c r="H2394" s="5">
        <f t="shared" si="189"/>
        <v>3.4880623787214602E-5</v>
      </c>
    </row>
    <row r="2395" spans="1:8">
      <c r="A2395" s="3" t="s">
        <v>2439</v>
      </c>
      <c r="B2395" s="1">
        <f t="shared" si="185"/>
        <v>6</v>
      </c>
      <c r="C2395" s="1">
        <f t="shared" si="186"/>
        <v>63004</v>
      </c>
      <c r="D2395" s="1">
        <f t="shared" si="187"/>
        <v>3832371</v>
      </c>
      <c r="F2395" s="1">
        <f t="shared" si="188"/>
        <v>3832272.4511132068</v>
      </c>
      <c r="H2395" s="5">
        <f t="shared" si="189"/>
        <v>2.5714860798497831E-5</v>
      </c>
    </row>
    <row r="2396" spans="1:8">
      <c r="A2396" s="3" t="s">
        <v>2440</v>
      </c>
      <c r="B2396" s="1">
        <f t="shared" si="185"/>
        <v>6</v>
      </c>
      <c r="C2396" s="1">
        <f t="shared" si="186"/>
        <v>62984</v>
      </c>
      <c r="D2396" s="1">
        <f t="shared" si="187"/>
        <v>3834794</v>
      </c>
      <c r="F2396" s="1">
        <f t="shared" si="188"/>
        <v>3834719.122414514</v>
      </c>
      <c r="H2396" s="5">
        <f t="shared" si="189"/>
        <v>1.9525842975148924E-5</v>
      </c>
    </row>
    <row r="2397" spans="1:8">
      <c r="A2397" s="3" t="s">
        <v>2441</v>
      </c>
      <c r="B2397" s="1">
        <f t="shared" si="185"/>
        <v>6</v>
      </c>
      <c r="C2397" s="1">
        <f t="shared" si="186"/>
        <v>62964</v>
      </c>
      <c r="D2397" s="1">
        <f t="shared" si="187"/>
        <v>3837204</v>
      </c>
      <c r="F2397" s="1">
        <f t="shared" si="188"/>
        <v>3837166.4228714309</v>
      </c>
      <c r="H2397" s="5">
        <f t="shared" si="189"/>
        <v>9.7928409772140998E-6</v>
      </c>
    </row>
    <row r="2398" spans="1:8">
      <c r="A2398" s="3" t="s">
        <v>2442</v>
      </c>
      <c r="B2398" s="1">
        <f t="shared" si="185"/>
        <v>6</v>
      </c>
      <c r="C2398" s="1">
        <f t="shared" si="186"/>
        <v>62944</v>
      </c>
      <c r="D2398" s="1">
        <f t="shared" si="187"/>
        <v>3839627</v>
      </c>
      <c r="F2398" s="1">
        <f t="shared" si="188"/>
        <v>3839614.3528456669</v>
      </c>
      <c r="H2398" s="5">
        <f t="shared" si="189"/>
        <v>3.2938497237023078E-6</v>
      </c>
    </row>
    <row r="2399" spans="1:8">
      <c r="A2399" s="3" t="s">
        <v>2443</v>
      </c>
      <c r="B2399" s="1">
        <f t="shared" si="185"/>
        <v>6</v>
      </c>
      <c r="C2399" s="1">
        <f t="shared" si="186"/>
        <v>62924</v>
      </c>
      <c r="D2399" s="1">
        <f t="shared" si="187"/>
        <v>3842102</v>
      </c>
      <c r="F2399" s="1">
        <f t="shared" si="188"/>
        <v>3842062.9126992514</v>
      </c>
      <c r="H2399" s="5">
        <f t="shared" si="189"/>
        <v>1.0173415684582112E-5</v>
      </c>
    </row>
    <row r="2400" spans="1:8">
      <c r="A2400" s="3" t="s">
        <v>2444</v>
      </c>
      <c r="B2400" s="1">
        <f t="shared" si="185"/>
        <v>6</v>
      </c>
      <c r="C2400" s="1">
        <f t="shared" si="186"/>
        <v>62904</v>
      </c>
      <c r="D2400" s="1">
        <f t="shared" si="187"/>
        <v>3844580</v>
      </c>
      <c r="F2400" s="1">
        <f t="shared" si="188"/>
        <v>3844512.1027945434</v>
      </c>
      <c r="H2400" s="5">
        <f t="shared" si="189"/>
        <v>1.7660500095361695E-5</v>
      </c>
    </row>
    <row r="2401" spans="1:8">
      <c r="A2401" s="3" t="s">
        <v>2445</v>
      </c>
      <c r="B2401" s="1">
        <f t="shared" si="185"/>
        <v>6</v>
      </c>
      <c r="C2401" s="1">
        <f t="shared" si="186"/>
        <v>62884</v>
      </c>
      <c r="D2401" s="1">
        <f t="shared" si="187"/>
        <v>3847070</v>
      </c>
      <c r="F2401" s="1">
        <f t="shared" si="188"/>
        <v>3846961.923494217</v>
      </c>
      <c r="H2401" s="5">
        <f t="shared" si="189"/>
        <v>2.8093199703414287E-5</v>
      </c>
    </row>
    <row r="2402" spans="1:8">
      <c r="A2402" s="3" t="s">
        <v>2446</v>
      </c>
      <c r="B2402" s="1">
        <f t="shared" si="185"/>
        <v>6</v>
      </c>
      <c r="C2402" s="1">
        <f t="shared" si="186"/>
        <v>62864</v>
      </c>
      <c r="D2402" s="1">
        <f t="shared" si="187"/>
        <v>3849548</v>
      </c>
      <c r="F2402" s="1">
        <f t="shared" si="188"/>
        <v>3849412.3751612762</v>
      </c>
      <c r="H2402" s="5">
        <f t="shared" si="189"/>
        <v>3.5231367091357497E-5</v>
      </c>
    </row>
    <row r="2403" spans="1:8">
      <c r="A2403" s="3" t="s">
        <v>2447</v>
      </c>
      <c r="B2403" s="1">
        <f t="shared" si="185"/>
        <v>6</v>
      </c>
      <c r="C2403" s="1">
        <f t="shared" si="186"/>
        <v>62844</v>
      </c>
      <c r="D2403" s="1">
        <f t="shared" si="187"/>
        <v>3852025</v>
      </c>
      <c r="F2403" s="1">
        <f t="shared" si="188"/>
        <v>3851863.4581590495</v>
      </c>
      <c r="H2403" s="5">
        <f t="shared" si="189"/>
        <v>4.1936862027243532E-5</v>
      </c>
    </row>
    <row r="2404" spans="1:8">
      <c r="A2404" s="3" t="s">
        <v>2448</v>
      </c>
      <c r="B2404" s="1">
        <f t="shared" si="185"/>
        <v>6</v>
      </c>
      <c r="C2404" s="1">
        <f t="shared" si="186"/>
        <v>62824</v>
      </c>
      <c r="D2404" s="1">
        <f t="shared" si="187"/>
        <v>3854516</v>
      </c>
      <c r="F2404" s="1">
        <f t="shared" si="188"/>
        <v>3854315.1728511951</v>
      </c>
      <c r="H2404" s="5">
        <f t="shared" si="189"/>
        <v>5.2101781080920863E-5</v>
      </c>
    </row>
    <row r="2405" spans="1:8">
      <c r="A2405" s="3" t="s">
        <v>2449</v>
      </c>
      <c r="B2405" s="1">
        <f t="shared" si="185"/>
        <v>6</v>
      </c>
      <c r="C2405" s="1">
        <f t="shared" si="186"/>
        <v>62804</v>
      </c>
      <c r="D2405" s="1">
        <f t="shared" si="187"/>
        <v>3856993</v>
      </c>
      <c r="F2405" s="1">
        <f t="shared" si="188"/>
        <v>3856767.5196016873</v>
      </c>
      <c r="H2405" s="5">
        <f t="shared" si="189"/>
        <v>5.8460152329204825E-5</v>
      </c>
    </row>
    <row r="2406" spans="1:8">
      <c r="A2406" s="3" t="s">
        <v>2450</v>
      </c>
      <c r="B2406" s="1">
        <f t="shared" si="185"/>
        <v>6</v>
      </c>
      <c r="C2406" s="1">
        <f t="shared" si="186"/>
        <v>62784</v>
      </c>
      <c r="D2406" s="1">
        <f t="shared" si="187"/>
        <v>3859483</v>
      </c>
      <c r="F2406" s="1">
        <f t="shared" si="188"/>
        <v>3859220.4987748228</v>
      </c>
      <c r="H2406" s="5">
        <f t="shared" si="189"/>
        <v>6.8014608479218241E-5</v>
      </c>
    </row>
    <row r="2407" spans="1:8">
      <c r="A2407" s="3" t="s">
        <v>2451</v>
      </c>
      <c r="B2407" s="1">
        <f t="shared" si="185"/>
        <v>6</v>
      </c>
      <c r="C2407" s="1">
        <f t="shared" si="186"/>
        <v>62764</v>
      </c>
      <c r="D2407" s="1">
        <f t="shared" si="187"/>
        <v>3861961</v>
      </c>
      <c r="F2407" s="1">
        <f t="shared" si="188"/>
        <v>3861674.1107352455</v>
      </c>
      <c r="H2407" s="5">
        <f t="shared" si="189"/>
        <v>7.4285904170053849E-5</v>
      </c>
    </row>
    <row r="2408" spans="1:8">
      <c r="A2408" s="3" t="s">
        <v>2452</v>
      </c>
      <c r="B2408" s="1">
        <f t="shared" si="185"/>
        <v>6</v>
      </c>
      <c r="C2408" s="1">
        <f t="shared" si="186"/>
        <v>62744</v>
      </c>
      <c r="D2408" s="1">
        <f t="shared" si="187"/>
        <v>3864439</v>
      </c>
      <c r="F2408" s="1">
        <f t="shared" si="188"/>
        <v>3864128.3558478979</v>
      </c>
      <c r="H2408" s="5">
        <f t="shared" si="189"/>
        <v>8.0385316497960148E-5</v>
      </c>
    </row>
    <row r="2409" spans="1:8">
      <c r="A2409" s="3" t="s">
        <v>2453</v>
      </c>
      <c r="B2409" s="1">
        <f t="shared" si="185"/>
        <v>6</v>
      </c>
      <c r="C2409" s="1">
        <f t="shared" si="186"/>
        <v>62724</v>
      </c>
      <c r="D2409" s="1">
        <f t="shared" si="187"/>
        <v>3866929</v>
      </c>
      <c r="F2409" s="1">
        <f t="shared" si="188"/>
        <v>3866583.2344780727</v>
      </c>
      <c r="H2409" s="5">
        <f t="shared" si="189"/>
        <v>8.9416051323226009E-5</v>
      </c>
    </row>
    <row r="2410" spans="1:8">
      <c r="A2410" s="3" t="s">
        <v>2454</v>
      </c>
      <c r="B2410" s="1">
        <f t="shared" si="185"/>
        <v>6</v>
      </c>
      <c r="C2410" s="1">
        <f t="shared" si="186"/>
        <v>62704</v>
      </c>
      <c r="D2410" s="1">
        <f t="shared" si="187"/>
        <v>3869407</v>
      </c>
      <c r="F2410" s="1">
        <f t="shared" si="188"/>
        <v>3869038.7469913773</v>
      </c>
      <c r="H2410" s="5">
        <f t="shared" si="189"/>
        <v>9.5170399139371008E-5</v>
      </c>
    </row>
    <row r="2411" spans="1:8">
      <c r="A2411" s="3" t="s">
        <v>2455</v>
      </c>
      <c r="B2411" s="1">
        <f t="shared" si="185"/>
        <v>6</v>
      </c>
      <c r="C2411" s="1">
        <f t="shared" si="186"/>
        <v>62684</v>
      </c>
      <c r="D2411" s="1">
        <f t="shared" si="187"/>
        <v>3871897</v>
      </c>
      <c r="F2411" s="1">
        <f t="shared" si="188"/>
        <v>3871494.8937537484</v>
      </c>
      <c r="H2411" s="5">
        <f t="shared" si="189"/>
        <v>1.0385251628636115E-4</v>
      </c>
    </row>
    <row r="2412" spans="1:8">
      <c r="A2412" s="3" t="s">
        <v>2456</v>
      </c>
      <c r="B2412" s="1">
        <f t="shared" si="185"/>
        <v>6</v>
      </c>
      <c r="C2412" s="1">
        <f t="shared" si="186"/>
        <v>62664</v>
      </c>
      <c r="D2412" s="1">
        <f t="shared" si="187"/>
        <v>3874374</v>
      </c>
      <c r="F2412" s="1">
        <f t="shared" si="188"/>
        <v>3873951.6751314579</v>
      </c>
      <c r="H2412" s="5">
        <f t="shared" si="189"/>
        <v>1.0900467237859386E-4</v>
      </c>
    </row>
    <row r="2413" spans="1:8">
      <c r="A2413" s="3" t="s">
        <v>2457</v>
      </c>
      <c r="B2413" s="1">
        <f t="shared" si="185"/>
        <v>6</v>
      </c>
      <c r="C2413" s="1">
        <f t="shared" si="186"/>
        <v>62644</v>
      </c>
      <c r="D2413" s="1">
        <f t="shared" si="187"/>
        <v>3876852</v>
      </c>
      <c r="F2413" s="1">
        <f t="shared" si="188"/>
        <v>3876409.091491092</v>
      </c>
      <c r="H2413" s="5">
        <f t="shared" si="189"/>
        <v>1.1424436860318721E-4</v>
      </c>
    </row>
    <row r="2414" spans="1:8">
      <c r="A2414" s="3" t="s">
        <v>2458</v>
      </c>
      <c r="B2414" s="1">
        <f t="shared" si="185"/>
        <v>6</v>
      </c>
      <c r="C2414" s="1">
        <f t="shared" si="186"/>
        <v>62624</v>
      </c>
      <c r="D2414" s="1">
        <f t="shared" si="187"/>
        <v>3879342</v>
      </c>
      <c r="F2414" s="1">
        <f t="shared" si="188"/>
        <v>3878867.1431995835</v>
      </c>
      <c r="H2414" s="5">
        <f t="shared" si="189"/>
        <v>1.224065319367265E-4</v>
      </c>
    </row>
    <row r="2415" spans="1:8">
      <c r="A2415" s="3" t="s">
        <v>2459</v>
      </c>
      <c r="B2415" s="1">
        <f t="shared" si="185"/>
        <v>6</v>
      </c>
      <c r="C2415" s="1">
        <f t="shared" si="186"/>
        <v>62604</v>
      </c>
      <c r="D2415" s="1">
        <f t="shared" si="187"/>
        <v>3881820</v>
      </c>
      <c r="F2415" s="1">
        <f t="shared" si="188"/>
        <v>3881325.8306241771</v>
      </c>
      <c r="H2415" s="5">
        <f t="shared" si="189"/>
        <v>1.2730352665061217E-4</v>
      </c>
    </row>
    <row r="2416" spans="1:8">
      <c r="A2416" s="3" t="s">
        <v>2460</v>
      </c>
      <c r="B2416" s="1">
        <f t="shared" si="185"/>
        <v>6</v>
      </c>
      <c r="C2416" s="1">
        <f t="shared" si="186"/>
        <v>62584</v>
      </c>
      <c r="D2416" s="1">
        <f t="shared" si="187"/>
        <v>3884298</v>
      </c>
      <c r="F2416" s="1">
        <f t="shared" si="188"/>
        <v>3883785.1541324649</v>
      </c>
      <c r="H2416" s="5">
        <f t="shared" si="189"/>
        <v>1.3203051556165345E-4</v>
      </c>
    </row>
    <row r="2417" spans="1:8">
      <c r="A2417" s="3" t="s">
        <v>2461</v>
      </c>
      <c r="B2417" s="1">
        <f t="shared" si="185"/>
        <v>6</v>
      </c>
      <c r="C2417" s="1">
        <f t="shared" si="186"/>
        <v>62564</v>
      </c>
      <c r="D2417" s="1">
        <f t="shared" si="187"/>
        <v>3886788</v>
      </c>
      <c r="F2417" s="1">
        <f t="shared" si="188"/>
        <v>3886245.1140923467</v>
      </c>
      <c r="H2417" s="5">
        <f t="shared" si="189"/>
        <v>1.3967468965460773E-4</v>
      </c>
    </row>
    <row r="2418" spans="1:8">
      <c r="A2418" s="3" t="s">
        <v>2462</v>
      </c>
      <c r="B2418" s="1">
        <f t="shared" si="185"/>
        <v>6</v>
      </c>
      <c r="C2418" s="1">
        <f t="shared" si="186"/>
        <v>62544</v>
      </c>
      <c r="D2418" s="1">
        <f t="shared" si="187"/>
        <v>3889265</v>
      </c>
      <c r="F2418" s="1">
        <f t="shared" si="188"/>
        <v>3888705.7108720778</v>
      </c>
      <c r="H2418" s="5">
        <f t="shared" si="189"/>
        <v>1.4380329648973553E-4</v>
      </c>
    </row>
    <row r="2419" spans="1:8">
      <c r="A2419" s="3" t="s">
        <v>2463</v>
      </c>
      <c r="B2419" s="1">
        <f t="shared" si="185"/>
        <v>6</v>
      </c>
      <c r="C2419" s="1">
        <f t="shared" si="186"/>
        <v>62524</v>
      </c>
      <c r="D2419" s="1">
        <f t="shared" si="187"/>
        <v>3891756</v>
      </c>
      <c r="F2419" s="1">
        <f t="shared" si="188"/>
        <v>3891166.9448402291</v>
      </c>
      <c r="H2419" s="5">
        <f t="shared" si="189"/>
        <v>1.5135973575190317E-4</v>
      </c>
    </row>
    <row r="2420" spans="1:8">
      <c r="A2420" s="3" t="s">
        <v>2464</v>
      </c>
      <c r="B2420" s="1">
        <f t="shared" si="185"/>
        <v>6</v>
      </c>
      <c r="C2420" s="1">
        <f t="shared" si="186"/>
        <v>62504</v>
      </c>
      <c r="D2420" s="1">
        <f t="shared" si="187"/>
        <v>3894233</v>
      </c>
      <c r="F2420" s="1">
        <f t="shared" si="188"/>
        <v>3893628.8163657049</v>
      </c>
      <c r="H2420" s="5">
        <f t="shared" si="189"/>
        <v>1.5514830116614191E-4</v>
      </c>
    </row>
    <row r="2421" spans="1:8">
      <c r="A2421" s="3" t="s">
        <v>2465</v>
      </c>
      <c r="B2421" s="1">
        <f t="shared" si="185"/>
        <v>6</v>
      </c>
      <c r="C2421" s="1">
        <f t="shared" si="186"/>
        <v>62484</v>
      </c>
      <c r="D2421" s="1">
        <f t="shared" si="187"/>
        <v>3896711</v>
      </c>
      <c r="F2421" s="1">
        <f t="shared" si="188"/>
        <v>3896091.3258177447</v>
      </c>
      <c r="H2421" s="5">
        <f t="shared" si="189"/>
        <v>1.5902492698465108E-4</v>
      </c>
    </row>
    <row r="2422" spans="1:8">
      <c r="A2422" s="3" t="s">
        <v>2466</v>
      </c>
      <c r="B2422" s="1">
        <f t="shared" si="185"/>
        <v>6</v>
      </c>
      <c r="C2422" s="1">
        <f t="shared" si="186"/>
        <v>62464</v>
      </c>
      <c r="D2422" s="1">
        <f t="shared" si="187"/>
        <v>3899201</v>
      </c>
      <c r="F2422" s="1">
        <f t="shared" si="188"/>
        <v>3898554.4735659133</v>
      </c>
      <c r="H2422" s="5">
        <f t="shared" si="189"/>
        <v>1.658099785280956E-4</v>
      </c>
    </row>
    <row r="2423" spans="1:8">
      <c r="A2423" s="3" t="s">
        <v>2467</v>
      </c>
      <c r="B2423" s="1">
        <f t="shared" si="185"/>
        <v>6</v>
      </c>
      <c r="C2423" s="1">
        <f t="shared" si="186"/>
        <v>62444</v>
      </c>
      <c r="D2423" s="1">
        <f t="shared" si="187"/>
        <v>3901679</v>
      </c>
      <c r="F2423" s="1">
        <f t="shared" si="188"/>
        <v>3901018.2599801137</v>
      </c>
      <c r="H2423" s="5">
        <f t="shared" si="189"/>
        <v>1.6934761160164349E-4</v>
      </c>
    </row>
    <row r="2424" spans="1:8">
      <c r="A2424" s="3" t="s">
        <v>2468</v>
      </c>
      <c r="B2424" s="1">
        <f t="shared" si="185"/>
        <v>6</v>
      </c>
      <c r="C2424" s="1">
        <f t="shared" si="186"/>
        <v>62424</v>
      </c>
      <c r="D2424" s="1">
        <f t="shared" si="187"/>
        <v>3904169</v>
      </c>
      <c r="F2424" s="1">
        <f t="shared" si="188"/>
        <v>3903482.6854305859</v>
      </c>
      <c r="H2424" s="5">
        <f t="shared" si="189"/>
        <v>1.7579017952709723E-4</v>
      </c>
    </row>
    <row r="2425" spans="1:8">
      <c r="A2425" s="3" t="s">
        <v>2469</v>
      </c>
      <c r="B2425" s="1">
        <f t="shared" si="185"/>
        <v>6</v>
      </c>
      <c r="C2425" s="1">
        <f t="shared" si="186"/>
        <v>62404</v>
      </c>
      <c r="D2425" s="1">
        <f t="shared" si="187"/>
        <v>3906647</v>
      </c>
      <c r="F2425" s="1">
        <f t="shared" si="188"/>
        <v>3905947.7502878918</v>
      </c>
      <c r="H2425" s="5">
        <f t="shared" si="189"/>
        <v>1.7898973521492182E-4</v>
      </c>
    </row>
    <row r="2426" spans="1:8">
      <c r="A2426" s="3" t="s">
        <v>2470</v>
      </c>
      <c r="B2426" s="1">
        <f t="shared" si="185"/>
        <v>6</v>
      </c>
      <c r="C2426" s="1">
        <f t="shared" si="186"/>
        <v>62384</v>
      </c>
      <c r="D2426" s="1">
        <f t="shared" si="187"/>
        <v>3909124</v>
      </c>
      <c r="F2426" s="1">
        <f t="shared" si="188"/>
        <v>3908413.454922935</v>
      </c>
      <c r="H2426" s="5">
        <f t="shared" si="189"/>
        <v>1.8176580662701054E-4</v>
      </c>
    </row>
    <row r="2427" spans="1:8">
      <c r="A2427" s="3" t="s">
        <v>2471</v>
      </c>
      <c r="B2427" s="1">
        <f t="shared" si="185"/>
        <v>6</v>
      </c>
      <c r="C2427" s="1">
        <f t="shared" si="186"/>
        <v>62364</v>
      </c>
      <c r="D2427" s="1">
        <f t="shared" si="187"/>
        <v>3911615</v>
      </c>
      <c r="F2427" s="1">
        <f t="shared" si="188"/>
        <v>3910879.799706954</v>
      </c>
      <c r="H2427" s="5">
        <f t="shared" si="189"/>
        <v>1.8795313266923167E-4</v>
      </c>
    </row>
    <row r="2428" spans="1:8">
      <c r="A2428" s="3" t="s">
        <v>2472</v>
      </c>
      <c r="B2428" s="1">
        <f t="shared" si="185"/>
        <v>6</v>
      </c>
      <c r="C2428" s="1">
        <f t="shared" si="186"/>
        <v>62344</v>
      </c>
      <c r="D2428" s="1">
        <f t="shared" si="187"/>
        <v>3914092</v>
      </c>
      <c r="F2428" s="1">
        <f t="shared" si="188"/>
        <v>3913346.785011516</v>
      </c>
      <c r="H2428" s="5">
        <f t="shared" si="189"/>
        <v>1.9039281357823151E-4</v>
      </c>
    </row>
    <row r="2429" spans="1:8">
      <c r="A2429" s="3" t="s">
        <v>2473</v>
      </c>
      <c r="B2429" s="1">
        <f t="shared" si="185"/>
        <v>6</v>
      </c>
      <c r="C2429" s="1">
        <f t="shared" si="186"/>
        <v>62324</v>
      </c>
      <c r="D2429" s="1">
        <f t="shared" si="187"/>
        <v>3916570</v>
      </c>
      <c r="F2429" s="1">
        <f t="shared" si="188"/>
        <v>3915814.4112085267</v>
      </c>
      <c r="H2429" s="5">
        <f t="shared" si="189"/>
        <v>1.9292104864034168E-4</v>
      </c>
    </row>
    <row r="2430" spans="1:8">
      <c r="A2430" s="3" t="s">
        <v>2474</v>
      </c>
      <c r="B2430" s="1">
        <f t="shared" si="185"/>
        <v>6</v>
      </c>
      <c r="C2430" s="1">
        <f t="shared" si="186"/>
        <v>62304</v>
      </c>
      <c r="D2430" s="1">
        <f t="shared" si="187"/>
        <v>3919060</v>
      </c>
      <c r="F2430" s="1">
        <f t="shared" si="188"/>
        <v>3918282.678670234</v>
      </c>
      <c r="H2430" s="5">
        <f t="shared" si="189"/>
        <v>1.9834381963173647E-4</v>
      </c>
    </row>
    <row r="2431" spans="1:8">
      <c r="A2431" s="3" t="s">
        <v>2475</v>
      </c>
      <c r="B2431" s="1">
        <f t="shared" si="185"/>
        <v>6</v>
      </c>
      <c r="C2431" s="1">
        <f t="shared" si="186"/>
        <v>62284</v>
      </c>
      <c r="D2431" s="1">
        <f t="shared" si="187"/>
        <v>3921538</v>
      </c>
      <c r="F2431" s="1">
        <f t="shared" si="188"/>
        <v>3920751.5877692038</v>
      </c>
      <c r="H2431" s="5">
        <f t="shared" si="189"/>
        <v>2.0053668504453628E-4</v>
      </c>
    </row>
    <row r="2432" spans="1:8">
      <c r="A2432" s="3" t="s">
        <v>2476</v>
      </c>
      <c r="B2432" s="1">
        <f t="shared" si="185"/>
        <v>6</v>
      </c>
      <c r="C2432" s="1">
        <f t="shared" si="186"/>
        <v>62264</v>
      </c>
      <c r="D2432" s="1">
        <f t="shared" si="187"/>
        <v>3924028</v>
      </c>
      <c r="F2432" s="1">
        <f t="shared" si="188"/>
        <v>3923221.1388783581</v>
      </c>
      <c r="H2432" s="5">
        <f t="shared" si="189"/>
        <v>2.05620633094855E-4</v>
      </c>
    </row>
    <row r="2433" spans="1:8">
      <c r="A2433" s="3" t="s">
        <v>2477</v>
      </c>
      <c r="B2433" s="1">
        <f t="shared" si="185"/>
        <v>6</v>
      </c>
      <c r="C2433" s="1">
        <f t="shared" si="186"/>
        <v>62244</v>
      </c>
      <c r="D2433" s="1">
        <f t="shared" si="187"/>
        <v>3926506</v>
      </c>
      <c r="F2433" s="1">
        <f t="shared" si="188"/>
        <v>3925691.3323709415</v>
      </c>
      <c r="H2433" s="5">
        <f t="shared" si="189"/>
        <v>2.0747902309546269E-4</v>
      </c>
    </row>
    <row r="2434" spans="1:8">
      <c r="A2434" s="3" t="s">
        <v>2478</v>
      </c>
      <c r="B2434" s="1">
        <f t="shared" si="185"/>
        <v>6</v>
      </c>
      <c r="C2434" s="1">
        <f t="shared" si="186"/>
        <v>62224</v>
      </c>
      <c r="D2434" s="1">
        <f t="shared" si="187"/>
        <v>3928983</v>
      </c>
      <c r="F2434" s="1">
        <f t="shared" si="188"/>
        <v>3928162.1686205394</v>
      </c>
      <c r="H2434" s="5">
        <f t="shared" si="189"/>
        <v>2.0891700968434746E-4</v>
      </c>
    </row>
    <row r="2435" spans="1:8">
      <c r="A2435" s="3" t="s">
        <v>2479</v>
      </c>
      <c r="B2435" s="1">
        <f t="shared" si="185"/>
        <v>6</v>
      </c>
      <c r="C2435" s="1">
        <f t="shared" si="186"/>
        <v>62204</v>
      </c>
      <c r="D2435" s="1">
        <f t="shared" si="187"/>
        <v>3931473</v>
      </c>
      <c r="F2435" s="1">
        <f t="shared" si="188"/>
        <v>3930633.6480010767</v>
      </c>
      <c r="H2435" s="5">
        <f t="shared" si="189"/>
        <v>2.1349555215649361E-4</v>
      </c>
    </row>
    <row r="2436" spans="1:8">
      <c r="A2436" s="3" t="s">
        <v>2480</v>
      </c>
      <c r="B2436" s="1">
        <f t="shared" ref="B2436:B2499" si="190">IF(ISERROR(SEARCH(" ",A2436)), 0, SEARCH(" ",A2436))</f>
        <v>6</v>
      </c>
      <c r="C2436" s="1">
        <f t="shared" ref="C2436:C2499" si="191">IF(0=B2436,-1,LEFT(A2436,B2436-1)+0)</f>
        <v>62184</v>
      </c>
      <c r="D2436" s="1">
        <f t="shared" ref="D2436:D2499" si="192">IF(B2436=0,-1,RIGHT(A2436,LEN(A2436)-B2436)+0)</f>
        <v>3933951</v>
      </c>
      <c r="F2436" s="1">
        <f t="shared" ref="F2436:F2499" si="193">IF(C2436&lt;0,443300000,44330*(1-POWER(C2436/$A$1,1/5.255))*1000)</f>
        <v>3933105.7708868184</v>
      </c>
      <c r="H2436" s="5">
        <f t="shared" ref="H2436:H2499" si="194">IF(D2436&gt;0,ABS((F2436-D2436)/D2436),0)</f>
        <v>2.1485501806748161E-4</v>
      </c>
    </row>
    <row r="2437" spans="1:8">
      <c r="A2437" s="3" t="s">
        <v>2481</v>
      </c>
      <c r="B2437" s="1">
        <f t="shared" si="190"/>
        <v>6</v>
      </c>
      <c r="C2437" s="1">
        <f t="shared" si="191"/>
        <v>62164</v>
      </c>
      <c r="D2437" s="1">
        <f t="shared" si="192"/>
        <v>3936441</v>
      </c>
      <c r="F2437" s="1">
        <f t="shared" si="193"/>
        <v>3935578.5376523584</v>
      </c>
      <c r="H2437" s="5">
        <f t="shared" si="194"/>
        <v>2.1909698319918608E-4</v>
      </c>
    </row>
    <row r="2438" spans="1:8">
      <c r="A2438" s="3" t="s">
        <v>2482</v>
      </c>
      <c r="B2438" s="1">
        <f t="shared" si="190"/>
        <v>6</v>
      </c>
      <c r="C2438" s="1">
        <f t="shared" si="191"/>
        <v>62144</v>
      </c>
      <c r="D2438" s="1">
        <f t="shared" si="192"/>
        <v>3938919</v>
      </c>
      <c r="F2438" s="1">
        <f t="shared" si="193"/>
        <v>3938051.9486726457</v>
      </c>
      <c r="H2438" s="5">
        <f t="shared" si="194"/>
        <v>2.2012418314625783E-4</v>
      </c>
    </row>
    <row r="2439" spans="1:8">
      <c r="A2439" s="3" t="s">
        <v>2483</v>
      </c>
      <c r="B2439" s="1">
        <f t="shared" si="190"/>
        <v>6</v>
      </c>
      <c r="C2439" s="1">
        <f t="shared" si="191"/>
        <v>62124</v>
      </c>
      <c r="D2439" s="1">
        <f t="shared" si="192"/>
        <v>3941397</v>
      </c>
      <c r="F2439" s="1">
        <f t="shared" si="193"/>
        <v>3940526.0043229484</v>
      </c>
      <c r="H2439" s="5">
        <f t="shared" si="194"/>
        <v>2.2098653778129939E-4</v>
      </c>
    </row>
    <row r="2440" spans="1:8">
      <c r="A2440" s="3" t="s">
        <v>2484</v>
      </c>
      <c r="B2440" s="1">
        <f t="shared" si="190"/>
        <v>6</v>
      </c>
      <c r="C2440" s="1">
        <f t="shared" si="191"/>
        <v>62104</v>
      </c>
      <c r="D2440" s="1">
        <f t="shared" si="192"/>
        <v>3943887</v>
      </c>
      <c r="F2440" s="1">
        <f t="shared" si="193"/>
        <v>3943000.7049788842</v>
      </c>
      <c r="H2440" s="5">
        <f t="shared" si="194"/>
        <v>2.2472627159850225E-4</v>
      </c>
    </row>
    <row r="2441" spans="1:8">
      <c r="A2441" s="3" t="s">
        <v>2485</v>
      </c>
      <c r="B2441" s="1">
        <f t="shared" si="190"/>
        <v>6</v>
      </c>
      <c r="C2441" s="1">
        <f t="shared" si="191"/>
        <v>62084</v>
      </c>
      <c r="D2441" s="1">
        <f t="shared" si="192"/>
        <v>3946364</v>
      </c>
      <c r="F2441" s="1">
        <f t="shared" si="193"/>
        <v>3945476.0510164159</v>
      </c>
      <c r="H2441" s="5">
        <f t="shared" si="194"/>
        <v>2.2500432894281038E-4</v>
      </c>
    </row>
    <row r="2442" spans="1:8">
      <c r="A2442" s="3" t="s">
        <v>2486</v>
      </c>
      <c r="B2442" s="1">
        <f t="shared" si="190"/>
        <v>6</v>
      </c>
      <c r="C2442" s="1">
        <f t="shared" si="191"/>
        <v>62064</v>
      </c>
      <c r="D2442" s="1">
        <f t="shared" si="192"/>
        <v>3948842</v>
      </c>
      <c r="F2442" s="1">
        <f t="shared" si="193"/>
        <v>3947952.0428118352</v>
      </c>
      <c r="H2442" s="5">
        <f t="shared" si="194"/>
        <v>2.2537168824805228E-4</v>
      </c>
    </row>
    <row r="2443" spans="1:8">
      <c r="A2443" s="3" t="s">
        <v>2487</v>
      </c>
      <c r="B2443" s="1">
        <f t="shared" si="190"/>
        <v>6</v>
      </c>
      <c r="C2443" s="1">
        <f t="shared" si="191"/>
        <v>62044</v>
      </c>
      <c r="D2443" s="1">
        <f t="shared" si="192"/>
        <v>3951332</v>
      </c>
      <c r="F2443" s="1">
        <f t="shared" si="193"/>
        <v>3950428.6807417846</v>
      </c>
      <c r="H2443" s="5">
        <f t="shared" si="194"/>
        <v>2.286113285887826E-4</v>
      </c>
    </row>
    <row r="2444" spans="1:8">
      <c r="A2444" s="3" t="s">
        <v>2488</v>
      </c>
      <c r="B2444" s="1">
        <f t="shared" si="190"/>
        <v>6</v>
      </c>
      <c r="C2444" s="1">
        <f t="shared" si="191"/>
        <v>62024</v>
      </c>
      <c r="D2444" s="1">
        <f t="shared" si="192"/>
        <v>3953810</v>
      </c>
      <c r="F2444" s="1">
        <f t="shared" si="193"/>
        <v>3952905.9651832455</v>
      </c>
      <c r="H2444" s="5">
        <f t="shared" si="194"/>
        <v>2.2864902884926595E-4</v>
      </c>
    </row>
    <row r="2445" spans="1:8">
      <c r="A2445" s="3" t="s">
        <v>2489</v>
      </c>
      <c r="B2445" s="1">
        <f t="shared" si="190"/>
        <v>6</v>
      </c>
      <c r="C2445" s="1">
        <f t="shared" si="191"/>
        <v>62004</v>
      </c>
      <c r="D2445" s="1">
        <f t="shared" si="192"/>
        <v>3956300</v>
      </c>
      <c r="F2445" s="1">
        <f t="shared" si="193"/>
        <v>3955383.8965135324</v>
      </c>
      <c r="H2445" s="5">
        <f t="shared" si="194"/>
        <v>2.3155561672967635E-4</v>
      </c>
    </row>
    <row r="2446" spans="1:8">
      <c r="A2446" s="3" t="s">
        <v>2490</v>
      </c>
      <c r="B2446" s="1">
        <f t="shared" si="190"/>
        <v>6</v>
      </c>
      <c r="C2446" s="1">
        <f t="shared" si="191"/>
        <v>61984</v>
      </c>
      <c r="D2446" s="1">
        <f t="shared" si="192"/>
        <v>3958778</v>
      </c>
      <c r="F2446" s="1">
        <f t="shared" si="193"/>
        <v>3957862.4751103115</v>
      </c>
      <c r="H2446" s="5">
        <f t="shared" si="194"/>
        <v>2.3126451892186759E-4</v>
      </c>
    </row>
    <row r="2447" spans="1:8">
      <c r="A2447" s="3" t="s">
        <v>2491</v>
      </c>
      <c r="B2447" s="1">
        <f t="shared" si="190"/>
        <v>6</v>
      </c>
      <c r="C2447" s="1">
        <f t="shared" si="191"/>
        <v>61964</v>
      </c>
      <c r="D2447" s="1">
        <f t="shared" si="192"/>
        <v>3961255</v>
      </c>
      <c r="F2447" s="1">
        <f t="shared" si="193"/>
        <v>3960341.7013515877</v>
      </c>
      <c r="H2447" s="5">
        <f t="shared" si="194"/>
        <v>2.3055790359679935E-4</v>
      </c>
    </row>
    <row r="2448" spans="1:8">
      <c r="A2448" s="3" t="s">
        <v>2492</v>
      </c>
      <c r="B2448" s="1">
        <f t="shared" si="190"/>
        <v>6</v>
      </c>
      <c r="C2448" s="1">
        <f t="shared" si="191"/>
        <v>61944</v>
      </c>
      <c r="D2448" s="1">
        <f t="shared" si="192"/>
        <v>3963746</v>
      </c>
      <c r="F2448" s="1">
        <f t="shared" si="193"/>
        <v>3962821.5756157106</v>
      </c>
      <c r="H2448" s="5">
        <f t="shared" si="194"/>
        <v>2.3321988449548006E-4</v>
      </c>
    </row>
    <row r="2449" spans="1:8">
      <c r="A2449" s="3" t="s">
        <v>2493</v>
      </c>
      <c r="B2449" s="1">
        <f t="shared" si="190"/>
        <v>6</v>
      </c>
      <c r="C2449" s="1">
        <f t="shared" si="191"/>
        <v>61924</v>
      </c>
      <c r="D2449" s="1">
        <f t="shared" si="192"/>
        <v>3966223</v>
      </c>
      <c r="F2449" s="1">
        <f t="shared" si="193"/>
        <v>3965302.0982813691</v>
      </c>
      <c r="H2449" s="5">
        <f t="shared" si="194"/>
        <v>2.3218606685275161E-4</v>
      </c>
    </row>
    <row r="2450" spans="1:8">
      <c r="A2450" s="3" t="s">
        <v>2494</v>
      </c>
      <c r="B2450" s="1">
        <f t="shared" si="190"/>
        <v>6</v>
      </c>
      <c r="C2450" s="1">
        <f t="shared" si="191"/>
        <v>61904</v>
      </c>
      <c r="D2450" s="1">
        <f t="shared" si="192"/>
        <v>3968713</v>
      </c>
      <c r="F2450" s="1">
        <f t="shared" si="193"/>
        <v>3967783.2697276063</v>
      </c>
      <c r="H2450" s="5">
        <f t="shared" si="194"/>
        <v>2.342649298131847E-4</v>
      </c>
    </row>
    <row r="2451" spans="1:8">
      <c r="A2451" s="3" t="s">
        <v>2495</v>
      </c>
      <c r="B2451" s="1">
        <f t="shared" si="190"/>
        <v>6</v>
      </c>
      <c r="C2451" s="1">
        <f t="shared" si="191"/>
        <v>61884</v>
      </c>
      <c r="D2451" s="1">
        <f t="shared" si="192"/>
        <v>3971191</v>
      </c>
      <c r="F2451" s="1">
        <f t="shared" si="193"/>
        <v>3970265.0903337905</v>
      </c>
      <c r="H2451" s="5">
        <f t="shared" si="194"/>
        <v>2.3315666917292108E-4</v>
      </c>
    </row>
    <row r="2452" spans="1:8">
      <c r="A2452" s="3" t="s">
        <v>2496</v>
      </c>
      <c r="B2452" s="1">
        <f t="shared" si="190"/>
        <v>6</v>
      </c>
      <c r="C2452" s="1">
        <f t="shared" si="191"/>
        <v>61864</v>
      </c>
      <c r="D2452" s="1">
        <f t="shared" si="192"/>
        <v>3973669</v>
      </c>
      <c r="F2452" s="1">
        <f t="shared" si="193"/>
        <v>3972747.5604796493</v>
      </c>
      <c r="H2452" s="5">
        <f t="shared" si="194"/>
        <v>2.31886329825322E-4</v>
      </c>
    </row>
    <row r="2453" spans="1:8">
      <c r="A2453" s="3" t="s">
        <v>2497</v>
      </c>
      <c r="B2453" s="1">
        <f t="shared" si="190"/>
        <v>6</v>
      </c>
      <c r="C2453" s="1">
        <f t="shared" si="191"/>
        <v>61844</v>
      </c>
      <c r="D2453" s="1">
        <f t="shared" si="192"/>
        <v>3976159</v>
      </c>
      <c r="F2453" s="1">
        <f t="shared" si="193"/>
        <v>3975230.6805452546</v>
      </c>
      <c r="H2453" s="5">
        <f t="shared" si="194"/>
        <v>2.3347141166774003E-4</v>
      </c>
    </row>
    <row r="2454" spans="1:8">
      <c r="A2454" s="3" t="s">
        <v>2498</v>
      </c>
      <c r="B2454" s="1">
        <f t="shared" si="190"/>
        <v>6</v>
      </c>
      <c r="C2454" s="1">
        <f t="shared" si="191"/>
        <v>61824</v>
      </c>
      <c r="D2454" s="1">
        <f t="shared" si="192"/>
        <v>3978637</v>
      </c>
      <c r="F2454" s="1">
        <f t="shared" si="193"/>
        <v>3977714.4509110232</v>
      </c>
      <c r="H2454" s="5">
        <f t="shared" si="194"/>
        <v>2.3187566218702829E-4</v>
      </c>
    </row>
    <row r="2455" spans="1:8">
      <c r="A2455" s="3" t="s">
        <v>2499</v>
      </c>
      <c r="B2455" s="1">
        <f t="shared" si="190"/>
        <v>6</v>
      </c>
      <c r="C2455" s="1">
        <f t="shared" si="191"/>
        <v>61804</v>
      </c>
      <c r="D2455" s="1">
        <f t="shared" si="192"/>
        <v>3981114</v>
      </c>
      <c r="F2455" s="1">
        <f t="shared" si="193"/>
        <v>3980198.8719577063</v>
      </c>
      <c r="H2455" s="5">
        <f t="shared" si="194"/>
        <v>2.2986732916809529E-4</v>
      </c>
    </row>
    <row r="2456" spans="1:8">
      <c r="A2456" s="3" t="s">
        <v>2500</v>
      </c>
      <c r="B2456" s="1">
        <f t="shared" si="190"/>
        <v>6</v>
      </c>
      <c r="C2456" s="1">
        <f t="shared" si="191"/>
        <v>61784</v>
      </c>
      <c r="D2456" s="1">
        <f t="shared" si="192"/>
        <v>3983605</v>
      </c>
      <c r="F2456" s="1">
        <f t="shared" si="193"/>
        <v>3982683.9440664137</v>
      </c>
      <c r="H2456" s="5">
        <f t="shared" si="194"/>
        <v>2.3121166219701043E-4</v>
      </c>
    </row>
    <row r="2457" spans="1:8">
      <c r="A2457" s="3" t="s">
        <v>2501</v>
      </c>
      <c r="B2457" s="1">
        <f t="shared" si="190"/>
        <v>6</v>
      </c>
      <c r="C2457" s="1">
        <f t="shared" si="191"/>
        <v>61764</v>
      </c>
      <c r="D2457" s="1">
        <f t="shared" si="192"/>
        <v>3986082</v>
      </c>
      <c r="F2457" s="1">
        <f t="shared" si="193"/>
        <v>3985169.6676186058</v>
      </c>
      <c r="H2457" s="5">
        <f t="shared" si="194"/>
        <v>2.2887948150445128E-4</v>
      </c>
    </row>
    <row r="2458" spans="1:8">
      <c r="A2458" s="3" t="s">
        <v>2502</v>
      </c>
      <c r="B2458" s="1">
        <f t="shared" si="190"/>
        <v>6</v>
      </c>
      <c r="C2458" s="1">
        <f t="shared" si="191"/>
        <v>61744</v>
      </c>
      <c r="D2458" s="1">
        <f t="shared" si="192"/>
        <v>3988572</v>
      </c>
      <c r="F2458" s="1">
        <f t="shared" si="193"/>
        <v>3987656.0429960722</v>
      </c>
      <c r="H2458" s="5">
        <f t="shared" si="194"/>
        <v>2.2964534774044186E-4</v>
      </c>
    </row>
    <row r="2459" spans="1:8">
      <c r="A2459" s="3" t="s">
        <v>2503</v>
      </c>
      <c r="B2459" s="1">
        <f t="shared" si="190"/>
        <v>6</v>
      </c>
      <c r="C2459" s="1">
        <f t="shared" si="191"/>
        <v>61724</v>
      </c>
      <c r="D2459" s="1">
        <f t="shared" si="192"/>
        <v>3991050</v>
      </c>
      <c r="F2459" s="1">
        <f t="shared" si="193"/>
        <v>3990143.0705809672</v>
      </c>
      <c r="H2459" s="5">
        <f t="shared" si="194"/>
        <v>2.272408060617541E-4</v>
      </c>
    </row>
    <row r="2460" spans="1:8">
      <c r="A2460" s="3" t="s">
        <v>2504</v>
      </c>
      <c r="B2460" s="1">
        <f t="shared" si="190"/>
        <v>6</v>
      </c>
      <c r="C2460" s="1">
        <f t="shared" si="191"/>
        <v>61704</v>
      </c>
      <c r="D2460" s="1">
        <f t="shared" si="192"/>
        <v>3993528</v>
      </c>
      <c r="F2460" s="1">
        <f t="shared" si="193"/>
        <v>3992630.7507557832</v>
      </c>
      <c r="H2460" s="5">
        <f t="shared" si="194"/>
        <v>2.2467583655775783E-4</v>
      </c>
    </row>
    <row r="2461" spans="1:8">
      <c r="A2461" s="3" t="s">
        <v>2505</v>
      </c>
      <c r="B2461" s="1">
        <f t="shared" si="190"/>
        <v>6</v>
      </c>
      <c r="C2461" s="1">
        <f t="shared" si="191"/>
        <v>61684</v>
      </c>
      <c r="D2461" s="1">
        <f t="shared" si="192"/>
        <v>3996018</v>
      </c>
      <c r="F2461" s="1">
        <f t="shared" si="193"/>
        <v>3995119.0839033639</v>
      </c>
      <c r="H2461" s="5">
        <f t="shared" si="194"/>
        <v>2.249529648355173E-4</v>
      </c>
    </row>
    <row r="2462" spans="1:8">
      <c r="A2462" s="3" t="s">
        <v>2506</v>
      </c>
      <c r="B2462" s="1">
        <f t="shared" si="190"/>
        <v>6</v>
      </c>
      <c r="C2462" s="1">
        <f t="shared" si="191"/>
        <v>61664</v>
      </c>
      <c r="D2462" s="1">
        <f t="shared" si="192"/>
        <v>3998496</v>
      </c>
      <c r="F2462" s="1">
        <f t="shared" si="193"/>
        <v>3997608.0704069063</v>
      </c>
      <c r="H2462" s="5">
        <f t="shared" si="194"/>
        <v>2.2206589504996209E-4</v>
      </c>
    </row>
    <row r="2463" spans="1:8">
      <c r="A2463" s="3" t="s">
        <v>2507</v>
      </c>
      <c r="B2463" s="1">
        <f t="shared" si="190"/>
        <v>6</v>
      </c>
      <c r="C2463" s="1">
        <f t="shared" si="191"/>
        <v>61644</v>
      </c>
      <c r="D2463" s="1">
        <f t="shared" si="192"/>
        <v>4000986</v>
      </c>
      <c r="F2463" s="1">
        <f t="shared" si="193"/>
        <v>4000097.7106499523</v>
      </c>
      <c r="H2463" s="5">
        <f t="shared" si="194"/>
        <v>2.2201761017101972E-4</v>
      </c>
    </row>
    <row r="2464" spans="1:8">
      <c r="A2464" s="3" t="s">
        <v>2508</v>
      </c>
      <c r="B2464" s="1">
        <f t="shared" si="190"/>
        <v>6</v>
      </c>
      <c r="C2464" s="1">
        <f t="shared" si="191"/>
        <v>61624</v>
      </c>
      <c r="D2464" s="1">
        <f t="shared" si="192"/>
        <v>4003463</v>
      </c>
      <c r="F2464" s="1">
        <f t="shared" si="193"/>
        <v>4002588.0050163879</v>
      </c>
      <c r="H2464" s="5">
        <f t="shared" si="194"/>
        <v>2.1855952799166475E-4</v>
      </c>
    </row>
    <row r="2465" spans="1:8">
      <c r="A2465" s="3" t="s">
        <v>2509</v>
      </c>
      <c r="B2465" s="1">
        <f t="shared" si="190"/>
        <v>6</v>
      </c>
      <c r="C2465" s="1">
        <f t="shared" si="191"/>
        <v>61604</v>
      </c>
      <c r="D2465" s="1">
        <f t="shared" si="192"/>
        <v>4005941</v>
      </c>
      <c r="F2465" s="1">
        <f t="shared" si="193"/>
        <v>4005078.9538904582</v>
      </c>
      <c r="H2465" s="5">
        <f t="shared" si="194"/>
        <v>2.1519191359577812E-4</v>
      </c>
    </row>
    <row r="2466" spans="1:8">
      <c r="A2466" s="3" t="s">
        <v>2510</v>
      </c>
      <c r="B2466" s="1">
        <f t="shared" si="190"/>
        <v>6</v>
      </c>
      <c r="C2466" s="1">
        <f t="shared" si="191"/>
        <v>61584</v>
      </c>
      <c r="D2466" s="1">
        <f t="shared" si="192"/>
        <v>4008431</v>
      </c>
      <c r="F2466" s="1">
        <f t="shared" si="193"/>
        <v>4007570.5576567543</v>
      </c>
      <c r="H2466" s="5">
        <f t="shared" si="194"/>
        <v>2.1465814011660075E-4</v>
      </c>
    </row>
    <row r="2467" spans="1:8">
      <c r="A2467" s="3" t="s">
        <v>2511</v>
      </c>
      <c r="B2467" s="1">
        <f t="shared" si="190"/>
        <v>6</v>
      </c>
      <c r="C2467" s="1">
        <f t="shared" si="191"/>
        <v>61564</v>
      </c>
      <c r="D2467" s="1">
        <f t="shared" si="192"/>
        <v>4010909</v>
      </c>
      <c r="F2467" s="1">
        <f t="shared" si="193"/>
        <v>4010062.8167002201</v>
      </c>
      <c r="H2467" s="5">
        <f t="shared" si="194"/>
        <v>2.109704557694757E-4</v>
      </c>
    </row>
    <row r="2468" spans="1:8">
      <c r="A2468" s="3" t="s">
        <v>2512</v>
      </c>
      <c r="B2468" s="1">
        <f t="shared" si="190"/>
        <v>6</v>
      </c>
      <c r="C2468" s="1">
        <f t="shared" si="191"/>
        <v>61544</v>
      </c>
      <c r="D2468" s="1">
        <f t="shared" si="192"/>
        <v>4013387</v>
      </c>
      <c r="F2468" s="1">
        <f t="shared" si="193"/>
        <v>4012555.7314061541</v>
      </c>
      <c r="H2468" s="5">
        <f t="shared" si="194"/>
        <v>2.0712395636052265E-4</v>
      </c>
    </row>
    <row r="2469" spans="1:8">
      <c r="A2469" s="3" t="s">
        <v>2513</v>
      </c>
      <c r="B2469" s="1">
        <f t="shared" si="190"/>
        <v>6</v>
      </c>
      <c r="C2469" s="1">
        <f t="shared" si="191"/>
        <v>61524</v>
      </c>
      <c r="D2469" s="1">
        <f t="shared" si="192"/>
        <v>4015877</v>
      </c>
      <c r="F2469" s="1">
        <f t="shared" si="193"/>
        <v>4015049.3021601997</v>
      </c>
      <c r="H2469" s="5">
        <f t="shared" si="194"/>
        <v>2.061063722320849E-4</v>
      </c>
    </row>
    <row r="2470" spans="1:8">
      <c r="A2470" s="3" t="s">
        <v>2514</v>
      </c>
      <c r="B2470" s="1">
        <f t="shared" si="190"/>
        <v>6</v>
      </c>
      <c r="C2470" s="1">
        <f t="shared" si="191"/>
        <v>61504</v>
      </c>
      <c r="D2470" s="1">
        <f t="shared" si="192"/>
        <v>4018354</v>
      </c>
      <c r="F2470" s="1">
        <f t="shared" si="193"/>
        <v>4017543.5293483548</v>
      </c>
      <c r="H2470" s="5">
        <f t="shared" si="194"/>
        <v>2.0169219825958923E-4</v>
      </c>
    </row>
    <row r="2471" spans="1:8">
      <c r="A2471" s="3" t="s">
        <v>2515</v>
      </c>
      <c r="B2471" s="1">
        <f t="shared" si="190"/>
        <v>6</v>
      </c>
      <c r="C2471" s="1">
        <f t="shared" si="191"/>
        <v>61484</v>
      </c>
      <c r="D2471" s="1">
        <f t="shared" si="192"/>
        <v>4020845</v>
      </c>
      <c r="F2471" s="1">
        <f t="shared" si="193"/>
        <v>4020038.4133569715</v>
      </c>
      <c r="H2471" s="5">
        <f t="shared" si="194"/>
        <v>2.0060127735054166E-4</v>
      </c>
    </row>
    <row r="2472" spans="1:8">
      <c r="A2472" s="3" t="s">
        <v>2516</v>
      </c>
      <c r="B2472" s="1">
        <f t="shared" si="190"/>
        <v>6</v>
      </c>
      <c r="C2472" s="1">
        <f t="shared" si="191"/>
        <v>61464</v>
      </c>
      <c r="D2472" s="1">
        <f t="shared" si="192"/>
        <v>4023322</v>
      </c>
      <c r="F2472" s="1">
        <f t="shared" si="193"/>
        <v>4022533.9545727558</v>
      </c>
      <c r="H2472" s="5">
        <f t="shared" si="194"/>
        <v>1.9586934062055102E-4</v>
      </c>
    </row>
    <row r="2473" spans="1:8">
      <c r="A2473" s="3" t="s">
        <v>2517</v>
      </c>
      <c r="B2473" s="1">
        <f t="shared" si="190"/>
        <v>6</v>
      </c>
      <c r="C2473" s="1">
        <f t="shared" si="191"/>
        <v>61444</v>
      </c>
      <c r="D2473" s="1">
        <f t="shared" si="192"/>
        <v>4025800</v>
      </c>
      <c r="F2473" s="1">
        <f t="shared" si="193"/>
        <v>4025030.1533827679</v>
      </c>
      <c r="H2473" s="5">
        <f t="shared" si="194"/>
        <v>1.91228232210263E-4</v>
      </c>
    </row>
    <row r="2474" spans="1:8">
      <c r="A2474" s="3" t="s">
        <v>2518</v>
      </c>
      <c r="B2474" s="1">
        <f t="shared" si="190"/>
        <v>6</v>
      </c>
      <c r="C2474" s="1">
        <f t="shared" si="191"/>
        <v>61424</v>
      </c>
      <c r="D2474" s="1">
        <f t="shared" si="192"/>
        <v>4028290</v>
      </c>
      <c r="F2474" s="1">
        <f t="shared" si="193"/>
        <v>4027527.0101744193</v>
      </c>
      <c r="H2474" s="5">
        <f t="shared" si="194"/>
        <v>1.8940786923998392E-4</v>
      </c>
    </row>
    <row r="2475" spans="1:8">
      <c r="A2475" s="3" t="s">
        <v>2519</v>
      </c>
      <c r="B2475" s="1">
        <f t="shared" si="190"/>
        <v>6</v>
      </c>
      <c r="C2475" s="1">
        <f t="shared" si="191"/>
        <v>61404</v>
      </c>
      <c r="D2475" s="1">
        <f t="shared" si="192"/>
        <v>4030768</v>
      </c>
      <c r="F2475" s="1">
        <f t="shared" si="193"/>
        <v>4030024.5253354679</v>
      </c>
      <c r="H2475" s="5">
        <f t="shared" si="194"/>
        <v>1.8444987767396036E-4</v>
      </c>
    </row>
    <row r="2476" spans="1:8">
      <c r="A2476" s="3" t="s">
        <v>2520</v>
      </c>
      <c r="B2476" s="1">
        <f t="shared" si="190"/>
        <v>6</v>
      </c>
      <c r="C2476" s="1">
        <f t="shared" si="191"/>
        <v>61384</v>
      </c>
      <c r="D2476" s="1">
        <f t="shared" si="192"/>
        <v>4033258</v>
      </c>
      <c r="F2476" s="1">
        <f t="shared" si="193"/>
        <v>4032522.699254049</v>
      </c>
      <c r="H2476" s="5">
        <f t="shared" si="194"/>
        <v>1.8230937518775436E-4</v>
      </c>
    </row>
    <row r="2477" spans="1:8">
      <c r="A2477" s="3" t="s">
        <v>2521</v>
      </c>
      <c r="B2477" s="1">
        <f t="shared" si="190"/>
        <v>6</v>
      </c>
      <c r="C2477" s="1">
        <f t="shared" si="191"/>
        <v>61364</v>
      </c>
      <c r="D2477" s="1">
        <f t="shared" si="192"/>
        <v>4035736</v>
      </c>
      <c r="F2477" s="1">
        <f t="shared" si="193"/>
        <v>4035021.5323186344</v>
      </c>
      <c r="H2477" s="5">
        <f t="shared" si="194"/>
        <v>1.7703528708655703E-4</v>
      </c>
    </row>
    <row r="2478" spans="1:8">
      <c r="A2478" s="3" t="s">
        <v>2522</v>
      </c>
      <c r="B2478" s="1">
        <f t="shared" si="190"/>
        <v>6</v>
      </c>
      <c r="C2478" s="1">
        <f t="shared" si="191"/>
        <v>61344</v>
      </c>
      <c r="D2478" s="1">
        <f t="shared" si="192"/>
        <v>4038213</v>
      </c>
      <c r="F2478" s="1">
        <f t="shared" si="193"/>
        <v>4037521.0249180575</v>
      </c>
      <c r="H2478" s="5">
        <f t="shared" si="194"/>
        <v>1.7135675655110562E-4</v>
      </c>
    </row>
    <row r="2479" spans="1:8">
      <c r="A2479" s="3" t="s">
        <v>2523</v>
      </c>
      <c r="B2479" s="1">
        <f t="shared" si="190"/>
        <v>6</v>
      </c>
      <c r="C2479" s="1">
        <f t="shared" si="191"/>
        <v>61324</v>
      </c>
      <c r="D2479" s="1">
        <f t="shared" si="192"/>
        <v>4040704</v>
      </c>
      <c r="F2479" s="1">
        <f t="shared" si="193"/>
        <v>4040021.1774414992</v>
      </c>
      <c r="H2479" s="5">
        <f t="shared" si="194"/>
        <v>1.6898603770550973E-4</v>
      </c>
    </row>
    <row r="2480" spans="1:8">
      <c r="A2480" s="3" t="s">
        <v>2524</v>
      </c>
      <c r="B2480" s="1">
        <f t="shared" si="190"/>
        <v>6</v>
      </c>
      <c r="C2480" s="1">
        <f t="shared" si="191"/>
        <v>61304</v>
      </c>
      <c r="D2480" s="1">
        <f t="shared" si="192"/>
        <v>4043181</v>
      </c>
      <c r="F2480" s="1">
        <f t="shared" si="193"/>
        <v>4042521.990278522</v>
      </c>
      <c r="H2480" s="5">
        <f t="shared" si="194"/>
        <v>1.6299288146585117E-4</v>
      </c>
    </row>
    <row r="2481" spans="1:8">
      <c r="A2481" s="3" t="s">
        <v>2525</v>
      </c>
      <c r="B2481" s="1">
        <f t="shared" si="190"/>
        <v>6</v>
      </c>
      <c r="C2481" s="1">
        <f t="shared" si="191"/>
        <v>61284</v>
      </c>
      <c r="D2481" s="1">
        <f t="shared" si="192"/>
        <v>4045659</v>
      </c>
      <c r="F2481" s="1">
        <f t="shared" si="193"/>
        <v>4045023.4638190148</v>
      </c>
      <c r="H2481" s="5">
        <f t="shared" si="194"/>
        <v>1.5709089198698165E-4</v>
      </c>
    </row>
    <row r="2482" spans="1:8">
      <c r="A2482" s="3" t="s">
        <v>2526</v>
      </c>
      <c r="B2482" s="1">
        <f t="shared" si="190"/>
        <v>6</v>
      </c>
      <c r="C2482" s="1">
        <f t="shared" si="191"/>
        <v>61264</v>
      </c>
      <c r="D2482" s="1">
        <f t="shared" si="192"/>
        <v>4048149</v>
      </c>
      <c r="F2482" s="1">
        <f t="shared" si="193"/>
        <v>4047525.5984532437</v>
      </c>
      <c r="H2482" s="5">
        <f t="shared" si="194"/>
        <v>1.5399669003198036E-4</v>
      </c>
    </row>
    <row r="2483" spans="1:8">
      <c r="A2483" s="3" t="s">
        <v>2527</v>
      </c>
      <c r="B2483" s="1">
        <f t="shared" si="190"/>
        <v>6</v>
      </c>
      <c r="C2483" s="1">
        <f t="shared" si="191"/>
        <v>61244</v>
      </c>
      <c r="D2483" s="1">
        <f t="shared" si="192"/>
        <v>4050627</v>
      </c>
      <c r="F2483" s="1">
        <f t="shared" si="193"/>
        <v>4050028.3945718268</v>
      </c>
      <c r="H2483" s="5">
        <f t="shared" si="194"/>
        <v>1.4778093074805623E-4</v>
      </c>
    </row>
    <row r="2484" spans="1:8">
      <c r="A2484" s="3" t="s">
        <v>2528</v>
      </c>
      <c r="B2484" s="1">
        <f t="shared" si="190"/>
        <v>6</v>
      </c>
      <c r="C2484" s="1">
        <f t="shared" si="191"/>
        <v>61224</v>
      </c>
      <c r="D2484" s="1">
        <f t="shared" si="192"/>
        <v>4053117</v>
      </c>
      <c r="F2484" s="1">
        <f t="shared" si="193"/>
        <v>4052531.852565743</v>
      </c>
      <c r="H2484" s="5">
        <f t="shared" si="194"/>
        <v>1.4436973673766904E-4</v>
      </c>
    </row>
    <row r="2485" spans="1:8">
      <c r="A2485" s="3" t="s">
        <v>2529</v>
      </c>
      <c r="B2485" s="1">
        <f t="shared" si="190"/>
        <v>6</v>
      </c>
      <c r="C2485" s="1">
        <f t="shared" si="191"/>
        <v>61204</v>
      </c>
      <c r="D2485" s="1">
        <f t="shared" si="192"/>
        <v>4055595</v>
      </c>
      <c r="F2485" s="1">
        <f t="shared" si="193"/>
        <v>4055035.9728263249</v>
      </c>
      <c r="H2485" s="5">
        <f t="shared" si="194"/>
        <v>1.3784097615149714E-4</v>
      </c>
    </row>
    <row r="2486" spans="1:8">
      <c r="A2486" s="3" t="s">
        <v>2530</v>
      </c>
      <c r="B2486" s="1">
        <f t="shared" si="190"/>
        <v>6</v>
      </c>
      <c r="C2486" s="1">
        <f t="shared" si="191"/>
        <v>61184</v>
      </c>
      <c r="D2486" s="1">
        <f t="shared" si="192"/>
        <v>4058072</v>
      </c>
      <c r="F2486" s="1">
        <f t="shared" si="193"/>
        <v>4057540.7557452684</v>
      </c>
      <c r="H2486" s="5">
        <f t="shared" si="194"/>
        <v>1.3091050497171394E-4</v>
      </c>
    </row>
    <row r="2487" spans="1:8">
      <c r="A2487" s="3" t="s">
        <v>2531</v>
      </c>
      <c r="B2487" s="1">
        <f t="shared" si="190"/>
        <v>6</v>
      </c>
      <c r="C2487" s="1">
        <f t="shared" si="191"/>
        <v>61164</v>
      </c>
      <c r="D2487" s="1">
        <f t="shared" si="192"/>
        <v>4060562</v>
      </c>
      <c r="F2487" s="1">
        <f t="shared" si="193"/>
        <v>4060046.2017146307</v>
      </c>
      <c r="H2487" s="5">
        <f t="shared" si="194"/>
        <v>1.2702632920499567E-4</v>
      </c>
    </row>
    <row r="2488" spans="1:8">
      <c r="A2488" s="3" t="s">
        <v>2532</v>
      </c>
      <c r="B2488" s="1">
        <f t="shared" si="190"/>
        <v>6</v>
      </c>
      <c r="C2488" s="1">
        <f t="shared" si="191"/>
        <v>61144</v>
      </c>
      <c r="D2488" s="1">
        <f t="shared" si="192"/>
        <v>4063040</v>
      </c>
      <c r="F2488" s="1">
        <f t="shared" si="193"/>
        <v>4062552.3111268273</v>
      </c>
      <c r="H2488" s="5">
        <f t="shared" si="194"/>
        <v>1.2003053702959796E-4</v>
      </c>
    </row>
    <row r="2489" spans="1:8">
      <c r="A2489" s="3" t="s">
        <v>2533</v>
      </c>
      <c r="B2489" s="1">
        <f t="shared" si="190"/>
        <v>6</v>
      </c>
      <c r="C2489" s="1">
        <f t="shared" si="191"/>
        <v>61124</v>
      </c>
      <c r="D2489" s="1">
        <f t="shared" si="192"/>
        <v>4065530</v>
      </c>
      <c r="F2489" s="1">
        <f t="shared" si="193"/>
        <v>4065059.0843746266</v>
      </c>
      <c r="H2489" s="5">
        <f t="shared" si="194"/>
        <v>1.1583130006994591E-4</v>
      </c>
    </row>
    <row r="2490" spans="1:8">
      <c r="A2490" s="3" t="s">
        <v>2534</v>
      </c>
      <c r="B2490" s="1">
        <f t="shared" si="190"/>
        <v>6</v>
      </c>
      <c r="C2490" s="1">
        <f t="shared" si="191"/>
        <v>61104</v>
      </c>
      <c r="D2490" s="1">
        <f t="shared" si="192"/>
        <v>4068008</v>
      </c>
      <c r="F2490" s="1">
        <f t="shared" si="193"/>
        <v>4067566.5218511797</v>
      </c>
      <c r="H2490" s="5">
        <f t="shared" si="194"/>
        <v>1.0852440526674096E-4</v>
      </c>
    </row>
    <row r="2491" spans="1:8">
      <c r="A2491" s="3" t="s">
        <v>2535</v>
      </c>
      <c r="B2491" s="1">
        <f t="shared" si="190"/>
        <v>6</v>
      </c>
      <c r="C2491" s="1">
        <f t="shared" si="191"/>
        <v>61084</v>
      </c>
      <c r="D2491" s="1">
        <f t="shared" si="192"/>
        <v>4070486</v>
      </c>
      <c r="F2491" s="1">
        <f t="shared" si="193"/>
        <v>4070074.6239499724</v>
      </c>
      <c r="H2491" s="5">
        <f t="shared" si="194"/>
        <v>1.0106312858650122E-4</v>
      </c>
    </row>
    <row r="2492" spans="1:8">
      <c r="A2492" s="3" t="s">
        <v>2536</v>
      </c>
      <c r="B2492" s="1">
        <f t="shared" si="190"/>
        <v>6</v>
      </c>
      <c r="C2492" s="1">
        <f t="shared" si="191"/>
        <v>61064</v>
      </c>
      <c r="D2492" s="1">
        <f t="shared" si="192"/>
        <v>4072976</v>
      </c>
      <c r="F2492" s="1">
        <f t="shared" si="193"/>
        <v>4072583.3910648734</v>
      </c>
      <c r="H2492" s="5">
        <f t="shared" si="194"/>
        <v>9.6393628424662727E-5</v>
      </c>
    </row>
    <row r="2493" spans="1:8">
      <c r="A2493" s="3" t="s">
        <v>2537</v>
      </c>
      <c r="B2493" s="1">
        <f t="shared" si="190"/>
        <v>6</v>
      </c>
      <c r="C2493" s="1">
        <f t="shared" si="191"/>
        <v>61044</v>
      </c>
      <c r="D2493" s="1">
        <f t="shared" si="192"/>
        <v>4075453</v>
      </c>
      <c r="F2493" s="1">
        <f t="shared" si="193"/>
        <v>4075092.8235900998</v>
      </c>
      <c r="H2493" s="5">
        <f t="shared" si="194"/>
        <v>8.8377024566395058E-5</v>
      </c>
    </row>
    <row r="2494" spans="1:8">
      <c r="A2494" s="3" t="s">
        <v>2538</v>
      </c>
      <c r="B2494" s="1">
        <f t="shared" si="190"/>
        <v>6</v>
      </c>
      <c r="C2494" s="1">
        <f t="shared" si="191"/>
        <v>61024</v>
      </c>
      <c r="D2494" s="1">
        <f t="shared" si="192"/>
        <v>4077931</v>
      </c>
      <c r="F2494" s="1">
        <f t="shared" si="193"/>
        <v>4077602.921920246</v>
      </c>
      <c r="H2494" s="5">
        <f t="shared" si="194"/>
        <v>8.045209194417979E-5</v>
      </c>
    </row>
    <row r="2495" spans="1:8">
      <c r="A2495" s="3" t="s">
        <v>2539</v>
      </c>
      <c r="B2495" s="1">
        <f t="shared" si="190"/>
        <v>6</v>
      </c>
      <c r="C2495" s="1">
        <f t="shared" si="191"/>
        <v>61004</v>
      </c>
      <c r="D2495" s="1">
        <f t="shared" si="192"/>
        <v>4080421</v>
      </c>
      <c r="F2495" s="1">
        <f t="shared" si="193"/>
        <v>4080113.6864502532</v>
      </c>
      <c r="H2495" s="5">
        <f t="shared" si="194"/>
        <v>7.5314177077992505E-5</v>
      </c>
    </row>
    <row r="2496" spans="1:8">
      <c r="A2496" s="3" t="s">
        <v>2540</v>
      </c>
      <c r="B2496" s="1">
        <f t="shared" si="190"/>
        <v>6</v>
      </c>
      <c r="C2496" s="1">
        <f t="shared" si="191"/>
        <v>60984</v>
      </c>
      <c r="D2496" s="1">
        <f t="shared" si="192"/>
        <v>4082899</v>
      </c>
      <c r="F2496" s="1">
        <f t="shared" si="193"/>
        <v>4082625.1175754406</v>
      </c>
      <c r="H2496" s="5">
        <f t="shared" si="194"/>
        <v>6.708038199314854E-5</v>
      </c>
    </row>
    <row r="2497" spans="1:8">
      <c r="A2497" s="3" t="s">
        <v>2541</v>
      </c>
      <c r="B2497" s="1">
        <f t="shared" si="190"/>
        <v>6</v>
      </c>
      <c r="C2497" s="1">
        <f t="shared" si="191"/>
        <v>60964</v>
      </c>
      <c r="D2497" s="1">
        <f t="shared" si="192"/>
        <v>4085389</v>
      </c>
      <c r="F2497" s="1">
        <f t="shared" si="193"/>
        <v>4085137.2156914859</v>
      </c>
      <c r="H2497" s="5">
        <f t="shared" si="194"/>
        <v>6.1630436786825463E-5</v>
      </c>
    </row>
    <row r="2498" spans="1:8">
      <c r="A2498" s="3" t="s">
        <v>2542</v>
      </c>
      <c r="B2498" s="1">
        <f t="shared" si="190"/>
        <v>6</v>
      </c>
      <c r="C2498" s="1">
        <f t="shared" si="191"/>
        <v>60944</v>
      </c>
      <c r="D2498" s="1">
        <f t="shared" si="192"/>
        <v>4087867</v>
      </c>
      <c r="F2498" s="1">
        <f t="shared" si="193"/>
        <v>4087649.9811944272</v>
      </c>
      <c r="H2498" s="5">
        <f t="shared" si="194"/>
        <v>5.3088519164826815E-5</v>
      </c>
    </row>
    <row r="2499" spans="1:8">
      <c r="A2499" s="3" t="s">
        <v>2543</v>
      </c>
      <c r="B2499" s="1">
        <f t="shared" si="190"/>
        <v>6</v>
      </c>
      <c r="C2499" s="1">
        <f t="shared" si="191"/>
        <v>60924</v>
      </c>
      <c r="D2499" s="1">
        <f t="shared" si="192"/>
        <v>4090344</v>
      </c>
      <c r="F2499" s="1">
        <f t="shared" si="193"/>
        <v>4090163.4144806769</v>
      </c>
      <c r="H2499" s="5">
        <f t="shared" si="194"/>
        <v>4.414922542532498E-5</v>
      </c>
    </row>
    <row r="2500" spans="1:8">
      <c r="A2500" s="3" t="s">
        <v>2544</v>
      </c>
      <c r="B2500" s="1">
        <f t="shared" ref="B2500:B2563" si="195">IF(ISERROR(SEARCH(" ",A2500)), 0, SEARCH(" ",A2500))</f>
        <v>6</v>
      </c>
      <c r="C2500" s="1">
        <f t="shared" ref="C2500:C2563" si="196">IF(0=B2500,-1,LEFT(A2500,B2500-1)+0)</f>
        <v>60904</v>
      </c>
      <c r="D2500" s="1">
        <f t="shared" ref="D2500:D2563" si="197">IF(B2500=0,-1,RIGHT(A2500,LEN(A2500)-B2500)+0)</f>
        <v>4092835</v>
      </c>
      <c r="F2500" s="1">
        <f t="shared" ref="F2500:F2563" si="198">IF(C2500&lt;0,443300000,44330*(1-POWER(C2500/$A$1,1/5.255))*1000)</f>
        <v>4092677.5159470048</v>
      </c>
      <c r="H2500" s="5">
        <f t="shared" ref="H2500:H2563" si="199">IF(D2500&gt;0,ABS((F2500-D2500)/D2500),0)</f>
        <v>3.8477987261939421E-5</v>
      </c>
    </row>
    <row r="2501" spans="1:8">
      <c r="A2501" s="3" t="s">
        <v>2545</v>
      </c>
      <c r="B2501" s="1">
        <f t="shared" si="195"/>
        <v>6</v>
      </c>
      <c r="C2501" s="1">
        <f t="shared" si="196"/>
        <v>60884</v>
      </c>
      <c r="D2501" s="1">
        <f t="shared" si="197"/>
        <v>4095312</v>
      </c>
      <c r="F2501" s="1">
        <f t="shared" si="198"/>
        <v>4095192.285990552</v>
      </c>
      <c r="H2501" s="5">
        <f t="shared" si="199"/>
        <v>2.9231963144188914E-5</v>
      </c>
    </row>
    <row r="2502" spans="1:8">
      <c r="A2502" s="3" t="s">
        <v>2546</v>
      </c>
      <c r="B2502" s="1">
        <f t="shared" si="195"/>
        <v>6</v>
      </c>
      <c r="C2502" s="1">
        <f t="shared" si="196"/>
        <v>60864</v>
      </c>
      <c r="D2502" s="1">
        <f t="shared" si="197"/>
        <v>4097802</v>
      </c>
      <c r="F2502" s="1">
        <f t="shared" si="198"/>
        <v>4097707.7250088323</v>
      </c>
      <c r="H2502" s="5">
        <f t="shared" si="199"/>
        <v>2.3006233870672431E-5</v>
      </c>
    </row>
    <row r="2503" spans="1:8">
      <c r="A2503" s="3" t="s">
        <v>2547</v>
      </c>
      <c r="B2503" s="1">
        <f t="shared" si="195"/>
        <v>6</v>
      </c>
      <c r="C2503" s="1">
        <f t="shared" si="196"/>
        <v>60844</v>
      </c>
      <c r="D2503" s="1">
        <f t="shared" si="197"/>
        <v>4100280</v>
      </c>
      <c r="F2503" s="1">
        <f t="shared" si="198"/>
        <v>4100223.8333997056</v>
      </c>
      <c r="H2503" s="5">
        <f t="shared" si="199"/>
        <v>1.3698235314273948E-5</v>
      </c>
    </row>
    <row r="2504" spans="1:8">
      <c r="A2504" s="3" t="s">
        <v>2548</v>
      </c>
      <c r="B2504" s="1">
        <f t="shared" si="195"/>
        <v>6</v>
      </c>
      <c r="C2504" s="1">
        <f t="shared" si="196"/>
        <v>60824</v>
      </c>
      <c r="D2504" s="1">
        <f t="shared" si="197"/>
        <v>4102758</v>
      </c>
      <c r="F2504" s="1">
        <f t="shared" si="198"/>
        <v>4102740.6115614222</v>
      </c>
      <c r="H2504" s="5">
        <f t="shared" si="199"/>
        <v>4.2382315939092035E-6</v>
      </c>
    </row>
    <row r="2505" spans="1:8">
      <c r="A2505" s="3" t="s">
        <v>2549</v>
      </c>
      <c r="B2505" s="1">
        <f t="shared" si="195"/>
        <v>6</v>
      </c>
      <c r="C2505" s="1">
        <f t="shared" si="196"/>
        <v>60804</v>
      </c>
      <c r="D2505" s="1">
        <f t="shared" si="197"/>
        <v>4105288</v>
      </c>
      <c r="F2505" s="1">
        <f t="shared" si="198"/>
        <v>4105258.059892586</v>
      </c>
      <c r="H2505" s="5">
        <f t="shared" si="199"/>
        <v>7.293058955676986E-6</v>
      </c>
    </row>
    <row r="2506" spans="1:8">
      <c r="A2506" s="3" t="s">
        <v>2550</v>
      </c>
      <c r="B2506" s="1">
        <f t="shared" si="195"/>
        <v>6</v>
      </c>
      <c r="C2506" s="1">
        <f t="shared" si="196"/>
        <v>60784</v>
      </c>
      <c r="D2506" s="1">
        <f t="shared" si="197"/>
        <v>4107837</v>
      </c>
      <c r="F2506" s="1">
        <f t="shared" si="198"/>
        <v>4107776.1787921763</v>
      </c>
      <c r="H2506" s="5">
        <f t="shared" si="199"/>
        <v>1.4806139538569198E-5</v>
      </c>
    </row>
    <row r="2507" spans="1:8">
      <c r="A2507" s="3" t="s">
        <v>2551</v>
      </c>
      <c r="B2507" s="1">
        <f t="shared" si="195"/>
        <v>6</v>
      </c>
      <c r="C2507" s="1">
        <f t="shared" si="196"/>
        <v>60764</v>
      </c>
      <c r="D2507" s="1">
        <f t="shared" si="197"/>
        <v>4110386</v>
      </c>
      <c r="F2507" s="1">
        <f t="shared" si="198"/>
        <v>4110294.9686595392</v>
      </c>
      <c r="H2507" s="5">
        <f t="shared" si="199"/>
        <v>2.2146664683258132E-5</v>
      </c>
    </row>
    <row r="2508" spans="1:8">
      <c r="A2508" s="3" t="s">
        <v>2552</v>
      </c>
      <c r="B2508" s="1">
        <f t="shared" si="195"/>
        <v>6</v>
      </c>
      <c r="C2508" s="1">
        <f t="shared" si="196"/>
        <v>60744</v>
      </c>
      <c r="D2508" s="1">
        <f t="shared" si="197"/>
        <v>4112948</v>
      </c>
      <c r="F2508" s="1">
        <f t="shared" si="198"/>
        <v>4112814.4298943891</v>
      </c>
      <c r="H2508" s="5">
        <f t="shared" si="199"/>
        <v>3.2475515277820436E-5</v>
      </c>
    </row>
    <row r="2509" spans="1:8">
      <c r="A2509" s="3" t="s">
        <v>2553</v>
      </c>
      <c r="B2509" s="1">
        <f t="shared" si="195"/>
        <v>6</v>
      </c>
      <c r="C2509" s="1">
        <f t="shared" si="196"/>
        <v>60724</v>
      </c>
      <c r="D2509" s="1">
        <f t="shared" si="197"/>
        <v>4115497</v>
      </c>
      <c r="F2509" s="1">
        <f t="shared" si="198"/>
        <v>4115334.5628968137</v>
      </c>
      <c r="H2509" s="5">
        <f t="shared" si="199"/>
        <v>3.9469620117878438E-5</v>
      </c>
    </row>
    <row r="2510" spans="1:8">
      <c r="A2510" s="3" t="s">
        <v>2554</v>
      </c>
      <c r="B2510" s="1">
        <f t="shared" si="195"/>
        <v>6</v>
      </c>
      <c r="C2510" s="1">
        <f t="shared" si="196"/>
        <v>60704</v>
      </c>
      <c r="D2510" s="1">
        <f t="shared" si="197"/>
        <v>4118059</v>
      </c>
      <c r="F2510" s="1">
        <f t="shared" si="198"/>
        <v>4117855.3680672692</v>
      </c>
      <c r="H2510" s="5">
        <f t="shared" si="199"/>
        <v>4.944852240601373E-5</v>
      </c>
    </row>
    <row r="2511" spans="1:8">
      <c r="A2511" s="3" t="s">
        <v>2555</v>
      </c>
      <c r="B2511" s="1">
        <f t="shared" si="195"/>
        <v>6</v>
      </c>
      <c r="C2511" s="1">
        <f t="shared" si="196"/>
        <v>60684</v>
      </c>
      <c r="D2511" s="1">
        <f t="shared" si="197"/>
        <v>4120608</v>
      </c>
      <c r="F2511" s="1">
        <f t="shared" si="198"/>
        <v>4120376.8458065744</v>
      </c>
      <c r="H2511" s="5">
        <f t="shared" si="199"/>
        <v>5.6097108345552658E-5</v>
      </c>
    </row>
    <row r="2512" spans="1:8">
      <c r="A2512" s="3" t="s">
        <v>2556</v>
      </c>
      <c r="B2512" s="1">
        <f t="shared" si="195"/>
        <v>6</v>
      </c>
      <c r="C2512" s="1">
        <f t="shared" si="196"/>
        <v>60664</v>
      </c>
      <c r="D2512" s="1">
        <f t="shared" si="197"/>
        <v>4123156</v>
      </c>
      <c r="F2512" s="1">
        <f t="shared" si="198"/>
        <v>4122898.996515939</v>
      </c>
      <c r="H2512" s="5">
        <f t="shared" si="199"/>
        <v>6.2331739100094153E-5</v>
      </c>
    </row>
    <row r="2513" spans="1:8">
      <c r="A2513" s="3" t="s">
        <v>2557</v>
      </c>
      <c r="B2513" s="1">
        <f t="shared" si="195"/>
        <v>6</v>
      </c>
      <c r="C2513" s="1">
        <f t="shared" si="196"/>
        <v>60644</v>
      </c>
      <c r="D2513" s="1">
        <f t="shared" si="197"/>
        <v>4125718</v>
      </c>
      <c r="F2513" s="1">
        <f t="shared" si="198"/>
        <v>4125421.8205969217</v>
      </c>
      <c r="H2513" s="5">
        <f t="shared" si="199"/>
        <v>7.1788571850591021E-5</v>
      </c>
    </row>
    <row r="2514" spans="1:8">
      <c r="A2514" s="3" t="s">
        <v>2558</v>
      </c>
      <c r="B2514" s="1">
        <f t="shared" si="195"/>
        <v>6</v>
      </c>
      <c r="C2514" s="1">
        <f t="shared" si="196"/>
        <v>60624</v>
      </c>
      <c r="D2514" s="1">
        <f t="shared" si="197"/>
        <v>4128267</v>
      </c>
      <c r="F2514" s="1">
        <f t="shared" si="198"/>
        <v>4127945.318451467</v>
      </c>
      <c r="H2514" s="5">
        <f t="shared" si="199"/>
        <v>7.7921691725130627E-5</v>
      </c>
    </row>
    <row r="2515" spans="1:8">
      <c r="A2515" s="3" t="s">
        <v>2559</v>
      </c>
      <c r="B2515" s="1">
        <f t="shared" si="195"/>
        <v>6</v>
      </c>
      <c r="C2515" s="1">
        <f t="shared" si="196"/>
        <v>60604</v>
      </c>
      <c r="D2515" s="1">
        <f t="shared" si="197"/>
        <v>4130829</v>
      </c>
      <c r="F2515" s="1">
        <f t="shared" si="198"/>
        <v>4130469.4904818926</v>
      </c>
      <c r="H2515" s="5">
        <f t="shared" si="199"/>
        <v>8.7030840082559546E-5</v>
      </c>
    </row>
    <row r="2516" spans="1:8">
      <c r="A2516" s="3" t="s">
        <v>2560</v>
      </c>
      <c r="B2516" s="1">
        <f t="shared" si="195"/>
        <v>6</v>
      </c>
      <c r="C2516" s="1">
        <f t="shared" si="196"/>
        <v>60584</v>
      </c>
      <c r="D2516" s="1">
        <f t="shared" si="197"/>
        <v>4133378</v>
      </c>
      <c r="F2516" s="1">
        <f t="shared" si="198"/>
        <v>4132994.3370908797</v>
      </c>
      <c r="H2516" s="5">
        <f t="shared" si="199"/>
        <v>9.2820668499305238E-5</v>
      </c>
    </row>
    <row r="2517" spans="1:8">
      <c r="A2517" s="3" t="s">
        <v>2561</v>
      </c>
      <c r="B2517" s="1">
        <f t="shared" si="195"/>
        <v>6</v>
      </c>
      <c r="C2517" s="1">
        <f t="shared" si="196"/>
        <v>60564</v>
      </c>
      <c r="D2517" s="1">
        <f t="shared" si="197"/>
        <v>4135927</v>
      </c>
      <c r="F2517" s="1">
        <f t="shared" si="198"/>
        <v>4135519.8586814958</v>
      </c>
      <c r="H2517" s="5">
        <f t="shared" si="199"/>
        <v>9.8440160695349049E-5</v>
      </c>
    </row>
    <row r="2518" spans="1:8">
      <c r="A2518" s="3" t="s">
        <v>2562</v>
      </c>
      <c r="B2518" s="1">
        <f t="shared" si="195"/>
        <v>6</v>
      </c>
      <c r="C2518" s="1">
        <f t="shared" si="196"/>
        <v>60544</v>
      </c>
      <c r="D2518" s="1">
        <f t="shared" si="197"/>
        <v>4138488</v>
      </c>
      <c r="F2518" s="1">
        <f t="shared" si="198"/>
        <v>4138046.0556571689</v>
      </c>
      <c r="H2518" s="5">
        <f t="shared" si="199"/>
        <v>1.0678884240600667E-4</v>
      </c>
    </row>
    <row r="2519" spans="1:8">
      <c r="A2519" s="3" t="s">
        <v>2563</v>
      </c>
      <c r="B2519" s="1">
        <f t="shared" si="195"/>
        <v>6</v>
      </c>
      <c r="C2519" s="1">
        <f t="shared" si="196"/>
        <v>60524</v>
      </c>
      <c r="D2519" s="1">
        <f t="shared" si="197"/>
        <v>4141037</v>
      </c>
      <c r="F2519" s="1">
        <f t="shared" si="198"/>
        <v>4140572.9284217139</v>
      </c>
      <c r="H2519" s="5">
        <f t="shared" si="199"/>
        <v>1.1206651336033041E-4</v>
      </c>
    </row>
    <row r="2520" spans="1:8">
      <c r="A2520" s="3" t="s">
        <v>2564</v>
      </c>
      <c r="B2520" s="1">
        <f t="shared" si="195"/>
        <v>6</v>
      </c>
      <c r="C2520" s="1">
        <f t="shared" si="196"/>
        <v>60504</v>
      </c>
      <c r="D2520" s="1">
        <f t="shared" si="197"/>
        <v>4143586</v>
      </c>
      <c r="F2520" s="1">
        <f t="shared" si="198"/>
        <v>4143100.4773793146</v>
      </c>
      <c r="H2520" s="5">
        <f t="shared" si="199"/>
        <v>1.171745007067305E-4</v>
      </c>
    </row>
    <row r="2521" spans="1:8">
      <c r="A2521" s="3" t="s">
        <v>2565</v>
      </c>
      <c r="B2521" s="1">
        <f t="shared" si="195"/>
        <v>6</v>
      </c>
      <c r="C2521" s="1">
        <f t="shared" si="196"/>
        <v>60484</v>
      </c>
      <c r="D2521" s="1">
        <f t="shared" si="197"/>
        <v>4146148</v>
      </c>
      <c r="F2521" s="1">
        <f t="shared" si="198"/>
        <v>4145628.7029345213</v>
      </c>
      <c r="H2521" s="5">
        <f t="shared" si="199"/>
        <v>1.2524807736693179E-4</v>
      </c>
    </row>
    <row r="2522" spans="1:8">
      <c r="A2522" s="3" t="s">
        <v>2566</v>
      </c>
      <c r="B2522" s="1">
        <f t="shared" si="195"/>
        <v>6</v>
      </c>
      <c r="C2522" s="1">
        <f t="shared" si="196"/>
        <v>60464</v>
      </c>
      <c r="D2522" s="1">
        <f t="shared" si="197"/>
        <v>4148697</v>
      </c>
      <c r="F2522" s="1">
        <f t="shared" si="198"/>
        <v>4148157.6054922817</v>
      </c>
      <c r="H2522" s="5">
        <f t="shared" si="199"/>
        <v>1.3001540187636564E-4</v>
      </c>
    </row>
    <row r="2523" spans="1:8">
      <c r="A2523" s="3" t="s">
        <v>2567</v>
      </c>
      <c r="B2523" s="1">
        <f t="shared" si="195"/>
        <v>6</v>
      </c>
      <c r="C2523" s="1">
        <f t="shared" si="196"/>
        <v>60444</v>
      </c>
      <c r="D2523" s="1">
        <f t="shared" si="197"/>
        <v>4151259</v>
      </c>
      <c r="F2523" s="1">
        <f t="shared" si="198"/>
        <v>4150687.1854579048</v>
      </c>
      <c r="H2523" s="5">
        <f t="shared" si="199"/>
        <v>1.377448485134695E-4</v>
      </c>
    </row>
    <row r="2524" spans="1:8">
      <c r="A2524" s="3" t="s">
        <v>2568</v>
      </c>
      <c r="B2524" s="1">
        <f t="shared" si="195"/>
        <v>6</v>
      </c>
      <c r="C2524" s="1">
        <f t="shared" si="196"/>
        <v>60424</v>
      </c>
      <c r="D2524" s="1">
        <f t="shared" si="197"/>
        <v>4153807</v>
      </c>
      <c r="F2524" s="1">
        <f t="shared" si="198"/>
        <v>4153217.4432370747</v>
      </c>
      <c r="H2524" s="5">
        <f t="shared" si="199"/>
        <v>1.4193166965276654E-4</v>
      </c>
    </row>
    <row r="2525" spans="1:8">
      <c r="A2525" s="3" t="s">
        <v>2569</v>
      </c>
      <c r="B2525" s="1">
        <f t="shared" si="195"/>
        <v>6</v>
      </c>
      <c r="C2525" s="1">
        <f t="shared" si="196"/>
        <v>60404</v>
      </c>
      <c r="D2525" s="1">
        <f t="shared" si="197"/>
        <v>4156356</v>
      </c>
      <c r="F2525" s="1">
        <f t="shared" si="198"/>
        <v>4155748.37923586</v>
      </c>
      <c r="H2525" s="5">
        <f t="shared" si="199"/>
        <v>1.4619074115403965E-4</v>
      </c>
    </row>
    <row r="2526" spans="1:8">
      <c r="A2526" s="3" t="s">
        <v>2570</v>
      </c>
      <c r="B2526" s="1">
        <f t="shared" si="195"/>
        <v>6</v>
      </c>
      <c r="C2526" s="1">
        <f t="shared" si="196"/>
        <v>60384</v>
      </c>
      <c r="D2526" s="1">
        <f t="shared" si="197"/>
        <v>4158918</v>
      </c>
      <c r="F2526" s="1">
        <f t="shared" si="198"/>
        <v>4158279.9938607011</v>
      </c>
      <c r="H2526" s="5">
        <f t="shared" si="199"/>
        <v>1.5340676091687812E-4</v>
      </c>
    </row>
    <row r="2527" spans="1:8">
      <c r="A2527" s="3" t="s">
        <v>2571</v>
      </c>
      <c r="B2527" s="1">
        <f t="shared" si="195"/>
        <v>6</v>
      </c>
      <c r="C2527" s="1">
        <f t="shared" si="196"/>
        <v>60364</v>
      </c>
      <c r="D2527" s="1">
        <f t="shared" si="197"/>
        <v>4161467</v>
      </c>
      <c r="F2527" s="1">
        <f t="shared" si="198"/>
        <v>4160812.287518431</v>
      </c>
      <c r="H2527" s="5">
        <f t="shared" si="199"/>
        <v>1.5732732749509562E-4</v>
      </c>
    </row>
    <row r="2528" spans="1:8">
      <c r="A2528" s="3" t="s">
        <v>2572</v>
      </c>
      <c r="B2528" s="1">
        <f t="shared" si="195"/>
        <v>6</v>
      </c>
      <c r="C2528" s="1">
        <f t="shared" si="196"/>
        <v>60344</v>
      </c>
      <c r="D2528" s="1">
        <f t="shared" si="197"/>
        <v>4164029</v>
      </c>
      <c r="F2528" s="1">
        <f t="shared" si="198"/>
        <v>4163345.2606162392</v>
      </c>
      <c r="H2528" s="5">
        <f t="shared" si="199"/>
        <v>1.6420139815569E-4</v>
      </c>
    </row>
    <row r="2529" spans="1:8">
      <c r="A2529" s="3" t="s">
        <v>2573</v>
      </c>
      <c r="B2529" s="1">
        <f t="shared" si="195"/>
        <v>6</v>
      </c>
      <c r="C2529" s="1">
        <f t="shared" si="196"/>
        <v>60324</v>
      </c>
      <c r="D2529" s="1">
        <f t="shared" si="197"/>
        <v>4166578</v>
      </c>
      <c r="F2529" s="1">
        <f t="shared" si="198"/>
        <v>4165878.9135617088</v>
      </c>
      <c r="H2529" s="5">
        <f t="shared" si="199"/>
        <v>1.6778431564013453E-4</v>
      </c>
    </row>
    <row r="2530" spans="1:8">
      <c r="A2530" s="3" t="s">
        <v>2574</v>
      </c>
      <c r="B2530" s="1">
        <f t="shared" si="195"/>
        <v>6</v>
      </c>
      <c r="C2530" s="1">
        <f t="shared" si="196"/>
        <v>60304</v>
      </c>
      <c r="D2530" s="1">
        <f t="shared" si="197"/>
        <v>4169126</v>
      </c>
      <c r="F2530" s="1">
        <f t="shared" si="198"/>
        <v>4168413.2467628079</v>
      </c>
      <c r="H2530" s="5">
        <f t="shared" si="199"/>
        <v>1.7095986957267622E-4</v>
      </c>
    </row>
    <row r="2531" spans="1:8">
      <c r="A2531" s="3" t="s">
        <v>2575</v>
      </c>
      <c r="B2531" s="1">
        <f t="shared" si="195"/>
        <v>6</v>
      </c>
      <c r="C2531" s="1">
        <f t="shared" si="196"/>
        <v>60284</v>
      </c>
      <c r="D2531" s="1">
        <f t="shared" si="197"/>
        <v>4171688</v>
      </c>
      <c r="F2531" s="1">
        <f t="shared" si="198"/>
        <v>4170948.2606278635</v>
      </c>
      <c r="H2531" s="5">
        <f t="shared" si="199"/>
        <v>1.7732375291165998E-4</v>
      </c>
    </row>
    <row r="2532" spans="1:8">
      <c r="A2532" s="3" t="s">
        <v>2576</v>
      </c>
      <c r="B2532" s="1">
        <f t="shared" si="195"/>
        <v>6</v>
      </c>
      <c r="C2532" s="1">
        <f t="shared" si="196"/>
        <v>60264</v>
      </c>
      <c r="D2532" s="1">
        <f t="shared" si="197"/>
        <v>4174237</v>
      </c>
      <c r="F2532" s="1">
        <f t="shared" si="198"/>
        <v>4173483.9555656062</v>
      </c>
      <c r="H2532" s="5">
        <f t="shared" si="199"/>
        <v>1.8040289384473285E-4</v>
      </c>
    </row>
    <row r="2533" spans="1:8">
      <c r="A2533" s="3" t="s">
        <v>2577</v>
      </c>
      <c r="B2533" s="1">
        <f t="shared" si="195"/>
        <v>6</v>
      </c>
      <c r="C2533" s="1">
        <f t="shared" si="196"/>
        <v>60244</v>
      </c>
      <c r="D2533" s="1">
        <f t="shared" si="197"/>
        <v>4176786</v>
      </c>
      <c r="F2533" s="1">
        <f t="shared" si="198"/>
        <v>4176020.331985136</v>
      </c>
      <c r="H2533" s="5">
        <f t="shared" si="199"/>
        <v>1.8331511714125923E-4</v>
      </c>
    </row>
    <row r="2534" spans="1:8">
      <c r="A2534" s="3" t="s">
        <v>2578</v>
      </c>
      <c r="B2534" s="1">
        <f t="shared" si="195"/>
        <v>6</v>
      </c>
      <c r="C2534" s="1">
        <f t="shared" si="196"/>
        <v>60224</v>
      </c>
      <c r="D2534" s="1">
        <f t="shared" si="197"/>
        <v>4179348</v>
      </c>
      <c r="F2534" s="1">
        <f t="shared" si="198"/>
        <v>4178557.3902959367</v>
      </c>
      <c r="H2534" s="5">
        <f t="shared" si="199"/>
        <v>1.8917058451779414E-4</v>
      </c>
    </row>
    <row r="2535" spans="1:8">
      <c r="A2535" s="3" t="s">
        <v>2579</v>
      </c>
      <c r="B2535" s="1">
        <f t="shared" si="195"/>
        <v>6</v>
      </c>
      <c r="C2535" s="1">
        <f t="shared" si="196"/>
        <v>60204</v>
      </c>
      <c r="D2535" s="1">
        <f t="shared" si="197"/>
        <v>4181897</v>
      </c>
      <c r="F2535" s="1">
        <f t="shared" si="198"/>
        <v>4181095.1309078699</v>
      </c>
      <c r="H2535" s="5">
        <f t="shared" si="199"/>
        <v>1.9174769061268182E-4</v>
      </c>
    </row>
    <row r="2536" spans="1:8">
      <c r="A2536" s="3" t="s">
        <v>2580</v>
      </c>
      <c r="B2536" s="1">
        <f t="shared" si="195"/>
        <v>6</v>
      </c>
      <c r="C2536" s="1">
        <f t="shared" si="196"/>
        <v>60184</v>
      </c>
      <c r="D2536" s="1">
        <f t="shared" si="197"/>
        <v>4184458</v>
      </c>
      <c r="F2536" s="1">
        <f t="shared" si="198"/>
        <v>4183633.5542311925</v>
      </c>
      <c r="H2536" s="5">
        <f t="shared" si="199"/>
        <v>1.9702570053458513E-4</v>
      </c>
    </row>
    <row r="2537" spans="1:8">
      <c r="A2537" s="3" t="s">
        <v>2581</v>
      </c>
      <c r="B2537" s="1">
        <f t="shared" si="195"/>
        <v>6</v>
      </c>
      <c r="C2537" s="1">
        <f t="shared" si="196"/>
        <v>60164</v>
      </c>
      <c r="D2537" s="1">
        <f t="shared" si="197"/>
        <v>4187007</v>
      </c>
      <c r="F2537" s="1">
        <f t="shared" si="198"/>
        <v>4186172.6606765259</v>
      </c>
      <c r="H2537" s="5">
        <f t="shared" si="199"/>
        <v>1.992686717443019E-4</v>
      </c>
    </row>
    <row r="2538" spans="1:8">
      <c r="A2538" s="3" t="s">
        <v>2582</v>
      </c>
      <c r="B2538" s="1">
        <f t="shared" si="195"/>
        <v>6</v>
      </c>
      <c r="C2538" s="1">
        <f t="shared" si="196"/>
        <v>60144</v>
      </c>
      <c r="D2538" s="1">
        <f t="shared" si="197"/>
        <v>4189556</v>
      </c>
      <c r="F2538" s="1">
        <f t="shared" si="198"/>
        <v>4188712.4506548918</v>
      </c>
      <c r="H2538" s="5">
        <f t="shared" si="199"/>
        <v>2.0134576196337149E-4</v>
      </c>
    </row>
    <row r="2539" spans="1:8">
      <c r="A2539" s="3" t="s">
        <v>2583</v>
      </c>
      <c r="B2539" s="1">
        <f t="shared" si="195"/>
        <v>6</v>
      </c>
      <c r="C2539" s="1">
        <f t="shared" si="196"/>
        <v>60124</v>
      </c>
      <c r="D2539" s="1">
        <f t="shared" si="197"/>
        <v>4192118</v>
      </c>
      <c r="F2539" s="1">
        <f t="shared" si="198"/>
        <v>4191252.9245776907</v>
      </c>
      <c r="H2539" s="5">
        <f t="shared" si="199"/>
        <v>2.0635760308019456E-4</v>
      </c>
    </row>
    <row r="2540" spans="1:8">
      <c r="A2540" s="3" t="s">
        <v>2584</v>
      </c>
      <c r="B2540" s="1">
        <f t="shared" si="195"/>
        <v>6</v>
      </c>
      <c r="C2540" s="1">
        <f t="shared" si="196"/>
        <v>60104</v>
      </c>
      <c r="D2540" s="1">
        <f t="shared" si="197"/>
        <v>4194667</v>
      </c>
      <c r="F2540" s="1">
        <f t="shared" si="198"/>
        <v>4193794.082856698</v>
      </c>
      <c r="H2540" s="5">
        <f t="shared" si="199"/>
        <v>2.0810165462527497E-4</v>
      </c>
    </row>
    <row r="2541" spans="1:8">
      <c r="A2541" s="3" t="s">
        <v>2585</v>
      </c>
      <c r="B2541" s="1">
        <f t="shared" si="195"/>
        <v>6</v>
      </c>
      <c r="C2541" s="1">
        <f t="shared" si="196"/>
        <v>60084</v>
      </c>
      <c r="D2541" s="1">
        <f t="shared" si="197"/>
        <v>4197229</v>
      </c>
      <c r="F2541" s="1">
        <f t="shared" si="198"/>
        <v>4196335.9259040952</v>
      </c>
      <c r="H2541" s="5">
        <f t="shared" si="199"/>
        <v>2.1277707170726855E-4</v>
      </c>
    </row>
    <row r="2542" spans="1:8">
      <c r="A2542" s="3" t="s">
        <v>2586</v>
      </c>
      <c r="B2542" s="1">
        <f t="shared" si="195"/>
        <v>6</v>
      </c>
      <c r="C2542" s="1">
        <f t="shared" si="196"/>
        <v>60064</v>
      </c>
      <c r="D2542" s="1">
        <f t="shared" si="197"/>
        <v>4199777</v>
      </c>
      <c r="F2542" s="1">
        <f t="shared" si="198"/>
        <v>4198878.4541324219</v>
      </c>
      <c r="H2542" s="5">
        <f t="shared" si="199"/>
        <v>2.1395085205193668E-4</v>
      </c>
    </row>
    <row r="2543" spans="1:8">
      <c r="A2543" s="3" t="s">
        <v>2587</v>
      </c>
      <c r="B2543" s="1">
        <f t="shared" si="195"/>
        <v>6</v>
      </c>
      <c r="C2543" s="1">
        <f t="shared" si="196"/>
        <v>60044</v>
      </c>
      <c r="D2543" s="1">
        <f t="shared" si="197"/>
        <v>4202326</v>
      </c>
      <c r="F2543" s="1">
        <f t="shared" si="198"/>
        <v>4201421.6679546321</v>
      </c>
      <c r="H2543" s="5">
        <f t="shared" si="199"/>
        <v>2.1519797497098487E-4</v>
      </c>
    </row>
    <row r="2544" spans="1:8">
      <c r="A2544" s="3" t="s">
        <v>2588</v>
      </c>
      <c r="B2544" s="1">
        <f t="shared" si="195"/>
        <v>6</v>
      </c>
      <c r="C2544" s="1">
        <f t="shared" si="196"/>
        <v>60024</v>
      </c>
      <c r="D2544" s="1">
        <f t="shared" si="197"/>
        <v>4204888</v>
      </c>
      <c r="F2544" s="1">
        <f t="shared" si="198"/>
        <v>4203965.5677840421</v>
      </c>
      <c r="H2544" s="5">
        <f t="shared" si="199"/>
        <v>2.1937141154720468E-4</v>
      </c>
    </row>
    <row r="2545" spans="1:8">
      <c r="A2545" s="3" t="s">
        <v>2589</v>
      </c>
      <c r="B2545" s="1">
        <f t="shared" si="195"/>
        <v>6</v>
      </c>
      <c r="C2545" s="1">
        <f t="shared" si="196"/>
        <v>60004</v>
      </c>
      <c r="D2545" s="1">
        <f t="shared" si="197"/>
        <v>4207437</v>
      </c>
      <c r="F2545" s="1">
        <f t="shared" si="198"/>
        <v>4206510.1540343743</v>
      </c>
      <c r="H2545" s="5">
        <f t="shared" si="199"/>
        <v>2.2028754456114691E-4</v>
      </c>
    </row>
    <row r="2546" spans="1:8">
      <c r="A2546" s="3" t="s">
        <v>2590</v>
      </c>
      <c r="B2546" s="1">
        <f t="shared" si="195"/>
        <v>6</v>
      </c>
      <c r="C2546" s="1">
        <f t="shared" si="196"/>
        <v>59984</v>
      </c>
      <c r="D2546" s="1">
        <f t="shared" si="197"/>
        <v>4209986</v>
      </c>
      <c r="F2546" s="1">
        <f t="shared" si="198"/>
        <v>4209055.4271197272</v>
      </c>
      <c r="H2546" s="5">
        <f t="shared" si="199"/>
        <v>2.2103942394885719E-4</v>
      </c>
    </row>
    <row r="2547" spans="1:8">
      <c r="A2547" s="3" t="s">
        <v>2591</v>
      </c>
      <c r="B2547" s="1">
        <f t="shared" si="195"/>
        <v>6</v>
      </c>
      <c r="C2547" s="1">
        <f t="shared" si="196"/>
        <v>59964</v>
      </c>
      <c r="D2547" s="1">
        <f t="shared" si="197"/>
        <v>4212548</v>
      </c>
      <c r="F2547" s="1">
        <f t="shared" si="198"/>
        <v>4211601.3874545861</v>
      </c>
      <c r="H2547" s="5">
        <f t="shared" si="199"/>
        <v>2.2471258378869427E-4</v>
      </c>
    </row>
    <row r="2548" spans="1:8">
      <c r="A2548" s="3" t="s">
        <v>2592</v>
      </c>
      <c r="B2548" s="1">
        <f t="shared" si="195"/>
        <v>6</v>
      </c>
      <c r="C2548" s="1">
        <f t="shared" si="196"/>
        <v>59944</v>
      </c>
      <c r="D2548" s="1">
        <f t="shared" si="197"/>
        <v>4215096</v>
      </c>
      <c r="F2548" s="1">
        <f t="shared" si="198"/>
        <v>4214148.0354538336</v>
      </c>
      <c r="H2548" s="5">
        <f t="shared" si="199"/>
        <v>2.2489749845943256E-4</v>
      </c>
    </row>
    <row r="2549" spans="1:8">
      <c r="A2549" s="3" t="s">
        <v>2593</v>
      </c>
      <c r="B2549" s="1">
        <f t="shared" si="195"/>
        <v>6</v>
      </c>
      <c r="C2549" s="1">
        <f t="shared" si="196"/>
        <v>59924</v>
      </c>
      <c r="D2549" s="1">
        <f t="shared" si="197"/>
        <v>4217658</v>
      </c>
      <c r="F2549" s="1">
        <f t="shared" si="198"/>
        <v>4216695.3715327363</v>
      </c>
      <c r="H2549" s="5">
        <f t="shared" si="199"/>
        <v>2.2823767770256714E-4</v>
      </c>
    </row>
    <row r="2550" spans="1:8">
      <c r="A2550" s="3" t="s">
        <v>2594</v>
      </c>
      <c r="B2550" s="1">
        <f t="shared" si="195"/>
        <v>6</v>
      </c>
      <c r="C2550" s="1">
        <f t="shared" si="196"/>
        <v>59904</v>
      </c>
      <c r="D2550" s="1">
        <f t="shared" si="197"/>
        <v>4220207</v>
      </c>
      <c r="F2550" s="1">
        <f t="shared" si="198"/>
        <v>4219243.3961069481</v>
      </c>
      <c r="H2550" s="5">
        <f t="shared" si="199"/>
        <v>2.2833095463133804E-4</v>
      </c>
    </row>
    <row r="2551" spans="1:8">
      <c r="A2551" s="3" t="s">
        <v>2595</v>
      </c>
      <c r="B2551" s="1">
        <f t="shared" si="195"/>
        <v>6</v>
      </c>
      <c r="C2551" s="1">
        <f t="shared" si="196"/>
        <v>59884</v>
      </c>
      <c r="D2551" s="1">
        <f t="shared" si="197"/>
        <v>4222756</v>
      </c>
      <c r="F2551" s="1">
        <f t="shared" si="198"/>
        <v>4221792.1095925197</v>
      </c>
      <c r="H2551" s="5">
        <f t="shared" si="199"/>
        <v>2.2826097635769141E-4</v>
      </c>
    </row>
    <row r="2552" spans="1:8">
      <c r="A2552" s="3" t="s">
        <v>2596</v>
      </c>
      <c r="B2552" s="1">
        <f t="shared" si="195"/>
        <v>6</v>
      </c>
      <c r="C2552" s="1">
        <f t="shared" si="196"/>
        <v>59864</v>
      </c>
      <c r="D2552" s="1">
        <f t="shared" si="197"/>
        <v>4225318</v>
      </c>
      <c r="F2552" s="1">
        <f t="shared" si="198"/>
        <v>4224341.5124058826</v>
      </c>
      <c r="H2552" s="5">
        <f t="shared" si="199"/>
        <v>2.3110392972017975E-4</v>
      </c>
    </row>
    <row r="2553" spans="1:8">
      <c r="A2553" s="3" t="s">
        <v>2597</v>
      </c>
      <c r="B2553" s="1">
        <f t="shared" si="195"/>
        <v>6</v>
      </c>
      <c r="C2553" s="1">
        <f t="shared" si="196"/>
        <v>59844</v>
      </c>
      <c r="D2553" s="1">
        <f t="shared" si="197"/>
        <v>4227867</v>
      </c>
      <c r="F2553" s="1">
        <f t="shared" si="198"/>
        <v>4226891.6049638651</v>
      </c>
      <c r="H2553" s="5">
        <f t="shared" si="199"/>
        <v>2.3070617787524273E-4</v>
      </c>
    </row>
    <row r="2554" spans="1:8">
      <c r="A2554" s="3" t="s">
        <v>2598</v>
      </c>
      <c r="B2554" s="1">
        <f t="shared" si="195"/>
        <v>6</v>
      </c>
      <c r="C2554" s="1">
        <f t="shared" si="196"/>
        <v>59824</v>
      </c>
      <c r="D2554" s="1">
        <f t="shared" si="197"/>
        <v>4230428</v>
      </c>
      <c r="F2554" s="1">
        <f t="shared" si="198"/>
        <v>4229442.3876836896</v>
      </c>
      <c r="H2554" s="5">
        <f t="shared" si="199"/>
        <v>2.3298170216120111E-4</v>
      </c>
    </row>
    <row r="2555" spans="1:8">
      <c r="A2555" s="3" t="s">
        <v>2599</v>
      </c>
      <c r="B2555" s="1">
        <f t="shared" si="195"/>
        <v>6</v>
      </c>
      <c r="C2555" s="1">
        <f t="shared" si="196"/>
        <v>59804</v>
      </c>
      <c r="D2555" s="1">
        <f t="shared" si="197"/>
        <v>4232977</v>
      </c>
      <c r="F2555" s="1">
        <f t="shared" si="198"/>
        <v>4231993.8609829638</v>
      </c>
      <c r="H2555" s="5">
        <f t="shared" si="199"/>
        <v>2.322571129104138E-4</v>
      </c>
    </row>
    <row r="2556" spans="1:8">
      <c r="A2556" s="3" t="s">
        <v>2600</v>
      </c>
      <c r="B2556" s="1">
        <f t="shared" si="195"/>
        <v>6</v>
      </c>
      <c r="C2556" s="1">
        <f t="shared" si="196"/>
        <v>59784</v>
      </c>
      <c r="D2556" s="1">
        <f t="shared" si="197"/>
        <v>4235526</v>
      </c>
      <c r="F2556" s="1">
        <f t="shared" si="198"/>
        <v>4234546.0252796989</v>
      </c>
      <c r="H2556" s="5">
        <f t="shared" si="199"/>
        <v>2.3137025254976751E-4</v>
      </c>
    </row>
    <row r="2557" spans="1:8">
      <c r="A2557" s="3" t="s">
        <v>2601</v>
      </c>
      <c r="B2557" s="1">
        <f t="shared" si="195"/>
        <v>6</v>
      </c>
      <c r="C2557" s="1">
        <f t="shared" si="196"/>
        <v>59764</v>
      </c>
      <c r="D2557" s="1">
        <f t="shared" si="197"/>
        <v>4238088</v>
      </c>
      <c r="F2557" s="1">
        <f t="shared" si="198"/>
        <v>4237098.8809922822</v>
      </c>
      <c r="H2557" s="5">
        <f t="shared" si="199"/>
        <v>2.333880296298279E-4</v>
      </c>
    </row>
    <row r="2558" spans="1:8">
      <c r="A2558" s="3" t="s">
        <v>2602</v>
      </c>
      <c r="B2558" s="1">
        <f t="shared" si="195"/>
        <v>6</v>
      </c>
      <c r="C2558" s="1">
        <f t="shared" si="196"/>
        <v>59744</v>
      </c>
      <c r="D2558" s="1">
        <f t="shared" si="197"/>
        <v>4240637</v>
      </c>
      <c r="F2558" s="1">
        <f t="shared" si="198"/>
        <v>4239652.4285395034</v>
      </c>
      <c r="H2558" s="5">
        <f t="shared" si="199"/>
        <v>2.3217536905343096E-4</v>
      </c>
    </row>
    <row r="2559" spans="1:8">
      <c r="A2559" s="3" t="s">
        <v>2603</v>
      </c>
      <c r="B2559" s="1">
        <f t="shared" si="195"/>
        <v>6</v>
      </c>
      <c r="C2559" s="1">
        <f t="shared" si="196"/>
        <v>59724</v>
      </c>
      <c r="D2559" s="1">
        <f t="shared" si="197"/>
        <v>4243186</v>
      </c>
      <c r="F2559" s="1">
        <f t="shared" si="198"/>
        <v>4242206.6683405563</v>
      </c>
      <c r="H2559" s="5">
        <f t="shared" si="199"/>
        <v>2.3080102061132283E-4</v>
      </c>
    </row>
    <row r="2560" spans="1:8">
      <c r="A2560" s="3" t="s">
        <v>2604</v>
      </c>
      <c r="B2560" s="1">
        <f t="shared" si="195"/>
        <v>6</v>
      </c>
      <c r="C2560" s="1">
        <f t="shared" si="196"/>
        <v>59704</v>
      </c>
      <c r="D2560" s="1">
        <f t="shared" si="197"/>
        <v>4245748</v>
      </c>
      <c r="F2560" s="1">
        <f t="shared" si="198"/>
        <v>4244761.6008150103</v>
      </c>
      <c r="H2560" s="5">
        <f t="shared" si="199"/>
        <v>2.3232636157156358E-4</v>
      </c>
    </row>
    <row r="2561" spans="1:8">
      <c r="A2561" s="3" t="s">
        <v>2605</v>
      </c>
      <c r="B2561" s="1">
        <f t="shared" si="195"/>
        <v>6</v>
      </c>
      <c r="C2561" s="1">
        <f t="shared" si="196"/>
        <v>59684</v>
      </c>
      <c r="D2561" s="1">
        <f t="shared" si="197"/>
        <v>4248296</v>
      </c>
      <c r="F2561" s="1">
        <f t="shared" si="198"/>
        <v>4247317.2263828442</v>
      </c>
      <c r="H2561" s="5">
        <f t="shared" si="199"/>
        <v>2.3039204828379425E-4</v>
      </c>
    </row>
    <row r="2562" spans="1:8">
      <c r="A2562" s="3" t="s">
        <v>2606</v>
      </c>
      <c r="B2562" s="1">
        <f t="shared" si="195"/>
        <v>6</v>
      </c>
      <c r="C2562" s="1">
        <f t="shared" si="196"/>
        <v>59664</v>
      </c>
      <c r="D2562" s="1">
        <f t="shared" si="197"/>
        <v>4250858</v>
      </c>
      <c r="F2562" s="1">
        <f t="shared" si="198"/>
        <v>4249873.5454644207</v>
      </c>
      <c r="H2562" s="5">
        <f t="shared" si="199"/>
        <v>2.3158960745790823E-4</v>
      </c>
    </row>
    <row r="2563" spans="1:8">
      <c r="A2563" s="3" t="s">
        <v>2607</v>
      </c>
      <c r="B2563" s="1">
        <f t="shared" si="195"/>
        <v>6</v>
      </c>
      <c r="C2563" s="1">
        <f t="shared" si="196"/>
        <v>59644</v>
      </c>
      <c r="D2563" s="1">
        <f t="shared" si="197"/>
        <v>4253407</v>
      </c>
      <c r="F2563" s="1">
        <f t="shared" si="198"/>
        <v>4252430.5584805124</v>
      </c>
      <c r="H2563" s="5">
        <f t="shared" si="199"/>
        <v>2.2956691412029208E-4</v>
      </c>
    </row>
    <row r="2564" spans="1:8">
      <c r="A2564" s="3" t="s">
        <v>2608</v>
      </c>
      <c r="B2564" s="1">
        <f t="shared" ref="B2564:B2627" si="200">IF(ISERROR(SEARCH(" ",A2564)), 0, SEARCH(" ",A2564))</f>
        <v>6</v>
      </c>
      <c r="C2564" s="1">
        <f t="shared" ref="C2564:C2627" si="201">IF(0=B2564,-1,LEFT(A2564,B2564-1)+0)</f>
        <v>59624</v>
      </c>
      <c r="D2564" s="1">
        <f t="shared" ref="D2564:D2627" si="202">IF(B2564=0,-1,RIGHT(A2564,LEN(A2564)-B2564)+0)</f>
        <v>4255956</v>
      </c>
      <c r="F2564" s="1">
        <f t="shared" ref="F2564:F2627" si="203">IF(C2564&lt;0,443300000,44330*(1-POWER(C2564/$A$1,1/5.255))*1000)</f>
        <v>4254988.2658522734</v>
      </c>
      <c r="H2564" s="5">
        <f t="shared" ref="H2564:H2627" si="204">IF(D2564&gt;0,ABS((F2564-D2564)/D2564),0)</f>
        <v>2.2738349450195401E-4</v>
      </c>
    </row>
    <row r="2565" spans="1:8">
      <c r="A2565" s="3" t="s">
        <v>2609</v>
      </c>
      <c r="B2565" s="1">
        <f t="shared" si="200"/>
        <v>6</v>
      </c>
      <c r="C2565" s="1">
        <f t="shared" si="201"/>
        <v>59604</v>
      </c>
      <c r="D2565" s="1">
        <f t="shared" si="202"/>
        <v>4258518</v>
      </c>
      <c r="F2565" s="1">
        <f t="shared" si="203"/>
        <v>4257546.668001269</v>
      </c>
      <c r="H2565" s="5">
        <f t="shared" si="204"/>
        <v>2.2809155643606759E-4</v>
      </c>
    </row>
    <row r="2566" spans="1:8">
      <c r="A2566" s="3" t="s">
        <v>2610</v>
      </c>
      <c r="B2566" s="1">
        <f t="shared" si="200"/>
        <v>6</v>
      </c>
      <c r="C2566" s="1">
        <f t="shared" si="201"/>
        <v>59584</v>
      </c>
      <c r="D2566" s="1">
        <f t="shared" si="202"/>
        <v>4261067</v>
      </c>
      <c r="F2566" s="1">
        <f t="shared" si="203"/>
        <v>4260105.7653494477</v>
      </c>
      <c r="H2566" s="5">
        <f t="shared" si="204"/>
        <v>2.255854344820846E-4</v>
      </c>
    </row>
    <row r="2567" spans="1:8">
      <c r="A2567" s="3" t="s">
        <v>2611</v>
      </c>
      <c r="B2567" s="1">
        <f t="shared" si="200"/>
        <v>6</v>
      </c>
      <c r="C2567" s="1">
        <f t="shared" si="201"/>
        <v>59564</v>
      </c>
      <c r="D2567" s="1">
        <f t="shared" si="202"/>
        <v>4263628</v>
      </c>
      <c r="F2567" s="1">
        <f t="shared" si="203"/>
        <v>4262665.558319171</v>
      </c>
      <c r="H2567" s="5">
        <f t="shared" si="204"/>
        <v>2.2573303318888061E-4</v>
      </c>
    </row>
    <row r="2568" spans="1:8">
      <c r="A2568" s="3" t="s">
        <v>2612</v>
      </c>
      <c r="B2568" s="1">
        <f t="shared" si="200"/>
        <v>6</v>
      </c>
      <c r="C2568" s="1">
        <f t="shared" si="201"/>
        <v>59544</v>
      </c>
      <c r="D2568" s="1">
        <f t="shared" si="202"/>
        <v>4266177</v>
      </c>
      <c r="F2568" s="1">
        <f t="shared" si="203"/>
        <v>4265226.0473331856</v>
      </c>
      <c r="H2568" s="5">
        <f t="shared" si="204"/>
        <v>2.2290511312925813E-4</v>
      </c>
    </row>
    <row r="2569" spans="1:8">
      <c r="A2569" s="3" t="s">
        <v>2613</v>
      </c>
      <c r="B2569" s="1">
        <f t="shared" si="200"/>
        <v>6</v>
      </c>
      <c r="C2569" s="1">
        <f t="shared" si="201"/>
        <v>59524</v>
      </c>
      <c r="D2569" s="1">
        <f t="shared" si="202"/>
        <v>4268726</v>
      </c>
      <c r="F2569" s="1">
        <f t="shared" si="203"/>
        <v>4267787.2328146454</v>
      </c>
      <c r="H2569" s="5">
        <f t="shared" si="204"/>
        <v>2.1991741455286784E-4</v>
      </c>
    </row>
    <row r="2570" spans="1:8">
      <c r="A2570" s="3" t="s">
        <v>2614</v>
      </c>
      <c r="B2570" s="1">
        <f t="shared" si="200"/>
        <v>6</v>
      </c>
      <c r="C2570" s="1">
        <f t="shared" si="201"/>
        <v>59504</v>
      </c>
      <c r="D2570" s="1">
        <f t="shared" si="202"/>
        <v>4271288</v>
      </c>
      <c r="F2570" s="1">
        <f t="shared" si="203"/>
        <v>4270349.1151870955</v>
      </c>
      <c r="H2570" s="5">
        <f t="shared" si="204"/>
        <v>2.198130430222738E-4</v>
      </c>
    </row>
    <row r="2571" spans="1:8">
      <c r="A2571" s="3" t="s">
        <v>2615</v>
      </c>
      <c r="B2571" s="1">
        <f t="shared" si="200"/>
        <v>6</v>
      </c>
      <c r="C2571" s="1">
        <f t="shared" si="201"/>
        <v>59484</v>
      </c>
      <c r="D2571" s="1">
        <f t="shared" si="202"/>
        <v>4273837</v>
      </c>
      <c r="F2571" s="1">
        <f t="shared" si="203"/>
        <v>4272911.6948745018</v>
      </c>
      <c r="H2571" s="5">
        <f t="shared" si="204"/>
        <v>2.1650454275589192E-4</v>
      </c>
    </row>
    <row r="2572" spans="1:8">
      <c r="A2572" s="3" t="s">
        <v>2616</v>
      </c>
      <c r="B2572" s="1">
        <f t="shared" si="200"/>
        <v>6</v>
      </c>
      <c r="C2572" s="1">
        <f t="shared" si="201"/>
        <v>59464</v>
      </c>
      <c r="D2572" s="1">
        <f t="shared" si="202"/>
        <v>4276386</v>
      </c>
      <c r="F2572" s="1">
        <f t="shared" si="203"/>
        <v>4275474.9723011972</v>
      </c>
      <c r="H2572" s="5">
        <f t="shared" si="204"/>
        <v>2.130368256754095E-4</v>
      </c>
    </row>
    <row r="2573" spans="1:8">
      <c r="A2573" s="3" t="s">
        <v>2617</v>
      </c>
      <c r="B2573" s="1">
        <f t="shared" si="200"/>
        <v>6</v>
      </c>
      <c r="C2573" s="1">
        <f t="shared" si="201"/>
        <v>59444</v>
      </c>
      <c r="D2573" s="1">
        <f t="shared" si="202"/>
        <v>4278947</v>
      </c>
      <c r="F2573" s="1">
        <f t="shared" si="203"/>
        <v>4278038.9478919441</v>
      </c>
      <c r="H2573" s="5">
        <f t="shared" si="204"/>
        <v>2.122139180634656E-4</v>
      </c>
    </row>
    <row r="2574" spans="1:8">
      <c r="A2574" s="3" t="s">
        <v>2618</v>
      </c>
      <c r="B2574" s="1">
        <f t="shared" si="200"/>
        <v>6</v>
      </c>
      <c r="C2574" s="1">
        <f t="shared" si="201"/>
        <v>59424</v>
      </c>
      <c r="D2574" s="1">
        <f t="shared" si="202"/>
        <v>4281496</v>
      </c>
      <c r="F2574" s="1">
        <f t="shared" si="203"/>
        <v>4280603.6220718976</v>
      </c>
      <c r="H2574" s="5">
        <f t="shared" si="204"/>
        <v>2.0842666397501925E-4</v>
      </c>
    </row>
    <row r="2575" spans="1:8">
      <c r="A2575" s="3" t="s">
        <v>2619</v>
      </c>
      <c r="B2575" s="1">
        <f t="shared" si="200"/>
        <v>6</v>
      </c>
      <c r="C2575" s="1">
        <f t="shared" si="201"/>
        <v>59404</v>
      </c>
      <c r="D2575" s="1">
        <f t="shared" si="202"/>
        <v>4284058</v>
      </c>
      <c r="F2575" s="1">
        <f t="shared" si="203"/>
        <v>4283168.995266608</v>
      </c>
      <c r="H2575" s="5">
        <f t="shared" si="204"/>
        <v>2.0751463528085695E-4</v>
      </c>
    </row>
    <row r="2576" spans="1:8">
      <c r="A2576" s="3" t="s">
        <v>2620</v>
      </c>
      <c r="B2576" s="1">
        <f t="shared" si="200"/>
        <v>6</v>
      </c>
      <c r="C2576" s="1">
        <f t="shared" si="201"/>
        <v>59384</v>
      </c>
      <c r="D2576" s="1">
        <f t="shared" si="202"/>
        <v>4286607</v>
      </c>
      <c r="F2576" s="1">
        <f t="shared" si="203"/>
        <v>4285735.0679020435</v>
      </c>
      <c r="H2576" s="5">
        <f t="shared" si="204"/>
        <v>2.0340845287579156E-4</v>
      </c>
    </row>
    <row r="2577" spans="1:8">
      <c r="A2577" s="3" t="s">
        <v>2621</v>
      </c>
      <c r="B2577" s="1">
        <f t="shared" si="200"/>
        <v>6</v>
      </c>
      <c r="C2577" s="1">
        <f t="shared" si="201"/>
        <v>59364</v>
      </c>
      <c r="D2577" s="1">
        <f t="shared" si="202"/>
        <v>4289156</v>
      </c>
      <c r="F2577" s="1">
        <f t="shared" si="203"/>
        <v>4288301.840404558</v>
      </c>
      <c r="H2577" s="5">
        <f t="shared" si="204"/>
        <v>1.9914397971116101E-4</v>
      </c>
    </row>
    <row r="2578" spans="1:8">
      <c r="A2578" s="3" t="s">
        <v>2622</v>
      </c>
      <c r="B2578" s="1">
        <f t="shared" si="200"/>
        <v>6</v>
      </c>
      <c r="C2578" s="1">
        <f t="shared" si="201"/>
        <v>59344</v>
      </c>
      <c r="D2578" s="1">
        <f t="shared" si="202"/>
        <v>4291718</v>
      </c>
      <c r="F2578" s="1">
        <f t="shared" si="203"/>
        <v>4290869.3132009199</v>
      </c>
      <c r="H2578" s="5">
        <f t="shared" si="204"/>
        <v>1.9774989854415203E-4</v>
      </c>
    </row>
    <row r="2579" spans="1:8">
      <c r="A2579" s="3" t="s">
        <v>2623</v>
      </c>
      <c r="B2579" s="1">
        <f t="shared" si="200"/>
        <v>6</v>
      </c>
      <c r="C2579" s="1">
        <f t="shared" si="201"/>
        <v>59324</v>
      </c>
      <c r="D2579" s="1">
        <f t="shared" si="202"/>
        <v>4294266</v>
      </c>
      <c r="F2579" s="1">
        <f t="shared" si="203"/>
        <v>4293437.4867182961</v>
      </c>
      <c r="H2579" s="5">
        <f t="shared" si="204"/>
        <v>1.9293478366359389E-4</v>
      </c>
    </row>
    <row r="2580" spans="1:8">
      <c r="A2580" s="3" t="s">
        <v>2624</v>
      </c>
      <c r="B2580" s="1">
        <f t="shared" si="200"/>
        <v>6</v>
      </c>
      <c r="C2580" s="1">
        <f t="shared" si="201"/>
        <v>59304</v>
      </c>
      <c r="D2580" s="1">
        <f t="shared" si="202"/>
        <v>4296828</v>
      </c>
      <c r="F2580" s="1">
        <f t="shared" si="203"/>
        <v>4296006.361384267</v>
      </c>
      <c r="H2580" s="5">
        <f t="shared" si="204"/>
        <v>1.9121980580395878E-4</v>
      </c>
    </row>
    <row r="2581" spans="1:8">
      <c r="A2581" s="3" t="s">
        <v>2625</v>
      </c>
      <c r="B2581" s="1">
        <f t="shared" si="200"/>
        <v>6</v>
      </c>
      <c r="C2581" s="1">
        <f t="shared" si="201"/>
        <v>59284</v>
      </c>
      <c r="D2581" s="1">
        <f t="shared" si="202"/>
        <v>4299377</v>
      </c>
      <c r="F2581" s="1">
        <f t="shared" si="203"/>
        <v>4298575.937626807</v>
      </c>
      <c r="H2581" s="5">
        <f t="shared" si="204"/>
        <v>1.863205699786227E-4</v>
      </c>
    </row>
    <row r="2582" spans="1:8">
      <c r="A2582" s="3" t="s">
        <v>2626</v>
      </c>
      <c r="B2582" s="1">
        <f t="shared" si="200"/>
        <v>6</v>
      </c>
      <c r="C2582" s="1">
        <f t="shared" si="201"/>
        <v>59264</v>
      </c>
      <c r="D2582" s="1">
        <f t="shared" si="202"/>
        <v>4301926</v>
      </c>
      <c r="F2582" s="1">
        <f t="shared" si="203"/>
        <v>4301146.2158743022</v>
      </c>
      <c r="H2582" s="5">
        <f t="shared" si="204"/>
        <v>1.812639561205374E-4</v>
      </c>
    </row>
    <row r="2583" spans="1:8">
      <c r="A2583" s="3" t="s">
        <v>2627</v>
      </c>
      <c r="B2583" s="1">
        <f t="shared" si="200"/>
        <v>6</v>
      </c>
      <c r="C2583" s="1">
        <f t="shared" si="201"/>
        <v>59244</v>
      </c>
      <c r="D2583" s="1">
        <f t="shared" si="202"/>
        <v>4304488</v>
      </c>
      <c r="F2583" s="1">
        <f t="shared" si="203"/>
        <v>4303717.1965555521</v>
      </c>
      <c r="H2583" s="5">
        <f t="shared" si="204"/>
        <v>1.7906971617714514E-4</v>
      </c>
    </row>
    <row r="2584" spans="1:8">
      <c r="A2584" s="3" t="s">
        <v>2628</v>
      </c>
      <c r="B2584" s="1">
        <f t="shared" si="200"/>
        <v>6</v>
      </c>
      <c r="C2584" s="1">
        <f t="shared" si="201"/>
        <v>59224</v>
      </c>
      <c r="D2584" s="1">
        <f t="shared" si="202"/>
        <v>4307037</v>
      </c>
      <c r="F2584" s="1">
        <f t="shared" si="203"/>
        <v>4306288.8800997427</v>
      </c>
      <c r="H2584" s="5">
        <f t="shared" si="204"/>
        <v>1.7369711480475479E-4</v>
      </c>
    </row>
    <row r="2585" spans="1:8">
      <c r="A2585" s="3" t="s">
        <v>2629</v>
      </c>
      <c r="B2585" s="1">
        <f t="shared" si="200"/>
        <v>6</v>
      </c>
      <c r="C2585" s="1">
        <f t="shared" si="201"/>
        <v>59204</v>
      </c>
      <c r="D2585" s="1">
        <f t="shared" si="202"/>
        <v>4309585</v>
      </c>
      <c r="F2585" s="1">
        <f t="shared" si="203"/>
        <v>4308861.2669364884</v>
      </c>
      <c r="H2585" s="5">
        <f t="shared" si="204"/>
        <v>1.6793567443536918E-4</v>
      </c>
    </row>
    <row r="2586" spans="1:8">
      <c r="A2586" s="3" t="s">
        <v>2630</v>
      </c>
      <c r="B2586" s="1">
        <f t="shared" si="200"/>
        <v>6</v>
      </c>
      <c r="C2586" s="1">
        <f t="shared" si="201"/>
        <v>59184</v>
      </c>
      <c r="D2586" s="1">
        <f t="shared" si="202"/>
        <v>4312147</v>
      </c>
      <c r="F2586" s="1">
        <f t="shared" si="203"/>
        <v>4311434.3574958015</v>
      </c>
      <c r="H2586" s="5">
        <f t="shared" si="204"/>
        <v>1.6526396344987234E-4</v>
      </c>
    </row>
    <row r="2587" spans="1:8">
      <c r="A2587" s="3" t="s">
        <v>2631</v>
      </c>
      <c r="B2587" s="1">
        <f t="shared" si="200"/>
        <v>6</v>
      </c>
      <c r="C2587" s="1">
        <f t="shared" si="201"/>
        <v>59164</v>
      </c>
      <c r="D2587" s="1">
        <f t="shared" si="202"/>
        <v>4314696</v>
      </c>
      <c r="F2587" s="1">
        <f t="shared" si="203"/>
        <v>4314008.1522081019</v>
      </c>
      <c r="H2587" s="5">
        <f t="shared" si="204"/>
        <v>1.5941975793846527E-4</v>
      </c>
    </row>
    <row r="2588" spans="1:8">
      <c r="A2588" s="3" t="s">
        <v>2632</v>
      </c>
      <c r="B2588" s="1">
        <f t="shared" si="200"/>
        <v>6</v>
      </c>
      <c r="C2588" s="1">
        <f t="shared" si="201"/>
        <v>59144</v>
      </c>
      <c r="D2588" s="1">
        <f t="shared" si="202"/>
        <v>4317258</v>
      </c>
      <c r="F2588" s="1">
        <f t="shared" si="203"/>
        <v>4316582.6515042176</v>
      </c>
      <c r="H2588" s="5">
        <f t="shared" si="204"/>
        <v>1.5642995989175373E-4</v>
      </c>
    </row>
    <row r="2589" spans="1:8">
      <c r="A2589" s="3" t="s">
        <v>2633</v>
      </c>
      <c r="B2589" s="1">
        <f t="shared" si="200"/>
        <v>6</v>
      </c>
      <c r="C2589" s="1">
        <f t="shared" si="201"/>
        <v>59124</v>
      </c>
      <c r="D2589" s="1">
        <f t="shared" si="202"/>
        <v>4319807</v>
      </c>
      <c r="F2589" s="1">
        <f t="shared" si="203"/>
        <v>4319157.8558153957</v>
      </c>
      <c r="H2589" s="5">
        <f t="shared" si="204"/>
        <v>1.5027157106886654E-4</v>
      </c>
    </row>
    <row r="2590" spans="1:8">
      <c r="A2590" s="3" t="s">
        <v>2634</v>
      </c>
      <c r="B2590" s="1">
        <f t="shared" si="200"/>
        <v>6</v>
      </c>
      <c r="C2590" s="1">
        <f t="shared" si="201"/>
        <v>59104</v>
      </c>
      <c r="D2590" s="1">
        <f t="shared" si="202"/>
        <v>4322356</v>
      </c>
      <c r="F2590" s="1">
        <f t="shared" si="203"/>
        <v>4321733.7655732827</v>
      </c>
      <c r="H2590" s="5">
        <f t="shared" si="204"/>
        <v>1.4395723691368176E-4</v>
      </c>
    </row>
    <row r="2591" spans="1:8">
      <c r="A2591" s="3" t="s">
        <v>2635</v>
      </c>
      <c r="B2591" s="1">
        <f t="shared" si="200"/>
        <v>6</v>
      </c>
      <c r="C2591" s="1">
        <f t="shared" si="201"/>
        <v>59084</v>
      </c>
      <c r="D2591" s="1">
        <f t="shared" si="202"/>
        <v>4324917</v>
      </c>
      <c r="F2591" s="1">
        <f t="shared" si="203"/>
        <v>4324310.3812099416</v>
      </c>
      <c r="H2591" s="5">
        <f t="shared" si="204"/>
        <v>1.4026137150341132E-4</v>
      </c>
    </row>
    <row r="2592" spans="1:8">
      <c r="A2592" s="3" t="s">
        <v>2636</v>
      </c>
      <c r="B2592" s="1">
        <f t="shared" si="200"/>
        <v>6</v>
      </c>
      <c r="C2592" s="1">
        <f t="shared" si="201"/>
        <v>59064</v>
      </c>
      <c r="D2592" s="1">
        <f t="shared" si="202"/>
        <v>4327466</v>
      </c>
      <c r="F2592" s="1">
        <f t="shared" si="203"/>
        <v>4326887.7031578356</v>
      </c>
      <c r="H2592" s="5">
        <f t="shared" si="204"/>
        <v>1.3363405793699129E-4</v>
      </c>
    </row>
    <row r="2593" spans="1:8">
      <c r="A2593" s="3" t="s">
        <v>2637</v>
      </c>
      <c r="B2593" s="1">
        <f t="shared" si="200"/>
        <v>6</v>
      </c>
      <c r="C2593" s="1">
        <f t="shared" si="201"/>
        <v>59044</v>
      </c>
      <c r="D2593" s="1">
        <f t="shared" si="202"/>
        <v>4330028</v>
      </c>
      <c r="F2593" s="1">
        <f t="shared" si="203"/>
        <v>4329465.7318498604</v>
      </c>
      <c r="H2593" s="5">
        <f t="shared" si="204"/>
        <v>1.2985323654710778E-4</v>
      </c>
    </row>
    <row r="2594" spans="1:8">
      <c r="A2594" s="3" t="s">
        <v>2638</v>
      </c>
      <c r="B2594" s="1">
        <f t="shared" si="200"/>
        <v>6</v>
      </c>
      <c r="C2594" s="1">
        <f t="shared" si="201"/>
        <v>59024</v>
      </c>
      <c r="D2594" s="1">
        <f t="shared" si="202"/>
        <v>4332577</v>
      </c>
      <c r="F2594" s="1">
        <f t="shared" si="203"/>
        <v>4332044.4677192997</v>
      </c>
      <c r="H2594" s="5">
        <f t="shared" si="204"/>
        <v>1.2291351791330685E-4</v>
      </c>
    </row>
    <row r="2595" spans="1:8">
      <c r="A2595" s="3" t="s">
        <v>2639</v>
      </c>
      <c r="B2595" s="1">
        <f t="shared" si="200"/>
        <v>6</v>
      </c>
      <c r="C2595" s="1">
        <f t="shared" si="201"/>
        <v>59004</v>
      </c>
      <c r="D2595" s="1">
        <f t="shared" si="202"/>
        <v>4335126</v>
      </c>
      <c r="F2595" s="1">
        <f t="shared" si="203"/>
        <v>4334623.9111998687</v>
      </c>
      <c r="H2595" s="5">
        <f t="shared" si="204"/>
        <v>1.1581873286528312E-4</v>
      </c>
    </row>
    <row r="2596" spans="1:8">
      <c r="A2596" s="3" t="s">
        <v>2640</v>
      </c>
      <c r="B2596" s="1">
        <f t="shared" si="200"/>
        <v>6</v>
      </c>
      <c r="C2596" s="1">
        <f t="shared" si="201"/>
        <v>58984</v>
      </c>
      <c r="D2596" s="1">
        <f t="shared" si="202"/>
        <v>4337688</v>
      </c>
      <c r="F2596" s="1">
        <f t="shared" si="203"/>
        <v>4337204.0627256846</v>
      </c>
      <c r="H2596" s="5">
        <f t="shared" si="204"/>
        <v>1.1156571757014208E-4</v>
      </c>
    </row>
    <row r="2597" spans="1:8">
      <c r="A2597" s="3" t="s">
        <v>2641</v>
      </c>
      <c r="B2597" s="1">
        <f t="shared" si="200"/>
        <v>6</v>
      </c>
      <c r="C2597" s="1">
        <f t="shared" si="201"/>
        <v>58964</v>
      </c>
      <c r="D2597" s="1">
        <f t="shared" si="202"/>
        <v>4340236</v>
      </c>
      <c r="F2597" s="1">
        <f t="shared" si="203"/>
        <v>4339784.9227312859</v>
      </c>
      <c r="H2597" s="5">
        <f t="shared" si="204"/>
        <v>1.0392920309266252E-4</v>
      </c>
    </row>
    <row r="2598" spans="1:8">
      <c r="A2598" s="3" t="s">
        <v>2642</v>
      </c>
      <c r="B2598" s="1">
        <f t="shared" si="200"/>
        <v>6</v>
      </c>
      <c r="C2598" s="1">
        <f t="shared" si="201"/>
        <v>58944</v>
      </c>
      <c r="D2598" s="1">
        <f t="shared" si="202"/>
        <v>4342785</v>
      </c>
      <c r="F2598" s="1">
        <f t="shared" si="203"/>
        <v>4342366.4916516189</v>
      </c>
      <c r="H2598" s="5">
        <f t="shared" si="204"/>
        <v>9.6368654764430374E-5</v>
      </c>
    </row>
    <row r="2599" spans="1:8">
      <c r="A2599" s="3" t="s">
        <v>2643</v>
      </c>
      <c r="B2599" s="1">
        <f t="shared" si="200"/>
        <v>6</v>
      </c>
      <c r="C2599" s="1">
        <f t="shared" si="201"/>
        <v>58924</v>
      </c>
      <c r="D2599" s="1">
        <f t="shared" si="202"/>
        <v>4345347</v>
      </c>
      <c r="F2599" s="1">
        <f t="shared" si="203"/>
        <v>4344948.7699220441</v>
      </c>
      <c r="H2599" s="5">
        <f t="shared" si="204"/>
        <v>9.1645173091095325E-5</v>
      </c>
    </row>
    <row r="2600" spans="1:8">
      <c r="A2600" s="3" t="s">
        <v>2644</v>
      </c>
      <c r="B2600" s="1">
        <f t="shared" si="200"/>
        <v>6</v>
      </c>
      <c r="C2600" s="1">
        <f t="shared" si="201"/>
        <v>58904</v>
      </c>
      <c r="D2600" s="1">
        <f t="shared" si="202"/>
        <v>4347896</v>
      </c>
      <c r="F2600" s="1">
        <f t="shared" si="203"/>
        <v>4347531.7579783443</v>
      </c>
      <c r="H2600" s="5">
        <f t="shared" si="204"/>
        <v>8.3774317889771013E-5</v>
      </c>
    </row>
    <row r="2601" spans="1:8">
      <c r="A2601" s="3" t="s">
        <v>2645</v>
      </c>
      <c r="B2601" s="1">
        <f t="shared" si="200"/>
        <v>6</v>
      </c>
      <c r="C2601" s="1">
        <f t="shared" si="201"/>
        <v>58884</v>
      </c>
      <c r="D2601" s="1">
        <f t="shared" si="202"/>
        <v>4350458</v>
      </c>
      <c r="F2601" s="1">
        <f t="shared" si="203"/>
        <v>4350115.4562567091</v>
      </c>
      <c r="H2601" s="5">
        <f t="shared" si="204"/>
        <v>7.8737398060373971E-5</v>
      </c>
    </row>
    <row r="2602" spans="1:8">
      <c r="A2602" s="3" t="s">
        <v>2646</v>
      </c>
      <c r="B2602" s="1">
        <f t="shared" si="200"/>
        <v>6</v>
      </c>
      <c r="C2602" s="1">
        <f t="shared" si="201"/>
        <v>58864</v>
      </c>
      <c r="D2602" s="1">
        <f t="shared" si="202"/>
        <v>4353007</v>
      </c>
      <c r="F2602" s="1">
        <f t="shared" si="203"/>
        <v>4352699.8651937526</v>
      </c>
      <c r="H2602" s="5">
        <f t="shared" si="204"/>
        <v>7.055692909463E-5</v>
      </c>
    </row>
    <row r="2603" spans="1:8">
      <c r="A2603" s="3" t="s">
        <v>2647</v>
      </c>
      <c r="B2603" s="1">
        <f t="shared" si="200"/>
        <v>6</v>
      </c>
      <c r="C2603" s="1">
        <f t="shared" si="201"/>
        <v>58844</v>
      </c>
      <c r="D2603" s="1">
        <f t="shared" si="202"/>
        <v>4355555</v>
      </c>
      <c r="F2603" s="1">
        <f t="shared" si="203"/>
        <v>4355284.9852265045</v>
      </c>
      <c r="H2603" s="5">
        <f t="shared" si="204"/>
        <v>6.1993195699628473E-5</v>
      </c>
    </row>
    <row r="2604" spans="1:8">
      <c r="A2604" s="3" t="s">
        <v>2648</v>
      </c>
      <c r="B2604" s="1">
        <f t="shared" si="200"/>
        <v>6</v>
      </c>
      <c r="C2604" s="1">
        <f t="shared" si="201"/>
        <v>58824</v>
      </c>
      <c r="D2604" s="1">
        <f t="shared" si="202"/>
        <v>4358117</v>
      </c>
      <c r="F2604" s="1">
        <f t="shared" si="203"/>
        <v>4357870.8167924015</v>
      </c>
      <c r="H2604" s="5">
        <f t="shared" si="204"/>
        <v>5.6488434706666861E-5</v>
      </c>
    </row>
    <row r="2605" spans="1:8">
      <c r="A2605" s="3" t="s">
        <v>2649</v>
      </c>
      <c r="B2605" s="1">
        <f t="shared" si="200"/>
        <v>6</v>
      </c>
      <c r="C2605" s="1">
        <f t="shared" si="201"/>
        <v>58804</v>
      </c>
      <c r="D2605" s="1">
        <f t="shared" si="202"/>
        <v>4360666</v>
      </c>
      <c r="F2605" s="1">
        <f t="shared" si="203"/>
        <v>4360457.3603293169</v>
      </c>
      <c r="H2605" s="5">
        <f t="shared" si="204"/>
        <v>4.7845826917968724E-5</v>
      </c>
    </row>
    <row r="2606" spans="1:8">
      <c r="A2606" s="3" t="s">
        <v>2650</v>
      </c>
      <c r="B2606" s="1">
        <f t="shared" si="200"/>
        <v>6</v>
      </c>
      <c r="C2606" s="1">
        <f t="shared" si="201"/>
        <v>58784</v>
      </c>
      <c r="D2606" s="1">
        <f t="shared" si="202"/>
        <v>4363228</v>
      </c>
      <c r="F2606" s="1">
        <f t="shared" si="203"/>
        <v>4363044.6162755284</v>
      </c>
      <c r="H2606" s="5">
        <f t="shared" si="204"/>
        <v>4.2029370106616971E-5</v>
      </c>
    </row>
    <row r="2607" spans="1:8">
      <c r="A2607" s="3" t="s">
        <v>2651</v>
      </c>
      <c r="B2607" s="1">
        <f t="shared" si="200"/>
        <v>6</v>
      </c>
      <c r="C2607" s="1">
        <f t="shared" si="201"/>
        <v>58764</v>
      </c>
      <c r="D2607" s="1">
        <f t="shared" si="202"/>
        <v>4365777</v>
      </c>
      <c r="F2607" s="1">
        <f t="shared" si="203"/>
        <v>4365632.5850697327</v>
      </c>
      <c r="H2607" s="5">
        <f t="shared" si="204"/>
        <v>3.3078860937528297E-5</v>
      </c>
    </row>
    <row r="2608" spans="1:8">
      <c r="A2608" s="3" t="s">
        <v>2652</v>
      </c>
      <c r="B2608" s="1">
        <f t="shared" si="200"/>
        <v>6</v>
      </c>
      <c r="C2608" s="1">
        <f t="shared" si="201"/>
        <v>58744</v>
      </c>
      <c r="D2608" s="1">
        <f t="shared" si="202"/>
        <v>4368326</v>
      </c>
      <c r="F2608" s="1">
        <f t="shared" si="203"/>
        <v>4368221.267151054</v>
      </c>
      <c r="H2608" s="5">
        <f t="shared" si="204"/>
        <v>2.397551120177503E-5</v>
      </c>
    </row>
    <row r="2609" spans="1:8">
      <c r="A2609" s="3" t="s">
        <v>2653</v>
      </c>
      <c r="B2609" s="1">
        <f t="shared" si="200"/>
        <v>6</v>
      </c>
      <c r="C2609" s="1">
        <f t="shared" si="201"/>
        <v>58724</v>
      </c>
      <c r="D2609" s="1">
        <f t="shared" si="202"/>
        <v>4370887</v>
      </c>
      <c r="F2609" s="1">
        <f t="shared" si="203"/>
        <v>4370810.662959028</v>
      </c>
      <c r="H2609" s="5">
        <f t="shared" si="204"/>
        <v>1.7464885496230995E-5</v>
      </c>
    </row>
    <row r="2610" spans="1:8">
      <c r="A2610" s="3" t="s">
        <v>2654</v>
      </c>
      <c r="B2610" s="1">
        <f t="shared" si="200"/>
        <v>6</v>
      </c>
      <c r="C2610" s="1">
        <f t="shared" si="201"/>
        <v>58704</v>
      </c>
      <c r="D2610" s="1">
        <f t="shared" si="202"/>
        <v>4373436</v>
      </c>
      <c r="F2610" s="1">
        <f t="shared" si="203"/>
        <v>4373400.7729336228</v>
      </c>
      <c r="H2610" s="5">
        <f t="shared" si="204"/>
        <v>8.0547803551207415E-6</v>
      </c>
    </row>
    <row r="2611" spans="1:8">
      <c r="A2611" s="3" t="s">
        <v>2655</v>
      </c>
      <c r="B2611" s="1">
        <f t="shared" si="200"/>
        <v>6</v>
      </c>
      <c r="C2611" s="1">
        <f t="shared" si="201"/>
        <v>58684</v>
      </c>
      <c r="D2611" s="1">
        <f t="shared" si="202"/>
        <v>4375998</v>
      </c>
      <c r="F2611" s="1">
        <f t="shared" si="203"/>
        <v>4375991.5975152142</v>
      </c>
      <c r="H2611" s="5">
        <f t="shared" si="204"/>
        <v>1.4630913418528549E-6</v>
      </c>
    </row>
    <row r="2612" spans="1:8">
      <c r="A2612" s="3" t="s">
        <v>2656</v>
      </c>
      <c r="B2612" s="1">
        <f t="shared" si="200"/>
        <v>6</v>
      </c>
      <c r="C2612" s="1">
        <f t="shared" si="201"/>
        <v>58664</v>
      </c>
      <c r="D2612" s="1">
        <f t="shared" si="202"/>
        <v>4378636</v>
      </c>
      <c r="F2612" s="1">
        <f t="shared" si="203"/>
        <v>4378583.1371446084</v>
      </c>
      <c r="H2612" s="5">
        <f t="shared" si="204"/>
        <v>1.2072904756544479E-5</v>
      </c>
    </row>
    <row r="2613" spans="1:8">
      <c r="A2613" s="3" t="s">
        <v>2657</v>
      </c>
      <c r="B2613" s="1">
        <f t="shared" si="200"/>
        <v>6</v>
      </c>
      <c r="C2613" s="1">
        <f t="shared" si="201"/>
        <v>58644</v>
      </c>
      <c r="D2613" s="1">
        <f t="shared" si="202"/>
        <v>4381261</v>
      </c>
      <c r="F2613" s="1">
        <f t="shared" si="203"/>
        <v>4381175.3922630278</v>
      </c>
      <c r="H2613" s="5">
        <f t="shared" si="204"/>
        <v>1.953952000854563E-5</v>
      </c>
    </row>
    <row r="2614" spans="1:8">
      <c r="A2614" s="3" t="s">
        <v>2658</v>
      </c>
      <c r="B2614" s="1">
        <f t="shared" si="200"/>
        <v>6</v>
      </c>
      <c r="C2614" s="1">
        <f t="shared" si="201"/>
        <v>58624</v>
      </c>
      <c r="D2614" s="1">
        <f t="shared" si="202"/>
        <v>4383899</v>
      </c>
      <c r="F2614" s="1">
        <f t="shared" si="203"/>
        <v>4383768.363312128</v>
      </c>
      <c r="H2614" s="5">
        <f t="shared" si="204"/>
        <v>2.9799201092908398E-5</v>
      </c>
    </row>
    <row r="2615" spans="1:8">
      <c r="A2615" s="3" t="s">
        <v>2659</v>
      </c>
      <c r="B2615" s="1">
        <f t="shared" si="200"/>
        <v>6</v>
      </c>
      <c r="C2615" s="1">
        <f t="shared" si="201"/>
        <v>58604</v>
      </c>
      <c r="D2615" s="1">
        <f t="shared" si="202"/>
        <v>4386524</v>
      </c>
      <c r="F2615" s="1">
        <f t="shared" si="203"/>
        <v>4386362.0507339789</v>
      </c>
      <c r="H2615" s="5">
        <f t="shared" si="204"/>
        <v>3.6919726421453504E-5</v>
      </c>
    </row>
    <row r="2616" spans="1:8">
      <c r="A2616" s="3" t="s">
        <v>2660</v>
      </c>
      <c r="B2616" s="1">
        <f t="shared" si="200"/>
        <v>6</v>
      </c>
      <c r="C2616" s="1">
        <f t="shared" si="201"/>
        <v>58584</v>
      </c>
      <c r="D2616" s="1">
        <f t="shared" si="202"/>
        <v>4389149</v>
      </c>
      <c r="F2616" s="1">
        <f t="shared" si="203"/>
        <v>4388956.4549710751</v>
      </c>
      <c r="H2616" s="5">
        <f t="shared" si="204"/>
        <v>4.3868419350753877E-5</v>
      </c>
    </row>
    <row r="2617" spans="1:8">
      <c r="A2617" s="3" t="s">
        <v>2661</v>
      </c>
      <c r="B2617" s="1">
        <f t="shared" si="200"/>
        <v>6</v>
      </c>
      <c r="C2617" s="1">
        <f t="shared" si="201"/>
        <v>58564</v>
      </c>
      <c r="D2617" s="1">
        <f t="shared" si="202"/>
        <v>4391787</v>
      </c>
      <c r="F2617" s="1">
        <f t="shared" si="203"/>
        <v>4391551.576466335</v>
      </c>
      <c r="H2617" s="5">
        <f t="shared" si="204"/>
        <v>5.3605407927346273E-5</v>
      </c>
    </row>
    <row r="2618" spans="1:8">
      <c r="A2618" s="3" t="s">
        <v>2662</v>
      </c>
      <c r="B2618" s="1">
        <f t="shared" si="200"/>
        <v>6</v>
      </c>
      <c r="C2618" s="1">
        <f t="shared" si="201"/>
        <v>58544</v>
      </c>
      <c r="D2618" s="1">
        <f t="shared" si="202"/>
        <v>4394412</v>
      </c>
      <c r="F2618" s="1">
        <f t="shared" si="203"/>
        <v>4394147.4156631092</v>
      </c>
      <c r="H2618" s="5">
        <f t="shared" si="204"/>
        <v>6.0209269611233322E-5</v>
      </c>
    </row>
    <row r="2619" spans="1:8">
      <c r="A2619" s="3" t="s">
        <v>2663</v>
      </c>
      <c r="B2619" s="1">
        <f t="shared" si="200"/>
        <v>6</v>
      </c>
      <c r="C2619" s="1">
        <f t="shared" si="201"/>
        <v>58524</v>
      </c>
      <c r="D2619" s="1">
        <f t="shared" si="202"/>
        <v>4397050</v>
      </c>
      <c r="F2619" s="1">
        <f t="shared" si="203"/>
        <v>4396743.9730051653</v>
      </c>
      <c r="H2619" s="5">
        <f t="shared" si="204"/>
        <v>6.9598252199691625E-5</v>
      </c>
    </row>
    <row r="2620" spans="1:8">
      <c r="A2620" s="3" t="s">
        <v>2664</v>
      </c>
      <c r="B2620" s="1">
        <f t="shared" si="200"/>
        <v>6</v>
      </c>
      <c r="C2620" s="1">
        <f t="shared" si="201"/>
        <v>58504</v>
      </c>
      <c r="D2620" s="1">
        <f t="shared" si="202"/>
        <v>4399675</v>
      </c>
      <c r="F2620" s="1">
        <f t="shared" si="203"/>
        <v>4399341.2489367034</v>
      </c>
      <c r="H2620" s="5">
        <f t="shared" si="204"/>
        <v>7.5858117541993762E-5</v>
      </c>
    </row>
    <row r="2621" spans="1:8">
      <c r="A2621" s="3" t="s">
        <v>2665</v>
      </c>
      <c r="B2621" s="1">
        <f t="shared" si="200"/>
        <v>6</v>
      </c>
      <c r="C2621" s="1">
        <f t="shared" si="201"/>
        <v>58484</v>
      </c>
      <c r="D2621" s="1">
        <f t="shared" si="202"/>
        <v>4402300</v>
      </c>
      <c r="F2621" s="1">
        <f t="shared" si="203"/>
        <v>4401939.2439023498</v>
      </c>
      <c r="H2621" s="5">
        <f t="shared" si="204"/>
        <v>8.1947186164085917E-5</v>
      </c>
    </row>
    <row r="2622" spans="1:8">
      <c r="A2622" s="3" t="s">
        <v>2666</v>
      </c>
      <c r="B2622" s="1">
        <f t="shared" si="200"/>
        <v>6</v>
      </c>
      <c r="C2622" s="1">
        <f t="shared" si="201"/>
        <v>58464</v>
      </c>
      <c r="D2622" s="1">
        <f t="shared" si="202"/>
        <v>4404938</v>
      </c>
      <c r="F2622" s="1">
        <f t="shared" si="203"/>
        <v>4404537.9583471529</v>
      </c>
      <c r="H2622" s="5">
        <f t="shared" si="204"/>
        <v>9.0816636430996627E-5</v>
      </c>
    </row>
    <row r="2623" spans="1:8">
      <c r="A2623" s="3" t="s">
        <v>2667</v>
      </c>
      <c r="B2623" s="1">
        <f t="shared" si="200"/>
        <v>6</v>
      </c>
      <c r="C2623" s="1">
        <f t="shared" si="201"/>
        <v>58444</v>
      </c>
      <c r="D2623" s="1">
        <f t="shared" si="202"/>
        <v>4407563</v>
      </c>
      <c r="F2623" s="1">
        <f t="shared" si="203"/>
        <v>4407137.3927165903</v>
      </c>
      <c r="H2623" s="5">
        <f t="shared" si="204"/>
        <v>9.6562949505131274E-5</v>
      </c>
    </row>
    <row r="2624" spans="1:8">
      <c r="A2624" s="3" t="s">
        <v>2668</v>
      </c>
      <c r="B2624" s="1">
        <f t="shared" si="200"/>
        <v>6</v>
      </c>
      <c r="C2624" s="1">
        <f t="shared" si="201"/>
        <v>58424</v>
      </c>
      <c r="D2624" s="1">
        <f t="shared" si="202"/>
        <v>4410188</v>
      </c>
      <c r="F2624" s="1">
        <f t="shared" si="203"/>
        <v>4409737.5474565718</v>
      </c>
      <c r="H2624" s="5">
        <f t="shared" si="204"/>
        <v>1.0213907965559919E-4</v>
      </c>
    </row>
    <row r="2625" spans="1:8">
      <c r="A2625" s="3" t="s">
        <v>2669</v>
      </c>
      <c r="B2625" s="1">
        <f t="shared" si="200"/>
        <v>6</v>
      </c>
      <c r="C2625" s="1">
        <f t="shared" si="201"/>
        <v>58404</v>
      </c>
      <c r="D2625" s="1">
        <f t="shared" si="202"/>
        <v>4412826</v>
      </c>
      <c r="F2625" s="1">
        <f t="shared" si="203"/>
        <v>4412338.4230134403</v>
      </c>
      <c r="H2625" s="5">
        <f t="shared" si="204"/>
        <v>1.1049087060302552E-4</v>
      </c>
    </row>
    <row r="2626" spans="1:8">
      <c r="A2626" s="3" t="s">
        <v>2670</v>
      </c>
      <c r="B2626" s="1">
        <f t="shared" si="200"/>
        <v>6</v>
      </c>
      <c r="C2626" s="1">
        <f t="shared" si="201"/>
        <v>58384</v>
      </c>
      <c r="D2626" s="1">
        <f t="shared" si="202"/>
        <v>4415451</v>
      </c>
      <c r="F2626" s="1">
        <f t="shared" si="203"/>
        <v>4414940.0198339531</v>
      </c>
      <c r="H2626" s="5">
        <f t="shared" si="204"/>
        <v>1.1572547539240729E-4</v>
      </c>
    </row>
    <row r="2627" spans="1:8">
      <c r="A2627" s="3" t="s">
        <v>2671</v>
      </c>
      <c r="B2627" s="1">
        <f t="shared" si="200"/>
        <v>6</v>
      </c>
      <c r="C2627" s="1">
        <f t="shared" si="201"/>
        <v>58364</v>
      </c>
      <c r="D2627" s="1">
        <f t="shared" si="202"/>
        <v>4418089</v>
      </c>
      <c r="F2627" s="1">
        <f t="shared" si="203"/>
        <v>4417542.3383653089</v>
      </c>
      <c r="H2627" s="5">
        <f t="shared" si="204"/>
        <v>1.2373259902438805E-4</v>
      </c>
    </row>
    <row r="2628" spans="1:8">
      <c r="A2628" s="3" t="s">
        <v>2672</v>
      </c>
      <c r="B2628" s="1">
        <f t="shared" ref="B2628:B2691" si="205">IF(ISERROR(SEARCH(" ",A2628)), 0, SEARCH(" ",A2628))</f>
        <v>6</v>
      </c>
      <c r="C2628" s="1">
        <f t="shared" ref="C2628:C2691" si="206">IF(0=B2628,-1,LEFT(A2628,B2628-1)+0)</f>
        <v>58344</v>
      </c>
      <c r="D2628" s="1">
        <f t="shared" ref="D2628:D2691" si="207">IF(B2628=0,-1,RIGHT(A2628,LEN(A2628)-B2628)+0)</f>
        <v>4420714</v>
      </c>
      <c r="F2628" s="1">
        <f t="shared" ref="F2628:F2691" si="208">IF(C2628&lt;0,443300000,44330*(1-POWER(C2628/$A$1,1/5.255))*1000)</f>
        <v>4420145.3790551368</v>
      </c>
      <c r="H2628" s="5">
        <f t="shared" ref="H2628:H2691" si="209">IF(D2628&gt;0,ABS((F2628-D2628)/D2628),0)</f>
        <v>1.2862649446745148E-4</v>
      </c>
    </row>
    <row r="2629" spans="1:8">
      <c r="A2629" s="3" t="s">
        <v>2673</v>
      </c>
      <c r="B2629" s="1">
        <f t="shared" si="205"/>
        <v>6</v>
      </c>
      <c r="C2629" s="1">
        <f t="shared" si="206"/>
        <v>58324</v>
      </c>
      <c r="D2629" s="1">
        <f t="shared" si="207"/>
        <v>4423338</v>
      </c>
      <c r="F2629" s="1">
        <f t="shared" si="208"/>
        <v>4422749.1423514923</v>
      </c>
      <c r="H2629" s="5">
        <f t="shared" si="209"/>
        <v>1.3312517571745409E-4</v>
      </c>
    </row>
    <row r="2630" spans="1:8">
      <c r="A2630" s="3" t="s">
        <v>2674</v>
      </c>
      <c r="B2630" s="1">
        <f t="shared" si="205"/>
        <v>6</v>
      </c>
      <c r="C2630" s="1">
        <f t="shared" si="206"/>
        <v>58304</v>
      </c>
      <c r="D2630" s="1">
        <f t="shared" si="207"/>
        <v>4425976</v>
      </c>
      <c r="F2630" s="1">
        <f t="shared" si="208"/>
        <v>4425353.6287028678</v>
      </c>
      <c r="H2630" s="5">
        <f t="shared" si="209"/>
        <v>1.4061786533235243E-4</v>
      </c>
    </row>
    <row r="2631" spans="1:8">
      <c r="A2631" s="3" t="s">
        <v>2675</v>
      </c>
      <c r="B2631" s="1">
        <f t="shared" si="205"/>
        <v>6</v>
      </c>
      <c r="C2631" s="1">
        <f t="shared" si="206"/>
        <v>58284</v>
      </c>
      <c r="D2631" s="1">
        <f t="shared" si="207"/>
        <v>4428601</v>
      </c>
      <c r="F2631" s="1">
        <f t="shared" si="208"/>
        <v>4427958.8385581831</v>
      </c>
      <c r="H2631" s="5">
        <f t="shared" si="209"/>
        <v>1.4500322829194781E-4</v>
      </c>
    </row>
    <row r="2632" spans="1:8">
      <c r="A2632" s="3" t="s">
        <v>2676</v>
      </c>
      <c r="B2632" s="1">
        <f t="shared" si="205"/>
        <v>6</v>
      </c>
      <c r="C2632" s="1">
        <f t="shared" si="206"/>
        <v>58264</v>
      </c>
      <c r="D2632" s="1">
        <f t="shared" si="207"/>
        <v>4431239</v>
      </c>
      <c r="F2632" s="1">
        <f t="shared" si="208"/>
        <v>4430564.7723667976</v>
      </c>
      <c r="H2632" s="5">
        <f t="shared" si="209"/>
        <v>1.521532991568382E-4</v>
      </c>
    </row>
    <row r="2633" spans="1:8">
      <c r="A2633" s="3" t="s">
        <v>2677</v>
      </c>
      <c r="B2633" s="1">
        <f t="shared" si="205"/>
        <v>6</v>
      </c>
      <c r="C2633" s="1">
        <f t="shared" si="206"/>
        <v>58244</v>
      </c>
      <c r="D2633" s="1">
        <f t="shared" si="207"/>
        <v>4433864</v>
      </c>
      <c r="F2633" s="1">
        <f t="shared" si="208"/>
        <v>4433171.4305784972</v>
      </c>
      <c r="H2633" s="5">
        <f t="shared" si="209"/>
        <v>1.5619996948547848E-4</v>
      </c>
    </row>
    <row r="2634" spans="1:8">
      <c r="A2634" s="3" t="s">
        <v>2678</v>
      </c>
      <c r="B2634" s="1">
        <f t="shared" si="205"/>
        <v>6</v>
      </c>
      <c r="C2634" s="1">
        <f t="shared" si="206"/>
        <v>58224</v>
      </c>
      <c r="D2634" s="1">
        <f t="shared" si="207"/>
        <v>4436489</v>
      </c>
      <c r="F2634" s="1">
        <f t="shared" si="208"/>
        <v>4435778.8136435021</v>
      </c>
      <c r="H2634" s="5">
        <f t="shared" si="209"/>
        <v>1.6007846666540331E-4</v>
      </c>
    </row>
    <row r="2635" spans="1:8">
      <c r="A2635" s="3" t="s">
        <v>2679</v>
      </c>
      <c r="B2635" s="1">
        <f t="shared" si="205"/>
        <v>6</v>
      </c>
      <c r="C2635" s="1">
        <f t="shared" si="206"/>
        <v>58204</v>
      </c>
      <c r="D2635" s="1">
        <f t="shared" si="207"/>
        <v>4439127</v>
      </c>
      <c r="F2635" s="1">
        <f t="shared" si="208"/>
        <v>4438386.9220124753</v>
      </c>
      <c r="H2635" s="5">
        <f t="shared" si="209"/>
        <v>1.6671701159364912E-4</v>
      </c>
    </row>
    <row r="2636" spans="1:8">
      <c r="A2636" s="3" t="s">
        <v>2680</v>
      </c>
      <c r="B2636" s="1">
        <f t="shared" si="205"/>
        <v>6</v>
      </c>
      <c r="C2636" s="1">
        <f t="shared" si="206"/>
        <v>58184</v>
      </c>
      <c r="D2636" s="1">
        <f t="shared" si="207"/>
        <v>4441752</v>
      </c>
      <c r="F2636" s="1">
        <f t="shared" si="208"/>
        <v>4440995.7561365021</v>
      </c>
      <c r="H2636" s="5">
        <f t="shared" si="209"/>
        <v>1.7025801159044015E-4</v>
      </c>
    </row>
    <row r="2637" spans="1:8">
      <c r="A2637" s="3" t="s">
        <v>2681</v>
      </c>
      <c r="B2637" s="1">
        <f t="shared" si="205"/>
        <v>6</v>
      </c>
      <c r="C2637" s="1">
        <f t="shared" si="206"/>
        <v>58164</v>
      </c>
      <c r="D2637" s="1">
        <f t="shared" si="207"/>
        <v>4444377</v>
      </c>
      <c r="F2637" s="1">
        <f t="shared" si="208"/>
        <v>4443605.3164671119</v>
      </c>
      <c r="H2637" s="5">
        <f t="shared" si="209"/>
        <v>1.7363142975676226E-4</v>
      </c>
    </row>
    <row r="2638" spans="1:8">
      <c r="A2638" s="3" t="s">
        <v>2682</v>
      </c>
      <c r="B2638" s="1">
        <f t="shared" si="205"/>
        <v>6</v>
      </c>
      <c r="C2638" s="1">
        <f t="shared" si="206"/>
        <v>58144</v>
      </c>
      <c r="D2638" s="1">
        <f t="shared" si="207"/>
        <v>4447015</v>
      </c>
      <c r="F2638" s="1">
        <f t="shared" si="208"/>
        <v>4446215.6034562774</v>
      </c>
      <c r="H2638" s="5">
        <f t="shared" si="209"/>
        <v>1.7976025350096631E-4</v>
      </c>
    </row>
    <row r="2639" spans="1:8">
      <c r="A2639" s="3" t="s">
        <v>2683</v>
      </c>
      <c r="B2639" s="1">
        <f t="shared" si="205"/>
        <v>6</v>
      </c>
      <c r="C2639" s="1">
        <f t="shared" si="206"/>
        <v>58124</v>
      </c>
      <c r="D2639" s="1">
        <f t="shared" si="207"/>
        <v>4449640</v>
      </c>
      <c r="F2639" s="1">
        <f t="shared" si="208"/>
        <v>4448826.6175563885</v>
      </c>
      <c r="H2639" s="5">
        <f t="shared" si="209"/>
        <v>1.8279735969910151E-4</v>
      </c>
    </row>
    <row r="2640" spans="1:8">
      <c r="A2640" s="3" t="s">
        <v>2684</v>
      </c>
      <c r="B2640" s="1">
        <f t="shared" si="205"/>
        <v>6</v>
      </c>
      <c r="C2640" s="1">
        <f t="shared" si="206"/>
        <v>58104</v>
      </c>
      <c r="D2640" s="1">
        <f t="shared" si="207"/>
        <v>4452278</v>
      </c>
      <c r="F2640" s="1">
        <f t="shared" si="208"/>
        <v>4451438.3592202924</v>
      </c>
      <c r="H2640" s="5">
        <f t="shared" si="209"/>
        <v>1.8858678180194068E-4</v>
      </c>
    </row>
    <row r="2641" spans="1:8">
      <c r="A2641" s="3" t="s">
        <v>2685</v>
      </c>
      <c r="B2641" s="1">
        <f t="shared" si="205"/>
        <v>6</v>
      </c>
      <c r="C2641" s="1">
        <f t="shared" si="206"/>
        <v>58084</v>
      </c>
      <c r="D2641" s="1">
        <f t="shared" si="207"/>
        <v>4454903</v>
      </c>
      <c r="F2641" s="1">
        <f t="shared" si="208"/>
        <v>4454050.8289012611</v>
      </c>
      <c r="H2641" s="5">
        <f t="shared" si="209"/>
        <v>1.9128836222447688E-4</v>
      </c>
    </row>
    <row r="2642" spans="1:8">
      <c r="A2642" s="3" t="s">
        <v>2686</v>
      </c>
      <c r="B2642" s="1">
        <f t="shared" si="205"/>
        <v>6</v>
      </c>
      <c r="C2642" s="1">
        <f t="shared" si="206"/>
        <v>58064</v>
      </c>
      <c r="D2642" s="1">
        <f t="shared" si="207"/>
        <v>4457528</v>
      </c>
      <c r="F2642" s="1">
        <f t="shared" si="208"/>
        <v>4456664.0270530134</v>
      </c>
      <c r="H2642" s="5">
        <f t="shared" si="209"/>
        <v>1.9382333593564774E-4</v>
      </c>
    </row>
    <row r="2643" spans="1:8">
      <c r="A2643" s="3" t="s">
        <v>2687</v>
      </c>
      <c r="B2643" s="1">
        <f t="shared" si="205"/>
        <v>6</v>
      </c>
      <c r="C2643" s="1">
        <f t="shared" si="206"/>
        <v>58044</v>
      </c>
      <c r="D2643" s="1">
        <f t="shared" si="207"/>
        <v>4460166</v>
      </c>
      <c r="F2643" s="1">
        <f t="shared" si="208"/>
        <v>4459277.9541296959</v>
      </c>
      <c r="H2643" s="5">
        <f t="shared" si="209"/>
        <v>1.9910601316276293E-4</v>
      </c>
    </row>
    <row r="2644" spans="1:8">
      <c r="A2644" s="3" t="s">
        <v>2688</v>
      </c>
      <c r="B2644" s="1">
        <f t="shared" si="205"/>
        <v>6</v>
      </c>
      <c r="C2644" s="1">
        <f t="shared" si="206"/>
        <v>58024</v>
      </c>
      <c r="D2644" s="1">
        <f t="shared" si="207"/>
        <v>4462791</v>
      </c>
      <c r="F2644" s="1">
        <f t="shared" si="208"/>
        <v>4461892.6105859103</v>
      </c>
      <c r="H2644" s="5">
        <f t="shared" si="209"/>
        <v>2.0130662943654135E-4</v>
      </c>
    </row>
    <row r="2645" spans="1:8">
      <c r="A2645" s="3" t="s">
        <v>2689</v>
      </c>
      <c r="B2645" s="1">
        <f t="shared" si="205"/>
        <v>6</v>
      </c>
      <c r="C2645" s="1">
        <f t="shared" si="206"/>
        <v>58004</v>
      </c>
      <c r="D2645" s="1">
        <f t="shared" si="207"/>
        <v>4465429</v>
      </c>
      <c r="F2645" s="1">
        <f t="shared" si="208"/>
        <v>4464507.9968766933</v>
      </c>
      <c r="H2645" s="5">
        <f t="shared" si="209"/>
        <v>2.0625187933940263E-4</v>
      </c>
    </row>
    <row r="2646" spans="1:8">
      <c r="A2646" s="3" t="s">
        <v>2690</v>
      </c>
      <c r="B2646" s="1">
        <f t="shared" si="205"/>
        <v>6</v>
      </c>
      <c r="C2646" s="1">
        <f t="shared" si="206"/>
        <v>57984</v>
      </c>
      <c r="D2646" s="1">
        <f t="shared" si="207"/>
        <v>4468054</v>
      </c>
      <c r="F2646" s="1">
        <f t="shared" si="208"/>
        <v>4467124.1134575121</v>
      </c>
      <c r="H2646" s="5">
        <f t="shared" si="209"/>
        <v>2.0811891317515176E-4</v>
      </c>
    </row>
    <row r="2647" spans="1:8">
      <c r="A2647" s="3" t="s">
        <v>2691</v>
      </c>
      <c r="B2647" s="1">
        <f t="shared" si="205"/>
        <v>6</v>
      </c>
      <c r="C2647" s="1">
        <f t="shared" si="206"/>
        <v>57964</v>
      </c>
      <c r="D2647" s="1">
        <f t="shared" si="207"/>
        <v>4470678</v>
      </c>
      <c r="F2647" s="1">
        <f t="shared" si="208"/>
        <v>4469740.96078429</v>
      </c>
      <c r="H2647" s="5">
        <f t="shared" si="209"/>
        <v>2.0959666871781286E-4</v>
      </c>
    </row>
    <row r="2648" spans="1:8">
      <c r="A2648" s="3" t="s">
        <v>2692</v>
      </c>
      <c r="B2648" s="1">
        <f t="shared" si="205"/>
        <v>6</v>
      </c>
      <c r="C2648" s="1">
        <f t="shared" si="206"/>
        <v>57944</v>
      </c>
      <c r="D2648" s="1">
        <f t="shared" si="207"/>
        <v>4473317</v>
      </c>
      <c r="F2648" s="1">
        <f t="shared" si="208"/>
        <v>4472358.5393133787</v>
      </c>
      <c r="H2648" s="5">
        <f t="shared" si="209"/>
        <v>2.1426174058785822E-4</v>
      </c>
    </row>
    <row r="2649" spans="1:8">
      <c r="A2649" s="3" t="s">
        <v>2693</v>
      </c>
      <c r="B2649" s="1">
        <f t="shared" si="205"/>
        <v>6</v>
      </c>
      <c r="C2649" s="1">
        <f t="shared" si="206"/>
        <v>57924</v>
      </c>
      <c r="D2649" s="1">
        <f t="shared" si="207"/>
        <v>4475941</v>
      </c>
      <c r="F2649" s="1">
        <f t="shared" si="208"/>
        <v>4474976.8495015893</v>
      </c>
      <c r="H2649" s="5">
        <f t="shared" si="209"/>
        <v>2.154073296343019E-4</v>
      </c>
    </row>
    <row r="2650" spans="1:8">
      <c r="A2650" s="3" t="s">
        <v>2694</v>
      </c>
      <c r="B2650" s="1">
        <f t="shared" si="205"/>
        <v>6</v>
      </c>
      <c r="C2650" s="1">
        <f t="shared" si="206"/>
        <v>57904</v>
      </c>
      <c r="D2650" s="1">
        <f t="shared" si="207"/>
        <v>4478566</v>
      </c>
      <c r="F2650" s="1">
        <f t="shared" si="208"/>
        <v>4477595.8918061648</v>
      </c>
      <c r="H2650" s="5">
        <f t="shared" si="209"/>
        <v>2.1661134252241534E-4</v>
      </c>
    </row>
    <row r="2651" spans="1:8">
      <c r="A2651" s="3" t="s">
        <v>2695</v>
      </c>
      <c r="B2651" s="1">
        <f t="shared" si="205"/>
        <v>6</v>
      </c>
      <c r="C2651" s="1">
        <f t="shared" si="206"/>
        <v>57884</v>
      </c>
      <c r="D2651" s="1">
        <f t="shared" si="207"/>
        <v>4481204</v>
      </c>
      <c r="F2651" s="1">
        <f t="shared" si="208"/>
        <v>4480215.6666847859</v>
      </c>
      <c r="H2651" s="5">
        <f t="shared" si="209"/>
        <v>2.2055084196437883E-4</v>
      </c>
    </row>
    <row r="2652" spans="1:8">
      <c r="A2652" s="3" t="s">
        <v>2696</v>
      </c>
      <c r="B2652" s="1">
        <f t="shared" si="205"/>
        <v>6</v>
      </c>
      <c r="C2652" s="1">
        <f t="shared" si="206"/>
        <v>57864</v>
      </c>
      <c r="D2652" s="1">
        <f t="shared" si="207"/>
        <v>4483829</v>
      </c>
      <c r="F2652" s="1">
        <f t="shared" si="208"/>
        <v>4482836.1745955907</v>
      </c>
      <c r="H2652" s="5">
        <f t="shared" si="209"/>
        <v>2.2142356553055863E-4</v>
      </c>
    </row>
    <row r="2653" spans="1:8">
      <c r="A2653" s="3" t="s">
        <v>2697</v>
      </c>
      <c r="B2653" s="1">
        <f t="shared" si="205"/>
        <v>6</v>
      </c>
      <c r="C2653" s="1">
        <f t="shared" si="206"/>
        <v>57844</v>
      </c>
      <c r="D2653" s="1">
        <f t="shared" si="207"/>
        <v>4486467</v>
      </c>
      <c r="F2653" s="1">
        <f t="shared" si="208"/>
        <v>4485457.4159971559</v>
      </c>
      <c r="H2653" s="5">
        <f t="shared" si="209"/>
        <v>2.2502873705391302E-4</v>
      </c>
    </row>
    <row r="2654" spans="1:8">
      <c r="A2654" s="3" t="s">
        <v>2698</v>
      </c>
      <c r="B2654" s="1">
        <f t="shared" si="205"/>
        <v>6</v>
      </c>
      <c r="C2654" s="1">
        <f t="shared" si="206"/>
        <v>57824</v>
      </c>
      <c r="D2654" s="1">
        <f t="shared" si="207"/>
        <v>4489092</v>
      </c>
      <c r="F2654" s="1">
        <f t="shared" si="208"/>
        <v>4488079.3913485063</v>
      </c>
      <c r="H2654" s="5">
        <f t="shared" si="209"/>
        <v>2.2557092870755958E-4</v>
      </c>
    </row>
    <row r="2655" spans="1:8">
      <c r="A2655" s="3" t="s">
        <v>2699</v>
      </c>
      <c r="B2655" s="1">
        <f t="shared" si="205"/>
        <v>6</v>
      </c>
      <c r="C2655" s="1">
        <f t="shared" si="206"/>
        <v>57804</v>
      </c>
      <c r="D2655" s="1">
        <f t="shared" si="207"/>
        <v>4491717</v>
      </c>
      <c r="F2655" s="1">
        <f t="shared" si="208"/>
        <v>4490702.1011091154</v>
      </c>
      <c r="H2655" s="5">
        <f t="shared" si="209"/>
        <v>2.2594898362577009E-4</v>
      </c>
    </row>
    <row r="2656" spans="1:8">
      <c r="A2656" s="3" t="s">
        <v>2700</v>
      </c>
      <c r="B2656" s="1">
        <f t="shared" si="205"/>
        <v>6</v>
      </c>
      <c r="C2656" s="1">
        <f t="shared" si="206"/>
        <v>57784</v>
      </c>
      <c r="D2656" s="1">
        <f t="shared" si="207"/>
        <v>4494355</v>
      </c>
      <c r="F2656" s="1">
        <f t="shared" si="208"/>
        <v>4493325.5457388936</v>
      </c>
      <c r="H2656" s="5">
        <f t="shared" si="209"/>
        <v>2.2905495028907128E-4</v>
      </c>
    </row>
    <row r="2657" spans="1:8">
      <c r="A2657" s="3" t="s">
        <v>2701</v>
      </c>
      <c r="B2657" s="1">
        <f t="shared" si="205"/>
        <v>6</v>
      </c>
      <c r="C2657" s="1">
        <f t="shared" si="206"/>
        <v>57764</v>
      </c>
      <c r="D2657" s="1">
        <f t="shared" si="207"/>
        <v>4496980</v>
      </c>
      <c r="F2657" s="1">
        <f t="shared" si="208"/>
        <v>4495949.7256982075</v>
      </c>
      <c r="H2657" s="5">
        <f t="shared" si="209"/>
        <v>2.2910359881353595E-4</v>
      </c>
    </row>
    <row r="2658" spans="1:8">
      <c r="A2658" s="3" t="s">
        <v>2702</v>
      </c>
      <c r="B2658" s="1">
        <f t="shared" si="205"/>
        <v>6</v>
      </c>
      <c r="C2658" s="1">
        <f t="shared" si="206"/>
        <v>57744</v>
      </c>
      <c r="D2658" s="1">
        <f t="shared" si="207"/>
        <v>4499618</v>
      </c>
      <c r="F2658" s="1">
        <f t="shared" si="208"/>
        <v>4498574.6414478645</v>
      </c>
      <c r="H2658" s="5">
        <f t="shared" si="209"/>
        <v>2.3187713982287544E-4</v>
      </c>
    </row>
    <row r="2659" spans="1:8">
      <c r="A2659" s="3" t="s">
        <v>2703</v>
      </c>
      <c r="B2659" s="1">
        <f t="shared" si="205"/>
        <v>6</v>
      </c>
      <c r="C2659" s="1">
        <f t="shared" si="206"/>
        <v>57724</v>
      </c>
      <c r="D2659" s="1">
        <f t="shared" si="207"/>
        <v>4502243</v>
      </c>
      <c r="F2659" s="1">
        <f t="shared" si="208"/>
        <v>4501200.2934491327</v>
      </c>
      <c r="H2659" s="5">
        <f t="shared" si="209"/>
        <v>2.315971285573206E-4</v>
      </c>
    </row>
    <row r="2660" spans="1:8">
      <c r="A2660" s="3" t="s">
        <v>2704</v>
      </c>
      <c r="B2660" s="1">
        <f t="shared" si="205"/>
        <v>6</v>
      </c>
      <c r="C2660" s="1">
        <f t="shared" si="206"/>
        <v>57704</v>
      </c>
      <c r="D2660" s="1">
        <f t="shared" si="207"/>
        <v>4504868</v>
      </c>
      <c r="F2660" s="1">
        <f t="shared" si="208"/>
        <v>4503826.6821637154</v>
      </c>
      <c r="H2660" s="5">
        <f t="shared" si="209"/>
        <v>2.3115390645955385E-4</v>
      </c>
    </row>
    <row r="2661" spans="1:8">
      <c r="A2661" s="3" t="s">
        <v>2705</v>
      </c>
      <c r="B2661" s="1">
        <f t="shared" si="205"/>
        <v>6</v>
      </c>
      <c r="C2661" s="1">
        <f t="shared" si="206"/>
        <v>57684</v>
      </c>
      <c r="D2661" s="1">
        <f t="shared" si="207"/>
        <v>4507506</v>
      </c>
      <c r="F2661" s="1">
        <f t="shared" si="208"/>
        <v>4506453.8080537701</v>
      </c>
      <c r="H2661" s="5">
        <f t="shared" si="209"/>
        <v>2.3343106947165405E-4</v>
      </c>
    </row>
    <row r="2662" spans="1:8">
      <c r="A2662" s="3" t="s">
        <v>2706</v>
      </c>
      <c r="B2662" s="1">
        <f t="shared" si="205"/>
        <v>6</v>
      </c>
      <c r="C2662" s="1">
        <f t="shared" si="206"/>
        <v>57664</v>
      </c>
      <c r="D2662" s="1">
        <f t="shared" si="207"/>
        <v>4510131</v>
      </c>
      <c r="F2662" s="1">
        <f t="shared" si="208"/>
        <v>4509081.6715819072</v>
      </c>
      <c r="H2662" s="5">
        <f t="shared" si="209"/>
        <v>2.3266029702747042E-4</v>
      </c>
    </row>
    <row r="2663" spans="1:8">
      <c r="A2663" s="3" t="s">
        <v>2707</v>
      </c>
      <c r="B2663" s="1">
        <f t="shared" si="205"/>
        <v>6</v>
      </c>
      <c r="C2663" s="1">
        <f t="shared" si="206"/>
        <v>57644</v>
      </c>
      <c r="D2663" s="1">
        <f t="shared" si="207"/>
        <v>4512755</v>
      </c>
      <c r="F2663" s="1">
        <f t="shared" si="208"/>
        <v>4511710.2732111951</v>
      </c>
      <c r="H2663" s="5">
        <f t="shared" si="209"/>
        <v>2.3150531965614494E-4</v>
      </c>
    </row>
    <row r="2664" spans="1:8">
      <c r="A2664" s="3" t="s">
        <v>2708</v>
      </c>
      <c r="B2664" s="1">
        <f t="shared" si="205"/>
        <v>6</v>
      </c>
      <c r="C2664" s="1">
        <f t="shared" si="206"/>
        <v>57624</v>
      </c>
      <c r="D2664" s="1">
        <f t="shared" si="207"/>
        <v>4515394</v>
      </c>
      <c r="F2664" s="1">
        <f t="shared" si="208"/>
        <v>4514339.6134051327</v>
      </c>
      <c r="H2664" s="5">
        <f t="shared" si="209"/>
        <v>2.3350932274511011E-4</v>
      </c>
    </row>
    <row r="2665" spans="1:8">
      <c r="A2665" s="3" t="s">
        <v>2709</v>
      </c>
      <c r="B2665" s="1">
        <f t="shared" si="205"/>
        <v>6</v>
      </c>
      <c r="C2665" s="1">
        <f t="shared" si="206"/>
        <v>57604</v>
      </c>
      <c r="D2665" s="1">
        <f t="shared" si="207"/>
        <v>4518018</v>
      </c>
      <c r="F2665" s="1">
        <f t="shared" si="208"/>
        <v>4516969.6926276945</v>
      </c>
      <c r="H2665" s="5">
        <f t="shared" si="209"/>
        <v>2.3202815312058125E-4</v>
      </c>
    </row>
    <row r="2666" spans="1:8">
      <c r="A2666" s="3" t="s">
        <v>2710</v>
      </c>
      <c r="B2666" s="1">
        <f t="shared" si="205"/>
        <v>6</v>
      </c>
      <c r="C2666" s="1">
        <f t="shared" si="206"/>
        <v>57584</v>
      </c>
      <c r="D2666" s="1">
        <f t="shared" si="207"/>
        <v>4520657</v>
      </c>
      <c r="F2666" s="1">
        <f t="shared" si="208"/>
        <v>4519600.511343291</v>
      </c>
      <c r="H2666" s="5">
        <f t="shared" si="209"/>
        <v>2.3370245889236247E-4</v>
      </c>
    </row>
    <row r="2667" spans="1:8">
      <c r="A2667" s="3" t="s">
        <v>2711</v>
      </c>
      <c r="B2667" s="1">
        <f t="shared" si="205"/>
        <v>6</v>
      </c>
      <c r="C2667" s="1">
        <f t="shared" si="206"/>
        <v>57564</v>
      </c>
      <c r="D2667" s="1">
        <f t="shared" si="207"/>
        <v>4523281</v>
      </c>
      <c r="F2667" s="1">
        <f t="shared" si="208"/>
        <v>4522232.0700167883</v>
      </c>
      <c r="H2667" s="5">
        <f t="shared" si="209"/>
        <v>2.3189582588649285E-4</v>
      </c>
    </row>
    <row r="2668" spans="1:8">
      <c r="A2668" s="3" t="s">
        <v>2712</v>
      </c>
      <c r="B2668" s="1">
        <f t="shared" si="205"/>
        <v>6</v>
      </c>
      <c r="C2668" s="1">
        <f t="shared" si="206"/>
        <v>57544</v>
      </c>
      <c r="D2668" s="1">
        <f t="shared" si="207"/>
        <v>4525906</v>
      </c>
      <c r="F2668" s="1">
        <f t="shared" si="208"/>
        <v>4524864.3691135161</v>
      </c>
      <c r="H2668" s="5">
        <f t="shared" si="209"/>
        <v>2.3014859046651377E-4</v>
      </c>
    </row>
    <row r="2669" spans="1:8">
      <c r="A2669" s="3" t="s">
        <v>2713</v>
      </c>
      <c r="B2669" s="1">
        <f t="shared" si="205"/>
        <v>6</v>
      </c>
      <c r="C2669" s="1">
        <f t="shared" si="206"/>
        <v>57524</v>
      </c>
      <c r="D2669" s="1">
        <f t="shared" si="207"/>
        <v>4528544</v>
      </c>
      <c r="F2669" s="1">
        <f t="shared" si="208"/>
        <v>4527497.4090992548</v>
      </c>
      <c r="H2669" s="5">
        <f t="shared" si="209"/>
        <v>2.3110980057723692E-4</v>
      </c>
    </row>
    <row r="2670" spans="1:8">
      <c r="A2670" s="3" t="s">
        <v>2714</v>
      </c>
      <c r="B2670" s="1">
        <f t="shared" si="205"/>
        <v>6</v>
      </c>
      <c r="C2670" s="1">
        <f t="shared" si="206"/>
        <v>57504</v>
      </c>
      <c r="D2670" s="1">
        <f t="shared" si="207"/>
        <v>4531169</v>
      </c>
      <c r="F2670" s="1">
        <f t="shared" si="208"/>
        <v>4530131.190440231</v>
      </c>
      <c r="H2670" s="5">
        <f t="shared" si="209"/>
        <v>2.2903792813046636E-4</v>
      </c>
    </row>
    <row r="2671" spans="1:8">
      <c r="A2671" s="3" t="s">
        <v>2715</v>
      </c>
      <c r="B2671" s="1">
        <f t="shared" si="205"/>
        <v>6</v>
      </c>
      <c r="C2671" s="1">
        <f t="shared" si="206"/>
        <v>57484</v>
      </c>
      <c r="D2671" s="1">
        <f t="shared" si="207"/>
        <v>4533807</v>
      </c>
      <c r="F2671" s="1">
        <f t="shared" si="208"/>
        <v>4532765.7136031315</v>
      </c>
      <c r="H2671" s="5">
        <f t="shared" si="209"/>
        <v>2.2967153142348736E-4</v>
      </c>
    </row>
    <row r="2672" spans="1:8">
      <c r="A2672" s="3" t="s">
        <v>2716</v>
      </c>
      <c r="B2672" s="1">
        <f t="shared" si="205"/>
        <v>6</v>
      </c>
      <c r="C2672" s="1">
        <f t="shared" si="206"/>
        <v>57464</v>
      </c>
      <c r="D2672" s="1">
        <f t="shared" si="207"/>
        <v>4536432</v>
      </c>
      <c r="F2672" s="1">
        <f t="shared" si="208"/>
        <v>4535400.9790551104</v>
      </c>
      <c r="H2672" s="5">
        <f t="shared" si="209"/>
        <v>2.2727574113083472E-4</v>
      </c>
    </row>
    <row r="2673" spans="1:8">
      <c r="A2673" s="3" t="s">
        <v>2717</v>
      </c>
      <c r="B2673" s="1">
        <f t="shared" si="205"/>
        <v>6</v>
      </c>
      <c r="C2673" s="1">
        <f t="shared" si="206"/>
        <v>57444</v>
      </c>
      <c r="D2673" s="1">
        <f t="shared" si="207"/>
        <v>4539057</v>
      </c>
      <c r="F2673" s="1">
        <f t="shared" si="208"/>
        <v>4538036.9872637577</v>
      </c>
      <c r="H2673" s="5">
        <f t="shared" si="209"/>
        <v>2.2471908509680855E-4</v>
      </c>
    </row>
    <row r="2674" spans="1:8">
      <c r="A2674" s="3" t="s">
        <v>2718</v>
      </c>
      <c r="B2674" s="1">
        <f t="shared" si="205"/>
        <v>6</v>
      </c>
      <c r="C2674" s="1">
        <f t="shared" si="206"/>
        <v>57424</v>
      </c>
      <c r="D2674" s="1">
        <f t="shared" si="207"/>
        <v>4541695</v>
      </c>
      <c r="F2674" s="1">
        <f t="shared" si="208"/>
        <v>4540673.7386971479</v>
      </c>
      <c r="H2674" s="5">
        <f t="shared" si="209"/>
        <v>2.2486347120448903E-4</v>
      </c>
    </row>
    <row r="2675" spans="1:8">
      <c r="A2675" s="3" t="s">
        <v>2719</v>
      </c>
      <c r="B2675" s="1">
        <f t="shared" si="205"/>
        <v>6</v>
      </c>
      <c r="C2675" s="1">
        <f t="shared" si="206"/>
        <v>57404</v>
      </c>
      <c r="D2675" s="1">
        <f t="shared" si="207"/>
        <v>4544320</v>
      </c>
      <c r="F2675" s="1">
        <f t="shared" si="208"/>
        <v>4543311.2338237856</v>
      </c>
      <c r="H2675" s="5">
        <f t="shared" si="209"/>
        <v>2.2198396596508204E-4</v>
      </c>
    </row>
    <row r="2676" spans="1:8">
      <c r="A2676" s="3" t="s">
        <v>2720</v>
      </c>
      <c r="B2676" s="1">
        <f t="shared" si="205"/>
        <v>6</v>
      </c>
      <c r="C2676" s="1">
        <f t="shared" si="206"/>
        <v>57384</v>
      </c>
      <c r="D2676" s="1">
        <f t="shared" si="207"/>
        <v>4546945</v>
      </c>
      <c r="F2676" s="1">
        <f t="shared" si="208"/>
        <v>4545949.4731126502</v>
      </c>
      <c r="H2676" s="5">
        <f t="shared" si="209"/>
        <v>2.1894412343887695E-4</v>
      </c>
    </row>
    <row r="2677" spans="1:8">
      <c r="A2677" s="3" t="s">
        <v>2721</v>
      </c>
      <c r="B2677" s="1">
        <f t="shared" si="205"/>
        <v>6</v>
      </c>
      <c r="C2677" s="1">
        <f t="shared" si="206"/>
        <v>57364</v>
      </c>
      <c r="D2677" s="1">
        <f t="shared" si="207"/>
        <v>4549583</v>
      </c>
      <c r="F2677" s="1">
        <f t="shared" si="208"/>
        <v>4548588.4570331825</v>
      </c>
      <c r="H2677" s="5">
        <f t="shared" si="209"/>
        <v>2.1860090624074903E-4</v>
      </c>
    </row>
    <row r="2678" spans="1:8">
      <c r="A2678" s="3" t="s">
        <v>2722</v>
      </c>
      <c r="B2678" s="1">
        <f t="shared" si="205"/>
        <v>6</v>
      </c>
      <c r="C2678" s="1">
        <f t="shared" si="206"/>
        <v>57344</v>
      </c>
      <c r="D2678" s="1">
        <f t="shared" si="207"/>
        <v>4552208</v>
      </c>
      <c r="F2678" s="1">
        <f t="shared" si="208"/>
        <v>4551228.1860552672</v>
      </c>
      <c r="H2678" s="5">
        <f t="shared" si="209"/>
        <v>2.15239273937564E-4</v>
      </c>
    </row>
    <row r="2679" spans="1:8">
      <c r="A2679" s="3" t="s">
        <v>2723</v>
      </c>
      <c r="B2679" s="1">
        <f t="shared" si="205"/>
        <v>6</v>
      </c>
      <c r="C2679" s="1">
        <f t="shared" si="206"/>
        <v>57324</v>
      </c>
      <c r="D2679" s="1">
        <f t="shared" si="207"/>
        <v>4554846</v>
      </c>
      <c r="F2679" s="1">
        <f t="shared" si="208"/>
        <v>4553868.6606492745</v>
      </c>
      <c r="H2679" s="5">
        <f t="shared" si="209"/>
        <v>2.1457132704937206E-4</v>
      </c>
    </row>
    <row r="2680" spans="1:8">
      <c r="A2680" s="3" t="s">
        <v>2724</v>
      </c>
      <c r="B2680" s="1">
        <f t="shared" si="205"/>
        <v>6</v>
      </c>
      <c r="C2680" s="1">
        <f t="shared" si="206"/>
        <v>57304</v>
      </c>
      <c r="D2680" s="1">
        <f t="shared" si="207"/>
        <v>4557471</v>
      </c>
      <c r="F2680" s="1">
        <f t="shared" si="208"/>
        <v>4556509.8812860101</v>
      </c>
      <c r="H2680" s="5">
        <f t="shared" si="209"/>
        <v>2.1088860773658326E-4</v>
      </c>
    </row>
    <row r="2681" spans="1:8">
      <c r="A2681" s="3" t="s">
        <v>2725</v>
      </c>
      <c r="B2681" s="1">
        <f t="shared" si="205"/>
        <v>6</v>
      </c>
      <c r="C2681" s="1">
        <f t="shared" si="206"/>
        <v>57284</v>
      </c>
      <c r="D2681" s="1">
        <f t="shared" si="207"/>
        <v>4560096</v>
      </c>
      <c r="F2681" s="1">
        <f t="shared" si="208"/>
        <v>4559151.8484367561</v>
      </c>
      <c r="H2681" s="5">
        <f t="shared" si="209"/>
        <v>2.0704642254109135E-4</v>
      </c>
    </row>
    <row r="2682" spans="1:8">
      <c r="A2682" s="3" t="s">
        <v>2726</v>
      </c>
      <c r="B2682" s="1">
        <f t="shared" si="205"/>
        <v>6</v>
      </c>
      <c r="C2682" s="1">
        <f t="shared" si="206"/>
        <v>57264</v>
      </c>
      <c r="D2682" s="1">
        <f t="shared" si="207"/>
        <v>4562734</v>
      </c>
      <c r="F2682" s="1">
        <f t="shared" si="208"/>
        <v>4561794.5625732513</v>
      </c>
      <c r="H2682" s="5">
        <f t="shared" si="209"/>
        <v>2.0589353373409134E-4</v>
      </c>
    </row>
    <row r="2683" spans="1:8">
      <c r="A2683" s="3" t="s">
        <v>2727</v>
      </c>
      <c r="B2683" s="1">
        <f t="shared" si="205"/>
        <v>6</v>
      </c>
      <c r="C2683" s="1">
        <f t="shared" si="206"/>
        <v>57244</v>
      </c>
      <c r="D2683" s="1">
        <f t="shared" si="207"/>
        <v>4565358</v>
      </c>
      <c r="F2683" s="1">
        <f t="shared" si="208"/>
        <v>4564438.0241677072</v>
      </c>
      <c r="H2683" s="5">
        <f t="shared" si="209"/>
        <v>2.0151230906597251E-4</v>
      </c>
    </row>
    <row r="2684" spans="1:8">
      <c r="A2684" s="3" t="s">
        <v>2728</v>
      </c>
      <c r="B2684" s="1">
        <f t="shared" si="205"/>
        <v>6</v>
      </c>
      <c r="C2684" s="1">
        <f t="shared" si="206"/>
        <v>57224</v>
      </c>
      <c r="D2684" s="1">
        <f t="shared" si="207"/>
        <v>4567997</v>
      </c>
      <c r="F2684" s="1">
        <f t="shared" si="208"/>
        <v>4567082.2336927857</v>
      </c>
      <c r="H2684" s="5">
        <f t="shared" si="209"/>
        <v>2.0025545271029621E-4</v>
      </c>
    </row>
    <row r="2685" spans="1:8">
      <c r="A2685" s="3" t="s">
        <v>2729</v>
      </c>
      <c r="B2685" s="1">
        <f t="shared" si="205"/>
        <v>6</v>
      </c>
      <c r="C2685" s="1">
        <f t="shared" si="206"/>
        <v>57204</v>
      </c>
      <c r="D2685" s="1">
        <f t="shared" si="207"/>
        <v>4570621</v>
      </c>
      <c r="F2685" s="1">
        <f t="shared" si="208"/>
        <v>4569727.1916216211</v>
      </c>
      <c r="H2685" s="5">
        <f t="shared" si="209"/>
        <v>1.9555512880609893E-4</v>
      </c>
    </row>
    <row r="2686" spans="1:8">
      <c r="A2686" s="3" t="s">
        <v>2730</v>
      </c>
      <c r="B2686" s="1">
        <f t="shared" si="205"/>
        <v>6</v>
      </c>
      <c r="C2686" s="1">
        <f t="shared" si="206"/>
        <v>57184</v>
      </c>
      <c r="D2686" s="1">
        <f t="shared" si="207"/>
        <v>4573246</v>
      </c>
      <c r="F2686" s="1">
        <f t="shared" si="208"/>
        <v>4572372.8984278077</v>
      </c>
      <c r="H2686" s="5">
        <f t="shared" si="209"/>
        <v>1.909150682452407E-4</v>
      </c>
    </row>
    <row r="2687" spans="1:8">
      <c r="A2687" s="3" t="s">
        <v>2731</v>
      </c>
      <c r="B2687" s="1">
        <f t="shared" si="205"/>
        <v>6</v>
      </c>
      <c r="C2687" s="1">
        <f t="shared" si="206"/>
        <v>57164</v>
      </c>
      <c r="D2687" s="1">
        <f t="shared" si="207"/>
        <v>4575884</v>
      </c>
      <c r="F2687" s="1">
        <f t="shared" si="208"/>
        <v>4575019.3545854101</v>
      </c>
      <c r="H2687" s="5">
        <f t="shared" si="209"/>
        <v>1.8895702220377621E-4</v>
      </c>
    </row>
    <row r="2688" spans="1:8">
      <c r="A2688" s="3" t="s">
        <v>2732</v>
      </c>
      <c r="B2688" s="1">
        <f t="shared" si="205"/>
        <v>6</v>
      </c>
      <c r="C2688" s="1">
        <f t="shared" si="206"/>
        <v>57144</v>
      </c>
      <c r="D2688" s="1">
        <f t="shared" si="207"/>
        <v>4578509</v>
      </c>
      <c r="F2688" s="1">
        <f t="shared" si="208"/>
        <v>4577666.5605689539</v>
      </c>
      <c r="H2688" s="5">
        <f t="shared" si="209"/>
        <v>1.8399864039715457E-4</v>
      </c>
    </row>
    <row r="2689" spans="1:8">
      <c r="A2689" s="3" t="s">
        <v>2733</v>
      </c>
      <c r="B2689" s="1">
        <f t="shared" si="205"/>
        <v>6</v>
      </c>
      <c r="C2689" s="1">
        <f t="shared" si="206"/>
        <v>57124</v>
      </c>
      <c r="D2689" s="1">
        <f t="shared" si="207"/>
        <v>4581134</v>
      </c>
      <c r="F2689" s="1">
        <f t="shared" si="208"/>
        <v>4580314.5168534424</v>
      </c>
      <c r="H2689" s="5">
        <f t="shared" si="209"/>
        <v>1.7888216030301327E-4</v>
      </c>
    </row>
    <row r="2690" spans="1:8">
      <c r="A2690" s="3" t="s">
        <v>2734</v>
      </c>
      <c r="B2690" s="1">
        <f t="shared" si="205"/>
        <v>6</v>
      </c>
      <c r="C2690" s="1">
        <f t="shared" si="206"/>
        <v>57104</v>
      </c>
      <c r="D2690" s="1">
        <f t="shared" si="207"/>
        <v>4583772</v>
      </c>
      <c r="F2690" s="1">
        <f t="shared" si="208"/>
        <v>4582963.2239143299</v>
      </c>
      <c r="H2690" s="5">
        <f t="shared" si="209"/>
        <v>1.7644334964088661E-4</v>
      </c>
    </row>
    <row r="2691" spans="1:8">
      <c r="A2691" s="3" t="s">
        <v>2735</v>
      </c>
      <c r="B2691" s="1">
        <f t="shared" si="205"/>
        <v>6</v>
      </c>
      <c r="C2691" s="1">
        <f t="shared" si="206"/>
        <v>57084</v>
      </c>
      <c r="D2691" s="1">
        <f t="shared" si="207"/>
        <v>4586397</v>
      </c>
      <c r="F2691" s="1">
        <f t="shared" si="208"/>
        <v>4585612.6822275454</v>
      </c>
      <c r="H2691" s="5">
        <f t="shared" si="209"/>
        <v>1.7100956861226409E-4</v>
      </c>
    </row>
    <row r="2692" spans="1:8">
      <c r="A2692" s="3" t="s">
        <v>2736</v>
      </c>
      <c r="B2692" s="1">
        <f t="shared" ref="B2692:B2755" si="210">IF(ISERROR(SEARCH(" ",A2692)), 0, SEARCH(" ",A2692))</f>
        <v>6</v>
      </c>
      <c r="C2692" s="1">
        <f t="shared" ref="C2692:C2755" si="211">IF(0=B2692,-1,LEFT(A2692,B2692-1)+0)</f>
        <v>57064</v>
      </c>
      <c r="D2692" s="1">
        <f t="shared" ref="D2692:D2755" si="212">IF(B2692=0,-1,RIGHT(A2692,LEN(A2692)-B2692)+0)</f>
        <v>4589035</v>
      </c>
      <c r="F2692" s="1">
        <f t="shared" ref="F2692:F2755" si="213">IF(C2692&lt;0,443300000,44330*(1-POWER(C2692/$A$1,1/5.255))*1000)</f>
        <v>4588262.8922694949</v>
      </c>
      <c r="H2692" s="5">
        <f t="shared" ref="H2692:H2755" si="214">IF(D2692&gt;0,ABS((F2692-D2692)/D2692),0)</f>
        <v>1.682505647712551E-4</v>
      </c>
    </row>
    <row r="2693" spans="1:8">
      <c r="A2693" s="3" t="s">
        <v>2737</v>
      </c>
      <c r="B2693" s="1">
        <f t="shared" si="210"/>
        <v>6</v>
      </c>
      <c r="C2693" s="1">
        <f t="shared" si="211"/>
        <v>57044</v>
      </c>
      <c r="D2693" s="1">
        <f t="shared" si="212"/>
        <v>4591660</v>
      </c>
      <c r="F2693" s="1">
        <f t="shared" si="213"/>
        <v>4590913.8545170436</v>
      </c>
      <c r="H2693" s="5">
        <f t="shared" si="214"/>
        <v>1.6250015962776683E-4</v>
      </c>
    </row>
    <row r="2694" spans="1:8">
      <c r="A2694" s="3" t="s">
        <v>2738</v>
      </c>
      <c r="B2694" s="1">
        <f t="shared" si="210"/>
        <v>6</v>
      </c>
      <c r="C2694" s="1">
        <f t="shared" si="211"/>
        <v>57024</v>
      </c>
      <c r="D2694" s="1">
        <f t="shared" si="212"/>
        <v>4594285</v>
      </c>
      <c r="F2694" s="1">
        <f t="shared" si="213"/>
        <v>4593565.5694475304</v>
      </c>
      <c r="H2694" s="5">
        <f t="shared" si="214"/>
        <v>1.5659249534357719E-4</v>
      </c>
    </row>
    <row r="2695" spans="1:8">
      <c r="A2695" s="3" t="s">
        <v>2739</v>
      </c>
      <c r="B2695" s="1">
        <f t="shared" si="210"/>
        <v>6</v>
      </c>
      <c r="C2695" s="1">
        <f t="shared" si="211"/>
        <v>57004</v>
      </c>
      <c r="D2695" s="1">
        <f t="shared" si="212"/>
        <v>4596923</v>
      </c>
      <c r="F2695" s="1">
        <f t="shared" si="213"/>
        <v>4596218.0375387603</v>
      </c>
      <c r="H2695" s="5">
        <f t="shared" si="214"/>
        <v>1.5335529031912398E-4</v>
      </c>
    </row>
    <row r="2696" spans="1:8">
      <c r="A2696" s="3" t="s">
        <v>2740</v>
      </c>
      <c r="B2696" s="1">
        <f t="shared" si="210"/>
        <v>6</v>
      </c>
      <c r="C2696" s="1">
        <f t="shared" si="211"/>
        <v>56984</v>
      </c>
      <c r="D2696" s="1">
        <f t="shared" si="212"/>
        <v>4599548</v>
      </c>
      <c r="F2696" s="1">
        <f t="shared" si="213"/>
        <v>4598871.2592690159</v>
      </c>
      <c r="H2696" s="5">
        <f t="shared" si="214"/>
        <v>1.4713200753294376E-4</v>
      </c>
    </row>
    <row r="2697" spans="1:8">
      <c r="A2697" s="3" t="s">
        <v>2741</v>
      </c>
      <c r="B2697" s="1">
        <f t="shared" si="210"/>
        <v>6</v>
      </c>
      <c r="C2697" s="1">
        <f t="shared" si="211"/>
        <v>56964</v>
      </c>
      <c r="D2697" s="1">
        <f t="shared" si="212"/>
        <v>4602186</v>
      </c>
      <c r="F2697" s="1">
        <f t="shared" si="213"/>
        <v>4601525.235117049</v>
      </c>
      <c r="H2697" s="5">
        <f t="shared" si="214"/>
        <v>1.4357630981256376E-4</v>
      </c>
    </row>
    <row r="2698" spans="1:8">
      <c r="A2698" s="3" t="s">
        <v>2742</v>
      </c>
      <c r="B2698" s="1">
        <f t="shared" si="210"/>
        <v>6</v>
      </c>
      <c r="C2698" s="1">
        <f t="shared" si="211"/>
        <v>56944</v>
      </c>
      <c r="D2698" s="1">
        <f t="shared" si="212"/>
        <v>4604811</v>
      </c>
      <c r="F2698" s="1">
        <f t="shared" si="213"/>
        <v>4604179.965562081</v>
      </c>
      <c r="H2698" s="5">
        <f t="shared" si="214"/>
        <v>1.3703807559507558E-4</v>
      </c>
    </row>
    <row r="2699" spans="1:8">
      <c r="A2699" s="3" t="s">
        <v>2743</v>
      </c>
      <c r="B2699" s="1">
        <f t="shared" si="210"/>
        <v>6</v>
      </c>
      <c r="C2699" s="1">
        <f t="shared" si="211"/>
        <v>56924</v>
      </c>
      <c r="D2699" s="1">
        <f t="shared" si="212"/>
        <v>4607436</v>
      </c>
      <c r="F2699" s="1">
        <f t="shared" si="213"/>
        <v>4606835.4510838129</v>
      </c>
      <c r="H2699" s="5">
        <f t="shared" si="214"/>
        <v>1.3034340925997397E-4</v>
      </c>
    </row>
    <row r="2700" spans="1:8">
      <c r="A2700" s="3" t="s">
        <v>2744</v>
      </c>
      <c r="B2700" s="1">
        <f t="shared" si="210"/>
        <v>6</v>
      </c>
      <c r="C2700" s="1">
        <f t="shared" si="211"/>
        <v>56904</v>
      </c>
      <c r="D2700" s="1">
        <f t="shared" si="212"/>
        <v>4610074</v>
      </c>
      <c r="F2700" s="1">
        <f t="shared" si="213"/>
        <v>4609491.6921624076</v>
      </c>
      <c r="H2700" s="5">
        <f t="shared" si="214"/>
        <v>1.2631203698518459E-4</v>
      </c>
    </row>
    <row r="2701" spans="1:8">
      <c r="A2701" s="3" t="s">
        <v>2745</v>
      </c>
      <c r="B2701" s="1">
        <f t="shared" si="210"/>
        <v>6</v>
      </c>
      <c r="C2701" s="1">
        <f t="shared" si="211"/>
        <v>56884</v>
      </c>
      <c r="D2701" s="1">
        <f t="shared" si="212"/>
        <v>4612699</v>
      </c>
      <c r="F2701" s="1">
        <f t="shared" si="213"/>
        <v>4612148.6892785151</v>
      </c>
      <c r="H2701" s="5">
        <f t="shared" si="214"/>
        <v>1.1930341032114695E-4</v>
      </c>
    </row>
    <row r="2702" spans="1:8">
      <c r="A2702" s="3" t="s">
        <v>2746</v>
      </c>
      <c r="B2702" s="1">
        <f t="shared" si="210"/>
        <v>6</v>
      </c>
      <c r="C2702" s="1">
        <f t="shared" si="211"/>
        <v>56864</v>
      </c>
      <c r="D2702" s="1">
        <f t="shared" si="212"/>
        <v>4615323</v>
      </c>
      <c r="F2702" s="1">
        <f t="shared" si="213"/>
        <v>4614806.4429132529</v>
      </c>
      <c r="H2702" s="5">
        <f t="shared" si="214"/>
        <v>1.1192219628986741E-4</v>
      </c>
    </row>
    <row r="2703" spans="1:8">
      <c r="A2703" s="3" t="s">
        <v>2747</v>
      </c>
      <c r="B2703" s="1">
        <f t="shared" si="210"/>
        <v>6</v>
      </c>
      <c r="C2703" s="1">
        <f t="shared" si="211"/>
        <v>56844</v>
      </c>
      <c r="D2703" s="1">
        <f t="shared" si="212"/>
        <v>4617961</v>
      </c>
      <c r="F2703" s="1">
        <f t="shared" si="213"/>
        <v>4617464.9535482172</v>
      </c>
      <c r="H2703" s="5">
        <f t="shared" si="214"/>
        <v>1.074167693886561E-4</v>
      </c>
    </row>
    <row r="2704" spans="1:8">
      <c r="A2704" s="3" t="s">
        <v>2748</v>
      </c>
      <c r="B2704" s="1">
        <f t="shared" si="210"/>
        <v>6</v>
      </c>
      <c r="C2704" s="1">
        <f t="shared" si="211"/>
        <v>56824</v>
      </c>
      <c r="D2704" s="1">
        <f t="shared" si="212"/>
        <v>4620586</v>
      </c>
      <c r="F2704" s="1">
        <f t="shared" si="213"/>
        <v>4620124.2216654802</v>
      </c>
      <c r="H2704" s="5">
        <f t="shared" si="214"/>
        <v>9.9939344169727799E-5</v>
      </c>
    </row>
    <row r="2705" spans="1:8">
      <c r="A2705" s="3" t="s">
        <v>2749</v>
      </c>
      <c r="B2705" s="1">
        <f t="shared" si="210"/>
        <v>6</v>
      </c>
      <c r="C2705" s="1">
        <f t="shared" si="211"/>
        <v>56804</v>
      </c>
      <c r="D2705" s="1">
        <f t="shared" si="212"/>
        <v>4623224</v>
      </c>
      <c r="F2705" s="1">
        <f t="shared" si="213"/>
        <v>4622784.2477475861</v>
      </c>
      <c r="H2705" s="5">
        <f t="shared" si="214"/>
        <v>9.5118093437369949E-5</v>
      </c>
    </row>
    <row r="2706" spans="1:8">
      <c r="A2706" s="3" t="s">
        <v>2750</v>
      </c>
      <c r="B2706" s="1">
        <f t="shared" si="210"/>
        <v>6</v>
      </c>
      <c r="C2706" s="1">
        <f t="shared" si="211"/>
        <v>56784</v>
      </c>
      <c r="D2706" s="1">
        <f t="shared" si="212"/>
        <v>4625849</v>
      </c>
      <c r="F2706" s="1">
        <f t="shared" si="213"/>
        <v>4625445.0322775627</v>
      </c>
      <c r="H2706" s="5">
        <f t="shared" si="214"/>
        <v>8.7328341767607312E-5</v>
      </c>
    </row>
    <row r="2707" spans="1:8">
      <c r="A2707" s="3" t="s">
        <v>2751</v>
      </c>
      <c r="B2707" s="1">
        <f t="shared" si="210"/>
        <v>6</v>
      </c>
      <c r="C2707" s="1">
        <f t="shared" si="211"/>
        <v>56764</v>
      </c>
      <c r="D2707" s="1">
        <f t="shared" si="212"/>
        <v>4628474</v>
      </c>
      <c r="F2707" s="1">
        <f t="shared" si="213"/>
        <v>4628106.5757389097</v>
      </c>
      <c r="H2707" s="5">
        <f t="shared" si="214"/>
        <v>7.9383455776211703E-5</v>
      </c>
    </row>
    <row r="2708" spans="1:8">
      <c r="A2708" s="3" t="s">
        <v>2752</v>
      </c>
      <c r="B2708" s="1">
        <f t="shared" si="210"/>
        <v>6</v>
      </c>
      <c r="C2708" s="1">
        <f t="shared" si="211"/>
        <v>56744</v>
      </c>
      <c r="D2708" s="1">
        <f t="shared" si="212"/>
        <v>4631112</v>
      </c>
      <c r="F2708" s="1">
        <f t="shared" si="213"/>
        <v>4630768.878615615</v>
      </c>
      <c r="H2708" s="5">
        <f t="shared" si="214"/>
        <v>7.4090495843124051E-5</v>
      </c>
    </row>
    <row r="2709" spans="1:8">
      <c r="A2709" s="3" t="s">
        <v>2753</v>
      </c>
      <c r="B2709" s="1">
        <f t="shared" si="210"/>
        <v>6</v>
      </c>
      <c r="C2709" s="1">
        <f t="shared" si="211"/>
        <v>56724</v>
      </c>
      <c r="D2709" s="1">
        <f t="shared" si="212"/>
        <v>4633737</v>
      </c>
      <c r="F2709" s="1">
        <f t="shared" si="213"/>
        <v>4633431.9413921367</v>
      </c>
      <c r="H2709" s="5">
        <f t="shared" si="214"/>
        <v>6.5834251677050789E-5</v>
      </c>
    </row>
    <row r="2710" spans="1:8">
      <c r="A2710" s="3" t="s">
        <v>2754</v>
      </c>
      <c r="B2710" s="1">
        <f t="shared" si="210"/>
        <v>6</v>
      </c>
      <c r="C2710" s="1">
        <f t="shared" si="211"/>
        <v>56704</v>
      </c>
      <c r="D2710" s="1">
        <f t="shared" si="212"/>
        <v>4636375</v>
      </c>
      <c r="F2710" s="1">
        <f t="shared" si="213"/>
        <v>4636095.7645534184</v>
      </c>
      <c r="H2710" s="5">
        <f t="shared" si="214"/>
        <v>6.0227105568815508E-5</v>
      </c>
    </row>
    <row r="2711" spans="1:8">
      <c r="A2711" s="3" t="s">
        <v>2755</v>
      </c>
      <c r="B2711" s="1">
        <f t="shared" si="210"/>
        <v>6</v>
      </c>
      <c r="C2711" s="1">
        <f t="shared" si="211"/>
        <v>56684</v>
      </c>
      <c r="D2711" s="1">
        <f t="shared" si="212"/>
        <v>4639000</v>
      </c>
      <c r="F2711" s="1">
        <f t="shared" si="213"/>
        <v>4638760.3485848773</v>
      </c>
      <c r="H2711" s="5">
        <f t="shared" si="214"/>
        <v>5.1660145531940702E-5</v>
      </c>
    </row>
    <row r="2712" spans="1:8">
      <c r="A2712" s="3" t="s">
        <v>2756</v>
      </c>
      <c r="B2712" s="1">
        <f t="shared" si="210"/>
        <v>6</v>
      </c>
      <c r="C2712" s="1">
        <f t="shared" si="211"/>
        <v>56664</v>
      </c>
      <c r="D2712" s="1">
        <f t="shared" si="212"/>
        <v>4641625</v>
      </c>
      <c r="F2712" s="1">
        <f t="shared" si="213"/>
        <v>4641425.6939724218</v>
      </c>
      <c r="H2712" s="5">
        <f t="shared" si="214"/>
        <v>4.2938847403267167E-5</v>
      </c>
    </row>
    <row r="2713" spans="1:8">
      <c r="A2713" s="3" t="s">
        <v>2757</v>
      </c>
      <c r="B2713" s="1">
        <f t="shared" si="210"/>
        <v>6</v>
      </c>
      <c r="C2713" s="1">
        <f t="shared" si="211"/>
        <v>56644</v>
      </c>
      <c r="D2713" s="1">
        <f t="shared" si="212"/>
        <v>4644263</v>
      </c>
      <c r="F2713" s="1">
        <f t="shared" si="213"/>
        <v>4644091.8012024295</v>
      </c>
      <c r="H2713" s="5">
        <f t="shared" si="214"/>
        <v>3.686242522668107E-5</v>
      </c>
    </row>
    <row r="2714" spans="1:8">
      <c r="A2714" s="3" t="s">
        <v>2758</v>
      </c>
      <c r="B2714" s="1">
        <f t="shared" si="210"/>
        <v>6</v>
      </c>
      <c r="C2714" s="1">
        <f t="shared" si="211"/>
        <v>56624</v>
      </c>
      <c r="D2714" s="1">
        <f t="shared" si="212"/>
        <v>4646888</v>
      </c>
      <c r="F2714" s="1">
        <f t="shared" si="213"/>
        <v>4646758.6707617827</v>
      </c>
      <c r="H2714" s="5">
        <f t="shared" si="214"/>
        <v>2.7831365468099084E-5</v>
      </c>
    </row>
    <row r="2715" spans="1:8">
      <c r="A2715" s="3" t="s">
        <v>2759</v>
      </c>
      <c r="B2715" s="1">
        <f t="shared" si="210"/>
        <v>6</v>
      </c>
      <c r="C2715" s="1">
        <f t="shared" si="211"/>
        <v>56604</v>
      </c>
      <c r="D2715" s="1">
        <f t="shared" si="212"/>
        <v>4649513</v>
      </c>
      <c r="F2715" s="1">
        <f t="shared" si="213"/>
        <v>4649426.3031378184</v>
      </c>
      <c r="H2715" s="5">
        <f t="shared" si="214"/>
        <v>1.8646439354325627E-5</v>
      </c>
    </row>
    <row r="2716" spans="1:8">
      <c r="A2716" s="3" t="s">
        <v>2760</v>
      </c>
      <c r="B2716" s="1">
        <f t="shared" si="210"/>
        <v>6</v>
      </c>
      <c r="C2716" s="1">
        <f t="shared" si="211"/>
        <v>56584</v>
      </c>
      <c r="D2716" s="1">
        <f t="shared" si="212"/>
        <v>4652151</v>
      </c>
      <c r="F2716" s="1">
        <f t="shared" si="213"/>
        <v>4652094.6988183791</v>
      </c>
      <c r="H2716" s="5">
        <f t="shared" si="214"/>
        <v>1.2102182758237687E-5</v>
      </c>
    </row>
    <row r="2717" spans="1:8">
      <c r="A2717" s="3" t="s">
        <v>2761</v>
      </c>
      <c r="B2717" s="1">
        <f t="shared" si="210"/>
        <v>6</v>
      </c>
      <c r="C2717" s="1">
        <f t="shared" si="211"/>
        <v>56564</v>
      </c>
      <c r="D2717" s="1">
        <f t="shared" si="212"/>
        <v>4654776</v>
      </c>
      <c r="F2717" s="1">
        <f t="shared" si="213"/>
        <v>4654763.8582917862</v>
      </c>
      <c r="H2717" s="5">
        <f t="shared" si="214"/>
        <v>2.6084409247267654E-6</v>
      </c>
    </row>
    <row r="2718" spans="1:8">
      <c r="A2718" s="3" t="s">
        <v>2762</v>
      </c>
      <c r="B2718" s="1">
        <f t="shared" si="210"/>
        <v>6</v>
      </c>
      <c r="C2718" s="1">
        <f t="shared" si="211"/>
        <v>56544</v>
      </c>
      <c r="D2718" s="1">
        <f t="shared" si="212"/>
        <v>4657478</v>
      </c>
      <c r="F2718" s="1">
        <f t="shared" si="213"/>
        <v>4657433.7820468359</v>
      </c>
      <c r="H2718" s="5">
        <f t="shared" si="214"/>
        <v>9.4939693035867162E-6</v>
      </c>
    </row>
    <row r="2719" spans="1:8">
      <c r="A2719" s="3" t="s">
        <v>2763</v>
      </c>
      <c r="B2719" s="1">
        <f t="shared" si="210"/>
        <v>6</v>
      </c>
      <c r="C2719" s="1">
        <f t="shared" si="211"/>
        <v>56524</v>
      </c>
      <c r="D2719" s="1">
        <f t="shared" si="212"/>
        <v>4660184</v>
      </c>
      <c r="F2719" s="1">
        <f t="shared" si="213"/>
        <v>4660104.4705728265</v>
      </c>
      <c r="H2719" s="5">
        <f t="shared" si="214"/>
        <v>1.706572684116066E-5</v>
      </c>
    </row>
    <row r="2720" spans="1:8">
      <c r="A2720" s="3" t="s">
        <v>2764</v>
      </c>
      <c r="B2720" s="1">
        <f t="shared" si="210"/>
        <v>6</v>
      </c>
      <c r="C2720" s="1">
        <f t="shared" si="211"/>
        <v>56504</v>
      </c>
      <c r="D2720" s="1">
        <f t="shared" si="212"/>
        <v>4662890</v>
      </c>
      <c r="F2720" s="1">
        <f t="shared" si="213"/>
        <v>4662775.9243595311</v>
      </c>
      <c r="H2720" s="5">
        <f t="shared" si="214"/>
        <v>2.4464578934707484E-5</v>
      </c>
    </row>
    <row r="2721" spans="1:8">
      <c r="A2721" s="3" t="s">
        <v>2765</v>
      </c>
      <c r="B2721" s="1">
        <f t="shared" si="210"/>
        <v>6</v>
      </c>
      <c r="C2721" s="1">
        <f t="shared" si="211"/>
        <v>56484</v>
      </c>
      <c r="D2721" s="1">
        <f t="shared" si="212"/>
        <v>4665609</v>
      </c>
      <c r="F2721" s="1">
        <f t="shared" si="213"/>
        <v>4665448.1438972121</v>
      </c>
      <c r="H2721" s="5">
        <f t="shared" si="214"/>
        <v>3.4476978844110069E-5</v>
      </c>
    </row>
    <row r="2722" spans="1:8">
      <c r="A2722" s="3" t="s">
        <v>2766</v>
      </c>
      <c r="B2722" s="1">
        <f t="shared" si="210"/>
        <v>6</v>
      </c>
      <c r="C2722" s="1">
        <f t="shared" si="211"/>
        <v>56464</v>
      </c>
      <c r="D2722" s="1">
        <f t="shared" si="212"/>
        <v>4668316</v>
      </c>
      <c r="F2722" s="1">
        <f t="shared" si="213"/>
        <v>4668121.1296766307</v>
      </c>
      <c r="H2722" s="5">
        <f t="shared" si="214"/>
        <v>4.174317320620102E-5</v>
      </c>
    </row>
    <row r="2723" spans="1:8">
      <c r="A2723" s="3" t="s">
        <v>2767</v>
      </c>
      <c r="B2723" s="1">
        <f t="shared" si="210"/>
        <v>6</v>
      </c>
      <c r="C2723" s="1">
        <f t="shared" si="211"/>
        <v>56444</v>
      </c>
      <c r="D2723" s="1">
        <f t="shared" si="212"/>
        <v>4671035</v>
      </c>
      <c r="F2723" s="1">
        <f t="shared" si="213"/>
        <v>4670794.8821890168</v>
      </c>
      <c r="H2723" s="5">
        <f t="shared" si="214"/>
        <v>5.1405697234812156E-5</v>
      </c>
    </row>
    <row r="2724" spans="1:8">
      <c r="A2724" s="3" t="s">
        <v>2768</v>
      </c>
      <c r="B2724" s="1">
        <f t="shared" si="210"/>
        <v>6</v>
      </c>
      <c r="C2724" s="1">
        <f t="shared" si="211"/>
        <v>56424</v>
      </c>
      <c r="D2724" s="1">
        <f t="shared" si="212"/>
        <v>4673741</v>
      </c>
      <c r="F2724" s="1">
        <f t="shared" si="213"/>
        <v>4673469.4019261096</v>
      </c>
      <c r="H2724" s="5">
        <f t="shared" si="214"/>
        <v>5.8111494387565059E-5</v>
      </c>
    </row>
    <row r="2725" spans="1:8">
      <c r="A2725" s="3" t="s">
        <v>2769</v>
      </c>
      <c r="B2725" s="1">
        <f t="shared" si="210"/>
        <v>6</v>
      </c>
      <c r="C2725" s="1">
        <f t="shared" si="211"/>
        <v>56404</v>
      </c>
      <c r="D2725" s="1">
        <f t="shared" si="212"/>
        <v>4676447</v>
      </c>
      <c r="F2725" s="1">
        <f t="shared" si="213"/>
        <v>4676144.6893801196</v>
      </c>
      <c r="H2725" s="5">
        <f t="shared" si="214"/>
        <v>6.4645364286272319E-5</v>
      </c>
    </row>
    <row r="2726" spans="1:8">
      <c r="A2726" s="3" t="s">
        <v>2770</v>
      </c>
      <c r="B2726" s="1">
        <f t="shared" si="210"/>
        <v>6</v>
      </c>
      <c r="C2726" s="1">
        <f t="shared" si="211"/>
        <v>56384</v>
      </c>
      <c r="D2726" s="1">
        <f t="shared" si="212"/>
        <v>4679167</v>
      </c>
      <c r="F2726" s="1">
        <f t="shared" si="213"/>
        <v>4678820.7450437602</v>
      </c>
      <c r="H2726" s="5">
        <f t="shared" si="214"/>
        <v>7.3999272998769743E-5</v>
      </c>
    </row>
    <row r="2727" spans="1:8">
      <c r="A2727" s="3" t="s">
        <v>2771</v>
      </c>
      <c r="B2727" s="1">
        <f t="shared" si="210"/>
        <v>6</v>
      </c>
      <c r="C2727" s="1">
        <f t="shared" si="211"/>
        <v>56364</v>
      </c>
      <c r="D2727" s="1">
        <f t="shared" si="212"/>
        <v>4681873</v>
      </c>
      <c r="F2727" s="1">
        <f t="shared" si="213"/>
        <v>4681497.5694102375</v>
      </c>
      <c r="H2727" s="5">
        <f t="shared" si="214"/>
        <v>8.0188119105861335E-5</v>
      </c>
    </row>
    <row r="2728" spans="1:8">
      <c r="A2728" s="3" t="s">
        <v>2772</v>
      </c>
      <c r="B2728" s="1">
        <f t="shared" si="210"/>
        <v>6</v>
      </c>
      <c r="C2728" s="1">
        <f t="shared" si="211"/>
        <v>56344</v>
      </c>
      <c r="D2728" s="1">
        <f t="shared" si="212"/>
        <v>4684579</v>
      </c>
      <c r="F2728" s="1">
        <f t="shared" si="213"/>
        <v>4684175.1629732428</v>
      </c>
      <c r="H2728" s="5">
        <f t="shared" si="214"/>
        <v>8.6205617784904077E-5</v>
      </c>
    </row>
    <row r="2729" spans="1:8">
      <c r="A2729" s="3" t="s">
        <v>2773</v>
      </c>
      <c r="B2729" s="1">
        <f t="shared" si="210"/>
        <v>6</v>
      </c>
      <c r="C2729" s="1">
        <f t="shared" si="211"/>
        <v>56324</v>
      </c>
      <c r="D2729" s="1">
        <f t="shared" si="212"/>
        <v>4687299</v>
      </c>
      <c r="F2729" s="1">
        <f t="shared" si="213"/>
        <v>4686853.5262269573</v>
      </c>
      <c r="H2729" s="5">
        <f t="shared" si="214"/>
        <v>9.5038480165799408E-5</v>
      </c>
    </row>
    <row r="2730" spans="1:8">
      <c r="A2730" s="3" t="s">
        <v>2774</v>
      </c>
      <c r="B2730" s="1">
        <f t="shared" si="210"/>
        <v>6</v>
      </c>
      <c r="C2730" s="1">
        <f t="shared" si="211"/>
        <v>56304</v>
      </c>
      <c r="D2730" s="1">
        <f t="shared" si="212"/>
        <v>4690005</v>
      </c>
      <c r="F2730" s="1">
        <f t="shared" si="213"/>
        <v>4689532.6596660549</v>
      </c>
      <c r="H2730" s="5">
        <f t="shared" si="214"/>
        <v>1.0071211735277849E-4</v>
      </c>
    </row>
    <row r="2731" spans="1:8">
      <c r="A2731" s="3" t="s">
        <v>2775</v>
      </c>
      <c r="B2731" s="1">
        <f t="shared" si="210"/>
        <v>6</v>
      </c>
      <c r="C2731" s="1">
        <f t="shared" si="211"/>
        <v>56284</v>
      </c>
      <c r="D2731" s="1">
        <f t="shared" si="212"/>
        <v>4692725</v>
      </c>
      <c r="F2731" s="1">
        <f t="shared" si="213"/>
        <v>4692212.5637857178</v>
      </c>
      <c r="H2731" s="5">
        <f t="shared" si="214"/>
        <v>1.091980063358022E-4</v>
      </c>
    </row>
    <row r="2732" spans="1:8">
      <c r="A2732" s="3" t="s">
        <v>2776</v>
      </c>
      <c r="B2732" s="1">
        <f t="shared" si="210"/>
        <v>6</v>
      </c>
      <c r="C2732" s="1">
        <f t="shared" si="211"/>
        <v>56264</v>
      </c>
      <c r="D2732" s="1">
        <f t="shared" si="212"/>
        <v>4695431</v>
      </c>
      <c r="F2732" s="1">
        <f t="shared" si="213"/>
        <v>4694893.23908161</v>
      </c>
      <c r="H2732" s="5">
        <f t="shared" si="214"/>
        <v>1.1452855305295846E-4</v>
      </c>
    </row>
    <row r="2733" spans="1:8">
      <c r="A2733" s="3" t="s">
        <v>2777</v>
      </c>
      <c r="B2733" s="1">
        <f t="shared" si="210"/>
        <v>6</v>
      </c>
      <c r="C2733" s="1">
        <f t="shared" si="211"/>
        <v>56244</v>
      </c>
      <c r="D2733" s="1">
        <f t="shared" si="212"/>
        <v>4698137</v>
      </c>
      <c r="F2733" s="1">
        <f t="shared" si="213"/>
        <v>4697574.6860498944</v>
      </c>
      <c r="H2733" s="5">
        <f t="shared" si="214"/>
        <v>1.1968870854672187E-4</v>
      </c>
    </row>
    <row r="2734" spans="1:8">
      <c r="A2734" s="3" t="s">
        <v>2778</v>
      </c>
      <c r="B2734" s="1">
        <f t="shared" si="210"/>
        <v>6</v>
      </c>
      <c r="C2734" s="1">
        <f t="shared" si="211"/>
        <v>56224</v>
      </c>
      <c r="D2734" s="1">
        <f t="shared" si="212"/>
        <v>4700857</v>
      </c>
      <c r="F2734" s="1">
        <f t="shared" si="213"/>
        <v>4700256.905187224</v>
      </c>
      <c r="H2734" s="5">
        <f t="shared" si="214"/>
        <v>1.2765647046399456E-4</v>
      </c>
    </row>
    <row r="2735" spans="1:8">
      <c r="A2735" s="3" t="s">
        <v>2779</v>
      </c>
      <c r="B2735" s="1">
        <f t="shared" si="210"/>
        <v>6</v>
      </c>
      <c r="C2735" s="1">
        <f t="shared" si="211"/>
        <v>56204</v>
      </c>
      <c r="D2735" s="1">
        <f t="shared" si="212"/>
        <v>4703563</v>
      </c>
      <c r="F2735" s="1">
        <f t="shared" si="213"/>
        <v>4702939.8969907584</v>
      </c>
      <c r="H2735" s="5">
        <f t="shared" si="214"/>
        <v>1.3247468126644272E-4</v>
      </c>
    </row>
    <row r="2736" spans="1:8">
      <c r="A2736" s="3" t="s">
        <v>2780</v>
      </c>
      <c r="B2736" s="1">
        <f t="shared" si="210"/>
        <v>6</v>
      </c>
      <c r="C2736" s="1">
        <f t="shared" si="211"/>
        <v>56184</v>
      </c>
      <c r="D2736" s="1">
        <f t="shared" si="212"/>
        <v>4706282</v>
      </c>
      <c r="F2736" s="1">
        <f t="shared" si="213"/>
        <v>4705623.6619581422</v>
      </c>
      <c r="H2736" s="5">
        <f t="shared" si="214"/>
        <v>1.398849541650535E-4</v>
      </c>
    </row>
    <row r="2737" spans="1:8">
      <c r="A2737" s="3" t="s">
        <v>2781</v>
      </c>
      <c r="B2737" s="1">
        <f t="shared" si="210"/>
        <v>6</v>
      </c>
      <c r="C2737" s="1">
        <f t="shared" si="211"/>
        <v>56164</v>
      </c>
      <c r="D2737" s="1">
        <f t="shared" si="212"/>
        <v>4708988</v>
      </c>
      <c r="F2737" s="1">
        <f t="shared" si="213"/>
        <v>4708308.2005875288</v>
      </c>
      <c r="H2737" s="5">
        <f t="shared" si="214"/>
        <v>1.4436210338001333E-4</v>
      </c>
    </row>
    <row r="2738" spans="1:8">
      <c r="A2738" s="3" t="s">
        <v>2782</v>
      </c>
      <c r="B2738" s="1">
        <f t="shared" si="210"/>
        <v>6</v>
      </c>
      <c r="C2738" s="1">
        <f t="shared" si="211"/>
        <v>56144</v>
      </c>
      <c r="D2738" s="1">
        <f t="shared" si="212"/>
        <v>4711695</v>
      </c>
      <c r="F2738" s="1">
        <f t="shared" si="213"/>
        <v>4710993.513377565</v>
      </c>
      <c r="H2738" s="5">
        <f t="shared" si="214"/>
        <v>1.4888201006963328E-4</v>
      </c>
    </row>
    <row r="2739" spans="1:8">
      <c r="A2739" s="3" t="s">
        <v>2783</v>
      </c>
      <c r="B2739" s="1">
        <f t="shared" si="210"/>
        <v>6</v>
      </c>
      <c r="C2739" s="1">
        <f t="shared" si="211"/>
        <v>56124</v>
      </c>
      <c r="D2739" s="1">
        <f t="shared" si="212"/>
        <v>4714414</v>
      </c>
      <c r="F2739" s="1">
        <f t="shared" si="213"/>
        <v>4713679.6008273978</v>
      </c>
      <c r="H2739" s="5">
        <f t="shared" si="214"/>
        <v>1.5577740363960851E-4</v>
      </c>
    </row>
    <row r="2740" spans="1:8">
      <c r="A2740" s="3" t="s">
        <v>2784</v>
      </c>
      <c r="B2740" s="1">
        <f t="shared" si="210"/>
        <v>6</v>
      </c>
      <c r="C2740" s="1">
        <f t="shared" si="211"/>
        <v>56104</v>
      </c>
      <c r="D2740" s="1">
        <f t="shared" si="212"/>
        <v>4717120</v>
      </c>
      <c r="F2740" s="1">
        <f t="shared" si="213"/>
        <v>4716366.4634366734</v>
      </c>
      <c r="H2740" s="5">
        <f t="shared" si="214"/>
        <v>1.5974504853101144E-4</v>
      </c>
    </row>
    <row r="2741" spans="1:8">
      <c r="A2741" s="3" t="s">
        <v>2785</v>
      </c>
      <c r="B2741" s="1">
        <f t="shared" si="210"/>
        <v>6</v>
      </c>
      <c r="C2741" s="1">
        <f t="shared" si="211"/>
        <v>56084</v>
      </c>
      <c r="D2741" s="1">
        <f t="shared" si="212"/>
        <v>4719826</v>
      </c>
      <c r="F2741" s="1">
        <f t="shared" si="213"/>
        <v>4719054.1017055372</v>
      </c>
      <c r="H2741" s="5">
        <f t="shared" si="214"/>
        <v>1.6354380319588528E-4</v>
      </c>
    </row>
    <row r="2742" spans="1:8">
      <c r="A2742" s="3" t="s">
        <v>2786</v>
      </c>
      <c r="B2742" s="1">
        <f t="shared" si="210"/>
        <v>6</v>
      </c>
      <c r="C2742" s="1">
        <f t="shared" si="211"/>
        <v>56064</v>
      </c>
      <c r="D2742" s="1">
        <f t="shared" si="212"/>
        <v>4722546</v>
      </c>
      <c r="F2742" s="1">
        <f t="shared" si="213"/>
        <v>4721742.5161346421</v>
      </c>
      <c r="H2742" s="5">
        <f t="shared" si="214"/>
        <v>1.7013785897647908E-4</v>
      </c>
    </row>
    <row r="2743" spans="1:8">
      <c r="A2743" s="3" t="s">
        <v>2787</v>
      </c>
      <c r="B2743" s="1">
        <f t="shared" si="210"/>
        <v>6</v>
      </c>
      <c r="C2743" s="1">
        <f t="shared" si="211"/>
        <v>56044</v>
      </c>
      <c r="D2743" s="1">
        <f t="shared" si="212"/>
        <v>4725252</v>
      </c>
      <c r="F2743" s="1">
        <f t="shared" si="213"/>
        <v>4724431.7072251346</v>
      </c>
      <c r="H2743" s="5">
        <f t="shared" si="214"/>
        <v>1.7359767793662724E-4</v>
      </c>
    </row>
    <row r="2744" spans="1:8">
      <c r="A2744" s="3" t="s">
        <v>2788</v>
      </c>
      <c r="B2744" s="1">
        <f t="shared" si="210"/>
        <v>6</v>
      </c>
      <c r="C2744" s="1">
        <f t="shared" si="211"/>
        <v>56024</v>
      </c>
      <c r="D2744" s="1">
        <f t="shared" si="212"/>
        <v>4727972</v>
      </c>
      <c r="F2744" s="1">
        <f t="shared" si="213"/>
        <v>4727121.6754786661</v>
      </c>
      <c r="H2744" s="5">
        <f t="shared" si="214"/>
        <v>1.7984973712490484E-4</v>
      </c>
    </row>
    <row r="2745" spans="1:8">
      <c r="A2745" s="3" t="s">
        <v>2789</v>
      </c>
      <c r="B2745" s="1">
        <f t="shared" si="210"/>
        <v>6</v>
      </c>
      <c r="C2745" s="1">
        <f t="shared" si="211"/>
        <v>56004</v>
      </c>
      <c r="D2745" s="1">
        <f t="shared" si="212"/>
        <v>4730678</v>
      </c>
      <c r="F2745" s="1">
        <f t="shared" si="213"/>
        <v>4729812.4213973954</v>
      </c>
      <c r="H2745" s="5">
        <f t="shared" si="214"/>
        <v>1.8297136321782374E-4</v>
      </c>
    </row>
    <row r="2746" spans="1:8">
      <c r="A2746" s="3" t="s">
        <v>2790</v>
      </c>
      <c r="B2746" s="1">
        <f t="shared" si="210"/>
        <v>6</v>
      </c>
      <c r="C2746" s="1">
        <f t="shared" si="211"/>
        <v>55984</v>
      </c>
      <c r="D2746" s="1">
        <f t="shared" si="212"/>
        <v>4733384</v>
      </c>
      <c r="F2746" s="1">
        <f t="shared" si="213"/>
        <v>4732503.9454839807</v>
      </c>
      <c r="H2746" s="5">
        <f t="shared" si="214"/>
        <v>1.8592502024329731E-4</v>
      </c>
    </row>
    <row r="2747" spans="1:8">
      <c r="A2747" s="3" t="s">
        <v>2791</v>
      </c>
      <c r="B2747" s="1">
        <f t="shared" si="210"/>
        <v>6</v>
      </c>
      <c r="C2747" s="1">
        <f t="shared" si="211"/>
        <v>55964</v>
      </c>
      <c r="D2747" s="1">
        <f t="shared" si="212"/>
        <v>4736104</v>
      </c>
      <c r="F2747" s="1">
        <f t="shared" si="213"/>
        <v>4735196.2482415903</v>
      </c>
      <c r="H2747" s="5">
        <f t="shared" si="214"/>
        <v>1.9166634820723193E-4</v>
      </c>
    </row>
    <row r="2748" spans="1:8">
      <c r="A2748" s="3" t="s">
        <v>2792</v>
      </c>
      <c r="B2748" s="1">
        <f t="shared" si="210"/>
        <v>6</v>
      </c>
      <c r="C2748" s="1">
        <f t="shared" si="211"/>
        <v>55944</v>
      </c>
      <c r="D2748" s="1">
        <f t="shared" si="212"/>
        <v>4738810</v>
      </c>
      <c r="F2748" s="1">
        <f t="shared" si="213"/>
        <v>4737889.330173892</v>
      </c>
      <c r="H2748" s="5">
        <f t="shared" si="214"/>
        <v>1.9428291619795495E-4</v>
      </c>
    </row>
    <row r="2749" spans="1:8">
      <c r="A2749" s="3" t="s">
        <v>2793</v>
      </c>
      <c r="B2749" s="1">
        <f t="shared" si="210"/>
        <v>6</v>
      </c>
      <c r="C2749" s="1">
        <f t="shared" si="211"/>
        <v>55924</v>
      </c>
      <c r="D2749" s="1">
        <f t="shared" si="212"/>
        <v>4741530</v>
      </c>
      <c r="F2749" s="1">
        <f t="shared" si="213"/>
        <v>4740583.1917850543</v>
      </c>
      <c r="H2749" s="5">
        <f t="shared" si="214"/>
        <v>1.9968411355526984E-4</v>
      </c>
    </row>
    <row r="2750" spans="1:8">
      <c r="A2750" s="3" t="s">
        <v>2794</v>
      </c>
      <c r="B2750" s="1">
        <f t="shared" si="210"/>
        <v>6</v>
      </c>
      <c r="C2750" s="1">
        <f t="shared" si="211"/>
        <v>55904</v>
      </c>
      <c r="D2750" s="1">
        <f t="shared" si="212"/>
        <v>4744236</v>
      </c>
      <c r="F2750" s="1">
        <f t="shared" si="213"/>
        <v>4743277.8335797684</v>
      </c>
      <c r="H2750" s="5">
        <f t="shared" si="214"/>
        <v>2.0196432475778466E-4</v>
      </c>
    </row>
    <row r="2751" spans="1:8">
      <c r="A2751" s="3" t="s">
        <v>2795</v>
      </c>
      <c r="B2751" s="1">
        <f t="shared" si="210"/>
        <v>6</v>
      </c>
      <c r="C2751" s="1">
        <f t="shared" si="211"/>
        <v>55884</v>
      </c>
      <c r="D2751" s="1">
        <f t="shared" si="212"/>
        <v>4746942</v>
      </c>
      <c r="F2751" s="1">
        <f t="shared" si="213"/>
        <v>4745973.256063222</v>
      </c>
      <c r="H2751" s="5">
        <f t="shared" si="214"/>
        <v>2.0407747488341887E-4</v>
      </c>
    </row>
    <row r="2752" spans="1:8">
      <c r="A2752" s="3" t="s">
        <v>2796</v>
      </c>
      <c r="B2752" s="1">
        <f t="shared" si="210"/>
        <v>6</v>
      </c>
      <c r="C2752" s="1">
        <f t="shared" si="211"/>
        <v>55864</v>
      </c>
      <c r="D2752" s="1">
        <f t="shared" si="212"/>
        <v>4749661</v>
      </c>
      <c r="F2752" s="1">
        <f t="shared" si="213"/>
        <v>4748669.4597411156</v>
      </c>
      <c r="H2752" s="5">
        <f t="shared" si="214"/>
        <v>2.0876021654691354E-4</v>
      </c>
    </row>
    <row r="2753" spans="1:8">
      <c r="A2753" s="3" t="s">
        <v>2797</v>
      </c>
      <c r="B2753" s="1">
        <f t="shared" si="210"/>
        <v>6</v>
      </c>
      <c r="C2753" s="1">
        <f t="shared" si="211"/>
        <v>55844</v>
      </c>
      <c r="D2753" s="1">
        <f t="shared" si="212"/>
        <v>4752367</v>
      </c>
      <c r="F2753" s="1">
        <f t="shared" si="213"/>
        <v>4751366.4451196482</v>
      </c>
      <c r="H2753" s="5">
        <f t="shared" si="214"/>
        <v>2.1053821818722322E-4</v>
      </c>
    </row>
    <row r="2754" spans="1:8">
      <c r="A2754" s="3" t="s">
        <v>2798</v>
      </c>
      <c r="B2754" s="1">
        <f t="shared" si="210"/>
        <v>6</v>
      </c>
      <c r="C2754" s="1">
        <f t="shared" si="211"/>
        <v>55824</v>
      </c>
      <c r="D2754" s="1">
        <f t="shared" si="212"/>
        <v>4755073</v>
      </c>
      <c r="F2754" s="1">
        <f t="shared" si="213"/>
        <v>4754064.2127055442</v>
      </c>
      <c r="H2754" s="5">
        <f t="shared" si="214"/>
        <v>2.1214969664099876E-4</v>
      </c>
    </row>
    <row r="2755" spans="1:8">
      <c r="A2755" s="3" t="s">
        <v>2799</v>
      </c>
      <c r="B2755" s="1">
        <f t="shared" si="210"/>
        <v>6</v>
      </c>
      <c r="C2755" s="1">
        <f t="shared" si="211"/>
        <v>55804</v>
      </c>
      <c r="D2755" s="1">
        <f t="shared" si="212"/>
        <v>4757793</v>
      </c>
      <c r="F2755" s="1">
        <f t="shared" si="213"/>
        <v>4756762.7630060269</v>
      </c>
      <c r="H2755" s="5">
        <f t="shared" si="214"/>
        <v>2.1653674171472854E-4</v>
      </c>
    </row>
    <row r="2756" spans="1:8">
      <c r="A2756" s="3" t="s">
        <v>2800</v>
      </c>
      <c r="B2756" s="1">
        <f t="shared" ref="B2756:B2819" si="215">IF(ISERROR(SEARCH(" ",A2756)), 0, SEARCH(" ",A2756))</f>
        <v>6</v>
      </c>
      <c r="C2756" s="1">
        <f t="shared" ref="C2756:C2819" si="216">IF(0=B2756,-1,LEFT(A2756,B2756-1)+0)</f>
        <v>55784</v>
      </c>
      <c r="D2756" s="1">
        <f t="shared" ref="D2756:D2819" si="217">IF(B2756=0,-1,RIGHT(A2756,LEN(A2756)-B2756)+0)</f>
        <v>4760499</v>
      </c>
      <c r="F2756" s="1">
        <f t="shared" ref="F2756:F2819" si="218">IF(C2756&lt;0,443300000,44330*(1-POWER(C2756/$A$1,1/5.255))*1000)</f>
        <v>4759462.0965288291</v>
      </c>
      <c r="H2756" s="5">
        <f t="shared" ref="H2756:H2819" si="219">IF(D2756&gt;0,ABS((F2756-D2756)/D2756),0)</f>
        <v>2.1781402982563899E-4</v>
      </c>
    </row>
    <row r="2757" spans="1:8">
      <c r="A2757" s="3" t="s">
        <v>2801</v>
      </c>
      <c r="B2757" s="1">
        <f t="shared" si="215"/>
        <v>6</v>
      </c>
      <c r="C2757" s="1">
        <f t="shared" si="216"/>
        <v>55764</v>
      </c>
      <c r="D2757" s="1">
        <f t="shared" si="217"/>
        <v>4763219</v>
      </c>
      <c r="F2757" s="1">
        <f t="shared" si="218"/>
        <v>4762162.2137822071</v>
      </c>
      <c r="H2757" s="5">
        <f t="shared" si="219"/>
        <v>2.2186387352605264E-4</v>
      </c>
    </row>
    <row r="2758" spans="1:8">
      <c r="A2758" s="3" t="s">
        <v>2802</v>
      </c>
      <c r="B2758" s="1">
        <f t="shared" si="215"/>
        <v>6</v>
      </c>
      <c r="C2758" s="1">
        <f t="shared" si="216"/>
        <v>55744</v>
      </c>
      <c r="D2758" s="1">
        <f t="shared" si="217"/>
        <v>4765925</v>
      </c>
      <c r="F2758" s="1">
        <f t="shared" si="218"/>
        <v>4764863.1152749164</v>
      </c>
      <c r="H2758" s="5">
        <f t="shared" si="219"/>
        <v>2.2280768687790869E-4</v>
      </c>
    </row>
    <row r="2759" spans="1:8">
      <c r="A2759" s="3" t="s">
        <v>2803</v>
      </c>
      <c r="B2759" s="1">
        <f t="shared" si="215"/>
        <v>6</v>
      </c>
      <c r="C2759" s="1">
        <f t="shared" si="216"/>
        <v>55724</v>
      </c>
      <c r="D2759" s="1">
        <f t="shared" si="217"/>
        <v>4768631</v>
      </c>
      <c r="F2759" s="1">
        <f t="shared" si="218"/>
        <v>4767564.8015162293</v>
      </c>
      <c r="H2759" s="5">
        <f t="shared" si="219"/>
        <v>2.235858643226354E-4</v>
      </c>
    </row>
    <row r="2760" spans="1:8">
      <c r="A2760" s="3" t="s">
        <v>2804</v>
      </c>
      <c r="B2760" s="1">
        <f t="shared" si="215"/>
        <v>6</v>
      </c>
      <c r="C2760" s="1">
        <f t="shared" si="216"/>
        <v>55704</v>
      </c>
      <c r="D2760" s="1">
        <f t="shared" si="217"/>
        <v>4771351</v>
      </c>
      <c r="F2760" s="1">
        <f t="shared" si="218"/>
        <v>4770267.2730159406</v>
      </c>
      <c r="H2760" s="5">
        <f t="shared" si="219"/>
        <v>2.2713210242957145E-4</v>
      </c>
    </row>
    <row r="2761" spans="1:8">
      <c r="A2761" s="3" t="s">
        <v>2805</v>
      </c>
      <c r="B2761" s="1">
        <f t="shared" si="215"/>
        <v>6</v>
      </c>
      <c r="C2761" s="1">
        <f t="shared" si="216"/>
        <v>55684</v>
      </c>
      <c r="D2761" s="1">
        <f t="shared" si="217"/>
        <v>4774057</v>
      </c>
      <c r="F2761" s="1">
        <f t="shared" si="218"/>
        <v>4772970.5302843479</v>
      </c>
      <c r="H2761" s="5">
        <f t="shared" si="219"/>
        <v>2.2757786839412602E-4</v>
      </c>
    </row>
    <row r="2762" spans="1:8">
      <c r="A2762" s="3" t="s">
        <v>2806</v>
      </c>
      <c r="B2762" s="1">
        <f t="shared" si="215"/>
        <v>6</v>
      </c>
      <c r="C2762" s="1">
        <f t="shared" si="216"/>
        <v>55664</v>
      </c>
      <c r="D2762" s="1">
        <f t="shared" si="217"/>
        <v>4776777</v>
      </c>
      <c r="F2762" s="1">
        <f t="shared" si="218"/>
        <v>4775674.573832266</v>
      </c>
      <c r="H2762" s="5">
        <f t="shared" si="219"/>
        <v>2.3078870287098754E-4</v>
      </c>
    </row>
    <row r="2763" spans="1:8">
      <c r="A2763" s="3" t="s">
        <v>2807</v>
      </c>
      <c r="B2763" s="1">
        <f t="shared" si="215"/>
        <v>6</v>
      </c>
      <c r="C2763" s="1">
        <f t="shared" si="216"/>
        <v>55644</v>
      </c>
      <c r="D2763" s="1">
        <f t="shared" si="217"/>
        <v>4779483</v>
      </c>
      <c r="F2763" s="1">
        <f t="shared" si="218"/>
        <v>4778379.4041710319</v>
      </c>
      <c r="H2763" s="5">
        <f t="shared" si="219"/>
        <v>2.309027626979948E-4</v>
      </c>
    </row>
    <row r="2764" spans="1:8">
      <c r="A2764" s="3" t="s">
        <v>2808</v>
      </c>
      <c r="B2764" s="1">
        <f t="shared" si="215"/>
        <v>6</v>
      </c>
      <c r="C2764" s="1">
        <f t="shared" si="216"/>
        <v>55624</v>
      </c>
      <c r="D2764" s="1">
        <f t="shared" si="217"/>
        <v>4782189</v>
      </c>
      <c r="F2764" s="1">
        <f t="shared" si="218"/>
        <v>4781085.0218124939</v>
      </c>
      <c r="H2764" s="5">
        <f t="shared" si="219"/>
        <v>2.3085206115987619E-4</v>
      </c>
    </row>
    <row r="2765" spans="1:8">
      <c r="A2765" s="3" t="s">
        <v>2809</v>
      </c>
      <c r="B2765" s="1">
        <f t="shared" si="215"/>
        <v>6</v>
      </c>
      <c r="C2765" s="1">
        <f t="shared" si="216"/>
        <v>55604</v>
      </c>
      <c r="D2765" s="1">
        <f t="shared" si="217"/>
        <v>4784909</v>
      </c>
      <c r="F2765" s="1">
        <f t="shared" si="218"/>
        <v>4783791.4272690127</v>
      </c>
      <c r="H2765" s="5">
        <f t="shared" si="219"/>
        <v>2.3356196136380708E-4</v>
      </c>
    </row>
    <row r="2766" spans="1:8">
      <c r="A2766" s="3" t="s">
        <v>2810</v>
      </c>
      <c r="B2766" s="1">
        <f t="shared" si="215"/>
        <v>6</v>
      </c>
      <c r="C2766" s="1">
        <f t="shared" si="216"/>
        <v>55584</v>
      </c>
      <c r="D2766" s="1">
        <f t="shared" si="217"/>
        <v>4787615</v>
      </c>
      <c r="F2766" s="1">
        <f t="shared" si="218"/>
        <v>4786498.6210534777</v>
      </c>
      <c r="H2766" s="5">
        <f t="shared" si="219"/>
        <v>2.3318060172387519E-4</v>
      </c>
    </row>
    <row r="2767" spans="1:8">
      <c r="A2767" s="3" t="s">
        <v>2811</v>
      </c>
      <c r="B2767" s="1">
        <f t="shared" si="215"/>
        <v>6</v>
      </c>
      <c r="C2767" s="1">
        <f t="shared" si="216"/>
        <v>55564</v>
      </c>
      <c r="D2767" s="1">
        <f t="shared" si="217"/>
        <v>4790321</v>
      </c>
      <c r="F2767" s="1">
        <f t="shared" si="218"/>
        <v>4789206.603679291</v>
      </c>
      <c r="H2767" s="5">
        <f t="shared" si="219"/>
        <v>2.326349989299313E-4</v>
      </c>
    </row>
    <row r="2768" spans="1:8">
      <c r="A2768" s="3" t="s">
        <v>2812</v>
      </c>
      <c r="B2768" s="1">
        <f t="shared" si="215"/>
        <v>6</v>
      </c>
      <c r="C2768" s="1">
        <f t="shared" si="216"/>
        <v>55544</v>
      </c>
      <c r="D2768" s="1">
        <f t="shared" si="217"/>
        <v>4793040</v>
      </c>
      <c r="F2768" s="1">
        <f t="shared" si="218"/>
        <v>4791915.3756603803</v>
      </c>
      <c r="H2768" s="5">
        <f t="shared" si="219"/>
        <v>2.3463696101423136E-4</v>
      </c>
    </row>
    <row r="2769" spans="1:8">
      <c r="A2769" s="3" t="s">
        <v>2813</v>
      </c>
      <c r="B2769" s="1">
        <f t="shared" si="215"/>
        <v>6</v>
      </c>
      <c r="C2769" s="1">
        <f t="shared" si="216"/>
        <v>55524</v>
      </c>
      <c r="D2769" s="1">
        <f t="shared" si="217"/>
        <v>4795746</v>
      </c>
      <c r="F2769" s="1">
        <f t="shared" si="218"/>
        <v>4794624.937511174</v>
      </c>
      <c r="H2769" s="5">
        <f t="shared" si="219"/>
        <v>2.3376185661750889E-4</v>
      </c>
    </row>
    <row r="2770" spans="1:8">
      <c r="A2770" s="3" t="s">
        <v>2814</v>
      </c>
      <c r="B2770" s="1">
        <f t="shared" si="215"/>
        <v>6</v>
      </c>
      <c r="C2770" s="1">
        <f t="shared" si="216"/>
        <v>55504</v>
      </c>
      <c r="D2770" s="1">
        <f t="shared" si="217"/>
        <v>4798466</v>
      </c>
      <c r="F2770" s="1">
        <f t="shared" si="218"/>
        <v>4797335.2897466449</v>
      </c>
      <c r="H2770" s="5">
        <f t="shared" si="219"/>
        <v>2.3563994271400346E-4</v>
      </c>
    </row>
    <row r="2771" spans="1:8">
      <c r="A2771" s="3" t="s">
        <v>2815</v>
      </c>
      <c r="B2771" s="1">
        <f t="shared" si="215"/>
        <v>6</v>
      </c>
      <c r="C2771" s="1">
        <f t="shared" si="216"/>
        <v>55484</v>
      </c>
      <c r="D2771" s="1">
        <f t="shared" si="217"/>
        <v>4801172</v>
      </c>
      <c r="F2771" s="1">
        <f t="shared" si="218"/>
        <v>4800046.4328822792</v>
      </c>
      <c r="H2771" s="5">
        <f t="shared" si="219"/>
        <v>2.3443590809094994E-4</v>
      </c>
    </row>
    <row r="2772" spans="1:8">
      <c r="A2772" s="3" t="s">
        <v>2816</v>
      </c>
      <c r="B2772" s="1">
        <f t="shared" si="215"/>
        <v>6</v>
      </c>
      <c r="C2772" s="1">
        <f t="shared" si="216"/>
        <v>55464</v>
      </c>
      <c r="D2772" s="1">
        <f t="shared" si="217"/>
        <v>4803878</v>
      </c>
      <c r="F2772" s="1">
        <f t="shared" si="218"/>
        <v>4802758.3674340732</v>
      </c>
      <c r="H2772" s="5">
        <f t="shared" si="219"/>
        <v>2.3306848465484771E-4</v>
      </c>
    </row>
    <row r="2773" spans="1:8">
      <c r="A2773" s="3" t="s">
        <v>2817</v>
      </c>
      <c r="B2773" s="1">
        <f t="shared" si="215"/>
        <v>6</v>
      </c>
      <c r="C2773" s="1">
        <f t="shared" si="216"/>
        <v>55444</v>
      </c>
      <c r="D2773" s="1">
        <f t="shared" si="217"/>
        <v>4806598</v>
      </c>
      <c r="F2773" s="1">
        <f t="shared" si="218"/>
        <v>4805471.0939185657</v>
      </c>
      <c r="H2773" s="5">
        <f t="shared" si="219"/>
        <v>2.3444982947072739E-4</v>
      </c>
    </row>
    <row r="2774" spans="1:8">
      <c r="A2774" s="3" t="s">
        <v>2818</v>
      </c>
      <c r="B2774" s="1">
        <f t="shared" si="215"/>
        <v>6</v>
      </c>
      <c r="C2774" s="1">
        <f t="shared" si="216"/>
        <v>55424</v>
      </c>
      <c r="D2774" s="1">
        <f t="shared" si="217"/>
        <v>4809304</v>
      </c>
      <c r="F2774" s="1">
        <f t="shared" si="218"/>
        <v>4808184.6128528034</v>
      </c>
      <c r="H2774" s="5">
        <f t="shared" si="219"/>
        <v>2.3275449986038906E-4</v>
      </c>
    </row>
    <row r="2775" spans="1:8">
      <c r="A2775" s="3" t="s">
        <v>2819</v>
      </c>
      <c r="B2775" s="1">
        <f t="shared" si="215"/>
        <v>6</v>
      </c>
      <c r="C2775" s="1">
        <f t="shared" si="216"/>
        <v>55404</v>
      </c>
      <c r="D2775" s="1">
        <f t="shared" si="217"/>
        <v>4812024</v>
      </c>
      <c r="F2775" s="1">
        <f t="shared" si="218"/>
        <v>4810898.9247543681</v>
      </c>
      <c r="H2775" s="5">
        <f t="shared" si="219"/>
        <v>2.338049946616764E-4</v>
      </c>
    </row>
    <row r="2776" spans="1:8">
      <c r="A2776" s="3" t="s">
        <v>2820</v>
      </c>
      <c r="B2776" s="1">
        <f t="shared" si="215"/>
        <v>6</v>
      </c>
      <c r="C2776" s="1">
        <f t="shared" si="216"/>
        <v>55384</v>
      </c>
      <c r="D2776" s="1">
        <f t="shared" si="217"/>
        <v>4814730</v>
      </c>
      <c r="F2776" s="1">
        <f t="shared" si="218"/>
        <v>4813614.0301413629</v>
      </c>
      <c r="H2776" s="5">
        <f t="shared" si="219"/>
        <v>2.317824381921893E-4</v>
      </c>
    </row>
    <row r="2777" spans="1:8">
      <c r="A2777" s="3" t="s">
        <v>2821</v>
      </c>
      <c r="B2777" s="1">
        <f t="shared" si="215"/>
        <v>6</v>
      </c>
      <c r="C2777" s="1">
        <f t="shared" si="216"/>
        <v>55364</v>
      </c>
      <c r="D2777" s="1">
        <f t="shared" si="217"/>
        <v>4817436</v>
      </c>
      <c r="F2777" s="1">
        <f t="shared" si="218"/>
        <v>4816329.9295324069</v>
      </c>
      <c r="H2777" s="5">
        <f t="shared" si="219"/>
        <v>2.2959733509550482E-4</v>
      </c>
    </row>
    <row r="2778" spans="1:8">
      <c r="A2778" s="3" t="s">
        <v>2822</v>
      </c>
      <c r="B2778" s="1">
        <f t="shared" si="215"/>
        <v>6</v>
      </c>
      <c r="C2778" s="1">
        <f t="shared" si="216"/>
        <v>55344</v>
      </c>
      <c r="D2778" s="1">
        <f t="shared" si="217"/>
        <v>4820156</v>
      </c>
      <c r="F2778" s="1">
        <f t="shared" si="218"/>
        <v>4819046.6234466648</v>
      </c>
      <c r="H2778" s="5">
        <f t="shared" si="219"/>
        <v>2.3015366169377652E-4</v>
      </c>
    </row>
    <row r="2779" spans="1:8">
      <c r="A2779" s="3" t="s">
        <v>2823</v>
      </c>
      <c r="B2779" s="1">
        <f t="shared" si="215"/>
        <v>6</v>
      </c>
      <c r="C2779" s="1">
        <f t="shared" si="216"/>
        <v>55324</v>
      </c>
      <c r="D2779" s="1">
        <f t="shared" si="217"/>
        <v>4822862</v>
      </c>
      <c r="F2779" s="1">
        <f t="shared" si="218"/>
        <v>4821764.1124038137</v>
      </c>
      <c r="H2779" s="5">
        <f t="shared" si="219"/>
        <v>2.2764234103863027E-4</v>
      </c>
    </row>
    <row r="2780" spans="1:8">
      <c r="A2780" s="3" t="s">
        <v>2824</v>
      </c>
      <c r="B2780" s="1">
        <f t="shared" si="215"/>
        <v>6</v>
      </c>
      <c r="C2780" s="1">
        <f t="shared" si="216"/>
        <v>55304</v>
      </c>
      <c r="D2780" s="1">
        <f t="shared" si="217"/>
        <v>4825568</v>
      </c>
      <c r="F2780" s="1">
        <f t="shared" si="218"/>
        <v>4824482.3969240589</v>
      </c>
      <c r="H2780" s="5">
        <f t="shared" si="219"/>
        <v>2.2496897275949552E-4</v>
      </c>
    </row>
    <row r="2781" spans="1:8">
      <c r="A2781" s="3" t="s">
        <v>2825</v>
      </c>
      <c r="B2781" s="1">
        <f t="shared" si="215"/>
        <v>6</v>
      </c>
      <c r="C2781" s="1">
        <f t="shared" si="216"/>
        <v>55284</v>
      </c>
      <c r="D2781" s="1">
        <f t="shared" si="217"/>
        <v>4828288</v>
      </c>
      <c r="F2781" s="1">
        <f t="shared" si="218"/>
        <v>4827201.4775281465</v>
      </c>
      <c r="H2781" s="5">
        <f t="shared" si="219"/>
        <v>2.2503265585100389E-4</v>
      </c>
    </row>
    <row r="2782" spans="1:8">
      <c r="A2782" s="3" t="s">
        <v>2826</v>
      </c>
      <c r="B2782" s="1">
        <f t="shared" si="215"/>
        <v>6</v>
      </c>
      <c r="C2782" s="1">
        <f t="shared" si="216"/>
        <v>55264</v>
      </c>
      <c r="D2782" s="1">
        <f t="shared" si="217"/>
        <v>4830994</v>
      </c>
      <c r="F2782" s="1">
        <f t="shared" si="218"/>
        <v>4829921.3547373423</v>
      </c>
      <c r="H2782" s="5">
        <f t="shared" si="219"/>
        <v>2.2203407055725274E-4</v>
      </c>
    </row>
    <row r="2783" spans="1:8">
      <c r="A2783" s="3" t="s">
        <v>2827</v>
      </c>
      <c r="B2783" s="1">
        <f t="shared" si="215"/>
        <v>6</v>
      </c>
      <c r="C2783" s="1">
        <f t="shared" si="216"/>
        <v>55244</v>
      </c>
      <c r="D2783" s="1">
        <f t="shared" si="217"/>
        <v>4833713</v>
      </c>
      <c r="F2783" s="1">
        <f t="shared" si="218"/>
        <v>4832642.0290734433</v>
      </c>
      <c r="H2783" s="5">
        <f t="shared" si="219"/>
        <v>2.2156278756242586E-4</v>
      </c>
    </row>
    <row r="2784" spans="1:8">
      <c r="A2784" s="3" t="s">
        <v>2828</v>
      </c>
      <c r="B2784" s="1">
        <f t="shared" si="215"/>
        <v>6</v>
      </c>
      <c r="C2784" s="1">
        <f t="shared" si="216"/>
        <v>55224</v>
      </c>
      <c r="D2784" s="1">
        <f t="shared" si="217"/>
        <v>4836419</v>
      </c>
      <c r="F2784" s="1">
        <f t="shared" si="218"/>
        <v>4835363.5010587722</v>
      </c>
      <c r="H2784" s="5">
        <f t="shared" si="219"/>
        <v>2.1823976401295951E-4</v>
      </c>
    </row>
    <row r="2785" spans="1:8">
      <c r="A2785" s="3" t="s">
        <v>2829</v>
      </c>
      <c r="B2785" s="1">
        <f t="shared" si="215"/>
        <v>6</v>
      </c>
      <c r="C2785" s="1">
        <f t="shared" si="216"/>
        <v>55204</v>
      </c>
      <c r="D2785" s="1">
        <f t="shared" si="217"/>
        <v>4839125</v>
      </c>
      <c r="F2785" s="1">
        <f t="shared" si="218"/>
        <v>4838085.7712162025</v>
      </c>
      <c r="H2785" s="5">
        <f t="shared" si="219"/>
        <v>2.1475551546973321E-4</v>
      </c>
    </row>
    <row r="2786" spans="1:8">
      <c r="A2786" s="3" t="s">
        <v>2830</v>
      </c>
      <c r="B2786" s="1">
        <f t="shared" si="215"/>
        <v>6</v>
      </c>
      <c r="C2786" s="1">
        <f t="shared" si="216"/>
        <v>55184</v>
      </c>
      <c r="D2786" s="1">
        <f t="shared" si="217"/>
        <v>4841845</v>
      </c>
      <c r="F2786" s="1">
        <f t="shared" si="218"/>
        <v>4840808.8400691124</v>
      </c>
      <c r="H2786" s="5">
        <f t="shared" si="219"/>
        <v>2.1400105350081057E-4</v>
      </c>
    </row>
    <row r="2787" spans="1:8">
      <c r="A2787" s="3" t="s">
        <v>2831</v>
      </c>
      <c r="B2787" s="1">
        <f t="shared" si="215"/>
        <v>6</v>
      </c>
      <c r="C2787" s="1">
        <f t="shared" si="216"/>
        <v>55164</v>
      </c>
      <c r="D2787" s="1">
        <f t="shared" si="217"/>
        <v>4844551</v>
      </c>
      <c r="F2787" s="1">
        <f t="shared" si="218"/>
        <v>4843532.7081414331</v>
      </c>
      <c r="H2787" s="5">
        <f t="shared" si="219"/>
        <v>2.1019323742632186E-4</v>
      </c>
    </row>
    <row r="2788" spans="1:8">
      <c r="A2788" s="3" t="s">
        <v>2832</v>
      </c>
      <c r="B2788" s="1">
        <f t="shared" si="215"/>
        <v>6</v>
      </c>
      <c r="C2788" s="1">
        <f t="shared" si="216"/>
        <v>55144</v>
      </c>
      <c r="D2788" s="1">
        <f t="shared" si="217"/>
        <v>4847271</v>
      </c>
      <c r="F2788" s="1">
        <f t="shared" si="218"/>
        <v>4846257.3759576278</v>
      </c>
      <c r="H2788" s="5">
        <f t="shared" si="219"/>
        <v>2.0911231131335946E-4</v>
      </c>
    </row>
    <row r="2789" spans="1:8">
      <c r="A2789" s="3" t="s">
        <v>2833</v>
      </c>
      <c r="B2789" s="1">
        <f t="shared" si="215"/>
        <v>6</v>
      </c>
      <c r="C2789" s="1">
        <f t="shared" si="216"/>
        <v>55124</v>
      </c>
      <c r="D2789" s="1">
        <f t="shared" si="217"/>
        <v>4849977</v>
      </c>
      <c r="F2789" s="1">
        <f t="shared" si="218"/>
        <v>4848982.8440426867</v>
      </c>
      <c r="H2789" s="5">
        <f t="shared" si="219"/>
        <v>2.0498158183291477E-4</v>
      </c>
    </row>
    <row r="2790" spans="1:8">
      <c r="A2790" s="3" t="s">
        <v>2834</v>
      </c>
      <c r="B2790" s="1">
        <f t="shared" si="215"/>
        <v>6</v>
      </c>
      <c r="C2790" s="1">
        <f t="shared" si="216"/>
        <v>55104</v>
      </c>
      <c r="D2790" s="1">
        <f t="shared" si="217"/>
        <v>4852683</v>
      </c>
      <c r="F2790" s="1">
        <f t="shared" si="218"/>
        <v>4851709.1129221423</v>
      </c>
      <c r="H2790" s="5">
        <f t="shared" si="219"/>
        <v>2.006904382292724E-4</v>
      </c>
    </row>
    <row r="2791" spans="1:8">
      <c r="A2791" s="3" t="s">
        <v>2835</v>
      </c>
      <c r="B2791" s="1">
        <f t="shared" si="215"/>
        <v>6</v>
      </c>
      <c r="C2791" s="1">
        <f t="shared" si="216"/>
        <v>55084</v>
      </c>
      <c r="D2791" s="1">
        <f t="shared" si="217"/>
        <v>4855403</v>
      </c>
      <c r="F2791" s="1">
        <f t="shared" si="218"/>
        <v>4854436.1831220482</v>
      </c>
      <c r="H2791" s="5">
        <f t="shared" si="219"/>
        <v>1.9912186031763903E-4</v>
      </c>
    </row>
    <row r="2792" spans="1:8">
      <c r="A2792" s="3" t="s">
        <v>2836</v>
      </c>
      <c r="B2792" s="1">
        <f t="shared" si="215"/>
        <v>6</v>
      </c>
      <c r="C2792" s="1">
        <f t="shared" si="216"/>
        <v>55064</v>
      </c>
      <c r="D2792" s="1">
        <f t="shared" si="217"/>
        <v>4858109</v>
      </c>
      <c r="F2792" s="1">
        <f t="shared" si="218"/>
        <v>4857164.0551690236</v>
      </c>
      <c r="H2792" s="5">
        <f t="shared" si="219"/>
        <v>1.9450877511731964E-4</v>
      </c>
    </row>
    <row r="2793" spans="1:8">
      <c r="A2793" s="3" t="s">
        <v>2837</v>
      </c>
      <c r="B2793" s="1">
        <f t="shared" si="215"/>
        <v>6</v>
      </c>
      <c r="C2793" s="1">
        <f t="shared" si="216"/>
        <v>55044</v>
      </c>
      <c r="D2793" s="1">
        <f t="shared" si="217"/>
        <v>4860815</v>
      </c>
      <c r="F2793" s="1">
        <f t="shared" si="218"/>
        <v>4859892.7295901962</v>
      </c>
      <c r="H2793" s="5">
        <f t="shared" si="219"/>
        <v>1.8973575620628177E-4</v>
      </c>
    </row>
    <row r="2794" spans="1:8">
      <c r="A2794" s="3" t="s">
        <v>2838</v>
      </c>
      <c r="B2794" s="1">
        <f t="shared" si="215"/>
        <v>6</v>
      </c>
      <c r="C2794" s="1">
        <f t="shared" si="216"/>
        <v>55024</v>
      </c>
      <c r="D2794" s="1">
        <f t="shared" si="217"/>
        <v>4863535</v>
      </c>
      <c r="F2794" s="1">
        <f t="shared" si="218"/>
        <v>4862622.2069132496</v>
      </c>
      <c r="H2794" s="5">
        <f t="shared" si="219"/>
        <v>1.8768099473951208E-4</v>
      </c>
    </row>
    <row r="2795" spans="1:8">
      <c r="A2795" s="3" t="s">
        <v>2839</v>
      </c>
      <c r="B2795" s="1">
        <f t="shared" si="215"/>
        <v>6</v>
      </c>
      <c r="C2795" s="1">
        <f t="shared" si="216"/>
        <v>55004</v>
      </c>
      <c r="D2795" s="1">
        <f t="shared" si="217"/>
        <v>4866241</v>
      </c>
      <c r="F2795" s="1">
        <f t="shared" si="218"/>
        <v>4865352.4876663936</v>
      </c>
      <c r="H2795" s="5">
        <f t="shared" si="219"/>
        <v>1.8258699756267102E-4</v>
      </c>
    </row>
    <row r="2796" spans="1:8">
      <c r="A2796" s="3" t="s">
        <v>2840</v>
      </c>
      <c r="B2796" s="1">
        <f t="shared" si="215"/>
        <v>6</v>
      </c>
      <c r="C2796" s="1">
        <f t="shared" si="216"/>
        <v>54984</v>
      </c>
      <c r="D2796" s="1">
        <f t="shared" si="217"/>
        <v>4868960</v>
      </c>
      <c r="F2796" s="1">
        <f t="shared" si="218"/>
        <v>4868083.5723783849</v>
      </c>
      <c r="H2796" s="5">
        <f t="shared" si="219"/>
        <v>1.8000304410287191E-4</v>
      </c>
    </row>
    <row r="2797" spans="1:8">
      <c r="A2797" s="3" t="s">
        <v>2841</v>
      </c>
      <c r="B2797" s="1">
        <f t="shared" si="215"/>
        <v>6</v>
      </c>
      <c r="C2797" s="1">
        <f t="shared" si="216"/>
        <v>54964</v>
      </c>
      <c r="D2797" s="1">
        <f t="shared" si="217"/>
        <v>4871667</v>
      </c>
      <c r="F2797" s="1">
        <f t="shared" si="218"/>
        <v>4870815.4615785321</v>
      </c>
      <c r="H2797" s="5">
        <f t="shared" si="219"/>
        <v>1.7479405334311189E-4</v>
      </c>
    </row>
    <row r="2798" spans="1:8">
      <c r="A2798" s="3" t="s">
        <v>2842</v>
      </c>
      <c r="B2798" s="1">
        <f t="shared" si="215"/>
        <v>6</v>
      </c>
      <c r="C2798" s="1">
        <f t="shared" si="216"/>
        <v>54944</v>
      </c>
      <c r="D2798" s="1">
        <f t="shared" si="217"/>
        <v>4874373</v>
      </c>
      <c r="F2798" s="1">
        <f t="shared" si="218"/>
        <v>4873548.1557966592</v>
      </c>
      <c r="H2798" s="5">
        <f t="shared" si="219"/>
        <v>1.6922057531108535E-4</v>
      </c>
    </row>
    <row r="2799" spans="1:8">
      <c r="A2799" s="3" t="s">
        <v>2843</v>
      </c>
      <c r="B2799" s="1">
        <f t="shared" si="215"/>
        <v>6</v>
      </c>
      <c r="C2799" s="1">
        <f t="shared" si="216"/>
        <v>54924</v>
      </c>
      <c r="D2799" s="1">
        <f t="shared" si="217"/>
        <v>4877092</v>
      </c>
      <c r="F2799" s="1">
        <f t="shared" si="218"/>
        <v>4876281.6555631524</v>
      </c>
      <c r="H2799" s="5">
        <f t="shared" si="219"/>
        <v>1.6615319884217988E-4</v>
      </c>
    </row>
    <row r="2800" spans="1:8">
      <c r="A2800" s="3" t="s">
        <v>2844</v>
      </c>
      <c r="B2800" s="1">
        <f t="shared" si="215"/>
        <v>6</v>
      </c>
      <c r="C2800" s="1">
        <f t="shared" si="216"/>
        <v>54904</v>
      </c>
      <c r="D2800" s="1">
        <f t="shared" si="217"/>
        <v>4879798</v>
      </c>
      <c r="F2800" s="1">
        <f t="shared" si="218"/>
        <v>4879015.9614089373</v>
      </c>
      <c r="H2800" s="5">
        <f t="shared" si="219"/>
        <v>1.6026044337545325E-4</v>
      </c>
    </row>
    <row r="2801" spans="1:8">
      <c r="A2801" s="3" t="s">
        <v>2845</v>
      </c>
      <c r="B2801" s="1">
        <f t="shared" si="215"/>
        <v>6</v>
      </c>
      <c r="C2801" s="1">
        <f t="shared" si="216"/>
        <v>54884</v>
      </c>
      <c r="D2801" s="1">
        <f t="shared" si="217"/>
        <v>4882518</v>
      </c>
      <c r="F2801" s="1">
        <f t="shared" si="218"/>
        <v>4881751.0738654733</v>
      </c>
      <c r="H2801" s="5">
        <f t="shared" si="219"/>
        <v>1.5707594616686096E-4</v>
      </c>
    </row>
    <row r="2802" spans="1:8">
      <c r="A2802" s="3" t="s">
        <v>2846</v>
      </c>
      <c r="B2802" s="1">
        <f t="shared" si="215"/>
        <v>6</v>
      </c>
      <c r="C2802" s="1">
        <f t="shared" si="216"/>
        <v>54864</v>
      </c>
      <c r="D2802" s="1">
        <f t="shared" si="217"/>
        <v>4885224</v>
      </c>
      <c r="F2802" s="1">
        <f t="shared" si="218"/>
        <v>4884486.9934647763</v>
      </c>
      <c r="H2802" s="5">
        <f t="shared" si="219"/>
        <v>1.5086443021316632E-4</v>
      </c>
    </row>
    <row r="2803" spans="1:8">
      <c r="A2803" s="3" t="s">
        <v>2847</v>
      </c>
      <c r="B2803" s="1">
        <f t="shared" si="215"/>
        <v>6</v>
      </c>
      <c r="C2803" s="1">
        <f t="shared" si="216"/>
        <v>54844</v>
      </c>
      <c r="D2803" s="1">
        <f t="shared" si="217"/>
        <v>4887930</v>
      </c>
      <c r="F2803" s="1">
        <f t="shared" si="218"/>
        <v>4887223.7207394</v>
      </c>
      <c r="H2803" s="5">
        <f t="shared" si="219"/>
        <v>1.444945530316485E-4</v>
      </c>
    </row>
    <row r="2804" spans="1:8">
      <c r="A2804" s="3" t="s">
        <v>2848</v>
      </c>
      <c r="B2804" s="1">
        <f t="shared" si="215"/>
        <v>6</v>
      </c>
      <c r="C2804" s="1">
        <f t="shared" si="216"/>
        <v>54824</v>
      </c>
      <c r="D2804" s="1">
        <f t="shared" si="217"/>
        <v>4890650</v>
      </c>
      <c r="F2804" s="1">
        <f t="shared" si="218"/>
        <v>4889961.2562224427</v>
      </c>
      <c r="H2804" s="5">
        <f t="shared" si="219"/>
        <v>1.4082867871495123E-4</v>
      </c>
    </row>
    <row r="2805" spans="1:8">
      <c r="A2805" s="3" t="s">
        <v>2849</v>
      </c>
      <c r="B2805" s="1">
        <f t="shared" si="215"/>
        <v>6</v>
      </c>
      <c r="C2805" s="1">
        <f t="shared" si="216"/>
        <v>54804</v>
      </c>
      <c r="D2805" s="1">
        <f t="shared" si="217"/>
        <v>4893356</v>
      </c>
      <c r="F2805" s="1">
        <f t="shared" si="218"/>
        <v>4892699.6004475541</v>
      </c>
      <c r="H2805" s="5">
        <f t="shared" si="219"/>
        <v>1.3414097654980726E-4</v>
      </c>
    </row>
    <row r="2806" spans="1:8">
      <c r="A2806" s="3" t="s">
        <v>2850</v>
      </c>
      <c r="B2806" s="1">
        <f t="shared" si="215"/>
        <v>6</v>
      </c>
      <c r="C2806" s="1">
        <f t="shared" si="216"/>
        <v>54784</v>
      </c>
      <c r="D2806" s="1">
        <f t="shared" si="217"/>
        <v>4896062</v>
      </c>
      <c r="F2806" s="1">
        <f t="shared" si="218"/>
        <v>4895438.7539489279</v>
      </c>
      <c r="H2806" s="5">
        <f t="shared" si="219"/>
        <v>1.2729537556349226E-4</v>
      </c>
    </row>
    <row r="2807" spans="1:8">
      <c r="A2807" s="3" t="s">
        <v>2851</v>
      </c>
      <c r="B2807" s="1">
        <f t="shared" si="215"/>
        <v>6</v>
      </c>
      <c r="C2807" s="1">
        <f t="shared" si="216"/>
        <v>54764</v>
      </c>
      <c r="D2807" s="1">
        <f t="shared" si="217"/>
        <v>4898782</v>
      </c>
      <c r="F2807" s="1">
        <f t="shared" si="218"/>
        <v>4898178.7172613163</v>
      </c>
      <c r="H2807" s="5">
        <f t="shared" si="219"/>
        <v>1.2314953771850744E-4</v>
      </c>
    </row>
    <row r="2808" spans="1:8">
      <c r="A2808" s="3" t="s">
        <v>2852</v>
      </c>
      <c r="B2808" s="1">
        <f t="shared" si="215"/>
        <v>6</v>
      </c>
      <c r="C2808" s="1">
        <f t="shared" si="216"/>
        <v>54744</v>
      </c>
      <c r="D2808" s="1">
        <f t="shared" si="217"/>
        <v>4901488</v>
      </c>
      <c r="F2808" s="1">
        <f t="shared" si="218"/>
        <v>4900919.4909199951</v>
      </c>
      <c r="H2808" s="5">
        <f t="shared" si="219"/>
        <v>1.159870390389364E-4</v>
      </c>
    </row>
    <row r="2809" spans="1:8">
      <c r="A2809" s="3" t="s">
        <v>2853</v>
      </c>
      <c r="B2809" s="1">
        <f t="shared" si="215"/>
        <v>6</v>
      </c>
      <c r="C2809" s="1">
        <f t="shared" si="216"/>
        <v>54724</v>
      </c>
      <c r="D2809" s="1">
        <f t="shared" si="217"/>
        <v>4904208</v>
      </c>
      <c r="F2809" s="1">
        <f t="shared" si="218"/>
        <v>4903661.0754608205</v>
      </c>
      <c r="H2809" s="5">
        <f t="shared" si="219"/>
        <v>1.1152148097705913E-4</v>
      </c>
    </row>
    <row r="2810" spans="1:8">
      <c r="A2810" s="3" t="s">
        <v>2854</v>
      </c>
      <c r="B2810" s="1">
        <f t="shared" si="215"/>
        <v>6</v>
      </c>
      <c r="C2810" s="1">
        <f t="shared" si="216"/>
        <v>54704</v>
      </c>
      <c r="D2810" s="1">
        <f t="shared" si="217"/>
        <v>4906914</v>
      </c>
      <c r="F2810" s="1">
        <f t="shared" si="218"/>
        <v>4906403.4714201698</v>
      </c>
      <c r="H2810" s="5">
        <f t="shared" si="219"/>
        <v>1.0404269971517578E-4</v>
      </c>
    </row>
    <row r="2811" spans="1:8">
      <c r="A2811" s="3" t="s">
        <v>2855</v>
      </c>
      <c r="B2811" s="1">
        <f t="shared" si="215"/>
        <v>6</v>
      </c>
      <c r="C2811" s="1">
        <f t="shared" si="216"/>
        <v>54684</v>
      </c>
      <c r="D2811" s="1">
        <f t="shared" si="217"/>
        <v>4909620</v>
      </c>
      <c r="F2811" s="1">
        <f t="shared" si="218"/>
        <v>4909146.6793349963</v>
      </c>
      <c r="H2811" s="5">
        <f t="shared" si="219"/>
        <v>9.6406781992034384E-5</v>
      </c>
    </row>
    <row r="2812" spans="1:8">
      <c r="A2812" s="3" t="s">
        <v>2856</v>
      </c>
      <c r="B2812" s="1">
        <f t="shared" si="215"/>
        <v>6</v>
      </c>
      <c r="C2812" s="1">
        <f t="shared" si="216"/>
        <v>54664</v>
      </c>
      <c r="D2812" s="1">
        <f t="shared" si="217"/>
        <v>4912339</v>
      </c>
      <c r="F2812" s="1">
        <f t="shared" si="218"/>
        <v>4911890.6997427968</v>
      </c>
      <c r="H2812" s="5">
        <f t="shared" si="219"/>
        <v>9.126004072666182E-5</v>
      </c>
    </row>
    <row r="2813" spans="1:8">
      <c r="A2813" s="3" t="s">
        <v>2857</v>
      </c>
      <c r="B2813" s="1">
        <f t="shared" si="215"/>
        <v>6</v>
      </c>
      <c r="C2813" s="1">
        <f t="shared" si="216"/>
        <v>54644</v>
      </c>
      <c r="D2813" s="1">
        <f t="shared" si="217"/>
        <v>4915046</v>
      </c>
      <c r="F2813" s="1">
        <f t="shared" si="218"/>
        <v>4914635.5331816096</v>
      </c>
      <c r="H2813" s="5">
        <f t="shared" si="219"/>
        <v>8.3512304542096683E-5</v>
      </c>
    </row>
    <row r="2814" spans="1:8">
      <c r="A2814" s="3" t="s">
        <v>2858</v>
      </c>
      <c r="B2814" s="1">
        <f t="shared" si="215"/>
        <v>6</v>
      </c>
      <c r="C2814" s="1">
        <f t="shared" si="216"/>
        <v>54624</v>
      </c>
      <c r="D2814" s="1">
        <f t="shared" si="217"/>
        <v>4917765</v>
      </c>
      <c r="F2814" s="1">
        <f t="shared" si="218"/>
        <v>4917381.1801900389</v>
      </c>
      <c r="H2814" s="5">
        <f t="shared" si="219"/>
        <v>7.8047611051185393E-5</v>
      </c>
    </row>
    <row r="2815" spans="1:8">
      <c r="A2815" s="3" t="s">
        <v>2859</v>
      </c>
      <c r="B2815" s="1">
        <f t="shared" si="215"/>
        <v>6</v>
      </c>
      <c r="C2815" s="1">
        <f t="shared" si="216"/>
        <v>54604</v>
      </c>
      <c r="D2815" s="1">
        <f t="shared" si="217"/>
        <v>4920471</v>
      </c>
      <c r="F2815" s="1">
        <f t="shared" si="218"/>
        <v>4920127.6413072376</v>
      </c>
      <c r="H2815" s="5">
        <f t="shared" si="219"/>
        <v>6.9781671868900753E-5</v>
      </c>
    </row>
    <row r="2816" spans="1:8">
      <c r="A2816" s="3" t="s">
        <v>2860</v>
      </c>
      <c r="B2816" s="1">
        <f t="shared" si="215"/>
        <v>6</v>
      </c>
      <c r="C2816" s="1">
        <f t="shared" si="216"/>
        <v>54584</v>
      </c>
      <c r="D2816" s="1">
        <f t="shared" si="217"/>
        <v>4923177</v>
      </c>
      <c r="F2816" s="1">
        <f t="shared" si="218"/>
        <v>4922874.9170729211</v>
      </c>
      <c r="H2816" s="5">
        <f t="shared" si="219"/>
        <v>6.1359347242429018E-5</v>
      </c>
    </row>
    <row r="2817" spans="1:8">
      <c r="A2817" s="3" t="s">
        <v>2861</v>
      </c>
      <c r="B2817" s="1">
        <f t="shared" si="215"/>
        <v>6</v>
      </c>
      <c r="C2817" s="1">
        <f t="shared" si="216"/>
        <v>54564</v>
      </c>
      <c r="D2817" s="1">
        <f t="shared" si="217"/>
        <v>4925897</v>
      </c>
      <c r="F2817" s="1">
        <f t="shared" si="218"/>
        <v>4925623.0080273477</v>
      </c>
      <c r="H2817" s="5">
        <f t="shared" si="219"/>
        <v>5.5622757165296787E-5</v>
      </c>
    </row>
    <row r="2818" spans="1:8">
      <c r="A2818" s="3" t="s">
        <v>2862</v>
      </c>
      <c r="B2818" s="1">
        <f t="shared" si="215"/>
        <v>6</v>
      </c>
      <c r="C2818" s="1">
        <f t="shared" si="216"/>
        <v>54544</v>
      </c>
      <c r="D2818" s="1">
        <f t="shared" si="217"/>
        <v>4928603</v>
      </c>
      <c r="F2818" s="1">
        <f t="shared" si="218"/>
        <v>4928371.9147113468</v>
      </c>
      <c r="H2818" s="5">
        <f t="shared" si="219"/>
        <v>4.6886569815655717E-5</v>
      </c>
    </row>
    <row r="2819" spans="1:8">
      <c r="A2819" s="3" t="s">
        <v>2863</v>
      </c>
      <c r="B2819" s="1">
        <f t="shared" si="215"/>
        <v>6</v>
      </c>
      <c r="C2819" s="1">
        <f t="shared" si="216"/>
        <v>54524</v>
      </c>
      <c r="D2819" s="1">
        <f t="shared" si="217"/>
        <v>4931309</v>
      </c>
      <c r="F2819" s="1">
        <f t="shared" si="218"/>
        <v>4931121.637666286</v>
      </c>
      <c r="H2819" s="5">
        <f t="shared" si="219"/>
        <v>3.7994441985693998E-5</v>
      </c>
    </row>
    <row r="2820" spans="1:8">
      <c r="A2820" s="3" t="s">
        <v>2864</v>
      </c>
      <c r="B2820" s="1">
        <f t="shared" ref="B2820:B2883" si="220">IF(ISERROR(SEARCH(" ",A2820)), 0, SEARCH(" ",A2820))</f>
        <v>6</v>
      </c>
      <c r="C2820" s="1">
        <f t="shared" ref="C2820:C2883" si="221">IF(0=B2820,-1,LEFT(A2820,B2820-1)+0)</f>
        <v>54504</v>
      </c>
      <c r="D2820" s="1">
        <f t="shared" ref="D2820:D2883" si="222">IF(B2820=0,-1,RIGHT(A2820,LEN(A2820)-B2820)+0)</f>
        <v>4934029</v>
      </c>
      <c r="F2820" s="1">
        <f t="shared" ref="F2820:F2883" si="223">IF(C2820&lt;0,443300000,44330*(1-POWER(C2820/$A$1,1/5.255))*1000)</f>
        <v>4933872.1774341138</v>
      </c>
      <c r="H2820" s="5">
        <f t="shared" ref="H2820:H2883" si="224">IF(D2820&gt;0,ABS((F2820-D2820)/D2820),0)</f>
        <v>3.1783875993876812E-5</v>
      </c>
    </row>
    <row r="2821" spans="1:8">
      <c r="A2821" s="3" t="s">
        <v>2865</v>
      </c>
      <c r="B2821" s="1">
        <f t="shared" si="220"/>
        <v>6</v>
      </c>
      <c r="C2821" s="1">
        <f t="shared" si="221"/>
        <v>54484</v>
      </c>
      <c r="D2821" s="1">
        <f t="shared" si="222"/>
        <v>4936735</v>
      </c>
      <c r="F2821" s="1">
        <f t="shared" si="223"/>
        <v>4936623.5345573211</v>
      </c>
      <c r="H2821" s="5">
        <f t="shared" si="224"/>
        <v>2.2578777811426201E-5</v>
      </c>
    </row>
    <row r="2822" spans="1:8">
      <c r="A2822" s="3" t="s">
        <v>2866</v>
      </c>
      <c r="B2822" s="1">
        <f t="shared" si="220"/>
        <v>6</v>
      </c>
      <c r="C2822" s="1">
        <f t="shared" si="221"/>
        <v>54464</v>
      </c>
      <c r="D2822" s="1">
        <f t="shared" si="222"/>
        <v>4939455</v>
      </c>
      <c r="F2822" s="1">
        <f t="shared" si="223"/>
        <v>4939375.7095789686</v>
      </c>
      <c r="H2822" s="5">
        <f t="shared" si="224"/>
        <v>1.6052463486642852E-5</v>
      </c>
    </row>
    <row r="2823" spans="1:8">
      <c r="A2823" s="3" t="s">
        <v>2867</v>
      </c>
      <c r="B2823" s="1">
        <f t="shared" si="220"/>
        <v>6</v>
      </c>
      <c r="C2823" s="1">
        <f t="shared" si="221"/>
        <v>54444</v>
      </c>
      <c r="D2823" s="1">
        <f t="shared" si="222"/>
        <v>4942161</v>
      </c>
      <c r="F2823" s="1">
        <f t="shared" si="223"/>
        <v>4942128.7030426646</v>
      </c>
      <c r="H2823" s="5">
        <f t="shared" si="224"/>
        <v>6.5349868884147751E-6</v>
      </c>
    </row>
    <row r="2824" spans="1:8">
      <c r="A2824" s="3" t="s">
        <v>2868</v>
      </c>
      <c r="B2824" s="1">
        <f t="shared" si="220"/>
        <v>6</v>
      </c>
      <c r="C2824" s="1">
        <f t="shared" si="221"/>
        <v>54424</v>
      </c>
      <c r="D2824" s="1">
        <f t="shared" si="222"/>
        <v>4944901</v>
      </c>
      <c r="F2824" s="1">
        <f t="shared" si="223"/>
        <v>4944882.5154925864</v>
      </c>
      <c r="H2824" s="5">
        <f t="shared" si="224"/>
        <v>3.7380945368938657E-6</v>
      </c>
    </row>
    <row r="2825" spans="1:8">
      <c r="A2825" s="3" t="s">
        <v>2869</v>
      </c>
      <c r="B2825" s="1">
        <f t="shared" si="220"/>
        <v>6</v>
      </c>
      <c r="C2825" s="1">
        <f t="shared" si="221"/>
        <v>54404</v>
      </c>
      <c r="D2825" s="1">
        <f t="shared" si="222"/>
        <v>4947708</v>
      </c>
      <c r="F2825" s="1">
        <f t="shared" si="223"/>
        <v>4947637.1474734796</v>
      </c>
      <c r="H2825" s="5">
        <f t="shared" si="224"/>
        <v>1.4320272441376671E-5</v>
      </c>
    </row>
    <row r="2826" spans="1:8">
      <c r="A2826" s="3" t="s">
        <v>2870</v>
      </c>
      <c r="B2826" s="1">
        <f t="shared" si="220"/>
        <v>6</v>
      </c>
      <c r="C2826" s="1">
        <f t="shared" si="221"/>
        <v>54384</v>
      </c>
      <c r="D2826" s="1">
        <f t="shared" si="222"/>
        <v>4950501</v>
      </c>
      <c r="F2826" s="1">
        <f t="shared" si="223"/>
        <v>4950392.5995306438</v>
      </c>
      <c r="H2826" s="5">
        <f t="shared" si="224"/>
        <v>2.1896868489919807E-5</v>
      </c>
    </row>
    <row r="2827" spans="1:8">
      <c r="A2827" s="3" t="s">
        <v>2871</v>
      </c>
      <c r="B2827" s="1">
        <f t="shared" si="220"/>
        <v>6</v>
      </c>
      <c r="C2827" s="1">
        <f t="shared" si="221"/>
        <v>54364</v>
      </c>
      <c r="D2827" s="1">
        <f t="shared" si="222"/>
        <v>4953309</v>
      </c>
      <c r="F2827" s="1">
        <f t="shared" si="223"/>
        <v>4953148.8722099466</v>
      </c>
      <c r="H2827" s="5">
        <f t="shared" si="224"/>
        <v>3.232743809307577E-5</v>
      </c>
    </row>
    <row r="2828" spans="1:8">
      <c r="A2828" s="3" t="s">
        <v>2872</v>
      </c>
      <c r="B2828" s="1">
        <f t="shared" si="220"/>
        <v>6</v>
      </c>
      <c r="C2828" s="1">
        <f t="shared" si="221"/>
        <v>54344</v>
      </c>
      <c r="D2828" s="1">
        <f t="shared" si="222"/>
        <v>4956102</v>
      </c>
      <c r="F2828" s="1">
        <f t="shared" si="223"/>
        <v>4955905.96605781</v>
      </c>
      <c r="H2828" s="5">
        <f t="shared" si="224"/>
        <v>3.9554057238934737E-5</v>
      </c>
    </row>
    <row r="2829" spans="1:8">
      <c r="A2829" s="3" t="s">
        <v>2873</v>
      </c>
      <c r="B2829" s="1">
        <f t="shared" si="220"/>
        <v>6</v>
      </c>
      <c r="C2829" s="1">
        <f t="shared" si="221"/>
        <v>54324</v>
      </c>
      <c r="D2829" s="1">
        <f t="shared" si="222"/>
        <v>4958895</v>
      </c>
      <c r="F2829" s="1">
        <f t="shared" si="223"/>
        <v>4958663.8816212313</v>
      </c>
      <c r="H2829" s="5">
        <f t="shared" si="224"/>
        <v>4.6606830507335816E-5</v>
      </c>
    </row>
    <row r="2830" spans="1:8">
      <c r="A2830" s="3" t="s">
        <v>2874</v>
      </c>
      <c r="B2830" s="1">
        <f t="shared" si="220"/>
        <v>6</v>
      </c>
      <c r="C2830" s="1">
        <f t="shared" si="221"/>
        <v>54304</v>
      </c>
      <c r="D2830" s="1">
        <f t="shared" si="222"/>
        <v>4961702</v>
      </c>
      <c r="F2830" s="1">
        <f t="shared" si="223"/>
        <v>4961422.619447778</v>
      </c>
      <c r="H2830" s="5">
        <f t="shared" si="224"/>
        <v>5.6307402625554887E-5</v>
      </c>
    </row>
    <row r="2831" spans="1:8">
      <c r="A2831" s="3" t="s">
        <v>2875</v>
      </c>
      <c r="B2831" s="1">
        <f t="shared" si="220"/>
        <v>6</v>
      </c>
      <c r="C2831" s="1">
        <f t="shared" si="221"/>
        <v>54284</v>
      </c>
      <c r="D2831" s="1">
        <f t="shared" si="222"/>
        <v>4964495</v>
      </c>
      <c r="F2831" s="1">
        <f t="shared" si="223"/>
        <v>4964182.1800855687</v>
      </c>
      <c r="H2831" s="5">
        <f t="shared" si="224"/>
        <v>6.3011427029599422E-5</v>
      </c>
    </row>
    <row r="2832" spans="1:8">
      <c r="A2832" s="3" t="s">
        <v>2876</v>
      </c>
      <c r="B2832" s="1">
        <f t="shared" si="220"/>
        <v>6</v>
      </c>
      <c r="C2832" s="1">
        <f t="shared" si="221"/>
        <v>54264</v>
      </c>
      <c r="D2832" s="1">
        <f t="shared" si="222"/>
        <v>4967288</v>
      </c>
      <c r="F2832" s="1">
        <f t="shared" si="223"/>
        <v>4966942.5640833108</v>
      </c>
      <c r="H2832" s="5">
        <f t="shared" si="224"/>
        <v>6.9542155938859298E-5</v>
      </c>
    </row>
    <row r="2833" spans="1:8">
      <c r="A2833" s="3" t="s">
        <v>2877</v>
      </c>
      <c r="B2833" s="1">
        <f t="shared" si="220"/>
        <v>6</v>
      </c>
      <c r="C2833" s="1">
        <f t="shared" si="221"/>
        <v>54244</v>
      </c>
      <c r="D2833" s="1">
        <f t="shared" si="222"/>
        <v>4970095</v>
      </c>
      <c r="F2833" s="1">
        <f t="shared" si="223"/>
        <v>4969703.7719902508</v>
      </c>
      <c r="H2833" s="5">
        <f t="shared" si="224"/>
        <v>7.8716404766750726E-5</v>
      </c>
    </row>
    <row r="2834" spans="1:8">
      <c r="A2834" s="3" t="s">
        <v>2878</v>
      </c>
      <c r="B2834" s="1">
        <f t="shared" si="220"/>
        <v>6</v>
      </c>
      <c r="C2834" s="1">
        <f t="shared" si="221"/>
        <v>54224</v>
      </c>
      <c r="D2834" s="1">
        <f t="shared" si="222"/>
        <v>4972888</v>
      </c>
      <c r="F2834" s="1">
        <f t="shared" si="223"/>
        <v>4972465.8043562379</v>
      </c>
      <c r="H2834" s="5">
        <f t="shared" si="224"/>
        <v>8.4899487734718052E-5</v>
      </c>
    </row>
    <row r="2835" spans="1:8">
      <c r="A2835" s="3" t="s">
        <v>2879</v>
      </c>
      <c r="B2835" s="1">
        <f t="shared" si="220"/>
        <v>6</v>
      </c>
      <c r="C2835" s="1">
        <f t="shared" si="221"/>
        <v>54204</v>
      </c>
      <c r="D2835" s="1">
        <f t="shared" si="222"/>
        <v>4975696</v>
      </c>
      <c r="F2835" s="1">
        <f t="shared" si="223"/>
        <v>4975228.6617316604</v>
      </c>
      <c r="H2835" s="5">
        <f t="shared" si="224"/>
        <v>9.3924200421334806E-5</v>
      </c>
    </row>
    <row r="2836" spans="1:8">
      <c r="A2836" s="3" t="s">
        <v>2880</v>
      </c>
      <c r="B2836" s="1">
        <f t="shared" si="220"/>
        <v>6</v>
      </c>
      <c r="C2836" s="1">
        <f t="shared" si="221"/>
        <v>54184</v>
      </c>
      <c r="D2836" s="1">
        <f t="shared" si="222"/>
        <v>4978489</v>
      </c>
      <c r="F2836" s="1">
        <f t="shared" si="223"/>
        <v>4977992.3446674952</v>
      </c>
      <c r="H2836" s="5">
        <f t="shared" si="224"/>
        <v>9.9760255070317847E-5</v>
      </c>
    </row>
    <row r="2837" spans="1:8">
      <c r="A2837" s="3" t="s">
        <v>2881</v>
      </c>
      <c r="B2837" s="1">
        <f t="shared" si="220"/>
        <v>6</v>
      </c>
      <c r="C2837" s="1">
        <f t="shared" si="221"/>
        <v>54164</v>
      </c>
      <c r="D2837" s="1">
        <f t="shared" si="222"/>
        <v>4981282</v>
      </c>
      <c r="F2837" s="1">
        <f t="shared" si="223"/>
        <v>4980756.8537152922</v>
      </c>
      <c r="H2837" s="5">
        <f t="shared" si="224"/>
        <v>1.0542392193572295E-4</v>
      </c>
    </row>
    <row r="2838" spans="1:8">
      <c r="A2838" s="3" t="s">
        <v>2882</v>
      </c>
      <c r="B2838" s="1">
        <f t="shared" si="220"/>
        <v>6</v>
      </c>
      <c r="C2838" s="1">
        <f t="shared" si="221"/>
        <v>54144</v>
      </c>
      <c r="D2838" s="1">
        <f t="shared" si="222"/>
        <v>4984089</v>
      </c>
      <c r="F2838" s="1">
        <f t="shared" si="223"/>
        <v>4983522.1894271644</v>
      </c>
      <c r="H2838" s="5">
        <f t="shared" si="224"/>
        <v>1.1372400710252501E-4</v>
      </c>
    </row>
    <row r="2839" spans="1:8">
      <c r="A2839" s="3" t="s">
        <v>2883</v>
      </c>
      <c r="B2839" s="1">
        <f t="shared" si="220"/>
        <v>6</v>
      </c>
      <c r="C2839" s="1">
        <f t="shared" si="221"/>
        <v>54124</v>
      </c>
      <c r="D2839" s="1">
        <f t="shared" si="222"/>
        <v>4986882</v>
      </c>
      <c r="F2839" s="1">
        <f t="shared" si="223"/>
        <v>4986288.3523558034</v>
      </c>
      <c r="H2839" s="5">
        <f t="shared" si="224"/>
        <v>1.1904184702919319E-4</v>
      </c>
    </row>
    <row r="2840" spans="1:8">
      <c r="A2840" s="3" t="s">
        <v>2884</v>
      </c>
      <c r="B2840" s="1">
        <f t="shared" si="220"/>
        <v>6</v>
      </c>
      <c r="C2840" s="1">
        <f t="shared" si="221"/>
        <v>54104</v>
      </c>
      <c r="D2840" s="1">
        <f t="shared" si="222"/>
        <v>4989690</v>
      </c>
      <c r="F2840" s="1">
        <f t="shared" si="223"/>
        <v>4989055.3430544687</v>
      </c>
      <c r="H2840" s="5">
        <f t="shared" si="224"/>
        <v>1.2719366243819886E-4</v>
      </c>
    </row>
    <row r="2841" spans="1:8">
      <c r="A2841" s="3" t="s">
        <v>2885</v>
      </c>
      <c r="B2841" s="1">
        <f t="shared" si="220"/>
        <v>6</v>
      </c>
      <c r="C2841" s="1">
        <f t="shared" si="221"/>
        <v>54084</v>
      </c>
      <c r="D2841" s="1">
        <f t="shared" si="222"/>
        <v>4992483</v>
      </c>
      <c r="F2841" s="1">
        <f t="shared" si="223"/>
        <v>4991823.1620770004</v>
      </c>
      <c r="H2841" s="5">
        <f t="shared" si="224"/>
        <v>1.3216628339037616E-4</v>
      </c>
    </row>
    <row r="2842" spans="1:8">
      <c r="A2842" s="3" t="s">
        <v>2886</v>
      </c>
      <c r="B2842" s="1">
        <f t="shared" si="220"/>
        <v>6</v>
      </c>
      <c r="C2842" s="1">
        <f t="shared" si="221"/>
        <v>54064</v>
      </c>
      <c r="D2842" s="1">
        <f t="shared" si="222"/>
        <v>4995276</v>
      </c>
      <c r="F2842" s="1">
        <f t="shared" si="223"/>
        <v>4994591.8099778173</v>
      </c>
      <c r="H2842" s="5">
        <f t="shared" si="224"/>
        <v>1.3696741124667603E-4</v>
      </c>
    </row>
    <row r="2843" spans="1:8">
      <c r="A2843" s="3" t="s">
        <v>2887</v>
      </c>
      <c r="B2843" s="1">
        <f t="shared" si="220"/>
        <v>6</v>
      </c>
      <c r="C2843" s="1">
        <f t="shared" si="221"/>
        <v>54044</v>
      </c>
      <c r="D2843" s="1">
        <f t="shared" si="222"/>
        <v>4998083</v>
      </c>
      <c r="F2843" s="1">
        <f t="shared" si="223"/>
        <v>4997361.2873119032</v>
      </c>
      <c r="H2843" s="5">
        <f t="shared" si="224"/>
        <v>1.443978997741332E-4</v>
      </c>
    </row>
    <row r="2844" spans="1:8">
      <c r="A2844" s="3" t="s">
        <v>2888</v>
      </c>
      <c r="B2844" s="1">
        <f t="shared" si="220"/>
        <v>6</v>
      </c>
      <c r="C2844" s="1">
        <f t="shared" si="221"/>
        <v>54024</v>
      </c>
      <c r="D2844" s="1">
        <f t="shared" si="222"/>
        <v>5000876</v>
      </c>
      <c r="F2844" s="1">
        <f t="shared" si="223"/>
        <v>5000131.5946348282</v>
      </c>
      <c r="H2844" s="5">
        <f t="shared" si="224"/>
        <v>1.4885499363948281E-4</v>
      </c>
    </row>
    <row r="2845" spans="1:8">
      <c r="A2845" s="3" t="s">
        <v>2889</v>
      </c>
      <c r="B2845" s="1">
        <f t="shared" si="220"/>
        <v>6</v>
      </c>
      <c r="C2845" s="1">
        <f t="shared" si="221"/>
        <v>54004</v>
      </c>
      <c r="D2845" s="1">
        <f t="shared" si="222"/>
        <v>5003669</v>
      </c>
      <c r="F2845" s="1">
        <f t="shared" si="223"/>
        <v>5002902.7325027399</v>
      </c>
      <c r="H2845" s="5">
        <f t="shared" si="224"/>
        <v>1.5314112449487036E-4</v>
      </c>
    </row>
    <row r="2846" spans="1:8">
      <c r="A2846" s="3" t="s">
        <v>2890</v>
      </c>
      <c r="B2846" s="1">
        <f t="shared" si="220"/>
        <v>6</v>
      </c>
      <c r="C2846" s="1">
        <f t="shared" si="221"/>
        <v>53984</v>
      </c>
      <c r="D2846" s="1">
        <f t="shared" si="222"/>
        <v>5006476</v>
      </c>
      <c r="F2846" s="1">
        <f t="shared" si="223"/>
        <v>5005674.7014723588</v>
      </c>
      <c r="H2846" s="5">
        <f t="shared" si="224"/>
        <v>1.6005240565244332E-4</v>
      </c>
    </row>
    <row r="2847" spans="1:8">
      <c r="A2847" s="3" t="s">
        <v>2891</v>
      </c>
      <c r="B2847" s="1">
        <f t="shared" si="220"/>
        <v>6</v>
      </c>
      <c r="C2847" s="1">
        <f t="shared" si="221"/>
        <v>53964</v>
      </c>
      <c r="D2847" s="1">
        <f t="shared" si="222"/>
        <v>5009270</v>
      </c>
      <c r="F2847" s="1">
        <f t="shared" si="223"/>
        <v>5008447.502100992</v>
      </c>
      <c r="H2847" s="5">
        <f t="shared" si="224"/>
        <v>1.6419516197130191E-4</v>
      </c>
    </row>
    <row r="2848" spans="1:8">
      <c r="A2848" s="3" t="s">
        <v>2892</v>
      </c>
      <c r="B2848" s="1">
        <f t="shared" si="220"/>
        <v>6</v>
      </c>
      <c r="C2848" s="1">
        <f t="shared" si="221"/>
        <v>53944</v>
      </c>
      <c r="D2848" s="1">
        <f t="shared" si="222"/>
        <v>5012077</v>
      </c>
      <c r="F2848" s="1">
        <f t="shared" si="223"/>
        <v>5011221.1349465223</v>
      </c>
      <c r="H2848" s="5">
        <f t="shared" si="224"/>
        <v>1.707605556494238E-4</v>
      </c>
    </row>
    <row r="2849" spans="1:8">
      <c r="A2849" s="3" t="s">
        <v>2893</v>
      </c>
      <c r="B2849" s="1">
        <f t="shared" si="220"/>
        <v>6</v>
      </c>
      <c r="C2849" s="1">
        <f t="shared" si="221"/>
        <v>53924</v>
      </c>
      <c r="D2849" s="1">
        <f t="shared" si="222"/>
        <v>5014870</v>
      </c>
      <c r="F2849" s="1">
        <f t="shared" si="223"/>
        <v>5013995.6005674135</v>
      </c>
      <c r="H2849" s="5">
        <f t="shared" si="224"/>
        <v>1.7436133590432174E-4</v>
      </c>
    </row>
    <row r="2850" spans="1:8">
      <c r="A2850" s="3" t="s">
        <v>2894</v>
      </c>
      <c r="B2850" s="1">
        <f t="shared" si="220"/>
        <v>6</v>
      </c>
      <c r="C2850" s="1">
        <f t="shared" si="221"/>
        <v>53904</v>
      </c>
      <c r="D2850" s="1">
        <f t="shared" si="222"/>
        <v>5017663</v>
      </c>
      <c r="F2850" s="1">
        <f t="shared" si="223"/>
        <v>5016770.899522719</v>
      </c>
      <c r="H2850" s="5">
        <f t="shared" si="224"/>
        <v>1.7779202734042254E-4</v>
      </c>
    </row>
    <row r="2851" spans="1:8">
      <c r="A2851" s="3" t="s">
        <v>2895</v>
      </c>
      <c r="B2851" s="1">
        <f t="shared" si="220"/>
        <v>6</v>
      </c>
      <c r="C2851" s="1">
        <f t="shared" si="221"/>
        <v>53884</v>
      </c>
      <c r="D2851" s="1">
        <f t="shared" si="222"/>
        <v>5020470</v>
      </c>
      <c r="F2851" s="1">
        <f t="shared" si="223"/>
        <v>5019547.0323720649</v>
      </c>
      <c r="H2851" s="5">
        <f t="shared" si="224"/>
        <v>1.8384088102012591E-4</v>
      </c>
    </row>
    <row r="2852" spans="1:8">
      <c r="A2852" s="3" t="s">
        <v>2896</v>
      </c>
      <c r="B2852" s="1">
        <f t="shared" si="220"/>
        <v>6</v>
      </c>
      <c r="C2852" s="1">
        <f t="shared" si="221"/>
        <v>53864</v>
      </c>
      <c r="D2852" s="1">
        <f t="shared" si="222"/>
        <v>5023263</v>
      </c>
      <c r="F2852" s="1">
        <f t="shared" si="223"/>
        <v>5022323.9996756641</v>
      </c>
      <c r="H2852" s="5">
        <f t="shared" si="224"/>
        <v>1.8693035270816611E-4</v>
      </c>
    </row>
    <row r="2853" spans="1:8">
      <c r="A2853" s="3" t="s">
        <v>2897</v>
      </c>
      <c r="B2853" s="1">
        <f t="shared" si="220"/>
        <v>6</v>
      </c>
      <c r="C2853" s="1">
        <f t="shared" si="221"/>
        <v>53844</v>
      </c>
      <c r="D2853" s="1">
        <f t="shared" si="222"/>
        <v>5026071</v>
      </c>
      <c r="F2853" s="1">
        <f t="shared" si="223"/>
        <v>5025101.8019943153</v>
      </c>
      <c r="H2853" s="5">
        <f t="shared" si="224"/>
        <v>1.9283412544006073E-4</v>
      </c>
    </row>
    <row r="2854" spans="1:8">
      <c r="A2854" s="3" t="s">
        <v>2898</v>
      </c>
      <c r="B2854" s="1">
        <f t="shared" si="220"/>
        <v>6</v>
      </c>
      <c r="C2854" s="1">
        <f t="shared" si="221"/>
        <v>53824</v>
      </c>
      <c r="D2854" s="1">
        <f t="shared" si="222"/>
        <v>5028864</v>
      </c>
      <c r="F2854" s="1">
        <f t="shared" si="223"/>
        <v>5027880.439889404</v>
      </c>
      <c r="H2854" s="5">
        <f t="shared" si="224"/>
        <v>1.9558296080307772E-4</v>
      </c>
    </row>
    <row r="2855" spans="1:8">
      <c r="A2855" s="3" t="s">
        <v>2899</v>
      </c>
      <c r="B2855" s="1">
        <f t="shared" si="220"/>
        <v>6</v>
      </c>
      <c r="C2855" s="1">
        <f t="shared" si="221"/>
        <v>53804</v>
      </c>
      <c r="D2855" s="1">
        <f t="shared" si="222"/>
        <v>5031657</v>
      </c>
      <c r="F2855" s="1">
        <f t="shared" si="223"/>
        <v>5030659.9139229059</v>
      </c>
      <c r="H2855" s="5">
        <f t="shared" si="224"/>
        <v>1.9816256892989288E-4</v>
      </c>
    </row>
    <row r="2856" spans="1:8">
      <c r="A2856" s="3" t="s">
        <v>2900</v>
      </c>
      <c r="B2856" s="1">
        <f t="shared" si="220"/>
        <v>6</v>
      </c>
      <c r="C2856" s="1">
        <f t="shared" si="221"/>
        <v>53784</v>
      </c>
      <c r="D2856" s="1">
        <f t="shared" si="222"/>
        <v>5034464</v>
      </c>
      <c r="F2856" s="1">
        <f t="shared" si="223"/>
        <v>5033440.2246573688</v>
      </c>
      <c r="H2856" s="5">
        <f t="shared" si="224"/>
        <v>2.0335339425034198E-4</v>
      </c>
    </row>
    <row r="2857" spans="1:8">
      <c r="A2857" s="3" t="s">
        <v>2901</v>
      </c>
      <c r="B2857" s="1">
        <f t="shared" si="220"/>
        <v>6</v>
      </c>
      <c r="C2857" s="1">
        <f t="shared" si="221"/>
        <v>53764</v>
      </c>
      <c r="D2857" s="1">
        <f t="shared" si="222"/>
        <v>5037257</v>
      </c>
      <c r="F2857" s="1">
        <f t="shared" si="223"/>
        <v>5036221.3726559468</v>
      </c>
      <c r="H2857" s="5">
        <f t="shared" si="224"/>
        <v>2.0559350933518751E-4</v>
      </c>
    </row>
    <row r="2858" spans="1:8">
      <c r="A2858" s="3" t="s">
        <v>2902</v>
      </c>
      <c r="B2858" s="1">
        <f t="shared" si="220"/>
        <v>6</v>
      </c>
      <c r="C2858" s="1">
        <f t="shared" si="221"/>
        <v>53744</v>
      </c>
      <c r="D2858" s="1">
        <f t="shared" si="222"/>
        <v>5040050</v>
      </c>
      <c r="F2858" s="1">
        <f t="shared" si="223"/>
        <v>5039003.3584823655</v>
      </c>
      <c r="H2858" s="5">
        <f t="shared" si="224"/>
        <v>2.0766490761688942E-4</v>
      </c>
    </row>
    <row r="2859" spans="1:8">
      <c r="A2859" s="3" t="s">
        <v>2903</v>
      </c>
      <c r="B2859" s="1">
        <f t="shared" si="220"/>
        <v>6</v>
      </c>
      <c r="C2859" s="1">
        <f t="shared" si="221"/>
        <v>53724</v>
      </c>
      <c r="D2859" s="1">
        <f t="shared" si="222"/>
        <v>5042858</v>
      </c>
      <c r="F2859" s="1">
        <f t="shared" si="223"/>
        <v>5041786.1827009544</v>
      </c>
      <c r="H2859" s="5">
        <f t="shared" si="224"/>
        <v>2.1254163790565238E-4</v>
      </c>
    </row>
    <row r="2860" spans="1:8">
      <c r="A2860" s="3" t="s">
        <v>2904</v>
      </c>
      <c r="B2860" s="1">
        <f t="shared" si="220"/>
        <v>6</v>
      </c>
      <c r="C2860" s="1">
        <f t="shared" si="221"/>
        <v>53704</v>
      </c>
      <c r="D2860" s="1">
        <f t="shared" si="222"/>
        <v>5045651</v>
      </c>
      <c r="F2860" s="1">
        <f t="shared" si="223"/>
        <v>5044569.8458766248</v>
      </c>
      <c r="H2860" s="5">
        <f t="shared" si="224"/>
        <v>2.1427445603653371E-4</v>
      </c>
    </row>
    <row r="2861" spans="1:8">
      <c r="A2861" s="3" t="s">
        <v>2905</v>
      </c>
      <c r="B2861" s="1">
        <f t="shared" si="220"/>
        <v>6</v>
      </c>
      <c r="C2861" s="1">
        <f t="shared" si="221"/>
        <v>53684</v>
      </c>
      <c r="D2861" s="1">
        <f t="shared" si="222"/>
        <v>5048458</v>
      </c>
      <c r="F2861" s="1">
        <f t="shared" si="223"/>
        <v>5047354.3485748805</v>
      </c>
      <c r="H2861" s="5">
        <f t="shared" si="224"/>
        <v>2.1861158894844515E-4</v>
      </c>
    </row>
    <row r="2862" spans="1:8">
      <c r="A2862" s="3" t="s">
        <v>2906</v>
      </c>
      <c r="B2862" s="1">
        <f t="shared" si="220"/>
        <v>6</v>
      </c>
      <c r="C2862" s="1">
        <f t="shared" si="221"/>
        <v>53664</v>
      </c>
      <c r="D2862" s="1">
        <f t="shared" si="222"/>
        <v>5051251</v>
      </c>
      <c r="F2862" s="1">
        <f t="shared" si="223"/>
        <v>5050139.6913618222</v>
      </c>
      <c r="H2862" s="5">
        <f t="shared" si="224"/>
        <v>2.200066158220631E-4</v>
      </c>
    </row>
    <row r="2863" spans="1:8">
      <c r="A2863" s="3" t="s">
        <v>2907</v>
      </c>
      <c r="B2863" s="1">
        <f t="shared" si="220"/>
        <v>6</v>
      </c>
      <c r="C2863" s="1">
        <f t="shared" si="221"/>
        <v>53644</v>
      </c>
      <c r="D2863" s="1">
        <f t="shared" si="222"/>
        <v>5054044</v>
      </c>
      <c r="F2863" s="1">
        <f t="shared" si="223"/>
        <v>5052925.8748041382</v>
      </c>
      <c r="H2863" s="5">
        <f t="shared" si="224"/>
        <v>2.2123376762485527E-4</v>
      </c>
    </row>
    <row r="2864" spans="1:8">
      <c r="A2864" s="3" t="s">
        <v>2908</v>
      </c>
      <c r="B2864" s="1">
        <f t="shared" si="220"/>
        <v>6</v>
      </c>
      <c r="C2864" s="1">
        <f t="shared" si="221"/>
        <v>53624</v>
      </c>
      <c r="D2864" s="1">
        <f t="shared" si="222"/>
        <v>5056851</v>
      </c>
      <c r="F2864" s="1">
        <f t="shared" si="223"/>
        <v>5055712.8994691055</v>
      </c>
      <c r="H2864" s="5">
        <f t="shared" si="224"/>
        <v>2.2506111627462885E-4</v>
      </c>
    </row>
    <row r="2865" spans="1:8">
      <c r="A2865" s="3" t="s">
        <v>2909</v>
      </c>
      <c r="B2865" s="1">
        <f t="shared" si="220"/>
        <v>6</v>
      </c>
      <c r="C2865" s="1">
        <f t="shared" si="221"/>
        <v>53604</v>
      </c>
      <c r="D2865" s="1">
        <f t="shared" si="222"/>
        <v>5059644</v>
      </c>
      <c r="F2865" s="1">
        <f t="shared" si="223"/>
        <v>5058500.7659246149</v>
      </c>
      <c r="H2865" s="5">
        <f t="shared" si="224"/>
        <v>2.2595148500272863E-4</v>
      </c>
    </row>
    <row r="2866" spans="1:8">
      <c r="A2866" s="3" t="s">
        <v>2910</v>
      </c>
      <c r="B2866" s="1">
        <f t="shared" si="220"/>
        <v>6</v>
      </c>
      <c r="C2866" s="1">
        <f t="shared" si="221"/>
        <v>53584</v>
      </c>
      <c r="D2866" s="1">
        <f t="shared" si="222"/>
        <v>5062452</v>
      </c>
      <c r="F2866" s="1">
        <f t="shared" si="223"/>
        <v>5061289.4747391315</v>
      </c>
      <c r="H2866" s="5">
        <f t="shared" si="224"/>
        <v>2.2963679672784697E-4</v>
      </c>
    </row>
    <row r="2867" spans="1:8">
      <c r="A2867" s="3" t="s">
        <v>2911</v>
      </c>
      <c r="B2867" s="1">
        <f t="shared" si="220"/>
        <v>6</v>
      </c>
      <c r="C2867" s="1">
        <f t="shared" si="221"/>
        <v>53564</v>
      </c>
      <c r="D2867" s="1">
        <f t="shared" si="222"/>
        <v>5065245</v>
      </c>
      <c r="F2867" s="1">
        <f t="shared" si="223"/>
        <v>5064079.0264817243</v>
      </c>
      <c r="H2867" s="5">
        <f t="shared" si="224"/>
        <v>2.3019094205229082E-4</v>
      </c>
    </row>
    <row r="2868" spans="1:8">
      <c r="A2868" s="3" t="s">
        <v>2912</v>
      </c>
      <c r="B2868" s="1">
        <f t="shared" si="220"/>
        <v>6</v>
      </c>
      <c r="C2868" s="1">
        <f t="shared" si="221"/>
        <v>53544</v>
      </c>
      <c r="D2868" s="1">
        <f t="shared" si="222"/>
        <v>5068038</v>
      </c>
      <c r="F2868" s="1">
        <f t="shared" si="223"/>
        <v>5066869.4217220601</v>
      </c>
      <c r="H2868" s="5">
        <f t="shared" si="224"/>
        <v>2.3057804182603417E-4</v>
      </c>
    </row>
    <row r="2869" spans="1:8">
      <c r="A2869" s="3" t="s">
        <v>2913</v>
      </c>
      <c r="B2869" s="1">
        <f t="shared" si="220"/>
        <v>6</v>
      </c>
      <c r="C2869" s="1">
        <f t="shared" si="221"/>
        <v>53524</v>
      </c>
      <c r="D2869" s="1">
        <f t="shared" si="222"/>
        <v>5070845</v>
      </c>
      <c r="F2869" s="1">
        <f t="shared" si="223"/>
        <v>5069660.6610304108</v>
      </c>
      <c r="H2869" s="5">
        <f t="shared" si="224"/>
        <v>2.3355850348200568E-4</v>
      </c>
    </row>
    <row r="2870" spans="1:8">
      <c r="A2870" s="3" t="s">
        <v>2914</v>
      </c>
      <c r="B2870" s="1">
        <f t="shared" si="220"/>
        <v>6</v>
      </c>
      <c r="C2870" s="1">
        <f t="shared" si="221"/>
        <v>53504</v>
      </c>
      <c r="D2870" s="1">
        <f t="shared" si="222"/>
        <v>5073638</v>
      </c>
      <c r="F2870" s="1">
        <f t="shared" si="223"/>
        <v>5072452.7449776363</v>
      </c>
      <c r="H2870" s="5">
        <f t="shared" si="224"/>
        <v>2.3361048272733237E-4</v>
      </c>
    </row>
    <row r="2871" spans="1:8">
      <c r="A2871" s="3" t="s">
        <v>2915</v>
      </c>
      <c r="B2871" s="1">
        <f t="shared" si="220"/>
        <v>6</v>
      </c>
      <c r="C2871" s="1">
        <f t="shared" si="221"/>
        <v>53484</v>
      </c>
      <c r="D2871" s="1">
        <f t="shared" si="222"/>
        <v>5076431</v>
      </c>
      <c r="F2871" s="1">
        <f t="shared" si="223"/>
        <v>5075245.6741351951</v>
      </c>
      <c r="H2871" s="5">
        <f t="shared" si="224"/>
        <v>2.3349590781494096E-4</v>
      </c>
    </row>
    <row r="2872" spans="1:8">
      <c r="A2872" s="3" t="s">
        <v>2916</v>
      </c>
      <c r="B2872" s="1">
        <f t="shared" si="220"/>
        <v>6</v>
      </c>
      <c r="C2872" s="1">
        <f t="shared" si="221"/>
        <v>53464</v>
      </c>
      <c r="D2872" s="1">
        <f t="shared" si="222"/>
        <v>5079239</v>
      </c>
      <c r="F2872" s="1">
        <f t="shared" si="223"/>
        <v>5078039.4490751559</v>
      </c>
      <c r="H2872" s="5">
        <f t="shared" si="224"/>
        <v>2.3616745044761794E-4</v>
      </c>
    </row>
    <row r="2873" spans="1:8">
      <c r="A2873" s="3" t="s">
        <v>2917</v>
      </c>
      <c r="B2873" s="1">
        <f t="shared" si="220"/>
        <v>6</v>
      </c>
      <c r="C2873" s="1">
        <f t="shared" si="221"/>
        <v>53444</v>
      </c>
      <c r="D2873" s="1">
        <f t="shared" si="222"/>
        <v>5082032</v>
      </c>
      <c r="F2873" s="1">
        <f t="shared" si="223"/>
        <v>5080834.0703701852</v>
      </c>
      <c r="H2873" s="5">
        <f t="shared" si="224"/>
        <v>2.3571863180216321E-4</v>
      </c>
    </row>
    <row r="2874" spans="1:8">
      <c r="A2874" s="3" t="s">
        <v>2918</v>
      </c>
      <c r="B2874" s="1">
        <f t="shared" si="220"/>
        <v>6</v>
      </c>
      <c r="C2874" s="1">
        <f t="shared" si="221"/>
        <v>53424</v>
      </c>
      <c r="D2874" s="1">
        <f t="shared" si="222"/>
        <v>5084839</v>
      </c>
      <c r="F2874" s="1">
        <f t="shared" si="223"/>
        <v>5083629.5385935456</v>
      </c>
      <c r="H2874" s="5">
        <f t="shared" si="224"/>
        <v>2.378563817761868E-4</v>
      </c>
    </row>
    <row r="2875" spans="1:8">
      <c r="A2875" s="3" t="s">
        <v>2919</v>
      </c>
      <c r="B2875" s="1">
        <f t="shared" si="220"/>
        <v>6</v>
      </c>
      <c r="C2875" s="1">
        <f t="shared" si="221"/>
        <v>53404</v>
      </c>
      <c r="D2875" s="1">
        <f t="shared" si="222"/>
        <v>5087632</v>
      </c>
      <c r="F2875" s="1">
        <f t="shared" si="223"/>
        <v>5086425.8543191096</v>
      </c>
      <c r="H2875" s="5">
        <f t="shared" si="224"/>
        <v>2.3707408100476186E-4</v>
      </c>
    </row>
    <row r="2876" spans="1:8">
      <c r="A2876" s="3" t="s">
        <v>2920</v>
      </c>
      <c r="B2876" s="1">
        <f t="shared" si="220"/>
        <v>6</v>
      </c>
      <c r="C2876" s="1">
        <f t="shared" si="221"/>
        <v>53384</v>
      </c>
      <c r="D2876" s="1">
        <f t="shared" si="222"/>
        <v>5090425</v>
      </c>
      <c r="F2876" s="1">
        <f t="shared" si="223"/>
        <v>5089223.018121358</v>
      </c>
      <c r="H2876" s="5">
        <f t="shared" si="224"/>
        <v>2.3612603636081325E-4</v>
      </c>
    </row>
    <row r="2877" spans="1:8">
      <c r="A2877" s="3" t="s">
        <v>2921</v>
      </c>
      <c r="B2877" s="1">
        <f t="shared" si="220"/>
        <v>6</v>
      </c>
      <c r="C2877" s="1">
        <f t="shared" si="221"/>
        <v>53364</v>
      </c>
      <c r="D2877" s="1">
        <f t="shared" si="222"/>
        <v>5093232</v>
      </c>
      <c r="F2877" s="1">
        <f t="shared" si="223"/>
        <v>5092021.030575362</v>
      </c>
      <c r="H2877" s="5">
        <f t="shared" si="224"/>
        <v>2.377605074023657E-4</v>
      </c>
    </row>
    <row r="2878" spans="1:8">
      <c r="A2878" s="3" t="s">
        <v>2922</v>
      </c>
      <c r="B2878" s="1">
        <f t="shared" si="220"/>
        <v>6</v>
      </c>
      <c r="C2878" s="1">
        <f t="shared" si="221"/>
        <v>53344</v>
      </c>
      <c r="D2878" s="1">
        <f t="shared" si="222"/>
        <v>5096025</v>
      </c>
      <c r="F2878" s="1">
        <f t="shared" si="223"/>
        <v>5094819.8922568085</v>
      </c>
      <c r="H2878" s="5">
        <f t="shared" si="224"/>
        <v>2.3647995117597202E-4</v>
      </c>
    </row>
    <row r="2879" spans="1:8">
      <c r="A2879" s="3" t="s">
        <v>2923</v>
      </c>
      <c r="B2879" s="1">
        <f t="shared" si="220"/>
        <v>6</v>
      </c>
      <c r="C2879" s="1">
        <f t="shared" si="221"/>
        <v>53324</v>
      </c>
      <c r="D2879" s="1">
        <f t="shared" si="222"/>
        <v>5098833</v>
      </c>
      <c r="F2879" s="1">
        <f t="shared" si="223"/>
        <v>5097619.603741982</v>
      </c>
      <c r="H2879" s="5">
        <f t="shared" si="224"/>
        <v>2.379752892510854E-4</v>
      </c>
    </row>
    <row r="2880" spans="1:8">
      <c r="A2880" s="3" t="s">
        <v>2924</v>
      </c>
      <c r="B2880" s="1">
        <f t="shared" si="220"/>
        <v>6</v>
      </c>
      <c r="C2880" s="1">
        <f t="shared" si="221"/>
        <v>53304</v>
      </c>
      <c r="D2880" s="1">
        <f t="shared" si="222"/>
        <v>5101626</v>
      </c>
      <c r="F2880" s="1">
        <f t="shared" si="223"/>
        <v>5100420.1656077988</v>
      </c>
      <c r="H2880" s="5">
        <f t="shared" si="224"/>
        <v>2.3636275810911175E-4</v>
      </c>
    </row>
    <row r="2881" spans="1:8">
      <c r="A2881" s="3" t="s">
        <v>2925</v>
      </c>
      <c r="B2881" s="1">
        <f t="shared" si="220"/>
        <v>6</v>
      </c>
      <c r="C2881" s="1">
        <f t="shared" si="221"/>
        <v>53284</v>
      </c>
      <c r="D2881" s="1">
        <f t="shared" si="222"/>
        <v>5104419</v>
      </c>
      <c r="F2881" s="1">
        <f t="shared" si="223"/>
        <v>5103221.5784317497</v>
      </c>
      <c r="H2881" s="5">
        <f t="shared" si="224"/>
        <v>2.3458528154727965E-4</v>
      </c>
    </row>
    <row r="2882" spans="1:8">
      <c r="A2882" s="3" t="s">
        <v>2926</v>
      </c>
      <c r="B2882" s="1">
        <f t="shared" si="220"/>
        <v>6</v>
      </c>
      <c r="C2882" s="1">
        <f t="shared" si="221"/>
        <v>53264</v>
      </c>
      <c r="D2882" s="1">
        <f t="shared" si="222"/>
        <v>5107226</v>
      </c>
      <c r="F2882" s="1">
        <f t="shared" si="223"/>
        <v>5106023.8427919624</v>
      </c>
      <c r="H2882" s="5">
        <f t="shared" si="224"/>
        <v>2.3538359337095375E-4</v>
      </c>
    </row>
    <row r="2883" spans="1:8">
      <c r="A2883" s="3" t="s">
        <v>2927</v>
      </c>
      <c r="B2883" s="1">
        <f t="shared" si="220"/>
        <v>6</v>
      </c>
      <c r="C2883" s="1">
        <f t="shared" si="221"/>
        <v>53244</v>
      </c>
      <c r="D2883" s="1">
        <f t="shared" si="222"/>
        <v>5110019</v>
      </c>
      <c r="F2883" s="1">
        <f t="shared" si="223"/>
        <v>5108826.9592671497</v>
      </c>
      <c r="H2883" s="5">
        <f t="shared" si="224"/>
        <v>2.3327520560105953E-4</v>
      </c>
    </row>
    <row r="2884" spans="1:8">
      <c r="A2884" s="3" t="s">
        <v>2928</v>
      </c>
      <c r="B2884" s="1">
        <f t="shared" ref="B2884:B2947" si="225">IF(ISERROR(SEARCH(" ",A2884)), 0, SEARCH(" ",A2884))</f>
        <v>6</v>
      </c>
      <c r="C2884" s="1">
        <f t="shared" ref="C2884:C2947" si="226">IF(0=B2884,-1,LEFT(A2884,B2884-1)+0)</f>
        <v>53224</v>
      </c>
      <c r="D2884" s="1">
        <f t="shared" ref="D2884:D2947" si="227">IF(B2884=0,-1,RIGHT(A2884,LEN(A2884)-B2884)+0)</f>
        <v>5112812</v>
      </c>
      <c r="F2884" s="1">
        <f t="shared" ref="F2884:F2947" si="228">IF(C2884&lt;0,443300000,44330*(1-POWER(C2884/$A$1,1/5.255))*1000)</f>
        <v>5111630.9284366621</v>
      </c>
      <c r="H2884" s="5">
        <f t="shared" ref="H2884:H2947" si="229">IF(D2884&gt;0,ABS((F2884-D2884)/D2884),0)</f>
        <v>2.3100234535084206E-4</v>
      </c>
    </row>
    <row r="2885" spans="1:8">
      <c r="A2885" s="3" t="s">
        <v>2929</v>
      </c>
      <c r="B2885" s="1">
        <f t="shared" si="225"/>
        <v>6</v>
      </c>
      <c r="C2885" s="1">
        <f t="shared" si="226"/>
        <v>53204</v>
      </c>
      <c r="D2885" s="1">
        <f t="shared" si="227"/>
        <v>5115620</v>
      </c>
      <c r="F2885" s="1">
        <f t="shared" si="228"/>
        <v>5114435.7508804463</v>
      </c>
      <c r="H2885" s="5">
        <f t="shared" si="229"/>
        <v>2.3149669435058019E-4</v>
      </c>
    </row>
    <row r="2886" spans="1:8">
      <c r="A2886" s="3" t="s">
        <v>2930</v>
      </c>
      <c r="B2886" s="1">
        <f t="shared" si="225"/>
        <v>6</v>
      </c>
      <c r="C2886" s="1">
        <f t="shared" si="226"/>
        <v>53184</v>
      </c>
      <c r="D2886" s="1">
        <f t="shared" si="227"/>
        <v>5118413</v>
      </c>
      <c r="F2886" s="1">
        <f t="shared" si="228"/>
        <v>5117241.4271790572</v>
      </c>
      <c r="H2886" s="5">
        <f t="shared" si="229"/>
        <v>2.2889376471629954E-4</v>
      </c>
    </row>
    <row r="2887" spans="1:8">
      <c r="A2887" s="3" t="s">
        <v>2931</v>
      </c>
      <c r="B2887" s="1">
        <f t="shared" si="225"/>
        <v>6</v>
      </c>
      <c r="C2887" s="1">
        <f t="shared" si="226"/>
        <v>53164</v>
      </c>
      <c r="D2887" s="1">
        <f t="shared" si="227"/>
        <v>5121220</v>
      </c>
      <c r="F2887" s="1">
        <f t="shared" si="228"/>
        <v>5120047.9579136735</v>
      </c>
      <c r="H2887" s="5">
        <f t="shared" si="229"/>
        <v>2.2885993695379562E-4</v>
      </c>
    </row>
    <row r="2888" spans="1:8">
      <c r="A2888" s="3" t="s">
        <v>2932</v>
      </c>
      <c r="B2888" s="1">
        <f t="shared" si="225"/>
        <v>6</v>
      </c>
      <c r="C2888" s="1">
        <f t="shared" si="226"/>
        <v>53144</v>
      </c>
      <c r="D2888" s="1">
        <f t="shared" si="227"/>
        <v>5124013</v>
      </c>
      <c r="F2888" s="1">
        <f t="shared" si="228"/>
        <v>5122855.343666086</v>
      </c>
      <c r="H2888" s="5">
        <f t="shared" si="229"/>
        <v>2.259276730785083E-4</v>
      </c>
    </row>
    <row r="2889" spans="1:8">
      <c r="A2889" s="3" t="s">
        <v>2933</v>
      </c>
      <c r="B2889" s="1">
        <f t="shared" si="225"/>
        <v>6</v>
      </c>
      <c r="C2889" s="1">
        <f t="shared" si="226"/>
        <v>53124</v>
      </c>
      <c r="D2889" s="1">
        <f t="shared" si="227"/>
        <v>5126806</v>
      </c>
      <c r="F2889" s="1">
        <f t="shared" si="228"/>
        <v>5125663.5850186981</v>
      </c>
      <c r="H2889" s="5">
        <f t="shared" si="229"/>
        <v>2.228317165310866E-4</v>
      </c>
    </row>
    <row r="2890" spans="1:8">
      <c r="A2890" s="3" t="s">
        <v>2934</v>
      </c>
      <c r="B2890" s="1">
        <f t="shared" si="225"/>
        <v>6</v>
      </c>
      <c r="C2890" s="1">
        <f t="shared" si="226"/>
        <v>53104</v>
      </c>
      <c r="D2890" s="1">
        <f t="shared" si="227"/>
        <v>5129613</v>
      </c>
      <c r="F2890" s="1">
        <f t="shared" si="228"/>
        <v>5128472.6825545263</v>
      </c>
      <c r="H2890" s="5">
        <f t="shared" si="229"/>
        <v>2.2230087249734931E-4</v>
      </c>
    </row>
    <row r="2891" spans="1:8">
      <c r="A2891" s="3" t="s">
        <v>2935</v>
      </c>
      <c r="B2891" s="1">
        <f t="shared" si="225"/>
        <v>6</v>
      </c>
      <c r="C2891" s="1">
        <f t="shared" si="226"/>
        <v>53084</v>
      </c>
      <c r="D2891" s="1">
        <f t="shared" si="227"/>
        <v>5132407</v>
      </c>
      <c r="F2891" s="1">
        <f t="shared" si="228"/>
        <v>5131282.6368572181</v>
      </c>
      <c r="H2891" s="5">
        <f t="shared" si="229"/>
        <v>2.1907131347570272E-4</v>
      </c>
    </row>
    <row r="2892" spans="1:8">
      <c r="A2892" s="3" t="s">
        <v>2936</v>
      </c>
      <c r="B2892" s="1">
        <f t="shared" si="225"/>
        <v>6</v>
      </c>
      <c r="C2892" s="1">
        <f t="shared" si="226"/>
        <v>53064</v>
      </c>
      <c r="D2892" s="1">
        <f t="shared" si="227"/>
        <v>5135214</v>
      </c>
      <c r="F2892" s="1">
        <f t="shared" si="228"/>
        <v>5134093.4485110249</v>
      </c>
      <c r="H2892" s="5">
        <f t="shared" si="229"/>
        <v>2.1820930714378466E-4</v>
      </c>
    </row>
    <row r="2893" spans="1:8">
      <c r="A2893" s="3" t="s">
        <v>2937</v>
      </c>
      <c r="B2893" s="1">
        <f t="shared" si="225"/>
        <v>6</v>
      </c>
      <c r="C2893" s="1">
        <f t="shared" si="226"/>
        <v>53044</v>
      </c>
      <c r="D2893" s="1">
        <f t="shared" si="227"/>
        <v>5138007</v>
      </c>
      <c r="F2893" s="1">
        <f t="shared" si="228"/>
        <v>5136905.1181008173</v>
      </c>
      <c r="H2893" s="5">
        <f t="shared" si="229"/>
        <v>2.1445706461331888E-4</v>
      </c>
    </row>
    <row r="2894" spans="1:8">
      <c r="A2894" s="3" t="s">
        <v>2938</v>
      </c>
      <c r="B2894" s="1">
        <f t="shared" si="225"/>
        <v>6</v>
      </c>
      <c r="C2894" s="1">
        <f t="shared" si="226"/>
        <v>53024</v>
      </c>
      <c r="D2894" s="1">
        <f t="shared" si="227"/>
        <v>5140800</v>
      </c>
      <c r="F2894" s="1">
        <f t="shared" si="228"/>
        <v>5139717.6462120963</v>
      </c>
      <c r="H2894" s="5">
        <f t="shared" si="229"/>
        <v>2.1054189774036608E-4</v>
      </c>
    </row>
    <row r="2895" spans="1:8">
      <c r="A2895" s="3" t="s">
        <v>2939</v>
      </c>
      <c r="B2895" s="1">
        <f t="shared" si="225"/>
        <v>6</v>
      </c>
      <c r="C2895" s="1">
        <f t="shared" si="226"/>
        <v>53004</v>
      </c>
      <c r="D2895" s="1">
        <f t="shared" si="227"/>
        <v>5143607</v>
      </c>
      <c r="F2895" s="1">
        <f t="shared" si="228"/>
        <v>5142531.0334309703</v>
      </c>
      <c r="H2895" s="5">
        <f t="shared" si="229"/>
        <v>2.0918522138836152E-4</v>
      </c>
    </row>
    <row r="2896" spans="1:8">
      <c r="A2896" s="3" t="s">
        <v>2940</v>
      </c>
      <c r="B2896" s="1">
        <f t="shared" si="225"/>
        <v>6</v>
      </c>
      <c r="C2896" s="1">
        <f t="shared" si="226"/>
        <v>52984</v>
      </c>
      <c r="D2896" s="1">
        <f t="shared" si="227"/>
        <v>5146400</v>
      </c>
      <c r="F2896" s="1">
        <f t="shared" si="228"/>
        <v>5145345.2803441836</v>
      </c>
      <c r="H2896" s="5">
        <f t="shared" si="229"/>
        <v>2.049431944303675E-4</v>
      </c>
    </row>
    <row r="2897" spans="1:8">
      <c r="A2897" s="3" t="s">
        <v>2941</v>
      </c>
      <c r="B2897" s="1">
        <f t="shared" si="225"/>
        <v>6</v>
      </c>
      <c r="C2897" s="1">
        <f t="shared" si="226"/>
        <v>52964</v>
      </c>
      <c r="D2897" s="1">
        <f t="shared" si="227"/>
        <v>5149193</v>
      </c>
      <c r="F2897" s="1">
        <f t="shared" si="228"/>
        <v>5148160.3875390831</v>
      </c>
      <c r="H2897" s="5">
        <f t="shared" si="229"/>
        <v>2.0053869818374684E-4</v>
      </c>
    </row>
    <row r="2898" spans="1:8">
      <c r="A2898" s="3" t="s">
        <v>2942</v>
      </c>
      <c r="B2898" s="1">
        <f t="shared" si="225"/>
        <v>6</v>
      </c>
      <c r="C2898" s="1">
        <f t="shared" si="226"/>
        <v>52944</v>
      </c>
      <c r="D2898" s="1">
        <f t="shared" si="227"/>
        <v>5152001</v>
      </c>
      <c r="F2898" s="1">
        <f t="shared" si="228"/>
        <v>5150976.3556036623</v>
      </c>
      <c r="H2898" s="5">
        <f t="shared" si="229"/>
        <v>1.988828023010245E-4</v>
      </c>
    </row>
    <row r="2899" spans="1:8">
      <c r="A2899" s="3" t="s">
        <v>2943</v>
      </c>
      <c r="B2899" s="1">
        <f t="shared" si="225"/>
        <v>6</v>
      </c>
      <c r="C2899" s="1">
        <f t="shared" si="226"/>
        <v>52924</v>
      </c>
      <c r="D2899" s="1">
        <f t="shared" si="227"/>
        <v>5154794</v>
      </c>
      <c r="F2899" s="1">
        <f t="shared" si="228"/>
        <v>5153793.1851265253</v>
      </c>
      <c r="H2899" s="5">
        <f t="shared" si="229"/>
        <v>1.9415225389698407E-4</v>
      </c>
    </row>
    <row r="2900" spans="1:8">
      <c r="A2900" s="3" t="s">
        <v>2944</v>
      </c>
      <c r="B2900" s="1">
        <f t="shared" si="225"/>
        <v>6</v>
      </c>
      <c r="C2900" s="1">
        <f t="shared" si="226"/>
        <v>52904</v>
      </c>
      <c r="D2900" s="1">
        <f t="shared" si="227"/>
        <v>5157601</v>
      </c>
      <c r="F2900" s="1">
        <f t="shared" si="228"/>
        <v>5156610.8766968995</v>
      </c>
      <c r="H2900" s="5">
        <f t="shared" si="229"/>
        <v>1.919736139147768E-4</v>
      </c>
    </row>
    <row r="2901" spans="1:8">
      <c r="A2901" s="3" t="s">
        <v>2945</v>
      </c>
      <c r="B2901" s="1">
        <f t="shared" si="225"/>
        <v>6</v>
      </c>
      <c r="C2901" s="1">
        <f t="shared" si="226"/>
        <v>52884</v>
      </c>
      <c r="D2901" s="1">
        <f t="shared" si="227"/>
        <v>5160394</v>
      </c>
      <c r="F2901" s="1">
        <f t="shared" si="228"/>
        <v>5159429.4309046501</v>
      </c>
      <c r="H2901" s="5">
        <f t="shared" si="229"/>
        <v>1.869177228230772E-4</v>
      </c>
    </row>
    <row r="2902" spans="1:8">
      <c r="A2902" s="3" t="s">
        <v>2946</v>
      </c>
      <c r="B2902" s="1">
        <f t="shared" si="225"/>
        <v>6</v>
      </c>
      <c r="C2902" s="1">
        <f t="shared" si="226"/>
        <v>52864</v>
      </c>
      <c r="D2902" s="1">
        <f t="shared" si="227"/>
        <v>5163187</v>
      </c>
      <c r="F2902" s="1">
        <f t="shared" si="228"/>
        <v>5162248.8483402487</v>
      </c>
      <c r="H2902" s="5">
        <f t="shared" si="229"/>
        <v>1.817001126922792E-4</v>
      </c>
    </row>
    <row r="2903" spans="1:8">
      <c r="A2903" s="3" t="s">
        <v>2947</v>
      </c>
      <c r="B2903" s="1">
        <f t="shared" si="225"/>
        <v>6</v>
      </c>
      <c r="C2903" s="1">
        <f t="shared" si="226"/>
        <v>52844</v>
      </c>
      <c r="D2903" s="1">
        <f t="shared" si="227"/>
        <v>5165995</v>
      </c>
      <c r="F2903" s="1">
        <f t="shared" si="228"/>
        <v>5165069.129594815</v>
      </c>
      <c r="H2903" s="5">
        <f t="shared" si="229"/>
        <v>1.7922402270715253E-4</v>
      </c>
    </row>
    <row r="2904" spans="1:8">
      <c r="A2904" s="3" t="s">
        <v>2948</v>
      </c>
      <c r="B2904" s="1">
        <f t="shared" si="225"/>
        <v>6</v>
      </c>
      <c r="C2904" s="1">
        <f t="shared" si="226"/>
        <v>52824</v>
      </c>
      <c r="D2904" s="1">
        <f t="shared" si="227"/>
        <v>5168788</v>
      </c>
      <c r="F2904" s="1">
        <f t="shared" si="228"/>
        <v>5167890.2752600918</v>
      </c>
      <c r="H2904" s="5">
        <f t="shared" si="229"/>
        <v>1.7368186505390445E-4</v>
      </c>
    </row>
    <row r="2905" spans="1:8">
      <c r="A2905" s="3" t="s">
        <v>2949</v>
      </c>
      <c r="B2905" s="1">
        <f t="shared" si="225"/>
        <v>6</v>
      </c>
      <c r="C2905" s="1">
        <f t="shared" si="226"/>
        <v>52804</v>
      </c>
      <c r="D2905" s="1">
        <f t="shared" si="227"/>
        <v>5171595</v>
      </c>
      <c r="F2905" s="1">
        <f t="shared" si="228"/>
        <v>5170712.2859284431</v>
      </c>
      <c r="H2905" s="5">
        <f t="shared" si="229"/>
        <v>1.7068507328143944E-4</v>
      </c>
    </row>
    <row r="2906" spans="1:8">
      <c r="A2906" s="3" t="s">
        <v>2950</v>
      </c>
      <c r="B2906" s="1">
        <f t="shared" si="225"/>
        <v>6</v>
      </c>
      <c r="C2906" s="1">
        <f t="shared" si="226"/>
        <v>52784</v>
      </c>
      <c r="D2906" s="1">
        <f t="shared" si="227"/>
        <v>5174388</v>
      </c>
      <c r="F2906" s="1">
        <f t="shared" si="228"/>
        <v>5173535.1621928765</v>
      </c>
      <c r="H2906" s="5">
        <f t="shared" si="229"/>
        <v>1.6481906790204935E-4</v>
      </c>
    </row>
    <row r="2907" spans="1:8">
      <c r="A2907" s="3" t="s">
        <v>2951</v>
      </c>
      <c r="B2907" s="1">
        <f t="shared" si="225"/>
        <v>6</v>
      </c>
      <c r="C2907" s="1">
        <f t="shared" si="226"/>
        <v>52764</v>
      </c>
      <c r="D2907" s="1">
        <f t="shared" si="227"/>
        <v>5177181</v>
      </c>
      <c r="F2907" s="1">
        <f t="shared" si="228"/>
        <v>5176358.9046470216</v>
      </c>
      <c r="H2907" s="5">
        <f t="shared" si="229"/>
        <v>1.5879208259831859E-4</v>
      </c>
    </row>
    <row r="2908" spans="1:8">
      <c r="A2908" s="3" t="s">
        <v>2952</v>
      </c>
      <c r="B2908" s="1">
        <f t="shared" si="225"/>
        <v>6</v>
      </c>
      <c r="C2908" s="1">
        <f t="shared" si="226"/>
        <v>52744</v>
      </c>
      <c r="D2908" s="1">
        <f t="shared" si="227"/>
        <v>5179988</v>
      </c>
      <c r="F2908" s="1">
        <f t="shared" si="228"/>
        <v>5179183.5138851358</v>
      </c>
      <c r="H2908" s="5">
        <f t="shared" si="229"/>
        <v>1.5530655956427653E-4</v>
      </c>
    </row>
    <row r="2909" spans="1:8">
      <c r="A2909" s="3" t="s">
        <v>2953</v>
      </c>
      <c r="B2909" s="1">
        <f t="shared" si="225"/>
        <v>6</v>
      </c>
      <c r="C2909" s="1">
        <f t="shared" si="226"/>
        <v>52724</v>
      </c>
      <c r="D2909" s="1">
        <f t="shared" si="227"/>
        <v>5182781</v>
      </c>
      <c r="F2909" s="1">
        <f t="shared" si="228"/>
        <v>5182008.9905021274</v>
      </c>
      <c r="H2909" s="5">
        <f t="shared" si="229"/>
        <v>1.4895661187932767E-4</v>
      </c>
    </row>
    <row r="2910" spans="1:8">
      <c r="A2910" s="3" t="s">
        <v>2954</v>
      </c>
      <c r="B2910" s="1">
        <f t="shared" si="225"/>
        <v>6</v>
      </c>
      <c r="C2910" s="1">
        <f t="shared" si="226"/>
        <v>52704</v>
      </c>
      <c r="D2910" s="1">
        <f t="shared" si="227"/>
        <v>5185575</v>
      </c>
      <c r="F2910" s="1">
        <f t="shared" si="228"/>
        <v>5184835.3350935243</v>
      </c>
      <c r="H2910" s="5">
        <f t="shared" si="229"/>
        <v>1.4263893714307343E-4</v>
      </c>
    </row>
    <row r="2911" spans="1:8">
      <c r="A2911" s="3" t="s">
        <v>2955</v>
      </c>
      <c r="B2911" s="1">
        <f t="shared" si="225"/>
        <v>6</v>
      </c>
      <c r="C2911" s="1">
        <f t="shared" si="226"/>
        <v>52684</v>
      </c>
      <c r="D2911" s="1">
        <f t="shared" si="227"/>
        <v>5188382</v>
      </c>
      <c r="F2911" s="1">
        <f t="shared" si="228"/>
        <v>5187662.5482554911</v>
      </c>
      <c r="H2911" s="5">
        <f t="shared" si="229"/>
        <v>1.3866591637025369E-4</v>
      </c>
    </row>
    <row r="2912" spans="1:8">
      <c r="A2912" s="3" t="s">
        <v>2956</v>
      </c>
      <c r="B2912" s="1">
        <f t="shared" si="225"/>
        <v>6</v>
      </c>
      <c r="C2912" s="1">
        <f t="shared" si="226"/>
        <v>52664</v>
      </c>
      <c r="D2912" s="1">
        <f t="shared" si="227"/>
        <v>5191175</v>
      </c>
      <c r="F2912" s="1">
        <f t="shared" si="228"/>
        <v>5190490.6305848323</v>
      </c>
      <c r="H2912" s="5">
        <f t="shared" si="229"/>
        <v>1.3183323913520909E-4</v>
      </c>
    </row>
    <row r="2913" spans="1:8">
      <c r="A2913" s="3" t="s">
        <v>2957</v>
      </c>
      <c r="B2913" s="1">
        <f t="shared" si="225"/>
        <v>6</v>
      </c>
      <c r="C2913" s="1">
        <f t="shared" si="226"/>
        <v>52644</v>
      </c>
      <c r="D2913" s="1">
        <f t="shared" si="227"/>
        <v>5193982</v>
      </c>
      <c r="F2913" s="1">
        <f t="shared" si="228"/>
        <v>5193319.5826789895</v>
      </c>
      <c r="H2913" s="5">
        <f t="shared" si="229"/>
        <v>1.2753554421453381E-4</v>
      </c>
    </row>
    <row r="2914" spans="1:8">
      <c r="A2914" s="3" t="s">
        <v>2958</v>
      </c>
      <c r="B2914" s="1">
        <f t="shared" si="225"/>
        <v>6</v>
      </c>
      <c r="C2914" s="1">
        <f t="shared" si="226"/>
        <v>52624</v>
      </c>
      <c r="D2914" s="1">
        <f t="shared" si="227"/>
        <v>5196775</v>
      </c>
      <c r="F2914" s="1">
        <f t="shared" si="228"/>
        <v>5196149.4051360367</v>
      </c>
      <c r="H2914" s="5">
        <f t="shared" si="229"/>
        <v>1.2038136420439857E-4</v>
      </c>
    </row>
    <row r="2915" spans="1:8">
      <c r="A2915" s="3" t="s">
        <v>2959</v>
      </c>
      <c r="B2915" s="1">
        <f t="shared" si="225"/>
        <v>6</v>
      </c>
      <c r="C2915" s="1">
        <f t="shared" si="226"/>
        <v>52604</v>
      </c>
      <c r="D2915" s="1">
        <f t="shared" si="227"/>
        <v>5199568</v>
      </c>
      <c r="F2915" s="1">
        <f t="shared" si="228"/>
        <v>5198980.098554695</v>
      </c>
      <c r="H2915" s="5">
        <f t="shared" si="229"/>
        <v>1.1306736353962E-4</v>
      </c>
    </row>
    <row r="2916" spans="1:8">
      <c r="A2916" s="3" t="s">
        <v>2960</v>
      </c>
      <c r="B2916" s="1">
        <f t="shared" si="225"/>
        <v>6</v>
      </c>
      <c r="C2916" s="1">
        <f t="shared" si="226"/>
        <v>52584</v>
      </c>
      <c r="D2916" s="1">
        <f t="shared" si="227"/>
        <v>5202376</v>
      </c>
      <c r="F2916" s="1">
        <f t="shared" si="228"/>
        <v>5201811.6635343181</v>
      </c>
      <c r="H2916" s="5">
        <f t="shared" si="229"/>
        <v>1.0847667790292418E-4</v>
      </c>
    </row>
    <row r="2917" spans="1:8">
      <c r="A2917" s="3" t="s">
        <v>2961</v>
      </c>
      <c r="B2917" s="1">
        <f t="shared" si="225"/>
        <v>6</v>
      </c>
      <c r="C2917" s="1">
        <f t="shared" si="226"/>
        <v>52564</v>
      </c>
      <c r="D2917" s="1">
        <f t="shared" si="227"/>
        <v>5205169</v>
      </c>
      <c r="F2917" s="1">
        <f t="shared" si="228"/>
        <v>5204644.1006748965</v>
      </c>
      <c r="H2917" s="5">
        <f t="shared" si="229"/>
        <v>1.0084193714046537E-4</v>
      </c>
    </row>
    <row r="2918" spans="1:8">
      <c r="A2918" s="3" t="s">
        <v>2962</v>
      </c>
      <c r="B2918" s="1">
        <f t="shared" si="225"/>
        <v>6</v>
      </c>
      <c r="C2918" s="1">
        <f t="shared" si="226"/>
        <v>52544</v>
      </c>
      <c r="D2918" s="1">
        <f t="shared" si="227"/>
        <v>5207976</v>
      </c>
      <c r="F2918" s="1">
        <f t="shared" si="228"/>
        <v>5207477.410577083</v>
      </c>
      <c r="H2918" s="5">
        <f t="shared" si="229"/>
        <v>9.5735737437536861E-5</v>
      </c>
    </row>
    <row r="2919" spans="1:8">
      <c r="A2919" s="3" t="s">
        <v>2963</v>
      </c>
      <c r="B2919" s="1">
        <f t="shared" si="225"/>
        <v>6</v>
      </c>
      <c r="C2919" s="1">
        <f t="shared" si="226"/>
        <v>52524</v>
      </c>
      <c r="D2919" s="1">
        <f t="shared" si="227"/>
        <v>5210769</v>
      </c>
      <c r="F2919" s="1">
        <f t="shared" si="228"/>
        <v>5210311.5938421423</v>
      </c>
      <c r="H2919" s="5">
        <f t="shared" si="229"/>
        <v>8.77809317315234E-5</v>
      </c>
    </row>
    <row r="2920" spans="1:8">
      <c r="A2920" s="3" t="s">
        <v>2964</v>
      </c>
      <c r="B2920" s="1">
        <f t="shared" si="225"/>
        <v>6</v>
      </c>
      <c r="C2920" s="1">
        <f t="shared" si="226"/>
        <v>52504</v>
      </c>
      <c r="D2920" s="1">
        <f t="shared" si="227"/>
        <v>5213562</v>
      </c>
      <c r="F2920" s="1">
        <f t="shared" si="228"/>
        <v>5213146.6510720085</v>
      </c>
      <c r="H2920" s="5">
        <f t="shared" si="229"/>
        <v>7.9667016138192028E-5</v>
      </c>
    </row>
    <row r="2921" spans="1:8">
      <c r="A2921" s="3" t="s">
        <v>2965</v>
      </c>
      <c r="B2921" s="1">
        <f t="shared" si="225"/>
        <v>6</v>
      </c>
      <c r="C2921" s="1">
        <f t="shared" si="226"/>
        <v>52484</v>
      </c>
      <c r="D2921" s="1">
        <f t="shared" si="227"/>
        <v>5216369</v>
      </c>
      <c r="F2921" s="1">
        <f t="shared" si="228"/>
        <v>5215982.5828692447</v>
      </c>
      <c r="H2921" s="5">
        <f t="shared" si="229"/>
        <v>7.4077798322024497E-5</v>
      </c>
    </row>
    <row r="2922" spans="1:8">
      <c r="A2922" s="3" t="s">
        <v>2966</v>
      </c>
      <c r="B2922" s="1">
        <f t="shared" si="225"/>
        <v>6</v>
      </c>
      <c r="C2922" s="1">
        <f t="shared" si="226"/>
        <v>52464</v>
      </c>
      <c r="D2922" s="1">
        <f t="shared" si="227"/>
        <v>5219162</v>
      </c>
      <c r="F2922" s="1">
        <f t="shared" si="228"/>
        <v>5218819.3898370704</v>
      </c>
      <c r="H2922" s="5">
        <f t="shared" si="229"/>
        <v>6.5644669188201431E-5</v>
      </c>
    </row>
    <row r="2923" spans="1:8">
      <c r="A2923" s="3" t="s">
        <v>2967</v>
      </c>
      <c r="B2923" s="1">
        <f t="shared" si="225"/>
        <v>6</v>
      </c>
      <c r="C2923" s="1">
        <f t="shared" si="226"/>
        <v>52444</v>
      </c>
      <c r="D2923" s="1">
        <f t="shared" si="227"/>
        <v>5221956</v>
      </c>
      <c r="F2923" s="1">
        <f t="shared" si="228"/>
        <v>5221657.072579341</v>
      </c>
      <c r="H2923" s="5">
        <f t="shared" si="229"/>
        <v>5.7244339220589135E-5</v>
      </c>
    </row>
    <row r="2924" spans="1:8">
      <c r="A2924" s="3" t="s">
        <v>2968</v>
      </c>
      <c r="B2924" s="1">
        <f t="shared" si="225"/>
        <v>6</v>
      </c>
      <c r="C2924" s="1">
        <f t="shared" si="226"/>
        <v>52424</v>
      </c>
      <c r="D2924" s="1">
        <f t="shared" si="227"/>
        <v>5224763</v>
      </c>
      <c r="F2924" s="1">
        <f t="shared" si="228"/>
        <v>5224495.631700566</v>
      </c>
      <c r="H2924" s="5">
        <f t="shared" si="229"/>
        <v>5.1173287560404463E-5</v>
      </c>
    </row>
    <row r="2925" spans="1:8">
      <c r="A2925" s="3" t="s">
        <v>2969</v>
      </c>
      <c r="B2925" s="1">
        <f t="shared" si="225"/>
        <v>6</v>
      </c>
      <c r="C2925" s="1">
        <f t="shared" si="226"/>
        <v>52404</v>
      </c>
      <c r="D2925" s="1">
        <f t="shared" si="227"/>
        <v>5227556</v>
      </c>
      <c r="F2925" s="1">
        <f t="shared" si="228"/>
        <v>5227335.0678058984</v>
      </c>
      <c r="H2925" s="5">
        <f t="shared" si="229"/>
        <v>4.2262999019355159E-5</v>
      </c>
    </row>
    <row r="2926" spans="1:8">
      <c r="A2926" s="3" t="s">
        <v>2970</v>
      </c>
      <c r="B2926" s="1">
        <f t="shared" si="225"/>
        <v>6</v>
      </c>
      <c r="C2926" s="1">
        <f t="shared" si="226"/>
        <v>52384</v>
      </c>
      <c r="D2926" s="1">
        <f t="shared" si="227"/>
        <v>5230363</v>
      </c>
      <c r="F2926" s="1">
        <f t="shared" si="228"/>
        <v>5230175.3815011401</v>
      </c>
      <c r="H2926" s="5">
        <f t="shared" si="229"/>
        <v>3.587102823645836E-5</v>
      </c>
    </row>
    <row r="2927" spans="1:8">
      <c r="A2927" s="3" t="s">
        <v>2971</v>
      </c>
      <c r="B2927" s="1">
        <f t="shared" si="225"/>
        <v>6</v>
      </c>
      <c r="C2927" s="1">
        <f t="shared" si="226"/>
        <v>52364</v>
      </c>
      <c r="D2927" s="1">
        <f t="shared" si="227"/>
        <v>5233156</v>
      </c>
      <c r="F2927" s="1">
        <f t="shared" si="228"/>
        <v>5233016.5733927507</v>
      </c>
      <c r="H2927" s="5">
        <f t="shared" si="229"/>
        <v>2.6642929667929763E-5</v>
      </c>
    </row>
    <row r="2928" spans="1:8">
      <c r="A2928" s="3" t="s">
        <v>2972</v>
      </c>
      <c r="B2928" s="1">
        <f t="shared" si="225"/>
        <v>6</v>
      </c>
      <c r="C2928" s="1">
        <f t="shared" si="226"/>
        <v>52344</v>
      </c>
      <c r="D2928" s="1">
        <f t="shared" si="227"/>
        <v>5235949</v>
      </c>
      <c r="F2928" s="1">
        <f t="shared" si="228"/>
        <v>5235858.6440878324</v>
      </c>
      <c r="H2928" s="5">
        <f t="shared" si="229"/>
        <v>1.7256835803324085E-5</v>
      </c>
    </row>
    <row r="2929" spans="1:8">
      <c r="A2929" s="3" t="s">
        <v>2973</v>
      </c>
      <c r="B2929" s="1">
        <f t="shared" si="225"/>
        <v>6</v>
      </c>
      <c r="C2929" s="1">
        <f t="shared" si="226"/>
        <v>52324</v>
      </c>
      <c r="D2929" s="1">
        <f t="shared" si="227"/>
        <v>5238757</v>
      </c>
      <c r="F2929" s="1">
        <f t="shared" si="228"/>
        <v>5238701.5941941421</v>
      </c>
      <c r="H2929" s="5">
        <f t="shared" si="229"/>
        <v>1.0576135876860123E-5</v>
      </c>
    </row>
    <row r="2930" spans="1:8">
      <c r="A2930" s="3" t="s">
        <v>2974</v>
      </c>
      <c r="B2930" s="1">
        <f t="shared" si="225"/>
        <v>6</v>
      </c>
      <c r="C2930" s="1">
        <f t="shared" si="226"/>
        <v>52304</v>
      </c>
      <c r="D2930" s="1">
        <f t="shared" si="227"/>
        <v>5241550</v>
      </c>
      <c r="F2930" s="1">
        <f t="shared" si="228"/>
        <v>5241545.4243200896</v>
      </c>
      <c r="H2930" s="5">
        <f t="shared" si="229"/>
        <v>8.7296313311314734E-7</v>
      </c>
    </row>
    <row r="2931" spans="1:8">
      <c r="A2931" s="3" t="s">
        <v>2975</v>
      </c>
      <c r="B2931" s="1">
        <f t="shared" si="225"/>
        <v>6</v>
      </c>
      <c r="C2931" s="1">
        <f t="shared" si="226"/>
        <v>52284</v>
      </c>
      <c r="D2931" s="1">
        <f t="shared" si="227"/>
        <v>5244451</v>
      </c>
      <c r="F2931" s="1">
        <f t="shared" si="228"/>
        <v>5244390.1350747403</v>
      </c>
      <c r="H2931" s="5">
        <f t="shared" si="229"/>
        <v>1.1605585648473837E-5</v>
      </c>
    </row>
    <row r="2932" spans="1:8">
      <c r="A2932" s="3" t="s">
        <v>2976</v>
      </c>
      <c r="B2932" s="1">
        <f t="shared" si="225"/>
        <v>6</v>
      </c>
      <c r="C2932" s="1">
        <f t="shared" si="226"/>
        <v>52264</v>
      </c>
      <c r="D2932" s="1">
        <f t="shared" si="227"/>
        <v>5247338</v>
      </c>
      <c r="F2932" s="1">
        <f t="shared" si="228"/>
        <v>5247235.7270678086</v>
      </c>
      <c r="H2932" s="5">
        <f t="shared" si="229"/>
        <v>1.9490441094394789E-5</v>
      </c>
    </row>
    <row r="2933" spans="1:8">
      <c r="A2933" s="3" t="s">
        <v>2977</v>
      </c>
      <c r="B2933" s="1">
        <f t="shared" si="225"/>
        <v>6</v>
      </c>
      <c r="C2933" s="1">
        <f t="shared" si="226"/>
        <v>52244</v>
      </c>
      <c r="D2933" s="1">
        <f t="shared" si="227"/>
        <v>5250224</v>
      </c>
      <c r="F2933" s="1">
        <f t="shared" si="228"/>
        <v>5250082.2009096639</v>
      </c>
      <c r="H2933" s="5">
        <f t="shared" si="229"/>
        <v>2.7008198190415667E-5</v>
      </c>
    </row>
    <row r="2934" spans="1:8">
      <c r="A2934" s="3" t="s">
        <v>2978</v>
      </c>
      <c r="B2934" s="1">
        <f t="shared" si="225"/>
        <v>6</v>
      </c>
      <c r="C2934" s="1">
        <f t="shared" si="226"/>
        <v>52224</v>
      </c>
      <c r="D2934" s="1">
        <f t="shared" si="227"/>
        <v>5253126</v>
      </c>
      <c r="F2934" s="1">
        <f t="shared" si="228"/>
        <v>5252929.5572113488</v>
      </c>
      <c r="H2934" s="5">
        <f t="shared" si="229"/>
        <v>3.7395407734597086E-5</v>
      </c>
    </row>
    <row r="2935" spans="1:8">
      <c r="A2935" s="3" t="s">
        <v>2979</v>
      </c>
      <c r="B2935" s="1">
        <f t="shared" si="225"/>
        <v>6</v>
      </c>
      <c r="C2935" s="1">
        <f t="shared" si="226"/>
        <v>52204</v>
      </c>
      <c r="D2935" s="1">
        <f t="shared" si="227"/>
        <v>5256012</v>
      </c>
      <c r="F2935" s="1">
        <f t="shared" si="228"/>
        <v>5255777.7965845494</v>
      </c>
      <c r="H2935" s="5">
        <f t="shared" si="229"/>
        <v>4.4559147781747836E-5</v>
      </c>
    </row>
    <row r="2936" spans="1:8">
      <c r="A2936" s="3" t="s">
        <v>2980</v>
      </c>
      <c r="B2936" s="1">
        <f t="shared" si="225"/>
        <v>6</v>
      </c>
      <c r="C2936" s="1">
        <f t="shared" si="226"/>
        <v>52184</v>
      </c>
      <c r="D2936" s="1">
        <f t="shared" si="227"/>
        <v>5258899</v>
      </c>
      <c r="F2936" s="1">
        <f t="shared" si="228"/>
        <v>5258626.9196416009</v>
      </c>
      <c r="H2936" s="5">
        <f t="shared" si="229"/>
        <v>5.1737133266692945E-5</v>
      </c>
    </row>
    <row r="2937" spans="1:8">
      <c r="A2937" s="3" t="s">
        <v>2981</v>
      </c>
      <c r="B2937" s="1">
        <f t="shared" si="225"/>
        <v>6</v>
      </c>
      <c r="C2937" s="1">
        <f t="shared" si="226"/>
        <v>52164</v>
      </c>
      <c r="D2937" s="1">
        <f t="shared" si="227"/>
        <v>5261800</v>
      </c>
      <c r="F2937" s="1">
        <f t="shared" si="228"/>
        <v>5261476.9269955158</v>
      </c>
      <c r="H2937" s="5">
        <f t="shared" si="229"/>
        <v>6.1399711977683799E-5</v>
      </c>
    </row>
    <row r="2938" spans="1:8">
      <c r="A2938" s="3" t="s">
        <v>2982</v>
      </c>
      <c r="B2938" s="1">
        <f t="shared" si="225"/>
        <v>6</v>
      </c>
      <c r="C2938" s="1">
        <f t="shared" si="226"/>
        <v>52144</v>
      </c>
      <c r="D2938" s="1">
        <f t="shared" si="227"/>
        <v>5264687</v>
      </c>
      <c r="F2938" s="1">
        <f t="shared" si="228"/>
        <v>5264327.819259963</v>
      </c>
      <c r="H2938" s="5">
        <f t="shared" si="229"/>
        <v>6.8224519337427219E-5</v>
      </c>
    </row>
    <row r="2939" spans="1:8">
      <c r="A2939" s="3" t="s">
        <v>2983</v>
      </c>
      <c r="B2939" s="1">
        <f t="shared" si="225"/>
        <v>6</v>
      </c>
      <c r="C2939" s="1">
        <f t="shared" si="226"/>
        <v>52124</v>
      </c>
      <c r="D2939" s="1">
        <f t="shared" si="227"/>
        <v>5267588</v>
      </c>
      <c r="F2939" s="1">
        <f t="shared" si="228"/>
        <v>5267179.5970492717</v>
      </c>
      <c r="H2939" s="5">
        <f t="shared" si="229"/>
        <v>7.7531300991708568E-5</v>
      </c>
    </row>
    <row r="2940" spans="1:8">
      <c r="A2940" s="3" t="s">
        <v>2984</v>
      </c>
      <c r="B2940" s="1">
        <f t="shared" si="225"/>
        <v>6</v>
      </c>
      <c r="C2940" s="1">
        <f t="shared" si="226"/>
        <v>52104</v>
      </c>
      <c r="D2940" s="1">
        <f t="shared" si="227"/>
        <v>5270475</v>
      </c>
      <c r="F2940" s="1">
        <f t="shared" si="228"/>
        <v>5270032.2609784268</v>
      </c>
      <c r="H2940" s="5">
        <f t="shared" si="229"/>
        <v>8.4003628055007512E-5</v>
      </c>
    </row>
    <row r="2941" spans="1:8">
      <c r="A2941" s="3" t="s">
        <v>2985</v>
      </c>
      <c r="B2941" s="1">
        <f t="shared" si="225"/>
        <v>6</v>
      </c>
      <c r="C2941" s="1">
        <f t="shared" si="226"/>
        <v>52084</v>
      </c>
      <c r="D2941" s="1">
        <f t="shared" si="227"/>
        <v>5273362</v>
      </c>
      <c r="F2941" s="1">
        <f t="shared" si="228"/>
        <v>5272885.8116630819</v>
      </c>
      <c r="H2941" s="5">
        <f t="shared" si="229"/>
        <v>9.030071080235541E-5</v>
      </c>
    </row>
    <row r="2942" spans="1:8">
      <c r="A2942" s="3" t="s">
        <v>2986</v>
      </c>
      <c r="B2942" s="1">
        <f t="shared" si="225"/>
        <v>6</v>
      </c>
      <c r="C2942" s="1">
        <f t="shared" si="226"/>
        <v>52064</v>
      </c>
      <c r="D2942" s="1">
        <f t="shared" si="227"/>
        <v>5276263</v>
      </c>
      <c r="F2942" s="1">
        <f t="shared" si="228"/>
        <v>5275740.2497195592</v>
      </c>
      <c r="H2942" s="5">
        <f t="shared" si="229"/>
        <v>9.9075857371170651E-5</v>
      </c>
    </row>
    <row r="2943" spans="1:8">
      <c r="A2943" s="3" t="s">
        <v>2987</v>
      </c>
      <c r="B2943" s="1">
        <f t="shared" si="225"/>
        <v>6</v>
      </c>
      <c r="C2943" s="1">
        <f t="shared" si="226"/>
        <v>52044</v>
      </c>
      <c r="D2943" s="1">
        <f t="shared" si="227"/>
        <v>5279150</v>
      </c>
      <c r="F2943" s="1">
        <f t="shared" si="228"/>
        <v>5278595.5757648423</v>
      </c>
      <c r="H2943" s="5">
        <f t="shared" si="229"/>
        <v>1.0502149686174262E-4</v>
      </c>
    </row>
    <row r="2944" spans="1:8">
      <c r="A2944" s="3" t="s">
        <v>2988</v>
      </c>
      <c r="B2944" s="1">
        <f t="shared" si="225"/>
        <v>6</v>
      </c>
      <c r="C2944" s="1">
        <f t="shared" si="226"/>
        <v>52024</v>
      </c>
      <c r="D2944" s="1">
        <f t="shared" si="227"/>
        <v>5282051</v>
      </c>
      <c r="F2944" s="1">
        <f t="shared" si="228"/>
        <v>5281451.790416576</v>
      </c>
      <c r="H2944" s="5">
        <f t="shared" si="229"/>
        <v>1.1344259709420294E-4</v>
      </c>
    </row>
    <row r="2945" spans="1:8">
      <c r="A2945" s="3" t="s">
        <v>2989</v>
      </c>
      <c r="B2945" s="1">
        <f t="shared" si="225"/>
        <v>6</v>
      </c>
      <c r="C2945" s="1">
        <f t="shared" si="226"/>
        <v>52004</v>
      </c>
      <c r="D2945" s="1">
        <f t="shared" si="227"/>
        <v>5284938</v>
      </c>
      <c r="F2945" s="1">
        <f t="shared" si="228"/>
        <v>5284308.8942930875</v>
      </c>
      <c r="H2945" s="5">
        <f t="shared" si="229"/>
        <v>1.1903748102862614E-4</v>
      </c>
    </row>
    <row r="2946" spans="1:8">
      <c r="A2946" s="3" t="s">
        <v>2990</v>
      </c>
      <c r="B2946" s="1">
        <f t="shared" si="225"/>
        <v>6</v>
      </c>
      <c r="C2946" s="1">
        <f t="shared" si="226"/>
        <v>51984</v>
      </c>
      <c r="D2946" s="1">
        <f t="shared" si="227"/>
        <v>5287824</v>
      </c>
      <c r="F2946" s="1">
        <f t="shared" si="228"/>
        <v>5287166.888013348</v>
      </c>
      <c r="H2946" s="5">
        <f t="shared" si="229"/>
        <v>1.2426888388343042E-4</v>
      </c>
    </row>
    <row r="2947" spans="1:8">
      <c r="A2947" s="3" t="s">
        <v>2991</v>
      </c>
      <c r="B2947" s="1">
        <f t="shared" si="225"/>
        <v>6</v>
      </c>
      <c r="C2947" s="1">
        <f t="shared" si="226"/>
        <v>51964</v>
      </c>
      <c r="D2947" s="1">
        <f t="shared" si="227"/>
        <v>5290726</v>
      </c>
      <c r="F2947" s="1">
        <f t="shared" si="228"/>
        <v>5290025.7721970202</v>
      </c>
      <c r="H2947" s="5">
        <f t="shared" si="229"/>
        <v>1.3235004099243844E-4</v>
      </c>
    </row>
    <row r="2948" spans="1:8">
      <c r="A2948" s="3" t="s">
        <v>2992</v>
      </c>
      <c r="B2948" s="1">
        <f t="shared" ref="B2948:B3011" si="230">IF(ISERROR(SEARCH(" ",A2948)), 0, SEARCH(" ",A2948))</f>
        <v>6</v>
      </c>
      <c r="C2948" s="1">
        <f t="shared" ref="C2948:C3011" si="231">IF(0=B2948,-1,LEFT(A2948,B2948-1)+0)</f>
        <v>51944</v>
      </c>
      <c r="D2948" s="1">
        <f t="shared" ref="D2948:D3011" si="232">IF(B2948=0,-1,RIGHT(A2948,LEN(A2948)-B2948)+0)</f>
        <v>5293612</v>
      </c>
      <c r="F2948" s="1">
        <f t="shared" ref="F2948:F3011" si="233">IF(C2948&lt;0,443300000,44330*(1-POWER(C2948/$A$1,1/5.255))*1000)</f>
        <v>5292885.5474644238</v>
      </c>
      <c r="H2948" s="5">
        <f t="shared" ref="H2948:H3011" si="234">IF(D2948&gt;0,ABS((F2948-D2948)/D2948),0)</f>
        <v>1.3723191944860845E-4</v>
      </c>
    </row>
    <row r="2949" spans="1:8">
      <c r="A2949" s="3" t="s">
        <v>2993</v>
      </c>
      <c r="B2949" s="1">
        <f t="shared" si="230"/>
        <v>6</v>
      </c>
      <c r="C2949" s="1">
        <f t="shared" si="231"/>
        <v>51924</v>
      </c>
      <c r="D2949" s="1">
        <f t="shared" si="232"/>
        <v>5296499</v>
      </c>
      <c r="F2949" s="1">
        <f t="shared" si="233"/>
        <v>5295746.2144365599</v>
      </c>
      <c r="H2949" s="5">
        <f t="shared" si="234"/>
        <v>1.4212889749248741E-4</v>
      </c>
    </row>
    <row r="2950" spans="1:8">
      <c r="A2950" s="3" t="s">
        <v>2994</v>
      </c>
      <c r="B2950" s="1">
        <f t="shared" si="230"/>
        <v>6</v>
      </c>
      <c r="C2950" s="1">
        <f t="shared" si="231"/>
        <v>51904</v>
      </c>
      <c r="D2950" s="1">
        <f t="shared" si="232"/>
        <v>5299400</v>
      </c>
      <c r="F2950" s="1">
        <f t="shared" si="233"/>
        <v>5298607.7737350967</v>
      </c>
      <c r="H2950" s="5">
        <f t="shared" si="234"/>
        <v>1.4949357755657657E-4</v>
      </c>
    </row>
    <row r="2951" spans="1:8">
      <c r="A2951" s="3" t="s">
        <v>2995</v>
      </c>
      <c r="B2951" s="1">
        <f t="shared" si="230"/>
        <v>6</v>
      </c>
      <c r="C2951" s="1">
        <f t="shared" si="231"/>
        <v>51884</v>
      </c>
      <c r="D2951" s="1">
        <f t="shared" si="232"/>
        <v>5302287</v>
      </c>
      <c r="F2951" s="1">
        <f t="shared" si="233"/>
        <v>5301470.2259823745</v>
      </c>
      <c r="H2951" s="5">
        <f t="shared" si="234"/>
        <v>1.5404183470745517E-4</v>
      </c>
    </row>
    <row r="2952" spans="1:8">
      <c r="A2952" s="3" t="s">
        <v>2996</v>
      </c>
      <c r="B2952" s="1">
        <f t="shared" si="230"/>
        <v>6</v>
      </c>
      <c r="C2952" s="1">
        <f t="shared" si="231"/>
        <v>51864</v>
      </c>
      <c r="D2952" s="1">
        <f t="shared" si="232"/>
        <v>5305188</v>
      </c>
      <c r="F2952" s="1">
        <f t="shared" si="233"/>
        <v>5304333.5718014045</v>
      </c>
      <c r="H2952" s="5">
        <f t="shared" si="234"/>
        <v>1.6105521587463653E-4</v>
      </c>
    </row>
    <row r="2953" spans="1:8">
      <c r="A2953" s="3" t="s">
        <v>2997</v>
      </c>
      <c r="B2953" s="1">
        <f t="shared" si="230"/>
        <v>6</v>
      </c>
      <c r="C2953" s="1">
        <f t="shared" si="231"/>
        <v>51844</v>
      </c>
      <c r="D2953" s="1">
        <f t="shared" si="232"/>
        <v>5308075</v>
      </c>
      <c r="F2953" s="1">
        <f t="shared" si="233"/>
        <v>5307197.8118158737</v>
      </c>
      <c r="H2953" s="5">
        <f t="shared" si="234"/>
        <v>1.6525542388272214E-4</v>
      </c>
    </row>
    <row r="2954" spans="1:8">
      <c r="A2954" s="3" t="s">
        <v>2998</v>
      </c>
      <c r="B2954" s="1">
        <f t="shared" si="230"/>
        <v>6</v>
      </c>
      <c r="C2954" s="1">
        <f t="shared" si="231"/>
        <v>51824</v>
      </c>
      <c r="D2954" s="1">
        <f t="shared" si="232"/>
        <v>5310962</v>
      </c>
      <c r="F2954" s="1">
        <f t="shared" si="233"/>
        <v>5310062.9466501605</v>
      </c>
      <c r="H2954" s="5">
        <f t="shared" si="234"/>
        <v>1.6928258003719919E-4</v>
      </c>
    </row>
    <row r="2955" spans="1:8">
      <c r="A2955" s="3" t="s">
        <v>2999</v>
      </c>
      <c r="B2955" s="1">
        <f t="shared" si="230"/>
        <v>6</v>
      </c>
      <c r="C2955" s="1">
        <f t="shared" si="231"/>
        <v>51804</v>
      </c>
      <c r="D2955" s="1">
        <f t="shared" si="232"/>
        <v>5313863</v>
      </c>
      <c r="F2955" s="1">
        <f t="shared" si="233"/>
        <v>5312928.9769293042</v>
      </c>
      <c r="H2955" s="5">
        <f t="shared" si="234"/>
        <v>1.7577101078740834E-4</v>
      </c>
    </row>
    <row r="2956" spans="1:8">
      <c r="A2956" s="3" t="s">
        <v>3000</v>
      </c>
      <c r="B2956" s="1">
        <f t="shared" si="230"/>
        <v>6</v>
      </c>
      <c r="C2956" s="1">
        <f t="shared" si="231"/>
        <v>51784</v>
      </c>
      <c r="D2956" s="1">
        <f t="shared" si="232"/>
        <v>5316750</v>
      </c>
      <c r="F2956" s="1">
        <f t="shared" si="233"/>
        <v>5315795.9032790242</v>
      </c>
      <c r="H2956" s="5">
        <f t="shared" si="234"/>
        <v>1.7945111599676939E-4</v>
      </c>
    </row>
    <row r="2957" spans="1:8">
      <c r="A2957" s="3" t="s">
        <v>3001</v>
      </c>
      <c r="B2957" s="1">
        <f t="shared" si="230"/>
        <v>6</v>
      </c>
      <c r="C2957" s="1">
        <f t="shared" si="231"/>
        <v>51764</v>
      </c>
      <c r="D2957" s="1">
        <f t="shared" si="232"/>
        <v>5319651</v>
      </c>
      <c r="F2957" s="1">
        <f t="shared" si="233"/>
        <v>5318663.7263257205</v>
      </c>
      <c r="H2957" s="5">
        <f t="shared" si="234"/>
        <v>1.8558993330191234E-4</v>
      </c>
    </row>
    <row r="2958" spans="1:8">
      <c r="A2958" s="3" t="s">
        <v>3002</v>
      </c>
      <c r="B2958" s="1">
        <f t="shared" si="230"/>
        <v>6</v>
      </c>
      <c r="C2958" s="1">
        <f t="shared" si="231"/>
        <v>51744</v>
      </c>
      <c r="D2958" s="1">
        <f t="shared" si="232"/>
        <v>5322538</v>
      </c>
      <c r="F2958" s="1">
        <f t="shared" si="233"/>
        <v>5321532.4466964761</v>
      </c>
      <c r="H2958" s="5">
        <f t="shared" si="234"/>
        <v>1.8892364949276463E-4</v>
      </c>
    </row>
    <row r="2959" spans="1:8">
      <c r="A2959" s="3" t="s">
        <v>3003</v>
      </c>
      <c r="B2959" s="1">
        <f t="shared" si="230"/>
        <v>6</v>
      </c>
      <c r="C2959" s="1">
        <f t="shared" si="231"/>
        <v>51724</v>
      </c>
      <c r="D2959" s="1">
        <f t="shared" si="232"/>
        <v>5325424</v>
      </c>
      <c r="F2959" s="1">
        <f t="shared" si="233"/>
        <v>5324402.0650190525</v>
      </c>
      <c r="H2959" s="5">
        <f t="shared" si="234"/>
        <v>1.9189739276112555E-4</v>
      </c>
    </row>
    <row r="2960" spans="1:8">
      <c r="A2960" s="3" t="s">
        <v>3004</v>
      </c>
      <c r="B2960" s="1">
        <f t="shared" si="230"/>
        <v>6</v>
      </c>
      <c r="C2960" s="1">
        <f t="shared" si="231"/>
        <v>51704</v>
      </c>
      <c r="D2960" s="1">
        <f t="shared" si="232"/>
        <v>5328326</v>
      </c>
      <c r="F2960" s="1">
        <f t="shared" si="233"/>
        <v>5327272.5819218913</v>
      </c>
      <c r="H2960" s="5">
        <f t="shared" si="234"/>
        <v>1.9770150664743312E-4</v>
      </c>
    </row>
    <row r="2961" spans="1:8">
      <c r="A2961" s="3" t="s">
        <v>3005</v>
      </c>
      <c r="B2961" s="1">
        <f t="shared" si="230"/>
        <v>6</v>
      </c>
      <c r="C2961" s="1">
        <f t="shared" si="231"/>
        <v>51684</v>
      </c>
      <c r="D2961" s="1">
        <f t="shared" si="232"/>
        <v>5331212</v>
      </c>
      <c r="F2961" s="1">
        <f t="shared" si="233"/>
        <v>5330143.9980341233</v>
      </c>
      <c r="H2961" s="5">
        <f t="shared" si="234"/>
        <v>2.0033004987921483E-4</v>
      </c>
    </row>
    <row r="2962" spans="1:8">
      <c r="A2962" s="3" t="s">
        <v>3006</v>
      </c>
      <c r="B2962" s="1">
        <f t="shared" si="230"/>
        <v>6</v>
      </c>
      <c r="C2962" s="1">
        <f t="shared" si="231"/>
        <v>51664</v>
      </c>
      <c r="D2962" s="1">
        <f t="shared" si="232"/>
        <v>5334099</v>
      </c>
      <c r="F2962" s="1">
        <f t="shared" si="233"/>
        <v>5333016.3139855638</v>
      </c>
      <c r="H2962" s="5">
        <f t="shared" si="234"/>
        <v>2.0297448818182515E-4</v>
      </c>
    </row>
    <row r="2963" spans="1:8">
      <c r="A2963" s="3" t="s">
        <v>3007</v>
      </c>
      <c r="B2963" s="1">
        <f t="shared" si="230"/>
        <v>6</v>
      </c>
      <c r="C2963" s="1">
        <f t="shared" si="231"/>
        <v>51644</v>
      </c>
      <c r="D2963" s="1">
        <f t="shared" si="232"/>
        <v>5337000</v>
      </c>
      <c r="F2963" s="1">
        <f t="shared" si="233"/>
        <v>5335889.5304067014</v>
      </c>
      <c r="H2963" s="5">
        <f t="shared" si="234"/>
        <v>2.0807000061806661E-4</v>
      </c>
    </row>
    <row r="2964" spans="1:8">
      <c r="A2964" s="3" t="s">
        <v>3008</v>
      </c>
      <c r="B2964" s="1">
        <f t="shared" si="230"/>
        <v>6</v>
      </c>
      <c r="C2964" s="1">
        <f t="shared" si="231"/>
        <v>51624</v>
      </c>
      <c r="D2964" s="1">
        <f t="shared" si="232"/>
        <v>5339887</v>
      </c>
      <c r="F2964" s="1">
        <f t="shared" si="233"/>
        <v>5338763.6479287231</v>
      </c>
      <c r="H2964" s="5">
        <f t="shared" si="234"/>
        <v>2.1037000806887224E-4</v>
      </c>
    </row>
    <row r="2965" spans="1:8">
      <c r="A2965" s="3" t="s">
        <v>3009</v>
      </c>
      <c r="B2965" s="1">
        <f t="shared" si="230"/>
        <v>6</v>
      </c>
      <c r="C2965" s="1">
        <f t="shared" si="231"/>
        <v>51604</v>
      </c>
      <c r="D2965" s="1">
        <f t="shared" si="232"/>
        <v>5342788</v>
      </c>
      <c r="F2965" s="1">
        <f t="shared" si="233"/>
        <v>5341638.6671834951</v>
      </c>
      <c r="H2965" s="5">
        <f t="shared" si="234"/>
        <v>2.151185516821692E-4</v>
      </c>
    </row>
    <row r="2966" spans="1:8">
      <c r="A2966" s="3" t="s">
        <v>3010</v>
      </c>
      <c r="B2966" s="1">
        <f t="shared" si="230"/>
        <v>6</v>
      </c>
      <c r="C2966" s="1">
        <f t="shared" si="231"/>
        <v>51584</v>
      </c>
      <c r="D2966" s="1">
        <f t="shared" si="232"/>
        <v>5345675</v>
      </c>
      <c r="F2966" s="1">
        <f t="shared" si="233"/>
        <v>5344514.5888035856</v>
      </c>
      <c r="H2966" s="5">
        <f t="shared" si="234"/>
        <v>2.1707477473179371E-4</v>
      </c>
    </row>
    <row r="2967" spans="1:8">
      <c r="A2967" s="3" t="s">
        <v>3011</v>
      </c>
      <c r="B2967" s="1">
        <f t="shared" si="230"/>
        <v>6</v>
      </c>
      <c r="C2967" s="1">
        <f t="shared" si="231"/>
        <v>51564</v>
      </c>
      <c r="D2967" s="1">
        <f t="shared" si="232"/>
        <v>5348561</v>
      </c>
      <c r="F2967" s="1">
        <f t="shared" si="233"/>
        <v>5347391.4134222288</v>
      </c>
      <c r="H2967" s="5">
        <f t="shared" si="234"/>
        <v>2.1867313054319313E-4</v>
      </c>
    </row>
    <row r="2968" spans="1:8">
      <c r="A2968" s="3" t="s">
        <v>3012</v>
      </c>
      <c r="B2968" s="1">
        <f t="shared" si="230"/>
        <v>6</v>
      </c>
      <c r="C2968" s="1">
        <f t="shared" si="231"/>
        <v>51544</v>
      </c>
      <c r="D2968" s="1">
        <f t="shared" si="232"/>
        <v>5351463</v>
      </c>
      <c r="F2968" s="1">
        <f t="shared" si="233"/>
        <v>5350269.1416733675</v>
      </c>
      <c r="H2968" s="5">
        <f t="shared" si="234"/>
        <v>2.2309008333469362E-4</v>
      </c>
    </row>
    <row r="2969" spans="1:8">
      <c r="A2969" s="3" t="s">
        <v>3013</v>
      </c>
      <c r="B2969" s="1">
        <f t="shared" si="230"/>
        <v>6</v>
      </c>
      <c r="C2969" s="1">
        <f t="shared" si="231"/>
        <v>51524</v>
      </c>
      <c r="D2969" s="1">
        <f t="shared" si="232"/>
        <v>5354349</v>
      </c>
      <c r="F2969" s="1">
        <f t="shared" si="233"/>
        <v>5353147.7741916357</v>
      </c>
      <c r="H2969" s="5">
        <f t="shared" si="234"/>
        <v>2.2434581839255141E-4</v>
      </c>
    </row>
    <row r="2970" spans="1:8">
      <c r="A2970" s="3" t="s">
        <v>3014</v>
      </c>
      <c r="B2970" s="1">
        <f t="shared" si="230"/>
        <v>6</v>
      </c>
      <c r="C2970" s="1">
        <f t="shared" si="231"/>
        <v>51504</v>
      </c>
      <c r="D2970" s="1">
        <f t="shared" si="232"/>
        <v>5357251</v>
      </c>
      <c r="F2970" s="1">
        <f t="shared" si="233"/>
        <v>5356027.3116123453</v>
      </c>
      <c r="H2970" s="5">
        <f t="shared" si="234"/>
        <v>2.284172213799058E-4</v>
      </c>
    </row>
    <row r="2971" spans="1:8">
      <c r="A2971" s="3" t="s">
        <v>3015</v>
      </c>
      <c r="B2971" s="1">
        <f t="shared" si="230"/>
        <v>6</v>
      </c>
      <c r="C2971" s="1">
        <f t="shared" si="231"/>
        <v>51484</v>
      </c>
      <c r="D2971" s="1">
        <f t="shared" si="232"/>
        <v>5360137</v>
      </c>
      <c r="F2971" s="1">
        <f t="shared" si="233"/>
        <v>5358907.7545715207</v>
      </c>
      <c r="H2971" s="5">
        <f t="shared" si="234"/>
        <v>2.2933097204031849E-4</v>
      </c>
    </row>
    <row r="2972" spans="1:8">
      <c r="A2972" s="3" t="s">
        <v>3016</v>
      </c>
      <c r="B2972" s="1">
        <f t="shared" si="230"/>
        <v>6</v>
      </c>
      <c r="C2972" s="1">
        <f t="shared" si="231"/>
        <v>51464</v>
      </c>
      <c r="D2972" s="1">
        <f t="shared" si="232"/>
        <v>5363024</v>
      </c>
      <c r="F2972" s="1">
        <f t="shared" si="233"/>
        <v>5361789.1037058597</v>
      </c>
      <c r="H2972" s="5">
        <f t="shared" si="234"/>
        <v>2.3026119110044203E-4</v>
      </c>
    </row>
    <row r="2973" spans="1:8">
      <c r="A2973" s="3" t="s">
        <v>3017</v>
      </c>
      <c r="B2973" s="1">
        <f t="shared" si="230"/>
        <v>6</v>
      </c>
      <c r="C2973" s="1">
        <f t="shared" si="231"/>
        <v>51444</v>
      </c>
      <c r="D2973" s="1">
        <f t="shared" si="232"/>
        <v>5365925</v>
      </c>
      <c r="F2973" s="1">
        <f t="shared" si="233"/>
        <v>5364671.3596527735</v>
      </c>
      <c r="H2973" s="5">
        <f t="shared" si="234"/>
        <v>2.3362986758602159E-4</v>
      </c>
    </row>
    <row r="2974" spans="1:8">
      <c r="A2974" s="3" t="s">
        <v>3018</v>
      </c>
      <c r="B2974" s="1">
        <f t="shared" si="230"/>
        <v>6</v>
      </c>
      <c r="C2974" s="1">
        <f t="shared" si="231"/>
        <v>51424</v>
      </c>
      <c r="D2974" s="1">
        <f t="shared" si="232"/>
        <v>5368812</v>
      </c>
      <c r="F2974" s="1">
        <f t="shared" si="233"/>
        <v>5367554.5230503604</v>
      </c>
      <c r="H2974" s="5">
        <f t="shared" si="234"/>
        <v>2.3421884574084889E-4</v>
      </c>
    </row>
    <row r="2975" spans="1:8">
      <c r="A2975" s="3" t="s">
        <v>3019</v>
      </c>
      <c r="B2975" s="1">
        <f t="shared" si="230"/>
        <v>6</v>
      </c>
      <c r="C2975" s="1">
        <f t="shared" si="231"/>
        <v>51404</v>
      </c>
      <c r="D2975" s="1">
        <f t="shared" si="232"/>
        <v>5371699</v>
      </c>
      <c r="F2975" s="1">
        <f t="shared" si="233"/>
        <v>5370438.5945374211</v>
      </c>
      <c r="H2975" s="5">
        <f t="shared" si="234"/>
        <v>2.3463814010778904E-4</v>
      </c>
    </row>
    <row r="2976" spans="1:8">
      <c r="A2976" s="3" t="s">
        <v>3020</v>
      </c>
      <c r="B2976" s="1">
        <f t="shared" si="230"/>
        <v>6</v>
      </c>
      <c r="C2976" s="1">
        <f t="shared" si="231"/>
        <v>51384</v>
      </c>
      <c r="D2976" s="1">
        <f t="shared" si="232"/>
        <v>5374600</v>
      </c>
      <c r="F2976" s="1">
        <f t="shared" si="233"/>
        <v>5373323.5747534493</v>
      </c>
      <c r="H2976" s="5">
        <f t="shared" si="234"/>
        <v>2.3749213830809765E-4</v>
      </c>
    </row>
    <row r="2977" spans="1:8">
      <c r="A2977" s="3" t="s">
        <v>3021</v>
      </c>
      <c r="B2977" s="1">
        <f t="shared" si="230"/>
        <v>6</v>
      </c>
      <c r="C2977" s="1">
        <f t="shared" si="231"/>
        <v>51364</v>
      </c>
      <c r="D2977" s="1">
        <f t="shared" si="232"/>
        <v>5377487</v>
      </c>
      <c r="F2977" s="1">
        <f t="shared" si="233"/>
        <v>5376209.4643386351</v>
      </c>
      <c r="H2977" s="5">
        <f t="shared" si="234"/>
        <v>2.3757112966798534E-4</v>
      </c>
    </row>
    <row r="2978" spans="1:8">
      <c r="A2978" s="3" t="s">
        <v>3022</v>
      </c>
      <c r="B2978" s="1">
        <f t="shared" si="230"/>
        <v>6</v>
      </c>
      <c r="C2978" s="1">
        <f t="shared" si="231"/>
        <v>51344</v>
      </c>
      <c r="D2978" s="1">
        <f t="shared" si="232"/>
        <v>5380388</v>
      </c>
      <c r="F2978" s="1">
        <f t="shared" si="233"/>
        <v>5379096.2639338849</v>
      </c>
      <c r="H2978" s="5">
        <f t="shared" si="234"/>
        <v>2.4008232605438284E-4</v>
      </c>
    </row>
    <row r="2979" spans="1:8">
      <c r="A2979" s="3" t="s">
        <v>3023</v>
      </c>
      <c r="B2979" s="1">
        <f t="shared" si="230"/>
        <v>6</v>
      </c>
      <c r="C2979" s="1">
        <f t="shared" si="231"/>
        <v>51324</v>
      </c>
      <c r="D2979" s="1">
        <f t="shared" si="232"/>
        <v>5383275</v>
      </c>
      <c r="F2979" s="1">
        <f t="shared" si="233"/>
        <v>5381983.9741807878</v>
      </c>
      <c r="H2979" s="5">
        <f t="shared" si="234"/>
        <v>2.3982163631101853E-4</v>
      </c>
    </row>
    <row r="2980" spans="1:8">
      <c r="A2980" s="3" t="s">
        <v>3024</v>
      </c>
      <c r="B2980" s="1">
        <f t="shared" si="230"/>
        <v>6</v>
      </c>
      <c r="C2980" s="1">
        <f t="shared" si="231"/>
        <v>51304</v>
      </c>
      <c r="D2980" s="1">
        <f t="shared" si="232"/>
        <v>5386161</v>
      </c>
      <c r="F2980" s="1">
        <f t="shared" si="233"/>
        <v>5384872.5957216481</v>
      </c>
      <c r="H2980" s="5">
        <f t="shared" si="234"/>
        <v>2.3920641777175344E-4</v>
      </c>
    </row>
    <row r="2981" spans="1:8">
      <c r="A2981" s="3" t="s">
        <v>3025</v>
      </c>
      <c r="B2981" s="1">
        <f t="shared" si="230"/>
        <v>6</v>
      </c>
      <c r="C2981" s="1">
        <f t="shared" si="231"/>
        <v>51284</v>
      </c>
      <c r="D2981" s="1">
        <f t="shared" si="232"/>
        <v>5389063</v>
      </c>
      <c r="F2981" s="1">
        <f t="shared" si="233"/>
        <v>5387762.1291994723</v>
      </c>
      <c r="H2981" s="5">
        <f t="shared" si="234"/>
        <v>2.4139090608659501E-4</v>
      </c>
    </row>
    <row r="2982" spans="1:8">
      <c r="A2982" s="3" t="s">
        <v>3026</v>
      </c>
      <c r="B2982" s="1">
        <f t="shared" si="230"/>
        <v>6</v>
      </c>
      <c r="C2982" s="1">
        <f t="shared" si="231"/>
        <v>51264</v>
      </c>
      <c r="D2982" s="1">
        <f t="shared" si="232"/>
        <v>5391949</v>
      </c>
      <c r="F2982" s="1">
        <f t="shared" si="233"/>
        <v>5390652.5752579644</v>
      </c>
      <c r="H2982" s="5">
        <f t="shared" si="234"/>
        <v>2.4043712988301035E-4</v>
      </c>
    </row>
    <row r="2983" spans="1:8">
      <c r="A2983" s="3" t="s">
        <v>3027</v>
      </c>
      <c r="B2983" s="1">
        <f t="shared" si="230"/>
        <v>6</v>
      </c>
      <c r="C2983" s="1">
        <f t="shared" si="231"/>
        <v>51244</v>
      </c>
      <c r="D2983" s="1">
        <f t="shared" si="232"/>
        <v>5394851</v>
      </c>
      <c r="F2983" s="1">
        <f t="shared" si="233"/>
        <v>5393543.9345415421</v>
      </c>
      <c r="H2983" s="5">
        <f t="shared" si="234"/>
        <v>2.4228017760970913E-4</v>
      </c>
    </row>
    <row r="2984" spans="1:8">
      <c r="A2984" s="3" t="s">
        <v>3028</v>
      </c>
      <c r="B2984" s="1">
        <f t="shared" si="230"/>
        <v>6</v>
      </c>
      <c r="C2984" s="1">
        <f t="shared" si="231"/>
        <v>51224</v>
      </c>
      <c r="D2984" s="1">
        <f t="shared" si="232"/>
        <v>5397737</v>
      </c>
      <c r="F2984" s="1">
        <f t="shared" si="233"/>
        <v>5396436.2076953221</v>
      </c>
      <c r="H2984" s="5">
        <f t="shared" si="234"/>
        <v>2.4098845584323372E-4</v>
      </c>
    </row>
    <row r="2985" spans="1:8">
      <c r="A2985" s="3" t="s">
        <v>3029</v>
      </c>
      <c r="B2985" s="1">
        <f t="shared" si="230"/>
        <v>6</v>
      </c>
      <c r="C2985" s="1">
        <f t="shared" si="231"/>
        <v>51204</v>
      </c>
      <c r="D2985" s="1">
        <f t="shared" si="232"/>
        <v>5400624</v>
      </c>
      <c r="F2985" s="1">
        <f t="shared" si="233"/>
        <v>5399329.3953651376</v>
      </c>
      <c r="H2985" s="5">
        <f t="shared" si="234"/>
        <v>2.3971389877584388E-4</v>
      </c>
    </row>
    <row r="2986" spans="1:8">
      <c r="A2986" s="3" t="s">
        <v>3030</v>
      </c>
      <c r="B2986" s="1">
        <f t="shared" si="230"/>
        <v>6</v>
      </c>
      <c r="C2986" s="1">
        <f t="shared" si="231"/>
        <v>51184</v>
      </c>
      <c r="D2986" s="1">
        <f t="shared" si="232"/>
        <v>5403525</v>
      </c>
      <c r="F2986" s="1">
        <f t="shared" si="233"/>
        <v>5402223.4981975257</v>
      </c>
      <c r="H2986" s="5">
        <f t="shared" si="234"/>
        <v>2.4086162319490709E-4</v>
      </c>
    </row>
    <row r="2987" spans="1:8">
      <c r="A2987" s="3" t="s">
        <v>3031</v>
      </c>
      <c r="B2987" s="1">
        <f t="shared" si="230"/>
        <v>6</v>
      </c>
      <c r="C2987" s="1">
        <f t="shared" si="231"/>
        <v>51164</v>
      </c>
      <c r="D2987" s="1">
        <f t="shared" si="232"/>
        <v>5406412</v>
      </c>
      <c r="F2987" s="1">
        <f t="shared" si="233"/>
        <v>5405118.5168397315</v>
      </c>
      <c r="H2987" s="5">
        <f t="shared" si="234"/>
        <v>2.3924983154604483E-4</v>
      </c>
    </row>
    <row r="2988" spans="1:8">
      <c r="A2988" s="3" t="s">
        <v>3032</v>
      </c>
      <c r="B2988" s="1">
        <f t="shared" si="230"/>
        <v>6</v>
      </c>
      <c r="C2988" s="1">
        <f t="shared" si="231"/>
        <v>51144</v>
      </c>
      <c r="D2988" s="1">
        <f t="shared" si="232"/>
        <v>5409299</v>
      </c>
      <c r="F2988" s="1">
        <f t="shared" si="233"/>
        <v>5408014.4519397141</v>
      </c>
      <c r="H2988" s="5">
        <f t="shared" si="234"/>
        <v>2.3747033770657875E-4</v>
      </c>
    </row>
    <row r="2989" spans="1:8">
      <c r="A2989" s="3" t="s">
        <v>3033</v>
      </c>
      <c r="B2989" s="1">
        <f t="shared" si="230"/>
        <v>6</v>
      </c>
      <c r="C2989" s="1">
        <f t="shared" si="231"/>
        <v>51124</v>
      </c>
      <c r="D2989" s="1">
        <f t="shared" si="232"/>
        <v>5412200</v>
      </c>
      <c r="F2989" s="1">
        <f t="shared" si="233"/>
        <v>5410911.3041461483</v>
      </c>
      <c r="H2989" s="5">
        <f t="shared" si="234"/>
        <v>2.3810942940980296E-4</v>
      </c>
    </row>
    <row r="2990" spans="1:8">
      <c r="A2990" s="3" t="s">
        <v>3034</v>
      </c>
      <c r="B2990" s="1">
        <f t="shared" si="230"/>
        <v>6</v>
      </c>
      <c r="C2990" s="1">
        <f t="shared" si="231"/>
        <v>51104</v>
      </c>
      <c r="D2990" s="1">
        <f t="shared" si="232"/>
        <v>5415087</v>
      </c>
      <c r="F2990" s="1">
        <f t="shared" si="233"/>
        <v>5413809.0741084144</v>
      </c>
      <c r="H2990" s="5">
        <f t="shared" si="234"/>
        <v>2.3599360298101361E-4</v>
      </c>
    </row>
    <row r="2991" spans="1:8">
      <c r="A2991" s="3" t="s">
        <v>3035</v>
      </c>
      <c r="B2991" s="1">
        <f t="shared" si="230"/>
        <v>6</v>
      </c>
      <c r="C2991" s="1">
        <f t="shared" si="231"/>
        <v>51084</v>
      </c>
      <c r="D2991" s="1">
        <f t="shared" si="232"/>
        <v>5417988</v>
      </c>
      <c r="F2991" s="1">
        <f t="shared" si="233"/>
        <v>5416707.7624766128</v>
      </c>
      <c r="H2991" s="5">
        <f t="shared" si="234"/>
        <v>2.3629390160834359E-4</v>
      </c>
    </row>
    <row r="2992" spans="1:8">
      <c r="A2992" s="3" t="s">
        <v>3036</v>
      </c>
      <c r="B2992" s="1">
        <f t="shared" si="230"/>
        <v>6</v>
      </c>
      <c r="C2992" s="1">
        <f t="shared" si="231"/>
        <v>51064</v>
      </c>
      <c r="D2992" s="1">
        <f t="shared" si="232"/>
        <v>5420875</v>
      </c>
      <c r="F2992" s="1">
        <f t="shared" si="233"/>
        <v>5419607.3699015519</v>
      </c>
      <c r="H2992" s="5">
        <f t="shared" si="234"/>
        <v>2.3384234066421656E-4</v>
      </c>
    </row>
    <row r="2993" spans="1:8">
      <c r="A2993" s="3" t="s">
        <v>3037</v>
      </c>
      <c r="B2993" s="1">
        <f t="shared" si="230"/>
        <v>6</v>
      </c>
      <c r="C2993" s="1">
        <f t="shared" si="231"/>
        <v>51044</v>
      </c>
      <c r="D2993" s="1">
        <f t="shared" si="232"/>
        <v>5423761</v>
      </c>
      <c r="F2993" s="1">
        <f t="shared" si="233"/>
        <v>5422507.8970347699</v>
      </c>
      <c r="H2993" s="5">
        <f t="shared" si="234"/>
        <v>2.3103948813934136E-4</v>
      </c>
    </row>
    <row r="2994" spans="1:8">
      <c r="A2994" s="3" t="s">
        <v>3038</v>
      </c>
      <c r="B2994" s="1">
        <f t="shared" si="230"/>
        <v>6</v>
      </c>
      <c r="C2994" s="1">
        <f t="shared" si="231"/>
        <v>51024</v>
      </c>
      <c r="D2994" s="1">
        <f t="shared" si="232"/>
        <v>5426663</v>
      </c>
      <c r="F2994" s="1">
        <f t="shared" si="233"/>
        <v>5425409.3445285056</v>
      </c>
      <c r="H2994" s="5">
        <f t="shared" si="234"/>
        <v>2.3101774912030125E-4</v>
      </c>
    </row>
    <row r="2995" spans="1:8">
      <c r="A2995" s="3" t="s">
        <v>3039</v>
      </c>
      <c r="B2995" s="1">
        <f t="shared" si="230"/>
        <v>6</v>
      </c>
      <c r="C2995" s="1">
        <f t="shared" si="231"/>
        <v>51004</v>
      </c>
      <c r="D2995" s="1">
        <f t="shared" si="232"/>
        <v>5429549</v>
      </c>
      <c r="F2995" s="1">
        <f t="shared" si="233"/>
        <v>5428311.7130357288</v>
      </c>
      <c r="H2995" s="5">
        <f t="shared" si="234"/>
        <v>2.2788024645715833E-4</v>
      </c>
    </row>
    <row r="2996" spans="1:8">
      <c r="A2996" s="3" t="s">
        <v>3040</v>
      </c>
      <c r="B2996" s="1">
        <f t="shared" si="230"/>
        <v>6</v>
      </c>
      <c r="C2996" s="1">
        <f t="shared" si="231"/>
        <v>50984</v>
      </c>
      <c r="D2996" s="1">
        <f t="shared" si="232"/>
        <v>5432451</v>
      </c>
      <c r="F2996" s="1">
        <f t="shared" si="233"/>
        <v>5431215.003210119</v>
      </c>
      <c r="H2996" s="5">
        <f t="shared" si="234"/>
        <v>2.2752101949580922E-4</v>
      </c>
    </row>
    <row r="2997" spans="1:8">
      <c r="A2997" s="3" t="s">
        <v>3041</v>
      </c>
      <c r="B2997" s="1">
        <f t="shared" si="230"/>
        <v>6</v>
      </c>
      <c r="C2997" s="1">
        <f t="shared" si="231"/>
        <v>50964</v>
      </c>
      <c r="D2997" s="1">
        <f t="shared" si="232"/>
        <v>5435337</v>
      </c>
      <c r="F2997" s="1">
        <f t="shared" si="233"/>
        <v>5434119.2157060904</v>
      </c>
      <c r="H2997" s="5">
        <f t="shared" si="234"/>
        <v>2.2404945524252815E-4</v>
      </c>
    </row>
    <row r="2998" spans="1:8">
      <c r="A2998" s="3" t="s">
        <v>3042</v>
      </c>
      <c r="B2998" s="1">
        <f t="shared" si="230"/>
        <v>6</v>
      </c>
      <c r="C2998" s="1">
        <f t="shared" si="231"/>
        <v>50944</v>
      </c>
      <c r="D2998" s="1">
        <f t="shared" si="232"/>
        <v>5438224</v>
      </c>
      <c r="F2998" s="1">
        <f t="shared" si="233"/>
        <v>5437024.3511787681</v>
      </c>
      <c r="H2998" s="5">
        <f t="shared" si="234"/>
        <v>2.205956983809253E-4</v>
      </c>
    </row>
    <row r="2999" spans="1:8">
      <c r="A2999" s="3" t="s">
        <v>3043</v>
      </c>
      <c r="B2999" s="1">
        <f t="shared" si="230"/>
        <v>6</v>
      </c>
      <c r="C2999" s="1">
        <f t="shared" si="231"/>
        <v>50924</v>
      </c>
      <c r="D2999" s="1">
        <f t="shared" si="232"/>
        <v>5441125</v>
      </c>
      <c r="F2999" s="1">
        <f t="shared" si="233"/>
        <v>5439930.4102839977</v>
      </c>
      <c r="H2999" s="5">
        <f t="shared" si="234"/>
        <v>2.1954829488430151E-4</v>
      </c>
    </row>
    <row r="3000" spans="1:8">
      <c r="A3000" s="3" t="s">
        <v>3044</v>
      </c>
      <c r="B3000" s="1">
        <f t="shared" si="230"/>
        <v>6</v>
      </c>
      <c r="C3000" s="1">
        <f t="shared" si="231"/>
        <v>50904</v>
      </c>
      <c r="D3000" s="1">
        <f t="shared" si="232"/>
        <v>5444012</v>
      </c>
      <c r="F3000" s="1">
        <f t="shared" si="233"/>
        <v>5442837.3936783578</v>
      </c>
      <c r="H3000" s="5">
        <f t="shared" si="234"/>
        <v>2.1576115586118753E-4</v>
      </c>
    </row>
    <row r="3001" spans="1:8">
      <c r="A3001" s="3" t="s">
        <v>3045</v>
      </c>
      <c r="B3001" s="1">
        <f t="shared" si="230"/>
        <v>6</v>
      </c>
      <c r="C3001" s="1">
        <f t="shared" si="231"/>
        <v>50884</v>
      </c>
      <c r="D3001" s="1">
        <f t="shared" si="232"/>
        <v>5446899</v>
      </c>
      <c r="F3001" s="1">
        <f t="shared" si="233"/>
        <v>5445745.3020191407</v>
      </c>
      <c r="H3001" s="5">
        <f t="shared" si="234"/>
        <v>2.1180821984386288E-4</v>
      </c>
    </row>
    <row r="3002" spans="1:8">
      <c r="A3002" s="3" t="s">
        <v>3046</v>
      </c>
      <c r="B3002" s="1">
        <f t="shared" si="230"/>
        <v>6</v>
      </c>
      <c r="C3002" s="1">
        <f t="shared" si="231"/>
        <v>50864</v>
      </c>
      <c r="D3002" s="1">
        <f t="shared" si="232"/>
        <v>5449800</v>
      </c>
      <c r="F3002" s="1">
        <f t="shared" si="233"/>
        <v>5448654.135964375</v>
      </c>
      <c r="H3002" s="5">
        <f t="shared" si="234"/>
        <v>2.1025799765587926E-4</v>
      </c>
    </row>
    <row r="3003" spans="1:8">
      <c r="A3003" s="3" t="s">
        <v>3047</v>
      </c>
      <c r="B3003" s="1">
        <f t="shared" si="230"/>
        <v>6</v>
      </c>
      <c r="C3003" s="1">
        <f t="shared" si="231"/>
        <v>50844</v>
      </c>
      <c r="D3003" s="1">
        <f t="shared" si="232"/>
        <v>5452687</v>
      </c>
      <c r="F3003" s="1">
        <f t="shared" si="233"/>
        <v>5451563.8961728159</v>
      </c>
      <c r="H3003" s="5">
        <f t="shared" si="234"/>
        <v>2.0597254659658002E-4</v>
      </c>
    </row>
    <row r="3004" spans="1:8">
      <c r="A3004" s="3" t="s">
        <v>3048</v>
      </c>
      <c r="B3004" s="1">
        <f t="shared" si="230"/>
        <v>6</v>
      </c>
      <c r="C3004" s="1">
        <f t="shared" si="231"/>
        <v>50824</v>
      </c>
      <c r="D3004" s="1">
        <f t="shared" si="232"/>
        <v>5455588</v>
      </c>
      <c r="F3004" s="1">
        <f t="shared" si="233"/>
        <v>5454474.5833039451</v>
      </c>
      <c r="H3004" s="5">
        <f t="shared" si="234"/>
        <v>2.040873863742755E-4</v>
      </c>
    </row>
    <row r="3005" spans="1:8">
      <c r="A3005" s="3" t="s">
        <v>3049</v>
      </c>
      <c r="B3005" s="1">
        <f t="shared" si="230"/>
        <v>6</v>
      </c>
      <c r="C3005" s="1">
        <f t="shared" si="231"/>
        <v>50804</v>
      </c>
      <c r="D3005" s="1">
        <f t="shared" si="232"/>
        <v>5458475</v>
      </c>
      <c r="F3005" s="1">
        <f t="shared" si="233"/>
        <v>5457386.1980179595</v>
      </c>
      <c r="H3005" s="5">
        <f t="shared" si="234"/>
        <v>1.9946999519838729E-4</v>
      </c>
    </row>
    <row r="3006" spans="1:8">
      <c r="A3006" s="3" t="s">
        <v>3050</v>
      </c>
      <c r="B3006" s="1">
        <f t="shared" si="230"/>
        <v>6</v>
      </c>
      <c r="C3006" s="1">
        <f t="shared" si="231"/>
        <v>50784</v>
      </c>
      <c r="D3006" s="1">
        <f t="shared" si="232"/>
        <v>5461361</v>
      </c>
      <c r="F3006" s="1">
        <f t="shared" si="233"/>
        <v>5460298.7409758111</v>
      </c>
      <c r="H3006" s="5">
        <f t="shared" si="234"/>
        <v>1.9450445121442327E-4</v>
      </c>
    </row>
    <row r="3007" spans="1:8">
      <c r="A3007" s="3" t="s">
        <v>3051</v>
      </c>
      <c r="B3007" s="1">
        <f t="shared" si="230"/>
        <v>6</v>
      </c>
      <c r="C3007" s="1">
        <f t="shared" si="231"/>
        <v>50764</v>
      </c>
      <c r="D3007" s="1">
        <f t="shared" si="232"/>
        <v>5464263</v>
      </c>
      <c r="F3007" s="1">
        <f t="shared" si="233"/>
        <v>5463212.212839162</v>
      </c>
      <c r="H3007" s="5">
        <f t="shared" si="234"/>
        <v>1.9230171769514439E-4</v>
      </c>
    </row>
    <row r="3008" spans="1:8">
      <c r="A3008" s="3" t="s">
        <v>3052</v>
      </c>
      <c r="B3008" s="1">
        <f t="shared" si="230"/>
        <v>6</v>
      </c>
      <c r="C3008" s="1">
        <f t="shared" si="231"/>
        <v>50744</v>
      </c>
      <c r="D3008" s="1">
        <f t="shared" si="232"/>
        <v>5467149</v>
      </c>
      <c r="F3008" s="1">
        <f t="shared" si="233"/>
        <v>5466126.6142704245</v>
      </c>
      <c r="H3008" s="5">
        <f t="shared" si="234"/>
        <v>1.8700528000526961E-4</v>
      </c>
    </row>
    <row r="3009" spans="1:8">
      <c r="A3009" s="3" t="s">
        <v>3053</v>
      </c>
      <c r="B3009" s="1">
        <f t="shared" si="230"/>
        <v>6</v>
      </c>
      <c r="C3009" s="1">
        <f t="shared" si="231"/>
        <v>50724</v>
      </c>
      <c r="D3009" s="1">
        <f t="shared" si="232"/>
        <v>5470051</v>
      </c>
      <c r="F3009" s="1">
        <f t="shared" si="233"/>
        <v>5469041.945932732</v>
      </c>
      <c r="H3009" s="5">
        <f t="shared" si="234"/>
        <v>1.8446885911448289E-4</v>
      </c>
    </row>
    <row r="3010" spans="1:8">
      <c r="A3010" s="3" t="s">
        <v>3054</v>
      </c>
      <c r="B3010" s="1">
        <f t="shared" si="230"/>
        <v>6</v>
      </c>
      <c r="C3010" s="1">
        <f t="shared" si="231"/>
        <v>50704</v>
      </c>
      <c r="D3010" s="1">
        <f t="shared" si="232"/>
        <v>5472937</v>
      </c>
      <c r="F3010" s="1">
        <f t="shared" si="233"/>
        <v>5471958.2084899563</v>
      </c>
      <c r="H3010" s="5">
        <f t="shared" si="234"/>
        <v>1.7884209338489841E-4</v>
      </c>
    </row>
    <row r="3011" spans="1:8">
      <c r="A3011" s="3" t="s">
        <v>3055</v>
      </c>
      <c r="B3011" s="1">
        <f t="shared" si="230"/>
        <v>6</v>
      </c>
      <c r="C3011" s="1">
        <f t="shared" si="231"/>
        <v>50684</v>
      </c>
      <c r="D3011" s="1">
        <f t="shared" si="232"/>
        <v>5475824</v>
      </c>
      <c r="F3011" s="1">
        <f t="shared" si="233"/>
        <v>5474875.402606708</v>
      </c>
      <c r="H3011" s="5">
        <f t="shared" si="234"/>
        <v>1.732337257903107E-4</v>
      </c>
    </row>
    <row r="3012" spans="1:8">
      <c r="A3012" s="3" t="s">
        <v>3056</v>
      </c>
      <c r="B3012" s="1">
        <f t="shared" ref="B3012:B3075" si="235">IF(ISERROR(SEARCH(" ",A3012)), 0, SEARCH(" ",A3012))</f>
        <v>6</v>
      </c>
      <c r="C3012" s="1">
        <f t="shared" ref="C3012:C3075" si="236">IF(0=B3012,-1,LEFT(A3012,B3012-1)+0)</f>
        <v>50664</v>
      </c>
      <c r="D3012" s="1">
        <f t="shared" ref="D3012:D3075" si="237">IF(B3012=0,-1,RIGHT(A3012,LEN(A3012)-B3012)+0)</f>
        <v>5478725</v>
      </c>
      <c r="F3012" s="1">
        <f t="shared" ref="F3012:F3075" si="238">IF(C3012&lt;0,443300000,44330*(1-POWER(C3012/$A$1,1/5.255))*1000)</f>
        <v>5477793.5289483257</v>
      </c>
      <c r="H3012" s="5">
        <f t="shared" ref="H3012:H3075" si="239">IF(D3012&gt;0,ABS((F3012-D3012)/D3012),0)</f>
        <v>1.7001602593200721E-4</v>
      </c>
    </row>
    <row r="3013" spans="1:8">
      <c r="A3013" s="3" t="s">
        <v>3057</v>
      </c>
      <c r="B3013" s="1">
        <f t="shared" si="235"/>
        <v>6</v>
      </c>
      <c r="C3013" s="1">
        <f t="shared" si="236"/>
        <v>50644</v>
      </c>
      <c r="D3013" s="1">
        <f t="shared" si="237"/>
        <v>5481612</v>
      </c>
      <c r="F3013" s="1">
        <f t="shared" si="238"/>
        <v>5480712.5881809024</v>
      </c>
      <c r="H3013" s="5">
        <f t="shared" si="239"/>
        <v>1.6407797908673323E-4</v>
      </c>
    </row>
    <row r="3014" spans="1:8">
      <c r="A3014" s="3" t="s">
        <v>3058</v>
      </c>
      <c r="B3014" s="1">
        <f t="shared" si="235"/>
        <v>6</v>
      </c>
      <c r="C3014" s="1">
        <f t="shared" si="236"/>
        <v>50624</v>
      </c>
      <c r="D3014" s="1">
        <f t="shared" si="237"/>
        <v>5484498</v>
      </c>
      <c r="F3014" s="1">
        <f t="shared" si="238"/>
        <v>5483632.5809712512</v>
      </c>
      <c r="H3014" s="5">
        <f t="shared" si="239"/>
        <v>1.5779366292936165E-4</v>
      </c>
    </row>
    <row r="3015" spans="1:8">
      <c r="A3015" s="3" t="s">
        <v>3059</v>
      </c>
      <c r="B3015" s="1">
        <f t="shared" si="235"/>
        <v>6</v>
      </c>
      <c r="C3015" s="1">
        <f t="shared" si="236"/>
        <v>50604</v>
      </c>
      <c r="D3015" s="1">
        <f t="shared" si="237"/>
        <v>5487400</v>
      </c>
      <c r="F3015" s="1">
        <f t="shared" si="238"/>
        <v>5486553.5079869386</v>
      </c>
      <c r="H3015" s="5">
        <f t="shared" si="239"/>
        <v>1.5426103674990324E-4</v>
      </c>
    </row>
    <row r="3016" spans="1:8">
      <c r="A3016" s="3" t="s">
        <v>3060</v>
      </c>
      <c r="B3016" s="1">
        <f t="shared" si="235"/>
        <v>6</v>
      </c>
      <c r="C3016" s="1">
        <f t="shared" si="236"/>
        <v>50584</v>
      </c>
      <c r="D3016" s="1">
        <f t="shared" si="237"/>
        <v>5490286</v>
      </c>
      <c r="F3016" s="1">
        <f t="shared" si="238"/>
        <v>5489475.3698962741</v>
      </c>
      <c r="H3016" s="5">
        <f t="shared" si="239"/>
        <v>1.4764806491427587E-4</v>
      </c>
    </row>
    <row r="3017" spans="1:8">
      <c r="A3017" s="3" t="s">
        <v>3061</v>
      </c>
      <c r="B3017" s="1">
        <f t="shared" si="235"/>
        <v>6</v>
      </c>
      <c r="C3017" s="1">
        <f t="shared" si="236"/>
        <v>50564</v>
      </c>
      <c r="D3017" s="1">
        <f t="shared" si="237"/>
        <v>5493188</v>
      </c>
      <c r="F3017" s="1">
        <f t="shared" si="238"/>
        <v>5492398.1673682928</v>
      </c>
      <c r="H3017" s="5">
        <f t="shared" si="239"/>
        <v>1.437840160772199E-4</v>
      </c>
    </row>
    <row r="3018" spans="1:8">
      <c r="A3018" s="3" t="s">
        <v>3062</v>
      </c>
      <c r="B3018" s="1">
        <f t="shared" si="235"/>
        <v>6</v>
      </c>
      <c r="C3018" s="1">
        <f t="shared" si="236"/>
        <v>50544</v>
      </c>
      <c r="D3018" s="1">
        <f t="shared" si="237"/>
        <v>5496074</v>
      </c>
      <c r="F3018" s="1">
        <f t="shared" si="238"/>
        <v>5495321.9010727927</v>
      </c>
      <c r="H3018" s="5">
        <f t="shared" si="239"/>
        <v>1.3684294047119655E-4</v>
      </c>
    </row>
    <row r="3019" spans="1:8">
      <c r="A3019" s="3" t="s">
        <v>3063</v>
      </c>
      <c r="B3019" s="1">
        <f t="shared" si="235"/>
        <v>6</v>
      </c>
      <c r="C3019" s="1">
        <f t="shared" si="236"/>
        <v>50524</v>
      </c>
      <c r="D3019" s="1">
        <f t="shared" si="237"/>
        <v>5498961</v>
      </c>
      <c r="F3019" s="1">
        <f t="shared" si="238"/>
        <v>5498246.5716803055</v>
      </c>
      <c r="H3019" s="5">
        <f t="shared" si="239"/>
        <v>1.2992060130895169E-4</v>
      </c>
    </row>
    <row r="3020" spans="1:8">
      <c r="A3020" s="3" t="s">
        <v>3064</v>
      </c>
      <c r="B3020" s="1">
        <f t="shared" si="235"/>
        <v>6</v>
      </c>
      <c r="C3020" s="1">
        <f t="shared" si="236"/>
        <v>50504</v>
      </c>
      <c r="D3020" s="1">
        <f t="shared" si="237"/>
        <v>5501862</v>
      </c>
      <c r="F3020" s="1">
        <f t="shared" si="238"/>
        <v>5501172.1798621193</v>
      </c>
      <c r="H3020" s="5">
        <f t="shared" si="239"/>
        <v>1.2537939662622265E-4</v>
      </c>
    </row>
    <row r="3021" spans="1:8">
      <c r="A3021" s="3" t="s">
        <v>3065</v>
      </c>
      <c r="B3021" s="1">
        <f t="shared" si="235"/>
        <v>6</v>
      </c>
      <c r="C3021" s="1">
        <f t="shared" si="236"/>
        <v>50484</v>
      </c>
      <c r="D3021" s="1">
        <f t="shared" si="237"/>
        <v>5504749</v>
      </c>
      <c r="F3021" s="1">
        <f t="shared" si="238"/>
        <v>5504098.726290253</v>
      </c>
      <c r="H3021" s="5">
        <f t="shared" si="239"/>
        <v>1.1812958406405251E-4</v>
      </c>
    </row>
    <row r="3022" spans="1:8">
      <c r="A3022" s="3" t="s">
        <v>3066</v>
      </c>
      <c r="B3022" s="1">
        <f t="shared" si="235"/>
        <v>6</v>
      </c>
      <c r="C3022" s="1">
        <f t="shared" si="236"/>
        <v>50464</v>
      </c>
      <c r="D3022" s="1">
        <f t="shared" si="237"/>
        <v>5507650</v>
      </c>
      <c r="F3022" s="1">
        <f t="shared" si="238"/>
        <v>5507026.2116374848</v>
      </c>
      <c r="H3022" s="5">
        <f t="shared" si="239"/>
        <v>1.132585335878567E-4</v>
      </c>
    </row>
    <row r="3023" spans="1:8">
      <c r="A3023" s="3" t="s">
        <v>3067</v>
      </c>
      <c r="B3023" s="1">
        <f t="shared" si="235"/>
        <v>6</v>
      </c>
      <c r="C3023" s="1">
        <f t="shared" si="236"/>
        <v>50444</v>
      </c>
      <c r="D3023" s="1">
        <f t="shared" si="237"/>
        <v>5510537</v>
      </c>
      <c r="F3023" s="1">
        <f t="shared" si="238"/>
        <v>5509954.6365773454</v>
      </c>
      <c r="H3023" s="5">
        <f t="shared" si="239"/>
        <v>1.0568179156669653E-4</v>
      </c>
    </row>
    <row r="3024" spans="1:8">
      <c r="A3024" s="3" t="s">
        <v>3068</v>
      </c>
      <c r="B3024" s="1">
        <f t="shared" si="235"/>
        <v>6</v>
      </c>
      <c r="C3024" s="1">
        <f t="shared" si="236"/>
        <v>50424</v>
      </c>
      <c r="D3024" s="1">
        <f t="shared" si="237"/>
        <v>5513424</v>
      </c>
      <c r="F3024" s="1">
        <f t="shared" si="238"/>
        <v>5512884.0017841002</v>
      </c>
      <c r="H3024" s="5">
        <f t="shared" si="239"/>
        <v>9.7942443008156585E-5</v>
      </c>
    </row>
    <row r="3025" spans="1:8">
      <c r="A3025" s="3" t="s">
        <v>3069</v>
      </c>
      <c r="B3025" s="1">
        <f t="shared" si="235"/>
        <v>6</v>
      </c>
      <c r="C3025" s="1">
        <f t="shared" si="236"/>
        <v>50404</v>
      </c>
      <c r="D3025" s="1">
        <f t="shared" si="237"/>
        <v>5516325</v>
      </c>
      <c r="F3025" s="1">
        <f t="shared" si="238"/>
        <v>5515814.3079327894</v>
      </c>
      <c r="H3025" s="5">
        <f t="shared" si="239"/>
        <v>9.2578313861232353E-5</v>
      </c>
    </row>
    <row r="3026" spans="1:8">
      <c r="A3026" s="3" t="s">
        <v>3070</v>
      </c>
      <c r="B3026" s="1">
        <f t="shared" si="235"/>
        <v>6</v>
      </c>
      <c r="C3026" s="1">
        <f t="shared" si="236"/>
        <v>50384</v>
      </c>
      <c r="D3026" s="1">
        <f t="shared" si="237"/>
        <v>5519212</v>
      </c>
      <c r="F3026" s="1">
        <f t="shared" si="238"/>
        <v>5518745.5556991855</v>
      </c>
      <c r="H3026" s="5">
        <f t="shared" si="239"/>
        <v>8.4512843647704003E-5</v>
      </c>
    </row>
    <row r="3027" spans="1:8">
      <c r="A3027" s="3" t="s">
        <v>3071</v>
      </c>
      <c r="B3027" s="1">
        <f t="shared" si="235"/>
        <v>6</v>
      </c>
      <c r="C3027" s="1">
        <f t="shared" si="236"/>
        <v>50364</v>
      </c>
      <c r="D3027" s="1">
        <f t="shared" si="237"/>
        <v>5522098</v>
      </c>
      <c r="F3027" s="1">
        <f t="shared" si="238"/>
        <v>5521677.745759828</v>
      </c>
      <c r="H3027" s="5">
        <f t="shared" si="239"/>
        <v>7.6104089455128081E-5</v>
      </c>
    </row>
    <row r="3028" spans="1:8">
      <c r="A3028" s="3" t="s">
        <v>3072</v>
      </c>
      <c r="B3028" s="1">
        <f t="shared" si="235"/>
        <v>6</v>
      </c>
      <c r="C3028" s="1">
        <f t="shared" si="236"/>
        <v>50344</v>
      </c>
      <c r="D3028" s="1">
        <f t="shared" si="237"/>
        <v>5525000</v>
      </c>
      <c r="F3028" s="1">
        <f t="shared" si="238"/>
        <v>5524610.8787919963</v>
      </c>
      <c r="H3028" s="5">
        <f t="shared" si="239"/>
        <v>7.0429177919225725E-5</v>
      </c>
    </row>
    <row r="3029" spans="1:8">
      <c r="A3029" s="3" t="s">
        <v>3073</v>
      </c>
      <c r="B3029" s="1">
        <f t="shared" si="235"/>
        <v>6</v>
      </c>
      <c r="C3029" s="1">
        <f t="shared" si="236"/>
        <v>50324</v>
      </c>
      <c r="D3029" s="1">
        <f t="shared" si="237"/>
        <v>5527886</v>
      </c>
      <c r="F3029" s="1">
        <f t="shared" si="238"/>
        <v>5527544.9554737424</v>
      </c>
      <c r="H3029" s="5">
        <f t="shared" si="239"/>
        <v>6.1695289348867211E-5</v>
      </c>
    </row>
    <row r="3030" spans="1:8">
      <c r="A3030" s="3" t="s">
        <v>3074</v>
      </c>
      <c r="B3030" s="1">
        <f t="shared" si="235"/>
        <v>6</v>
      </c>
      <c r="C3030" s="1">
        <f t="shared" si="236"/>
        <v>50304</v>
      </c>
      <c r="D3030" s="1">
        <f t="shared" si="237"/>
        <v>5530788</v>
      </c>
      <c r="F3030" s="1">
        <f t="shared" si="238"/>
        <v>5530479.9764838703</v>
      </c>
      <c r="H3030" s="5">
        <f t="shared" si="239"/>
        <v>5.5692519064137397E-5</v>
      </c>
    </row>
    <row r="3031" spans="1:8">
      <c r="A3031" s="3" t="s">
        <v>3075</v>
      </c>
      <c r="B3031" s="1">
        <f t="shared" si="235"/>
        <v>6</v>
      </c>
      <c r="C3031" s="1">
        <f t="shared" si="236"/>
        <v>50284</v>
      </c>
      <c r="D3031" s="1">
        <f t="shared" si="237"/>
        <v>5533674</v>
      </c>
      <c r="F3031" s="1">
        <f t="shared" si="238"/>
        <v>5533415.9425019315</v>
      </c>
      <c r="H3031" s="5">
        <f t="shared" si="239"/>
        <v>4.6634026158488686E-5</v>
      </c>
    </row>
    <row r="3032" spans="1:8">
      <c r="A3032" s="3" t="s">
        <v>3076</v>
      </c>
      <c r="B3032" s="1">
        <f t="shared" si="235"/>
        <v>6</v>
      </c>
      <c r="C3032" s="1">
        <f t="shared" si="236"/>
        <v>50264</v>
      </c>
      <c r="D3032" s="1">
        <f t="shared" si="237"/>
        <v>5536561</v>
      </c>
      <c r="F3032" s="1">
        <f t="shared" si="238"/>
        <v>5536352.854208257</v>
      </c>
      <c r="H3032" s="5">
        <f t="shared" si="239"/>
        <v>3.759477981782386E-5</v>
      </c>
    </row>
    <row r="3033" spans="1:8">
      <c r="A3033" s="3" t="s">
        <v>3077</v>
      </c>
      <c r="B3033" s="1">
        <f t="shared" si="235"/>
        <v>6</v>
      </c>
      <c r="C3033" s="1">
        <f t="shared" si="236"/>
        <v>50244</v>
      </c>
      <c r="D3033" s="1">
        <f t="shared" si="237"/>
        <v>5539462</v>
      </c>
      <c r="F3033" s="1">
        <f t="shared" si="238"/>
        <v>5539290.7122839205</v>
      </c>
      <c r="H3033" s="5">
        <f t="shared" si="239"/>
        <v>3.0921363135897184E-5</v>
      </c>
    </row>
    <row r="3034" spans="1:8">
      <c r="A3034" s="3" t="s">
        <v>3078</v>
      </c>
      <c r="B3034" s="1">
        <f t="shared" si="235"/>
        <v>6</v>
      </c>
      <c r="C3034" s="1">
        <f t="shared" si="236"/>
        <v>50224</v>
      </c>
      <c r="D3034" s="1">
        <f t="shared" si="237"/>
        <v>5542349</v>
      </c>
      <c r="F3034" s="1">
        <f t="shared" si="238"/>
        <v>5542229.5174107673</v>
      </c>
      <c r="H3034" s="5">
        <f t="shared" si="239"/>
        <v>2.1558113578328491E-5</v>
      </c>
    </row>
    <row r="3035" spans="1:8">
      <c r="A3035" s="3" t="s">
        <v>3079</v>
      </c>
      <c r="B3035" s="1">
        <f t="shared" si="235"/>
        <v>6</v>
      </c>
      <c r="C3035" s="1">
        <f t="shared" si="236"/>
        <v>50204</v>
      </c>
      <c r="D3035" s="1">
        <f t="shared" si="237"/>
        <v>5545250</v>
      </c>
      <c r="F3035" s="1">
        <f t="shared" si="238"/>
        <v>5545169.2702714065</v>
      </c>
      <c r="H3035" s="5">
        <f t="shared" si="239"/>
        <v>1.4558356898875798E-5</v>
      </c>
    </row>
    <row r="3036" spans="1:8">
      <c r="A3036" s="3" t="s">
        <v>3080</v>
      </c>
      <c r="B3036" s="1">
        <f t="shared" si="235"/>
        <v>6</v>
      </c>
      <c r="C3036" s="1">
        <f t="shared" si="236"/>
        <v>50184</v>
      </c>
      <c r="D3036" s="1">
        <f t="shared" si="237"/>
        <v>5548137</v>
      </c>
      <c r="F3036" s="1">
        <f t="shared" si="238"/>
        <v>5548109.9715492046</v>
      </c>
      <c r="H3036" s="5">
        <f t="shared" si="239"/>
        <v>4.8716264208056357E-6</v>
      </c>
    </row>
    <row r="3037" spans="1:8">
      <c r="A3037" s="3" t="s">
        <v>3081</v>
      </c>
      <c r="B3037" s="1">
        <f t="shared" si="235"/>
        <v>6</v>
      </c>
      <c r="C3037" s="1">
        <f t="shared" si="236"/>
        <v>50164</v>
      </c>
      <c r="D3037" s="1">
        <f t="shared" si="237"/>
        <v>5551085</v>
      </c>
      <c r="F3037" s="1">
        <f t="shared" si="238"/>
        <v>5551051.6219282905</v>
      </c>
      <c r="H3037" s="5">
        <f t="shared" si="239"/>
        <v>6.0128914814916395E-6</v>
      </c>
    </row>
    <row r="3038" spans="1:8">
      <c r="A3038" s="3" t="s">
        <v>3082</v>
      </c>
      <c r="B3038" s="1">
        <f t="shared" si="235"/>
        <v>6</v>
      </c>
      <c r="C3038" s="1">
        <f t="shared" si="236"/>
        <v>50144</v>
      </c>
      <c r="D3038" s="1">
        <f t="shared" si="237"/>
        <v>5554088</v>
      </c>
      <c r="F3038" s="1">
        <f t="shared" si="238"/>
        <v>5553994.2220935794</v>
      </c>
      <c r="H3038" s="5">
        <f t="shared" si="239"/>
        <v>1.6884483360839916E-5</v>
      </c>
    </row>
    <row r="3039" spans="1:8">
      <c r="A3039" s="3" t="s">
        <v>3083</v>
      </c>
      <c r="B3039" s="1">
        <f t="shared" si="235"/>
        <v>6</v>
      </c>
      <c r="C3039" s="1">
        <f t="shared" si="236"/>
        <v>50124</v>
      </c>
      <c r="D3039" s="1">
        <f t="shared" si="237"/>
        <v>5557075</v>
      </c>
      <c r="F3039" s="1">
        <f t="shared" si="238"/>
        <v>5556937.7727307323</v>
      </c>
      <c r="H3039" s="5">
        <f t="shared" si="239"/>
        <v>2.4694154616891686E-5</v>
      </c>
    </row>
    <row r="3040" spans="1:8">
      <c r="A3040" s="3" t="s">
        <v>3084</v>
      </c>
      <c r="B3040" s="1">
        <f t="shared" si="235"/>
        <v>6</v>
      </c>
      <c r="C3040" s="1">
        <f t="shared" si="236"/>
        <v>50104</v>
      </c>
      <c r="D3040" s="1">
        <f t="shared" si="237"/>
        <v>5560063</v>
      </c>
      <c r="F3040" s="1">
        <f t="shared" si="238"/>
        <v>5559882.27452619</v>
      </c>
      <c r="H3040" s="5">
        <f t="shared" si="239"/>
        <v>3.2504213317364802E-5</v>
      </c>
    </row>
    <row r="3041" spans="1:8">
      <c r="A3041" s="3" t="s">
        <v>3085</v>
      </c>
      <c r="B3041" s="1">
        <f t="shared" si="235"/>
        <v>6</v>
      </c>
      <c r="C3041" s="1">
        <f t="shared" si="236"/>
        <v>50084</v>
      </c>
      <c r="D3041" s="1">
        <f t="shared" si="237"/>
        <v>5563066</v>
      </c>
      <c r="F3041" s="1">
        <f t="shared" si="238"/>
        <v>5562827.7281671567</v>
      </c>
      <c r="H3041" s="5">
        <f t="shared" si="239"/>
        <v>4.2831027502336146E-5</v>
      </c>
    </row>
    <row r="3042" spans="1:8">
      <c r="A3042" s="3" t="s">
        <v>3086</v>
      </c>
      <c r="B3042" s="1">
        <f t="shared" si="235"/>
        <v>6</v>
      </c>
      <c r="C3042" s="1">
        <f t="shared" si="236"/>
        <v>50064</v>
      </c>
      <c r="D3042" s="1">
        <f t="shared" si="237"/>
        <v>5566053</v>
      </c>
      <c r="F3042" s="1">
        <f t="shared" si="238"/>
        <v>5565774.1343416208</v>
      </c>
      <c r="H3042" s="5">
        <f t="shared" si="239"/>
        <v>5.0101150380558693E-5</v>
      </c>
    </row>
    <row r="3043" spans="1:8">
      <c r="A3043" s="3" t="s">
        <v>3087</v>
      </c>
      <c r="B3043" s="1">
        <f t="shared" si="235"/>
        <v>6</v>
      </c>
      <c r="C3043" s="1">
        <f t="shared" si="236"/>
        <v>50044</v>
      </c>
      <c r="D3043" s="1">
        <f t="shared" si="237"/>
        <v>5569056</v>
      </c>
      <c r="F3043" s="1">
        <f t="shared" si="238"/>
        <v>5568721.4937383244</v>
      </c>
      <c r="H3043" s="5">
        <f t="shared" si="239"/>
        <v>6.0065163948004581E-5</v>
      </c>
    </row>
    <row r="3044" spans="1:8">
      <c r="A3044" s="3" t="s">
        <v>3088</v>
      </c>
      <c r="B3044" s="1">
        <f t="shared" si="235"/>
        <v>6</v>
      </c>
      <c r="C3044" s="1">
        <f t="shared" si="236"/>
        <v>50024</v>
      </c>
      <c r="D3044" s="1">
        <f t="shared" si="237"/>
        <v>5572043</v>
      </c>
      <c r="F3044" s="1">
        <f t="shared" si="238"/>
        <v>5571669.807046799</v>
      </c>
      <c r="H3044" s="5">
        <f t="shared" si="239"/>
        <v>6.6975964327807739E-5</v>
      </c>
    </row>
    <row r="3045" spans="1:8">
      <c r="A3045" s="3" t="s">
        <v>3089</v>
      </c>
      <c r="B3045" s="1">
        <f t="shared" si="235"/>
        <v>6</v>
      </c>
      <c r="C3045" s="1">
        <f t="shared" si="236"/>
        <v>50004</v>
      </c>
      <c r="D3045" s="1">
        <f t="shared" si="237"/>
        <v>5575031</v>
      </c>
      <c r="F3045" s="1">
        <f t="shared" si="238"/>
        <v>5574619.0749573382</v>
      </c>
      <c r="H3045" s="5">
        <f t="shared" si="239"/>
        <v>7.3887489174829379E-5</v>
      </c>
    </row>
    <row r="3046" spans="1:8">
      <c r="A3046" s="3" t="s">
        <v>3090</v>
      </c>
      <c r="B3046" s="1">
        <f t="shared" si="235"/>
        <v>6</v>
      </c>
      <c r="C3046" s="1">
        <f t="shared" si="236"/>
        <v>49984</v>
      </c>
      <c r="D3046" s="1">
        <f t="shared" si="237"/>
        <v>5578034</v>
      </c>
      <c r="F3046" s="1">
        <f t="shared" si="238"/>
        <v>5577569.2981610298</v>
      </c>
      <c r="H3046" s="5">
        <f t="shared" si="239"/>
        <v>8.3309251784801651E-5</v>
      </c>
    </row>
    <row r="3047" spans="1:8">
      <c r="A3047" s="3" t="s">
        <v>3091</v>
      </c>
      <c r="B3047" s="1">
        <f t="shared" si="235"/>
        <v>6</v>
      </c>
      <c r="C3047" s="1">
        <f t="shared" si="236"/>
        <v>49964</v>
      </c>
      <c r="D3047" s="1">
        <f t="shared" si="237"/>
        <v>5581021</v>
      </c>
      <c r="F3047" s="1">
        <f t="shared" si="238"/>
        <v>5580520.4773497153</v>
      </c>
      <c r="H3047" s="5">
        <f t="shared" si="239"/>
        <v>8.9682989955546248E-5</v>
      </c>
    </row>
    <row r="3048" spans="1:8">
      <c r="A3048" s="3" t="s">
        <v>3092</v>
      </c>
      <c r="B3048" s="1">
        <f t="shared" si="235"/>
        <v>6</v>
      </c>
      <c r="C3048" s="1">
        <f t="shared" si="236"/>
        <v>49944</v>
      </c>
      <c r="D3048" s="1">
        <f t="shared" si="237"/>
        <v>5584024</v>
      </c>
      <c r="F3048" s="1">
        <f t="shared" si="238"/>
        <v>5583472.6132160295</v>
      </c>
      <c r="H3048" s="5">
        <f t="shared" si="239"/>
        <v>9.8743627171108124E-5</v>
      </c>
    </row>
    <row r="3049" spans="1:8">
      <c r="A3049" s="3" t="s">
        <v>3093</v>
      </c>
      <c r="B3049" s="1">
        <f t="shared" si="235"/>
        <v>6</v>
      </c>
      <c r="C3049" s="1">
        <f t="shared" si="236"/>
        <v>49924</v>
      </c>
      <c r="D3049" s="1">
        <f t="shared" si="237"/>
        <v>5587012</v>
      </c>
      <c r="F3049" s="1">
        <f t="shared" si="238"/>
        <v>5586425.7064533839</v>
      </c>
      <c r="H3049" s="5">
        <f t="shared" si="239"/>
        <v>1.0493865891394179E-4</v>
      </c>
    </row>
    <row r="3050" spans="1:8">
      <c r="A3050" s="3" t="s">
        <v>3094</v>
      </c>
      <c r="B3050" s="1">
        <f t="shared" si="235"/>
        <v>6</v>
      </c>
      <c r="C3050" s="1">
        <f t="shared" si="236"/>
        <v>49904</v>
      </c>
      <c r="D3050" s="1">
        <f t="shared" si="237"/>
        <v>5589999</v>
      </c>
      <c r="F3050" s="1">
        <f t="shared" si="238"/>
        <v>5589379.7577559678</v>
      </c>
      <c r="H3050" s="5">
        <f t="shared" si="239"/>
        <v>1.1077680765814299E-4</v>
      </c>
    </row>
    <row r="3051" spans="1:8">
      <c r="A3051" s="3" t="s">
        <v>3095</v>
      </c>
      <c r="B3051" s="1">
        <f t="shared" si="235"/>
        <v>6</v>
      </c>
      <c r="C3051" s="1">
        <f t="shared" si="236"/>
        <v>49884</v>
      </c>
      <c r="D3051" s="1">
        <f t="shared" si="237"/>
        <v>5593002</v>
      </c>
      <c r="F3051" s="1">
        <f t="shared" si="238"/>
        <v>5592334.7678187592</v>
      </c>
      <c r="H3051" s="5">
        <f t="shared" si="239"/>
        <v>1.1929768329079884E-4</v>
      </c>
    </row>
    <row r="3052" spans="1:8">
      <c r="A3052" s="3" t="s">
        <v>3096</v>
      </c>
      <c r="B3052" s="1">
        <f t="shared" si="235"/>
        <v>6</v>
      </c>
      <c r="C3052" s="1">
        <f t="shared" si="236"/>
        <v>49864</v>
      </c>
      <c r="D3052" s="1">
        <f t="shared" si="237"/>
        <v>5595989</v>
      </c>
      <c r="F3052" s="1">
        <f t="shared" si="238"/>
        <v>5595290.7373375101</v>
      </c>
      <c r="H3052" s="5">
        <f t="shared" si="239"/>
        <v>1.2477913421379109E-4</v>
      </c>
    </row>
    <row r="3053" spans="1:8">
      <c r="A3053" s="3" t="s">
        <v>3097</v>
      </c>
      <c r="B3053" s="1">
        <f t="shared" si="235"/>
        <v>6</v>
      </c>
      <c r="C3053" s="1">
        <f t="shared" si="236"/>
        <v>49844</v>
      </c>
      <c r="D3053" s="1">
        <f t="shared" si="237"/>
        <v>5598977</v>
      </c>
      <c r="F3053" s="1">
        <f t="shared" si="238"/>
        <v>5598247.6670087641</v>
      </c>
      <c r="H3053" s="5">
        <f t="shared" si="239"/>
        <v>1.3026183019431754E-4</v>
      </c>
    </row>
    <row r="3054" spans="1:8">
      <c r="A3054" s="3" t="s">
        <v>3098</v>
      </c>
      <c r="B3054" s="1">
        <f t="shared" si="235"/>
        <v>6</v>
      </c>
      <c r="C3054" s="1">
        <f t="shared" si="236"/>
        <v>49824</v>
      </c>
      <c r="D3054" s="1">
        <f t="shared" si="237"/>
        <v>5601980</v>
      </c>
      <c r="F3054" s="1">
        <f t="shared" si="238"/>
        <v>5601205.5575298415</v>
      </c>
      <c r="H3054" s="5">
        <f t="shared" si="239"/>
        <v>1.3824441896587462E-4</v>
      </c>
    </row>
    <row r="3055" spans="1:8">
      <c r="A3055" s="3" t="s">
        <v>3099</v>
      </c>
      <c r="B3055" s="1">
        <f t="shared" si="235"/>
        <v>6</v>
      </c>
      <c r="C3055" s="1">
        <f t="shared" si="236"/>
        <v>49804</v>
      </c>
      <c r="D3055" s="1">
        <f t="shared" si="237"/>
        <v>5604967</v>
      </c>
      <c r="F3055" s="1">
        <f t="shared" si="238"/>
        <v>5604164.4095988618</v>
      </c>
      <c r="H3055" s="5">
        <f t="shared" si="239"/>
        <v>1.4319270767128138E-4</v>
      </c>
    </row>
    <row r="3056" spans="1:8">
      <c r="A3056" s="3" t="s">
        <v>3100</v>
      </c>
      <c r="B3056" s="1">
        <f t="shared" si="235"/>
        <v>6</v>
      </c>
      <c r="C3056" s="1">
        <f t="shared" si="236"/>
        <v>49784</v>
      </c>
      <c r="D3056" s="1">
        <f t="shared" si="237"/>
        <v>5607970</v>
      </c>
      <c r="F3056" s="1">
        <f t="shared" si="238"/>
        <v>5607124.2239147164</v>
      </c>
      <c r="H3056" s="5">
        <f t="shared" si="239"/>
        <v>1.5081679917752899E-4</v>
      </c>
    </row>
    <row r="3057" spans="1:8">
      <c r="A3057" s="3" t="s">
        <v>3101</v>
      </c>
      <c r="B3057" s="1">
        <f t="shared" si="235"/>
        <v>6</v>
      </c>
      <c r="C3057" s="1">
        <f t="shared" si="236"/>
        <v>49764</v>
      </c>
      <c r="D3057" s="1">
        <f t="shared" si="237"/>
        <v>5610957</v>
      </c>
      <c r="F3057" s="1">
        <f t="shared" si="238"/>
        <v>5610085.0011771014</v>
      </c>
      <c r="H3057" s="5">
        <f t="shared" si="239"/>
        <v>1.5540999920309566E-4</v>
      </c>
    </row>
    <row r="3058" spans="1:8">
      <c r="A3058" s="3" t="s">
        <v>3102</v>
      </c>
      <c r="B3058" s="1">
        <f t="shared" si="235"/>
        <v>6</v>
      </c>
      <c r="C3058" s="1">
        <f t="shared" si="236"/>
        <v>49744</v>
      </c>
      <c r="D3058" s="1">
        <f t="shared" si="237"/>
        <v>5613945</v>
      </c>
      <c r="F3058" s="1">
        <f t="shared" si="238"/>
        <v>5613046.7420864915</v>
      </c>
      <c r="H3058" s="5">
        <f t="shared" si="239"/>
        <v>1.6000475842005088E-4</v>
      </c>
    </row>
    <row r="3059" spans="1:8">
      <c r="A3059" s="3" t="s">
        <v>3103</v>
      </c>
      <c r="B3059" s="1">
        <f t="shared" si="235"/>
        <v>6</v>
      </c>
      <c r="C3059" s="1">
        <f t="shared" si="236"/>
        <v>49724</v>
      </c>
      <c r="D3059" s="1">
        <f t="shared" si="237"/>
        <v>5616948</v>
      </c>
      <c r="F3059" s="1">
        <f t="shared" si="238"/>
        <v>5616009.4473441681</v>
      </c>
      <c r="H3059" s="5">
        <f t="shared" si="239"/>
        <v>1.6709299353170274E-4</v>
      </c>
    </row>
    <row r="3060" spans="1:8">
      <c r="A3060" s="3" t="s">
        <v>3104</v>
      </c>
      <c r="B3060" s="1">
        <f t="shared" si="235"/>
        <v>6</v>
      </c>
      <c r="C3060" s="1">
        <f t="shared" si="236"/>
        <v>49704</v>
      </c>
      <c r="D3060" s="1">
        <f t="shared" si="237"/>
        <v>5619935</v>
      </c>
      <c r="F3060" s="1">
        <f t="shared" si="238"/>
        <v>5618973.1176521778</v>
      </c>
      <c r="H3060" s="5">
        <f t="shared" si="239"/>
        <v>1.7115542222858259E-4</v>
      </c>
    </row>
    <row r="3061" spans="1:8">
      <c r="A3061" s="3" t="s">
        <v>3105</v>
      </c>
      <c r="B3061" s="1">
        <f t="shared" si="235"/>
        <v>6</v>
      </c>
      <c r="C3061" s="1">
        <f t="shared" si="236"/>
        <v>49684</v>
      </c>
      <c r="D3061" s="1">
        <f t="shared" si="237"/>
        <v>5622938</v>
      </c>
      <c r="F3061" s="1">
        <f t="shared" si="238"/>
        <v>5621937.7537133861</v>
      </c>
      <c r="H3061" s="5">
        <f t="shared" si="239"/>
        <v>1.7788677140204403E-4</v>
      </c>
    </row>
    <row r="3062" spans="1:8">
      <c r="A3062" s="3" t="s">
        <v>3106</v>
      </c>
      <c r="B3062" s="1">
        <f t="shared" si="235"/>
        <v>6</v>
      </c>
      <c r="C3062" s="1">
        <f t="shared" si="236"/>
        <v>49664</v>
      </c>
      <c r="D3062" s="1">
        <f t="shared" si="237"/>
        <v>5625925</v>
      </c>
      <c r="F3062" s="1">
        <f t="shared" si="238"/>
        <v>5624903.3562314548</v>
      </c>
      <c r="H3062" s="5">
        <f t="shared" si="239"/>
        <v>1.8159569644907107E-4</v>
      </c>
    </row>
    <row r="3063" spans="1:8">
      <c r="A3063" s="3" t="s">
        <v>3107</v>
      </c>
      <c r="B3063" s="1">
        <f t="shared" si="235"/>
        <v>6</v>
      </c>
      <c r="C3063" s="1">
        <f t="shared" si="236"/>
        <v>49644</v>
      </c>
      <c r="D3063" s="1">
        <f t="shared" si="237"/>
        <v>5628913</v>
      </c>
      <c r="F3063" s="1">
        <f t="shared" si="238"/>
        <v>5627869.9259108184</v>
      </c>
      <c r="H3063" s="5">
        <f t="shared" si="239"/>
        <v>1.8530648620463834E-4</v>
      </c>
    </row>
    <row r="3064" spans="1:8">
      <c r="A3064" s="3" t="s">
        <v>3108</v>
      </c>
      <c r="B3064" s="1">
        <f t="shared" si="235"/>
        <v>6</v>
      </c>
      <c r="C3064" s="1">
        <f t="shared" si="236"/>
        <v>49624</v>
      </c>
      <c r="D3064" s="1">
        <f t="shared" si="237"/>
        <v>5631916</v>
      </c>
      <c r="F3064" s="1">
        <f t="shared" si="238"/>
        <v>5630837.4634567276</v>
      </c>
      <c r="H3064" s="5">
        <f t="shared" si="239"/>
        <v>1.9150437316047249E-4</v>
      </c>
    </row>
    <row r="3065" spans="1:8">
      <c r="A3065" s="3" t="s">
        <v>3109</v>
      </c>
      <c r="B3065" s="1">
        <f t="shared" si="235"/>
        <v>6</v>
      </c>
      <c r="C3065" s="1">
        <f t="shared" si="236"/>
        <v>49604</v>
      </c>
      <c r="D3065" s="1">
        <f t="shared" si="237"/>
        <v>5634903</v>
      </c>
      <c r="F3065" s="1">
        <f t="shared" si="238"/>
        <v>5633805.969575231</v>
      </c>
      <c r="H3065" s="5">
        <f t="shared" si="239"/>
        <v>1.9468488184606487E-4</v>
      </c>
    </row>
    <row r="3066" spans="1:8">
      <c r="A3066" s="3" t="s">
        <v>3110</v>
      </c>
      <c r="B3066" s="1">
        <f t="shared" si="235"/>
        <v>6</v>
      </c>
      <c r="C3066" s="1">
        <f t="shared" si="236"/>
        <v>49584</v>
      </c>
      <c r="D3066" s="1">
        <f t="shared" si="237"/>
        <v>5637891</v>
      </c>
      <c r="F3066" s="1">
        <f t="shared" si="238"/>
        <v>5636775.4449731726</v>
      </c>
      <c r="H3066" s="5">
        <f t="shared" si="239"/>
        <v>1.9786743426351806E-4</v>
      </c>
    </row>
    <row r="3067" spans="1:8">
      <c r="A3067" s="3" t="s">
        <v>3111</v>
      </c>
      <c r="B3067" s="1">
        <f t="shared" si="235"/>
        <v>6</v>
      </c>
      <c r="C3067" s="1">
        <f t="shared" si="236"/>
        <v>49564</v>
      </c>
      <c r="D3067" s="1">
        <f t="shared" si="237"/>
        <v>5640894</v>
      </c>
      <c r="F3067" s="1">
        <f t="shared" si="238"/>
        <v>5639745.8903581928</v>
      </c>
      <c r="H3067" s="5">
        <f t="shared" si="239"/>
        <v>2.0353327713783557E-4</v>
      </c>
    </row>
    <row r="3068" spans="1:8">
      <c r="A3068" s="3" t="s">
        <v>3112</v>
      </c>
      <c r="B3068" s="1">
        <f t="shared" si="235"/>
        <v>6</v>
      </c>
      <c r="C3068" s="1">
        <f t="shared" si="236"/>
        <v>49544</v>
      </c>
      <c r="D3068" s="1">
        <f t="shared" si="237"/>
        <v>5643881</v>
      </c>
      <c r="F3068" s="1">
        <f t="shared" si="238"/>
        <v>5642717.3064387478</v>
      </c>
      <c r="H3068" s="5">
        <f t="shared" si="239"/>
        <v>2.0618676425888615E-4</v>
      </c>
    </row>
    <row r="3069" spans="1:8">
      <c r="A3069" s="3" t="s">
        <v>3113</v>
      </c>
      <c r="B3069" s="1">
        <f t="shared" si="235"/>
        <v>6</v>
      </c>
      <c r="C3069" s="1">
        <f t="shared" si="236"/>
        <v>49524</v>
      </c>
      <c r="D3069" s="1">
        <f t="shared" si="237"/>
        <v>5646884</v>
      </c>
      <c r="F3069" s="1">
        <f t="shared" si="238"/>
        <v>5645689.693924088</v>
      </c>
      <c r="H3069" s="5">
        <f t="shared" si="239"/>
        <v>2.1149824857602333E-4</v>
      </c>
    </row>
    <row r="3070" spans="1:8">
      <c r="A3070" s="3" t="s">
        <v>3114</v>
      </c>
      <c r="B3070" s="1">
        <f t="shared" si="235"/>
        <v>6</v>
      </c>
      <c r="C3070" s="1">
        <f t="shared" si="236"/>
        <v>49504</v>
      </c>
      <c r="D3070" s="1">
        <f t="shared" si="237"/>
        <v>5649871</v>
      </c>
      <c r="F3070" s="1">
        <f t="shared" si="238"/>
        <v>5648663.0535242651</v>
      </c>
      <c r="H3070" s="5">
        <f t="shared" si="239"/>
        <v>2.1380071788098067E-4</v>
      </c>
    </row>
    <row r="3071" spans="1:8">
      <c r="A3071" s="3" t="s">
        <v>3115</v>
      </c>
      <c r="B3071" s="1">
        <f t="shared" si="235"/>
        <v>6</v>
      </c>
      <c r="C3071" s="1">
        <f t="shared" si="236"/>
        <v>49484</v>
      </c>
      <c r="D3071" s="1">
        <f t="shared" si="237"/>
        <v>5652859</v>
      </c>
      <c r="F3071" s="1">
        <f t="shared" si="238"/>
        <v>5651637.3859501518</v>
      </c>
      <c r="H3071" s="5">
        <f t="shared" si="239"/>
        <v>2.1610552285987835E-4</v>
      </c>
    </row>
    <row r="3072" spans="1:8">
      <c r="A3072" s="3" t="s">
        <v>3116</v>
      </c>
      <c r="B3072" s="1">
        <f t="shared" si="235"/>
        <v>6</v>
      </c>
      <c r="C3072" s="1">
        <f t="shared" si="236"/>
        <v>49464</v>
      </c>
      <c r="D3072" s="1">
        <f t="shared" si="237"/>
        <v>5655862</v>
      </c>
      <c r="F3072" s="1">
        <f t="shared" si="238"/>
        <v>5654612.6919134101</v>
      </c>
      <c r="H3072" s="5">
        <f t="shared" si="239"/>
        <v>2.2088730004195825E-4</v>
      </c>
    </row>
    <row r="3073" spans="1:8">
      <c r="A3073" s="3" t="s">
        <v>3117</v>
      </c>
      <c r="B3073" s="1">
        <f t="shared" si="235"/>
        <v>6</v>
      </c>
      <c r="C3073" s="1">
        <f t="shared" si="236"/>
        <v>49444</v>
      </c>
      <c r="D3073" s="1">
        <f t="shared" si="237"/>
        <v>5658849</v>
      </c>
      <c r="F3073" s="1">
        <f t="shared" si="238"/>
        <v>5657588.972126523</v>
      </c>
      <c r="H3073" s="5">
        <f t="shared" si="239"/>
        <v>2.2266504610336257E-4</v>
      </c>
    </row>
    <row r="3074" spans="1:8">
      <c r="A3074" s="3" t="s">
        <v>3118</v>
      </c>
      <c r="B3074" s="1">
        <f t="shared" si="235"/>
        <v>6</v>
      </c>
      <c r="C3074" s="1">
        <f t="shared" si="236"/>
        <v>49424</v>
      </c>
      <c r="D3074" s="1">
        <f t="shared" si="237"/>
        <v>5661852</v>
      </c>
      <c r="F3074" s="1">
        <f t="shared" si="238"/>
        <v>5660566.227302786</v>
      </c>
      <c r="H3074" s="5">
        <f t="shared" si="239"/>
        <v>2.2709401397529239E-4</v>
      </c>
    </row>
    <row r="3075" spans="1:8">
      <c r="A3075" s="3" t="s">
        <v>3119</v>
      </c>
      <c r="B3075" s="1">
        <f t="shared" si="235"/>
        <v>6</v>
      </c>
      <c r="C3075" s="1">
        <f t="shared" si="236"/>
        <v>49404</v>
      </c>
      <c r="D3075" s="1">
        <f t="shared" si="237"/>
        <v>5664839</v>
      </c>
      <c r="F3075" s="1">
        <f t="shared" si="238"/>
        <v>5663544.4581562849</v>
      </c>
      <c r="H3075" s="5">
        <f t="shared" si="239"/>
        <v>2.2852226580757614E-4</v>
      </c>
    </row>
    <row r="3076" spans="1:8">
      <c r="A3076" s="3" t="s">
        <v>3120</v>
      </c>
      <c r="B3076" s="1">
        <f t="shared" ref="B3076:B3139" si="240">IF(ISERROR(SEARCH(" ",A3076)), 0, SEARCH(" ",A3076))</f>
        <v>6</v>
      </c>
      <c r="C3076" s="1">
        <f t="shared" ref="C3076:C3139" si="241">IF(0=B3076,-1,LEFT(A3076,B3076-1)+0)</f>
        <v>49384</v>
      </c>
      <c r="D3076" s="1">
        <f t="shared" ref="D3076:D3139" si="242">IF(B3076=0,-1,RIGHT(A3076,LEN(A3076)-B3076)+0)</f>
        <v>5667827</v>
      </c>
      <c r="F3076" s="1">
        <f t="shared" ref="F3076:F3139" si="243">IF(C3076&lt;0,443300000,44330*(1-POWER(C3076/$A$1,1/5.255))*1000)</f>
        <v>5666523.6654019468</v>
      </c>
      <c r="H3076" s="5">
        <f t="shared" ref="H3076:H3139" si="244">IF(D3076&gt;0,ABS((F3076-D3076)/D3076),0)</f>
        <v>2.2995313689942314E-4</v>
      </c>
    </row>
    <row r="3077" spans="1:8">
      <c r="A3077" s="3" t="s">
        <v>3121</v>
      </c>
      <c r="B3077" s="1">
        <f t="shared" si="240"/>
        <v>6</v>
      </c>
      <c r="C3077" s="1">
        <f t="shared" si="241"/>
        <v>49364</v>
      </c>
      <c r="D3077" s="1">
        <f t="shared" si="242"/>
        <v>5670830</v>
      </c>
      <c r="F3077" s="1">
        <f t="shared" si="243"/>
        <v>5669503.8497554893</v>
      </c>
      <c r="H3077" s="5">
        <f t="shared" si="244"/>
        <v>2.3385469931398625E-4</v>
      </c>
    </row>
    <row r="3078" spans="1:8">
      <c r="A3078" s="3" t="s">
        <v>3122</v>
      </c>
      <c r="B3078" s="1">
        <f t="shared" si="240"/>
        <v>6</v>
      </c>
      <c r="C3078" s="1">
        <f t="shared" si="241"/>
        <v>49344</v>
      </c>
      <c r="D3078" s="1">
        <f t="shared" si="242"/>
        <v>5673817</v>
      </c>
      <c r="F3078" s="1">
        <f t="shared" si="243"/>
        <v>5672485.0119334543</v>
      </c>
      <c r="H3078" s="5">
        <f t="shared" si="244"/>
        <v>2.3476049131399332E-4</v>
      </c>
    </row>
    <row r="3079" spans="1:8">
      <c r="A3079" s="3" t="s">
        <v>3123</v>
      </c>
      <c r="B3079" s="1">
        <f t="shared" si="240"/>
        <v>6</v>
      </c>
      <c r="C3079" s="1">
        <f t="shared" si="241"/>
        <v>49324</v>
      </c>
      <c r="D3079" s="1">
        <f t="shared" si="242"/>
        <v>5676805</v>
      </c>
      <c r="F3079" s="1">
        <f t="shared" si="243"/>
        <v>5675467.1526532052</v>
      </c>
      <c r="H3079" s="5">
        <f t="shared" si="244"/>
        <v>2.3566906856846263E-4</v>
      </c>
    </row>
    <row r="3080" spans="1:8">
      <c r="A3080" s="3" t="s">
        <v>3124</v>
      </c>
      <c r="B3080" s="1">
        <f t="shared" si="240"/>
        <v>6</v>
      </c>
      <c r="C3080" s="1">
        <f t="shared" si="241"/>
        <v>49304</v>
      </c>
      <c r="D3080" s="1">
        <f t="shared" si="242"/>
        <v>5679808</v>
      </c>
      <c r="F3080" s="1">
        <f t="shared" si="243"/>
        <v>5678450.2726329155</v>
      </c>
      <c r="H3080" s="5">
        <f t="shared" si="244"/>
        <v>2.3904458866998203E-4</v>
      </c>
    </row>
    <row r="3081" spans="1:8">
      <c r="A3081" s="3" t="s">
        <v>3125</v>
      </c>
      <c r="B3081" s="1">
        <f t="shared" si="240"/>
        <v>6</v>
      </c>
      <c r="C3081" s="1">
        <f t="shared" si="241"/>
        <v>49284</v>
      </c>
      <c r="D3081" s="1">
        <f t="shared" si="242"/>
        <v>5682795</v>
      </c>
      <c r="F3081" s="1">
        <f t="shared" si="243"/>
        <v>5681434.3725915737</v>
      </c>
      <c r="H3081" s="5">
        <f t="shared" si="244"/>
        <v>2.3942926120443462E-4</v>
      </c>
    </row>
    <row r="3082" spans="1:8">
      <c r="A3082" s="3" t="s">
        <v>3126</v>
      </c>
      <c r="B3082" s="1">
        <f t="shared" si="240"/>
        <v>6</v>
      </c>
      <c r="C3082" s="1">
        <f t="shared" si="241"/>
        <v>49264</v>
      </c>
      <c r="D3082" s="1">
        <f t="shared" si="242"/>
        <v>5685798</v>
      </c>
      <c r="F3082" s="1">
        <f t="shared" si="243"/>
        <v>5684419.4532489926</v>
      </c>
      <c r="H3082" s="5">
        <f t="shared" si="244"/>
        <v>2.4245440147670349E-4</v>
      </c>
    </row>
    <row r="3083" spans="1:8">
      <c r="A3083" s="3" t="s">
        <v>3127</v>
      </c>
      <c r="B3083" s="1">
        <f t="shared" si="240"/>
        <v>6</v>
      </c>
      <c r="C3083" s="1">
        <f t="shared" si="241"/>
        <v>49244</v>
      </c>
      <c r="D3083" s="1">
        <f t="shared" si="242"/>
        <v>5688785</v>
      </c>
      <c r="F3083" s="1">
        <f t="shared" si="243"/>
        <v>5687405.5153258145</v>
      </c>
      <c r="H3083" s="5">
        <f t="shared" si="244"/>
        <v>2.4249196870430406E-4</v>
      </c>
    </row>
    <row r="3084" spans="1:8">
      <c r="A3084" s="3" t="s">
        <v>3128</v>
      </c>
      <c r="B3084" s="1">
        <f t="shared" si="240"/>
        <v>6</v>
      </c>
      <c r="C3084" s="1">
        <f t="shared" si="241"/>
        <v>49224</v>
      </c>
      <c r="D3084" s="1">
        <f t="shared" si="242"/>
        <v>5691773</v>
      </c>
      <c r="F3084" s="1">
        <f t="shared" si="243"/>
        <v>5690392.5595434932</v>
      </c>
      <c r="H3084" s="5">
        <f t="shared" si="244"/>
        <v>2.4253259160314302E-4</v>
      </c>
    </row>
    <row r="3085" spans="1:8">
      <c r="A3085" s="3" t="s">
        <v>3129</v>
      </c>
      <c r="B3085" s="1">
        <f t="shared" si="240"/>
        <v>6</v>
      </c>
      <c r="C3085" s="1">
        <f t="shared" si="241"/>
        <v>49204</v>
      </c>
      <c r="D3085" s="1">
        <f t="shared" si="242"/>
        <v>5694776</v>
      </c>
      <c r="F3085" s="1">
        <f t="shared" si="243"/>
        <v>5693380.5866243076</v>
      </c>
      <c r="H3085" s="5">
        <f t="shared" si="244"/>
        <v>2.4503393560913408E-4</v>
      </c>
    </row>
    <row r="3086" spans="1:8">
      <c r="A3086" s="3" t="s">
        <v>3130</v>
      </c>
      <c r="B3086" s="1">
        <f t="shared" si="240"/>
        <v>6</v>
      </c>
      <c r="C3086" s="1">
        <f t="shared" si="241"/>
        <v>49184</v>
      </c>
      <c r="D3086" s="1">
        <f t="shared" si="242"/>
        <v>5697763</v>
      </c>
      <c r="F3086" s="1">
        <f t="shared" si="243"/>
        <v>5696369.5972913643</v>
      </c>
      <c r="H3086" s="5">
        <f t="shared" si="244"/>
        <v>2.4455259171637456E-4</v>
      </c>
    </row>
    <row r="3087" spans="1:8">
      <c r="A3087" s="3" t="s">
        <v>3131</v>
      </c>
      <c r="B3087" s="1">
        <f t="shared" si="240"/>
        <v>6</v>
      </c>
      <c r="C3087" s="1">
        <f t="shared" si="241"/>
        <v>49164</v>
      </c>
      <c r="D3087" s="1">
        <f t="shared" si="242"/>
        <v>5700766</v>
      </c>
      <c r="F3087" s="1">
        <f t="shared" si="243"/>
        <v>5699359.5922685927</v>
      </c>
      <c r="H3087" s="5">
        <f t="shared" si="244"/>
        <v>2.4670504479701885E-4</v>
      </c>
    </row>
    <row r="3088" spans="1:8">
      <c r="A3088" s="3" t="s">
        <v>3132</v>
      </c>
      <c r="B3088" s="1">
        <f t="shared" si="240"/>
        <v>6</v>
      </c>
      <c r="C3088" s="1">
        <f t="shared" si="241"/>
        <v>49144</v>
      </c>
      <c r="D3088" s="1">
        <f t="shared" si="242"/>
        <v>5703753</v>
      </c>
      <c r="F3088" s="1">
        <f t="shared" si="243"/>
        <v>5702350.5722807618</v>
      </c>
      <c r="H3088" s="5">
        <f t="shared" si="244"/>
        <v>2.4587805945282243E-4</v>
      </c>
    </row>
    <row r="3089" spans="1:8">
      <c r="A3089" s="3" t="s">
        <v>3133</v>
      </c>
      <c r="B3089" s="1">
        <f t="shared" si="240"/>
        <v>6</v>
      </c>
      <c r="C3089" s="1">
        <f t="shared" si="241"/>
        <v>49124</v>
      </c>
      <c r="D3089" s="1">
        <f t="shared" si="242"/>
        <v>5706741</v>
      </c>
      <c r="F3089" s="1">
        <f t="shared" si="243"/>
        <v>5705342.538053453</v>
      </c>
      <c r="H3089" s="5">
        <f t="shared" si="244"/>
        <v>2.4505439208596138E-4</v>
      </c>
    </row>
    <row r="3090" spans="1:8">
      <c r="A3090" s="3" t="s">
        <v>3134</v>
      </c>
      <c r="B3090" s="1">
        <f t="shared" si="240"/>
        <v>6</v>
      </c>
      <c r="C3090" s="1">
        <f t="shared" si="241"/>
        <v>49104</v>
      </c>
      <c r="D3090" s="1">
        <f t="shared" si="242"/>
        <v>5709744</v>
      </c>
      <c r="F3090" s="1">
        <f t="shared" si="243"/>
        <v>5708335.4903130811</v>
      </c>
      <c r="H3090" s="5">
        <f t="shared" si="244"/>
        <v>2.46685260655982E-4</v>
      </c>
    </row>
    <row r="3091" spans="1:8">
      <c r="A3091" s="3" t="s">
        <v>3135</v>
      </c>
      <c r="B3091" s="1">
        <f t="shared" si="240"/>
        <v>6</v>
      </c>
      <c r="C3091" s="1">
        <f t="shared" si="241"/>
        <v>49084</v>
      </c>
      <c r="D3091" s="1">
        <f t="shared" si="242"/>
        <v>5712731</v>
      </c>
      <c r="F3091" s="1">
        <f t="shared" si="243"/>
        <v>5711329.4297869103</v>
      </c>
      <c r="H3091" s="5">
        <f t="shared" si="244"/>
        <v>2.4534153858980881E-4</v>
      </c>
    </row>
    <row r="3092" spans="1:8">
      <c r="A3092" s="3" t="s">
        <v>3136</v>
      </c>
      <c r="B3092" s="1">
        <f t="shared" si="240"/>
        <v>6</v>
      </c>
      <c r="C3092" s="1">
        <f t="shared" si="241"/>
        <v>49064</v>
      </c>
      <c r="D3092" s="1">
        <f t="shared" si="242"/>
        <v>5715719</v>
      </c>
      <c r="F3092" s="1">
        <f t="shared" si="243"/>
        <v>5714324.3572030095</v>
      </c>
      <c r="H3092" s="5">
        <f t="shared" si="244"/>
        <v>2.4400128785030572E-4</v>
      </c>
    </row>
    <row r="3093" spans="1:8">
      <c r="A3093" s="3" t="s">
        <v>3137</v>
      </c>
      <c r="B3093" s="1">
        <f t="shared" si="240"/>
        <v>6</v>
      </c>
      <c r="C3093" s="1">
        <f t="shared" si="241"/>
        <v>49044</v>
      </c>
      <c r="D3093" s="1">
        <f t="shared" si="242"/>
        <v>5718721</v>
      </c>
      <c r="F3093" s="1">
        <f t="shared" si="243"/>
        <v>5717320.2732903045</v>
      </c>
      <c r="H3093" s="5">
        <f t="shared" si="244"/>
        <v>2.4493706017403766E-4</v>
      </c>
    </row>
    <row r="3094" spans="1:8">
      <c r="A3094" s="3" t="s">
        <v>3138</v>
      </c>
      <c r="B3094" s="1">
        <f t="shared" si="240"/>
        <v>6</v>
      </c>
      <c r="C3094" s="1">
        <f t="shared" si="241"/>
        <v>49024</v>
      </c>
      <c r="D3094" s="1">
        <f t="shared" si="242"/>
        <v>5721709</v>
      </c>
      <c r="F3094" s="1">
        <f t="shared" si="243"/>
        <v>5720317.1787785441</v>
      </c>
      <c r="H3094" s="5">
        <f t="shared" si="244"/>
        <v>2.4325271024023271E-4</v>
      </c>
    </row>
    <row r="3095" spans="1:8">
      <c r="A3095" s="3" t="s">
        <v>3139</v>
      </c>
      <c r="B3095" s="1">
        <f t="shared" si="240"/>
        <v>6</v>
      </c>
      <c r="C3095" s="1">
        <f t="shared" si="241"/>
        <v>49004</v>
      </c>
      <c r="D3095" s="1">
        <f t="shared" si="242"/>
        <v>5724712</v>
      </c>
      <c r="F3095" s="1">
        <f t="shared" si="243"/>
        <v>5723315.0743983127</v>
      </c>
      <c r="H3095" s="5">
        <f t="shared" si="244"/>
        <v>2.4401674733808134E-4</v>
      </c>
    </row>
    <row r="3096" spans="1:8">
      <c r="A3096" s="3" t="s">
        <v>3140</v>
      </c>
      <c r="B3096" s="1">
        <f t="shared" si="240"/>
        <v>6</v>
      </c>
      <c r="C3096" s="1">
        <f t="shared" si="241"/>
        <v>48984</v>
      </c>
      <c r="D3096" s="1">
        <f t="shared" si="242"/>
        <v>5727699</v>
      </c>
      <c r="F3096" s="1">
        <f t="shared" si="243"/>
        <v>5726313.960881047</v>
      </c>
      <c r="H3096" s="5">
        <f t="shared" si="244"/>
        <v>2.4181422923115359E-4</v>
      </c>
    </row>
    <row r="3097" spans="1:8">
      <c r="A3097" s="3" t="s">
        <v>3141</v>
      </c>
      <c r="B3097" s="1">
        <f t="shared" si="240"/>
        <v>6</v>
      </c>
      <c r="C3097" s="1">
        <f t="shared" si="241"/>
        <v>48964</v>
      </c>
      <c r="D3097" s="1">
        <f t="shared" si="242"/>
        <v>5730687</v>
      </c>
      <c r="F3097" s="1">
        <f t="shared" si="243"/>
        <v>5729313.8389590094</v>
      </c>
      <c r="H3097" s="5">
        <f t="shared" si="244"/>
        <v>2.3961543197013088E-4</v>
      </c>
    </row>
    <row r="3098" spans="1:8">
      <c r="A3098" s="3" t="s">
        <v>3142</v>
      </c>
      <c r="B3098" s="1">
        <f t="shared" si="240"/>
        <v>6</v>
      </c>
      <c r="C3098" s="1">
        <f t="shared" si="241"/>
        <v>48944</v>
      </c>
      <c r="D3098" s="1">
        <f t="shared" si="242"/>
        <v>5733690</v>
      </c>
      <c r="F3098" s="1">
        <f t="shared" si="243"/>
        <v>5732314.7093653046</v>
      </c>
      <c r="H3098" s="5">
        <f t="shared" si="244"/>
        <v>2.3986135188603508E-4</v>
      </c>
    </row>
    <row r="3099" spans="1:8">
      <c r="A3099" s="3" t="s">
        <v>3143</v>
      </c>
      <c r="B3099" s="1">
        <f t="shared" si="240"/>
        <v>6</v>
      </c>
      <c r="C3099" s="1">
        <f t="shared" si="241"/>
        <v>48924</v>
      </c>
      <c r="D3099" s="1">
        <f t="shared" si="242"/>
        <v>5736677</v>
      </c>
      <c r="F3099" s="1">
        <f t="shared" si="243"/>
        <v>5735316.5728338836</v>
      </c>
      <c r="H3099" s="5">
        <f t="shared" si="244"/>
        <v>2.3714550533635132E-4</v>
      </c>
    </row>
    <row r="3100" spans="1:8">
      <c r="A3100" s="3" t="s">
        <v>3144</v>
      </c>
      <c r="B3100" s="1">
        <f t="shared" si="240"/>
        <v>6</v>
      </c>
      <c r="C3100" s="1">
        <f t="shared" si="241"/>
        <v>48904</v>
      </c>
      <c r="D3100" s="1">
        <f t="shared" si="242"/>
        <v>5739680</v>
      </c>
      <c r="F3100" s="1">
        <f t="shared" si="243"/>
        <v>5738319.4300995357</v>
      </c>
      <c r="H3100" s="5">
        <f t="shared" si="244"/>
        <v>2.3704629882924947E-4</v>
      </c>
    </row>
    <row r="3101" spans="1:8">
      <c r="A3101" s="3" t="s">
        <v>3145</v>
      </c>
      <c r="B3101" s="1">
        <f t="shared" si="240"/>
        <v>6</v>
      </c>
      <c r="C3101" s="1">
        <f t="shared" si="241"/>
        <v>48884</v>
      </c>
      <c r="D3101" s="1">
        <f t="shared" si="242"/>
        <v>5742667</v>
      </c>
      <c r="F3101" s="1">
        <f t="shared" si="243"/>
        <v>5741323.2818978932</v>
      </c>
      <c r="H3101" s="5">
        <f t="shared" si="244"/>
        <v>2.339885112800071E-4</v>
      </c>
    </row>
    <row r="3102" spans="1:8">
      <c r="A3102" s="3" t="s">
        <v>3146</v>
      </c>
      <c r="B3102" s="1">
        <f t="shared" si="240"/>
        <v>6</v>
      </c>
      <c r="C3102" s="1">
        <f t="shared" si="241"/>
        <v>48864</v>
      </c>
      <c r="D3102" s="1">
        <f t="shared" si="242"/>
        <v>5745655</v>
      </c>
      <c r="F3102" s="1">
        <f t="shared" si="243"/>
        <v>5744328.1289654477</v>
      </c>
      <c r="H3102" s="5">
        <f t="shared" si="244"/>
        <v>2.3093468621982057E-4</v>
      </c>
    </row>
    <row r="3103" spans="1:8">
      <c r="A3103" s="3" t="s">
        <v>3147</v>
      </c>
      <c r="B3103" s="1">
        <f t="shared" si="240"/>
        <v>6</v>
      </c>
      <c r="C3103" s="1">
        <f t="shared" si="241"/>
        <v>48844</v>
      </c>
      <c r="D3103" s="1">
        <f t="shared" si="242"/>
        <v>5748658</v>
      </c>
      <c r="F3103" s="1">
        <f t="shared" si="243"/>
        <v>5747333.9720395217</v>
      </c>
      <c r="H3103" s="5">
        <f t="shared" si="244"/>
        <v>2.3031948682254678E-4</v>
      </c>
    </row>
    <row r="3104" spans="1:8">
      <c r="A3104" s="3" t="s">
        <v>3148</v>
      </c>
      <c r="B3104" s="1">
        <f t="shared" si="240"/>
        <v>6</v>
      </c>
      <c r="C3104" s="1">
        <f t="shared" si="241"/>
        <v>48824</v>
      </c>
      <c r="D3104" s="1">
        <f t="shared" si="242"/>
        <v>5751645</v>
      </c>
      <c r="F3104" s="1">
        <f t="shared" si="243"/>
        <v>5750340.8118582992</v>
      </c>
      <c r="H3104" s="5">
        <f t="shared" si="244"/>
        <v>2.2675045864284246E-4</v>
      </c>
    </row>
    <row r="3105" spans="1:8">
      <c r="A3105" s="3" t="s">
        <v>3149</v>
      </c>
      <c r="B3105" s="1">
        <f t="shared" si="240"/>
        <v>6</v>
      </c>
      <c r="C3105" s="1">
        <f t="shared" si="241"/>
        <v>48804</v>
      </c>
      <c r="D3105" s="1">
        <f t="shared" si="242"/>
        <v>5754633</v>
      </c>
      <c r="F3105" s="1">
        <f t="shared" si="243"/>
        <v>5753348.6491607958</v>
      </c>
      <c r="H3105" s="5">
        <f t="shared" si="244"/>
        <v>2.2318553402174472E-4</v>
      </c>
    </row>
    <row r="3106" spans="1:8">
      <c r="A3106" s="3" t="s">
        <v>3150</v>
      </c>
      <c r="B3106" s="1">
        <f t="shared" si="240"/>
        <v>6</v>
      </c>
      <c r="C3106" s="1">
        <f t="shared" si="241"/>
        <v>48784</v>
      </c>
      <c r="D3106" s="1">
        <f t="shared" si="242"/>
        <v>5757635</v>
      </c>
      <c r="F3106" s="1">
        <f t="shared" si="243"/>
        <v>5756357.4846869018</v>
      </c>
      <c r="H3106" s="5">
        <f t="shared" si="244"/>
        <v>2.218819555421987E-4</v>
      </c>
    </row>
    <row r="3107" spans="1:8">
      <c r="A3107" s="3" t="s">
        <v>3151</v>
      </c>
      <c r="B3107" s="1">
        <f t="shared" si="240"/>
        <v>6</v>
      </c>
      <c r="C3107" s="1">
        <f t="shared" si="241"/>
        <v>48764</v>
      </c>
      <c r="D3107" s="1">
        <f t="shared" si="242"/>
        <v>5760623</v>
      </c>
      <c r="F3107" s="1">
        <f t="shared" si="243"/>
        <v>5759367.319177337</v>
      </c>
      <c r="H3107" s="5">
        <f t="shared" si="244"/>
        <v>2.1797656653855133E-4</v>
      </c>
    </row>
    <row r="3108" spans="1:8">
      <c r="A3108" s="3" t="s">
        <v>3152</v>
      </c>
      <c r="B3108" s="1">
        <f t="shared" si="240"/>
        <v>6</v>
      </c>
      <c r="C3108" s="1">
        <f t="shared" si="241"/>
        <v>48744</v>
      </c>
      <c r="D3108" s="1">
        <f t="shared" si="242"/>
        <v>5763626</v>
      </c>
      <c r="F3108" s="1">
        <f t="shared" si="243"/>
        <v>5762378.153373695</v>
      </c>
      <c r="H3108" s="5">
        <f t="shared" si="244"/>
        <v>2.1650374717322417E-4</v>
      </c>
    </row>
    <row r="3109" spans="1:8">
      <c r="A3109" s="3" t="s">
        <v>3153</v>
      </c>
      <c r="B3109" s="1">
        <f t="shared" si="240"/>
        <v>6</v>
      </c>
      <c r="C3109" s="1">
        <f t="shared" si="241"/>
        <v>48724</v>
      </c>
      <c r="D3109" s="1">
        <f t="shared" si="242"/>
        <v>5766613</v>
      </c>
      <c r="F3109" s="1">
        <f t="shared" si="243"/>
        <v>5765389.9880184121</v>
      </c>
      <c r="H3109" s="5">
        <f t="shared" si="244"/>
        <v>2.1208497632628669E-4</v>
      </c>
    </row>
    <row r="3110" spans="1:8">
      <c r="A3110" s="3" t="s">
        <v>3154</v>
      </c>
      <c r="B3110" s="1">
        <f t="shared" si="240"/>
        <v>6</v>
      </c>
      <c r="C3110" s="1">
        <f t="shared" si="241"/>
        <v>48704</v>
      </c>
      <c r="D3110" s="1">
        <f t="shared" si="242"/>
        <v>5769601</v>
      </c>
      <c r="F3110" s="1">
        <f t="shared" si="243"/>
        <v>5768402.8238547798</v>
      </c>
      <c r="H3110" s="5">
        <f t="shared" si="244"/>
        <v>2.0767053826082173E-4</v>
      </c>
    </row>
    <row r="3111" spans="1:8">
      <c r="A3111" s="3" t="s">
        <v>3155</v>
      </c>
      <c r="B3111" s="1">
        <f t="shared" si="240"/>
        <v>6</v>
      </c>
      <c r="C3111" s="1">
        <f t="shared" si="241"/>
        <v>48684</v>
      </c>
      <c r="D3111" s="1">
        <f t="shared" si="242"/>
        <v>5772604</v>
      </c>
      <c r="F3111" s="1">
        <f t="shared" si="243"/>
        <v>5771416.6616269583</v>
      </c>
      <c r="H3111" s="5">
        <f t="shared" si="244"/>
        <v>2.0568505531328872E-4</v>
      </c>
    </row>
    <row r="3112" spans="1:8">
      <c r="A3112" s="3" t="s">
        <v>3156</v>
      </c>
      <c r="B3112" s="1">
        <f t="shared" si="240"/>
        <v>6</v>
      </c>
      <c r="C3112" s="1">
        <f t="shared" si="241"/>
        <v>48664</v>
      </c>
      <c r="D3112" s="1">
        <f t="shared" si="242"/>
        <v>5775591</v>
      </c>
      <c r="F3112" s="1">
        <f t="shared" si="243"/>
        <v>5774431.5020799572</v>
      </c>
      <c r="H3112" s="5">
        <f t="shared" si="244"/>
        <v>2.0075831547677721E-4</v>
      </c>
    </row>
    <row r="3113" spans="1:8">
      <c r="A3113" s="3" t="s">
        <v>3157</v>
      </c>
      <c r="B3113" s="1">
        <f t="shared" si="240"/>
        <v>6</v>
      </c>
      <c r="C3113" s="1">
        <f t="shared" si="241"/>
        <v>48644</v>
      </c>
      <c r="D3113" s="1">
        <f t="shared" si="242"/>
        <v>5778594</v>
      </c>
      <c r="F3113" s="1">
        <f t="shared" si="243"/>
        <v>5777447.3459596513</v>
      </c>
      <c r="H3113" s="5">
        <f t="shared" si="244"/>
        <v>1.984313208972141E-4</v>
      </c>
    </row>
    <row r="3114" spans="1:8">
      <c r="A3114" s="3" t="s">
        <v>3158</v>
      </c>
      <c r="B3114" s="1">
        <f t="shared" si="240"/>
        <v>6</v>
      </c>
      <c r="C3114" s="1">
        <f t="shared" si="241"/>
        <v>48624</v>
      </c>
      <c r="D3114" s="1">
        <f t="shared" si="242"/>
        <v>5781581</v>
      </c>
      <c r="F3114" s="1">
        <f t="shared" si="243"/>
        <v>5780464.1940127704</v>
      </c>
      <c r="H3114" s="5">
        <f t="shared" si="244"/>
        <v>1.9316619229749971E-4</v>
      </c>
    </row>
    <row r="3115" spans="1:8">
      <c r="A3115" s="3" t="s">
        <v>3159</v>
      </c>
      <c r="B3115" s="1">
        <f t="shared" si="240"/>
        <v>6</v>
      </c>
      <c r="C3115" s="1">
        <f t="shared" si="241"/>
        <v>48604</v>
      </c>
      <c r="D3115" s="1">
        <f t="shared" si="242"/>
        <v>5784569</v>
      </c>
      <c r="F3115" s="1">
        <f t="shared" si="243"/>
        <v>5783482.0469869217</v>
      </c>
      <c r="H3115" s="5">
        <f t="shared" si="244"/>
        <v>1.8790561804661845E-4</v>
      </c>
    </row>
    <row r="3116" spans="1:8">
      <c r="A3116" s="3" t="s">
        <v>3160</v>
      </c>
      <c r="B3116" s="1">
        <f t="shared" si="240"/>
        <v>6</v>
      </c>
      <c r="C3116" s="1">
        <f t="shared" si="241"/>
        <v>48584</v>
      </c>
      <c r="D3116" s="1">
        <f t="shared" si="242"/>
        <v>5787572</v>
      </c>
      <c r="F3116" s="1">
        <f t="shared" si="243"/>
        <v>5786500.9056305606</v>
      </c>
      <c r="H3116" s="5">
        <f t="shared" si="244"/>
        <v>1.850679990571881E-4</v>
      </c>
    </row>
    <row r="3117" spans="1:8">
      <c r="A3117" s="3" t="s">
        <v>3161</v>
      </c>
      <c r="B3117" s="1">
        <f t="shared" si="240"/>
        <v>6</v>
      </c>
      <c r="C3117" s="1">
        <f t="shared" si="241"/>
        <v>48564</v>
      </c>
      <c r="D3117" s="1">
        <f t="shared" si="242"/>
        <v>5790559</v>
      </c>
      <c r="F3117" s="1">
        <f t="shared" si="243"/>
        <v>5789520.770693019</v>
      </c>
      <c r="H3117" s="5">
        <f t="shared" si="244"/>
        <v>1.792969050105469E-4</v>
      </c>
    </row>
    <row r="3118" spans="1:8">
      <c r="A3118" s="3" t="s">
        <v>3162</v>
      </c>
      <c r="B3118" s="1">
        <f t="shared" si="240"/>
        <v>6</v>
      </c>
      <c r="C3118" s="1">
        <f t="shared" si="241"/>
        <v>48544</v>
      </c>
      <c r="D3118" s="1">
        <f t="shared" si="242"/>
        <v>5793547</v>
      </c>
      <c r="F3118" s="1">
        <f t="shared" si="243"/>
        <v>5792541.6429244876</v>
      </c>
      <c r="H3118" s="5">
        <f t="shared" si="244"/>
        <v>1.735304944470821E-4</v>
      </c>
    </row>
    <row r="3119" spans="1:8">
      <c r="A3119" s="3" t="s">
        <v>3163</v>
      </c>
      <c r="B3119" s="1">
        <f t="shared" si="240"/>
        <v>6</v>
      </c>
      <c r="C3119" s="1">
        <f t="shared" si="241"/>
        <v>48524</v>
      </c>
      <c r="D3119" s="1">
        <f t="shared" si="242"/>
        <v>5796549</v>
      </c>
      <c r="F3119" s="1">
        <f t="shared" si="243"/>
        <v>5795563.5230760369</v>
      </c>
      <c r="H3119" s="5">
        <f t="shared" si="244"/>
        <v>1.7001097100413626E-4</v>
      </c>
    </row>
    <row r="3120" spans="1:8">
      <c r="A3120" s="3" t="s">
        <v>3164</v>
      </c>
      <c r="B3120" s="1">
        <f t="shared" si="240"/>
        <v>6</v>
      </c>
      <c r="C3120" s="1">
        <f t="shared" si="241"/>
        <v>48504</v>
      </c>
      <c r="D3120" s="1">
        <f t="shared" si="242"/>
        <v>5799537</v>
      </c>
      <c r="F3120" s="1">
        <f t="shared" si="243"/>
        <v>5798586.4118995965</v>
      </c>
      <c r="H3120" s="5">
        <f t="shared" si="244"/>
        <v>1.6390758441640207E-4</v>
      </c>
    </row>
    <row r="3121" spans="1:8">
      <c r="A3121" s="3" t="s">
        <v>3165</v>
      </c>
      <c r="B3121" s="1">
        <f t="shared" si="240"/>
        <v>6</v>
      </c>
      <c r="C3121" s="1">
        <f t="shared" si="241"/>
        <v>48484</v>
      </c>
      <c r="D3121" s="1">
        <f t="shared" si="242"/>
        <v>5802540</v>
      </c>
      <c r="F3121" s="1">
        <f t="shared" si="243"/>
        <v>5801610.3101479765</v>
      </c>
      <c r="H3121" s="5">
        <f t="shared" si="244"/>
        <v>1.6022118796656245E-4</v>
      </c>
    </row>
    <row r="3122" spans="1:8">
      <c r="A3122" s="3" t="s">
        <v>3166</v>
      </c>
      <c r="B3122" s="1">
        <f t="shared" si="240"/>
        <v>6</v>
      </c>
      <c r="C3122" s="1">
        <f t="shared" si="241"/>
        <v>48464</v>
      </c>
      <c r="D3122" s="1">
        <f t="shared" si="242"/>
        <v>5805527</v>
      </c>
      <c r="F3122" s="1">
        <f t="shared" si="243"/>
        <v>5804635.218574849</v>
      </c>
      <c r="H3122" s="5">
        <f t="shared" si="244"/>
        <v>1.5360903930875571E-4</v>
      </c>
    </row>
    <row r="3123" spans="1:8">
      <c r="A3123" s="3" t="s">
        <v>3167</v>
      </c>
      <c r="B3123" s="1">
        <f t="shared" si="240"/>
        <v>6</v>
      </c>
      <c r="C3123" s="1">
        <f t="shared" si="241"/>
        <v>48444</v>
      </c>
      <c r="D3123" s="1">
        <f t="shared" si="242"/>
        <v>5808515</v>
      </c>
      <c r="F3123" s="1">
        <f t="shared" si="243"/>
        <v>5807661.1379347723</v>
      </c>
      <c r="H3123" s="5">
        <f t="shared" si="244"/>
        <v>1.4700178362760571E-4</v>
      </c>
    </row>
    <row r="3124" spans="1:8">
      <c r="A3124" s="3" t="s">
        <v>3168</v>
      </c>
      <c r="B3124" s="1">
        <f t="shared" si="240"/>
        <v>6</v>
      </c>
      <c r="C3124" s="1">
        <f t="shared" si="241"/>
        <v>48424</v>
      </c>
      <c r="D3124" s="1">
        <f t="shared" si="242"/>
        <v>5811518</v>
      </c>
      <c r="F3124" s="1">
        <f t="shared" si="243"/>
        <v>5810688.0689831646</v>
      </c>
      <c r="H3124" s="5">
        <f t="shared" si="244"/>
        <v>1.4280795772040697E-4</v>
      </c>
    </row>
    <row r="3125" spans="1:8">
      <c r="A3125" s="3" t="s">
        <v>3169</v>
      </c>
      <c r="B3125" s="1">
        <f t="shared" si="240"/>
        <v>6</v>
      </c>
      <c r="C3125" s="1">
        <f t="shared" si="241"/>
        <v>48404</v>
      </c>
      <c r="D3125" s="1">
        <f t="shared" si="242"/>
        <v>5814505</v>
      </c>
      <c r="F3125" s="1">
        <f t="shared" si="243"/>
        <v>5813716.0124763427</v>
      </c>
      <c r="H3125" s="5">
        <f t="shared" si="244"/>
        <v>1.356929822327558E-4</v>
      </c>
    </row>
    <row r="3126" spans="1:8">
      <c r="A3126" s="3" t="s">
        <v>3170</v>
      </c>
      <c r="B3126" s="1">
        <f t="shared" si="240"/>
        <v>6</v>
      </c>
      <c r="C3126" s="1">
        <f t="shared" si="241"/>
        <v>48384</v>
      </c>
      <c r="D3126" s="1">
        <f t="shared" si="242"/>
        <v>5817508</v>
      </c>
      <c r="F3126" s="1">
        <f t="shared" si="243"/>
        <v>5816744.9691714821</v>
      </c>
      <c r="H3126" s="5">
        <f t="shared" si="244"/>
        <v>1.3116111374799342E-4</v>
      </c>
    </row>
    <row r="3127" spans="1:8">
      <c r="A3127" s="3" t="s">
        <v>3171</v>
      </c>
      <c r="B3127" s="1">
        <f t="shared" si="240"/>
        <v>6</v>
      </c>
      <c r="C3127" s="1">
        <f t="shared" si="241"/>
        <v>48364</v>
      </c>
      <c r="D3127" s="1">
        <f t="shared" si="242"/>
        <v>5820495</v>
      </c>
      <c r="F3127" s="1">
        <f t="shared" si="243"/>
        <v>5819774.9398266384</v>
      </c>
      <c r="H3127" s="5">
        <f t="shared" si="244"/>
        <v>1.2371115744649934E-4</v>
      </c>
    </row>
    <row r="3128" spans="1:8">
      <c r="A3128" s="3" t="s">
        <v>3172</v>
      </c>
      <c r="B3128" s="1">
        <f t="shared" si="240"/>
        <v>6</v>
      </c>
      <c r="C3128" s="1">
        <f t="shared" si="241"/>
        <v>48344</v>
      </c>
      <c r="D3128" s="1">
        <f t="shared" si="242"/>
        <v>5823483</v>
      </c>
      <c r="F3128" s="1">
        <f t="shared" si="243"/>
        <v>5822805.9252007725</v>
      </c>
      <c r="H3128" s="5">
        <f t="shared" si="244"/>
        <v>1.1626629617147131E-4</v>
      </c>
    </row>
    <row r="3129" spans="1:8">
      <c r="A3129" s="3" t="s">
        <v>3173</v>
      </c>
      <c r="B3129" s="1">
        <f t="shared" si="240"/>
        <v>6</v>
      </c>
      <c r="C3129" s="1">
        <f t="shared" si="241"/>
        <v>48324</v>
      </c>
      <c r="D3129" s="1">
        <f t="shared" si="242"/>
        <v>5826486</v>
      </c>
      <c r="F3129" s="1">
        <f t="shared" si="243"/>
        <v>5825837.9260536926</v>
      </c>
      <c r="H3129" s="5">
        <f t="shared" si="244"/>
        <v>1.1122895452034268E-4</v>
      </c>
    </row>
    <row r="3130" spans="1:8">
      <c r="A3130" s="3" t="s">
        <v>3174</v>
      </c>
      <c r="B3130" s="1">
        <f t="shared" si="240"/>
        <v>6</v>
      </c>
      <c r="C3130" s="1">
        <f t="shared" si="241"/>
        <v>48304</v>
      </c>
      <c r="D3130" s="1">
        <f t="shared" si="242"/>
        <v>5829473</v>
      </c>
      <c r="F3130" s="1">
        <f t="shared" si="243"/>
        <v>5828870.9431461124</v>
      </c>
      <c r="H3130" s="5">
        <f t="shared" si="244"/>
        <v>1.0327809287179562E-4</v>
      </c>
    </row>
    <row r="3131" spans="1:8">
      <c r="A3131" s="3" t="s">
        <v>3175</v>
      </c>
      <c r="B3131" s="1">
        <f t="shared" si="240"/>
        <v>6</v>
      </c>
      <c r="C3131" s="1">
        <f t="shared" si="241"/>
        <v>48284</v>
      </c>
      <c r="D3131" s="1">
        <f t="shared" si="242"/>
        <v>5832461</v>
      </c>
      <c r="F3131" s="1">
        <f t="shared" si="243"/>
        <v>5831904.977239633</v>
      </c>
      <c r="H3131" s="5">
        <f t="shared" si="244"/>
        <v>9.5332443777510211E-5</v>
      </c>
    </row>
    <row r="3132" spans="1:8">
      <c r="A3132" s="3" t="s">
        <v>3176</v>
      </c>
      <c r="B3132" s="1">
        <f t="shared" si="240"/>
        <v>6</v>
      </c>
      <c r="C3132" s="1">
        <f t="shared" si="241"/>
        <v>48264</v>
      </c>
      <c r="D3132" s="1">
        <f t="shared" si="242"/>
        <v>5835463</v>
      </c>
      <c r="F3132" s="1">
        <f t="shared" si="243"/>
        <v>5834940.0290967226</v>
      </c>
      <c r="H3132" s="5">
        <f t="shared" si="244"/>
        <v>8.9619436071721671E-5</v>
      </c>
    </row>
    <row r="3133" spans="1:8">
      <c r="A3133" s="3" t="s">
        <v>3177</v>
      </c>
      <c r="B3133" s="1">
        <f t="shared" si="240"/>
        <v>6</v>
      </c>
      <c r="C3133" s="1">
        <f t="shared" si="241"/>
        <v>48244</v>
      </c>
      <c r="D3133" s="1">
        <f t="shared" si="242"/>
        <v>5838451</v>
      </c>
      <c r="F3133" s="1">
        <f t="shared" si="243"/>
        <v>5837976.0994807621</v>
      </c>
      <c r="H3133" s="5">
        <f t="shared" si="244"/>
        <v>8.1340156702154999E-5</v>
      </c>
    </row>
    <row r="3134" spans="1:8">
      <c r="A3134" s="3" t="s">
        <v>3178</v>
      </c>
      <c r="B3134" s="1">
        <f t="shared" si="240"/>
        <v>6</v>
      </c>
      <c r="C3134" s="1">
        <f t="shared" si="241"/>
        <v>48224</v>
      </c>
      <c r="D3134" s="1">
        <f t="shared" si="242"/>
        <v>5841454</v>
      </c>
      <c r="F3134" s="1">
        <f t="shared" si="243"/>
        <v>5841013.189156007</v>
      </c>
      <c r="H3134" s="5">
        <f t="shared" si="244"/>
        <v>7.5462520802693699E-5</v>
      </c>
    </row>
    <row r="3135" spans="1:8">
      <c r="A3135" s="3" t="s">
        <v>3179</v>
      </c>
      <c r="B3135" s="1">
        <f t="shared" si="240"/>
        <v>6</v>
      </c>
      <c r="C3135" s="1">
        <f t="shared" si="241"/>
        <v>48204</v>
      </c>
      <c r="D3135" s="1">
        <f t="shared" si="242"/>
        <v>5844441</v>
      </c>
      <c r="F3135" s="1">
        <f t="shared" si="243"/>
        <v>5844051.2988875946</v>
      </c>
      <c r="H3135" s="5">
        <f t="shared" si="244"/>
        <v>6.6678936857331094E-5</v>
      </c>
    </row>
    <row r="3136" spans="1:8">
      <c r="A3136" s="3" t="s">
        <v>3180</v>
      </c>
      <c r="B3136" s="1">
        <f t="shared" si="240"/>
        <v>6</v>
      </c>
      <c r="C3136" s="1">
        <f t="shared" si="241"/>
        <v>48184</v>
      </c>
      <c r="D3136" s="1">
        <f t="shared" si="242"/>
        <v>5847429</v>
      </c>
      <c r="F3136" s="1">
        <f t="shared" si="243"/>
        <v>5847090.4294415815</v>
      </c>
      <c r="H3136" s="5">
        <f t="shared" si="244"/>
        <v>5.790075577121497E-5</v>
      </c>
    </row>
    <row r="3137" spans="1:8">
      <c r="A3137" s="3" t="s">
        <v>3181</v>
      </c>
      <c r="B3137" s="1">
        <f t="shared" si="240"/>
        <v>6</v>
      </c>
      <c r="C3137" s="1">
        <f t="shared" si="241"/>
        <v>48164</v>
      </c>
      <c r="D3137" s="1">
        <f t="shared" si="242"/>
        <v>5850431</v>
      </c>
      <c r="F3137" s="1">
        <f t="shared" si="243"/>
        <v>5850130.5815848885</v>
      </c>
      <c r="H3137" s="5">
        <f t="shared" si="244"/>
        <v>5.1349792025833582E-5</v>
      </c>
    </row>
    <row r="3138" spans="1:8">
      <c r="A3138" s="3" t="s">
        <v>3182</v>
      </c>
      <c r="B3138" s="1">
        <f t="shared" si="240"/>
        <v>6</v>
      </c>
      <c r="C3138" s="1">
        <f t="shared" si="241"/>
        <v>48144</v>
      </c>
      <c r="D3138" s="1">
        <f t="shared" si="242"/>
        <v>5853419</v>
      </c>
      <c r="F3138" s="1">
        <f t="shared" si="243"/>
        <v>5853171.7560853558</v>
      </c>
      <c r="H3138" s="5">
        <f t="shared" si="244"/>
        <v>4.2239230549570069E-5</v>
      </c>
    </row>
    <row r="3139" spans="1:8">
      <c r="A3139" s="3" t="s">
        <v>3183</v>
      </c>
      <c r="B3139" s="1">
        <f t="shared" si="240"/>
        <v>6</v>
      </c>
      <c r="C3139" s="1">
        <f t="shared" si="241"/>
        <v>48124</v>
      </c>
      <c r="D3139" s="1">
        <f t="shared" si="242"/>
        <v>5856422</v>
      </c>
      <c r="F3139" s="1">
        <f t="shared" si="243"/>
        <v>5856213.9537117016</v>
      </c>
      <c r="H3139" s="5">
        <f t="shared" si="244"/>
        <v>3.5524470111348356E-5</v>
      </c>
    </row>
    <row r="3140" spans="1:8">
      <c r="A3140" s="3" t="s">
        <v>3184</v>
      </c>
      <c r="B3140" s="1">
        <f t="shared" ref="B3140:B3203" si="245">IF(ISERROR(SEARCH(" ",A3140)), 0, SEARCH(" ",A3140))</f>
        <v>6</v>
      </c>
      <c r="C3140" s="1">
        <f t="shared" ref="C3140:C3203" si="246">IF(0=B3140,-1,LEFT(A3140,B3140-1)+0)</f>
        <v>48104</v>
      </c>
      <c r="D3140" s="1">
        <f t="shared" ref="D3140:D3203" si="247">IF(B3140=0,-1,RIGHT(A3140,LEN(A3140)-B3140)+0)</f>
        <v>5859409</v>
      </c>
      <c r="F3140" s="1">
        <f t="shared" ref="F3140:F3203" si="248">IF(C3140&lt;0,443300000,44330*(1-POWER(C3140/$A$1,1/5.255))*1000)</f>
        <v>5859257.1752335494</v>
      </c>
      <c r="H3140" s="5">
        <f t="shared" ref="H3140:H3203" si="249">IF(D3140&gt;0,ABS((F3140-D3140)/D3140),0)</f>
        <v>2.5911276453062346E-5</v>
      </c>
    </row>
    <row r="3141" spans="1:8">
      <c r="A3141" s="3" t="s">
        <v>3185</v>
      </c>
      <c r="B3141" s="1">
        <f t="shared" si="245"/>
        <v>6</v>
      </c>
      <c r="C3141" s="1">
        <f t="shared" si="246"/>
        <v>48084</v>
      </c>
      <c r="D3141" s="1">
        <f t="shared" si="247"/>
        <v>5862397</v>
      </c>
      <c r="F3141" s="1">
        <f t="shared" si="248"/>
        <v>5862301.4214214329</v>
      </c>
      <c r="H3141" s="5">
        <f t="shared" si="249"/>
        <v>1.6303668715566746E-5</v>
      </c>
    </row>
    <row r="3142" spans="1:8">
      <c r="A3142" s="3" t="s">
        <v>3186</v>
      </c>
      <c r="B3142" s="1">
        <f t="shared" si="245"/>
        <v>6</v>
      </c>
      <c r="C3142" s="1">
        <f t="shared" si="246"/>
        <v>48064</v>
      </c>
      <c r="D3142" s="1">
        <f t="shared" si="247"/>
        <v>5865400</v>
      </c>
      <c r="F3142" s="1">
        <f t="shared" si="248"/>
        <v>5865346.6930467552</v>
      </c>
      <c r="H3142" s="5">
        <f t="shared" si="249"/>
        <v>9.088374747645955E-6</v>
      </c>
    </row>
    <row r="3143" spans="1:8">
      <c r="A3143" s="3" t="s">
        <v>3187</v>
      </c>
      <c r="B3143" s="1">
        <f t="shared" si="245"/>
        <v>6</v>
      </c>
      <c r="C3143" s="1">
        <f t="shared" si="246"/>
        <v>48044</v>
      </c>
      <c r="D3143" s="1">
        <f t="shared" si="247"/>
        <v>5868410</v>
      </c>
      <c r="F3143" s="1">
        <f t="shared" si="248"/>
        <v>5868392.9908818631</v>
      </c>
      <c r="H3143" s="5">
        <f t="shared" si="249"/>
        <v>2.8984202087021591E-6</v>
      </c>
    </row>
    <row r="3144" spans="1:8">
      <c r="A3144" s="3" t="s">
        <v>3188</v>
      </c>
      <c r="B3144" s="1">
        <f t="shared" si="245"/>
        <v>6</v>
      </c>
      <c r="C3144" s="1">
        <f t="shared" si="246"/>
        <v>48024</v>
      </c>
      <c r="D3144" s="1">
        <f t="shared" si="247"/>
        <v>5871504</v>
      </c>
      <c r="F3144" s="1">
        <f t="shared" si="248"/>
        <v>5871440.3156999648</v>
      </c>
      <c r="H3144" s="5">
        <f t="shared" si="249"/>
        <v>1.0846335118776768E-5</v>
      </c>
    </row>
    <row r="3145" spans="1:8">
      <c r="A3145" s="3" t="s">
        <v>3189</v>
      </c>
      <c r="B3145" s="1">
        <f t="shared" si="245"/>
        <v>6</v>
      </c>
      <c r="C3145" s="1">
        <f t="shared" si="246"/>
        <v>48004</v>
      </c>
      <c r="D3145" s="1">
        <f t="shared" si="247"/>
        <v>5874614</v>
      </c>
      <c r="F3145" s="1">
        <f t="shared" si="248"/>
        <v>5874488.6682752091</v>
      </c>
      <c r="H3145" s="5">
        <f t="shared" si="249"/>
        <v>2.1334461258366293E-5</v>
      </c>
    </row>
    <row r="3146" spans="1:8">
      <c r="A3146" s="3" t="s">
        <v>3190</v>
      </c>
      <c r="B3146" s="1">
        <f t="shared" si="245"/>
        <v>6</v>
      </c>
      <c r="C3146" s="1">
        <f t="shared" si="246"/>
        <v>47984</v>
      </c>
      <c r="D3146" s="1">
        <f t="shared" si="247"/>
        <v>5877708</v>
      </c>
      <c r="F3146" s="1">
        <f t="shared" si="248"/>
        <v>5877538.0493826317</v>
      </c>
      <c r="H3146" s="5">
        <f t="shared" si="249"/>
        <v>2.8914436948608715E-5</v>
      </c>
    </row>
    <row r="3147" spans="1:8">
      <c r="A3147" s="3" t="s">
        <v>3191</v>
      </c>
      <c r="B3147" s="1">
        <f t="shared" si="245"/>
        <v>6</v>
      </c>
      <c r="C3147" s="1">
        <f t="shared" si="246"/>
        <v>47964</v>
      </c>
      <c r="D3147" s="1">
        <f t="shared" si="247"/>
        <v>5880817</v>
      </c>
      <c r="F3147" s="1">
        <f t="shared" si="248"/>
        <v>5880588.4597981796</v>
      </c>
      <c r="H3147" s="5">
        <f t="shared" si="249"/>
        <v>3.886198156147915E-5</v>
      </c>
    </row>
    <row r="3148" spans="1:8">
      <c r="A3148" s="3" t="s">
        <v>3192</v>
      </c>
      <c r="B3148" s="1">
        <f t="shared" si="245"/>
        <v>6</v>
      </c>
      <c r="C3148" s="1">
        <f t="shared" si="246"/>
        <v>47944</v>
      </c>
      <c r="D3148" s="1">
        <f t="shared" si="247"/>
        <v>5883911</v>
      </c>
      <c r="F3148" s="1">
        <f t="shared" si="248"/>
        <v>5883639.90029871</v>
      </c>
      <c r="H3148" s="5">
        <f t="shared" si="249"/>
        <v>4.6074745401488715E-5</v>
      </c>
    </row>
    <row r="3149" spans="1:8">
      <c r="A3149" s="3" t="s">
        <v>3193</v>
      </c>
      <c r="B3149" s="1">
        <f t="shared" si="245"/>
        <v>6</v>
      </c>
      <c r="C3149" s="1">
        <f t="shared" si="246"/>
        <v>47924</v>
      </c>
      <c r="D3149" s="1">
        <f t="shared" si="247"/>
        <v>5887005</v>
      </c>
      <c r="F3149" s="1">
        <f t="shared" si="248"/>
        <v>5886692.3716619927</v>
      </c>
      <c r="H3149" s="5">
        <f t="shared" si="249"/>
        <v>5.3104819514720372E-5</v>
      </c>
    </row>
    <row r="3150" spans="1:8">
      <c r="A3150" s="3" t="s">
        <v>3194</v>
      </c>
      <c r="B3150" s="1">
        <f t="shared" si="245"/>
        <v>6</v>
      </c>
      <c r="C3150" s="1">
        <f t="shared" si="246"/>
        <v>47904</v>
      </c>
      <c r="D3150" s="1">
        <f t="shared" si="247"/>
        <v>5890115</v>
      </c>
      <c r="F3150" s="1">
        <f t="shared" si="248"/>
        <v>5889745.8746667067</v>
      </c>
      <c r="H3150" s="5">
        <f t="shared" si="249"/>
        <v>6.2668612292517392E-5</v>
      </c>
    </row>
    <row r="3151" spans="1:8">
      <c r="A3151" s="3" t="s">
        <v>3195</v>
      </c>
      <c r="B3151" s="1">
        <f t="shared" si="245"/>
        <v>6</v>
      </c>
      <c r="C3151" s="1">
        <f t="shared" si="246"/>
        <v>47884</v>
      </c>
      <c r="D3151" s="1">
        <f t="shared" si="247"/>
        <v>5893209</v>
      </c>
      <c r="F3151" s="1">
        <f t="shared" si="248"/>
        <v>5892800.4100924395</v>
      </c>
      <c r="H3151" s="5">
        <f t="shared" si="249"/>
        <v>6.9332329391422822E-5</v>
      </c>
    </row>
    <row r="3152" spans="1:8">
      <c r="A3152" s="3" t="s">
        <v>3196</v>
      </c>
      <c r="B3152" s="1">
        <f t="shared" si="245"/>
        <v>6</v>
      </c>
      <c r="C3152" s="1">
        <f t="shared" si="246"/>
        <v>47864</v>
      </c>
      <c r="D3152" s="1">
        <f t="shared" si="247"/>
        <v>5896319</v>
      </c>
      <c r="F3152" s="1">
        <f t="shared" si="248"/>
        <v>5895855.9787197132</v>
      </c>
      <c r="H3152" s="5">
        <f t="shared" si="249"/>
        <v>7.8527176071517435E-5</v>
      </c>
    </row>
    <row r="3153" spans="1:8">
      <c r="A3153" s="3" t="s">
        <v>3197</v>
      </c>
      <c r="B3153" s="1">
        <f t="shared" si="245"/>
        <v>6</v>
      </c>
      <c r="C3153" s="1">
        <f t="shared" si="246"/>
        <v>47844</v>
      </c>
      <c r="D3153" s="1">
        <f t="shared" si="247"/>
        <v>5899412</v>
      </c>
      <c r="F3153" s="1">
        <f t="shared" si="248"/>
        <v>5898912.5813299399</v>
      </c>
      <c r="H3153" s="5">
        <f t="shared" si="249"/>
        <v>8.4655669083649876E-5</v>
      </c>
    </row>
    <row r="3154" spans="1:8">
      <c r="A3154" s="3" t="s">
        <v>3198</v>
      </c>
      <c r="B3154" s="1">
        <f t="shared" si="245"/>
        <v>6</v>
      </c>
      <c r="C3154" s="1">
        <f t="shared" si="246"/>
        <v>47824</v>
      </c>
      <c r="D3154" s="1">
        <f t="shared" si="247"/>
        <v>5902506</v>
      </c>
      <c r="F3154" s="1">
        <f t="shared" si="248"/>
        <v>5901970.2187054623</v>
      </c>
      <c r="H3154" s="5">
        <f t="shared" si="249"/>
        <v>9.0771833952851236E-5</v>
      </c>
    </row>
    <row r="3155" spans="1:8">
      <c r="A3155" s="3" t="s">
        <v>3199</v>
      </c>
      <c r="B3155" s="1">
        <f t="shared" si="245"/>
        <v>6</v>
      </c>
      <c r="C3155" s="1">
        <f t="shared" si="246"/>
        <v>47804</v>
      </c>
      <c r="D3155" s="1">
        <f t="shared" si="247"/>
        <v>5905616</v>
      </c>
      <c r="F3155" s="1">
        <f t="shared" si="248"/>
        <v>5905028.8916295553</v>
      </c>
      <c r="H3155" s="5">
        <f t="shared" si="249"/>
        <v>9.9415263444954324E-5</v>
      </c>
    </row>
    <row r="3156" spans="1:8">
      <c r="A3156" s="3" t="s">
        <v>3200</v>
      </c>
      <c r="B3156" s="1">
        <f t="shared" si="245"/>
        <v>6</v>
      </c>
      <c r="C3156" s="1">
        <f t="shared" si="246"/>
        <v>47784</v>
      </c>
      <c r="D3156" s="1">
        <f t="shared" si="247"/>
        <v>5908710</v>
      </c>
      <c r="F3156" s="1">
        <f t="shared" si="248"/>
        <v>5908088.6008863896</v>
      </c>
      <c r="H3156" s="5">
        <f t="shared" si="249"/>
        <v>1.0516662919831686E-4</v>
      </c>
    </row>
    <row r="3157" spans="1:8">
      <c r="A3157" s="3" t="s">
        <v>3201</v>
      </c>
      <c r="B3157" s="1">
        <f t="shared" si="245"/>
        <v>6</v>
      </c>
      <c r="C3157" s="1">
        <f t="shared" si="246"/>
        <v>47764</v>
      </c>
      <c r="D3157" s="1">
        <f t="shared" si="247"/>
        <v>5911804</v>
      </c>
      <c r="F3157" s="1">
        <f t="shared" si="248"/>
        <v>5911149.3472610796</v>
      </c>
      <c r="H3157" s="5">
        <f t="shared" si="249"/>
        <v>1.1073654318045947E-4</v>
      </c>
    </row>
    <row r="3158" spans="1:8">
      <c r="A3158" s="3" t="s">
        <v>3202</v>
      </c>
      <c r="B3158" s="1">
        <f t="shared" si="245"/>
        <v>6</v>
      </c>
      <c r="C3158" s="1">
        <f t="shared" si="246"/>
        <v>47744</v>
      </c>
      <c r="D3158" s="1">
        <f t="shared" si="247"/>
        <v>5914914</v>
      </c>
      <c r="F3158" s="1">
        <f t="shared" si="248"/>
        <v>5914211.1315396521</v>
      </c>
      <c r="H3158" s="5">
        <f t="shared" si="249"/>
        <v>1.1882986977458606E-4</v>
      </c>
    </row>
    <row r="3159" spans="1:8">
      <c r="A3159" s="3" t="s">
        <v>3203</v>
      </c>
      <c r="B3159" s="1">
        <f t="shared" si="245"/>
        <v>6</v>
      </c>
      <c r="C3159" s="1">
        <f t="shared" si="246"/>
        <v>47724</v>
      </c>
      <c r="D3159" s="1">
        <f t="shared" si="247"/>
        <v>5918007</v>
      </c>
      <c r="F3159" s="1">
        <f t="shared" si="248"/>
        <v>5917273.954509058</v>
      </c>
      <c r="H3159" s="5">
        <f t="shared" si="249"/>
        <v>1.2386695232735685E-4</v>
      </c>
    </row>
    <row r="3160" spans="1:8">
      <c r="A3160" s="3" t="s">
        <v>3204</v>
      </c>
      <c r="B3160" s="1">
        <f t="shared" si="245"/>
        <v>6</v>
      </c>
      <c r="C3160" s="1">
        <f t="shared" si="246"/>
        <v>47704</v>
      </c>
      <c r="D3160" s="1">
        <f t="shared" si="247"/>
        <v>5921117</v>
      </c>
      <c r="F3160" s="1">
        <f t="shared" si="248"/>
        <v>5920337.8169571832</v>
      </c>
      <c r="H3160" s="5">
        <f t="shared" si="249"/>
        <v>1.3159392777018555E-4</v>
      </c>
    </row>
    <row r="3161" spans="1:8">
      <c r="A3161" s="3" t="s">
        <v>3205</v>
      </c>
      <c r="B3161" s="1">
        <f t="shared" si="245"/>
        <v>6</v>
      </c>
      <c r="C3161" s="1">
        <f t="shared" si="246"/>
        <v>47684</v>
      </c>
      <c r="D3161" s="1">
        <f t="shared" si="247"/>
        <v>5924211</v>
      </c>
      <c r="F3161" s="1">
        <f t="shared" si="248"/>
        <v>5923402.7196728354</v>
      </c>
      <c r="H3161" s="5">
        <f t="shared" si="249"/>
        <v>1.3643678916307471E-4</v>
      </c>
    </row>
    <row r="3162" spans="1:8">
      <c r="A3162" s="3" t="s">
        <v>3206</v>
      </c>
      <c r="B3162" s="1">
        <f t="shared" si="245"/>
        <v>6</v>
      </c>
      <c r="C3162" s="1">
        <f t="shared" si="246"/>
        <v>47664</v>
      </c>
      <c r="D3162" s="1">
        <f t="shared" si="247"/>
        <v>5927305</v>
      </c>
      <c r="F3162" s="1">
        <f t="shared" si="248"/>
        <v>5926468.6634457577</v>
      </c>
      <c r="H3162" s="5">
        <f t="shared" si="249"/>
        <v>1.4109895715545226E-4</v>
      </c>
    </row>
    <row r="3163" spans="1:8">
      <c r="A3163" s="3" t="s">
        <v>3207</v>
      </c>
      <c r="B3163" s="1">
        <f t="shared" si="245"/>
        <v>6</v>
      </c>
      <c r="C3163" s="1">
        <f t="shared" si="246"/>
        <v>47644</v>
      </c>
      <c r="D3163" s="1">
        <f t="shared" si="247"/>
        <v>5930415</v>
      </c>
      <c r="F3163" s="1">
        <f t="shared" si="248"/>
        <v>5929535.6490666168</v>
      </c>
      <c r="H3163" s="5">
        <f t="shared" si="249"/>
        <v>1.4827814468013097E-4</v>
      </c>
    </row>
    <row r="3164" spans="1:8">
      <c r="A3164" s="3" t="s">
        <v>3208</v>
      </c>
      <c r="B3164" s="1">
        <f t="shared" si="245"/>
        <v>6</v>
      </c>
      <c r="C3164" s="1">
        <f t="shared" si="246"/>
        <v>47624</v>
      </c>
      <c r="D3164" s="1">
        <f t="shared" si="247"/>
        <v>5933509</v>
      </c>
      <c r="F3164" s="1">
        <f t="shared" si="248"/>
        <v>5932603.677327022</v>
      </c>
      <c r="H3164" s="5">
        <f t="shared" si="249"/>
        <v>1.5257795563772527E-4</v>
      </c>
    </row>
    <row r="3165" spans="1:8">
      <c r="A3165" s="3" t="s">
        <v>3209</v>
      </c>
      <c r="B3165" s="1">
        <f t="shared" si="245"/>
        <v>6</v>
      </c>
      <c r="C3165" s="1">
        <f t="shared" si="246"/>
        <v>47604</v>
      </c>
      <c r="D3165" s="1">
        <f t="shared" si="247"/>
        <v>5936618</v>
      </c>
      <c r="F3165" s="1">
        <f t="shared" si="248"/>
        <v>5935672.7490194999</v>
      </c>
      <c r="H3165" s="5">
        <f t="shared" si="249"/>
        <v>1.5922381741593141E-4</v>
      </c>
    </row>
    <row r="3166" spans="1:8">
      <c r="A3166" s="3" t="s">
        <v>3210</v>
      </c>
      <c r="B3166" s="1">
        <f t="shared" si="245"/>
        <v>6</v>
      </c>
      <c r="C3166" s="1">
        <f t="shared" si="246"/>
        <v>47584</v>
      </c>
      <c r="D3166" s="1">
        <f t="shared" si="247"/>
        <v>5939712</v>
      </c>
      <c r="F3166" s="1">
        <f t="shared" si="248"/>
        <v>5938742.8649375355</v>
      </c>
      <c r="H3166" s="5">
        <f t="shared" si="249"/>
        <v>1.6316196180294818E-4</v>
      </c>
    </row>
    <row r="3167" spans="1:8">
      <c r="A3167" s="3" t="s">
        <v>3211</v>
      </c>
      <c r="B3167" s="1">
        <f t="shared" si="245"/>
        <v>6</v>
      </c>
      <c r="C3167" s="1">
        <f t="shared" si="246"/>
        <v>47564</v>
      </c>
      <c r="D3167" s="1">
        <f t="shared" si="247"/>
        <v>5942806</v>
      </c>
      <c r="F3167" s="1">
        <f t="shared" si="248"/>
        <v>5941814.0258755349</v>
      </c>
      <c r="H3167" s="5">
        <f t="shared" si="249"/>
        <v>1.6692015934310117E-4</v>
      </c>
    </row>
    <row r="3168" spans="1:8">
      <c r="A3168" s="3" t="s">
        <v>3212</v>
      </c>
      <c r="B3168" s="1">
        <f t="shared" si="245"/>
        <v>6</v>
      </c>
      <c r="C3168" s="1">
        <f t="shared" si="246"/>
        <v>47544</v>
      </c>
      <c r="D3168" s="1">
        <f t="shared" si="247"/>
        <v>5945916</v>
      </c>
      <c r="F3168" s="1">
        <f t="shared" si="248"/>
        <v>5944886.2326288484</v>
      </c>
      <c r="H3168" s="5">
        <f t="shared" si="249"/>
        <v>1.7318902102747438E-4</v>
      </c>
    </row>
    <row r="3169" spans="1:8">
      <c r="A3169" s="3" t="s">
        <v>3213</v>
      </c>
      <c r="B3169" s="1">
        <f t="shared" si="245"/>
        <v>6</v>
      </c>
      <c r="C3169" s="1">
        <f t="shared" si="246"/>
        <v>47524</v>
      </c>
      <c r="D3169" s="1">
        <f t="shared" si="247"/>
        <v>5949010</v>
      </c>
      <c r="F3169" s="1">
        <f t="shared" si="248"/>
        <v>5947959.4859937634</v>
      </c>
      <c r="H3169" s="5">
        <f t="shared" si="249"/>
        <v>1.7658635743368528E-4</v>
      </c>
    </row>
    <row r="3170" spans="1:8">
      <c r="A3170" s="3" t="s">
        <v>3214</v>
      </c>
      <c r="B3170" s="1">
        <f t="shared" si="245"/>
        <v>6</v>
      </c>
      <c r="C3170" s="1">
        <f t="shared" si="246"/>
        <v>47504</v>
      </c>
      <c r="D3170" s="1">
        <f t="shared" si="247"/>
        <v>5952104</v>
      </c>
      <c r="F3170" s="1">
        <f t="shared" si="248"/>
        <v>5951033.7867675181</v>
      </c>
      <c r="H3170" s="5">
        <f t="shared" si="249"/>
        <v>1.7980418898625632E-4</v>
      </c>
    </row>
    <row r="3171" spans="1:8">
      <c r="A3171" s="3" t="s">
        <v>3215</v>
      </c>
      <c r="B3171" s="1">
        <f t="shared" si="245"/>
        <v>6</v>
      </c>
      <c r="C3171" s="1">
        <f t="shared" si="246"/>
        <v>47484</v>
      </c>
      <c r="D3171" s="1">
        <f t="shared" si="247"/>
        <v>5955213</v>
      </c>
      <c r="F3171" s="1">
        <f t="shared" si="248"/>
        <v>5954109.1357482765</v>
      </c>
      <c r="H3171" s="5">
        <f t="shared" si="249"/>
        <v>1.8536100249034131E-4</v>
      </c>
    </row>
    <row r="3172" spans="1:8">
      <c r="A3172" s="3" t="s">
        <v>3216</v>
      </c>
      <c r="B3172" s="1">
        <f t="shared" si="245"/>
        <v>6</v>
      </c>
      <c r="C3172" s="1">
        <f t="shared" si="246"/>
        <v>47464</v>
      </c>
      <c r="D3172" s="1">
        <f t="shared" si="247"/>
        <v>5958307</v>
      </c>
      <c r="F3172" s="1">
        <f t="shared" si="248"/>
        <v>5957185.5337351663</v>
      </c>
      <c r="H3172" s="5">
        <f t="shared" si="249"/>
        <v>1.8821894622645261E-4</v>
      </c>
    </row>
    <row r="3173" spans="1:8">
      <c r="A3173" s="3" t="s">
        <v>3217</v>
      </c>
      <c r="B3173" s="1">
        <f t="shared" si="245"/>
        <v>6</v>
      </c>
      <c r="C3173" s="1">
        <f t="shared" si="246"/>
        <v>47444</v>
      </c>
      <c r="D3173" s="1">
        <f t="shared" si="247"/>
        <v>5961417</v>
      </c>
      <c r="F3173" s="1">
        <f t="shared" si="248"/>
        <v>5960262.9815282458</v>
      </c>
      <c r="H3173" s="5">
        <f t="shared" si="249"/>
        <v>1.9358123609775261E-4</v>
      </c>
    </row>
    <row r="3174" spans="1:8">
      <c r="A3174" s="3" t="s">
        <v>3218</v>
      </c>
      <c r="B3174" s="1">
        <f t="shared" si="245"/>
        <v>6</v>
      </c>
      <c r="C3174" s="1">
        <f t="shared" si="246"/>
        <v>47424</v>
      </c>
      <c r="D3174" s="1">
        <f t="shared" si="247"/>
        <v>5964511</v>
      </c>
      <c r="F3174" s="1">
        <f t="shared" si="248"/>
        <v>5963341.4799285391</v>
      </c>
      <c r="H3174" s="5">
        <f t="shared" si="249"/>
        <v>1.9607979119509804E-4</v>
      </c>
    </row>
    <row r="3175" spans="1:8">
      <c r="A3175" s="3" t="s">
        <v>3219</v>
      </c>
      <c r="B3175" s="1">
        <f t="shared" si="245"/>
        <v>6</v>
      </c>
      <c r="C3175" s="1">
        <f t="shared" si="246"/>
        <v>47404</v>
      </c>
      <c r="D3175" s="1">
        <f t="shared" si="247"/>
        <v>5967605</v>
      </c>
      <c r="F3175" s="1">
        <f t="shared" si="248"/>
        <v>5966421.0297379978</v>
      </c>
      <c r="H3175" s="5">
        <f t="shared" si="249"/>
        <v>1.9839956934183812E-4</v>
      </c>
    </row>
    <row r="3176" spans="1:8">
      <c r="A3176" s="3" t="s">
        <v>3220</v>
      </c>
      <c r="B3176" s="1">
        <f t="shared" si="245"/>
        <v>6</v>
      </c>
      <c r="C3176" s="1">
        <f t="shared" si="246"/>
        <v>47384</v>
      </c>
      <c r="D3176" s="1">
        <f t="shared" si="247"/>
        <v>5970714</v>
      </c>
      <c r="F3176" s="1">
        <f t="shared" si="248"/>
        <v>5969501.6317595402</v>
      </c>
      <c r="H3176" s="5">
        <f t="shared" si="249"/>
        <v>2.0305247252838139E-4</v>
      </c>
    </row>
    <row r="3177" spans="1:8">
      <c r="A3177" s="3" t="s">
        <v>3221</v>
      </c>
      <c r="B3177" s="1">
        <f t="shared" si="245"/>
        <v>6</v>
      </c>
      <c r="C3177" s="1">
        <f t="shared" si="246"/>
        <v>47364</v>
      </c>
      <c r="D3177" s="1">
        <f t="shared" si="247"/>
        <v>5973808</v>
      </c>
      <c r="F3177" s="1">
        <f t="shared" si="248"/>
        <v>5972583.2867970336</v>
      </c>
      <c r="H3177" s="5">
        <f t="shared" si="249"/>
        <v>2.0501382082691261E-4</v>
      </c>
    </row>
    <row r="3178" spans="1:8">
      <c r="A3178" s="3" t="s">
        <v>3222</v>
      </c>
      <c r="B3178" s="1">
        <f t="shared" si="245"/>
        <v>6</v>
      </c>
      <c r="C3178" s="1">
        <f t="shared" si="246"/>
        <v>47344</v>
      </c>
      <c r="D3178" s="1">
        <f t="shared" si="247"/>
        <v>5976918</v>
      </c>
      <c r="F3178" s="1">
        <f t="shared" si="248"/>
        <v>5975665.9956552973</v>
      </c>
      <c r="H3178" s="5">
        <f t="shared" si="249"/>
        <v>2.0947323431619747E-4</v>
      </c>
    </row>
    <row r="3179" spans="1:8">
      <c r="A3179" s="3" t="s">
        <v>3223</v>
      </c>
      <c r="B3179" s="1">
        <f t="shared" si="245"/>
        <v>6</v>
      </c>
      <c r="C3179" s="1">
        <f t="shared" si="246"/>
        <v>47324</v>
      </c>
      <c r="D3179" s="1">
        <f t="shared" si="247"/>
        <v>5980012</v>
      </c>
      <c r="F3179" s="1">
        <f t="shared" si="248"/>
        <v>5978749.7591401013</v>
      </c>
      <c r="H3179" s="5">
        <f t="shared" si="249"/>
        <v>2.1107664330752824E-4</v>
      </c>
    </row>
    <row r="3180" spans="1:8">
      <c r="A3180" s="3" t="s">
        <v>3224</v>
      </c>
      <c r="B3180" s="1">
        <f t="shared" si="245"/>
        <v>6</v>
      </c>
      <c r="C3180" s="1">
        <f t="shared" si="246"/>
        <v>47304</v>
      </c>
      <c r="D3180" s="1">
        <f t="shared" si="247"/>
        <v>5983106</v>
      </c>
      <c r="F3180" s="1">
        <f t="shared" si="248"/>
        <v>5981834.5780581897</v>
      </c>
      <c r="H3180" s="5">
        <f t="shared" si="249"/>
        <v>2.1250199174313266E-4</v>
      </c>
    </row>
    <row r="3181" spans="1:8">
      <c r="A3181" s="3" t="s">
        <v>3225</v>
      </c>
      <c r="B3181" s="1">
        <f t="shared" si="245"/>
        <v>6</v>
      </c>
      <c r="C3181" s="1">
        <f t="shared" si="246"/>
        <v>47284</v>
      </c>
      <c r="D3181" s="1">
        <f t="shared" si="247"/>
        <v>5986215</v>
      </c>
      <c r="F3181" s="1">
        <f t="shared" si="248"/>
        <v>5984920.4532172373</v>
      </c>
      <c r="H3181" s="5">
        <f t="shared" si="249"/>
        <v>2.1625464216750375E-4</v>
      </c>
    </row>
    <row r="3182" spans="1:8">
      <c r="A3182" s="3" t="s">
        <v>3226</v>
      </c>
      <c r="B3182" s="1">
        <f t="shared" si="245"/>
        <v>6</v>
      </c>
      <c r="C3182" s="1">
        <f t="shared" si="246"/>
        <v>47264</v>
      </c>
      <c r="D3182" s="1">
        <f t="shared" si="247"/>
        <v>5989309</v>
      </c>
      <c r="F3182" s="1">
        <f t="shared" si="248"/>
        <v>5988007.3854259076</v>
      </c>
      <c r="H3182" s="5">
        <f t="shared" si="249"/>
        <v>2.1732299570658992E-4</v>
      </c>
    </row>
    <row r="3183" spans="1:8">
      <c r="A3183" s="3" t="s">
        <v>3227</v>
      </c>
      <c r="B3183" s="1">
        <f t="shared" si="245"/>
        <v>6</v>
      </c>
      <c r="C3183" s="1">
        <f t="shared" si="246"/>
        <v>47244</v>
      </c>
      <c r="D3183" s="1">
        <f t="shared" si="247"/>
        <v>5992403</v>
      </c>
      <c r="F3183" s="1">
        <f t="shared" si="248"/>
        <v>5991095.3754938096</v>
      </c>
      <c r="H3183" s="5">
        <f t="shared" si="249"/>
        <v>2.1821371262754178E-4</v>
      </c>
    </row>
    <row r="3184" spans="1:8">
      <c r="A3184" s="3" t="s">
        <v>3228</v>
      </c>
      <c r="B3184" s="1">
        <f t="shared" si="245"/>
        <v>6</v>
      </c>
      <c r="C3184" s="1">
        <f t="shared" si="246"/>
        <v>47224</v>
      </c>
      <c r="D3184" s="1">
        <f t="shared" si="247"/>
        <v>5995513</v>
      </c>
      <c r="F3184" s="1">
        <f t="shared" si="248"/>
        <v>5994184.4242315153</v>
      </c>
      <c r="H3184" s="5">
        <f t="shared" si="249"/>
        <v>2.2159501088309442E-4</v>
      </c>
    </row>
    <row r="3185" spans="1:8">
      <c r="A3185" s="3" t="s">
        <v>3229</v>
      </c>
      <c r="B3185" s="1">
        <f t="shared" si="245"/>
        <v>6</v>
      </c>
      <c r="C3185" s="1">
        <f t="shared" si="246"/>
        <v>47204</v>
      </c>
      <c r="D3185" s="1">
        <f t="shared" si="247"/>
        <v>5998607</v>
      </c>
      <c r="F3185" s="1">
        <f t="shared" si="248"/>
        <v>5997274.5324505651</v>
      </c>
      <c r="H3185" s="5">
        <f t="shared" si="249"/>
        <v>2.2212949597045831E-4</v>
      </c>
    </row>
    <row r="3186" spans="1:8">
      <c r="A3186" s="3" t="s">
        <v>3230</v>
      </c>
      <c r="B3186" s="1">
        <f t="shared" si="245"/>
        <v>6</v>
      </c>
      <c r="C3186" s="1">
        <f t="shared" si="246"/>
        <v>47184</v>
      </c>
      <c r="D3186" s="1">
        <f t="shared" si="247"/>
        <v>6001716</v>
      </c>
      <c r="F3186" s="1">
        <f t="shared" si="248"/>
        <v>6000365.7009634748</v>
      </c>
      <c r="H3186" s="5">
        <f t="shared" si="249"/>
        <v>2.2498549356970404E-4</v>
      </c>
    </row>
    <row r="3187" spans="1:8">
      <c r="A3187" s="3" t="s">
        <v>3231</v>
      </c>
      <c r="B3187" s="1">
        <f t="shared" si="245"/>
        <v>6</v>
      </c>
      <c r="C3187" s="1">
        <f t="shared" si="246"/>
        <v>47164</v>
      </c>
      <c r="D3187" s="1">
        <f t="shared" si="247"/>
        <v>6004810</v>
      </c>
      <c r="F3187" s="1">
        <f t="shared" si="248"/>
        <v>6003457.9305837024</v>
      </c>
      <c r="H3187" s="5">
        <f t="shared" si="249"/>
        <v>2.2516439592553297E-4</v>
      </c>
    </row>
    <row r="3188" spans="1:8">
      <c r="A3188" s="3" t="s">
        <v>3232</v>
      </c>
      <c r="B3188" s="1">
        <f t="shared" si="245"/>
        <v>6</v>
      </c>
      <c r="C3188" s="1">
        <f t="shared" si="246"/>
        <v>47144</v>
      </c>
      <c r="D3188" s="1">
        <f t="shared" si="247"/>
        <v>6007904</v>
      </c>
      <c r="F3188" s="1">
        <f t="shared" si="248"/>
        <v>6006551.2221257091</v>
      </c>
      <c r="H3188" s="5">
        <f t="shared" si="249"/>
        <v>2.2516635989705281E-4</v>
      </c>
    </row>
    <row r="3189" spans="1:8">
      <c r="A3189" s="3" t="s">
        <v>3233</v>
      </c>
      <c r="B3189" s="1">
        <f t="shared" si="245"/>
        <v>6</v>
      </c>
      <c r="C3189" s="1">
        <f t="shared" si="246"/>
        <v>47124</v>
      </c>
      <c r="D3189" s="1">
        <f t="shared" si="247"/>
        <v>6011014</v>
      </c>
      <c r="F3189" s="1">
        <f t="shared" si="248"/>
        <v>6009645.5764048919</v>
      </c>
      <c r="H3189" s="5">
        <f t="shared" si="249"/>
        <v>2.27652704703082E-4</v>
      </c>
    </row>
    <row r="3190" spans="1:8">
      <c r="A3190" s="3" t="s">
        <v>3234</v>
      </c>
      <c r="B3190" s="1">
        <f t="shared" si="245"/>
        <v>6</v>
      </c>
      <c r="C3190" s="1">
        <f t="shared" si="246"/>
        <v>47104</v>
      </c>
      <c r="D3190" s="1">
        <f t="shared" si="247"/>
        <v>6014108</v>
      </c>
      <c r="F3190" s="1">
        <f t="shared" si="248"/>
        <v>6012740.9942376548</v>
      </c>
      <c r="H3190" s="5">
        <f t="shared" si="249"/>
        <v>2.2729983604304372E-4</v>
      </c>
    </row>
    <row r="3191" spans="1:8">
      <c r="A3191" s="3" t="s">
        <v>3235</v>
      </c>
      <c r="B3191" s="1">
        <f t="shared" si="245"/>
        <v>6</v>
      </c>
      <c r="C3191" s="1">
        <f t="shared" si="246"/>
        <v>47084</v>
      </c>
      <c r="D3191" s="1">
        <f t="shared" si="247"/>
        <v>6017218</v>
      </c>
      <c r="F3191" s="1">
        <f t="shared" si="248"/>
        <v>6015837.4764413461</v>
      </c>
      <c r="H3191" s="5">
        <f t="shared" si="249"/>
        <v>2.2942887537960086E-4</v>
      </c>
    </row>
    <row r="3192" spans="1:8">
      <c r="A3192" s="3" t="s">
        <v>3236</v>
      </c>
      <c r="B3192" s="1">
        <f t="shared" si="245"/>
        <v>6</v>
      </c>
      <c r="C3192" s="1">
        <f t="shared" si="246"/>
        <v>47064</v>
      </c>
      <c r="D3192" s="1">
        <f t="shared" si="247"/>
        <v>6020311</v>
      </c>
      <c r="F3192" s="1">
        <f t="shared" si="248"/>
        <v>6018935.0238343123</v>
      </c>
      <c r="H3192" s="5">
        <f t="shared" si="249"/>
        <v>2.2855566193966811E-4</v>
      </c>
    </row>
    <row r="3193" spans="1:8">
      <c r="A3193" s="3" t="s">
        <v>3237</v>
      </c>
      <c r="B3193" s="1">
        <f t="shared" si="245"/>
        <v>6</v>
      </c>
      <c r="C3193" s="1">
        <f t="shared" si="246"/>
        <v>47044</v>
      </c>
      <c r="D3193" s="1">
        <f t="shared" si="247"/>
        <v>6023405</v>
      </c>
      <c r="F3193" s="1">
        <f t="shared" si="248"/>
        <v>6022033.637235865</v>
      </c>
      <c r="H3193" s="5">
        <f t="shared" si="249"/>
        <v>2.276723488018825E-4</v>
      </c>
    </row>
    <row r="3194" spans="1:8">
      <c r="A3194" s="3" t="s">
        <v>3238</v>
      </c>
      <c r="B3194" s="1">
        <f t="shared" si="245"/>
        <v>6</v>
      </c>
      <c r="C3194" s="1">
        <f t="shared" si="246"/>
        <v>47024</v>
      </c>
      <c r="D3194" s="1">
        <f t="shared" si="247"/>
        <v>6026515</v>
      </c>
      <c r="F3194" s="1">
        <f t="shared" si="248"/>
        <v>6025133.3174662907</v>
      </c>
      <c r="H3194" s="5">
        <f t="shared" si="249"/>
        <v>2.2926725208670889E-4</v>
      </c>
    </row>
    <row r="3195" spans="1:8">
      <c r="A3195" s="3" t="s">
        <v>3239</v>
      </c>
      <c r="B3195" s="1">
        <f t="shared" si="245"/>
        <v>6</v>
      </c>
      <c r="C3195" s="1">
        <f t="shared" si="246"/>
        <v>47004</v>
      </c>
      <c r="D3195" s="1">
        <f t="shared" si="247"/>
        <v>6029609</v>
      </c>
      <c r="F3195" s="1">
        <f t="shared" si="248"/>
        <v>6028234.0653468696</v>
      </c>
      <c r="H3195" s="5">
        <f t="shared" si="249"/>
        <v>2.2803048309274449E-4</v>
      </c>
    </row>
    <row r="3196" spans="1:8">
      <c r="A3196" s="3" t="s">
        <v>3240</v>
      </c>
      <c r="B3196" s="1">
        <f t="shared" si="245"/>
        <v>6</v>
      </c>
      <c r="C3196" s="1">
        <f t="shared" si="246"/>
        <v>46984</v>
      </c>
      <c r="D3196" s="1">
        <f t="shared" si="247"/>
        <v>6032703</v>
      </c>
      <c r="F3196" s="1">
        <f t="shared" si="248"/>
        <v>6031335.8816998573</v>
      </c>
      <c r="H3196" s="5">
        <f t="shared" si="249"/>
        <v>2.2661786932701611E-4</v>
      </c>
    </row>
    <row r="3197" spans="1:8">
      <c r="A3197" s="3" t="s">
        <v>3241</v>
      </c>
      <c r="B3197" s="1">
        <f t="shared" si="245"/>
        <v>6</v>
      </c>
      <c r="C3197" s="1">
        <f t="shared" si="246"/>
        <v>46964</v>
      </c>
      <c r="D3197" s="1">
        <f t="shared" si="247"/>
        <v>6035813</v>
      </c>
      <c r="F3197" s="1">
        <f t="shared" si="248"/>
        <v>6034438.7673484869</v>
      </c>
      <c r="H3197" s="5">
        <f t="shared" si="249"/>
        <v>2.2767979251727479E-4</v>
      </c>
    </row>
    <row r="3198" spans="1:8">
      <c r="A3198" s="3" t="s">
        <v>3242</v>
      </c>
      <c r="B3198" s="1">
        <f t="shared" si="245"/>
        <v>6</v>
      </c>
      <c r="C3198" s="1">
        <f t="shared" si="246"/>
        <v>46944</v>
      </c>
      <c r="D3198" s="1">
        <f t="shared" si="247"/>
        <v>6038906</v>
      </c>
      <c r="F3198" s="1">
        <f t="shared" si="248"/>
        <v>6037542.723116992</v>
      </c>
      <c r="H3198" s="5">
        <f t="shared" si="249"/>
        <v>2.2574898218451464E-4</v>
      </c>
    </row>
    <row r="3199" spans="1:8">
      <c r="A3199" s="3" t="s">
        <v>3243</v>
      </c>
      <c r="B3199" s="1">
        <f t="shared" si="245"/>
        <v>6</v>
      </c>
      <c r="C3199" s="1">
        <f t="shared" si="246"/>
        <v>46924</v>
      </c>
      <c r="D3199" s="1">
        <f t="shared" si="247"/>
        <v>6042016</v>
      </c>
      <c r="F3199" s="1">
        <f t="shared" si="248"/>
        <v>6040647.7498305757</v>
      </c>
      <c r="H3199" s="5">
        <f t="shared" si="249"/>
        <v>2.2645589972359229E-4</v>
      </c>
    </row>
    <row r="3200" spans="1:8">
      <c r="A3200" s="3" t="s">
        <v>3244</v>
      </c>
      <c r="B3200" s="1">
        <f t="shared" si="245"/>
        <v>6</v>
      </c>
      <c r="C3200" s="1">
        <f t="shared" si="246"/>
        <v>46904</v>
      </c>
      <c r="D3200" s="1">
        <f t="shared" si="247"/>
        <v>6045110</v>
      </c>
      <c r="F3200" s="1">
        <f t="shared" si="248"/>
        <v>6043753.8483154401</v>
      </c>
      <c r="H3200" s="5">
        <f t="shared" si="249"/>
        <v>2.2433862817382674E-4</v>
      </c>
    </row>
    <row r="3201" spans="1:8">
      <c r="A3201" s="3" t="s">
        <v>3245</v>
      </c>
      <c r="B3201" s="1">
        <f t="shared" si="245"/>
        <v>6</v>
      </c>
      <c r="C3201" s="1">
        <f t="shared" si="246"/>
        <v>46884</v>
      </c>
      <c r="D3201" s="1">
        <f t="shared" si="247"/>
        <v>6048204</v>
      </c>
      <c r="F3201" s="1">
        <f t="shared" si="248"/>
        <v>6046861.0193987712</v>
      </c>
      <c r="H3201" s="5">
        <f t="shared" si="249"/>
        <v>2.2204618118515406E-4</v>
      </c>
    </row>
    <row r="3202" spans="1:8">
      <c r="A3202" s="3" t="s">
        <v>3246</v>
      </c>
      <c r="B3202" s="1">
        <f t="shared" si="245"/>
        <v>6</v>
      </c>
      <c r="C3202" s="1">
        <f t="shared" si="246"/>
        <v>46864</v>
      </c>
      <c r="D3202" s="1">
        <f t="shared" si="247"/>
        <v>6051314</v>
      </c>
      <c r="F3202" s="1">
        <f t="shared" si="248"/>
        <v>6049969.2639087597</v>
      </c>
      <c r="H3202" s="5">
        <f t="shared" si="249"/>
        <v>2.2222216385405042E-4</v>
      </c>
    </row>
    <row r="3203" spans="1:8">
      <c r="A3203" s="3" t="s">
        <v>3247</v>
      </c>
      <c r="B3203" s="1">
        <f t="shared" si="245"/>
        <v>6</v>
      </c>
      <c r="C3203" s="1">
        <f t="shared" si="246"/>
        <v>46844</v>
      </c>
      <c r="D3203" s="1">
        <f t="shared" si="247"/>
        <v>6054408</v>
      </c>
      <c r="F3203" s="1">
        <f t="shared" si="248"/>
        <v>6053078.582674575</v>
      </c>
      <c r="H3203" s="5">
        <f t="shared" si="249"/>
        <v>2.1957841715077045E-4</v>
      </c>
    </row>
    <row r="3204" spans="1:8">
      <c r="A3204" s="3" t="s">
        <v>3248</v>
      </c>
      <c r="B3204" s="1">
        <f t="shared" ref="B3204:B3267" si="250">IF(ISERROR(SEARCH(" ",A3204)), 0, SEARCH(" ",A3204))</f>
        <v>6</v>
      </c>
      <c r="C3204" s="1">
        <f t="shared" ref="C3204:C3267" si="251">IF(0=B3204,-1,LEFT(A3204,B3204-1)+0)</f>
        <v>46824</v>
      </c>
      <c r="D3204" s="1">
        <f t="shared" ref="D3204:D3267" si="252">IF(B3204=0,-1,RIGHT(A3204,LEN(A3204)-B3204)+0)</f>
        <v>6057517</v>
      </c>
      <c r="F3204" s="1">
        <f t="shared" ref="F3204:F3267" si="253">IF(C3204&lt;0,443300000,44330*(1-POWER(C3204/$A$1,1/5.255))*1000)</f>
        <v>6056188.9765263805</v>
      </c>
      <c r="H3204" s="5">
        <f t="shared" ref="H3204:H3267" si="254">IF(D3204&gt;0,ABS((F3204-D3204)/D3204),0)</f>
        <v>2.1923561644473857E-4</v>
      </c>
    </row>
    <row r="3205" spans="1:8">
      <c r="A3205" s="3" t="s">
        <v>3249</v>
      </c>
      <c r="B3205" s="1">
        <f t="shared" si="250"/>
        <v>6</v>
      </c>
      <c r="C3205" s="1">
        <f t="shared" si="251"/>
        <v>46804</v>
      </c>
      <c r="D3205" s="1">
        <f t="shared" si="252"/>
        <v>6060611</v>
      </c>
      <c r="F3205" s="1">
        <f t="shared" si="253"/>
        <v>6059300.4462953499</v>
      </c>
      <c r="H3205" s="5">
        <f t="shared" si="254"/>
        <v>2.1624118503070752E-4</v>
      </c>
    </row>
    <row r="3206" spans="1:8">
      <c r="A3206" s="3" t="s">
        <v>3250</v>
      </c>
      <c r="B3206" s="1">
        <f t="shared" si="250"/>
        <v>6</v>
      </c>
      <c r="C3206" s="1">
        <f t="shared" si="251"/>
        <v>46784</v>
      </c>
      <c r="D3206" s="1">
        <f t="shared" si="252"/>
        <v>6063705</v>
      </c>
      <c r="F3206" s="1">
        <f t="shared" si="253"/>
        <v>6062412.992813644</v>
      </c>
      <c r="H3206" s="5">
        <f t="shared" si="254"/>
        <v>2.1307223658736707E-4</v>
      </c>
    </row>
    <row r="3207" spans="1:8">
      <c r="A3207" s="3" t="s">
        <v>3251</v>
      </c>
      <c r="B3207" s="1">
        <f t="shared" si="250"/>
        <v>6</v>
      </c>
      <c r="C3207" s="1">
        <f t="shared" si="251"/>
        <v>46764</v>
      </c>
      <c r="D3207" s="1">
        <f t="shared" si="252"/>
        <v>6066815</v>
      </c>
      <c r="F3207" s="1">
        <f t="shared" si="253"/>
        <v>6065526.616914426</v>
      </c>
      <c r="H3207" s="5">
        <f t="shared" si="254"/>
        <v>2.123656458247076E-4</v>
      </c>
    </row>
    <row r="3208" spans="1:8">
      <c r="A3208" s="3" t="s">
        <v>3252</v>
      </c>
      <c r="B3208" s="1">
        <f t="shared" si="250"/>
        <v>6</v>
      </c>
      <c r="C3208" s="1">
        <f t="shared" si="251"/>
        <v>46744</v>
      </c>
      <c r="D3208" s="1">
        <f t="shared" si="252"/>
        <v>6069909</v>
      </c>
      <c r="F3208" s="1">
        <f t="shared" si="253"/>
        <v>6068641.3194318647</v>
      </c>
      <c r="H3208" s="5">
        <f t="shared" si="254"/>
        <v>2.088467171641854E-4</v>
      </c>
    </row>
    <row r="3209" spans="1:8">
      <c r="A3209" s="3" t="s">
        <v>3253</v>
      </c>
      <c r="B3209" s="1">
        <f t="shared" si="250"/>
        <v>6</v>
      </c>
      <c r="C3209" s="1">
        <f t="shared" si="251"/>
        <v>46724</v>
      </c>
      <c r="D3209" s="1">
        <f t="shared" si="252"/>
        <v>6073003</v>
      </c>
      <c r="F3209" s="1">
        <f t="shared" si="253"/>
        <v>6071757.1012011189</v>
      </c>
      <c r="H3209" s="5">
        <f t="shared" si="254"/>
        <v>2.0515366102751779E-4</v>
      </c>
    </row>
    <row r="3210" spans="1:8">
      <c r="A3210" s="3" t="s">
        <v>3254</v>
      </c>
      <c r="B3210" s="1">
        <f t="shared" si="250"/>
        <v>6</v>
      </c>
      <c r="C3210" s="1">
        <f t="shared" si="251"/>
        <v>46704</v>
      </c>
      <c r="D3210" s="1">
        <f t="shared" si="252"/>
        <v>6076112</v>
      </c>
      <c r="F3210" s="1">
        <f t="shared" si="253"/>
        <v>6074873.9630583674</v>
      </c>
      <c r="H3210" s="5">
        <f t="shared" si="254"/>
        <v>2.0375479280708263E-4</v>
      </c>
    </row>
    <row r="3211" spans="1:8">
      <c r="A3211" s="3" t="s">
        <v>3255</v>
      </c>
      <c r="B3211" s="1">
        <f t="shared" si="250"/>
        <v>6</v>
      </c>
      <c r="C3211" s="1">
        <f t="shared" si="251"/>
        <v>46684</v>
      </c>
      <c r="D3211" s="1">
        <f t="shared" si="252"/>
        <v>6079206</v>
      </c>
      <c r="F3211" s="1">
        <f t="shared" si="253"/>
        <v>6077991.905840788</v>
      </c>
      <c r="H3211" s="5">
        <f t="shared" si="254"/>
        <v>1.9971262023559712E-4</v>
      </c>
    </row>
    <row r="3212" spans="1:8">
      <c r="A3212" s="3" t="s">
        <v>3256</v>
      </c>
      <c r="B3212" s="1">
        <f t="shared" si="250"/>
        <v>6</v>
      </c>
      <c r="C3212" s="1">
        <f t="shared" si="251"/>
        <v>46664</v>
      </c>
      <c r="D3212" s="1">
        <f t="shared" si="252"/>
        <v>6082316</v>
      </c>
      <c r="F3212" s="1">
        <f t="shared" si="253"/>
        <v>6081110.9303865694</v>
      </c>
      <c r="H3212" s="5">
        <f t="shared" si="254"/>
        <v>1.9812676839392249E-4</v>
      </c>
    </row>
    <row r="3213" spans="1:8">
      <c r="A3213" s="3" t="s">
        <v>3257</v>
      </c>
      <c r="B3213" s="1">
        <f t="shared" si="250"/>
        <v>6</v>
      </c>
      <c r="C3213" s="1">
        <f t="shared" si="251"/>
        <v>46644</v>
      </c>
      <c r="D3213" s="1">
        <f t="shared" si="252"/>
        <v>6085410</v>
      </c>
      <c r="F3213" s="1">
        <f t="shared" si="253"/>
        <v>6084231.0375349047</v>
      </c>
      <c r="H3213" s="5">
        <f t="shared" si="254"/>
        <v>1.9373591345453039E-4</v>
      </c>
    </row>
    <row r="3214" spans="1:8">
      <c r="A3214" s="3" t="s">
        <v>3258</v>
      </c>
      <c r="B3214" s="1">
        <f t="shared" si="250"/>
        <v>6</v>
      </c>
      <c r="C3214" s="1">
        <f t="shared" si="251"/>
        <v>46624</v>
      </c>
      <c r="D3214" s="1">
        <f t="shared" si="252"/>
        <v>6088504</v>
      </c>
      <c r="F3214" s="1">
        <f t="shared" si="253"/>
        <v>6087352.2281260053</v>
      </c>
      <c r="H3214" s="5">
        <f t="shared" si="254"/>
        <v>1.89171572194866E-4</v>
      </c>
    </row>
    <row r="3215" spans="1:8">
      <c r="A3215" s="3" t="s">
        <v>3259</v>
      </c>
      <c r="B3215" s="1">
        <f t="shared" si="250"/>
        <v>6</v>
      </c>
      <c r="C3215" s="1">
        <f t="shared" si="251"/>
        <v>46604</v>
      </c>
      <c r="D3215" s="1">
        <f t="shared" si="252"/>
        <v>6091613</v>
      </c>
      <c r="F3215" s="1">
        <f t="shared" si="253"/>
        <v>6090474.5030010855</v>
      </c>
      <c r="H3215" s="5">
        <f t="shared" si="254"/>
        <v>1.8689581871246869E-4</v>
      </c>
    </row>
    <row r="3216" spans="1:8">
      <c r="A3216" s="3" t="s">
        <v>3260</v>
      </c>
      <c r="B3216" s="1">
        <f t="shared" si="250"/>
        <v>6</v>
      </c>
      <c r="C3216" s="1">
        <f t="shared" si="251"/>
        <v>46584</v>
      </c>
      <c r="D3216" s="1">
        <f t="shared" si="252"/>
        <v>6094707</v>
      </c>
      <c r="F3216" s="1">
        <f t="shared" si="253"/>
        <v>6093597.8630023822</v>
      </c>
      <c r="H3216" s="5">
        <f t="shared" si="254"/>
        <v>1.8198364541852153E-4</v>
      </c>
    </row>
    <row r="3217" spans="1:8">
      <c r="A3217" s="3" t="s">
        <v>3261</v>
      </c>
      <c r="B3217" s="1">
        <f t="shared" si="250"/>
        <v>6</v>
      </c>
      <c r="C3217" s="1">
        <f t="shared" si="251"/>
        <v>46564</v>
      </c>
      <c r="D3217" s="1">
        <f t="shared" si="252"/>
        <v>6097817</v>
      </c>
      <c r="F3217" s="1">
        <f t="shared" si="253"/>
        <v>6096722.3089731438</v>
      </c>
      <c r="H3217" s="5">
        <f t="shared" si="254"/>
        <v>1.7952179064346986E-4</v>
      </c>
    </row>
    <row r="3218" spans="1:8">
      <c r="A3218" s="3" t="s">
        <v>3262</v>
      </c>
      <c r="B3218" s="1">
        <f t="shared" si="250"/>
        <v>6</v>
      </c>
      <c r="C3218" s="1">
        <f t="shared" si="251"/>
        <v>46544</v>
      </c>
      <c r="D3218" s="1">
        <f t="shared" si="252"/>
        <v>6100911</v>
      </c>
      <c r="F3218" s="1">
        <f t="shared" si="253"/>
        <v>6099847.8417576468</v>
      </c>
      <c r="H3218" s="5">
        <f t="shared" si="254"/>
        <v>1.7426221138994459E-4</v>
      </c>
    </row>
    <row r="3219" spans="1:8">
      <c r="A3219" s="3" t="s">
        <v>3263</v>
      </c>
      <c r="B3219" s="1">
        <f t="shared" si="250"/>
        <v>6</v>
      </c>
      <c r="C3219" s="1">
        <f t="shared" si="251"/>
        <v>46524</v>
      </c>
      <c r="D3219" s="1">
        <f t="shared" si="252"/>
        <v>6104005</v>
      </c>
      <c r="F3219" s="1">
        <f t="shared" si="253"/>
        <v>6102974.4622011734</v>
      </c>
      <c r="H3219" s="5">
        <f t="shared" si="254"/>
        <v>1.6882977632334554E-4</v>
      </c>
    </row>
    <row r="3220" spans="1:8">
      <c r="A3220" s="3" t="s">
        <v>3264</v>
      </c>
      <c r="B3220" s="1">
        <f t="shared" si="250"/>
        <v>6</v>
      </c>
      <c r="C3220" s="1">
        <f t="shared" si="251"/>
        <v>46504</v>
      </c>
      <c r="D3220" s="1">
        <f t="shared" si="252"/>
        <v>6107114</v>
      </c>
      <c r="F3220" s="1">
        <f t="shared" si="253"/>
        <v>6106102.1711500343</v>
      </c>
      <c r="H3220" s="5">
        <f t="shared" si="254"/>
        <v>1.6568036063608875E-4</v>
      </c>
    </row>
    <row r="3221" spans="1:8">
      <c r="A3221" s="3" t="s">
        <v>3265</v>
      </c>
      <c r="B3221" s="1">
        <f t="shared" si="250"/>
        <v>6</v>
      </c>
      <c r="C3221" s="1">
        <f t="shared" si="251"/>
        <v>46484</v>
      </c>
      <c r="D3221" s="1">
        <f t="shared" si="252"/>
        <v>6110208</v>
      </c>
      <c r="F3221" s="1">
        <f t="shared" si="253"/>
        <v>6109230.9694515616</v>
      </c>
      <c r="H3221" s="5">
        <f t="shared" si="254"/>
        <v>1.5990135662131792E-4</v>
      </c>
    </row>
    <row r="3222" spans="1:8">
      <c r="A3222" s="3" t="s">
        <v>3266</v>
      </c>
      <c r="B3222" s="1">
        <f t="shared" si="250"/>
        <v>6</v>
      </c>
      <c r="C3222" s="1">
        <f t="shared" si="251"/>
        <v>46464</v>
      </c>
      <c r="D3222" s="1">
        <f t="shared" si="252"/>
        <v>6113302</v>
      </c>
      <c r="F3222" s="1">
        <f t="shared" si="253"/>
        <v>6112360.8579541137</v>
      </c>
      <c r="H3222" s="5">
        <f t="shared" si="254"/>
        <v>1.5394986962630929E-4</v>
      </c>
    </row>
    <row r="3223" spans="1:8">
      <c r="A3223" s="3" t="s">
        <v>3267</v>
      </c>
      <c r="B3223" s="1">
        <f t="shared" si="250"/>
        <v>6</v>
      </c>
      <c r="C3223" s="1">
        <f t="shared" si="251"/>
        <v>46444</v>
      </c>
      <c r="D3223" s="1">
        <f t="shared" si="252"/>
        <v>6116412</v>
      </c>
      <c r="F3223" s="1">
        <f t="shared" si="253"/>
        <v>6115491.8375070682</v>
      </c>
      <c r="H3223" s="5">
        <f t="shared" si="254"/>
        <v>1.5044154856340948E-4</v>
      </c>
    </row>
    <row r="3224" spans="1:8">
      <c r="A3224" s="3" t="s">
        <v>3268</v>
      </c>
      <c r="B3224" s="1">
        <f t="shared" si="250"/>
        <v>6</v>
      </c>
      <c r="C3224" s="1">
        <f t="shared" si="251"/>
        <v>46424</v>
      </c>
      <c r="D3224" s="1">
        <f t="shared" si="252"/>
        <v>6119506</v>
      </c>
      <c r="F3224" s="1">
        <f t="shared" si="253"/>
        <v>6118623.9089608425</v>
      </c>
      <c r="H3224" s="5">
        <f t="shared" si="254"/>
        <v>1.4414415790383611E-4</v>
      </c>
    </row>
    <row r="3225" spans="1:8">
      <c r="A3225" s="3" t="s">
        <v>3269</v>
      </c>
      <c r="B3225" s="1">
        <f t="shared" si="250"/>
        <v>6</v>
      </c>
      <c r="C3225" s="1">
        <f t="shared" si="251"/>
        <v>46404</v>
      </c>
      <c r="D3225" s="1">
        <f t="shared" si="252"/>
        <v>6122615</v>
      </c>
      <c r="F3225" s="1">
        <f t="shared" si="253"/>
        <v>6121757.0731668705</v>
      </c>
      <c r="H3225" s="5">
        <f t="shared" si="254"/>
        <v>1.4012424970857843E-4</v>
      </c>
    </row>
    <row r="3226" spans="1:8">
      <c r="A3226" s="3" t="s">
        <v>3270</v>
      </c>
      <c r="B3226" s="1">
        <f t="shared" si="250"/>
        <v>6</v>
      </c>
      <c r="C3226" s="1">
        <f t="shared" si="251"/>
        <v>46384</v>
      </c>
      <c r="D3226" s="1">
        <f t="shared" si="252"/>
        <v>6125709</v>
      </c>
      <c r="F3226" s="1">
        <f t="shared" si="253"/>
        <v>6124891.3309776252</v>
      </c>
      <c r="H3226" s="5">
        <f t="shared" si="254"/>
        <v>1.33481532076497E-4</v>
      </c>
    </row>
    <row r="3227" spans="1:8">
      <c r="A3227" s="3" t="s">
        <v>3271</v>
      </c>
      <c r="B3227" s="1">
        <f t="shared" si="250"/>
        <v>6</v>
      </c>
      <c r="C3227" s="1">
        <f t="shared" si="251"/>
        <v>46364</v>
      </c>
      <c r="D3227" s="1">
        <f t="shared" si="252"/>
        <v>6128803</v>
      </c>
      <c r="F3227" s="1">
        <f t="shared" si="253"/>
        <v>6128026.6832466163</v>
      </c>
      <c r="H3227" s="5">
        <f t="shared" si="254"/>
        <v>1.2666694514144538E-4</v>
      </c>
    </row>
    <row r="3228" spans="1:8">
      <c r="A3228" s="3" t="s">
        <v>3272</v>
      </c>
      <c r="B3228" s="1">
        <f t="shared" si="250"/>
        <v>6</v>
      </c>
      <c r="C3228" s="1">
        <f t="shared" si="251"/>
        <v>46344</v>
      </c>
      <c r="D3228" s="1">
        <f t="shared" si="252"/>
        <v>6131913</v>
      </c>
      <c r="F3228" s="1">
        <f t="shared" si="253"/>
        <v>6131163.1308283759</v>
      </c>
      <c r="H3228" s="5">
        <f t="shared" si="254"/>
        <v>1.2228959732861049E-4</v>
      </c>
    </row>
    <row r="3229" spans="1:8">
      <c r="A3229" s="3" t="s">
        <v>3273</v>
      </c>
      <c r="B3229" s="1">
        <f t="shared" si="250"/>
        <v>6</v>
      </c>
      <c r="C3229" s="1">
        <f t="shared" si="251"/>
        <v>46324</v>
      </c>
      <c r="D3229" s="1">
        <f t="shared" si="252"/>
        <v>6135007</v>
      </c>
      <c r="F3229" s="1">
        <f t="shared" si="253"/>
        <v>6134300.6745784869</v>
      </c>
      <c r="H3229" s="5">
        <f t="shared" si="254"/>
        <v>1.1513033669123088E-4</v>
      </c>
    </row>
    <row r="3230" spans="1:8">
      <c r="A3230" s="3" t="s">
        <v>3274</v>
      </c>
      <c r="B3230" s="1">
        <f t="shared" si="250"/>
        <v>6</v>
      </c>
      <c r="C3230" s="1">
        <f t="shared" si="251"/>
        <v>46304</v>
      </c>
      <c r="D3230" s="1">
        <f t="shared" si="252"/>
        <v>6138117</v>
      </c>
      <c r="F3230" s="1">
        <f t="shared" si="253"/>
        <v>6137439.3153535593</v>
      </c>
      <c r="H3230" s="5">
        <f t="shared" si="254"/>
        <v>1.1040595127800104E-4</v>
      </c>
    </row>
    <row r="3231" spans="1:8">
      <c r="A3231" s="3" t="s">
        <v>3275</v>
      </c>
      <c r="B3231" s="1">
        <f t="shared" si="250"/>
        <v>6</v>
      </c>
      <c r="C3231" s="1">
        <f t="shared" si="251"/>
        <v>46284</v>
      </c>
      <c r="D3231" s="1">
        <f t="shared" si="252"/>
        <v>6141210</v>
      </c>
      <c r="F3231" s="1">
        <f t="shared" si="253"/>
        <v>6140579.0540112453</v>
      </c>
      <c r="H3231" s="5">
        <f t="shared" si="254"/>
        <v>1.0273968627595243E-4</v>
      </c>
    </row>
    <row r="3232" spans="1:8">
      <c r="A3232" s="3" t="s">
        <v>3276</v>
      </c>
      <c r="B3232" s="1">
        <f t="shared" si="250"/>
        <v>6</v>
      </c>
      <c r="C3232" s="1">
        <f t="shared" si="251"/>
        <v>46264</v>
      </c>
      <c r="D3232" s="1">
        <f t="shared" si="252"/>
        <v>6144304</v>
      </c>
      <c r="F3232" s="1">
        <f t="shared" si="253"/>
        <v>6143719.891410239</v>
      </c>
      <c r="H3232" s="5">
        <f t="shared" si="254"/>
        <v>9.5065053708436162E-5</v>
      </c>
    </row>
    <row r="3233" spans="1:8">
      <c r="A3233" s="3" t="s">
        <v>3277</v>
      </c>
      <c r="B3233" s="1">
        <f t="shared" si="250"/>
        <v>6</v>
      </c>
      <c r="C3233" s="1">
        <f t="shared" si="251"/>
        <v>46244</v>
      </c>
      <c r="D3233" s="1">
        <f t="shared" si="252"/>
        <v>6147414</v>
      </c>
      <c r="F3233" s="1">
        <f t="shared" si="253"/>
        <v>6146861.828410279</v>
      </c>
      <c r="H3233" s="5">
        <f t="shared" si="254"/>
        <v>8.9821767286373468E-5</v>
      </c>
    </row>
    <row r="3234" spans="1:8">
      <c r="A3234" s="3" t="s">
        <v>3278</v>
      </c>
      <c r="B3234" s="1">
        <f t="shared" si="250"/>
        <v>6</v>
      </c>
      <c r="C3234" s="1">
        <f t="shared" si="251"/>
        <v>46224</v>
      </c>
      <c r="D3234" s="1">
        <f t="shared" si="252"/>
        <v>6150508</v>
      </c>
      <c r="F3234" s="1">
        <f t="shared" si="253"/>
        <v>6150004.8658721503</v>
      </c>
      <c r="H3234" s="5">
        <f t="shared" si="254"/>
        <v>8.1803670176465581E-5</v>
      </c>
    </row>
    <row r="3235" spans="1:8">
      <c r="A3235" s="3" t="s">
        <v>3279</v>
      </c>
      <c r="B3235" s="1">
        <f t="shared" si="250"/>
        <v>6</v>
      </c>
      <c r="C3235" s="1">
        <f t="shared" si="251"/>
        <v>46204</v>
      </c>
      <c r="D3235" s="1">
        <f t="shared" si="252"/>
        <v>6153602</v>
      </c>
      <c r="F3235" s="1">
        <f t="shared" si="253"/>
        <v>6153149.0046576839</v>
      </c>
      <c r="H3235" s="5">
        <f t="shared" si="254"/>
        <v>7.3614663788153014E-5</v>
      </c>
    </row>
    <row r="3236" spans="1:8">
      <c r="A3236" s="3" t="s">
        <v>3280</v>
      </c>
      <c r="B3236" s="1">
        <f t="shared" si="250"/>
        <v>6</v>
      </c>
      <c r="C3236" s="1">
        <f t="shared" si="251"/>
        <v>46184</v>
      </c>
      <c r="D3236" s="1">
        <f t="shared" si="252"/>
        <v>6156712</v>
      </c>
      <c r="F3236" s="1">
        <f t="shared" si="253"/>
        <v>6156294.2456297502</v>
      </c>
      <c r="H3236" s="5">
        <f t="shared" si="254"/>
        <v>6.7853485797257987E-5</v>
      </c>
    </row>
    <row r="3237" spans="1:8">
      <c r="A3237" s="3" t="s">
        <v>3281</v>
      </c>
      <c r="B3237" s="1">
        <f t="shared" si="250"/>
        <v>6</v>
      </c>
      <c r="C3237" s="1">
        <f t="shared" si="251"/>
        <v>46164</v>
      </c>
      <c r="D3237" s="1">
        <f t="shared" si="252"/>
        <v>6159805</v>
      </c>
      <c r="F3237" s="1">
        <f t="shared" si="253"/>
        <v>6159440.589652284</v>
      </c>
      <c r="H3237" s="5">
        <f t="shared" si="254"/>
        <v>5.9159396720505196E-5</v>
      </c>
    </row>
    <row r="3238" spans="1:8">
      <c r="A3238" s="3" t="s">
        <v>3282</v>
      </c>
      <c r="B3238" s="1">
        <f t="shared" si="250"/>
        <v>6</v>
      </c>
      <c r="C3238" s="1">
        <f t="shared" si="251"/>
        <v>46144</v>
      </c>
      <c r="D3238" s="1">
        <f t="shared" si="252"/>
        <v>6162915</v>
      </c>
      <c r="F3238" s="1">
        <f t="shared" si="253"/>
        <v>6162588.0375902671</v>
      </c>
      <c r="H3238" s="5">
        <f t="shared" si="254"/>
        <v>5.3053207732519969E-5</v>
      </c>
    </row>
    <row r="3239" spans="1:8">
      <c r="A3239" s="3" t="s">
        <v>3283</v>
      </c>
      <c r="B3239" s="1">
        <f t="shared" si="250"/>
        <v>6</v>
      </c>
      <c r="C3239" s="1">
        <f t="shared" si="251"/>
        <v>46124</v>
      </c>
      <c r="D3239" s="1">
        <f t="shared" si="252"/>
        <v>6166009</v>
      </c>
      <c r="F3239" s="1">
        <f t="shared" si="253"/>
        <v>6165736.5903097223</v>
      </c>
      <c r="H3239" s="5">
        <f t="shared" si="254"/>
        <v>4.4179256027302418E-5</v>
      </c>
    </row>
    <row r="3240" spans="1:8">
      <c r="A3240" s="3" t="s">
        <v>3284</v>
      </c>
      <c r="B3240" s="1">
        <f t="shared" si="250"/>
        <v>6</v>
      </c>
      <c r="C3240" s="1">
        <f t="shared" si="251"/>
        <v>46104</v>
      </c>
      <c r="D3240" s="1">
        <f t="shared" si="252"/>
        <v>6169103</v>
      </c>
      <c r="F3240" s="1">
        <f t="shared" si="253"/>
        <v>6168886.2486777464</v>
      </c>
      <c r="H3240" s="5">
        <f t="shared" si="254"/>
        <v>3.5134981901519103E-5</v>
      </c>
    </row>
    <row r="3241" spans="1:8">
      <c r="A3241" s="3" t="s">
        <v>3285</v>
      </c>
      <c r="B3241" s="1">
        <f t="shared" si="250"/>
        <v>6</v>
      </c>
      <c r="C3241" s="1">
        <f t="shared" si="251"/>
        <v>46084</v>
      </c>
      <c r="D3241" s="1">
        <f t="shared" si="252"/>
        <v>6172213</v>
      </c>
      <c r="F3241" s="1">
        <f t="shared" si="253"/>
        <v>6172037.0135624828</v>
      </c>
      <c r="H3241" s="5">
        <f t="shared" si="254"/>
        <v>2.8512696745432844E-5</v>
      </c>
    </row>
    <row r="3242" spans="1:8">
      <c r="A3242" s="3" t="s">
        <v>3286</v>
      </c>
      <c r="B3242" s="1">
        <f t="shared" si="250"/>
        <v>6</v>
      </c>
      <c r="C3242" s="1">
        <f t="shared" si="251"/>
        <v>46064</v>
      </c>
      <c r="D3242" s="1">
        <f t="shared" si="252"/>
        <v>6175307</v>
      </c>
      <c r="F3242" s="1">
        <f t="shared" si="253"/>
        <v>6175188.8858331386</v>
      </c>
      <c r="H3242" s="5">
        <f t="shared" si="254"/>
        <v>1.9126849379536922E-5</v>
      </c>
    </row>
    <row r="3243" spans="1:8">
      <c r="A3243" s="3" t="s">
        <v>3287</v>
      </c>
      <c r="B3243" s="1">
        <f t="shared" si="250"/>
        <v>6</v>
      </c>
      <c r="C3243" s="1">
        <f t="shared" si="251"/>
        <v>46044</v>
      </c>
      <c r="D3243" s="1">
        <f t="shared" si="252"/>
        <v>6178416</v>
      </c>
      <c r="F3243" s="1">
        <f t="shared" si="253"/>
        <v>6178341.8663599743</v>
      </c>
      <c r="H3243" s="5">
        <f t="shared" si="254"/>
        <v>1.1998810055156912E-5</v>
      </c>
    </row>
    <row r="3244" spans="1:8">
      <c r="A3244" s="3" t="s">
        <v>3288</v>
      </c>
      <c r="B3244" s="1">
        <f t="shared" si="250"/>
        <v>6</v>
      </c>
      <c r="C3244" s="1">
        <f t="shared" si="251"/>
        <v>46024</v>
      </c>
      <c r="D3244" s="1">
        <f t="shared" si="252"/>
        <v>6181510</v>
      </c>
      <c r="F3244" s="1">
        <f t="shared" si="253"/>
        <v>6181495.9560143184</v>
      </c>
      <c r="H3244" s="5">
        <f t="shared" si="254"/>
        <v>2.2719344758171255E-6</v>
      </c>
    </row>
    <row r="3245" spans="1:8">
      <c r="A3245" s="3" t="s">
        <v>3289</v>
      </c>
      <c r="B3245" s="1">
        <f t="shared" si="250"/>
        <v>6</v>
      </c>
      <c r="C3245" s="1">
        <f t="shared" si="251"/>
        <v>46004</v>
      </c>
      <c r="D3245" s="1">
        <f t="shared" si="252"/>
        <v>6184704</v>
      </c>
      <c r="F3245" s="1">
        <f t="shared" si="253"/>
        <v>6184651.1556685651</v>
      </c>
      <c r="H3245" s="5">
        <f t="shared" si="254"/>
        <v>8.5443590242844094E-6</v>
      </c>
    </row>
    <row r="3246" spans="1:8">
      <c r="A3246" s="3" t="s">
        <v>3290</v>
      </c>
      <c r="B3246" s="1">
        <f t="shared" si="250"/>
        <v>6</v>
      </c>
      <c r="C3246" s="1">
        <f t="shared" si="251"/>
        <v>45984</v>
      </c>
      <c r="D3246" s="1">
        <f t="shared" si="252"/>
        <v>6187926</v>
      </c>
      <c r="F3246" s="1">
        <f t="shared" si="253"/>
        <v>6187807.4661961673</v>
      </c>
      <c r="H3246" s="5">
        <f t="shared" si="254"/>
        <v>1.9155659559069912E-5</v>
      </c>
    </row>
    <row r="3247" spans="1:8">
      <c r="A3247" s="3" t="s">
        <v>3291</v>
      </c>
      <c r="B3247" s="1">
        <f t="shared" si="250"/>
        <v>6</v>
      </c>
      <c r="C3247" s="1">
        <f t="shared" si="251"/>
        <v>45964</v>
      </c>
      <c r="D3247" s="1">
        <f t="shared" si="252"/>
        <v>6191132</v>
      </c>
      <c r="F3247" s="1">
        <f t="shared" si="253"/>
        <v>6190964.8884716555</v>
      </c>
      <c r="H3247" s="5">
        <f t="shared" si="254"/>
        <v>2.6992079694707266E-5</v>
      </c>
    </row>
    <row r="3248" spans="1:8">
      <c r="A3248" s="3" t="s">
        <v>3292</v>
      </c>
      <c r="B3248" s="1">
        <f t="shared" si="250"/>
        <v>6</v>
      </c>
      <c r="C3248" s="1">
        <f t="shared" si="251"/>
        <v>45944</v>
      </c>
      <c r="D3248" s="1">
        <f t="shared" si="252"/>
        <v>6194338</v>
      </c>
      <c r="F3248" s="1">
        <f t="shared" si="253"/>
        <v>6194123.4233706193</v>
      </c>
      <c r="H3248" s="5">
        <f t="shared" si="254"/>
        <v>3.4640768614934401E-5</v>
      </c>
    </row>
    <row r="3249" spans="1:8">
      <c r="A3249" s="3" t="s">
        <v>3293</v>
      </c>
      <c r="B3249" s="1">
        <f t="shared" si="250"/>
        <v>6</v>
      </c>
      <c r="C3249" s="1">
        <f t="shared" si="251"/>
        <v>45924</v>
      </c>
      <c r="D3249" s="1">
        <f t="shared" si="252"/>
        <v>6197561</v>
      </c>
      <c r="F3249" s="1">
        <f t="shared" si="253"/>
        <v>6197283.0717697237</v>
      </c>
      <c r="H3249" s="5">
        <f t="shared" si="254"/>
        <v>4.4844775271486846E-5</v>
      </c>
    </row>
    <row r="3250" spans="1:8">
      <c r="A3250" s="3" t="s">
        <v>3294</v>
      </c>
      <c r="B3250" s="1">
        <f t="shared" si="250"/>
        <v>6</v>
      </c>
      <c r="C3250" s="1">
        <f t="shared" si="251"/>
        <v>45904</v>
      </c>
      <c r="D3250" s="1">
        <f t="shared" si="252"/>
        <v>6200767</v>
      </c>
      <c r="F3250" s="1">
        <f t="shared" si="253"/>
        <v>6200443.8345467085</v>
      </c>
      <c r="H3250" s="5">
        <f t="shared" si="254"/>
        <v>5.2117012829460959E-5</v>
      </c>
    </row>
    <row r="3251" spans="1:8">
      <c r="A3251" s="3" t="s">
        <v>3295</v>
      </c>
      <c r="B3251" s="1">
        <f t="shared" si="250"/>
        <v>6</v>
      </c>
      <c r="C3251" s="1">
        <f t="shared" si="251"/>
        <v>45884</v>
      </c>
      <c r="D3251" s="1">
        <f t="shared" si="252"/>
        <v>6203989</v>
      </c>
      <c r="F3251" s="1">
        <f t="shared" si="253"/>
        <v>6203605.7125803893</v>
      </c>
      <c r="H3251" s="5">
        <f t="shared" si="254"/>
        <v>6.1780802578898314E-5</v>
      </c>
    </row>
    <row r="3252" spans="1:8">
      <c r="A3252" s="3" t="s">
        <v>3296</v>
      </c>
      <c r="B3252" s="1">
        <f t="shared" si="250"/>
        <v>6</v>
      </c>
      <c r="C3252" s="1">
        <f t="shared" si="251"/>
        <v>45864</v>
      </c>
      <c r="D3252" s="1">
        <f t="shared" si="252"/>
        <v>6207195</v>
      </c>
      <c r="F3252" s="1">
        <f t="shared" si="253"/>
        <v>6206768.7067506462</v>
      </c>
      <c r="H3252" s="5">
        <f t="shared" si="254"/>
        <v>6.8677276830157003E-5</v>
      </c>
    </row>
    <row r="3253" spans="1:8">
      <c r="A3253" s="3" t="s">
        <v>3297</v>
      </c>
      <c r="B3253" s="1">
        <f t="shared" si="250"/>
        <v>6</v>
      </c>
      <c r="C3253" s="1">
        <f t="shared" si="251"/>
        <v>45844</v>
      </c>
      <c r="D3253" s="1">
        <f t="shared" si="252"/>
        <v>6210401</v>
      </c>
      <c r="F3253" s="1">
        <f t="shared" si="253"/>
        <v>6209932.8179384544</v>
      </c>
      <c r="H3253" s="5">
        <f t="shared" si="254"/>
        <v>7.5386768349668693E-5</v>
      </c>
    </row>
    <row r="3254" spans="1:8">
      <c r="A3254" s="3" t="s">
        <v>3298</v>
      </c>
      <c r="B3254" s="1">
        <f t="shared" si="250"/>
        <v>6</v>
      </c>
      <c r="C3254" s="1">
        <f t="shared" si="251"/>
        <v>45824</v>
      </c>
      <c r="D3254" s="1">
        <f t="shared" si="252"/>
        <v>6213623</v>
      </c>
      <c r="F3254" s="1">
        <f t="shared" si="253"/>
        <v>6213098.047025864</v>
      </c>
      <c r="H3254" s="5">
        <f t="shared" si="254"/>
        <v>8.448420094620923E-5</v>
      </c>
    </row>
    <row r="3255" spans="1:8">
      <c r="A3255" s="3" t="s">
        <v>3299</v>
      </c>
      <c r="B3255" s="1">
        <f t="shared" si="250"/>
        <v>6</v>
      </c>
      <c r="C3255" s="1">
        <f t="shared" si="251"/>
        <v>45804</v>
      </c>
      <c r="D3255" s="1">
        <f t="shared" si="252"/>
        <v>6216829</v>
      </c>
      <c r="F3255" s="1">
        <f t="shared" si="253"/>
        <v>6216264.3948959969</v>
      </c>
      <c r="H3255" s="5">
        <f t="shared" si="254"/>
        <v>9.0818824838692137E-5</v>
      </c>
    </row>
    <row r="3256" spans="1:8">
      <c r="A3256" s="3" t="s">
        <v>3300</v>
      </c>
      <c r="B3256" s="1">
        <f t="shared" si="250"/>
        <v>6</v>
      </c>
      <c r="C3256" s="1">
        <f t="shared" si="251"/>
        <v>45784</v>
      </c>
      <c r="D3256" s="1">
        <f t="shared" si="252"/>
        <v>6220051</v>
      </c>
      <c r="F3256" s="1">
        <f t="shared" si="253"/>
        <v>6219431.8624330722</v>
      </c>
      <c r="H3256" s="5">
        <f t="shared" si="254"/>
        <v>9.9538985601214597E-5</v>
      </c>
    </row>
    <row r="3257" spans="1:8">
      <c r="A3257" s="3" t="s">
        <v>3301</v>
      </c>
      <c r="B3257" s="1">
        <f t="shared" si="250"/>
        <v>6</v>
      </c>
      <c r="C3257" s="1">
        <f t="shared" si="251"/>
        <v>45764</v>
      </c>
      <c r="D3257" s="1">
        <f t="shared" si="252"/>
        <v>6223257</v>
      </c>
      <c r="F3257" s="1">
        <f t="shared" si="253"/>
        <v>6222600.4505223818</v>
      </c>
      <c r="H3257" s="5">
        <f t="shared" si="254"/>
        <v>1.0549933541523155E-4</v>
      </c>
    </row>
    <row r="3258" spans="1:8">
      <c r="A3258" s="3" t="s">
        <v>3302</v>
      </c>
      <c r="B3258" s="1">
        <f t="shared" si="250"/>
        <v>6</v>
      </c>
      <c r="C3258" s="1">
        <f t="shared" si="251"/>
        <v>45744</v>
      </c>
      <c r="D3258" s="1">
        <f t="shared" si="252"/>
        <v>6226463</v>
      </c>
      <c r="F3258" s="1">
        <f t="shared" si="253"/>
        <v>6225770.1600503186</v>
      </c>
      <c r="H3258" s="5">
        <f t="shared" si="254"/>
        <v>1.1127343881774029E-4</v>
      </c>
    </row>
    <row r="3259" spans="1:8">
      <c r="A3259" s="3" t="s">
        <v>3303</v>
      </c>
      <c r="B3259" s="1">
        <f t="shared" si="250"/>
        <v>6</v>
      </c>
      <c r="C3259" s="1">
        <f t="shared" si="251"/>
        <v>45724</v>
      </c>
      <c r="D3259" s="1">
        <f t="shared" si="252"/>
        <v>6229686</v>
      </c>
      <c r="F3259" s="1">
        <f t="shared" si="253"/>
        <v>6228940.9919043537</v>
      </c>
      <c r="H3259" s="5">
        <f t="shared" si="254"/>
        <v>1.1958999147730352E-4</v>
      </c>
    </row>
    <row r="3260" spans="1:8">
      <c r="A3260" s="3" t="s">
        <v>3304</v>
      </c>
      <c r="B3260" s="1">
        <f t="shared" si="250"/>
        <v>6</v>
      </c>
      <c r="C3260" s="1">
        <f t="shared" si="251"/>
        <v>45704</v>
      </c>
      <c r="D3260" s="1">
        <f t="shared" si="252"/>
        <v>6232892</v>
      </c>
      <c r="F3260" s="1">
        <f t="shared" si="253"/>
        <v>6232112.9469730509</v>
      </c>
      <c r="H3260" s="5">
        <f t="shared" si="254"/>
        <v>1.2499061863241904E-4</v>
      </c>
    </row>
    <row r="3261" spans="1:8">
      <c r="A3261" s="3" t="s">
        <v>3305</v>
      </c>
      <c r="B3261" s="1">
        <f t="shared" si="250"/>
        <v>6</v>
      </c>
      <c r="C3261" s="1">
        <f t="shared" si="251"/>
        <v>45684</v>
      </c>
      <c r="D3261" s="1">
        <f t="shared" si="252"/>
        <v>6236098</v>
      </c>
      <c r="F3261" s="1">
        <f t="shared" si="253"/>
        <v>6235286.0261460766</v>
      </c>
      <c r="H3261" s="5">
        <f t="shared" si="254"/>
        <v>1.3020543518132337E-4</v>
      </c>
    </row>
    <row r="3262" spans="1:8">
      <c r="A3262" s="3" t="s">
        <v>3306</v>
      </c>
      <c r="B3262" s="1">
        <f t="shared" si="250"/>
        <v>6</v>
      </c>
      <c r="C3262" s="1">
        <f t="shared" si="251"/>
        <v>45664</v>
      </c>
      <c r="D3262" s="1">
        <f t="shared" si="252"/>
        <v>6239320</v>
      </c>
      <c r="F3262" s="1">
        <f t="shared" si="253"/>
        <v>6238460.2303141737</v>
      </c>
      <c r="H3262" s="5">
        <f t="shared" si="254"/>
        <v>1.3779862001408235E-4</v>
      </c>
    </row>
    <row r="3263" spans="1:8">
      <c r="A3263" s="3" t="s">
        <v>3307</v>
      </c>
      <c r="B3263" s="1">
        <f t="shared" si="250"/>
        <v>6</v>
      </c>
      <c r="C3263" s="1">
        <f t="shared" si="251"/>
        <v>45644</v>
      </c>
      <c r="D3263" s="1">
        <f t="shared" si="252"/>
        <v>6242526</v>
      </c>
      <c r="F3263" s="1">
        <f t="shared" si="253"/>
        <v>6241635.560369201</v>
      </c>
      <c r="H3263" s="5">
        <f t="shared" si="254"/>
        <v>1.4264091664159596E-4</v>
      </c>
    </row>
    <row r="3264" spans="1:8">
      <c r="A3264" s="3" t="s">
        <v>3308</v>
      </c>
      <c r="B3264" s="1">
        <f t="shared" si="250"/>
        <v>6</v>
      </c>
      <c r="C3264" s="1">
        <f t="shared" si="251"/>
        <v>45624</v>
      </c>
      <c r="D3264" s="1">
        <f t="shared" si="252"/>
        <v>6245748</v>
      </c>
      <c r="F3264" s="1">
        <f t="shared" si="253"/>
        <v>6244812.0172041003</v>
      </c>
      <c r="H3264" s="5">
        <f t="shared" si="254"/>
        <v>1.4985919955459842E-4</v>
      </c>
    </row>
    <row r="3265" spans="1:8">
      <c r="A3265" s="3" t="s">
        <v>3309</v>
      </c>
      <c r="B3265" s="1">
        <f t="shared" si="250"/>
        <v>6</v>
      </c>
      <c r="C3265" s="1">
        <f t="shared" si="251"/>
        <v>45604</v>
      </c>
      <c r="D3265" s="1">
        <f t="shared" si="252"/>
        <v>6248954</v>
      </c>
      <c r="F3265" s="1">
        <f t="shared" si="253"/>
        <v>6247989.6017129133</v>
      </c>
      <c r="H3265" s="5">
        <f t="shared" si="254"/>
        <v>1.5432955452812544E-4</v>
      </c>
    </row>
    <row r="3266" spans="1:8">
      <c r="A3266" s="3" t="s">
        <v>3310</v>
      </c>
      <c r="B3266" s="1">
        <f t="shared" si="250"/>
        <v>6</v>
      </c>
      <c r="C3266" s="1">
        <f t="shared" si="251"/>
        <v>45584</v>
      </c>
      <c r="D3266" s="1">
        <f t="shared" si="252"/>
        <v>6252160</v>
      </c>
      <c r="F3266" s="1">
        <f t="shared" si="253"/>
        <v>6251168.3147908049</v>
      </c>
      <c r="H3266" s="5">
        <f t="shared" si="254"/>
        <v>1.5861481619074521E-4</v>
      </c>
    </row>
    <row r="3267" spans="1:8">
      <c r="A3267" s="3" t="s">
        <v>3311</v>
      </c>
      <c r="B3267" s="1">
        <f t="shared" si="250"/>
        <v>6</v>
      </c>
      <c r="C3267" s="1">
        <f t="shared" si="251"/>
        <v>45564</v>
      </c>
      <c r="D3267" s="1">
        <f t="shared" si="252"/>
        <v>6255382</v>
      </c>
      <c r="F3267" s="1">
        <f t="shared" si="253"/>
        <v>6254348.1573340157</v>
      </c>
      <c r="H3267" s="5">
        <f t="shared" si="254"/>
        <v>1.652725070961766E-4</v>
      </c>
    </row>
    <row r="3268" spans="1:8">
      <c r="A3268" s="3" t="s">
        <v>3312</v>
      </c>
      <c r="B3268" s="1">
        <f t="shared" ref="B3268:B3331" si="255">IF(ISERROR(SEARCH(" ",A3268)), 0, SEARCH(" ",A3268))</f>
        <v>6</v>
      </c>
      <c r="C3268" s="1">
        <f t="shared" ref="C3268:C3331" si="256">IF(0=B3268,-1,LEFT(A3268,B3268-1)+0)</f>
        <v>45544</v>
      </c>
      <c r="D3268" s="1">
        <f t="shared" ref="D3268:D3331" si="257">IF(B3268=0,-1,RIGHT(A3268,LEN(A3268)-B3268)+0)</f>
        <v>6258588</v>
      </c>
      <c r="F3268" s="1">
        <f t="shared" ref="F3268:F3331" si="258">IF(C3268&lt;0,443300000,44330*(1-POWER(C3268/$A$1,1/5.255))*1000)</f>
        <v>6257529.1302399114</v>
      </c>
      <c r="H3268" s="5">
        <f t="shared" ref="H3268:H3331" si="259">IF(D3268&gt;0,ABS((F3268-D3268)/D3268),0)</f>
        <v>1.6918668557326709E-4</v>
      </c>
    </row>
    <row r="3269" spans="1:8">
      <c r="A3269" s="3" t="s">
        <v>3313</v>
      </c>
      <c r="B3269" s="1">
        <f t="shared" si="255"/>
        <v>6</v>
      </c>
      <c r="C3269" s="1">
        <f t="shared" si="256"/>
        <v>45524</v>
      </c>
      <c r="D3269" s="1">
        <f t="shared" si="257"/>
        <v>6261811</v>
      </c>
      <c r="F3269" s="1">
        <f t="shared" si="258"/>
        <v>6260711.2344069546</v>
      </c>
      <c r="H3269" s="5">
        <f t="shared" si="259"/>
        <v>1.7563059521365164E-4</v>
      </c>
    </row>
    <row r="3270" spans="1:8">
      <c r="A3270" s="3" t="s">
        <v>3314</v>
      </c>
      <c r="B3270" s="1">
        <f t="shared" si="255"/>
        <v>6</v>
      </c>
      <c r="C3270" s="1">
        <f t="shared" si="256"/>
        <v>45504</v>
      </c>
      <c r="D3270" s="1">
        <f t="shared" si="257"/>
        <v>6265017</v>
      </c>
      <c r="F3270" s="1">
        <f t="shared" si="258"/>
        <v>6263894.4707347164</v>
      </c>
      <c r="H3270" s="5">
        <f t="shared" si="259"/>
        <v>1.7917417706665552E-4</v>
      </c>
    </row>
    <row r="3271" spans="1:8">
      <c r="A3271" s="3" t="s">
        <v>3315</v>
      </c>
      <c r="B3271" s="1">
        <f t="shared" si="255"/>
        <v>6</v>
      </c>
      <c r="C3271" s="1">
        <f t="shared" si="256"/>
        <v>45484</v>
      </c>
      <c r="D3271" s="1">
        <f t="shared" si="257"/>
        <v>6268223</v>
      </c>
      <c r="F3271" s="1">
        <f t="shared" si="258"/>
        <v>6267078.8401238918</v>
      </c>
      <c r="H3271" s="5">
        <f t="shared" si="259"/>
        <v>1.8253337127734122E-4</v>
      </c>
    </row>
    <row r="3272" spans="1:8">
      <c r="A3272" s="3" t="s">
        <v>3316</v>
      </c>
      <c r="B3272" s="1">
        <f t="shared" si="255"/>
        <v>6</v>
      </c>
      <c r="C3272" s="1">
        <f t="shared" si="256"/>
        <v>45464</v>
      </c>
      <c r="D3272" s="1">
        <f t="shared" si="257"/>
        <v>6271445</v>
      </c>
      <c r="F3272" s="1">
        <f t="shared" si="258"/>
        <v>6270264.3434762731</v>
      </c>
      <c r="H3272" s="5">
        <f t="shared" si="259"/>
        <v>1.8825908920940557E-4</v>
      </c>
    </row>
    <row r="3273" spans="1:8">
      <c r="A3273" s="3" t="s">
        <v>3317</v>
      </c>
      <c r="B3273" s="1">
        <f t="shared" si="255"/>
        <v>6</v>
      </c>
      <c r="C3273" s="1">
        <f t="shared" si="256"/>
        <v>45444</v>
      </c>
      <c r="D3273" s="1">
        <f t="shared" si="257"/>
        <v>6274651</v>
      </c>
      <c r="F3273" s="1">
        <f t="shared" si="258"/>
        <v>6273450.9816947812</v>
      </c>
      <c r="H3273" s="5">
        <f t="shared" si="259"/>
        <v>1.9124861370278261E-4</v>
      </c>
    </row>
    <row r="3274" spans="1:8">
      <c r="A3274" s="3" t="s">
        <v>3318</v>
      </c>
      <c r="B3274" s="1">
        <f t="shared" si="255"/>
        <v>6</v>
      </c>
      <c r="C3274" s="1">
        <f t="shared" si="256"/>
        <v>45424</v>
      </c>
      <c r="D3274" s="1">
        <f t="shared" si="257"/>
        <v>6277857</v>
      </c>
      <c r="F3274" s="1">
        <f t="shared" si="258"/>
        <v>6276638.7556834435</v>
      </c>
      <c r="H3274" s="5">
        <f t="shared" si="259"/>
        <v>1.9405416793604743E-4</v>
      </c>
    </row>
    <row r="3275" spans="1:8">
      <c r="A3275" s="3" t="s">
        <v>3319</v>
      </c>
      <c r="B3275" s="1">
        <f t="shared" si="255"/>
        <v>6</v>
      </c>
      <c r="C3275" s="1">
        <f t="shared" si="256"/>
        <v>45404</v>
      </c>
      <c r="D3275" s="1">
        <f t="shared" si="257"/>
        <v>6281079</v>
      </c>
      <c r="F3275" s="1">
        <f t="shared" si="258"/>
        <v>6279827.6663474096</v>
      </c>
      <c r="H3275" s="5">
        <f t="shared" si="259"/>
        <v>1.9922272154042348E-4</v>
      </c>
    </row>
    <row r="3276" spans="1:8">
      <c r="A3276" s="3" t="s">
        <v>3320</v>
      </c>
      <c r="B3276" s="1">
        <f t="shared" si="255"/>
        <v>6</v>
      </c>
      <c r="C3276" s="1">
        <f t="shared" si="256"/>
        <v>45384</v>
      </c>
      <c r="D3276" s="1">
        <f t="shared" si="257"/>
        <v>6284285</v>
      </c>
      <c r="F3276" s="1">
        <f t="shared" si="258"/>
        <v>6283017.7145929476</v>
      </c>
      <c r="H3276" s="5">
        <f t="shared" si="259"/>
        <v>2.0165944209283559E-4</v>
      </c>
    </row>
    <row r="3277" spans="1:8">
      <c r="A3277" s="3" t="s">
        <v>3321</v>
      </c>
      <c r="B3277" s="1">
        <f t="shared" si="255"/>
        <v>6</v>
      </c>
      <c r="C3277" s="1">
        <f t="shared" si="256"/>
        <v>45364</v>
      </c>
      <c r="D3277" s="1">
        <f t="shared" si="257"/>
        <v>6287507</v>
      </c>
      <c r="F3277" s="1">
        <f t="shared" si="258"/>
        <v>6286208.9013274489</v>
      </c>
      <c r="H3277" s="5">
        <f t="shared" si="259"/>
        <v>2.0645681548364127E-4</v>
      </c>
    </row>
    <row r="3278" spans="1:8">
      <c r="A3278" s="3" t="s">
        <v>3322</v>
      </c>
      <c r="B3278" s="1">
        <f t="shared" si="255"/>
        <v>6</v>
      </c>
      <c r="C3278" s="1">
        <f t="shared" si="256"/>
        <v>45344</v>
      </c>
      <c r="D3278" s="1">
        <f t="shared" si="257"/>
        <v>6290713</v>
      </c>
      <c r="F3278" s="1">
        <f t="shared" si="258"/>
        <v>6289401.2274594363</v>
      </c>
      <c r="H3278" s="5">
        <f t="shared" si="259"/>
        <v>2.0852525628870964E-4</v>
      </c>
    </row>
    <row r="3279" spans="1:8">
      <c r="A3279" s="3" t="s">
        <v>3323</v>
      </c>
      <c r="B3279" s="1">
        <f t="shared" si="255"/>
        <v>6</v>
      </c>
      <c r="C3279" s="1">
        <f t="shared" si="256"/>
        <v>45324</v>
      </c>
      <c r="D3279" s="1">
        <f t="shared" si="257"/>
        <v>6293919</v>
      </c>
      <c r="F3279" s="1">
        <f t="shared" si="258"/>
        <v>6292594.6938985474</v>
      </c>
      <c r="H3279" s="5">
        <f t="shared" si="259"/>
        <v>2.1041041383795361E-4</v>
      </c>
    </row>
    <row r="3280" spans="1:8">
      <c r="A3280" s="3" t="s">
        <v>3324</v>
      </c>
      <c r="B3280" s="1">
        <f t="shared" si="255"/>
        <v>6</v>
      </c>
      <c r="C3280" s="1">
        <f t="shared" si="256"/>
        <v>45304</v>
      </c>
      <c r="D3280" s="1">
        <f t="shared" si="257"/>
        <v>6297142</v>
      </c>
      <c r="F3280" s="1">
        <f t="shared" si="258"/>
        <v>6295789.3015555572</v>
      </c>
      <c r="H3280" s="5">
        <f t="shared" si="259"/>
        <v>2.1481148820255659E-4</v>
      </c>
    </row>
    <row r="3281" spans="1:8">
      <c r="A3281" s="3" t="s">
        <v>3325</v>
      </c>
      <c r="B3281" s="1">
        <f t="shared" si="255"/>
        <v>6</v>
      </c>
      <c r="C3281" s="1">
        <f t="shared" si="256"/>
        <v>45284</v>
      </c>
      <c r="D3281" s="1">
        <f t="shared" si="257"/>
        <v>6300348</v>
      </c>
      <c r="F3281" s="1">
        <f t="shared" si="258"/>
        <v>6298985.0513423588</v>
      </c>
      <c r="H3281" s="5">
        <f t="shared" si="259"/>
        <v>2.1632910716061832E-4</v>
      </c>
    </row>
    <row r="3282" spans="1:8">
      <c r="A3282" s="3" t="s">
        <v>3326</v>
      </c>
      <c r="B3282" s="1">
        <f t="shared" si="255"/>
        <v>6</v>
      </c>
      <c r="C3282" s="1">
        <f t="shared" si="256"/>
        <v>45264</v>
      </c>
      <c r="D3282" s="1">
        <f t="shared" si="257"/>
        <v>6303570</v>
      </c>
      <c r="F3282" s="1">
        <f t="shared" si="258"/>
        <v>6302181.9441719903</v>
      </c>
      <c r="H3282" s="5">
        <f t="shared" si="259"/>
        <v>2.2020154103305462E-4</v>
      </c>
    </row>
    <row r="3283" spans="1:8">
      <c r="A3283" s="3" t="s">
        <v>3327</v>
      </c>
      <c r="B3283" s="1">
        <f t="shared" si="255"/>
        <v>6</v>
      </c>
      <c r="C3283" s="1">
        <f t="shared" si="256"/>
        <v>45244</v>
      </c>
      <c r="D3283" s="1">
        <f t="shared" si="257"/>
        <v>6306776</v>
      </c>
      <c r="F3283" s="1">
        <f t="shared" si="258"/>
        <v>6305379.9809586182</v>
      </c>
      <c r="H3283" s="5">
        <f t="shared" si="259"/>
        <v>2.2135224738943898E-4</v>
      </c>
    </row>
    <row r="3284" spans="1:8">
      <c r="A3284" s="3" t="s">
        <v>3328</v>
      </c>
      <c r="B3284" s="1">
        <f t="shared" si="255"/>
        <v>6</v>
      </c>
      <c r="C3284" s="1">
        <f t="shared" si="256"/>
        <v>45224</v>
      </c>
      <c r="D3284" s="1">
        <f t="shared" si="257"/>
        <v>6309982</v>
      </c>
      <c r="F3284" s="1">
        <f t="shared" si="258"/>
        <v>6308579.16261754</v>
      </c>
      <c r="H3284" s="5">
        <f t="shared" si="259"/>
        <v>2.2232034615312897E-4</v>
      </c>
    </row>
    <row r="3285" spans="1:8">
      <c r="A3285" s="3" t="s">
        <v>3329</v>
      </c>
      <c r="B3285" s="1">
        <f t="shared" si="255"/>
        <v>6</v>
      </c>
      <c r="C3285" s="1">
        <f t="shared" si="256"/>
        <v>45204</v>
      </c>
      <c r="D3285" s="1">
        <f t="shared" si="257"/>
        <v>6313204</v>
      </c>
      <c r="F3285" s="1">
        <f t="shared" si="258"/>
        <v>6311779.4900652003</v>
      </c>
      <c r="H3285" s="5">
        <f t="shared" si="259"/>
        <v>2.2563977574615769E-4</v>
      </c>
    </row>
    <row r="3286" spans="1:8">
      <c r="A3286" s="3" t="s">
        <v>3330</v>
      </c>
      <c r="B3286" s="1">
        <f t="shared" si="255"/>
        <v>6</v>
      </c>
      <c r="C3286" s="1">
        <f t="shared" si="256"/>
        <v>45184</v>
      </c>
      <c r="D3286" s="1">
        <f t="shared" si="257"/>
        <v>6316410</v>
      </c>
      <c r="F3286" s="1">
        <f t="shared" si="258"/>
        <v>6314980.9642191725</v>
      </c>
      <c r="H3286" s="5">
        <f t="shared" si="259"/>
        <v>2.2624177037708362E-4</v>
      </c>
    </row>
    <row r="3287" spans="1:8">
      <c r="A3287" s="3" t="s">
        <v>3331</v>
      </c>
      <c r="B3287" s="1">
        <f t="shared" si="255"/>
        <v>6</v>
      </c>
      <c r="C3287" s="1">
        <f t="shared" si="256"/>
        <v>45164</v>
      </c>
      <c r="D3287" s="1">
        <f t="shared" si="257"/>
        <v>6319616</v>
      </c>
      <c r="F3287" s="1">
        <f t="shared" si="258"/>
        <v>6318183.5859981775</v>
      </c>
      <c r="H3287" s="5">
        <f t="shared" si="259"/>
        <v>2.2666155693992668E-4</v>
      </c>
    </row>
    <row r="3288" spans="1:8">
      <c r="A3288" s="3" t="s">
        <v>3332</v>
      </c>
      <c r="B3288" s="1">
        <f t="shared" si="255"/>
        <v>6</v>
      </c>
      <c r="C3288" s="1">
        <f t="shared" si="256"/>
        <v>45144</v>
      </c>
      <c r="D3288" s="1">
        <f t="shared" si="257"/>
        <v>6322838</v>
      </c>
      <c r="F3288" s="1">
        <f t="shared" si="258"/>
        <v>6321387.3563220836</v>
      </c>
      <c r="H3288" s="5">
        <f t="shared" si="259"/>
        <v>2.2942920218996246E-4</v>
      </c>
    </row>
    <row r="3289" spans="1:8">
      <c r="A3289" s="3" t="s">
        <v>3333</v>
      </c>
      <c r="B3289" s="1">
        <f t="shared" si="255"/>
        <v>6</v>
      </c>
      <c r="C3289" s="1">
        <f t="shared" si="256"/>
        <v>45124</v>
      </c>
      <c r="D3289" s="1">
        <f t="shared" si="257"/>
        <v>6326044</v>
      </c>
      <c r="F3289" s="1">
        <f t="shared" si="258"/>
        <v>6324592.2761118906</v>
      </c>
      <c r="H3289" s="5">
        <f t="shared" si="259"/>
        <v>2.294836849236961E-4</v>
      </c>
    </row>
    <row r="3290" spans="1:8">
      <c r="A3290" s="3" t="s">
        <v>3334</v>
      </c>
      <c r="B3290" s="1">
        <f t="shared" si="255"/>
        <v>6</v>
      </c>
      <c r="C3290" s="1">
        <f t="shared" si="256"/>
        <v>45104</v>
      </c>
      <c r="D3290" s="1">
        <f t="shared" si="257"/>
        <v>6329267</v>
      </c>
      <c r="F3290" s="1">
        <f t="shared" si="258"/>
        <v>6327798.3462897632</v>
      </c>
      <c r="H3290" s="5">
        <f t="shared" si="259"/>
        <v>2.3204167405748135E-4</v>
      </c>
    </row>
    <row r="3291" spans="1:8">
      <c r="A3291" s="3" t="s">
        <v>3335</v>
      </c>
      <c r="B3291" s="1">
        <f t="shared" si="255"/>
        <v>6</v>
      </c>
      <c r="C3291" s="1">
        <f t="shared" si="256"/>
        <v>45084</v>
      </c>
      <c r="D3291" s="1">
        <f t="shared" si="257"/>
        <v>6332473</v>
      </c>
      <c r="F3291" s="1">
        <f t="shared" si="258"/>
        <v>6331005.5677790027</v>
      </c>
      <c r="H3291" s="5">
        <f t="shared" si="259"/>
        <v>2.3173130323607993E-4</v>
      </c>
    </row>
    <row r="3292" spans="1:8">
      <c r="A3292" s="3" t="s">
        <v>3336</v>
      </c>
      <c r="B3292" s="1">
        <f t="shared" si="255"/>
        <v>6</v>
      </c>
      <c r="C3292" s="1">
        <f t="shared" si="256"/>
        <v>45064</v>
      </c>
      <c r="D3292" s="1">
        <f t="shared" si="257"/>
        <v>6335679</v>
      </c>
      <c r="F3292" s="1">
        <f t="shared" si="258"/>
        <v>6334213.9415040594</v>
      </c>
      <c r="H3292" s="5">
        <f t="shared" si="259"/>
        <v>2.3123938191007477E-4</v>
      </c>
    </row>
    <row r="3293" spans="1:8">
      <c r="A3293" s="3" t="s">
        <v>3337</v>
      </c>
      <c r="B3293" s="1">
        <f t="shared" si="255"/>
        <v>6</v>
      </c>
      <c r="C3293" s="1">
        <f t="shared" si="256"/>
        <v>45044</v>
      </c>
      <c r="D3293" s="1">
        <f t="shared" si="257"/>
        <v>6338901</v>
      </c>
      <c r="F3293" s="1">
        <f t="shared" si="258"/>
        <v>6337423.4683905533</v>
      </c>
      <c r="H3293" s="5">
        <f t="shared" si="259"/>
        <v>2.3308955439542938E-4</v>
      </c>
    </row>
    <row r="3294" spans="1:8">
      <c r="A3294" s="3" t="s">
        <v>3338</v>
      </c>
      <c r="B3294" s="1">
        <f t="shared" si="255"/>
        <v>6</v>
      </c>
      <c r="C3294" s="1">
        <f t="shared" si="256"/>
        <v>45024</v>
      </c>
      <c r="D3294" s="1">
        <f t="shared" si="257"/>
        <v>6342107</v>
      </c>
      <c r="F3294" s="1">
        <f t="shared" si="258"/>
        <v>6340634.1493652398</v>
      </c>
      <c r="H3294" s="5">
        <f t="shared" si="259"/>
        <v>2.3223364644592458E-4</v>
      </c>
    </row>
    <row r="3295" spans="1:8">
      <c r="A3295" s="3" t="s">
        <v>3339</v>
      </c>
      <c r="B3295" s="1">
        <f t="shared" si="255"/>
        <v>6</v>
      </c>
      <c r="C3295" s="1">
        <f t="shared" si="256"/>
        <v>45004</v>
      </c>
      <c r="D3295" s="1">
        <f t="shared" si="257"/>
        <v>6345329</v>
      </c>
      <c r="F3295" s="1">
        <f t="shared" si="258"/>
        <v>6343845.9853560403</v>
      </c>
      <c r="H3295" s="5">
        <f t="shared" si="259"/>
        <v>2.3371753363138475E-4</v>
      </c>
    </row>
    <row r="3296" spans="1:8">
      <c r="A3296" s="3" t="s">
        <v>3340</v>
      </c>
      <c r="B3296" s="1">
        <f t="shared" si="255"/>
        <v>6</v>
      </c>
      <c r="C3296" s="1">
        <f t="shared" si="256"/>
        <v>44984</v>
      </c>
      <c r="D3296" s="1">
        <f t="shared" si="257"/>
        <v>6348535</v>
      </c>
      <c r="F3296" s="1">
        <f t="shared" si="258"/>
        <v>6347058.9772920348</v>
      </c>
      <c r="H3296" s="5">
        <f t="shared" si="259"/>
        <v>2.3249816027874542E-4</v>
      </c>
    </row>
    <row r="3297" spans="1:8">
      <c r="A3297" s="3" t="s">
        <v>3341</v>
      </c>
      <c r="B3297" s="1">
        <f t="shared" si="255"/>
        <v>6</v>
      </c>
      <c r="C3297" s="1">
        <f t="shared" si="256"/>
        <v>44964</v>
      </c>
      <c r="D3297" s="1">
        <f t="shared" si="257"/>
        <v>6351741</v>
      </c>
      <c r="F3297" s="1">
        <f t="shared" si="258"/>
        <v>6350273.1261034682</v>
      </c>
      <c r="H3297" s="5">
        <f t="shared" si="259"/>
        <v>2.3109788269574605E-4</v>
      </c>
    </row>
    <row r="3298" spans="1:8">
      <c r="A3298" s="3" t="s">
        <v>3342</v>
      </c>
      <c r="B3298" s="1">
        <f t="shared" si="255"/>
        <v>6</v>
      </c>
      <c r="C3298" s="1">
        <f t="shared" si="256"/>
        <v>44944</v>
      </c>
      <c r="D3298" s="1">
        <f t="shared" si="257"/>
        <v>6354963</v>
      </c>
      <c r="F3298" s="1">
        <f t="shared" si="258"/>
        <v>6353488.4327217396</v>
      </c>
      <c r="H3298" s="5">
        <f t="shared" si="259"/>
        <v>2.3203396750860156E-4</v>
      </c>
    </row>
    <row r="3299" spans="1:8">
      <c r="A3299" s="3" t="s">
        <v>3343</v>
      </c>
      <c r="B3299" s="1">
        <f t="shared" si="255"/>
        <v>6</v>
      </c>
      <c r="C3299" s="1">
        <f t="shared" si="256"/>
        <v>44924</v>
      </c>
      <c r="D3299" s="1">
        <f t="shared" si="257"/>
        <v>6358169</v>
      </c>
      <c r="F3299" s="1">
        <f t="shared" si="258"/>
        <v>6356704.898079413</v>
      </c>
      <c r="H3299" s="5">
        <f t="shared" si="259"/>
        <v>2.3027099792204497E-4</v>
      </c>
    </row>
    <row r="3300" spans="1:8">
      <c r="A3300" s="3" t="s">
        <v>3344</v>
      </c>
      <c r="B3300" s="1">
        <f t="shared" si="255"/>
        <v>6</v>
      </c>
      <c r="C3300" s="1">
        <f t="shared" si="256"/>
        <v>44904</v>
      </c>
      <c r="D3300" s="1">
        <f t="shared" si="257"/>
        <v>6361375</v>
      </c>
      <c r="F3300" s="1">
        <f t="shared" si="258"/>
        <v>6359922.5231102351</v>
      </c>
      <c r="H3300" s="5">
        <f t="shared" si="259"/>
        <v>2.2832750620186519E-4</v>
      </c>
    </row>
    <row r="3301" spans="1:8">
      <c r="A3301" s="3" t="s">
        <v>3345</v>
      </c>
      <c r="B3301" s="1">
        <f t="shared" si="255"/>
        <v>6</v>
      </c>
      <c r="C3301" s="1">
        <f t="shared" si="256"/>
        <v>44884</v>
      </c>
      <c r="D3301" s="1">
        <f t="shared" si="257"/>
        <v>6364598</v>
      </c>
      <c r="F3301" s="1">
        <f t="shared" si="258"/>
        <v>6363141.3087490946</v>
      </c>
      <c r="H3301" s="5">
        <f t="shared" si="259"/>
        <v>2.2887403900535345E-4</v>
      </c>
    </row>
    <row r="3302" spans="1:8">
      <c r="A3302" s="3" t="s">
        <v>3346</v>
      </c>
      <c r="B3302" s="1">
        <f t="shared" si="255"/>
        <v>6</v>
      </c>
      <c r="C3302" s="1">
        <f t="shared" si="256"/>
        <v>44864</v>
      </c>
      <c r="D3302" s="1">
        <f t="shared" si="257"/>
        <v>6367804</v>
      </c>
      <c r="F3302" s="1">
        <f t="shared" si="258"/>
        <v>6366361.2559320787</v>
      </c>
      <c r="H3302" s="5">
        <f t="shared" si="259"/>
        <v>2.2656854198422301E-4</v>
      </c>
    </row>
    <row r="3303" spans="1:8">
      <c r="A3303" s="3" t="s">
        <v>3347</v>
      </c>
      <c r="B3303" s="1">
        <f t="shared" si="255"/>
        <v>6</v>
      </c>
      <c r="C3303" s="1">
        <f t="shared" si="256"/>
        <v>44844</v>
      </c>
      <c r="D3303" s="1">
        <f t="shared" si="257"/>
        <v>6371026</v>
      </c>
      <c r="F3303" s="1">
        <f t="shared" si="258"/>
        <v>6369582.3655964267</v>
      </c>
      <c r="H3303" s="5">
        <f t="shared" si="259"/>
        <v>2.2659370775968409E-4</v>
      </c>
    </row>
    <row r="3304" spans="1:8">
      <c r="A3304" s="3" t="s">
        <v>3348</v>
      </c>
      <c r="B3304" s="1">
        <f t="shared" si="255"/>
        <v>6</v>
      </c>
      <c r="C3304" s="1">
        <f t="shared" si="256"/>
        <v>44824</v>
      </c>
      <c r="D3304" s="1">
        <f t="shared" si="257"/>
        <v>6374232</v>
      </c>
      <c r="F3304" s="1">
        <f t="shared" si="258"/>
        <v>6372804.6386805577</v>
      </c>
      <c r="H3304" s="5">
        <f t="shared" si="259"/>
        <v>2.2392679140675764E-4</v>
      </c>
    </row>
    <row r="3305" spans="1:8">
      <c r="A3305" s="3" t="s">
        <v>3349</v>
      </c>
      <c r="B3305" s="1">
        <f t="shared" si="255"/>
        <v>6</v>
      </c>
      <c r="C3305" s="1">
        <f t="shared" si="256"/>
        <v>44804</v>
      </c>
      <c r="D3305" s="1">
        <f t="shared" si="257"/>
        <v>6377438</v>
      </c>
      <c r="F3305" s="1">
        <f t="shared" si="258"/>
        <v>6376028.0761240739</v>
      </c>
      <c r="H3305" s="5">
        <f t="shared" si="259"/>
        <v>2.2107998163620917E-4</v>
      </c>
    </row>
    <row r="3306" spans="1:8">
      <c r="A3306" s="3" t="s">
        <v>3350</v>
      </c>
      <c r="B3306" s="1">
        <f t="shared" si="255"/>
        <v>6</v>
      </c>
      <c r="C3306" s="1">
        <f t="shared" si="256"/>
        <v>44784</v>
      </c>
      <c r="D3306" s="1">
        <f t="shared" si="257"/>
        <v>6380660</v>
      </c>
      <c r="F3306" s="1">
        <f t="shared" si="258"/>
        <v>6379252.6788677555</v>
      </c>
      <c r="H3306" s="5">
        <f t="shared" si="259"/>
        <v>2.2056043297159577E-4</v>
      </c>
    </row>
    <row r="3307" spans="1:8">
      <c r="A3307" s="3" t="s">
        <v>3351</v>
      </c>
      <c r="B3307" s="1">
        <f t="shared" si="255"/>
        <v>6</v>
      </c>
      <c r="C3307" s="1">
        <f t="shared" si="256"/>
        <v>44764</v>
      </c>
      <c r="D3307" s="1">
        <f t="shared" si="257"/>
        <v>6383866</v>
      </c>
      <c r="F3307" s="1">
        <f t="shared" si="258"/>
        <v>6382478.4478535522</v>
      </c>
      <c r="H3307" s="5">
        <f t="shared" si="259"/>
        <v>2.1735295610024122E-4</v>
      </c>
    </row>
    <row r="3308" spans="1:8">
      <c r="A3308" s="3" t="s">
        <v>3352</v>
      </c>
      <c r="B3308" s="1">
        <f t="shared" si="255"/>
        <v>6</v>
      </c>
      <c r="C3308" s="1">
        <f t="shared" si="256"/>
        <v>44744</v>
      </c>
      <c r="D3308" s="1">
        <f t="shared" si="257"/>
        <v>6387088</v>
      </c>
      <c r="F3308" s="1">
        <f t="shared" si="258"/>
        <v>6385705.3840246033</v>
      </c>
      <c r="H3308" s="5">
        <f t="shared" si="259"/>
        <v>2.164704753397335E-4</v>
      </c>
    </row>
    <row r="3309" spans="1:8">
      <c r="A3309" s="3" t="s">
        <v>3353</v>
      </c>
      <c r="B3309" s="1">
        <f t="shared" si="255"/>
        <v>6</v>
      </c>
      <c r="C3309" s="1">
        <f t="shared" si="256"/>
        <v>44724</v>
      </c>
      <c r="D3309" s="1">
        <f t="shared" si="257"/>
        <v>6390294</v>
      </c>
      <c r="F3309" s="1">
        <f t="shared" si="258"/>
        <v>6388933.4883252457</v>
      </c>
      <c r="H3309" s="5">
        <f t="shared" si="259"/>
        <v>2.1290282962792035E-4</v>
      </c>
    </row>
    <row r="3310" spans="1:8">
      <c r="A3310" s="3" t="s">
        <v>3354</v>
      </c>
      <c r="B3310" s="1">
        <f t="shared" si="255"/>
        <v>6</v>
      </c>
      <c r="C3310" s="1">
        <f t="shared" si="256"/>
        <v>44704</v>
      </c>
      <c r="D3310" s="1">
        <f t="shared" si="257"/>
        <v>6393500</v>
      </c>
      <c r="F3310" s="1">
        <f t="shared" si="258"/>
        <v>6392162.7617009804</v>
      </c>
      <c r="H3310" s="5">
        <f t="shared" si="259"/>
        <v>2.0915590819107449E-4</v>
      </c>
    </row>
    <row r="3311" spans="1:8">
      <c r="A3311" s="3" t="s">
        <v>3355</v>
      </c>
      <c r="B3311" s="1">
        <f t="shared" si="255"/>
        <v>6</v>
      </c>
      <c r="C3311" s="1">
        <f t="shared" si="256"/>
        <v>44684</v>
      </c>
      <c r="D3311" s="1">
        <f t="shared" si="257"/>
        <v>6396723</v>
      </c>
      <c r="F3311" s="1">
        <f t="shared" si="258"/>
        <v>6395393.2050985098</v>
      </c>
      <c r="H3311" s="5">
        <f t="shared" si="259"/>
        <v>2.0788689794605948E-4</v>
      </c>
    </row>
    <row r="3312" spans="1:8">
      <c r="A3312" s="3" t="s">
        <v>3356</v>
      </c>
      <c r="B3312" s="1">
        <f t="shared" si="255"/>
        <v>6</v>
      </c>
      <c r="C3312" s="1">
        <f t="shared" si="256"/>
        <v>44664</v>
      </c>
      <c r="D3312" s="1">
        <f t="shared" si="257"/>
        <v>6399929</v>
      </c>
      <c r="F3312" s="1">
        <f t="shared" si="258"/>
        <v>6398624.8194657275</v>
      </c>
      <c r="H3312" s="5">
        <f t="shared" si="259"/>
        <v>2.0378046916965089E-4</v>
      </c>
    </row>
    <row r="3313" spans="1:8">
      <c r="A3313" s="3" t="s">
        <v>3357</v>
      </c>
      <c r="B3313" s="1">
        <f t="shared" si="255"/>
        <v>6</v>
      </c>
      <c r="C3313" s="1">
        <f t="shared" si="256"/>
        <v>44644</v>
      </c>
      <c r="D3313" s="1">
        <f t="shared" si="257"/>
        <v>6403135</v>
      </c>
      <c r="F3313" s="1">
        <f t="shared" si="258"/>
        <v>6401857.6057517156</v>
      </c>
      <c r="H3313" s="5">
        <f t="shared" si="259"/>
        <v>1.9949512985192403E-4</v>
      </c>
    </row>
    <row r="3314" spans="1:8">
      <c r="A3314" s="3" t="s">
        <v>3358</v>
      </c>
      <c r="B3314" s="1">
        <f t="shared" si="255"/>
        <v>6</v>
      </c>
      <c r="C3314" s="1">
        <f t="shared" si="256"/>
        <v>44624</v>
      </c>
      <c r="D3314" s="1">
        <f t="shared" si="257"/>
        <v>6406357</v>
      </c>
      <c r="F3314" s="1">
        <f t="shared" si="258"/>
        <v>6405091.5649067527</v>
      </c>
      <c r="H3314" s="5">
        <f t="shared" si="259"/>
        <v>1.9752803242893452E-4</v>
      </c>
    </row>
    <row r="3315" spans="1:8">
      <c r="A3315" s="3" t="s">
        <v>3359</v>
      </c>
      <c r="B3315" s="1">
        <f t="shared" si="255"/>
        <v>6</v>
      </c>
      <c r="C3315" s="1">
        <f t="shared" si="256"/>
        <v>44604</v>
      </c>
      <c r="D3315" s="1">
        <f t="shared" si="257"/>
        <v>6409563</v>
      </c>
      <c r="F3315" s="1">
        <f t="shared" si="258"/>
        <v>6408326.6978823123</v>
      </c>
      <c r="H3315" s="5">
        <f t="shared" si="259"/>
        <v>1.9288399500678129E-4</v>
      </c>
    </row>
    <row r="3316" spans="1:8">
      <c r="A3316" s="3" t="s">
        <v>3360</v>
      </c>
      <c r="B3316" s="1">
        <f t="shared" si="255"/>
        <v>6</v>
      </c>
      <c r="C3316" s="1">
        <f t="shared" si="256"/>
        <v>44584</v>
      </c>
      <c r="D3316" s="1">
        <f t="shared" si="257"/>
        <v>6412785</v>
      </c>
      <c r="F3316" s="1">
        <f t="shared" si="258"/>
        <v>6411563.0056310715</v>
      </c>
      <c r="H3316" s="5">
        <f t="shared" si="259"/>
        <v>1.9055595485089312E-4</v>
      </c>
    </row>
    <row r="3317" spans="1:8">
      <c r="A3317" s="3" t="s">
        <v>3361</v>
      </c>
      <c r="B3317" s="1">
        <f t="shared" si="255"/>
        <v>6</v>
      </c>
      <c r="C3317" s="1">
        <f t="shared" si="256"/>
        <v>44564</v>
      </c>
      <c r="D3317" s="1">
        <f t="shared" si="257"/>
        <v>6415991</v>
      </c>
      <c r="F3317" s="1">
        <f t="shared" si="258"/>
        <v>6414800.4891069084</v>
      </c>
      <c r="H3317" s="5">
        <f t="shared" si="259"/>
        <v>1.8555370372114915E-4</v>
      </c>
    </row>
    <row r="3318" spans="1:8">
      <c r="A3318" s="3" t="s">
        <v>3362</v>
      </c>
      <c r="B3318" s="1">
        <f t="shared" si="255"/>
        <v>6</v>
      </c>
      <c r="C3318" s="1">
        <f t="shared" si="256"/>
        <v>44544</v>
      </c>
      <c r="D3318" s="1">
        <f t="shared" si="257"/>
        <v>6419197</v>
      </c>
      <c r="F3318" s="1">
        <f t="shared" si="258"/>
        <v>6418039.1492648935</v>
      </c>
      <c r="H3318" s="5">
        <f t="shared" si="259"/>
        <v>1.8037314248285345E-4</v>
      </c>
    </row>
    <row r="3319" spans="1:8">
      <c r="A3319" s="3" t="s">
        <v>3363</v>
      </c>
      <c r="B3319" s="1">
        <f t="shared" si="255"/>
        <v>6</v>
      </c>
      <c r="C3319" s="1">
        <f t="shared" si="256"/>
        <v>44524</v>
      </c>
      <c r="D3319" s="1">
        <f t="shared" si="257"/>
        <v>6422419</v>
      </c>
      <c r="F3319" s="1">
        <f t="shared" si="258"/>
        <v>6421278.9870613217</v>
      </c>
      <c r="H3319" s="5">
        <f t="shared" si="259"/>
        <v>1.77505226407412E-4</v>
      </c>
    </row>
    <row r="3320" spans="1:8">
      <c r="A3320" s="3" t="s">
        <v>3364</v>
      </c>
      <c r="B3320" s="1">
        <f t="shared" si="255"/>
        <v>6</v>
      </c>
      <c r="C3320" s="1">
        <f t="shared" si="256"/>
        <v>44504</v>
      </c>
      <c r="D3320" s="1">
        <f t="shared" si="257"/>
        <v>6425625</v>
      </c>
      <c r="F3320" s="1">
        <f t="shared" si="258"/>
        <v>6424520.0034536738</v>
      </c>
      <c r="H3320" s="5">
        <f t="shared" si="259"/>
        <v>1.7196716993696413E-4</v>
      </c>
    </row>
    <row r="3321" spans="1:8">
      <c r="A3321" s="3" t="s">
        <v>3365</v>
      </c>
      <c r="B3321" s="1">
        <f t="shared" si="255"/>
        <v>6</v>
      </c>
      <c r="C3321" s="1">
        <f t="shared" si="256"/>
        <v>44484</v>
      </c>
      <c r="D3321" s="1">
        <f t="shared" si="257"/>
        <v>6428848</v>
      </c>
      <c r="F3321" s="1">
        <f t="shared" si="258"/>
        <v>6427762.1994006522</v>
      </c>
      <c r="H3321" s="5">
        <f t="shared" si="259"/>
        <v>1.6889504921376272E-4</v>
      </c>
    </row>
    <row r="3322" spans="1:8">
      <c r="A3322" s="3" t="s">
        <v>3366</v>
      </c>
      <c r="B3322" s="1">
        <f t="shared" si="255"/>
        <v>6</v>
      </c>
      <c r="C3322" s="1">
        <f t="shared" si="256"/>
        <v>44464</v>
      </c>
      <c r="D3322" s="1">
        <f t="shared" si="257"/>
        <v>6432054</v>
      </c>
      <c r="F3322" s="1">
        <f t="shared" si="258"/>
        <v>6431005.5758621749</v>
      </c>
      <c r="H3322" s="5">
        <f t="shared" si="259"/>
        <v>1.6299989673985112E-4</v>
      </c>
    </row>
    <row r="3323" spans="1:8">
      <c r="A3323" s="3" t="s">
        <v>3367</v>
      </c>
      <c r="B3323" s="1">
        <f t="shared" si="255"/>
        <v>6</v>
      </c>
      <c r="C3323" s="1">
        <f t="shared" si="256"/>
        <v>44444</v>
      </c>
      <c r="D3323" s="1">
        <f t="shared" si="257"/>
        <v>6435260</v>
      </c>
      <c r="F3323" s="1">
        <f t="shared" si="258"/>
        <v>6434250.1337993583</v>
      </c>
      <c r="H3323" s="5">
        <f t="shared" si="259"/>
        <v>1.569270240272699E-4</v>
      </c>
    </row>
    <row r="3324" spans="1:8">
      <c r="A3324" s="3" t="s">
        <v>3368</v>
      </c>
      <c r="B3324" s="1">
        <f t="shared" si="255"/>
        <v>6</v>
      </c>
      <c r="C3324" s="1">
        <f t="shared" si="256"/>
        <v>44424</v>
      </c>
      <c r="D3324" s="1">
        <f t="shared" si="257"/>
        <v>6438482</v>
      </c>
      <c r="F3324" s="1">
        <f t="shared" si="258"/>
        <v>6437495.8741745418</v>
      </c>
      <c r="H3324" s="5">
        <f t="shared" si="259"/>
        <v>1.5316123046677868E-4</v>
      </c>
    </row>
    <row r="3325" spans="1:8">
      <c r="A3325" s="3" t="s">
        <v>3369</v>
      </c>
      <c r="B3325" s="1">
        <f t="shared" si="255"/>
        <v>6</v>
      </c>
      <c r="C3325" s="1">
        <f t="shared" si="256"/>
        <v>44404</v>
      </c>
      <c r="D3325" s="1">
        <f t="shared" si="257"/>
        <v>6441688</v>
      </c>
      <c r="F3325" s="1">
        <f t="shared" si="258"/>
        <v>6440742.7979512913</v>
      </c>
      <c r="H3325" s="5">
        <f t="shared" si="259"/>
        <v>1.4673204425745003E-4</v>
      </c>
    </row>
    <row r="3326" spans="1:8">
      <c r="A3326" s="3" t="s">
        <v>3370</v>
      </c>
      <c r="B3326" s="1">
        <f t="shared" si="255"/>
        <v>6</v>
      </c>
      <c r="C3326" s="1">
        <f t="shared" si="256"/>
        <v>44384</v>
      </c>
      <c r="D3326" s="1">
        <f t="shared" si="257"/>
        <v>6444894</v>
      </c>
      <c r="F3326" s="1">
        <f t="shared" si="258"/>
        <v>6443990.9060943797</v>
      </c>
      <c r="H3326" s="5">
        <f t="shared" si="259"/>
        <v>1.4012548625629481E-4</v>
      </c>
    </row>
    <row r="3327" spans="1:8">
      <c r="A3327" s="3" t="s">
        <v>3371</v>
      </c>
      <c r="B3327" s="1">
        <f t="shared" si="255"/>
        <v>6</v>
      </c>
      <c r="C3327" s="1">
        <f t="shared" si="256"/>
        <v>44364</v>
      </c>
      <c r="D3327" s="1">
        <f t="shared" si="257"/>
        <v>6448116</v>
      </c>
      <c r="F3327" s="1">
        <f t="shared" si="258"/>
        <v>6447240.1995698046</v>
      </c>
      <c r="H3327" s="5">
        <f t="shared" si="259"/>
        <v>1.3582268529217E-4</v>
      </c>
    </row>
    <row r="3328" spans="1:8">
      <c r="A3328" s="3" t="s">
        <v>3372</v>
      </c>
      <c r="B3328" s="1">
        <f t="shared" si="255"/>
        <v>6</v>
      </c>
      <c r="C3328" s="1">
        <f t="shared" si="256"/>
        <v>44344</v>
      </c>
      <c r="D3328" s="1">
        <f t="shared" si="257"/>
        <v>6451322</v>
      </c>
      <c r="F3328" s="1">
        <f t="shared" si="258"/>
        <v>6450490.6793447863</v>
      </c>
      <c r="H3328" s="5">
        <f t="shared" si="259"/>
        <v>1.288605118785993E-4</v>
      </c>
    </row>
    <row r="3329" spans="1:8">
      <c r="A3329" s="3" t="s">
        <v>3373</v>
      </c>
      <c r="B3329" s="1">
        <f t="shared" si="255"/>
        <v>6</v>
      </c>
      <c r="C3329" s="1">
        <f t="shared" si="256"/>
        <v>44324</v>
      </c>
      <c r="D3329" s="1">
        <f t="shared" si="257"/>
        <v>6454544</v>
      </c>
      <c r="F3329" s="1">
        <f t="shared" si="258"/>
        <v>6453742.3463877803</v>
      </c>
      <c r="H3329" s="5">
        <f t="shared" si="259"/>
        <v>1.2419988340303025E-4</v>
      </c>
    </row>
    <row r="3330" spans="1:8">
      <c r="A3330" s="3" t="s">
        <v>3374</v>
      </c>
      <c r="B3330" s="1">
        <f t="shared" si="255"/>
        <v>6</v>
      </c>
      <c r="C3330" s="1">
        <f t="shared" si="256"/>
        <v>44304</v>
      </c>
      <c r="D3330" s="1">
        <f t="shared" si="257"/>
        <v>6457750</v>
      </c>
      <c r="F3330" s="1">
        <f t="shared" si="258"/>
        <v>6456995.2016684609</v>
      </c>
      <c r="H3330" s="5">
        <f t="shared" si="259"/>
        <v>1.1688255685635811E-4</v>
      </c>
    </row>
    <row r="3331" spans="1:8">
      <c r="A3331" s="3" t="s">
        <v>3375</v>
      </c>
      <c r="B3331" s="1">
        <f t="shared" si="255"/>
        <v>6</v>
      </c>
      <c r="C3331" s="1">
        <f t="shared" si="256"/>
        <v>44284</v>
      </c>
      <c r="D3331" s="1">
        <f t="shared" si="257"/>
        <v>6460956</v>
      </c>
      <c r="F3331" s="1">
        <f t="shared" si="258"/>
        <v>6460249.2461577374</v>
      </c>
      <c r="H3331" s="5">
        <f t="shared" si="259"/>
        <v>1.0938843141209306E-4</v>
      </c>
    </row>
    <row r="3332" spans="1:8">
      <c r="A3332" s="3" t="s">
        <v>3376</v>
      </c>
      <c r="B3332" s="1">
        <f t="shared" ref="B3332:B3395" si="260">IF(ISERROR(SEARCH(" ",A3332)), 0, SEARCH(" ",A3332))</f>
        <v>6</v>
      </c>
      <c r="C3332" s="1">
        <f t="shared" ref="C3332:C3395" si="261">IF(0=B3332,-1,LEFT(A3332,B3332-1)+0)</f>
        <v>44264</v>
      </c>
      <c r="D3332" s="1">
        <f t="shared" ref="D3332:D3395" si="262">IF(B3332=0,-1,RIGHT(A3332,LEN(A3332)-B3332)+0)</f>
        <v>6464179</v>
      </c>
      <c r="F3332" s="1">
        <f t="shared" ref="F3332:F3395" si="263">IF(C3332&lt;0,443300000,44330*(1-POWER(C3332/$A$1,1/5.255))*1000)</f>
        <v>6463504.4808277404</v>
      </c>
      <c r="H3332" s="5">
        <f t="shared" ref="H3332:H3395" si="264">IF(D3332&gt;0,ABS((F3332-D3332)/D3332),0)</f>
        <v>1.0434722990492783E-4</v>
      </c>
    </row>
    <row r="3333" spans="1:8">
      <c r="A3333" s="3" t="s">
        <v>3377</v>
      </c>
      <c r="B3333" s="1">
        <f t="shared" si="260"/>
        <v>6</v>
      </c>
      <c r="C3333" s="1">
        <f t="shared" si="261"/>
        <v>44244</v>
      </c>
      <c r="D3333" s="1">
        <f t="shared" si="262"/>
        <v>6467385</v>
      </c>
      <c r="F3333" s="1">
        <f t="shared" si="263"/>
        <v>6466760.9066518527</v>
      </c>
      <c r="H3333" s="5">
        <f t="shared" si="264"/>
        <v>9.6498561342389167E-5</v>
      </c>
    </row>
    <row r="3334" spans="1:8">
      <c r="A3334" s="3" t="s">
        <v>3378</v>
      </c>
      <c r="B3334" s="1">
        <f t="shared" si="260"/>
        <v>6</v>
      </c>
      <c r="C3334" s="1">
        <f t="shared" si="261"/>
        <v>44224</v>
      </c>
      <c r="D3334" s="1">
        <f t="shared" si="262"/>
        <v>6470607</v>
      </c>
      <c r="F3334" s="1">
        <f t="shared" si="263"/>
        <v>6470018.5246046754</v>
      </c>
      <c r="H3334" s="5">
        <f t="shared" si="264"/>
        <v>9.0945933716054768E-5</v>
      </c>
    </row>
    <row r="3335" spans="1:8">
      <c r="A3335" s="3" t="s">
        <v>3379</v>
      </c>
      <c r="B3335" s="1">
        <f t="shared" si="260"/>
        <v>6</v>
      </c>
      <c r="C3335" s="1">
        <f t="shared" si="261"/>
        <v>44204</v>
      </c>
      <c r="D3335" s="1">
        <f t="shared" si="262"/>
        <v>6473813</v>
      </c>
      <c r="F3335" s="1">
        <f t="shared" si="263"/>
        <v>6473277.3356620651</v>
      </c>
      <c r="H3335" s="5">
        <f t="shared" si="264"/>
        <v>8.2743251609974857E-5</v>
      </c>
    </row>
    <row r="3336" spans="1:8">
      <c r="A3336" s="3" t="s">
        <v>3380</v>
      </c>
      <c r="B3336" s="1">
        <f t="shared" si="260"/>
        <v>6</v>
      </c>
      <c r="C3336" s="1">
        <f t="shared" si="261"/>
        <v>44184</v>
      </c>
      <c r="D3336" s="1">
        <f t="shared" si="262"/>
        <v>6477019</v>
      </c>
      <c r="F3336" s="1">
        <f t="shared" si="263"/>
        <v>6476537.3408011096</v>
      </c>
      <c r="H3336" s="5">
        <f t="shared" si="264"/>
        <v>7.4364333174017273E-5</v>
      </c>
    </row>
    <row r="3337" spans="1:8">
      <c r="A3337" s="3" t="s">
        <v>3381</v>
      </c>
      <c r="B3337" s="1">
        <f t="shared" si="260"/>
        <v>6</v>
      </c>
      <c r="C3337" s="1">
        <f t="shared" si="261"/>
        <v>44164</v>
      </c>
      <c r="D3337" s="1">
        <f t="shared" si="262"/>
        <v>6480241</v>
      </c>
      <c r="F3337" s="1">
        <f t="shared" si="263"/>
        <v>6479798.5410001408</v>
      </c>
      <c r="H3337" s="5">
        <f t="shared" si="264"/>
        <v>6.8278170496925822E-5</v>
      </c>
    </row>
    <row r="3338" spans="1:8">
      <c r="A3338" s="3" t="s">
        <v>3382</v>
      </c>
      <c r="B3338" s="1">
        <f t="shared" si="260"/>
        <v>6</v>
      </c>
      <c r="C3338" s="1">
        <f t="shared" si="261"/>
        <v>44144</v>
      </c>
      <c r="D3338" s="1">
        <f t="shared" si="262"/>
        <v>6483447</v>
      </c>
      <c r="F3338" s="1">
        <f t="shared" si="263"/>
        <v>6483060.9372387324</v>
      </c>
      <c r="H3338" s="5">
        <f t="shared" si="264"/>
        <v>5.95459114985666E-5</v>
      </c>
    </row>
    <row r="3339" spans="1:8">
      <c r="A3339" s="3" t="s">
        <v>3383</v>
      </c>
      <c r="B3339" s="1">
        <f t="shared" si="260"/>
        <v>6</v>
      </c>
      <c r="C3339" s="1">
        <f t="shared" si="261"/>
        <v>44124</v>
      </c>
      <c r="D3339" s="1">
        <f t="shared" si="262"/>
        <v>6486653</v>
      </c>
      <c r="F3339" s="1">
        <f t="shared" si="263"/>
        <v>6486324.5304977112</v>
      </c>
      <c r="H3339" s="5">
        <f t="shared" si="264"/>
        <v>5.063774835633233E-5</v>
      </c>
    </row>
    <row r="3340" spans="1:8">
      <c r="A3340" s="3" t="s">
        <v>3384</v>
      </c>
      <c r="B3340" s="1">
        <f t="shared" si="260"/>
        <v>6</v>
      </c>
      <c r="C3340" s="1">
        <f t="shared" si="261"/>
        <v>44104</v>
      </c>
      <c r="D3340" s="1">
        <f t="shared" si="262"/>
        <v>6489875</v>
      </c>
      <c r="F3340" s="1">
        <f t="shared" si="263"/>
        <v>6489589.321759156</v>
      </c>
      <c r="H3340" s="5">
        <f t="shared" si="264"/>
        <v>4.4019066753065132E-5</v>
      </c>
    </row>
    <row r="3341" spans="1:8">
      <c r="A3341" s="3" t="s">
        <v>3385</v>
      </c>
      <c r="B3341" s="1">
        <f t="shared" si="260"/>
        <v>6</v>
      </c>
      <c r="C3341" s="1">
        <f t="shared" si="261"/>
        <v>44084</v>
      </c>
      <c r="D3341" s="1">
        <f t="shared" si="262"/>
        <v>6493081</v>
      </c>
      <c r="F3341" s="1">
        <f t="shared" si="263"/>
        <v>6492855.3120063879</v>
      </c>
      <c r="H3341" s="5">
        <f t="shared" si="264"/>
        <v>3.4758228583955815E-5</v>
      </c>
    </row>
    <row r="3342" spans="1:8">
      <c r="A3342" s="3" t="s">
        <v>3386</v>
      </c>
      <c r="B3342" s="1">
        <f t="shared" si="260"/>
        <v>6</v>
      </c>
      <c r="C3342" s="1">
        <f t="shared" si="261"/>
        <v>44064</v>
      </c>
      <c r="D3342" s="1">
        <f t="shared" si="262"/>
        <v>6496304</v>
      </c>
      <c r="F3342" s="1">
        <f t="shared" si="263"/>
        <v>6496122.5022239825</v>
      </c>
      <c r="H3342" s="5">
        <f t="shared" si="264"/>
        <v>2.793862110171019E-5</v>
      </c>
    </row>
    <row r="3343" spans="1:8">
      <c r="A3343" s="3" t="s">
        <v>3387</v>
      </c>
      <c r="B3343" s="1">
        <f t="shared" si="260"/>
        <v>6</v>
      </c>
      <c r="C3343" s="1">
        <f t="shared" si="261"/>
        <v>44044</v>
      </c>
      <c r="D3343" s="1">
        <f t="shared" si="262"/>
        <v>6499510</v>
      </c>
      <c r="F3343" s="1">
        <f t="shared" si="263"/>
        <v>6499390.893397782</v>
      </c>
      <c r="H3343" s="5">
        <f t="shared" si="264"/>
        <v>1.8325474107740749E-5</v>
      </c>
    </row>
    <row r="3344" spans="1:8">
      <c r="A3344" s="3" t="s">
        <v>3388</v>
      </c>
      <c r="B3344" s="1">
        <f t="shared" si="260"/>
        <v>6</v>
      </c>
      <c r="C3344" s="1">
        <f t="shared" si="261"/>
        <v>44024</v>
      </c>
      <c r="D3344" s="1">
        <f t="shared" si="262"/>
        <v>6502716</v>
      </c>
      <c r="F3344" s="1">
        <f t="shared" si="263"/>
        <v>6502660.4865148719</v>
      </c>
      <c r="H3344" s="5">
        <f t="shared" si="264"/>
        <v>8.5369690338713821E-6</v>
      </c>
    </row>
    <row r="3345" spans="1:8">
      <c r="A3345" s="3" t="s">
        <v>3389</v>
      </c>
      <c r="B3345" s="1">
        <f t="shared" si="260"/>
        <v>6</v>
      </c>
      <c r="C3345" s="1">
        <f t="shared" si="261"/>
        <v>44004</v>
      </c>
      <c r="D3345" s="1">
        <f t="shared" si="262"/>
        <v>6505947</v>
      </c>
      <c r="F3345" s="1">
        <f t="shared" si="263"/>
        <v>6505931.2825636137</v>
      </c>
      <c r="H3345" s="5">
        <f t="shared" si="264"/>
        <v>2.4158568132006472E-6</v>
      </c>
    </row>
    <row r="3346" spans="1:8">
      <c r="A3346" s="3" t="s">
        <v>3390</v>
      </c>
      <c r="B3346" s="1">
        <f t="shared" si="260"/>
        <v>6</v>
      </c>
      <c r="C3346" s="1">
        <f t="shared" si="261"/>
        <v>43984</v>
      </c>
      <c r="D3346" s="1">
        <f t="shared" si="262"/>
        <v>6509274</v>
      </c>
      <c r="F3346" s="1">
        <f t="shared" si="263"/>
        <v>6509203.282533614</v>
      </c>
      <c r="H3346" s="5">
        <f t="shared" si="264"/>
        <v>1.0864109635887979E-5</v>
      </c>
    </row>
    <row r="3347" spans="1:8">
      <c r="A3347" s="3" t="s">
        <v>3391</v>
      </c>
      <c r="B3347" s="1">
        <f t="shared" si="260"/>
        <v>6</v>
      </c>
      <c r="C3347" s="1">
        <f t="shared" si="261"/>
        <v>43964</v>
      </c>
      <c r="D3347" s="1">
        <f t="shared" si="262"/>
        <v>6512619</v>
      </c>
      <c r="F3347" s="1">
        <f t="shared" si="263"/>
        <v>6512476.4874157635</v>
      </c>
      <c r="H3347" s="5">
        <f t="shared" si="264"/>
        <v>2.1882530551295952E-5</v>
      </c>
    </row>
    <row r="3348" spans="1:8">
      <c r="A3348" s="3" t="s">
        <v>3392</v>
      </c>
      <c r="B3348" s="1">
        <f t="shared" si="260"/>
        <v>6</v>
      </c>
      <c r="C3348" s="1">
        <f t="shared" si="261"/>
        <v>43944</v>
      </c>
      <c r="D3348" s="1">
        <f t="shared" si="262"/>
        <v>6515946</v>
      </c>
      <c r="F3348" s="1">
        <f t="shared" si="263"/>
        <v>6515750.8982021967</v>
      </c>
      <c r="H3348" s="5">
        <f t="shared" si="264"/>
        <v>2.994220605930514E-5</v>
      </c>
    </row>
    <row r="3349" spans="1:8">
      <c r="A3349" s="3" t="s">
        <v>3393</v>
      </c>
      <c r="B3349" s="1">
        <f t="shared" si="260"/>
        <v>6</v>
      </c>
      <c r="C3349" s="1">
        <f t="shared" si="261"/>
        <v>43924</v>
      </c>
      <c r="D3349" s="1">
        <f t="shared" si="262"/>
        <v>6519273</v>
      </c>
      <c r="F3349" s="1">
        <f t="shared" si="263"/>
        <v>6519026.5158863412</v>
      </c>
      <c r="H3349" s="5">
        <f t="shared" si="264"/>
        <v>3.7808527677668719E-5</v>
      </c>
    </row>
    <row r="3350" spans="1:8">
      <c r="A3350" s="3" t="s">
        <v>3394</v>
      </c>
      <c r="B3350" s="1">
        <f t="shared" si="260"/>
        <v>6</v>
      </c>
      <c r="C3350" s="1">
        <f t="shared" si="261"/>
        <v>43904</v>
      </c>
      <c r="D3350" s="1">
        <f t="shared" si="262"/>
        <v>6522617</v>
      </c>
      <c r="F3350" s="1">
        <f t="shared" si="263"/>
        <v>6522303.3414628776</v>
      </c>
      <c r="H3350" s="5">
        <f t="shared" si="264"/>
        <v>4.8087836082115652E-5</v>
      </c>
    </row>
    <row r="3351" spans="1:8">
      <c r="A3351" s="3" t="s">
        <v>3395</v>
      </c>
      <c r="B3351" s="1">
        <f t="shared" si="260"/>
        <v>6</v>
      </c>
      <c r="C3351" s="1">
        <f t="shared" si="261"/>
        <v>43884</v>
      </c>
      <c r="D3351" s="1">
        <f t="shared" si="262"/>
        <v>6525944</v>
      </c>
      <c r="F3351" s="1">
        <f t="shared" si="263"/>
        <v>6525581.3759277668</v>
      </c>
      <c r="H3351" s="5">
        <f t="shared" si="264"/>
        <v>5.5566531406523714E-5</v>
      </c>
    </row>
    <row r="3352" spans="1:8">
      <c r="A3352" s="3" t="s">
        <v>3396</v>
      </c>
      <c r="B3352" s="1">
        <f t="shared" si="260"/>
        <v>6</v>
      </c>
      <c r="C3352" s="1">
        <f t="shared" si="261"/>
        <v>43864</v>
      </c>
      <c r="D3352" s="1">
        <f t="shared" si="262"/>
        <v>6529272</v>
      </c>
      <c r="F3352" s="1">
        <f t="shared" si="263"/>
        <v>6528860.6202782495</v>
      </c>
      <c r="H3352" s="5">
        <f t="shared" si="264"/>
        <v>6.3005450186560662E-5</v>
      </c>
    </row>
    <row r="3353" spans="1:8">
      <c r="A3353" s="3" t="s">
        <v>3397</v>
      </c>
      <c r="B3353" s="1">
        <f t="shared" si="260"/>
        <v>6</v>
      </c>
      <c r="C3353" s="1">
        <f t="shared" si="261"/>
        <v>43844</v>
      </c>
      <c r="D3353" s="1">
        <f t="shared" si="262"/>
        <v>6532616</v>
      </c>
      <c r="F3353" s="1">
        <f t="shared" si="263"/>
        <v>6532141.075512832</v>
      </c>
      <c r="H3353" s="5">
        <f t="shared" si="264"/>
        <v>7.2700505764913991E-5</v>
      </c>
    </row>
    <row r="3354" spans="1:8">
      <c r="A3354" s="3" t="s">
        <v>3398</v>
      </c>
      <c r="B3354" s="1">
        <f t="shared" si="260"/>
        <v>6</v>
      </c>
      <c r="C3354" s="1">
        <f t="shared" si="261"/>
        <v>43824</v>
      </c>
      <c r="D3354" s="1">
        <f t="shared" si="262"/>
        <v>6535943</v>
      </c>
      <c r="F3354" s="1">
        <f t="shared" si="263"/>
        <v>6535422.7426313115</v>
      </c>
      <c r="H3354" s="5">
        <f t="shared" si="264"/>
        <v>7.9599434800528652E-5</v>
      </c>
    </row>
    <row r="3355" spans="1:8">
      <c r="A3355" s="3" t="s">
        <v>3399</v>
      </c>
      <c r="B3355" s="1">
        <f t="shared" si="260"/>
        <v>6</v>
      </c>
      <c r="C3355" s="1">
        <f t="shared" si="261"/>
        <v>43804</v>
      </c>
      <c r="D3355" s="1">
        <f t="shared" si="262"/>
        <v>6539287</v>
      </c>
      <c r="F3355" s="1">
        <f t="shared" si="263"/>
        <v>6538705.6226347657</v>
      </c>
      <c r="H3355" s="5">
        <f t="shared" si="264"/>
        <v>8.8905314177877186E-5</v>
      </c>
    </row>
    <row r="3356" spans="1:8">
      <c r="A3356" s="3" t="s">
        <v>3400</v>
      </c>
      <c r="B3356" s="1">
        <f t="shared" si="260"/>
        <v>6</v>
      </c>
      <c r="C3356" s="1">
        <f t="shared" si="261"/>
        <v>43784</v>
      </c>
      <c r="D3356" s="1">
        <f t="shared" si="262"/>
        <v>6542614</v>
      </c>
      <c r="F3356" s="1">
        <f t="shared" si="263"/>
        <v>6541989.7165255565</v>
      </c>
      <c r="H3356" s="5">
        <f t="shared" si="264"/>
        <v>9.5418050712372819E-5</v>
      </c>
    </row>
    <row r="3357" spans="1:8">
      <c r="A3357" s="3" t="s">
        <v>3401</v>
      </c>
      <c r="B3357" s="1">
        <f t="shared" si="260"/>
        <v>6</v>
      </c>
      <c r="C3357" s="1">
        <f t="shared" si="261"/>
        <v>43764</v>
      </c>
      <c r="D3357" s="1">
        <f t="shared" si="262"/>
        <v>6545942</v>
      </c>
      <c r="F3357" s="1">
        <f t="shared" si="263"/>
        <v>6545275.0253073238</v>
      </c>
      <c r="H3357" s="5">
        <f t="shared" si="264"/>
        <v>1.0189132330781672E-4</v>
      </c>
    </row>
    <row r="3358" spans="1:8">
      <c r="A3358" s="3" t="s">
        <v>3402</v>
      </c>
      <c r="B3358" s="1">
        <f t="shared" si="260"/>
        <v>6</v>
      </c>
      <c r="C3358" s="1">
        <f t="shared" si="261"/>
        <v>43744</v>
      </c>
      <c r="D3358" s="1">
        <f t="shared" si="262"/>
        <v>6549286</v>
      </c>
      <c r="F3358" s="1">
        <f t="shared" si="263"/>
        <v>6548561.5499850074</v>
      </c>
      <c r="H3358" s="5">
        <f t="shared" si="264"/>
        <v>1.1061511361583798E-4</v>
      </c>
    </row>
    <row r="3359" spans="1:8">
      <c r="A3359" s="3" t="s">
        <v>3403</v>
      </c>
      <c r="B3359" s="1">
        <f t="shared" si="260"/>
        <v>6</v>
      </c>
      <c r="C3359" s="1">
        <f t="shared" si="261"/>
        <v>43724</v>
      </c>
      <c r="D3359" s="1">
        <f t="shared" si="262"/>
        <v>6552613</v>
      </c>
      <c r="F3359" s="1">
        <f t="shared" si="263"/>
        <v>6551849.291564839</v>
      </c>
      <c r="H3359" s="5">
        <f t="shared" si="264"/>
        <v>1.1655021213080022E-4</v>
      </c>
    </row>
    <row r="3360" spans="1:8">
      <c r="A3360" s="3" t="s">
        <v>3404</v>
      </c>
      <c r="B3360" s="1">
        <f t="shared" si="260"/>
        <v>6</v>
      </c>
      <c r="C3360" s="1">
        <f t="shared" si="261"/>
        <v>43704</v>
      </c>
      <c r="D3360" s="1">
        <f t="shared" si="262"/>
        <v>6555957</v>
      </c>
      <c r="F3360" s="1">
        <f t="shared" si="263"/>
        <v>6555138.2510543372</v>
      </c>
      <c r="H3360" s="5">
        <f t="shared" si="264"/>
        <v>1.2488625926966143E-4</v>
      </c>
    </row>
    <row r="3361" spans="1:8">
      <c r="A3361" s="3" t="s">
        <v>3405</v>
      </c>
      <c r="B3361" s="1">
        <f t="shared" si="260"/>
        <v>6</v>
      </c>
      <c r="C3361" s="1">
        <f t="shared" si="261"/>
        <v>43684</v>
      </c>
      <c r="D3361" s="1">
        <f t="shared" si="262"/>
        <v>6559284</v>
      </c>
      <c r="F3361" s="1">
        <f t="shared" si="263"/>
        <v>6558428.4294623146</v>
      </c>
      <c r="H3361" s="5">
        <f t="shared" si="264"/>
        <v>1.3043657473672685E-4</v>
      </c>
    </row>
    <row r="3362" spans="1:8">
      <c r="A3362" s="3" t="s">
        <v>3406</v>
      </c>
      <c r="B3362" s="1">
        <f t="shared" si="260"/>
        <v>6</v>
      </c>
      <c r="C3362" s="1">
        <f t="shared" si="261"/>
        <v>43664</v>
      </c>
      <c r="D3362" s="1">
        <f t="shared" si="262"/>
        <v>6562611</v>
      </c>
      <c r="F3362" s="1">
        <f t="shared" si="263"/>
        <v>6561719.8277988918</v>
      </c>
      <c r="H3362" s="5">
        <f t="shared" si="264"/>
        <v>1.3579537185857694E-4</v>
      </c>
    </row>
    <row r="3363" spans="1:8">
      <c r="A3363" s="3" t="s">
        <v>3407</v>
      </c>
      <c r="B3363" s="1">
        <f t="shared" si="260"/>
        <v>6</v>
      </c>
      <c r="C3363" s="1">
        <f t="shared" si="261"/>
        <v>43644</v>
      </c>
      <c r="D3363" s="1">
        <f t="shared" si="262"/>
        <v>6565956</v>
      </c>
      <c r="F3363" s="1">
        <f t="shared" si="263"/>
        <v>6565012.4470754731</v>
      </c>
      <c r="H3363" s="5">
        <f t="shared" si="264"/>
        <v>1.437038147265768E-4</v>
      </c>
    </row>
    <row r="3364" spans="1:8">
      <c r="A3364" s="3" t="s">
        <v>3408</v>
      </c>
      <c r="B3364" s="1">
        <f t="shared" si="260"/>
        <v>6</v>
      </c>
      <c r="C3364" s="1">
        <f t="shared" si="261"/>
        <v>43624</v>
      </c>
      <c r="D3364" s="1">
        <f t="shared" si="262"/>
        <v>6569283</v>
      </c>
      <c r="F3364" s="1">
        <f t="shared" si="263"/>
        <v>6568306.2883047871</v>
      </c>
      <c r="H3364" s="5">
        <f t="shared" si="264"/>
        <v>1.4867858413359126E-4</v>
      </c>
    </row>
    <row r="3365" spans="1:8">
      <c r="A3365" s="3" t="s">
        <v>3409</v>
      </c>
      <c r="B3365" s="1">
        <f t="shared" si="260"/>
        <v>6</v>
      </c>
      <c r="C3365" s="1">
        <f t="shared" si="261"/>
        <v>43604</v>
      </c>
      <c r="D3365" s="1">
        <f t="shared" si="262"/>
        <v>6572610</v>
      </c>
      <c r="F3365" s="1">
        <f t="shared" si="263"/>
        <v>6571601.3525008541</v>
      </c>
      <c r="H3365" s="5">
        <f t="shared" si="264"/>
        <v>1.5346224698345709E-4</v>
      </c>
    </row>
    <row r="3366" spans="1:8">
      <c r="A3366" s="3" t="s">
        <v>3410</v>
      </c>
      <c r="B3366" s="1">
        <f t="shared" si="260"/>
        <v>6</v>
      </c>
      <c r="C3366" s="1">
        <f t="shared" si="261"/>
        <v>43584</v>
      </c>
      <c r="D3366" s="1">
        <f t="shared" si="262"/>
        <v>6575954</v>
      </c>
      <c r="F3366" s="1">
        <f t="shared" si="263"/>
        <v>6574897.6406789981</v>
      </c>
      <c r="H3366" s="5">
        <f t="shared" si="264"/>
        <v>1.6063970657366478E-4</v>
      </c>
    </row>
    <row r="3367" spans="1:8">
      <c r="A3367" s="3" t="s">
        <v>3411</v>
      </c>
      <c r="B3367" s="1">
        <f t="shared" si="260"/>
        <v>6</v>
      </c>
      <c r="C3367" s="1">
        <f t="shared" si="261"/>
        <v>43564</v>
      </c>
      <c r="D3367" s="1">
        <f t="shared" si="262"/>
        <v>6579281</v>
      </c>
      <c r="F3367" s="1">
        <f t="shared" si="263"/>
        <v>6578195.1538558584</v>
      </c>
      <c r="H3367" s="5">
        <f t="shared" si="264"/>
        <v>1.6504024438865423E-4</v>
      </c>
    </row>
    <row r="3368" spans="1:8">
      <c r="A3368" s="3" t="s">
        <v>3412</v>
      </c>
      <c r="B3368" s="1">
        <f t="shared" si="260"/>
        <v>6</v>
      </c>
      <c r="C3368" s="1">
        <f t="shared" si="261"/>
        <v>43544</v>
      </c>
      <c r="D3368" s="1">
        <f t="shared" si="262"/>
        <v>6582626</v>
      </c>
      <c r="F3368" s="1">
        <f t="shared" si="263"/>
        <v>6581493.8930493854</v>
      </c>
      <c r="H3368" s="5">
        <f t="shared" si="264"/>
        <v>1.7198409124483168E-4</v>
      </c>
    </row>
    <row r="3369" spans="1:8">
      <c r="A3369" s="3" t="s">
        <v>3413</v>
      </c>
      <c r="B3369" s="1">
        <f t="shared" si="260"/>
        <v>6</v>
      </c>
      <c r="C3369" s="1">
        <f t="shared" si="261"/>
        <v>43524</v>
      </c>
      <c r="D3369" s="1">
        <f t="shared" si="262"/>
        <v>6585953</v>
      </c>
      <c r="F3369" s="1">
        <f t="shared" si="263"/>
        <v>6584793.8592788428</v>
      </c>
      <c r="H3369" s="5">
        <f t="shared" si="264"/>
        <v>1.7600197285908253E-4</v>
      </c>
    </row>
    <row r="3370" spans="1:8">
      <c r="A3370" s="3" t="s">
        <v>3414</v>
      </c>
      <c r="B3370" s="1">
        <f t="shared" si="260"/>
        <v>6</v>
      </c>
      <c r="C3370" s="1">
        <f t="shared" si="261"/>
        <v>43504</v>
      </c>
      <c r="D3370" s="1">
        <f t="shared" si="262"/>
        <v>6589280</v>
      </c>
      <c r="F3370" s="1">
        <f t="shared" si="263"/>
        <v>6588095.0535648149</v>
      </c>
      <c r="H3370" s="5">
        <f t="shared" si="264"/>
        <v>1.7982942524602828E-4</v>
      </c>
    </row>
    <row r="3371" spans="1:8">
      <c r="A3371" s="3" t="s">
        <v>3415</v>
      </c>
      <c r="B3371" s="1">
        <f t="shared" si="260"/>
        <v>6</v>
      </c>
      <c r="C3371" s="1">
        <f t="shared" si="261"/>
        <v>43484</v>
      </c>
      <c r="D3371" s="1">
        <f t="shared" si="262"/>
        <v>6592624</v>
      </c>
      <c r="F3371" s="1">
        <f t="shared" si="263"/>
        <v>6591397.4769291962</v>
      </c>
      <c r="H3371" s="5">
        <f t="shared" si="264"/>
        <v>1.8604474800987337E-4</v>
      </c>
    </row>
    <row r="3372" spans="1:8">
      <c r="A3372" s="3" t="s">
        <v>3416</v>
      </c>
      <c r="B3372" s="1">
        <f t="shared" si="260"/>
        <v>6</v>
      </c>
      <c r="C3372" s="1">
        <f t="shared" si="261"/>
        <v>43464</v>
      </c>
      <c r="D3372" s="1">
        <f t="shared" si="262"/>
        <v>6595951</v>
      </c>
      <c r="F3372" s="1">
        <f t="shared" si="263"/>
        <v>6594701.1303952048</v>
      </c>
      <c r="H3372" s="5">
        <f t="shared" si="264"/>
        <v>1.8949043205373112E-4</v>
      </c>
    </row>
    <row r="3373" spans="1:8">
      <c r="A3373" s="3" t="s">
        <v>3417</v>
      </c>
      <c r="B3373" s="1">
        <f t="shared" si="260"/>
        <v>6</v>
      </c>
      <c r="C3373" s="1">
        <f t="shared" si="261"/>
        <v>43444</v>
      </c>
      <c r="D3373" s="1">
        <f t="shared" si="262"/>
        <v>6599295</v>
      </c>
      <c r="F3373" s="1">
        <f t="shared" si="263"/>
        <v>6598006.0149873849</v>
      </c>
      <c r="H3373" s="5">
        <f t="shared" si="264"/>
        <v>1.9532162338781637E-4</v>
      </c>
    </row>
    <row r="3374" spans="1:8">
      <c r="A3374" s="3" t="s">
        <v>3418</v>
      </c>
      <c r="B3374" s="1">
        <f t="shared" si="260"/>
        <v>6</v>
      </c>
      <c r="C3374" s="1">
        <f t="shared" si="261"/>
        <v>43424</v>
      </c>
      <c r="D3374" s="1">
        <f t="shared" si="262"/>
        <v>6602623</v>
      </c>
      <c r="F3374" s="1">
        <f t="shared" si="263"/>
        <v>6601312.1317316089</v>
      </c>
      <c r="H3374" s="5">
        <f t="shared" si="264"/>
        <v>1.9853750068588158E-4</v>
      </c>
    </row>
    <row r="3375" spans="1:8">
      <c r="A3375" s="3" t="s">
        <v>3419</v>
      </c>
      <c r="B3375" s="1">
        <f t="shared" si="260"/>
        <v>6</v>
      </c>
      <c r="C3375" s="1">
        <f t="shared" si="261"/>
        <v>43404</v>
      </c>
      <c r="D3375" s="1">
        <f t="shared" si="262"/>
        <v>6605950</v>
      </c>
      <c r="F3375" s="1">
        <f t="shared" si="263"/>
        <v>6604619.4816550678</v>
      </c>
      <c r="H3375" s="5">
        <f t="shared" si="264"/>
        <v>2.014121125549294E-4</v>
      </c>
    </row>
    <row r="3376" spans="1:8">
      <c r="A3376" s="3" t="s">
        <v>3420</v>
      </c>
      <c r="B3376" s="1">
        <f t="shared" si="260"/>
        <v>6</v>
      </c>
      <c r="C3376" s="1">
        <f t="shared" si="261"/>
        <v>43384</v>
      </c>
      <c r="D3376" s="1">
        <f t="shared" si="262"/>
        <v>6609294</v>
      </c>
      <c r="F3376" s="1">
        <f t="shared" si="263"/>
        <v>6607928.06578629</v>
      </c>
      <c r="H3376" s="5">
        <f t="shared" si="264"/>
        <v>2.0666870224111947E-4</v>
      </c>
    </row>
    <row r="3377" spans="1:8">
      <c r="A3377" s="3" t="s">
        <v>3421</v>
      </c>
      <c r="B3377" s="1">
        <f t="shared" si="260"/>
        <v>6</v>
      </c>
      <c r="C3377" s="1">
        <f t="shared" si="261"/>
        <v>43364</v>
      </c>
      <c r="D3377" s="1">
        <f t="shared" si="262"/>
        <v>6612621</v>
      </c>
      <c r="F3377" s="1">
        <f t="shared" si="263"/>
        <v>6611237.8851551358</v>
      </c>
      <c r="H3377" s="5">
        <f t="shared" si="264"/>
        <v>2.0916287881374637E-4</v>
      </c>
    </row>
    <row r="3378" spans="1:8">
      <c r="A3378" s="3" t="s">
        <v>3422</v>
      </c>
      <c r="B3378" s="1">
        <f t="shared" si="260"/>
        <v>6</v>
      </c>
      <c r="C3378" s="1">
        <f t="shared" si="261"/>
        <v>43344</v>
      </c>
      <c r="D3378" s="1">
        <f t="shared" si="262"/>
        <v>6615949</v>
      </c>
      <c r="F3378" s="1">
        <f t="shared" si="263"/>
        <v>6614548.940792786</v>
      </c>
      <c r="H3378" s="5">
        <f t="shared" si="264"/>
        <v>2.1161880286774316E-4</v>
      </c>
    </row>
    <row r="3379" spans="1:8">
      <c r="A3379" s="3" t="s">
        <v>3423</v>
      </c>
      <c r="B3379" s="1">
        <f t="shared" si="260"/>
        <v>6</v>
      </c>
      <c r="C3379" s="1">
        <f t="shared" si="261"/>
        <v>43324</v>
      </c>
      <c r="D3379" s="1">
        <f t="shared" si="262"/>
        <v>6619293</v>
      </c>
      <c r="F3379" s="1">
        <f t="shared" si="263"/>
        <v>6617861.2337317877</v>
      </c>
      <c r="H3379" s="5">
        <f t="shared" si="264"/>
        <v>2.1630199300927579E-4</v>
      </c>
    </row>
    <row r="3380" spans="1:8">
      <c r="A3380" s="3" t="s">
        <v>3424</v>
      </c>
      <c r="B3380" s="1">
        <f t="shared" si="260"/>
        <v>6</v>
      </c>
      <c r="C3380" s="1">
        <f t="shared" si="261"/>
        <v>43304</v>
      </c>
      <c r="D3380" s="1">
        <f t="shared" si="262"/>
        <v>6622620</v>
      </c>
      <c r="F3380" s="1">
        <f t="shared" si="263"/>
        <v>6621174.7650060048</v>
      </c>
      <c r="H3380" s="5">
        <f t="shared" si="264"/>
        <v>2.1822707538635274E-4</v>
      </c>
    </row>
    <row r="3381" spans="1:8">
      <c r="A3381" s="3" t="s">
        <v>3425</v>
      </c>
      <c r="B3381" s="1">
        <f t="shared" si="260"/>
        <v>6</v>
      </c>
      <c r="C3381" s="1">
        <f t="shared" si="261"/>
        <v>43284</v>
      </c>
      <c r="D3381" s="1">
        <f t="shared" si="262"/>
        <v>6625964</v>
      </c>
      <c r="F3381" s="1">
        <f t="shared" si="263"/>
        <v>6624489.5356506463</v>
      </c>
      <c r="H3381" s="5">
        <f t="shared" si="264"/>
        <v>2.2252827654265642E-4</v>
      </c>
    </row>
    <row r="3382" spans="1:8">
      <c r="A3382" s="3" t="s">
        <v>3426</v>
      </c>
      <c r="B3382" s="1">
        <f t="shared" si="260"/>
        <v>6</v>
      </c>
      <c r="C3382" s="1">
        <f t="shared" si="261"/>
        <v>43264</v>
      </c>
      <c r="D3382" s="1">
        <f t="shared" si="262"/>
        <v>6629291</v>
      </c>
      <c r="F3382" s="1">
        <f t="shared" si="263"/>
        <v>6627805.5467022685</v>
      </c>
      <c r="H3382" s="5">
        <f t="shared" si="264"/>
        <v>2.2407423323722952E-4</v>
      </c>
    </row>
    <row r="3383" spans="1:8">
      <c r="A3383" s="3" t="s">
        <v>3427</v>
      </c>
      <c r="B3383" s="1">
        <f t="shared" si="260"/>
        <v>6</v>
      </c>
      <c r="C3383" s="1">
        <f t="shared" si="261"/>
        <v>43244</v>
      </c>
      <c r="D3383" s="1">
        <f t="shared" si="262"/>
        <v>6632618</v>
      </c>
      <c r="F3383" s="1">
        <f t="shared" si="263"/>
        <v>6631122.7991987821</v>
      </c>
      <c r="H3383" s="5">
        <f t="shared" si="264"/>
        <v>2.2543146631057729E-4</v>
      </c>
    </row>
    <row r="3384" spans="1:8">
      <c r="A3384" s="3" t="s">
        <v>3428</v>
      </c>
      <c r="B3384" s="1">
        <f t="shared" si="260"/>
        <v>6</v>
      </c>
      <c r="C3384" s="1">
        <f t="shared" si="261"/>
        <v>43224</v>
      </c>
      <c r="D3384" s="1">
        <f t="shared" si="262"/>
        <v>6635963</v>
      </c>
      <c r="F3384" s="1">
        <f t="shared" si="263"/>
        <v>6634441.2941794256</v>
      </c>
      <c r="H3384" s="5">
        <f t="shared" si="264"/>
        <v>2.2931198087970428E-4</v>
      </c>
    </row>
    <row r="3385" spans="1:8">
      <c r="A3385" s="3" t="s">
        <v>3429</v>
      </c>
      <c r="B3385" s="1">
        <f t="shared" si="260"/>
        <v>6</v>
      </c>
      <c r="C3385" s="1">
        <f t="shared" si="261"/>
        <v>43204</v>
      </c>
      <c r="D3385" s="1">
        <f t="shared" si="262"/>
        <v>6639290</v>
      </c>
      <c r="F3385" s="1">
        <f t="shared" si="263"/>
        <v>6637761.0326848123</v>
      </c>
      <c r="H3385" s="5">
        <f t="shared" si="264"/>
        <v>2.3029078639247235E-4</v>
      </c>
    </row>
    <row r="3386" spans="1:8">
      <c r="A3386" s="3" t="s">
        <v>3430</v>
      </c>
      <c r="B3386" s="1">
        <f t="shared" si="260"/>
        <v>6</v>
      </c>
      <c r="C3386" s="1">
        <f t="shared" si="261"/>
        <v>43184</v>
      </c>
      <c r="D3386" s="1">
        <f t="shared" si="262"/>
        <v>6642634</v>
      </c>
      <c r="F3386" s="1">
        <f t="shared" si="263"/>
        <v>6641082.015756892</v>
      </c>
      <c r="H3386" s="5">
        <f t="shared" si="264"/>
        <v>2.3363988488722391E-4</v>
      </c>
    </row>
    <row r="3387" spans="1:8">
      <c r="A3387" s="3" t="s">
        <v>3431</v>
      </c>
      <c r="B3387" s="1">
        <f t="shared" si="260"/>
        <v>6</v>
      </c>
      <c r="C3387" s="1">
        <f t="shared" si="261"/>
        <v>43164</v>
      </c>
      <c r="D3387" s="1">
        <f t="shared" si="262"/>
        <v>6645961</v>
      </c>
      <c r="F3387" s="1">
        <f t="shared" si="263"/>
        <v>6644404.2444389854</v>
      </c>
      <c r="H3387" s="5">
        <f t="shared" si="264"/>
        <v>2.3424085109958323E-4</v>
      </c>
    </row>
    <row r="3388" spans="1:8">
      <c r="A3388" s="3" t="s">
        <v>3432</v>
      </c>
      <c r="B3388" s="1">
        <f t="shared" si="260"/>
        <v>6</v>
      </c>
      <c r="C3388" s="1">
        <f t="shared" si="261"/>
        <v>43144</v>
      </c>
      <c r="D3388" s="1">
        <f t="shared" si="262"/>
        <v>6649288</v>
      </c>
      <c r="F3388" s="1">
        <f t="shared" si="263"/>
        <v>6647727.7197757596</v>
      </c>
      <c r="H3388" s="5">
        <f t="shared" si="264"/>
        <v>2.3465372897675434E-4</v>
      </c>
    </row>
    <row r="3389" spans="1:8">
      <c r="A3389" s="3" t="s">
        <v>3433</v>
      </c>
      <c r="B3389" s="1">
        <f t="shared" si="260"/>
        <v>6</v>
      </c>
      <c r="C3389" s="1">
        <f t="shared" si="261"/>
        <v>43124</v>
      </c>
      <c r="D3389" s="1">
        <f t="shared" si="262"/>
        <v>6652633</v>
      </c>
      <c r="F3389" s="1">
        <f t="shared" si="263"/>
        <v>6651052.4428132437</v>
      </c>
      <c r="H3389" s="5">
        <f t="shared" si="264"/>
        <v>2.3758370358868181E-4</v>
      </c>
    </row>
    <row r="3390" spans="1:8">
      <c r="A3390" s="3" t="s">
        <v>3434</v>
      </c>
      <c r="B3390" s="1">
        <f t="shared" si="260"/>
        <v>6</v>
      </c>
      <c r="C3390" s="1">
        <f t="shared" si="261"/>
        <v>43104</v>
      </c>
      <c r="D3390" s="1">
        <f t="shared" si="262"/>
        <v>6655960</v>
      </c>
      <c r="F3390" s="1">
        <f t="shared" si="263"/>
        <v>6654378.4145988403</v>
      </c>
      <c r="H3390" s="5">
        <f t="shared" si="264"/>
        <v>2.3761942697367639E-4</v>
      </c>
    </row>
    <row r="3391" spans="1:8">
      <c r="A3391" s="3" t="s">
        <v>3435</v>
      </c>
      <c r="B3391" s="1">
        <f t="shared" si="260"/>
        <v>6</v>
      </c>
      <c r="C3391" s="1">
        <f t="shared" si="261"/>
        <v>43084</v>
      </c>
      <c r="D3391" s="1">
        <f t="shared" si="262"/>
        <v>6659287</v>
      </c>
      <c r="F3391" s="1">
        <f t="shared" si="263"/>
        <v>6657705.6361813042</v>
      </c>
      <c r="H3391" s="5">
        <f t="shared" si="264"/>
        <v>2.3746743738417773E-4</v>
      </c>
    </row>
    <row r="3392" spans="1:8">
      <c r="A3392" s="3" t="s">
        <v>3436</v>
      </c>
      <c r="B3392" s="1">
        <f t="shared" si="260"/>
        <v>6</v>
      </c>
      <c r="C3392" s="1">
        <f t="shared" si="261"/>
        <v>43064</v>
      </c>
      <c r="D3392" s="1">
        <f t="shared" si="262"/>
        <v>6662631</v>
      </c>
      <c r="F3392" s="1">
        <f t="shared" si="263"/>
        <v>6661034.1086107669</v>
      </c>
      <c r="H3392" s="5">
        <f t="shared" si="264"/>
        <v>2.3967879794529521E-4</v>
      </c>
    </row>
    <row r="3393" spans="1:8">
      <c r="A3393" s="3" t="s">
        <v>3437</v>
      </c>
      <c r="B3393" s="1">
        <f t="shared" si="260"/>
        <v>6</v>
      </c>
      <c r="C3393" s="1">
        <f t="shared" si="261"/>
        <v>43044</v>
      </c>
      <c r="D3393" s="1">
        <f t="shared" si="262"/>
        <v>6665958</v>
      </c>
      <c r="F3393" s="1">
        <f t="shared" si="263"/>
        <v>6664363.8329387335</v>
      </c>
      <c r="H3393" s="5">
        <f t="shared" si="264"/>
        <v>2.3915048088609159E-4</v>
      </c>
    </row>
    <row r="3394" spans="1:8">
      <c r="A3394" s="3" t="s">
        <v>3438</v>
      </c>
      <c r="B3394" s="1">
        <f t="shared" si="260"/>
        <v>6</v>
      </c>
      <c r="C3394" s="1">
        <f t="shared" si="261"/>
        <v>43024</v>
      </c>
      <c r="D3394" s="1">
        <f t="shared" si="262"/>
        <v>6669302</v>
      </c>
      <c r="F3394" s="1">
        <f t="shared" si="263"/>
        <v>6667694.8102180697</v>
      </c>
      <c r="H3394" s="5">
        <f t="shared" si="264"/>
        <v>2.4098320662796461E-4</v>
      </c>
    </row>
    <row r="3395" spans="1:8">
      <c r="A3395" s="3" t="s">
        <v>3439</v>
      </c>
      <c r="B3395" s="1">
        <f t="shared" si="260"/>
        <v>6</v>
      </c>
      <c r="C3395" s="1">
        <f t="shared" si="261"/>
        <v>43004</v>
      </c>
      <c r="D3395" s="1">
        <f t="shared" si="262"/>
        <v>6672630</v>
      </c>
      <c r="F3395" s="1">
        <f t="shared" si="263"/>
        <v>6671027.0415030299</v>
      </c>
      <c r="H3395" s="5">
        <f t="shared" si="264"/>
        <v>2.4022888980358936E-4</v>
      </c>
    </row>
    <row r="3396" spans="1:8">
      <c r="A3396" s="3" t="s">
        <v>3440</v>
      </c>
      <c r="B3396" s="1">
        <f t="shared" ref="B3396:B3459" si="265">IF(ISERROR(SEARCH(" ",A3396)), 0, SEARCH(" ",A3396))</f>
        <v>6</v>
      </c>
      <c r="C3396" s="1">
        <f t="shared" ref="C3396:C3459" si="266">IF(0=B3396,-1,LEFT(A3396,B3396-1)+0)</f>
        <v>42984</v>
      </c>
      <c r="D3396" s="1">
        <f t="shared" ref="D3396:D3459" si="267">IF(B3396=0,-1,RIGHT(A3396,LEN(A3396)-B3396)+0)</f>
        <v>6675957</v>
      </c>
      <c r="F3396" s="1">
        <f t="shared" ref="F3396:F3459" si="268">IF(C3396&lt;0,443300000,44330*(1-POWER(C3396/$A$1,1/5.255))*1000)</f>
        <v>6674360.5278492337</v>
      </c>
      <c r="H3396" s="5">
        <f t="shared" ref="H3396:H3459" si="269">IF(D3396&gt;0,ABS((F3396-D3396)/D3396),0)</f>
        <v>2.3913757245085473E-4</v>
      </c>
    </row>
    <row r="3397" spans="1:8">
      <c r="A3397" s="3" t="s">
        <v>3441</v>
      </c>
      <c r="B3397" s="1">
        <f t="shared" si="265"/>
        <v>6</v>
      </c>
      <c r="C3397" s="1">
        <f t="shared" si="266"/>
        <v>42964</v>
      </c>
      <c r="D3397" s="1">
        <f t="shared" si="267"/>
        <v>6679301</v>
      </c>
      <c r="F3397" s="1">
        <f t="shared" si="268"/>
        <v>6677695.2703136979</v>
      </c>
      <c r="H3397" s="5">
        <f t="shared" si="269"/>
        <v>2.4040385158598674E-4</v>
      </c>
    </row>
    <row r="3398" spans="1:8">
      <c r="A3398" s="3" t="s">
        <v>3442</v>
      </c>
      <c r="B3398" s="1">
        <f t="shared" si="265"/>
        <v>6</v>
      </c>
      <c r="C3398" s="1">
        <f t="shared" si="266"/>
        <v>42944</v>
      </c>
      <c r="D3398" s="1">
        <f t="shared" si="267"/>
        <v>6682628</v>
      </c>
      <c r="F3398" s="1">
        <f t="shared" si="268"/>
        <v>6681031.2699547997</v>
      </c>
      <c r="H3398" s="5">
        <f t="shared" si="269"/>
        <v>2.3893744275460576E-4</v>
      </c>
    </row>
    <row r="3399" spans="1:8">
      <c r="A3399" s="3" t="s">
        <v>3443</v>
      </c>
      <c r="B3399" s="1">
        <f t="shared" si="265"/>
        <v>6</v>
      </c>
      <c r="C3399" s="1">
        <f t="shared" si="266"/>
        <v>42924</v>
      </c>
      <c r="D3399" s="1">
        <f t="shared" si="267"/>
        <v>6685972</v>
      </c>
      <c r="F3399" s="1">
        <f t="shared" si="268"/>
        <v>6684368.5278323218</v>
      </c>
      <c r="H3399" s="5">
        <f t="shared" si="269"/>
        <v>2.3982633604779937E-4</v>
      </c>
    </row>
    <row r="3400" spans="1:8">
      <c r="A3400" s="3" t="s">
        <v>3444</v>
      </c>
      <c r="B3400" s="1">
        <f t="shared" si="265"/>
        <v>6</v>
      </c>
      <c r="C3400" s="1">
        <f t="shared" si="266"/>
        <v>42904</v>
      </c>
      <c r="D3400" s="1">
        <f t="shared" si="267"/>
        <v>6689300</v>
      </c>
      <c r="F3400" s="1">
        <f t="shared" si="268"/>
        <v>6687707.0450074254</v>
      </c>
      <c r="H3400" s="5">
        <f t="shared" si="269"/>
        <v>2.3813478130366999E-4</v>
      </c>
    </row>
    <row r="3401" spans="1:8">
      <c r="A3401" s="3" t="s">
        <v>3445</v>
      </c>
      <c r="B3401" s="1">
        <f t="shared" si="265"/>
        <v>6</v>
      </c>
      <c r="C3401" s="1">
        <f t="shared" si="266"/>
        <v>42884</v>
      </c>
      <c r="D3401" s="1">
        <f t="shared" si="267"/>
        <v>6692627</v>
      </c>
      <c r="F3401" s="1">
        <f t="shared" si="268"/>
        <v>6691046.8225426618</v>
      </c>
      <c r="H3401" s="5">
        <f t="shared" si="269"/>
        <v>2.3610720533778426E-4</v>
      </c>
    </row>
    <row r="3402" spans="1:8">
      <c r="A3402" s="3" t="s">
        <v>3446</v>
      </c>
      <c r="B3402" s="1">
        <f t="shared" si="265"/>
        <v>6</v>
      </c>
      <c r="C3402" s="1">
        <f t="shared" si="266"/>
        <v>42864</v>
      </c>
      <c r="D3402" s="1">
        <f t="shared" si="267"/>
        <v>6695971</v>
      </c>
      <c r="F3402" s="1">
        <f t="shared" si="268"/>
        <v>6694387.8615019778</v>
      </c>
      <c r="H3402" s="5">
        <f t="shared" si="269"/>
        <v>2.3643150456031261E-4</v>
      </c>
    </row>
    <row r="3403" spans="1:8">
      <c r="A3403" s="3" t="s">
        <v>3447</v>
      </c>
      <c r="B3403" s="1">
        <f t="shared" si="265"/>
        <v>6</v>
      </c>
      <c r="C3403" s="1">
        <f t="shared" si="266"/>
        <v>42844</v>
      </c>
      <c r="D3403" s="1">
        <f t="shared" si="267"/>
        <v>6699298</v>
      </c>
      <c r="F3403" s="1">
        <f t="shared" si="268"/>
        <v>6697730.1629507123</v>
      </c>
      <c r="H3403" s="5">
        <f t="shared" si="269"/>
        <v>2.3403005050495499E-4</v>
      </c>
    </row>
    <row r="3404" spans="1:8">
      <c r="A3404" s="3" t="s">
        <v>3448</v>
      </c>
      <c r="B3404" s="1">
        <f t="shared" si="265"/>
        <v>6</v>
      </c>
      <c r="C3404" s="1">
        <f t="shared" si="266"/>
        <v>42824</v>
      </c>
      <c r="D3404" s="1">
        <f t="shared" si="267"/>
        <v>6702625</v>
      </c>
      <c r="F3404" s="1">
        <f t="shared" si="268"/>
        <v>6701073.7279555984</v>
      </c>
      <c r="H3404" s="5">
        <f t="shared" si="269"/>
        <v>2.3144246387073959E-4</v>
      </c>
    </row>
    <row r="3405" spans="1:8">
      <c r="A3405" s="3" t="s">
        <v>3449</v>
      </c>
      <c r="B3405" s="1">
        <f t="shared" si="265"/>
        <v>6</v>
      </c>
      <c r="C3405" s="1">
        <f t="shared" si="266"/>
        <v>42804</v>
      </c>
      <c r="D3405" s="1">
        <f t="shared" si="267"/>
        <v>6705970</v>
      </c>
      <c r="F3405" s="1">
        <f t="shared" si="268"/>
        <v>6704418.557584784</v>
      </c>
      <c r="H3405" s="5">
        <f t="shared" si="269"/>
        <v>2.3135242406631797E-4</v>
      </c>
    </row>
    <row r="3406" spans="1:8">
      <c r="A3406" s="3" t="s">
        <v>3450</v>
      </c>
      <c r="B3406" s="1">
        <f t="shared" si="265"/>
        <v>6</v>
      </c>
      <c r="C3406" s="1">
        <f t="shared" si="266"/>
        <v>42784</v>
      </c>
      <c r="D3406" s="1">
        <f t="shared" si="267"/>
        <v>6709297</v>
      </c>
      <c r="F3406" s="1">
        <f t="shared" si="268"/>
        <v>6707764.652907799</v>
      </c>
      <c r="H3406" s="5">
        <f t="shared" si="269"/>
        <v>2.2839160230960143E-4</v>
      </c>
    </row>
    <row r="3407" spans="1:8">
      <c r="A3407" s="3" t="s">
        <v>3451</v>
      </c>
      <c r="B3407" s="1">
        <f t="shared" si="265"/>
        <v>6</v>
      </c>
      <c r="C3407" s="1">
        <f t="shared" si="266"/>
        <v>42764</v>
      </c>
      <c r="D3407" s="1">
        <f t="shared" si="267"/>
        <v>6712641</v>
      </c>
      <c r="F3407" s="1">
        <f t="shared" si="268"/>
        <v>6711112.0149955973</v>
      </c>
      <c r="H3407" s="5">
        <f t="shared" si="269"/>
        <v>2.2777696653265042E-4</v>
      </c>
    </row>
    <row r="3408" spans="1:8">
      <c r="A3408" s="3" t="s">
        <v>3452</v>
      </c>
      <c r="B3408" s="1">
        <f t="shared" si="265"/>
        <v>6</v>
      </c>
      <c r="C3408" s="1">
        <f t="shared" si="266"/>
        <v>42744</v>
      </c>
      <c r="D3408" s="1">
        <f t="shared" si="267"/>
        <v>6715968</v>
      </c>
      <c r="F3408" s="1">
        <f t="shared" si="268"/>
        <v>6714460.644920527</v>
      </c>
      <c r="H3408" s="5">
        <f t="shared" si="269"/>
        <v>2.244434576628412E-4</v>
      </c>
    </row>
    <row r="3409" spans="1:8">
      <c r="A3409" s="3" t="s">
        <v>3453</v>
      </c>
      <c r="B3409" s="1">
        <f t="shared" si="265"/>
        <v>6</v>
      </c>
      <c r="C3409" s="1">
        <f t="shared" si="266"/>
        <v>42724</v>
      </c>
      <c r="D3409" s="1">
        <f t="shared" si="267"/>
        <v>6719295</v>
      </c>
      <c r="F3409" s="1">
        <f t="shared" si="268"/>
        <v>6717810.5437563499</v>
      </c>
      <c r="H3409" s="5">
        <f t="shared" si="269"/>
        <v>2.2092440407067354E-4</v>
      </c>
    </row>
    <row r="3410" spans="1:8">
      <c r="A3410" s="3" t="s">
        <v>3454</v>
      </c>
      <c r="B3410" s="1">
        <f t="shared" si="265"/>
        <v>6</v>
      </c>
      <c r="C3410" s="1">
        <f t="shared" si="266"/>
        <v>42704</v>
      </c>
      <c r="D3410" s="1">
        <f t="shared" si="267"/>
        <v>6722640</v>
      </c>
      <c r="F3410" s="1">
        <f t="shared" si="268"/>
        <v>6721161.7125782454</v>
      </c>
      <c r="H3410" s="5">
        <f t="shared" si="269"/>
        <v>2.1989685923306341E-4</v>
      </c>
    </row>
    <row r="3411" spans="1:8">
      <c r="A3411" s="3" t="s">
        <v>3455</v>
      </c>
      <c r="B3411" s="1">
        <f t="shared" si="265"/>
        <v>6</v>
      </c>
      <c r="C3411" s="1">
        <f t="shared" si="266"/>
        <v>42684</v>
      </c>
      <c r="D3411" s="1">
        <f t="shared" si="267"/>
        <v>6725967</v>
      </c>
      <c r="F3411" s="1">
        <f t="shared" si="268"/>
        <v>6724514.152462801</v>
      </c>
      <c r="H3411" s="5">
        <f t="shared" si="269"/>
        <v>2.1600574864536731E-4</v>
      </c>
    </row>
    <row r="3412" spans="1:8">
      <c r="A3412" s="3" t="s">
        <v>3456</v>
      </c>
      <c r="B3412" s="1">
        <f t="shared" si="265"/>
        <v>6</v>
      </c>
      <c r="C3412" s="1">
        <f t="shared" si="266"/>
        <v>42664</v>
      </c>
      <c r="D3412" s="1">
        <f t="shared" si="267"/>
        <v>6729311</v>
      </c>
      <c r="F3412" s="1">
        <f t="shared" si="268"/>
        <v>6727867.8644880243</v>
      </c>
      <c r="H3412" s="5">
        <f t="shared" si="269"/>
        <v>2.1445516665461522E-4</v>
      </c>
    </row>
    <row r="3413" spans="1:8">
      <c r="A3413" s="3" t="s">
        <v>3457</v>
      </c>
      <c r="B3413" s="1">
        <f t="shared" si="265"/>
        <v>6</v>
      </c>
      <c r="C3413" s="1">
        <f t="shared" si="266"/>
        <v>42644</v>
      </c>
      <c r="D3413" s="1">
        <f t="shared" si="267"/>
        <v>6732638</v>
      </c>
      <c r="F3413" s="1">
        <f t="shared" si="268"/>
        <v>6731222.8497333499</v>
      </c>
      <c r="H3413" s="5">
        <f t="shared" si="269"/>
        <v>2.1019253770218047E-4</v>
      </c>
    </row>
    <row r="3414" spans="1:8">
      <c r="A3414" s="3" t="s">
        <v>3458</v>
      </c>
      <c r="B3414" s="1">
        <f t="shared" si="265"/>
        <v>6</v>
      </c>
      <c r="C3414" s="1">
        <f t="shared" si="266"/>
        <v>42624</v>
      </c>
      <c r="D3414" s="1">
        <f t="shared" si="267"/>
        <v>6735965</v>
      </c>
      <c r="F3414" s="1">
        <f t="shared" si="268"/>
        <v>6734579.1092796177</v>
      </c>
      <c r="H3414" s="5">
        <f t="shared" si="269"/>
        <v>2.0574494083361964E-4</v>
      </c>
    </row>
    <row r="3415" spans="1:8">
      <c r="A3415" s="3" t="s">
        <v>3459</v>
      </c>
      <c r="B3415" s="1">
        <f t="shared" si="265"/>
        <v>6</v>
      </c>
      <c r="C3415" s="1">
        <f t="shared" si="266"/>
        <v>42604</v>
      </c>
      <c r="D3415" s="1">
        <f t="shared" si="267"/>
        <v>6739309</v>
      </c>
      <c r="F3415" s="1">
        <f t="shared" si="268"/>
        <v>6737936.644209113</v>
      </c>
      <c r="H3415" s="5">
        <f t="shared" si="269"/>
        <v>2.0363449589372263E-4</v>
      </c>
    </row>
    <row r="3416" spans="1:8">
      <c r="A3416" s="3" t="s">
        <v>3460</v>
      </c>
      <c r="B3416" s="1">
        <f t="shared" si="265"/>
        <v>6</v>
      </c>
      <c r="C3416" s="1">
        <f t="shared" si="266"/>
        <v>42584</v>
      </c>
      <c r="D3416" s="1">
        <f t="shared" si="267"/>
        <v>6742637</v>
      </c>
      <c r="F3416" s="1">
        <f t="shared" si="268"/>
        <v>6741295.4556055414</v>
      </c>
      <c r="H3416" s="5">
        <f t="shared" si="269"/>
        <v>1.9896435095922323E-4</v>
      </c>
    </row>
    <row r="3417" spans="1:8">
      <c r="A3417" s="3" t="s">
        <v>3461</v>
      </c>
      <c r="B3417" s="1">
        <f t="shared" si="265"/>
        <v>6</v>
      </c>
      <c r="C3417" s="1">
        <f t="shared" si="266"/>
        <v>42564</v>
      </c>
      <c r="D3417" s="1">
        <f t="shared" si="267"/>
        <v>6745964</v>
      </c>
      <c r="F3417" s="1">
        <f t="shared" si="268"/>
        <v>6744655.5445540305</v>
      </c>
      <c r="H3417" s="5">
        <f t="shared" si="269"/>
        <v>1.9396122570020791E-4</v>
      </c>
    </row>
    <row r="3418" spans="1:8">
      <c r="A3418" s="3" t="s">
        <v>3462</v>
      </c>
      <c r="B3418" s="1">
        <f t="shared" si="265"/>
        <v>6</v>
      </c>
      <c r="C3418" s="1">
        <f t="shared" si="266"/>
        <v>42544</v>
      </c>
      <c r="D3418" s="1">
        <f t="shared" si="267"/>
        <v>6749308</v>
      </c>
      <c r="F3418" s="1">
        <f t="shared" si="268"/>
        <v>6748016.9121411508</v>
      </c>
      <c r="H3418" s="5">
        <f t="shared" si="269"/>
        <v>1.9129188634586021E-4</v>
      </c>
    </row>
    <row r="3419" spans="1:8">
      <c r="A3419" s="3" t="s">
        <v>3463</v>
      </c>
      <c r="B3419" s="1">
        <f t="shared" si="265"/>
        <v>6</v>
      </c>
      <c r="C3419" s="1">
        <f t="shared" si="266"/>
        <v>42524</v>
      </c>
      <c r="D3419" s="1">
        <f t="shared" si="267"/>
        <v>6752635</v>
      </c>
      <c r="F3419" s="1">
        <f t="shared" si="268"/>
        <v>6751379.5594549011</v>
      </c>
      <c r="H3419" s="5">
        <f t="shared" si="269"/>
        <v>1.8591861474799928E-4</v>
      </c>
    </row>
    <row r="3420" spans="1:8">
      <c r="A3420" s="3" t="s">
        <v>3464</v>
      </c>
      <c r="B3420" s="1">
        <f t="shared" si="265"/>
        <v>6</v>
      </c>
      <c r="C3420" s="1">
        <f t="shared" si="266"/>
        <v>42504</v>
      </c>
      <c r="D3420" s="1">
        <f t="shared" si="267"/>
        <v>6755979</v>
      </c>
      <c r="F3420" s="1">
        <f t="shared" si="268"/>
        <v>6754743.4875847297</v>
      </c>
      <c r="H3420" s="5">
        <f t="shared" si="269"/>
        <v>1.8287688805283751E-4</v>
      </c>
    </row>
    <row r="3421" spans="1:8">
      <c r="A3421" s="3" t="s">
        <v>3465</v>
      </c>
      <c r="B3421" s="1">
        <f t="shared" si="265"/>
        <v>6</v>
      </c>
      <c r="C3421" s="1">
        <f t="shared" si="266"/>
        <v>42484</v>
      </c>
      <c r="D3421" s="1">
        <f t="shared" si="267"/>
        <v>6759307</v>
      </c>
      <c r="F3421" s="1">
        <f t="shared" si="268"/>
        <v>6758108.6976215141</v>
      </c>
      <c r="H3421" s="5">
        <f t="shared" si="269"/>
        <v>1.7728183946755349E-4</v>
      </c>
    </row>
    <row r="3422" spans="1:8">
      <c r="A3422" s="3" t="s">
        <v>3466</v>
      </c>
      <c r="B3422" s="1">
        <f t="shared" si="265"/>
        <v>6</v>
      </c>
      <c r="C3422" s="1">
        <f t="shared" si="266"/>
        <v>42464</v>
      </c>
      <c r="D3422" s="1">
        <f t="shared" si="267"/>
        <v>6762634</v>
      </c>
      <c r="F3422" s="1">
        <f t="shared" si="268"/>
        <v>6761475.1906575765</v>
      </c>
      <c r="H3422" s="5">
        <f t="shared" si="269"/>
        <v>1.7135473284868793E-4</v>
      </c>
    </row>
    <row r="3423" spans="1:8">
      <c r="A3423" s="3" t="s">
        <v>3467</v>
      </c>
      <c r="B3423" s="1">
        <f t="shared" si="265"/>
        <v>6</v>
      </c>
      <c r="C3423" s="1">
        <f t="shared" si="266"/>
        <v>42444</v>
      </c>
      <c r="D3423" s="1">
        <f t="shared" si="267"/>
        <v>6765978</v>
      </c>
      <c r="F3423" s="1">
        <f t="shared" si="268"/>
        <v>6764842.9677866902</v>
      </c>
      <c r="H3423" s="5">
        <f t="shared" si="269"/>
        <v>1.6775582381582969E-4</v>
      </c>
    </row>
    <row r="3424" spans="1:8">
      <c r="A3424" s="3" t="s">
        <v>3468</v>
      </c>
      <c r="B3424" s="1">
        <f t="shared" si="265"/>
        <v>6</v>
      </c>
      <c r="C3424" s="1">
        <f t="shared" si="266"/>
        <v>42424</v>
      </c>
      <c r="D3424" s="1">
        <f t="shared" si="267"/>
        <v>6769305</v>
      </c>
      <c r="F3424" s="1">
        <f t="shared" si="268"/>
        <v>6768212.0301040709</v>
      </c>
      <c r="H3424" s="5">
        <f t="shared" si="269"/>
        <v>1.6145969134631963E-4</v>
      </c>
    </row>
    <row r="3425" spans="1:8">
      <c r="A3425" s="3" t="s">
        <v>3469</v>
      </c>
      <c r="B3425" s="1">
        <f t="shared" si="265"/>
        <v>6</v>
      </c>
      <c r="C3425" s="1">
        <f t="shared" si="266"/>
        <v>42404</v>
      </c>
      <c r="D3425" s="1">
        <f t="shared" si="267"/>
        <v>6772649</v>
      </c>
      <c r="F3425" s="1">
        <f t="shared" si="268"/>
        <v>6771582.3787063928</v>
      </c>
      <c r="H3425" s="5">
        <f t="shared" si="269"/>
        <v>1.5748952789479683E-4</v>
      </c>
    </row>
    <row r="3426" spans="1:8">
      <c r="A3426" s="3" t="s">
        <v>3470</v>
      </c>
      <c r="B3426" s="1">
        <f t="shared" si="265"/>
        <v>6</v>
      </c>
      <c r="C3426" s="1">
        <f t="shared" si="266"/>
        <v>42384</v>
      </c>
      <c r="D3426" s="1">
        <f t="shared" si="267"/>
        <v>6775977</v>
      </c>
      <c r="F3426" s="1">
        <f t="shared" si="268"/>
        <v>6774954.0146917775</v>
      </c>
      <c r="H3426" s="5">
        <f t="shared" si="269"/>
        <v>1.509723702164976E-4</v>
      </c>
    </row>
    <row r="3427" spans="1:8">
      <c r="A3427" s="3" t="s">
        <v>3471</v>
      </c>
      <c r="B3427" s="1">
        <f t="shared" si="265"/>
        <v>6</v>
      </c>
      <c r="C3427" s="1">
        <f t="shared" si="266"/>
        <v>42364</v>
      </c>
      <c r="D3427" s="1">
        <f t="shared" si="267"/>
        <v>6779304</v>
      </c>
      <c r="F3427" s="1">
        <f t="shared" si="268"/>
        <v>6778326.9391598003</v>
      </c>
      <c r="H3427" s="5">
        <f t="shared" si="269"/>
        <v>1.4412406350264003E-4</v>
      </c>
    </row>
    <row r="3428" spans="1:8">
      <c r="A3428" s="3" t="s">
        <v>3472</v>
      </c>
      <c r="B3428" s="1">
        <f t="shared" si="265"/>
        <v>6</v>
      </c>
      <c r="C3428" s="1">
        <f t="shared" si="266"/>
        <v>42344</v>
      </c>
      <c r="D3428" s="1">
        <f t="shared" si="267"/>
        <v>6782648</v>
      </c>
      <c r="F3428" s="1">
        <f t="shared" si="268"/>
        <v>6781701.1532115089</v>
      </c>
      <c r="H3428" s="5">
        <f t="shared" si="269"/>
        <v>1.3959839704067237E-4</v>
      </c>
    </row>
    <row r="3429" spans="1:8">
      <c r="A3429" s="3" t="s">
        <v>3473</v>
      </c>
      <c r="B3429" s="1">
        <f t="shared" si="265"/>
        <v>6</v>
      </c>
      <c r="C3429" s="1">
        <f t="shared" si="266"/>
        <v>42324</v>
      </c>
      <c r="D3429" s="1">
        <f t="shared" si="267"/>
        <v>6785975</v>
      </c>
      <c r="F3429" s="1">
        <f t="shared" si="268"/>
        <v>6785076.6579493918</v>
      </c>
      <c r="H3429" s="5">
        <f t="shared" si="269"/>
        <v>1.3238216330125702E-4</v>
      </c>
    </row>
    <row r="3430" spans="1:8">
      <c r="A3430" s="3" t="s">
        <v>3474</v>
      </c>
      <c r="B3430" s="1">
        <f t="shared" si="265"/>
        <v>6</v>
      </c>
      <c r="C3430" s="1">
        <f t="shared" si="266"/>
        <v>42304</v>
      </c>
      <c r="D3430" s="1">
        <f t="shared" si="267"/>
        <v>6789302</v>
      </c>
      <c r="F3430" s="1">
        <f t="shared" si="268"/>
        <v>6788453.454477421</v>
      </c>
      <c r="H3430" s="5">
        <f t="shared" si="269"/>
        <v>1.2498273350912832E-4</v>
      </c>
    </row>
    <row r="3431" spans="1:8">
      <c r="A3431" s="3" t="s">
        <v>3475</v>
      </c>
      <c r="B3431" s="1">
        <f t="shared" si="265"/>
        <v>6</v>
      </c>
      <c r="C3431" s="1">
        <f t="shared" si="266"/>
        <v>42284</v>
      </c>
      <c r="D3431" s="1">
        <f t="shared" si="267"/>
        <v>6792647</v>
      </c>
      <c r="F3431" s="1">
        <f t="shared" si="268"/>
        <v>6791831.5439010244</v>
      </c>
      <c r="H3431" s="5">
        <f t="shared" si="269"/>
        <v>1.2004982725815337E-4</v>
      </c>
    </row>
    <row r="3432" spans="1:8">
      <c r="A3432" s="3" t="s">
        <v>3476</v>
      </c>
      <c r="B3432" s="1">
        <f t="shared" si="265"/>
        <v>6</v>
      </c>
      <c r="C3432" s="1">
        <f t="shared" si="266"/>
        <v>42264</v>
      </c>
      <c r="D3432" s="1">
        <f t="shared" si="267"/>
        <v>6795974</v>
      </c>
      <c r="F3432" s="1">
        <f t="shared" si="268"/>
        <v>6795210.9273271039</v>
      </c>
      <c r="H3432" s="5">
        <f t="shared" si="269"/>
        <v>1.122830477126733E-4</v>
      </c>
    </row>
    <row r="3433" spans="1:8">
      <c r="A3433" s="3" t="s">
        <v>3477</v>
      </c>
      <c r="B3433" s="1">
        <f t="shared" si="265"/>
        <v>6</v>
      </c>
      <c r="C3433" s="1">
        <f t="shared" si="266"/>
        <v>42244</v>
      </c>
      <c r="D3433" s="1">
        <f t="shared" si="267"/>
        <v>6799318</v>
      </c>
      <c r="F3433" s="1">
        <f t="shared" si="268"/>
        <v>6798591.6058640322</v>
      </c>
      <c r="H3433" s="5">
        <f t="shared" si="269"/>
        <v>1.0683338181385668E-4</v>
      </c>
    </row>
    <row r="3434" spans="1:8">
      <c r="A3434" s="3" t="s">
        <v>3478</v>
      </c>
      <c r="B3434" s="1">
        <f t="shared" si="265"/>
        <v>6</v>
      </c>
      <c r="C3434" s="1">
        <f t="shared" si="266"/>
        <v>42224</v>
      </c>
      <c r="D3434" s="1">
        <f t="shared" si="267"/>
        <v>6802645</v>
      </c>
      <c r="F3434" s="1">
        <f t="shared" si="268"/>
        <v>6801973.5806216476</v>
      </c>
      <c r="H3434" s="5">
        <f t="shared" si="269"/>
        <v>9.869975257452822E-5</v>
      </c>
    </row>
    <row r="3435" spans="1:8">
      <c r="A3435" s="3" t="s">
        <v>3479</v>
      </c>
      <c r="B3435" s="1">
        <f t="shared" si="265"/>
        <v>6</v>
      </c>
      <c r="C3435" s="1">
        <f t="shared" si="266"/>
        <v>42204</v>
      </c>
      <c r="D3435" s="1">
        <f t="shared" si="267"/>
        <v>6805972</v>
      </c>
      <c r="F3435" s="1">
        <f t="shared" si="268"/>
        <v>6805356.8527112799</v>
      </c>
      <c r="H3435" s="5">
        <f t="shared" si="269"/>
        <v>9.0383458633112721E-5</v>
      </c>
    </row>
    <row r="3436" spans="1:8">
      <c r="A3436" s="3" t="s">
        <v>3480</v>
      </c>
      <c r="B3436" s="1">
        <f t="shared" si="265"/>
        <v>6</v>
      </c>
      <c r="C3436" s="1">
        <f t="shared" si="266"/>
        <v>42184</v>
      </c>
      <c r="D3436" s="1">
        <f t="shared" si="267"/>
        <v>6809316</v>
      </c>
      <c r="F3436" s="1">
        <f t="shared" si="268"/>
        <v>6808741.4232457373</v>
      </c>
      <c r="H3436" s="5">
        <f t="shared" si="269"/>
        <v>8.4380979567209223E-5</v>
      </c>
    </row>
    <row r="3437" spans="1:8">
      <c r="A3437" s="3" t="s">
        <v>3481</v>
      </c>
      <c r="B3437" s="1">
        <f t="shared" si="265"/>
        <v>6</v>
      </c>
      <c r="C3437" s="1">
        <f t="shared" si="266"/>
        <v>42164</v>
      </c>
      <c r="D3437" s="1">
        <f t="shared" si="267"/>
        <v>6812644</v>
      </c>
      <c r="F3437" s="1">
        <f t="shared" si="268"/>
        <v>6812127.2933393028</v>
      </c>
      <c r="H3437" s="5">
        <f t="shared" si="269"/>
        <v>7.5845246089071541E-5</v>
      </c>
    </row>
    <row r="3438" spans="1:8">
      <c r="A3438" s="3" t="s">
        <v>3482</v>
      </c>
      <c r="B3438" s="1">
        <f t="shared" si="265"/>
        <v>6</v>
      </c>
      <c r="C3438" s="1">
        <f t="shared" si="266"/>
        <v>42144</v>
      </c>
      <c r="D3438" s="1">
        <f t="shared" si="267"/>
        <v>6815988</v>
      </c>
      <c r="F3438" s="1">
        <f t="shared" si="268"/>
        <v>6815514.4641077481</v>
      </c>
      <c r="H3438" s="5">
        <f t="shared" si="269"/>
        <v>6.947428490952141E-5</v>
      </c>
    </row>
    <row r="3439" spans="1:8">
      <c r="A3439" s="3" t="s">
        <v>3483</v>
      </c>
      <c r="B3439" s="1">
        <f t="shared" si="265"/>
        <v>6</v>
      </c>
      <c r="C3439" s="1">
        <f t="shared" si="266"/>
        <v>42124</v>
      </c>
      <c r="D3439" s="1">
        <f t="shared" si="267"/>
        <v>6819315</v>
      </c>
      <c r="F3439" s="1">
        <f t="shared" si="268"/>
        <v>6818902.9366683271</v>
      </c>
      <c r="H3439" s="5">
        <f t="shared" si="269"/>
        <v>6.0425912525366812E-5</v>
      </c>
    </row>
    <row r="3440" spans="1:8">
      <c r="A3440" s="3" t="s">
        <v>3484</v>
      </c>
      <c r="B3440" s="1">
        <f t="shared" si="265"/>
        <v>6</v>
      </c>
      <c r="C3440" s="1">
        <f t="shared" si="266"/>
        <v>42104</v>
      </c>
      <c r="D3440" s="1">
        <f t="shared" si="267"/>
        <v>6822642</v>
      </c>
      <c r="F3440" s="1">
        <f t="shared" si="268"/>
        <v>6822292.7121398002</v>
      </c>
      <c r="H3440" s="5">
        <f t="shared" si="269"/>
        <v>5.1195396182272068E-5</v>
      </c>
    </row>
    <row r="3441" spans="1:8">
      <c r="A3441" s="3" t="s">
        <v>3485</v>
      </c>
      <c r="B3441" s="1">
        <f t="shared" si="265"/>
        <v>6</v>
      </c>
      <c r="C3441" s="1">
        <f t="shared" si="266"/>
        <v>42084</v>
      </c>
      <c r="D3441" s="1">
        <f t="shared" si="267"/>
        <v>6825986</v>
      </c>
      <c r="F3441" s="1">
        <f t="shared" si="268"/>
        <v>6825683.7916424107</v>
      </c>
      <c r="H3441" s="5">
        <f t="shared" si="269"/>
        <v>4.4273216732252209E-5</v>
      </c>
    </row>
    <row r="3442" spans="1:8">
      <c r="A3442" s="3" t="s">
        <v>3486</v>
      </c>
      <c r="B3442" s="1">
        <f t="shared" si="265"/>
        <v>6</v>
      </c>
      <c r="C3442" s="1">
        <f t="shared" si="266"/>
        <v>42064</v>
      </c>
      <c r="D3442" s="1">
        <f t="shared" si="267"/>
        <v>6829314</v>
      </c>
      <c r="F3442" s="1">
        <f t="shared" si="268"/>
        <v>6829076.1762978947</v>
      </c>
      <c r="H3442" s="5">
        <f t="shared" si="269"/>
        <v>3.482395187940121E-5</v>
      </c>
    </row>
    <row r="3443" spans="1:8">
      <c r="A3443" s="3" t="s">
        <v>3487</v>
      </c>
      <c r="B3443" s="1">
        <f t="shared" si="265"/>
        <v>6</v>
      </c>
      <c r="C3443" s="1">
        <f t="shared" si="266"/>
        <v>42044</v>
      </c>
      <c r="D3443" s="1">
        <f t="shared" si="267"/>
        <v>6832641</v>
      </c>
      <c r="F3443" s="1">
        <f t="shared" si="268"/>
        <v>6832469.8672294924</v>
      </c>
      <c r="H3443" s="5">
        <f t="shared" si="269"/>
        <v>2.5046357697937947E-5</v>
      </c>
    </row>
    <row r="3444" spans="1:8">
      <c r="A3444" s="3" t="s">
        <v>3488</v>
      </c>
      <c r="B3444" s="1">
        <f t="shared" si="265"/>
        <v>6</v>
      </c>
      <c r="C3444" s="1">
        <f t="shared" si="266"/>
        <v>42024</v>
      </c>
      <c r="D3444" s="1">
        <f t="shared" si="267"/>
        <v>6835985</v>
      </c>
      <c r="F3444" s="1">
        <f t="shared" si="268"/>
        <v>6835864.8655619407</v>
      </c>
      <c r="H3444" s="5">
        <f t="shared" si="269"/>
        <v>1.7573829968803725E-5</v>
      </c>
    </row>
    <row r="3445" spans="1:8">
      <c r="A3445" s="3" t="s">
        <v>3489</v>
      </c>
      <c r="B3445" s="1">
        <f t="shared" si="265"/>
        <v>6</v>
      </c>
      <c r="C3445" s="1">
        <f t="shared" si="266"/>
        <v>42004</v>
      </c>
      <c r="D3445" s="1">
        <f t="shared" si="267"/>
        <v>6839312</v>
      </c>
      <c r="F3445" s="1">
        <f t="shared" si="268"/>
        <v>6839261.1724214945</v>
      </c>
      <c r="H3445" s="5">
        <f t="shared" si="269"/>
        <v>7.4316800440601558E-6</v>
      </c>
    </row>
    <row r="3446" spans="1:8">
      <c r="A3446" s="3" t="s">
        <v>3490</v>
      </c>
      <c r="B3446" s="1">
        <f t="shared" si="265"/>
        <v>6</v>
      </c>
      <c r="C3446" s="1">
        <f t="shared" si="266"/>
        <v>41984</v>
      </c>
      <c r="D3446" s="1">
        <f t="shared" si="267"/>
        <v>6842690</v>
      </c>
      <c r="F3446" s="1">
        <f t="shared" si="268"/>
        <v>6842658.7889358979</v>
      </c>
      <c r="H3446" s="5">
        <f t="shared" si="269"/>
        <v>4.5612272515820746E-6</v>
      </c>
    </row>
    <row r="3447" spans="1:8">
      <c r="A3447" s="3" t="s">
        <v>3491</v>
      </c>
      <c r="B3447" s="1">
        <f t="shared" si="265"/>
        <v>6</v>
      </c>
      <c r="C3447" s="1">
        <f t="shared" si="266"/>
        <v>41964</v>
      </c>
      <c r="D3447" s="1">
        <f t="shared" si="267"/>
        <v>6846149</v>
      </c>
      <c r="F3447" s="1">
        <f t="shared" si="268"/>
        <v>6846057.7162344167</v>
      </c>
      <c r="H3447" s="5">
        <f t="shared" si="269"/>
        <v>1.3333593175272565E-5</v>
      </c>
    </row>
    <row r="3448" spans="1:8">
      <c r="A3448" s="3" t="s">
        <v>3492</v>
      </c>
      <c r="B3448" s="1">
        <f t="shared" si="265"/>
        <v>6</v>
      </c>
      <c r="C3448" s="1">
        <f t="shared" si="266"/>
        <v>41944</v>
      </c>
      <c r="D3448" s="1">
        <f t="shared" si="267"/>
        <v>6849608</v>
      </c>
      <c r="F3448" s="1">
        <f t="shared" si="268"/>
        <v>6849457.9554478209</v>
      </c>
      <c r="H3448" s="5">
        <f t="shared" si="269"/>
        <v>2.1905567760819805E-5</v>
      </c>
    </row>
    <row r="3449" spans="1:8">
      <c r="A3449" s="3" t="s">
        <v>3493</v>
      </c>
      <c r="B3449" s="1">
        <f t="shared" si="265"/>
        <v>6</v>
      </c>
      <c r="C3449" s="1">
        <f t="shared" si="266"/>
        <v>41924</v>
      </c>
      <c r="D3449" s="1">
        <f t="shared" si="267"/>
        <v>6853085</v>
      </c>
      <c r="F3449" s="1">
        <f t="shared" si="268"/>
        <v>6852859.5077084042</v>
      </c>
      <c r="H3449" s="5">
        <f t="shared" si="269"/>
        <v>3.2903764012234899E-5</v>
      </c>
    </row>
    <row r="3450" spans="1:8">
      <c r="A3450" s="3" t="s">
        <v>3494</v>
      </c>
      <c r="B3450" s="1">
        <f t="shared" si="265"/>
        <v>6</v>
      </c>
      <c r="C3450" s="1">
        <f t="shared" si="266"/>
        <v>41904</v>
      </c>
      <c r="D3450" s="1">
        <f t="shared" si="267"/>
        <v>6856544</v>
      </c>
      <c r="F3450" s="1">
        <f t="shared" si="268"/>
        <v>6856262.3741499744</v>
      </c>
      <c r="H3450" s="5">
        <f t="shared" si="269"/>
        <v>4.1074023593455308E-5</v>
      </c>
    </row>
    <row r="3451" spans="1:8">
      <c r="A3451" s="3" t="s">
        <v>3495</v>
      </c>
      <c r="B3451" s="1">
        <f t="shared" si="265"/>
        <v>6</v>
      </c>
      <c r="C3451" s="1">
        <f t="shared" si="266"/>
        <v>41884</v>
      </c>
      <c r="D3451" s="1">
        <f t="shared" si="267"/>
        <v>6860020</v>
      </c>
      <c r="F3451" s="1">
        <f t="shared" si="268"/>
        <v>6859666.5559078604</v>
      </c>
      <c r="H3451" s="5">
        <f t="shared" si="269"/>
        <v>5.1522312200197917E-5</v>
      </c>
    </row>
    <row r="3452" spans="1:8">
      <c r="A3452" s="3" t="s">
        <v>3496</v>
      </c>
      <c r="B3452" s="1">
        <f t="shared" si="265"/>
        <v>6</v>
      </c>
      <c r="C3452" s="1">
        <f t="shared" si="266"/>
        <v>41864</v>
      </c>
      <c r="D3452" s="1">
        <f t="shared" si="267"/>
        <v>6863479</v>
      </c>
      <c r="F3452" s="1">
        <f t="shared" si="268"/>
        <v>6863072.0541189061</v>
      </c>
      <c r="H3452" s="5">
        <f t="shared" si="269"/>
        <v>5.9291487756260672E-5</v>
      </c>
    </row>
    <row r="3453" spans="1:8">
      <c r="A3453" s="3" t="s">
        <v>3497</v>
      </c>
      <c r="B3453" s="1">
        <f t="shared" si="265"/>
        <v>6</v>
      </c>
      <c r="C3453" s="1">
        <f t="shared" si="266"/>
        <v>41844</v>
      </c>
      <c r="D3453" s="1">
        <f t="shared" si="267"/>
        <v>6866938</v>
      </c>
      <c r="F3453" s="1">
        <f t="shared" si="268"/>
        <v>6866478.8699214961</v>
      </c>
      <c r="H3453" s="5">
        <f t="shared" si="269"/>
        <v>6.686096168392113E-5</v>
      </c>
    </row>
    <row r="3454" spans="1:8">
      <c r="A3454" s="3" t="s">
        <v>3498</v>
      </c>
      <c r="B3454" s="1">
        <f t="shared" si="265"/>
        <v>6</v>
      </c>
      <c r="C3454" s="1">
        <f t="shared" si="266"/>
        <v>41824</v>
      </c>
      <c r="D3454" s="1">
        <f t="shared" si="267"/>
        <v>6870414</v>
      </c>
      <c r="F3454" s="1">
        <f t="shared" si="268"/>
        <v>6869887.0044555329</v>
      </c>
      <c r="H3454" s="5">
        <f t="shared" si="269"/>
        <v>7.6705063838528707E-5</v>
      </c>
    </row>
    <row r="3455" spans="1:8">
      <c r="A3455" s="3" t="s">
        <v>3499</v>
      </c>
      <c r="B3455" s="1">
        <f t="shared" si="265"/>
        <v>6</v>
      </c>
      <c r="C3455" s="1">
        <f t="shared" si="266"/>
        <v>41804</v>
      </c>
      <c r="D3455" s="1">
        <f t="shared" si="267"/>
        <v>6873873</v>
      </c>
      <c r="F3455" s="1">
        <f t="shared" si="268"/>
        <v>6873296.4588624639</v>
      </c>
      <c r="H3455" s="5">
        <f t="shared" si="269"/>
        <v>8.3874278377860101E-5</v>
      </c>
    </row>
    <row r="3456" spans="1:8">
      <c r="A3456" s="3" t="s">
        <v>3500</v>
      </c>
      <c r="B3456" s="1">
        <f t="shared" si="265"/>
        <v>6</v>
      </c>
      <c r="C3456" s="1">
        <f t="shared" si="266"/>
        <v>41784</v>
      </c>
      <c r="D3456" s="1">
        <f t="shared" si="267"/>
        <v>6877332</v>
      </c>
      <c r="F3456" s="1">
        <f t="shared" si="268"/>
        <v>6876707.2342852578</v>
      </c>
      <c r="H3456" s="5">
        <f t="shared" si="269"/>
        <v>9.0844198701217751E-5</v>
      </c>
    </row>
    <row r="3457" spans="1:8">
      <c r="A3457" s="3" t="s">
        <v>3501</v>
      </c>
      <c r="B3457" s="1">
        <f t="shared" si="265"/>
        <v>6</v>
      </c>
      <c r="C3457" s="1">
        <f t="shared" si="266"/>
        <v>41764</v>
      </c>
      <c r="D3457" s="1">
        <f t="shared" si="267"/>
        <v>6880808</v>
      </c>
      <c r="F3457" s="1">
        <f t="shared" si="268"/>
        <v>6880119.3318684213</v>
      </c>
      <c r="H3457" s="5">
        <f t="shared" si="269"/>
        <v>1.0008535793742735E-4</v>
      </c>
    </row>
    <row r="3458" spans="1:8">
      <c r="A3458" s="3" t="s">
        <v>3502</v>
      </c>
      <c r="B3458" s="1">
        <f t="shared" si="265"/>
        <v>6</v>
      </c>
      <c r="C3458" s="1">
        <f t="shared" si="266"/>
        <v>41744</v>
      </c>
      <c r="D3458" s="1">
        <f t="shared" si="267"/>
        <v>6884267</v>
      </c>
      <c r="F3458" s="1">
        <f t="shared" si="268"/>
        <v>6883532.752758014</v>
      </c>
      <c r="H3458" s="5">
        <f t="shared" si="269"/>
        <v>1.0665583452617165E-4</v>
      </c>
    </row>
    <row r="3459" spans="1:8">
      <c r="A3459" s="3" t="s">
        <v>3503</v>
      </c>
      <c r="B3459" s="1">
        <f t="shared" si="265"/>
        <v>6</v>
      </c>
      <c r="C3459" s="1">
        <f t="shared" si="266"/>
        <v>41724</v>
      </c>
      <c r="D3459" s="1">
        <f t="shared" si="267"/>
        <v>6887744</v>
      </c>
      <c r="F3459" s="1">
        <f t="shared" si="268"/>
        <v>6886947.4981016256</v>
      </c>
      <c r="H3459" s="5">
        <f t="shared" si="269"/>
        <v>1.1564046201113289E-4</v>
      </c>
    </row>
    <row r="3460" spans="1:8">
      <c r="A3460" s="3" t="s">
        <v>3504</v>
      </c>
      <c r="B3460" s="1">
        <f t="shared" ref="B3460:B3523" si="270">IF(ISERROR(SEARCH(" ",A3460)), 0, SEARCH(" ",A3460))</f>
        <v>6</v>
      </c>
      <c r="C3460" s="1">
        <f t="shared" ref="C3460:C3523" si="271">IF(0=B3460,-1,LEFT(A3460,B3460-1)+0)</f>
        <v>41704</v>
      </c>
      <c r="D3460" s="1">
        <f t="shared" ref="D3460:D3523" si="272">IF(B3460=0,-1,RIGHT(A3460,LEN(A3460)-B3460)+0)</f>
        <v>6891202</v>
      </c>
      <c r="F3460" s="1">
        <f t="shared" ref="F3460:F3523" si="273">IF(C3460&lt;0,443300000,44330*(1-POWER(C3460/$A$1,1/5.255))*1000)</f>
        <v>6890363.5690483954</v>
      </c>
      <c r="H3460" s="5">
        <f t="shared" ref="H3460:H3523" si="274">IF(D3460&gt;0,ABS((F3460-D3460)/D3460),0)</f>
        <v>1.216668661874401E-4</v>
      </c>
    </row>
    <row r="3461" spans="1:8">
      <c r="A3461" s="3" t="s">
        <v>3505</v>
      </c>
      <c r="B3461" s="1">
        <f t="shared" si="270"/>
        <v>6</v>
      </c>
      <c r="C3461" s="1">
        <f t="shared" si="271"/>
        <v>41684</v>
      </c>
      <c r="D3461" s="1">
        <f t="shared" si="272"/>
        <v>6894661</v>
      </c>
      <c r="F3461" s="1">
        <f t="shared" si="273"/>
        <v>6893780.9667490171</v>
      </c>
      <c r="H3461" s="5">
        <f t="shared" si="274"/>
        <v>1.2763981448585696E-4</v>
      </c>
    </row>
    <row r="3462" spans="1:8">
      <c r="A3462" s="3" t="s">
        <v>3506</v>
      </c>
      <c r="B3462" s="1">
        <f t="shared" si="270"/>
        <v>6</v>
      </c>
      <c r="C3462" s="1">
        <f t="shared" si="271"/>
        <v>41664</v>
      </c>
      <c r="D3462" s="1">
        <f t="shared" si="272"/>
        <v>6898138</v>
      </c>
      <c r="F3462" s="1">
        <f t="shared" si="273"/>
        <v>6897199.6923557259</v>
      </c>
      <c r="H3462" s="5">
        <f t="shared" si="274"/>
        <v>1.3602332169551924E-4</v>
      </c>
    </row>
    <row r="3463" spans="1:8">
      <c r="A3463" s="3" t="s">
        <v>3507</v>
      </c>
      <c r="B3463" s="1">
        <f t="shared" si="270"/>
        <v>6</v>
      </c>
      <c r="C3463" s="1">
        <f t="shared" si="271"/>
        <v>41644</v>
      </c>
      <c r="D3463" s="1">
        <f t="shared" si="272"/>
        <v>6901597</v>
      </c>
      <c r="F3463" s="1">
        <f t="shared" si="273"/>
        <v>6900619.7470223214</v>
      </c>
      <c r="H3463" s="5">
        <f t="shared" si="274"/>
        <v>1.4159809355407919E-4</v>
      </c>
    </row>
    <row r="3464" spans="1:8">
      <c r="A3464" s="3" t="s">
        <v>3508</v>
      </c>
      <c r="B3464" s="1">
        <f t="shared" si="270"/>
        <v>6</v>
      </c>
      <c r="C3464" s="1">
        <f t="shared" si="271"/>
        <v>41624</v>
      </c>
      <c r="D3464" s="1">
        <f t="shared" si="272"/>
        <v>6905073</v>
      </c>
      <c r="F3464" s="1">
        <f t="shared" si="273"/>
        <v>6904041.1319041522</v>
      </c>
      <c r="H3464" s="5">
        <f t="shared" si="274"/>
        <v>1.4943623273030974E-4</v>
      </c>
    </row>
    <row r="3465" spans="1:8">
      <c r="A3465" s="3" t="s">
        <v>3509</v>
      </c>
      <c r="B3465" s="1">
        <f t="shared" si="270"/>
        <v>6</v>
      </c>
      <c r="C3465" s="1">
        <f t="shared" si="271"/>
        <v>41604</v>
      </c>
      <c r="D3465" s="1">
        <f t="shared" si="272"/>
        <v>6908532</v>
      </c>
      <c r="F3465" s="1">
        <f t="shared" si="273"/>
        <v>6907463.848158136</v>
      </c>
      <c r="H3465" s="5">
        <f t="shared" si="274"/>
        <v>1.5461343189319957E-4</v>
      </c>
    </row>
    <row r="3466" spans="1:8">
      <c r="A3466" s="3" t="s">
        <v>3510</v>
      </c>
      <c r="B3466" s="1">
        <f t="shared" si="270"/>
        <v>6</v>
      </c>
      <c r="C3466" s="1">
        <f t="shared" si="271"/>
        <v>41584</v>
      </c>
      <c r="D3466" s="1">
        <f t="shared" si="272"/>
        <v>6911991</v>
      </c>
      <c r="F3466" s="1">
        <f t="shared" si="273"/>
        <v>6910887.8969427403</v>
      </c>
      <c r="H3466" s="5">
        <f t="shared" si="274"/>
        <v>1.5959266400371379E-4</v>
      </c>
    </row>
    <row r="3467" spans="1:8">
      <c r="A3467" s="3" t="s">
        <v>3511</v>
      </c>
      <c r="B3467" s="1">
        <f t="shared" si="270"/>
        <v>6</v>
      </c>
      <c r="C3467" s="1">
        <f t="shared" si="271"/>
        <v>41564</v>
      </c>
      <c r="D3467" s="1">
        <f t="shared" si="272"/>
        <v>6915467</v>
      </c>
      <c r="F3467" s="1">
        <f t="shared" si="273"/>
        <v>6914313.2794180065</v>
      </c>
      <c r="H3467" s="5">
        <f t="shared" si="274"/>
        <v>1.6683191200152653E-4</v>
      </c>
    </row>
    <row r="3468" spans="1:8">
      <c r="A3468" s="3" t="s">
        <v>3512</v>
      </c>
      <c r="B3468" s="1">
        <f t="shared" si="270"/>
        <v>6</v>
      </c>
      <c r="C3468" s="1">
        <f t="shared" si="271"/>
        <v>41544</v>
      </c>
      <c r="D3468" s="1">
        <f t="shared" si="272"/>
        <v>6918926</v>
      </c>
      <c r="F3468" s="1">
        <f t="shared" si="273"/>
        <v>6917739.9967455557</v>
      </c>
      <c r="H3468" s="5">
        <f t="shared" si="274"/>
        <v>1.7141435743702683E-4</v>
      </c>
    </row>
    <row r="3469" spans="1:8">
      <c r="A3469" s="3" t="s">
        <v>3513</v>
      </c>
      <c r="B3469" s="1">
        <f t="shared" si="270"/>
        <v>6</v>
      </c>
      <c r="C3469" s="1">
        <f t="shared" si="271"/>
        <v>41524</v>
      </c>
      <c r="D3469" s="1">
        <f t="shared" si="272"/>
        <v>6922385</v>
      </c>
      <c r="F3469" s="1">
        <f t="shared" si="273"/>
        <v>6921168.0500885509</v>
      </c>
      <c r="H3469" s="5">
        <f t="shared" si="274"/>
        <v>1.7579922403176138E-4</v>
      </c>
    </row>
    <row r="3470" spans="1:8">
      <c r="A3470" s="3" t="s">
        <v>3514</v>
      </c>
      <c r="B3470" s="1">
        <f t="shared" si="270"/>
        <v>6</v>
      </c>
      <c r="C3470" s="1">
        <f t="shared" si="271"/>
        <v>41504</v>
      </c>
      <c r="D3470" s="1">
        <f t="shared" si="272"/>
        <v>6925861</v>
      </c>
      <c r="F3470" s="1">
        <f t="shared" si="273"/>
        <v>6924597.4406117657</v>
      </c>
      <c r="H3470" s="5">
        <f t="shared" si="274"/>
        <v>1.8244076631544873E-4</v>
      </c>
    </row>
    <row r="3471" spans="1:8">
      <c r="A3471" s="3" t="s">
        <v>3515</v>
      </c>
      <c r="B3471" s="1">
        <f t="shared" si="270"/>
        <v>6</v>
      </c>
      <c r="C3471" s="1">
        <f t="shared" si="271"/>
        <v>41484</v>
      </c>
      <c r="D3471" s="1">
        <f t="shared" si="272"/>
        <v>6929320</v>
      </c>
      <c r="F3471" s="1">
        <f t="shared" si="273"/>
        <v>6928028.1694815224</v>
      </c>
      <c r="H3471" s="5">
        <f t="shared" si="274"/>
        <v>1.8642962346631362E-4</v>
      </c>
    </row>
    <row r="3472" spans="1:8">
      <c r="A3472" s="3" t="s">
        <v>3516</v>
      </c>
      <c r="B3472" s="1">
        <f t="shared" si="270"/>
        <v>6</v>
      </c>
      <c r="C3472" s="1">
        <f t="shared" si="271"/>
        <v>41464</v>
      </c>
      <c r="D3472" s="1">
        <f t="shared" si="272"/>
        <v>6932797</v>
      </c>
      <c r="F3472" s="1">
        <f t="shared" si="273"/>
        <v>6931460.2378657367</v>
      </c>
      <c r="H3472" s="5">
        <f t="shared" si="274"/>
        <v>1.9281714642204178E-4</v>
      </c>
    </row>
    <row r="3473" spans="1:8">
      <c r="A3473" s="3" t="s">
        <v>3517</v>
      </c>
      <c r="B3473" s="1">
        <f t="shared" si="270"/>
        <v>6</v>
      </c>
      <c r="C3473" s="1">
        <f t="shared" si="271"/>
        <v>41444</v>
      </c>
      <c r="D3473" s="1">
        <f t="shared" si="272"/>
        <v>6936256</v>
      </c>
      <c r="F3473" s="1">
        <f t="shared" si="273"/>
        <v>6934893.646933903</v>
      </c>
      <c r="H3473" s="5">
        <f t="shared" si="274"/>
        <v>1.9641043613399125E-4</v>
      </c>
    </row>
    <row r="3474" spans="1:8">
      <c r="A3474" s="3" t="s">
        <v>3518</v>
      </c>
      <c r="B3474" s="1">
        <f t="shared" si="270"/>
        <v>6</v>
      </c>
      <c r="C3474" s="1">
        <f t="shared" si="271"/>
        <v>41424</v>
      </c>
      <c r="D3474" s="1">
        <f t="shared" si="272"/>
        <v>6939715</v>
      </c>
      <c r="F3474" s="1">
        <f t="shared" si="273"/>
        <v>6938328.3978571072</v>
      </c>
      <c r="H3474" s="5">
        <f t="shared" si="274"/>
        <v>1.9980678498940921E-4</v>
      </c>
    </row>
    <row r="3475" spans="1:8">
      <c r="A3475" s="3" t="s">
        <v>3519</v>
      </c>
      <c r="B3475" s="1">
        <f t="shared" si="270"/>
        <v>6</v>
      </c>
      <c r="C3475" s="1">
        <f t="shared" si="271"/>
        <v>41404</v>
      </c>
      <c r="D3475" s="1">
        <f t="shared" si="272"/>
        <v>6943191</v>
      </c>
      <c r="F3475" s="1">
        <f t="shared" si="273"/>
        <v>6941764.4918080214</v>
      </c>
      <c r="H3475" s="5">
        <f t="shared" si="274"/>
        <v>2.0545426331762426E-4</v>
      </c>
    </row>
    <row r="3476" spans="1:8">
      <c r="A3476" s="3" t="s">
        <v>3520</v>
      </c>
      <c r="B3476" s="1">
        <f t="shared" si="270"/>
        <v>6</v>
      </c>
      <c r="C3476" s="1">
        <f t="shared" si="271"/>
        <v>41384</v>
      </c>
      <c r="D3476" s="1">
        <f t="shared" si="272"/>
        <v>6946650</v>
      </c>
      <c r="F3476" s="1">
        <f t="shared" si="273"/>
        <v>6945201.9299609056</v>
      </c>
      <c r="H3476" s="5">
        <f t="shared" si="274"/>
        <v>2.0845588004209594E-4</v>
      </c>
    </row>
    <row r="3477" spans="1:8">
      <c r="A3477" s="3" t="s">
        <v>3521</v>
      </c>
      <c r="B3477" s="1">
        <f t="shared" si="270"/>
        <v>6</v>
      </c>
      <c r="C3477" s="1">
        <f t="shared" si="271"/>
        <v>41364</v>
      </c>
      <c r="D3477" s="1">
        <f t="shared" si="272"/>
        <v>6950126</v>
      </c>
      <c r="F3477" s="1">
        <f t="shared" si="273"/>
        <v>6948640.7134916168</v>
      </c>
      <c r="H3477" s="5">
        <f t="shared" si="274"/>
        <v>2.1370641458632971E-4</v>
      </c>
    </row>
    <row r="3478" spans="1:8">
      <c r="A3478" s="3" t="s">
        <v>3522</v>
      </c>
      <c r="B3478" s="1">
        <f t="shared" si="270"/>
        <v>6</v>
      </c>
      <c r="C3478" s="1">
        <f t="shared" si="271"/>
        <v>41344</v>
      </c>
      <c r="D3478" s="1">
        <f t="shared" si="272"/>
        <v>6953585</v>
      </c>
      <c r="F3478" s="1">
        <f t="shared" si="273"/>
        <v>6952080.8435776094</v>
      </c>
      <c r="H3478" s="5">
        <f t="shared" si="274"/>
        <v>2.1631380394294489E-4</v>
      </c>
    </row>
    <row r="3479" spans="1:8">
      <c r="A3479" s="3" t="s">
        <v>3523</v>
      </c>
      <c r="B3479" s="1">
        <f t="shared" si="270"/>
        <v>6</v>
      </c>
      <c r="C3479" s="1">
        <f t="shared" si="271"/>
        <v>41324</v>
      </c>
      <c r="D3479" s="1">
        <f t="shared" si="272"/>
        <v>6957044</v>
      </c>
      <c r="F3479" s="1">
        <f t="shared" si="273"/>
        <v>6955522.3213979471</v>
      </c>
      <c r="H3479" s="5">
        <f t="shared" si="274"/>
        <v>2.1872487827486107E-4</v>
      </c>
    </row>
    <row r="3480" spans="1:8">
      <c r="A3480" s="3" t="s">
        <v>3524</v>
      </c>
      <c r="B3480" s="1">
        <f t="shared" si="270"/>
        <v>6</v>
      </c>
      <c r="C3480" s="1">
        <f t="shared" si="271"/>
        <v>41304</v>
      </c>
      <c r="D3480" s="1">
        <f t="shared" si="272"/>
        <v>6960520</v>
      </c>
      <c r="F3480" s="1">
        <f t="shared" si="273"/>
        <v>6958965.1481332835</v>
      </c>
      <c r="H3480" s="5">
        <f t="shared" si="274"/>
        <v>2.2338156728470273E-4</v>
      </c>
    </row>
    <row r="3481" spans="1:8">
      <c r="A3481" s="3" t="s">
        <v>3525</v>
      </c>
      <c r="B3481" s="1">
        <f t="shared" si="270"/>
        <v>6</v>
      </c>
      <c r="C3481" s="1">
        <f t="shared" si="271"/>
        <v>41284</v>
      </c>
      <c r="D3481" s="1">
        <f t="shared" si="272"/>
        <v>6963979</v>
      </c>
      <c r="F3481" s="1">
        <f t="shared" si="273"/>
        <v>6962409.3249658914</v>
      </c>
      <c r="H3481" s="5">
        <f t="shared" si="274"/>
        <v>2.2539916247716596E-4</v>
      </c>
    </row>
    <row r="3482" spans="1:8">
      <c r="A3482" s="3" t="s">
        <v>3526</v>
      </c>
      <c r="B3482" s="1">
        <f t="shared" si="270"/>
        <v>6</v>
      </c>
      <c r="C3482" s="1">
        <f t="shared" si="271"/>
        <v>41264</v>
      </c>
      <c r="D3482" s="1">
        <f t="shared" si="272"/>
        <v>6967438</v>
      </c>
      <c r="F3482" s="1">
        <f t="shared" si="273"/>
        <v>6965854.8530796366</v>
      </c>
      <c r="H3482" s="5">
        <f t="shared" si="274"/>
        <v>2.2722081206369096E-4</v>
      </c>
    </row>
    <row r="3483" spans="1:8">
      <c r="A3483" s="3" t="s">
        <v>3527</v>
      </c>
      <c r="B3483" s="1">
        <f t="shared" si="270"/>
        <v>6</v>
      </c>
      <c r="C3483" s="1">
        <f t="shared" si="271"/>
        <v>41244</v>
      </c>
      <c r="D3483" s="1">
        <f t="shared" si="272"/>
        <v>6970915</v>
      </c>
      <c r="F3483" s="1">
        <f t="shared" si="273"/>
        <v>6969301.7336600209</v>
      </c>
      <c r="H3483" s="5">
        <f t="shared" si="274"/>
        <v>2.314282041854096E-4</v>
      </c>
    </row>
    <row r="3484" spans="1:8">
      <c r="A3484" s="3" t="s">
        <v>3528</v>
      </c>
      <c r="B3484" s="1">
        <f t="shared" si="270"/>
        <v>6</v>
      </c>
      <c r="C3484" s="1">
        <f t="shared" si="271"/>
        <v>41224</v>
      </c>
      <c r="D3484" s="1">
        <f t="shared" si="272"/>
        <v>6974373</v>
      </c>
      <c r="F3484" s="1">
        <f t="shared" si="273"/>
        <v>6972749.967894135</v>
      </c>
      <c r="H3484" s="5">
        <f t="shared" si="274"/>
        <v>2.3271369424390651E-4</v>
      </c>
    </row>
    <row r="3485" spans="1:8">
      <c r="A3485" s="3" t="s">
        <v>3529</v>
      </c>
      <c r="B3485" s="1">
        <f t="shared" si="270"/>
        <v>6</v>
      </c>
      <c r="C3485" s="1">
        <f t="shared" si="271"/>
        <v>41204</v>
      </c>
      <c r="D3485" s="1">
        <f t="shared" si="272"/>
        <v>6977850</v>
      </c>
      <c r="F3485" s="1">
        <f t="shared" si="273"/>
        <v>6976199.5569707146</v>
      </c>
      <c r="H3485" s="5">
        <f t="shared" si="274"/>
        <v>2.365260114914205E-4</v>
      </c>
    </row>
    <row r="3486" spans="1:8">
      <c r="A3486" s="3" t="s">
        <v>3530</v>
      </c>
      <c r="B3486" s="1">
        <f t="shared" si="270"/>
        <v>6</v>
      </c>
      <c r="C3486" s="1">
        <f t="shared" si="271"/>
        <v>41184</v>
      </c>
      <c r="D3486" s="1">
        <f t="shared" si="272"/>
        <v>6981309</v>
      </c>
      <c r="F3486" s="1">
        <f t="shared" si="273"/>
        <v>6979650.5020800969</v>
      </c>
      <c r="H3486" s="5">
        <f t="shared" si="274"/>
        <v>2.3756260035233176E-4</v>
      </c>
    </row>
    <row r="3487" spans="1:8">
      <c r="A3487" s="3" t="s">
        <v>3531</v>
      </c>
      <c r="B3487" s="1">
        <f t="shared" si="270"/>
        <v>6</v>
      </c>
      <c r="C3487" s="1">
        <f t="shared" si="271"/>
        <v>41164</v>
      </c>
      <c r="D3487" s="1">
        <f t="shared" si="272"/>
        <v>6984768</v>
      </c>
      <c r="F3487" s="1">
        <f t="shared" si="273"/>
        <v>6983102.804414249</v>
      </c>
      <c r="H3487" s="5">
        <f t="shared" si="274"/>
        <v>2.3840385045730578E-4</v>
      </c>
    </row>
    <row r="3488" spans="1:8">
      <c r="A3488" s="3" t="s">
        <v>3532</v>
      </c>
      <c r="B3488" s="1">
        <f t="shared" si="270"/>
        <v>6</v>
      </c>
      <c r="C3488" s="1">
        <f t="shared" si="271"/>
        <v>41144</v>
      </c>
      <c r="D3488" s="1">
        <f t="shared" si="272"/>
        <v>6988244</v>
      </c>
      <c r="F3488" s="1">
        <f t="shared" si="273"/>
        <v>6986556.4651667699</v>
      </c>
      <c r="H3488" s="5">
        <f t="shared" si="274"/>
        <v>2.4148195644429105E-4</v>
      </c>
    </row>
    <row r="3489" spans="1:8">
      <c r="A3489" s="3" t="s">
        <v>3533</v>
      </c>
      <c r="B3489" s="1">
        <f t="shared" si="270"/>
        <v>6</v>
      </c>
      <c r="C3489" s="1">
        <f t="shared" si="271"/>
        <v>41124</v>
      </c>
      <c r="D3489" s="1">
        <f t="shared" si="272"/>
        <v>6991703</v>
      </c>
      <c r="F3489" s="1">
        <f t="shared" si="273"/>
        <v>6990011.4855328873</v>
      </c>
      <c r="H3489" s="5">
        <f t="shared" si="274"/>
        <v>2.4193168203980061E-4</v>
      </c>
    </row>
    <row r="3490" spans="1:8">
      <c r="A3490" s="3" t="s">
        <v>3534</v>
      </c>
      <c r="B3490" s="1">
        <f t="shared" si="270"/>
        <v>6</v>
      </c>
      <c r="C3490" s="1">
        <f t="shared" si="271"/>
        <v>41104</v>
      </c>
      <c r="D3490" s="1">
        <f t="shared" si="272"/>
        <v>6995179</v>
      </c>
      <c r="F3490" s="1">
        <f t="shared" si="273"/>
        <v>6993467.8667094642</v>
      </c>
      <c r="H3490" s="5">
        <f t="shared" si="274"/>
        <v>2.4461608352492056E-4</v>
      </c>
    </row>
    <row r="3491" spans="1:8">
      <c r="A3491" s="3" t="s">
        <v>3535</v>
      </c>
      <c r="B3491" s="1">
        <f t="shared" si="270"/>
        <v>6</v>
      </c>
      <c r="C3491" s="1">
        <f t="shared" si="271"/>
        <v>41084</v>
      </c>
      <c r="D3491" s="1">
        <f t="shared" si="272"/>
        <v>6998638</v>
      </c>
      <c r="F3491" s="1">
        <f t="shared" si="273"/>
        <v>6996925.6098949928</v>
      </c>
      <c r="H3491" s="5">
        <f t="shared" si="274"/>
        <v>2.4467476457665281E-4</v>
      </c>
    </row>
    <row r="3492" spans="1:8">
      <c r="A3492" s="3" t="s">
        <v>3536</v>
      </c>
      <c r="B3492" s="1">
        <f t="shared" si="270"/>
        <v>6</v>
      </c>
      <c r="C3492" s="1">
        <f t="shared" si="271"/>
        <v>41064</v>
      </c>
      <c r="D3492" s="1">
        <f t="shared" si="272"/>
        <v>7002097</v>
      </c>
      <c r="F3492" s="1">
        <f t="shared" si="273"/>
        <v>7000384.7162896097</v>
      </c>
      <c r="H3492" s="5">
        <f t="shared" si="274"/>
        <v>2.4453870181894501E-4</v>
      </c>
    </row>
    <row r="3493" spans="1:8">
      <c r="A3493" s="3" t="s">
        <v>3537</v>
      </c>
      <c r="B3493" s="1">
        <f t="shared" si="270"/>
        <v>6</v>
      </c>
      <c r="C3493" s="1">
        <f t="shared" si="271"/>
        <v>41044</v>
      </c>
      <c r="D3493" s="1">
        <f t="shared" si="272"/>
        <v>7005574</v>
      </c>
      <c r="F3493" s="1">
        <f t="shared" si="273"/>
        <v>7003845.1870950963</v>
      </c>
      <c r="H3493" s="5">
        <f t="shared" si="274"/>
        <v>2.4677676731466475E-4</v>
      </c>
    </row>
    <row r="3494" spans="1:8">
      <c r="A3494" s="3" t="s">
        <v>3538</v>
      </c>
      <c r="B3494" s="1">
        <f t="shared" si="270"/>
        <v>6</v>
      </c>
      <c r="C3494" s="1">
        <f t="shared" si="271"/>
        <v>41024</v>
      </c>
      <c r="D3494" s="1">
        <f t="shared" si="272"/>
        <v>7009032</v>
      </c>
      <c r="F3494" s="1">
        <f t="shared" si="273"/>
        <v>7007307.0235148715</v>
      </c>
      <c r="H3494" s="5">
        <f t="shared" si="274"/>
        <v>2.4610766295952345E-4</v>
      </c>
    </row>
    <row r="3495" spans="1:8">
      <c r="A3495" s="3" t="s">
        <v>3539</v>
      </c>
      <c r="B3495" s="1">
        <f t="shared" si="270"/>
        <v>6</v>
      </c>
      <c r="C3495" s="1">
        <f t="shared" si="271"/>
        <v>41004</v>
      </c>
      <c r="D3495" s="1">
        <f t="shared" si="272"/>
        <v>7012491</v>
      </c>
      <c r="F3495" s="1">
        <f t="shared" si="273"/>
        <v>7010770.226754019</v>
      </c>
      <c r="H3495" s="5">
        <f t="shared" si="274"/>
        <v>2.4538687407669589E-4</v>
      </c>
    </row>
    <row r="3496" spans="1:8">
      <c r="A3496" s="3" t="s">
        <v>3540</v>
      </c>
      <c r="B3496" s="1">
        <f t="shared" si="270"/>
        <v>6</v>
      </c>
      <c r="C3496" s="1">
        <f t="shared" si="271"/>
        <v>40984</v>
      </c>
      <c r="D3496" s="1">
        <f t="shared" si="272"/>
        <v>7015968</v>
      </c>
      <c r="F3496" s="1">
        <f t="shared" si="273"/>
        <v>7014234.7980192592</v>
      </c>
      <c r="H3496" s="5">
        <f t="shared" si="274"/>
        <v>2.4703675682967246E-4</v>
      </c>
    </row>
    <row r="3497" spans="1:8">
      <c r="A3497" s="3" t="s">
        <v>3541</v>
      </c>
      <c r="B3497" s="1">
        <f t="shared" si="270"/>
        <v>6</v>
      </c>
      <c r="C3497" s="1">
        <f t="shared" si="271"/>
        <v>40964</v>
      </c>
      <c r="D3497" s="1">
        <f t="shared" si="272"/>
        <v>7019427</v>
      </c>
      <c r="F3497" s="1">
        <f t="shared" si="273"/>
        <v>7017700.7385189729</v>
      </c>
      <c r="H3497" s="5">
        <f t="shared" si="274"/>
        <v>2.4592626734733745E-4</v>
      </c>
    </row>
    <row r="3498" spans="1:8">
      <c r="A3498" s="3" t="s">
        <v>3542</v>
      </c>
      <c r="B3498" s="1">
        <f t="shared" si="270"/>
        <v>6</v>
      </c>
      <c r="C3498" s="1">
        <f t="shared" si="271"/>
        <v>40944</v>
      </c>
      <c r="D3498" s="1">
        <f t="shared" si="272"/>
        <v>7022903</v>
      </c>
      <c r="F3498" s="1">
        <f t="shared" si="273"/>
        <v>7021168.0494632004</v>
      </c>
      <c r="H3498" s="5">
        <f t="shared" si="274"/>
        <v>2.4704179123641849E-4</v>
      </c>
    </row>
    <row r="3499" spans="1:8">
      <c r="A3499" s="3" t="s">
        <v>3543</v>
      </c>
      <c r="B3499" s="1">
        <f t="shared" si="270"/>
        <v>6</v>
      </c>
      <c r="C3499" s="1">
        <f t="shared" si="271"/>
        <v>40924</v>
      </c>
      <c r="D3499" s="1">
        <f t="shared" si="272"/>
        <v>7026362</v>
      </c>
      <c r="F3499" s="1">
        <f t="shared" si="273"/>
        <v>7024636.7320636325</v>
      </c>
      <c r="H3499" s="5">
        <f t="shared" si="274"/>
        <v>2.4554213636694802E-4</v>
      </c>
    </row>
    <row r="3500" spans="1:8">
      <c r="A3500" s="3" t="s">
        <v>3544</v>
      </c>
      <c r="B3500" s="1">
        <f t="shared" si="270"/>
        <v>6</v>
      </c>
      <c r="C3500" s="1">
        <f t="shared" si="271"/>
        <v>40904</v>
      </c>
      <c r="D3500" s="1">
        <f t="shared" si="272"/>
        <v>7029821</v>
      </c>
      <c r="F3500" s="1">
        <f t="shared" si="273"/>
        <v>7028106.7875336418</v>
      </c>
      <c r="H3500" s="5">
        <f t="shared" si="274"/>
        <v>2.4384866504541255E-4</v>
      </c>
    </row>
    <row r="3501" spans="1:8">
      <c r="A3501" s="3" t="s">
        <v>3545</v>
      </c>
      <c r="B3501" s="1">
        <f t="shared" si="270"/>
        <v>6</v>
      </c>
      <c r="C3501" s="1">
        <f t="shared" si="271"/>
        <v>40884</v>
      </c>
      <c r="D3501" s="1">
        <f t="shared" si="272"/>
        <v>7033297</v>
      </c>
      <c r="F3501" s="1">
        <f t="shared" si="273"/>
        <v>7031578.2170882579</v>
      </c>
      <c r="H3501" s="5">
        <f t="shared" si="274"/>
        <v>2.4437797973583456E-4</v>
      </c>
    </row>
    <row r="3502" spans="1:8">
      <c r="A3502" s="3" t="s">
        <v>3546</v>
      </c>
      <c r="B3502" s="1">
        <f t="shared" si="270"/>
        <v>6</v>
      </c>
      <c r="C3502" s="1">
        <f t="shared" si="271"/>
        <v>40864</v>
      </c>
      <c r="D3502" s="1">
        <f t="shared" si="272"/>
        <v>7036756</v>
      </c>
      <c r="F3502" s="1">
        <f t="shared" si="273"/>
        <v>7035051.0219441811</v>
      </c>
      <c r="H3502" s="5">
        <f t="shared" si="274"/>
        <v>2.4229603183895218E-4</v>
      </c>
    </row>
    <row r="3503" spans="1:8">
      <c r="A3503" s="3" t="s">
        <v>3547</v>
      </c>
      <c r="B3503" s="1">
        <f t="shared" si="270"/>
        <v>6</v>
      </c>
      <c r="C3503" s="1">
        <f t="shared" si="271"/>
        <v>40844</v>
      </c>
      <c r="D3503" s="1">
        <f t="shared" si="272"/>
        <v>7040233</v>
      </c>
      <c r="F3503" s="1">
        <f t="shared" si="273"/>
        <v>7038525.2033197861</v>
      </c>
      <c r="H3503" s="5">
        <f t="shared" si="274"/>
        <v>2.4257672724949353E-4</v>
      </c>
    </row>
    <row r="3504" spans="1:8">
      <c r="A3504" s="3" t="s">
        <v>3548</v>
      </c>
      <c r="B3504" s="1">
        <f t="shared" si="270"/>
        <v>6</v>
      </c>
      <c r="C3504" s="1">
        <f t="shared" si="271"/>
        <v>40824</v>
      </c>
      <c r="D3504" s="1">
        <f t="shared" si="272"/>
        <v>7043691</v>
      </c>
      <c r="F3504" s="1">
        <f t="shared" si="273"/>
        <v>7042000.7624351205</v>
      </c>
      <c r="H3504" s="5">
        <f t="shared" si="274"/>
        <v>2.3996475212775085E-4</v>
      </c>
    </row>
    <row r="3505" spans="1:8">
      <c r="A3505" s="3" t="s">
        <v>3549</v>
      </c>
      <c r="B3505" s="1">
        <f t="shared" si="270"/>
        <v>6</v>
      </c>
      <c r="C3505" s="1">
        <f t="shared" si="271"/>
        <v>40804</v>
      </c>
      <c r="D3505" s="1">
        <f t="shared" si="272"/>
        <v>7047150</v>
      </c>
      <c r="F3505" s="1">
        <f t="shared" si="273"/>
        <v>7045477.7005119221</v>
      </c>
      <c r="H3505" s="5">
        <f t="shared" si="274"/>
        <v>2.3730153155216953E-4</v>
      </c>
    </row>
    <row r="3506" spans="1:8">
      <c r="A3506" s="3" t="s">
        <v>3550</v>
      </c>
      <c r="B3506" s="1">
        <f t="shared" si="270"/>
        <v>6</v>
      </c>
      <c r="C3506" s="1">
        <f t="shared" si="271"/>
        <v>40784</v>
      </c>
      <c r="D3506" s="1">
        <f t="shared" si="272"/>
        <v>7050627</v>
      </c>
      <c r="F3506" s="1">
        <f t="shared" si="273"/>
        <v>7048956.0187736023</v>
      </c>
      <c r="H3506" s="5">
        <f t="shared" si="274"/>
        <v>2.3699753602022603E-4</v>
      </c>
    </row>
    <row r="3507" spans="1:8">
      <c r="A3507" s="3" t="s">
        <v>3551</v>
      </c>
      <c r="B3507" s="1">
        <f t="shared" si="270"/>
        <v>6</v>
      </c>
      <c r="C3507" s="1">
        <f t="shared" si="271"/>
        <v>40764</v>
      </c>
      <c r="D3507" s="1">
        <f t="shared" si="272"/>
        <v>7054086</v>
      </c>
      <c r="F3507" s="1">
        <f t="shared" si="273"/>
        <v>7052435.7184452554</v>
      </c>
      <c r="H3507" s="5">
        <f t="shared" si="274"/>
        <v>2.3394690038434164E-4</v>
      </c>
    </row>
    <row r="3508" spans="1:8">
      <c r="A3508" s="3" t="s">
        <v>3552</v>
      </c>
      <c r="B3508" s="1">
        <f t="shared" si="270"/>
        <v>6</v>
      </c>
      <c r="C3508" s="1">
        <f t="shared" si="271"/>
        <v>40744</v>
      </c>
      <c r="D3508" s="1">
        <f t="shared" si="272"/>
        <v>7057545</v>
      </c>
      <c r="F3508" s="1">
        <f t="shared" si="273"/>
        <v>7055916.8007536782</v>
      </c>
      <c r="H3508" s="5">
        <f t="shared" si="274"/>
        <v>2.3070334603914037E-4</v>
      </c>
    </row>
    <row r="3509" spans="1:8">
      <c r="A3509" s="3" t="s">
        <v>3553</v>
      </c>
      <c r="B3509" s="1">
        <f t="shared" si="270"/>
        <v>6</v>
      </c>
      <c r="C3509" s="1">
        <f t="shared" si="271"/>
        <v>40724</v>
      </c>
      <c r="D3509" s="1">
        <f t="shared" si="272"/>
        <v>7061021</v>
      </c>
      <c r="F3509" s="1">
        <f t="shared" si="273"/>
        <v>7059399.2669273466</v>
      </c>
      <c r="H3509" s="5">
        <f t="shared" si="274"/>
        <v>2.296740191897762E-4</v>
      </c>
    </row>
    <row r="3510" spans="1:8">
      <c r="A3510" s="3" t="s">
        <v>3554</v>
      </c>
      <c r="B3510" s="1">
        <f t="shared" si="270"/>
        <v>6</v>
      </c>
      <c r="C3510" s="1">
        <f t="shared" si="271"/>
        <v>40704</v>
      </c>
      <c r="D3510" s="1">
        <f t="shared" si="272"/>
        <v>7064480</v>
      </c>
      <c r="F3510" s="1">
        <f t="shared" si="273"/>
        <v>7062883.1181964437</v>
      </c>
      <c r="H3510" s="5">
        <f t="shared" si="274"/>
        <v>2.260437857501678E-4</v>
      </c>
    </row>
    <row r="3511" spans="1:8">
      <c r="A3511" s="3" t="s">
        <v>3555</v>
      </c>
      <c r="B3511" s="1">
        <f t="shared" si="270"/>
        <v>6</v>
      </c>
      <c r="C3511" s="1">
        <f t="shared" si="271"/>
        <v>40684</v>
      </c>
      <c r="D3511" s="1">
        <f t="shared" si="272"/>
        <v>7067956</v>
      </c>
      <c r="F3511" s="1">
        <f t="shared" si="273"/>
        <v>7066368.3557928354</v>
      </c>
      <c r="H3511" s="5">
        <f t="shared" si="274"/>
        <v>2.2462564950385163E-4</v>
      </c>
    </row>
    <row r="3512" spans="1:8">
      <c r="A3512" s="3" t="s">
        <v>3556</v>
      </c>
      <c r="B3512" s="1">
        <f t="shared" si="270"/>
        <v>6</v>
      </c>
      <c r="C3512" s="1">
        <f t="shared" si="271"/>
        <v>40664</v>
      </c>
      <c r="D3512" s="1">
        <f t="shared" si="272"/>
        <v>7071415</v>
      </c>
      <c r="F3512" s="1">
        <f t="shared" si="273"/>
        <v>7069854.9809501059</v>
      </c>
      <c r="H3512" s="5">
        <f t="shared" si="274"/>
        <v>2.2060917792182536E-4</v>
      </c>
    </row>
    <row r="3513" spans="1:8">
      <c r="A3513" s="3" t="s">
        <v>3557</v>
      </c>
      <c r="B3513" s="1">
        <f t="shared" si="270"/>
        <v>6</v>
      </c>
      <c r="C3513" s="1">
        <f t="shared" si="271"/>
        <v>40644</v>
      </c>
      <c r="D3513" s="1">
        <f t="shared" si="272"/>
        <v>7074874</v>
      </c>
      <c r="F3513" s="1">
        <f t="shared" si="273"/>
        <v>7073342.9949035374</v>
      </c>
      <c r="H3513" s="5">
        <f t="shared" si="274"/>
        <v>2.1640033397945393E-4</v>
      </c>
    </row>
    <row r="3514" spans="1:8">
      <c r="A3514" s="3" t="s">
        <v>3558</v>
      </c>
      <c r="B3514" s="1">
        <f t="shared" si="270"/>
        <v>6</v>
      </c>
      <c r="C3514" s="1">
        <f t="shared" si="271"/>
        <v>40624</v>
      </c>
      <c r="D3514" s="1">
        <f t="shared" si="272"/>
        <v>7078350</v>
      </c>
      <c r="F3514" s="1">
        <f t="shared" si="273"/>
        <v>7076832.398890119</v>
      </c>
      <c r="H3514" s="5">
        <f t="shared" si="274"/>
        <v>2.1440040544490652E-4</v>
      </c>
    </row>
    <row r="3515" spans="1:8">
      <c r="A3515" s="3" t="s">
        <v>3559</v>
      </c>
      <c r="B3515" s="1">
        <f t="shared" si="270"/>
        <v>6</v>
      </c>
      <c r="C3515" s="1">
        <f t="shared" si="271"/>
        <v>40604</v>
      </c>
      <c r="D3515" s="1">
        <f t="shared" si="272"/>
        <v>7081809</v>
      </c>
      <c r="F3515" s="1">
        <f t="shared" si="273"/>
        <v>7080323.1941485554</v>
      </c>
      <c r="H3515" s="5">
        <f t="shared" si="274"/>
        <v>2.0980597633240349E-4</v>
      </c>
    </row>
    <row r="3516" spans="1:8">
      <c r="A3516" s="3" t="s">
        <v>3560</v>
      </c>
      <c r="B3516" s="1">
        <f t="shared" si="270"/>
        <v>6</v>
      </c>
      <c r="C3516" s="1">
        <f t="shared" si="271"/>
        <v>40584</v>
      </c>
      <c r="D3516" s="1">
        <f t="shared" si="272"/>
        <v>7085286</v>
      </c>
      <c r="F3516" s="1">
        <f t="shared" si="273"/>
        <v>7083815.3819192592</v>
      </c>
      <c r="H3516" s="5">
        <f t="shared" si="274"/>
        <v>2.0755945218595191E-4</v>
      </c>
    </row>
    <row r="3517" spans="1:8">
      <c r="A3517" s="3" t="s">
        <v>3561</v>
      </c>
      <c r="B3517" s="1">
        <f t="shared" si="270"/>
        <v>6</v>
      </c>
      <c r="C3517" s="1">
        <f t="shared" si="271"/>
        <v>40564</v>
      </c>
      <c r="D3517" s="1">
        <f t="shared" si="272"/>
        <v>7088745</v>
      </c>
      <c r="F3517" s="1">
        <f t="shared" si="273"/>
        <v>7087308.9634443698</v>
      </c>
      <c r="H3517" s="5">
        <f t="shared" si="274"/>
        <v>2.0257980159113566E-4</v>
      </c>
    </row>
    <row r="3518" spans="1:8">
      <c r="A3518" s="3" t="s">
        <v>3562</v>
      </c>
      <c r="B3518" s="1">
        <f t="shared" si="270"/>
        <v>6</v>
      </c>
      <c r="C3518" s="1">
        <f t="shared" si="271"/>
        <v>40544</v>
      </c>
      <c r="D3518" s="1">
        <f t="shared" si="272"/>
        <v>7092203</v>
      </c>
      <c r="F3518" s="1">
        <f t="shared" si="273"/>
        <v>7090803.9399677366</v>
      </c>
      <c r="H3518" s="5">
        <f t="shared" si="274"/>
        <v>1.972673416515853E-4</v>
      </c>
    </row>
    <row r="3519" spans="1:8">
      <c r="A3519" s="3" t="s">
        <v>3563</v>
      </c>
      <c r="B3519" s="1">
        <f t="shared" si="270"/>
        <v>6</v>
      </c>
      <c r="C3519" s="1">
        <f t="shared" si="271"/>
        <v>40524</v>
      </c>
      <c r="D3519" s="1">
        <f t="shared" si="272"/>
        <v>7095680</v>
      </c>
      <c r="F3519" s="1">
        <f t="shared" si="273"/>
        <v>7094300.3127349485</v>
      </c>
      <c r="H3519" s="5">
        <f t="shared" si="274"/>
        <v>1.9444045744051715E-4</v>
      </c>
    </row>
    <row r="3520" spans="1:8">
      <c r="A3520" s="3" t="s">
        <v>3564</v>
      </c>
      <c r="B3520" s="1">
        <f t="shared" si="270"/>
        <v>6</v>
      </c>
      <c r="C3520" s="1">
        <f t="shared" si="271"/>
        <v>40504</v>
      </c>
      <c r="D3520" s="1">
        <f t="shared" si="272"/>
        <v>7099139</v>
      </c>
      <c r="F3520" s="1">
        <f t="shared" si="273"/>
        <v>7097798.0829933006</v>
      </c>
      <c r="H3520" s="5">
        <f t="shared" si="274"/>
        <v>1.8888445580504459E-4</v>
      </c>
    </row>
    <row r="3521" spans="1:8">
      <c r="A3521" s="3" t="s">
        <v>3565</v>
      </c>
      <c r="B3521" s="1">
        <f t="shared" si="270"/>
        <v>6</v>
      </c>
      <c r="C3521" s="1">
        <f t="shared" si="271"/>
        <v>40484</v>
      </c>
      <c r="D3521" s="1">
        <f t="shared" si="272"/>
        <v>7102598</v>
      </c>
      <c r="F3521" s="1">
        <f t="shared" si="273"/>
        <v>7101297.2519918401</v>
      </c>
      <c r="H3521" s="5">
        <f t="shared" si="274"/>
        <v>1.8313693217044251E-4</v>
      </c>
    </row>
    <row r="3522" spans="1:8">
      <c r="A3522" s="3" t="s">
        <v>3566</v>
      </c>
      <c r="B3522" s="1">
        <f t="shared" si="270"/>
        <v>6</v>
      </c>
      <c r="C3522" s="1">
        <f t="shared" si="271"/>
        <v>40464</v>
      </c>
      <c r="D3522" s="1">
        <f t="shared" si="272"/>
        <v>7106074</v>
      </c>
      <c r="F3522" s="1">
        <f t="shared" si="273"/>
        <v>7104797.8209813442</v>
      </c>
      <c r="H3522" s="5">
        <f t="shared" si="274"/>
        <v>1.7958988587169115E-4</v>
      </c>
    </row>
    <row r="3523" spans="1:8">
      <c r="A3523" s="3" t="s">
        <v>3567</v>
      </c>
      <c r="B3523" s="1">
        <f t="shared" si="270"/>
        <v>6</v>
      </c>
      <c r="C3523" s="1">
        <f t="shared" si="271"/>
        <v>40444</v>
      </c>
      <c r="D3523" s="1">
        <f t="shared" si="272"/>
        <v>7109533</v>
      </c>
      <c r="F3523" s="1">
        <f t="shared" si="273"/>
        <v>7108299.7912143087</v>
      </c>
      <c r="H3523" s="5">
        <f t="shared" si="274"/>
        <v>1.7345847971889273E-4</v>
      </c>
    </row>
    <row r="3524" spans="1:8">
      <c r="A3524" s="3" t="s">
        <v>3568</v>
      </c>
      <c r="B3524" s="1">
        <f t="shared" ref="B3524:B3587" si="275">IF(ISERROR(SEARCH(" ",A3524)), 0, SEARCH(" ",A3524))</f>
        <v>6</v>
      </c>
      <c r="C3524" s="1">
        <f t="shared" ref="C3524:C3587" si="276">IF(0=B3524,-1,LEFT(A3524,B3524-1)+0)</f>
        <v>40424</v>
      </c>
      <c r="D3524" s="1">
        <f t="shared" ref="D3524:D3587" si="277">IF(B3524=0,-1,RIGHT(A3524,LEN(A3524)-B3524)+0)</f>
        <v>7113009</v>
      </c>
      <c r="F3524" s="1">
        <f t="shared" ref="F3524:F3587" si="278">IF(C3524&lt;0,443300000,44330*(1-POWER(C3524/$A$1,1/5.255))*1000)</f>
        <v>7111803.1639449988</v>
      </c>
      <c r="H3524" s="5">
        <f t="shared" ref="H3524:H3587" si="279">IF(D3524&gt;0,ABS((F3524-D3524)/D3524),0)</f>
        <v>1.6952545048111762E-4</v>
      </c>
    </row>
    <row r="3525" spans="1:8">
      <c r="A3525" s="3" t="s">
        <v>3569</v>
      </c>
      <c r="B3525" s="1">
        <f t="shared" si="275"/>
        <v>6</v>
      </c>
      <c r="C3525" s="1">
        <f t="shared" si="276"/>
        <v>40404</v>
      </c>
      <c r="D3525" s="1">
        <f t="shared" si="277"/>
        <v>7116468</v>
      </c>
      <c r="F3525" s="1">
        <f t="shared" si="278"/>
        <v>7115307.9404293988</v>
      </c>
      <c r="H3525" s="5">
        <f t="shared" si="279"/>
        <v>1.6301057920884489E-4</v>
      </c>
    </row>
    <row r="3526" spans="1:8">
      <c r="A3526" s="3" t="s">
        <v>3570</v>
      </c>
      <c r="B3526" s="1">
        <f t="shared" si="275"/>
        <v>6</v>
      </c>
      <c r="C3526" s="1">
        <f t="shared" si="276"/>
        <v>40384</v>
      </c>
      <c r="D3526" s="1">
        <f t="shared" si="277"/>
        <v>7119927</v>
      </c>
      <c r="F3526" s="1">
        <f t="shared" si="278"/>
        <v>7118814.1219252497</v>
      </c>
      <c r="H3526" s="5">
        <f t="shared" si="279"/>
        <v>1.5630470294854205E-4</v>
      </c>
    </row>
    <row r="3527" spans="1:8">
      <c r="A3527" s="3" t="s">
        <v>3571</v>
      </c>
      <c r="B3527" s="1">
        <f t="shared" si="275"/>
        <v>6</v>
      </c>
      <c r="C3527" s="1">
        <f t="shared" si="276"/>
        <v>40364</v>
      </c>
      <c r="D3527" s="1">
        <f t="shared" si="277"/>
        <v>7123404</v>
      </c>
      <c r="F3527" s="1">
        <f t="shared" si="278"/>
        <v>7122321.7096920535</v>
      </c>
      <c r="H3527" s="5">
        <f t="shared" si="279"/>
        <v>1.5193442740949457E-4</v>
      </c>
    </row>
    <row r="3528" spans="1:8">
      <c r="A3528" s="3" t="s">
        <v>3572</v>
      </c>
      <c r="B3528" s="1">
        <f t="shared" si="275"/>
        <v>6</v>
      </c>
      <c r="C3528" s="1">
        <f t="shared" si="276"/>
        <v>40344</v>
      </c>
      <c r="D3528" s="1">
        <f t="shared" si="277"/>
        <v>7126862</v>
      </c>
      <c r="F3528" s="1">
        <f t="shared" si="278"/>
        <v>7125830.7049910463</v>
      </c>
      <c r="H3528" s="5">
        <f t="shared" si="279"/>
        <v>1.4470534282180021E-4</v>
      </c>
    </row>
    <row r="3529" spans="1:8">
      <c r="A3529" s="3" t="s">
        <v>3573</v>
      </c>
      <c r="B3529" s="1">
        <f t="shared" si="275"/>
        <v>6</v>
      </c>
      <c r="C3529" s="1">
        <f t="shared" si="276"/>
        <v>40324</v>
      </c>
      <c r="D3529" s="1">
        <f t="shared" si="277"/>
        <v>7130339</v>
      </c>
      <c r="F3529" s="1">
        <f t="shared" si="278"/>
        <v>7129341.1090852357</v>
      </c>
      <c r="H3529" s="5">
        <f t="shared" si="279"/>
        <v>1.399499960330435E-4</v>
      </c>
    </row>
    <row r="3530" spans="1:8">
      <c r="A3530" s="3" t="s">
        <v>3574</v>
      </c>
      <c r="B3530" s="1">
        <f t="shared" si="275"/>
        <v>6</v>
      </c>
      <c r="C3530" s="1">
        <f t="shared" si="276"/>
        <v>40304</v>
      </c>
      <c r="D3530" s="1">
        <f t="shared" si="277"/>
        <v>7133798</v>
      </c>
      <c r="F3530" s="1">
        <f t="shared" si="278"/>
        <v>7132852.9232393811</v>
      </c>
      <c r="H3530" s="5">
        <f t="shared" si="279"/>
        <v>1.3247876665682816E-4</v>
      </c>
    </row>
    <row r="3531" spans="1:8">
      <c r="A3531" s="3" t="s">
        <v>3575</v>
      </c>
      <c r="B3531" s="1">
        <f t="shared" si="275"/>
        <v>6</v>
      </c>
      <c r="C3531" s="1">
        <f t="shared" si="276"/>
        <v>40284</v>
      </c>
      <c r="D3531" s="1">
        <f t="shared" si="277"/>
        <v>7137257</v>
      </c>
      <c r="F3531" s="1">
        <f t="shared" si="278"/>
        <v>7136366.1487200148</v>
      </c>
      <c r="H3531" s="5">
        <f t="shared" si="279"/>
        <v>1.2481703825225287E-4</v>
      </c>
    </row>
    <row r="3532" spans="1:8">
      <c r="A3532" s="3" t="s">
        <v>3576</v>
      </c>
      <c r="B3532" s="1">
        <f t="shared" si="275"/>
        <v>6</v>
      </c>
      <c r="C3532" s="1">
        <f t="shared" si="276"/>
        <v>40264</v>
      </c>
      <c r="D3532" s="1">
        <f t="shared" si="277"/>
        <v>7140733</v>
      </c>
      <c r="F3532" s="1">
        <f t="shared" si="278"/>
        <v>7139880.7867954308</v>
      </c>
      <c r="H3532" s="5">
        <f t="shared" si="279"/>
        <v>1.1934533955676305E-4</v>
      </c>
    </row>
    <row r="3533" spans="1:8">
      <c r="A3533" s="3" t="s">
        <v>3577</v>
      </c>
      <c r="B3533" s="1">
        <f t="shared" si="275"/>
        <v>6</v>
      </c>
      <c r="C3533" s="1">
        <f t="shared" si="276"/>
        <v>40244</v>
      </c>
      <c r="D3533" s="1">
        <f t="shared" si="277"/>
        <v>7144192</v>
      </c>
      <c r="F3533" s="1">
        <f t="shared" si="278"/>
        <v>7143396.8387356913</v>
      </c>
      <c r="H3533" s="5">
        <f t="shared" si="279"/>
        <v>1.1130177692714981E-4</v>
      </c>
    </row>
    <row r="3534" spans="1:8">
      <c r="A3534" s="3" t="s">
        <v>3578</v>
      </c>
      <c r="B3534" s="1">
        <f t="shared" si="275"/>
        <v>6</v>
      </c>
      <c r="C3534" s="1">
        <f t="shared" si="276"/>
        <v>40224</v>
      </c>
      <c r="D3534" s="1">
        <f t="shared" si="277"/>
        <v>7147651</v>
      </c>
      <c r="F3534" s="1">
        <f t="shared" si="278"/>
        <v>7146914.3058126336</v>
      </c>
      <c r="H3534" s="5">
        <f t="shared" si="279"/>
        <v>1.0306801316494099E-4</v>
      </c>
    </row>
    <row r="3535" spans="1:8">
      <c r="A3535" s="3" t="s">
        <v>3579</v>
      </c>
      <c r="B3535" s="1">
        <f t="shared" si="275"/>
        <v>6</v>
      </c>
      <c r="C3535" s="1">
        <f t="shared" si="276"/>
        <v>40204</v>
      </c>
      <c r="D3535" s="1">
        <f t="shared" si="277"/>
        <v>7151127</v>
      </c>
      <c r="F3535" s="1">
        <f t="shared" si="278"/>
        <v>7150433.1892998777</v>
      </c>
      <c r="H3535" s="5">
        <f t="shared" si="279"/>
        <v>9.7021168848248254E-5</v>
      </c>
    </row>
    <row r="3536" spans="1:8">
      <c r="A3536" s="3" t="s">
        <v>3580</v>
      </c>
      <c r="B3536" s="1">
        <f t="shared" si="275"/>
        <v>6</v>
      </c>
      <c r="C3536" s="1">
        <f t="shared" si="276"/>
        <v>40184</v>
      </c>
      <c r="D3536" s="1">
        <f t="shared" si="277"/>
        <v>7154586</v>
      </c>
      <c r="F3536" s="1">
        <f t="shared" si="278"/>
        <v>7153953.4904728141</v>
      </c>
      <c r="H3536" s="5">
        <f t="shared" si="279"/>
        <v>8.8406167343006538E-5</v>
      </c>
    </row>
    <row r="3537" spans="1:8">
      <c r="A3537" s="3" t="s">
        <v>3581</v>
      </c>
      <c r="B3537" s="1">
        <f t="shared" si="275"/>
        <v>6</v>
      </c>
      <c r="C3537" s="1">
        <f t="shared" si="276"/>
        <v>40164</v>
      </c>
      <c r="D3537" s="1">
        <f t="shared" si="277"/>
        <v>7158063</v>
      </c>
      <c r="F3537" s="1">
        <f t="shared" si="278"/>
        <v>7157475.2106086239</v>
      </c>
      <c r="H3537" s="5">
        <f t="shared" si="279"/>
        <v>8.2115705237028249E-5</v>
      </c>
    </row>
    <row r="3538" spans="1:8">
      <c r="A3538" s="3" t="s">
        <v>3582</v>
      </c>
      <c r="B3538" s="1">
        <f t="shared" si="275"/>
        <v>6</v>
      </c>
      <c r="C3538" s="1">
        <f t="shared" si="276"/>
        <v>40144</v>
      </c>
      <c r="D3538" s="1">
        <f t="shared" si="277"/>
        <v>7161521</v>
      </c>
      <c r="F3538" s="1">
        <f t="shared" si="278"/>
        <v>7160998.3509862833</v>
      </c>
      <c r="H3538" s="5">
        <f t="shared" si="279"/>
        <v>7.298016911724863E-5</v>
      </c>
    </row>
    <row r="3539" spans="1:8">
      <c r="A3539" s="3" t="s">
        <v>3583</v>
      </c>
      <c r="B3539" s="1">
        <f t="shared" si="275"/>
        <v>6</v>
      </c>
      <c r="C3539" s="1">
        <f t="shared" si="276"/>
        <v>40124</v>
      </c>
      <c r="D3539" s="1">
        <f t="shared" si="277"/>
        <v>7164980</v>
      </c>
      <c r="F3539" s="1">
        <f t="shared" si="278"/>
        <v>7164522.9128865404</v>
      </c>
      <c r="H3539" s="5">
        <f t="shared" si="279"/>
        <v>6.3794611214489726E-5</v>
      </c>
    </row>
    <row r="3540" spans="1:8">
      <c r="A3540" s="3" t="s">
        <v>3584</v>
      </c>
      <c r="B3540" s="1">
        <f t="shared" si="275"/>
        <v>6</v>
      </c>
      <c r="C3540" s="1">
        <f t="shared" si="276"/>
        <v>40104</v>
      </c>
      <c r="D3540" s="1">
        <f t="shared" si="277"/>
        <v>7168457</v>
      </c>
      <c r="F3540" s="1">
        <f t="shared" si="278"/>
        <v>7168048.8975919476</v>
      </c>
      <c r="H3540" s="5">
        <f t="shared" si="279"/>
        <v>5.6930300070492453E-5</v>
      </c>
    </row>
    <row r="3541" spans="1:8">
      <c r="A3541" s="3" t="s">
        <v>3585</v>
      </c>
      <c r="B3541" s="1">
        <f t="shared" si="275"/>
        <v>6</v>
      </c>
      <c r="C3541" s="1">
        <f t="shared" si="276"/>
        <v>40084</v>
      </c>
      <c r="D3541" s="1">
        <f t="shared" si="277"/>
        <v>7171916</v>
      </c>
      <c r="F3541" s="1">
        <f t="shared" si="278"/>
        <v>7171576.306386862</v>
      </c>
      <c r="H3541" s="5">
        <f t="shared" si="279"/>
        <v>4.7364416027467395E-5</v>
      </c>
    </row>
    <row r="3542" spans="1:8">
      <c r="A3542" s="3" t="s">
        <v>3586</v>
      </c>
      <c r="B3542" s="1">
        <f t="shared" si="275"/>
        <v>6</v>
      </c>
      <c r="C3542" s="1">
        <f t="shared" si="276"/>
        <v>40064</v>
      </c>
      <c r="D3542" s="1">
        <f t="shared" si="277"/>
        <v>7175392</v>
      </c>
      <c r="F3542" s="1">
        <f t="shared" si="278"/>
        <v>7175105.1405574298</v>
      </c>
      <c r="H3542" s="5">
        <f t="shared" si="279"/>
        <v>3.9978225938073734E-5</v>
      </c>
    </row>
    <row r="3543" spans="1:8">
      <c r="A3543" s="3" t="s">
        <v>3587</v>
      </c>
      <c r="B3543" s="1">
        <f t="shared" si="275"/>
        <v>6</v>
      </c>
      <c r="C3543" s="1">
        <f t="shared" si="276"/>
        <v>40044</v>
      </c>
      <c r="D3543" s="1">
        <f t="shared" si="277"/>
        <v>7178851</v>
      </c>
      <c r="F3543" s="1">
        <f t="shared" si="278"/>
        <v>7178635.4013915993</v>
      </c>
      <c r="H3543" s="5">
        <f t="shared" si="279"/>
        <v>3.0032467368478977E-5</v>
      </c>
    </row>
    <row r="3544" spans="1:8">
      <c r="A3544" s="3" t="s">
        <v>3588</v>
      </c>
      <c r="B3544" s="1">
        <f t="shared" si="275"/>
        <v>6</v>
      </c>
      <c r="C3544" s="1">
        <f t="shared" si="276"/>
        <v>40024</v>
      </c>
      <c r="D3544" s="1">
        <f t="shared" si="277"/>
        <v>7182310</v>
      </c>
      <c r="F3544" s="1">
        <f t="shared" si="278"/>
        <v>7182167.0901791463</v>
      </c>
      <c r="H3544" s="5">
        <f t="shared" si="279"/>
        <v>1.9897473215961512E-5</v>
      </c>
    </row>
    <row r="3545" spans="1:8">
      <c r="A3545" s="3" t="s">
        <v>3589</v>
      </c>
      <c r="B3545" s="1">
        <f t="shared" si="275"/>
        <v>6</v>
      </c>
      <c r="C3545" s="1">
        <f t="shared" si="276"/>
        <v>40004</v>
      </c>
      <c r="D3545" s="1">
        <f t="shared" si="277"/>
        <v>7185786</v>
      </c>
      <c r="F3545" s="1">
        <f t="shared" si="278"/>
        <v>7185700.2082116334</v>
      </c>
      <c r="H3545" s="5">
        <f t="shared" si="279"/>
        <v>1.1939095927240698E-5</v>
      </c>
    </row>
    <row r="3546" spans="1:8">
      <c r="A3546" s="3" t="s">
        <v>3590</v>
      </c>
      <c r="B3546" s="1">
        <f t="shared" si="275"/>
        <v>6</v>
      </c>
      <c r="C3546" s="1">
        <f t="shared" si="276"/>
        <v>39984</v>
      </c>
      <c r="D3546" s="1">
        <f t="shared" si="277"/>
        <v>7189245</v>
      </c>
      <c r="F3546" s="1">
        <f t="shared" si="278"/>
        <v>7189234.7567824544</v>
      </c>
      <c r="H3546" s="5">
        <f t="shared" si="279"/>
        <v>1.4247973946584783E-6</v>
      </c>
    </row>
    <row r="3547" spans="1:8">
      <c r="A3547" s="3" t="s">
        <v>3591</v>
      </c>
      <c r="B3547" s="1">
        <f t="shared" si="275"/>
        <v>6</v>
      </c>
      <c r="C3547" s="1">
        <f t="shared" si="276"/>
        <v>39964</v>
      </c>
      <c r="D3547" s="1">
        <f t="shared" si="277"/>
        <v>7192838</v>
      </c>
      <c r="F3547" s="1">
        <f t="shared" si="278"/>
        <v>7192770.7371868156</v>
      </c>
      <c r="H3547" s="5">
        <f t="shared" si="279"/>
        <v>9.3513593917185869E-6</v>
      </c>
    </row>
    <row r="3548" spans="1:8">
      <c r="A3548" s="3" t="s">
        <v>3592</v>
      </c>
      <c r="B3548" s="1">
        <f t="shared" si="275"/>
        <v>6</v>
      </c>
      <c r="C3548" s="1">
        <f t="shared" si="276"/>
        <v>39944</v>
      </c>
      <c r="D3548" s="1">
        <f t="shared" si="277"/>
        <v>7196457</v>
      </c>
      <c r="F3548" s="1">
        <f t="shared" si="278"/>
        <v>7196308.1507217418</v>
      </c>
      <c r="H3548" s="5">
        <f t="shared" si="279"/>
        <v>2.068368896780176E-5</v>
      </c>
    </row>
    <row r="3549" spans="1:8">
      <c r="A3549" s="3" t="s">
        <v>3593</v>
      </c>
      <c r="B3549" s="1">
        <f t="shared" si="275"/>
        <v>6</v>
      </c>
      <c r="C3549" s="1">
        <f t="shared" si="276"/>
        <v>39924</v>
      </c>
      <c r="D3549" s="1">
        <f t="shared" si="277"/>
        <v>7200058</v>
      </c>
      <c r="F3549" s="1">
        <f t="shared" si="278"/>
        <v>7199846.998686092</v>
      </c>
      <c r="H3549" s="5">
        <f t="shared" si="279"/>
        <v>2.9305501970682128E-5</v>
      </c>
    </row>
    <row r="3550" spans="1:8">
      <c r="A3550" s="3" t="s">
        <v>3594</v>
      </c>
      <c r="B3550" s="1">
        <f t="shared" si="275"/>
        <v>6</v>
      </c>
      <c r="C3550" s="1">
        <f t="shared" si="276"/>
        <v>39904</v>
      </c>
      <c r="D3550" s="1">
        <f t="shared" si="277"/>
        <v>7203677</v>
      </c>
      <c r="F3550" s="1">
        <f t="shared" si="278"/>
        <v>7203387.2823805418</v>
      </c>
      <c r="H3550" s="5">
        <f t="shared" si="279"/>
        <v>4.0218019139144283E-5</v>
      </c>
    </row>
    <row r="3551" spans="1:8">
      <c r="A3551" s="3" t="s">
        <v>3595</v>
      </c>
      <c r="B3551" s="1">
        <f t="shared" si="275"/>
        <v>6</v>
      </c>
      <c r="C3551" s="1">
        <f t="shared" si="276"/>
        <v>39884</v>
      </c>
      <c r="D3551" s="1">
        <f t="shared" si="277"/>
        <v>7207278</v>
      </c>
      <c r="F3551" s="1">
        <f t="shared" si="278"/>
        <v>7206929.003107612</v>
      </c>
      <c r="H3551" s="5">
        <f t="shared" si="279"/>
        <v>4.8422843185454859E-5</v>
      </c>
    </row>
    <row r="3552" spans="1:8">
      <c r="A3552" s="3" t="s">
        <v>3596</v>
      </c>
      <c r="B3552" s="1">
        <f t="shared" si="275"/>
        <v>6</v>
      </c>
      <c r="C3552" s="1">
        <f t="shared" si="276"/>
        <v>39864</v>
      </c>
      <c r="D3552" s="1">
        <f t="shared" si="277"/>
        <v>7210879</v>
      </c>
      <c r="F3552" s="1">
        <f t="shared" si="278"/>
        <v>7210472.1621716451</v>
      </c>
      <c r="H3552" s="5">
        <f t="shared" si="279"/>
        <v>5.6420004878033597E-5</v>
      </c>
    </row>
    <row r="3553" spans="1:8">
      <c r="A3553" s="3" t="s">
        <v>3597</v>
      </c>
      <c r="B3553" s="1">
        <f t="shared" si="275"/>
        <v>6</v>
      </c>
      <c r="C3553" s="1">
        <f t="shared" si="276"/>
        <v>39844</v>
      </c>
      <c r="D3553" s="1">
        <f t="shared" si="277"/>
        <v>7214498</v>
      </c>
      <c r="F3553" s="1">
        <f t="shared" si="278"/>
        <v>7214016.7608788284</v>
      </c>
      <c r="H3553" s="5">
        <f t="shared" si="279"/>
        <v>6.6704450007699199E-5</v>
      </c>
    </row>
    <row r="3554" spans="1:8">
      <c r="A3554" s="3" t="s">
        <v>3598</v>
      </c>
      <c r="B3554" s="1">
        <f t="shared" si="275"/>
        <v>6</v>
      </c>
      <c r="C3554" s="1">
        <f t="shared" si="276"/>
        <v>39824</v>
      </c>
      <c r="D3554" s="1">
        <f t="shared" si="277"/>
        <v>7218099</v>
      </c>
      <c r="F3554" s="1">
        <f t="shared" si="278"/>
        <v>7217562.8005372006</v>
      </c>
      <c r="H3554" s="5">
        <f t="shared" si="279"/>
        <v>7.4285412654960181E-5</v>
      </c>
    </row>
    <row r="3555" spans="1:8">
      <c r="A3555" s="3" t="s">
        <v>3599</v>
      </c>
      <c r="B3555" s="1">
        <f t="shared" si="275"/>
        <v>6</v>
      </c>
      <c r="C3555" s="1">
        <f t="shared" si="276"/>
        <v>39804</v>
      </c>
      <c r="D3555" s="1">
        <f t="shared" si="277"/>
        <v>7221718</v>
      </c>
      <c r="F3555" s="1">
        <f t="shared" si="278"/>
        <v>7221110.2824566374</v>
      </c>
      <c r="H3555" s="5">
        <f t="shared" si="279"/>
        <v>8.4151381065092798E-5</v>
      </c>
    </row>
    <row r="3556" spans="1:8">
      <c r="A3556" s="3" t="s">
        <v>3600</v>
      </c>
      <c r="B3556" s="1">
        <f t="shared" si="275"/>
        <v>6</v>
      </c>
      <c r="C3556" s="1">
        <f t="shared" si="276"/>
        <v>39784</v>
      </c>
      <c r="D3556" s="1">
        <f t="shared" si="277"/>
        <v>7225319</v>
      </c>
      <c r="F3556" s="1">
        <f t="shared" si="278"/>
        <v>7224659.2079488588</v>
      </c>
      <c r="H3556" s="5">
        <f t="shared" si="279"/>
        <v>9.1316667283638316E-5</v>
      </c>
    </row>
    <row r="3557" spans="1:8">
      <c r="A3557" s="3" t="s">
        <v>3601</v>
      </c>
      <c r="B3557" s="1">
        <f t="shared" si="275"/>
        <v>6</v>
      </c>
      <c r="C3557" s="1">
        <f t="shared" si="276"/>
        <v>39764</v>
      </c>
      <c r="D3557" s="1">
        <f t="shared" si="277"/>
        <v>7228920</v>
      </c>
      <c r="F3557" s="1">
        <f t="shared" si="278"/>
        <v>7228209.57832745</v>
      </c>
      <c r="H3557" s="5">
        <f t="shared" si="279"/>
        <v>9.8274939071124045E-5</v>
      </c>
    </row>
    <row r="3558" spans="1:8">
      <c r="A3558" s="3" t="s">
        <v>3602</v>
      </c>
      <c r="B3558" s="1">
        <f t="shared" si="275"/>
        <v>6</v>
      </c>
      <c r="C3558" s="1">
        <f t="shared" si="276"/>
        <v>39744</v>
      </c>
      <c r="D3558" s="1">
        <f t="shared" si="277"/>
        <v>7232539</v>
      </c>
      <c r="F3558" s="1">
        <f t="shared" si="278"/>
        <v>7231761.3949078433</v>
      </c>
      <c r="H3558" s="5">
        <f t="shared" si="279"/>
        <v>1.075148149435044E-4</v>
      </c>
    </row>
    <row r="3559" spans="1:8">
      <c r="A3559" s="3" t="s">
        <v>3603</v>
      </c>
      <c r="B3559" s="1">
        <f t="shared" si="275"/>
        <v>6</v>
      </c>
      <c r="C3559" s="1">
        <f t="shared" si="276"/>
        <v>39724</v>
      </c>
      <c r="D3559" s="1">
        <f t="shared" si="277"/>
        <v>7236140</v>
      </c>
      <c r="F3559" s="1">
        <f t="shared" si="278"/>
        <v>7235314.6590073444</v>
      </c>
      <c r="H3559" s="5">
        <f t="shared" si="279"/>
        <v>1.1405818470283951E-4</v>
      </c>
    </row>
    <row r="3560" spans="1:8">
      <c r="A3560" s="3" t="s">
        <v>3604</v>
      </c>
      <c r="B3560" s="1">
        <f t="shared" si="275"/>
        <v>6</v>
      </c>
      <c r="C3560" s="1">
        <f t="shared" si="276"/>
        <v>39704</v>
      </c>
      <c r="D3560" s="1">
        <f t="shared" si="277"/>
        <v>7239740</v>
      </c>
      <c r="F3560" s="1">
        <f t="shared" si="278"/>
        <v>7238869.3719451018</v>
      </c>
      <c r="H3560" s="5">
        <f t="shared" si="279"/>
        <v>1.2025681238528348E-4</v>
      </c>
    </row>
    <row r="3561" spans="1:8">
      <c r="A3561" s="3" t="s">
        <v>3605</v>
      </c>
      <c r="B3561" s="1">
        <f t="shared" si="275"/>
        <v>6</v>
      </c>
      <c r="C3561" s="1">
        <f t="shared" si="276"/>
        <v>39684</v>
      </c>
      <c r="D3561" s="1">
        <f t="shared" si="277"/>
        <v>7243360</v>
      </c>
      <c r="F3561" s="1">
        <f t="shared" si="278"/>
        <v>7242425.5350421499</v>
      </c>
      <c r="H3561" s="5">
        <f t="shared" si="279"/>
        <v>1.2900987357387372E-4</v>
      </c>
    </row>
    <row r="3562" spans="1:8">
      <c r="A3562" s="3" t="s">
        <v>3606</v>
      </c>
      <c r="B3562" s="1">
        <f t="shared" si="275"/>
        <v>6</v>
      </c>
      <c r="C3562" s="1">
        <f t="shared" si="276"/>
        <v>39664</v>
      </c>
      <c r="D3562" s="1">
        <f t="shared" si="277"/>
        <v>7246960</v>
      </c>
      <c r="F3562" s="1">
        <f t="shared" si="278"/>
        <v>7245983.1496213907</v>
      </c>
      <c r="H3562" s="5">
        <f t="shared" si="279"/>
        <v>1.3479450398639739E-4</v>
      </c>
    </row>
    <row r="3563" spans="1:8">
      <c r="A3563" s="3" t="s">
        <v>3607</v>
      </c>
      <c r="B3563" s="1">
        <f t="shared" si="275"/>
        <v>6</v>
      </c>
      <c r="C3563" s="1">
        <f t="shared" si="276"/>
        <v>39644</v>
      </c>
      <c r="D3563" s="1">
        <f t="shared" si="277"/>
        <v>7250580</v>
      </c>
      <c r="F3563" s="1">
        <f t="shared" si="278"/>
        <v>7249542.2170075914</v>
      </c>
      <c r="H3563" s="5">
        <f t="shared" si="279"/>
        <v>1.4313103122903421E-4</v>
      </c>
    </row>
    <row r="3564" spans="1:8">
      <c r="A3564" s="3" t="s">
        <v>3608</v>
      </c>
      <c r="B3564" s="1">
        <f t="shared" si="275"/>
        <v>6</v>
      </c>
      <c r="C3564" s="1">
        <f t="shared" si="276"/>
        <v>39624</v>
      </c>
      <c r="D3564" s="1">
        <f t="shared" si="277"/>
        <v>7254180</v>
      </c>
      <c r="F3564" s="1">
        <f t="shared" si="278"/>
        <v>7253102.7385274088</v>
      </c>
      <c r="H3564" s="5">
        <f t="shared" si="279"/>
        <v>1.4850217014069115E-4</v>
      </c>
    </row>
    <row r="3565" spans="1:8">
      <c r="A3565" s="3" t="s">
        <v>3609</v>
      </c>
      <c r="B3565" s="1">
        <f t="shared" si="275"/>
        <v>6</v>
      </c>
      <c r="C3565" s="1">
        <f t="shared" si="276"/>
        <v>39604</v>
      </c>
      <c r="D3565" s="1">
        <f t="shared" si="277"/>
        <v>7257781</v>
      </c>
      <c r="F3565" s="1">
        <f t="shared" si="278"/>
        <v>7256664.7155093793</v>
      </c>
      <c r="H3565" s="5">
        <f t="shared" si="279"/>
        <v>1.5380520445859656E-4</v>
      </c>
    </row>
    <row r="3566" spans="1:8">
      <c r="A3566" s="3" t="s">
        <v>3610</v>
      </c>
      <c r="B3566" s="1">
        <f t="shared" si="275"/>
        <v>6</v>
      </c>
      <c r="C3566" s="1">
        <f t="shared" si="276"/>
        <v>39584</v>
      </c>
      <c r="D3566" s="1">
        <f t="shared" si="277"/>
        <v>7261400</v>
      </c>
      <c r="F3566" s="1">
        <f t="shared" si="278"/>
        <v>7260228.1492839102</v>
      </c>
      <c r="H3566" s="5">
        <f t="shared" si="279"/>
        <v>1.6138082409588092E-4</v>
      </c>
    </row>
    <row r="3567" spans="1:8">
      <c r="A3567" s="3" t="s">
        <v>3611</v>
      </c>
      <c r="B3567" s="1">
        <f t="shared" si="275"/>
        <v>6</v>
      </c>
      <c r="C3567" s="1">
        <f t="shared" si="276"/>
        <v>39564</v>
      </c>
      <c r="D3567" s="1">
        <f t="shared" si="277"/>
        <v>7265001</v>
      </c>
      <c r="F3567" s="1">
        <f t="shared" si="278"/>
        <v>7263793.0411833227</v>
      </c>
      <c r="H3567" s="5">
        <f t="shared" si="279"/>
        <v>1.6627097734430208E-4</v>
      </c>
    </row>
    <row r="3568" spans="1:8">
      <c r="A3568" s="3" t="s">
        <v>3612</v>
      </c>
      <c r="B3568" s="1">
        <f t="shared" si="275"/>
        <v>6</v>
      </c>
      <c r="C3568" s="1">
        <f t="shared" si="276"/>
        <v>39544</v>
      </c>
      <c r="D3568" s="1">
        <f t="shared" si="277"/>
        <v>7268620</v>
      </c>
      <c r="F3568" s="1">
        <f t="shared" si="278"/>
        <v>7267359.392541809</v>
      </c>
      <c r="H3568" s="5">
        <f t="shared" si="279"/>
        <v>1.7343147092446605E-4</v>
      </c>
    </row>
    <row r="3569" spans="1:8">
      <c r="A3569" s="3" t="s">
        <v>3613</v>
      </c>
      <c r="B3569" s="1">
        <f t="shared" si="275"/>
        <v>6</v>
      </c>
      <c r="C3569" s="1">
        <f t="shared" si="276"/>
        <v>39524</v>
      </c>
      <c r="D3569" s="1">
        <f t="shared" si="277"/>
        <v>7272221</v>
      </c>
      <c r="F3569" s="1">
        <f t="shared" si="278"/>
        <v>7270927.2046954716</v>
      </c>
      <c r="H3569" s="5">
        <f t="shared" si="279"/>
        <v>1.779092390795656E-4</v>
      </c>
    </row>
    <row r="3570" spans="1:8">
      <c r="A3570" s="3" t="s">
        <v>3614</v>
      </c>
      <c r="B3570" s="1">
        <f t="shared" si="275"/>
        <v>6</v>
      </c>
      <c r="C3570" s="1">
        <f t="shared" si="276"/>
        <v>39504</v>
      </c>
      <c r="D3570" s="1">
        <f t="shared" si="277"/>
        <v>7275822</v>
      </c>
      <c r="F3570" s="1">
        <f t="shared" si="278"/>
        <v>7274496.4789823033</v>
      </c>
      <c r="H3570" s="5">
        <f t="shared" si="279"/>
        <v>1.8218161710068065E-4</v>
      </c>
    </row>
    <row r="3571" spans="1:8">
      <c r="A3571" s="3" t="s">
        <v>3615</v>
      </c>
      <c r="B3571" s="1">
        <f t="shared" si="275"/>
        <v>6</v>
      </c>
      <c r="C3571" s="1">
        <f t="shared" si="276"/>
        <v>39484</v>
      </c>
      <c r="D3571" s="1">
        <f t="shared" si="277"/>
        <v>7279441</v>
      </c>
      <c r="F3571" s="1">
        <f t="shared" si="278"/>
        <v>7278067.2167422082</v>
      </c>
      <c r="H3571" s="5">
        <f t="shared" si="279"/>
        <v>1.8872098253035809E-4</v>
      </c>
    </row>
    <row r="3572" spans="1:8">
      <c r="A3572" s="3" t="s">
        <v>3616</v>
      </c>
      <c r="B3572" s="1">
        <f t="shared" si="275"/>
        <v>6</v>
      </c>
      <c r="C3572" s="1">
        <f t="shared" si="276"/>
        <v>39464</v>
      </c>
      <c r="D3572" s="1">
        <f t="shared" si="277"/>
        <v>7283042</v>
      </c>
      <c r="F3572" s="1">
        <f t="shared" si="278"/>
        <v>7281639.419316994</v>
      </c>
      <c r="H3572" s="5">
        <f t="shared" si="279"/>
        <v>1.9258171008844569E-4</v>
      </c>
    </row>
    <row r="3573" spans="1:8">
      <c r="A3573" s="3" t="s">
        <v>3617</v>
      </c>
      <c r="B3573" s="1">
        <f t="shared" si="275"/>
        <v>6</v>
      </c>
      <c r="C3573" s="1">
        <f t="shared" si="276"/>
        <v>39444</v>
      </c>
      <c r="D3573" s="1">
        <f t="shared" si="277"/>
        <v>7286643</v>
      </c>
      <c r="F3573" s="1">
        <f t="shared" si="278"/>
        <v>7285213.0880503794</v>
      </c>
      <c r="H3573" s="5">
        <f t="shared" si="279"/>
        <v>1.9623740995964564E-4</v>
      </c>
    </row>
    <row r="3574" spans="1:8">
      <c r="A3574" s="3" t="s">
        <v>3618</v>
      </c>
      <c r="B3574" s="1">
        <f t="shared" si="275"/>
        <v>6</v>
      </c>
      <c r="C3574" s="1">
        <f t="shared" si="276"/>
        <v>39424</v>
      </c>
      <c r="D3574" s="1">
        <f t="shared" si="277"/>
        <v>7290262</v>
      </c>
      <c r="F3574" s="1">
        <f t="shared" si="278"/>
        <v>7288788.2242880063</v>
      </c>
      <c r="H3574" s="5">
        <f t="shared" si="279"/>
        <v>2.0215675540792455E-4</v>
      </c>
    </row>
    <row r="3575" spans="1:8">
      <c r="A3575" s="3" t="s">
        <v>3619</v>
      </c>
      <c r="B3575" s="1">
        <f t="shared" si="275"/>
        <v>6</v>
      </c>
      <c r="C3575" s="1">
        <f t="shared" si="276"/>
        <v>39404</v>
      </c>
      <c r="D3575" s="1">
        <f t="shared" si="277"/>
        <v>7293863</v>
      </c>
      <c r="F3575" s="1">
        <f t="shared" si="278"/>
        <v>7292364.8293774128</v>
      </c>
      <c r="H3575" s="5">
        <f t="shared" si="279"/>
        <v>2.0540153038070552E-4</v>
      </c>
    </row>
    <row r="3576" spans="1:8">
      <c r="A3576" s="3" t="s">
        <v>3620</v>
      </c>
      <c r="B3576" s="1">
        <f t="shared" si="275"/>
        <v>6</v>
      </c>
      <c r="C3576" s="1">
        <f t="shared" si="276"/>
        <v>39384</v>
      </c>
      <c r="D3576" s="1">
        <f t="shared" si="277"/>
        <v>7297482</v>
      </c>
      <c r="F3576" s="1">
        <f t="shared" si="278"/>
        <v>7295942.9046680806</v>
      </c>
      <c r="H3576" s="5">
        <f t="shared" si="279"/>
        <v>2.1090772569488757E-4</v>
      </c>
    </row>
    <row r="3577" spans="1:8">
      <c r="A3577" s="3" t="s">
        <v>3621</v>
      </c>
      <c r="B3577" s="1">
        <f t="shared" si="275"/>
        <v>6</v>
      </c>
      <c r="C3577" s="1">
        <f t="shared" si="276"/>
        <v>39364</v>
      </c>
      <c r="D3577" s="1">
        <f t="shared" si="277"/>
        <v>7301083</v>
      </c>
      <c r="F3577" s="1">
        <f t="shared" si="278"/>
        <v>7299522.4515114138</v>
      </c>
      <c r="H3577" s="5">
        <f t="shared" si="279"/>
        <v>2.1374205560821725E-4</v>
      </c>
    </row>
    <row r="3578" spans="1:8">
      <c r="A3578" s="3" t="s">
        <v>3622</v>
      </c>
      <c r="B3578" s="1">
        <f t="shared" si="275"/>
        <v>6</v>
      </c>
      <c r="C3578" s="1">
        <f t="shared" si="276"/>
        <v>39344</v>
      </c>
      <c r="D3578" s="1">
        <f t="shared" si="277"/>
        <v>7304684</v>
      </c>
      <c r="F3578" s="1">
        <f t="shared" si="278"/>
        <v>7303103.4712607367</v>
      </c>
      <c r="H3578" s="5">
        <f t="shared" si="279"/>
        <v>2.1637195247094926E-4</v>
      </c>
    </row>
    <row r="3579" spans="1:8">
      <c r="A3579" s="3" t="s">
        <v>3623</v>
      </c>
      <c r="B3579" s="1">
        <f t="shared" si="275"/>
        <v>6</v>
      </c>
      <c r="C3579" s="1">
        <f t="shared" si="276"/>
        <v>39324</v>
      </c>
      <c r="D3579" s="1">
        <f t="shared" si="277"/>
        <v>7308303</v>
      </c>
      <c r="F3579" s="1">
        <f t="shared" si="278"/>
        <v>7306685.9652713202</v>
      </c>
      <c r="H3579" s="5">
        <f t="shared" si="279"/>
        <v>2.2125994621183687E-4</v>
      </c>
    </row>
    <row r="3580" spans="1:8">
      <c r="A3580" s="3" t="s">
        <v>3624</v>
      </c>
      <c r="B3580" s="1">
        <f t="shared" si="275"/>
        <v>6</v>
      </c>
      <c r="C3580" s="1">
        <f t="shared" si="276"/>
        <v>39304</v>
      </c>
      <c r="D3580" s="1">
        <f t="shared" si="277"/>
        <v>7311904</v>
      </c>
      <c r="F3580" s="1">
        <f t="shared" si="278"/>
        <v>7310269.9349003546</v>
      </c>
      <c r="H3580" s="5">
        <f t="shared" si="279"/>
        <v>2.2348010855249275E-4</v>
      </c>
    </row>
    <row r="3581" spans="1:8">
      <c r="A3581" s="3" t="s">
        <v>3625</v>
      </c>
      <c r="B3581" s="1">
        <f t="shared" si="275"/>
        <v>6</v>
      </c>
      <c r="C3581" s="1">
        <f t="shared" si="276"/>
        <v>39284</v>
      </c>
      <c r="D3581" s="1">
        <f t="shared" si="277"/>
        <v>7315523</v>
      </c>
      <c r="F3581" s="1">
        <f t="shared" si="278"/>
        <v>7313855.3815069869</v>
      </c>
      <c r="H3581" s="5">
        <f t="shared" si="279"/>
        <v>2.2795615474287812E-4</v>
      </c>
    </row>
    <row r="3582" spans="1:8">
      <c r="A3582" s="3" t="s">
        <v>3626</v>
      </c>
      <c r="B3582" s="1">
        <f t="shared" si="275"/>
        <v>6</v>
      </c>
      <c r="C3582" s="1">
        <f t="shared" si="276"/>
        <v>39264</v>
      </c>
      <c r="D3582" s="1">
        <f t="shared" si="277"/>
        <v>7319124</v>
      </c>
      <c r="F3582" s="1">
        <f t="shared" si="278"/>
        <v>7317442.3064523097</v>
      </c>
      <c r="H3582" s="5">
        <f t="shared" si="279"/>
        <v>2.2976705240822362E-4</v>
      </c>
    </row>
    <row r="3583" spans="1:8">
      <c r="A3583" s="3" t="s">
        <v>3627</v>
      </c>
      <c r="B3583" s="1">
        <f t="shared" si="275"/>
        <v>6</v>
      </c>
      <c r="C3583" s="1">
        <f t="shared" si="276"/>
        <v>39244</v>
      </c>
      <c r="D3583" s="1">
        <f t="shared" si="277"/>
        <v>7322724</v>
      </c>
      <c r="F3583" s="1">
        <f t="shared" si="278"/>
        <v>7321030.7110993424</v>
      </c>
      <c r="H3583" s="5">
        <f t="shared" si="279"/>
        <v>2.3123756960627726E-4</v>
      </c>
    </row>
    <row r="3584" spans="1:8">
      <c r="A3584" s="3" t="s">
        <v>3628</v>
      </c>
      <c r="B3584" s="1">
        <f t="shared" si="275"/>
        <v>6</v>
      </c>
      <c r="C3584" s="1">
        <f t="shared" si="276"/>
        <v>39224</v>
      </c>
      <c r="D3584" s="1">
        <f t="shared" si="277"/>
        <v>7326343</v>
      </c>
      <c r="F3584" s="1">
        <f t="shared" si="278"/>
        <v>7324620.5968130827</v>
      </c>
      <c r="H3584" s="5">
        <f t="shared" si="279"/>
        <v>2.3509726297517124E-4</v>
      </c>
    </row>
    <row r="3585" spans="1:8">
      <c r="A3585" s="3" t="s">
        <v>3629</v>
      </c>
      <c r="B3585" s="1">
        <f t="shared" si="275"/>
        <v>6</v>
      </c>
      <c r="C3585" s="1">
        <f t="shared" si="276"/>
        <v>39204</v>
      </c>
      <c r="D3585" s="1">
        <f t="shared" si="277"/>
        <v>7329944</v>
      </c>
      <c r="F3585" s="1">
        <f t="shared" si="278"/>
        <v>7328211.9649604689</v>
      </c>
      <c r="H3585" s="5">
        <f t="shared" si="279"/>
        <v>2.3629580792582685E-4</v>
      </c>
    </row>
    <row r="3586" spans="1:8">
      <c r="A3586" s="3" t="s">
        <v>3630</v>
      </c>
      <c r="B3586" s="1">
        <f t="shared" si="275"/>
        <v>6</v>
      </c>
      <c r="C3586" s="1">
        <f t="shared" si="276"/>
        <v>39184</v>
      </c>
      <c r="D3586" s="1">
        <f t="shared" si="277"/>
        <v>7333545</v>
      </c>
      <c r="F3586" s="1">
        <f t="shared" si="278"/>
        <v>7331804.8169104075</v>
      </c>
      <c r="H3586" s="5">
        <f t="shared" si="279"/>
        <v>2.3729084495867879E-4</v>
      </c>
    </row>
    <row r="3587" spans="1:8">
      <c r="A3587" s="3" t="s">
        <v>3631</v>
      </c>
      <c r="B3587" s="1">
        <f t="shared" si="275"/>
        <v>6</v>
      </c>
      <c r="C3587" s="1">
        <f t="shared" si="276"/>
        <v>39164</v>
      </c>
      <c r="D3587" s="1">
        <f t="shared" si="277"/>
        <v>7337164</v>
      </c>
      <c r="F3587" s="1">
        <f t="shared" si="278"/>
        <v>7335399.1540337559</v>
      </c>
      <c r="H3587" s="5">
        <f t="shared" si="279"/>
        <v>2.4053516675436401E-4</v>
      </c>
    </row>
    <row r="3588" spans="1:8">
      <c r="A3588" s="3" t="s">
        <v>3632</v>
      </c>
      <c r="B3588" s="1">
        <f t="shared" ref="B3588:B3651" si="280">IF(ISERROR(SEARCH(" ",A3588)), 0, SEARCH(" ",A3588))</f>
        <v>6</v>
      </c>
      <c r="C3588" s="1">
        <f t="shared" ref="C3588:C3651" si="281">IF(0=B3588,-1,LEFT(A3588,B3588-1)+0)</f>
        <v>39144</v>
      </c>
      <c r="D3588" s="1">
        <f t="shared" ref="D3588:D3651" si="282">IF(B3588=0,-1,RIGHT(A3588,LEN(A3588)-B3588)+0)</f>
        <v>7340765</v>
      </c>
      <c r="F3588" s="1">
        <f t="shared" ref="F3588:F3651" si="283">IF(C3588&lt;0,443300000,44330*(1-POWER(C3588/$A$1,1/5.255))*1000)</f>
        <v>7338994.977703358</v>
      </c>
      <c r="H3588" s="5">
        <f t="shared" ref="H3588:H3651" si="284">IF(D3588&gt;0,ABS((F3588-D3588)/D3588),0)</f>
        <v>2.4112232126242337E-4</v>
      </c>
    </row>
    <row r="3589" spans="1:8">
      <c r="A3589" s="3" t="s">
        <v>3633</v>
      </c>
      <c r="B3589" s="1">
        <f t="shared" si="280"/>
        <v>6</v>
      </c>
      <c r="C3589" s="1">
        <f t="shared" si="281"/>
        <v>39124</v>
      </c>
      <c r="D3589" s="1">
        <f t="shared" si="282"/>
        <v>7344384</v>
      </c>
      <c r="F3589" s="1">
        <f t="shared" si="283"/>
        <v>7342592.2892940063</v>
      </c>
      <c r="H3589" s="5">
        <f t="shared" si="284"/>
        <v>2.4395656681264175E-4</v>
      </c>
    </row>
    <row r="3590" spans="1:8">
      <c r="A3590" s="3" t="s">
        <v>3634</v>
      </c>
      <c r="B3590" s="1">
        <f t="shared" si="280"/>
        <v>6</v>
      </c>
      <c r="C3590" s="1">
        <f t="shared" si="281"/>
        <v>39104</v>
      </c>
      <c r="D3590" s="1">
        <f t="shared" si="282"/>
        <v>7347985</v>
      </c>
      <c r="F3590" s="1">
        <f t="shared" si="283"/>
        <v>7346191.0901824879</v>
      </c>
      <c r="H3590" s="5">
        <f t="shared" si="284"/>
        <v>2.4413629280845662E-4</v>
      </c>
    </row>
    <row r="3591" spans="1:8">
      <c r="A3591" s="3" t="s">
        <v>3635</v>
      </c>
      <c r="B3591" s="1">
        <f t="shared" si="280"/>
        <v>6</v>
      </c>
      <c r="C3591" s="1">
        <f t="shared" si="281"/>
        <v>39084</v>
      </c>
      <c r="D3591" s="1">
        <f t="shared" si="282"/>
        <v>7351586</v>
      </c>
      <c r="F3591" s="1">
        <f t="shared" si="283"/>
        <v>7349791.3817475652</v>
      </c>
      <c r="H3591" s="5">
        <f t="shared" si="284"/>
        <v>2.4411307334699857E-4</v>
      </c>
    </row>
    <row r="3592" spans="1:8">
      <c r="A3592" s="3" t="s">
        <v>3636</v>
      </c>
      <c r="B3592" s="1">
        <f t="shared" si="280"/>
        <v>6</v>
      </c>
      <c r="C3592" s="1">
        <f t="shared" si="281"/>
        <v>39064</v>
      </c>
      <c r="D3592" s="1">
        <f t="shared" si="282"/>
        <v>7355205</v>
      </c>
      <c r="F3592" s="1">
        <f t="shared" si="283"/>
        <v>7353393.1653699642</v>
      </c>
      <c r="H3592" s="5">
        <f t="shared" si="284"/>
        <v>2.4633366847501807E-4</v>
      </c>
    </row>
    <row r="3593" spans="1:8">
      <c r="A3593" s="3" t="s">
        <v>3637</v>
      </c>
      <c r="B3593" s="1">
        <f t="shared" si="280"/>
        <v>6</v>
      </c>
      <c r="C3593" s="1">
        <f t="shared" si="281"/>
        <v>39044</v>
      </c>
      <c r="D3593" s="1">
        <f t="shared" si="282"/>
        <v>7358806</v>
      </c>
      <c r="F3593" s="1">
        <f t="shared" si="283"/>
        <v>7356996.4424324287</v>
      </c>
      <c r="H3593" s="5">
        <f t="shared" si="284"/>
        <v>2.4590369247012216E-4</v>
      </c>
    </row>
    <row r="3594" spans="1:8">
      <c r="A3594" s="3" t="s">
        <v>3638</v>
      </c>
      <c r="B3594" s="1">
        <f t="shared" si="280"/>
        <v>6</v>
      </c>
      <c r="C3594" s="1">
        <f t="shared" si="281"/>
        <v>39024</v>
      </c>
      <c r="D3594" s="1">
        <f t="shared" si="282"/>
        <v>7362425</v>
      </c>
      <c r="F3594" s="1">
        <f t="shared" si="283"/>
        <v>7360601.2143196696</v>
      </c>
      <c r="H3594" s="5">
        <f t="shared" si="284"/>
        <v>2.477153492674436E-4</v>
      </c>
    </row>
    <row r="3595" spans="1:8">
      <c r="A3595" s="3" t="s">
        <v>3639</v>
      </c>
      <c r="B3595" s="1">
        <f t="shared" si="280"/>
        <v>6</v>
      </c>
      <c r="C3595" s="1">
        <f t="shared" si="281"/>
        <v>39004</v>
      </c>
      <c r="D3595" s="1">
        <f t="shared" si="282"/>
        <v>7366026</v>
      </c>
      <c r="F3595" s="1">
        <f t="shared" si="283"/>
        <v>7364207.4824183928</v>
      </c>
      <c r="H3595" s="5">
        <f t="shared" si="284"/>
        <v>2.4687906092202429E-4</v>
      </c>
    </row>
    <row r="3596" spans="1:8">
      <c r="A3596" s="3" t="s">
        <v>3640</v>
      </c>
      <c r="B3596" s="1">
        <f t="shared" si="280"/>
        <v>6</v>
      </c>
      <c r="C3596" s="1">
        <f t="shared" si="281"/>
        <v>38984</v>
      </c>
      <c r="D3596" s="1">
        <f t="shared" si="282"/>
        <v>7369627</v>
      </c>
      <c r="F3596" s="1">
        <f t="shared" si="283"/>
        <v>7367815.2481173221</v>
      </c>
      <c r="H3596" s="5">
        <f t="shared" si="284"/>
        <v>2.4584037735938304E-4</v>
      </c>
    </row>
    <row r="3597" spans="1:8">
      <c r="A3597" s="3" t="s">
        <v>3641</v>
      </c>
      <c r="B3597" s="1">
        <f t="shared" si="280"/>
        <v>6</v>
      </c>
      <c r="C3597" s="1">
        <f t="shared" si="281"/>
        <v>38964</v>
      </c>
      <c r="D3597" s="1">
        <f t="shared" si="282"/>
        <v>7373246</v>
      </c>
      <c r="F3597" s="1">
        <f t="shared" si="283"/>
        <v>7371424.5128071643</v>
      </c>
      <c r="H3597" s="5">
        <f t="shared" si="284"/>
        <v>2.4704006794777481E-4</v>
      </c>
    </row>
    <row r="3598" spans="1:8">
      <c r="A3598" s="3" t="s">
        <v>3642</v>
      </c>
      <c r="B3598" s="1">
        <f t="shared" si="280"/>
        <v>6</v>
      </c>
      <c r="C3598" s="1">
        <f t="shared" si="281"/>
        <v>38944</v>
      </c>
      <c r="D3598" s="1">
        <f t="shared" si="282"/>
        <v>7376847</v>
      </c>
      <c r="F3598" s="1">
        <f t="shared" si="283"/>
        <v>7375035.2778806379</v>
      </c>
      <c r="H3598" s="5">
        <f t="shared" si="284"/>
        <v>2.455957293627065E-4</v>
      </c>
    </row>
    <row r="3599" spans="1:8">
      <c r="A3599" s="3" t="s">
        <v>3643</v>
      </c>
      <c r="B3599" s="1">
        <f t="shared" si="280"/>
        <v>6</v>
      </c>
      <c r="C3599" s="1">
        <f t="shared" si="281"/>
        <v>38924</v>
      </c>
      <c r="D3599" s="1">
        <f t="shared" si="282"/>
        <v>7380448</v>
      </c>
      <c r="F3599" s="1">
        <f t="shared" si="283"/>
        <v>7378647.5447324719</v>
      </c>
      <c r="H3599" s="5">
        <f t="shared" si="284"/>
        <v>2.4394931954375561E-4</v>
      </c>
    </row>
    <row r="3600" spans="1:8">
      <c r="A3600" s="3" t="s">
        <v>3644</v>
      </c>
      <c r="B3600" s="1">
        <f t="shared" si="280"/>
        <v>6</v>
      </c>
      <c r="C3600" s="1">
        <f t="shared" si="281"/>
        <v>38904</v>
      </c>
      <c r="D3600" s="1">
        <f t="shared" si="282"/>
        <v>7384067</v>
      </c>
      <c r="F3600" s="1">
        <f t="shared" si="283"/>
        <v>7382261.3147594165</v>
      </c>
      <c r="H3600" s="5">
        <f t="shared" si="284"/>
        <v>2.4453803582544611E-4</v>
      </c>
    </row>
    <row r="3601" spans="1:8">
      <c r="A3601" s="3" t="s">
        <v>3645</v>
      </c>
      <c r="B3601" s="1">
        <f t="shared" si="280"/>
        <v>6</v>
      </c>
      <c r="C3601" s="1">
        <f t="shared" si="281"/>
        <v>38884</v>
      </c>
      <c r="D3601" s="1">
        <f t="shared" si="282"/>
        <v>7387668</v>
      </c>
      <c r="F3601" s="1">
        <f t="shared" si="283"/>
        <v>7385876.5893602194</v>
      </c>
      <c r="H3601" s="5">
        <f t="shared" si="284"/>
        <v>2.4248661956392377E-4</v>
      </c>
    </row>
    <row r="3602" spans="1:8">
      <c r="A3602" s="3" t="s">
        <v>3646</v>
      </c>
      <c r="B3602" s="1">
        <f t="shared" si="280"/>
        <v>6</v>
      </c>
      <c r="C3602" s="1">
        <f t="shared" si="281"/>
        <v>38864</v>
      </c>
      <c r="D3602" s="1">
        <f t="shared" si="282"/>
        <v>7391287</v>
      </c>
      <c r="F3602" s="1">
        <f t="shared" si="283"/>
        <v>7389493.3699356783</v>
      </c>
      <c r="H3602" s="5">
        <f t="shared" si="284"/>
        <v>2.4266816649410068E-4</v>
      </c>
    </row>
    <row r="3603" spans="1:8">
      <c r="A3603" s="3" t="s">
        <v>3647</v>
      </c>
      <c r="B3603" s="1">
        <f t="shared" si="280"/>
        <v>6</v>
      </c>
      <c r="C3603" s="1">
        <f t="shared" si="281"/>
        <v>38844</v>
      </c>
      <c r="D3603" s="1">
        <f t="shared" si="282"/>
        <v>7394888</v>
      </c>
      <c r="F3603" s="1">
        <f t="shared" si="283"/>
        <v>7393111.6578885894</v>
      </c>
      <c r="H3603" s="5">
        <f t="shared" si="284"/>
        <v>2.4021217243730712E-4</v>
      </c>
    </row>
    <row r="3604" spans="1:8">
      <c r="A3604" s="3" t="s">
        <v>3648</v>
      </c>
      <c r="B3604" s="1">
        <f t="shared" si="280"/>
        <v>6</v>
      </c>
      <c r="C3604" s="1">
        <f t="shared" si="281"/>
        <v>38824</v>
      </c>
      <c r="D3604" s="1">
        <f t="shared" si="282"/>
        <v>7398488</v>
      </c>
      <c r="F3604" s="1">
        <f t="shared" si="283"/>
        <v>7396731.4546237979</v>
      </c>
      <c r="H3604" s="5">
        <f t="shared" si="284"/>
        <v>2.374195073644901E-4</v>
      </c>
    </row>
    <row r="3605" spans="1:8">
      <c r="A3605" s="3" t="s">
        <v>3649</v>
      </c>
      <c r="B3605" s="1">
        <f t="shared" si="280"/>
        <v>6</v>
      </c>
      <c r="C3605" s="1">
        <f t="shared" si="281"/>
        <v>38804</v>
      </c>
      <c r="D3605" s="1">
        <f t="shared" si="282"/>
        <v>7402107</v>
      </c>
      <c r="F3605" s="1">
        <f t="shared" si="283"/>
        <v>7400352.7615481708</v>
      </c>
      <c r="H3605" s="5">
        <f t="shared" si="284"/>
        <v>2.369917716440981E-4</v>
      </c>
    </row>
    <row r="3606" spans="1:8">
      <c r="A3606" s="3" t="s">
        <v>3650</v>
      </c>
      <c r="B3606" s="1">
        <f t="shared" si="280"/>
        <v>6</v>
      </c>
      <c r="C3606" s="1">
        <f t="shared" si="281"/>
        <v>38784</v>
      </c>
      <c r="D3606" s="1">
        <f t="shared" si="282"/>
        <v>7405708</v>
      </c>
      <c r="F3606" s="1">
        <f t="shared" si="283"/>
        <v>7403975.5800706297</v>
      </c>
      <c r="H3606" s="5">
        <f t="shared" si="284"/>
        <v>2.3393035876789688E-4</v>
      </c>
    </row>
    <row r="3607" spans="1:8">
      <c r="A3607" s="3" t="s">
        <v>3651</v>
      </c>
      <c r="B3607" s="1">
        <f t="shared" si="280"/>
        <v>6</v>
      </c>
      <c r="C3607" s="1">
        <f t="shared" si="281"/>
        <v>38764</v>
      </c>
      <c r="D3607" s="1">
        <f t="shared" si="282"/>
        <v>7409327</v>
      </c>
      <c r="F3607" s="1">
        <f t="shared" si="283"/>
        <v>7407599.9116021162</v>
      </c>
      <c r="H3607" s="5">
        <f t="shared" si="284"/>
        <v>2.3309652791458793E-4</v>
      </c>
    </row>
    <row r="3608" spans="1:8">
      <c r="A3608" s="3" t="s">
        <v>3652</v>
      </c>
      <c r="B3608" s="1">
        <f t="shared" si="280"/>
        <v>6</v>
      </c>
      <c r="C3608" s="1">
        <f t="shared" si="281"/>
        <v>38744</v>
      </c>
      <c r="D3608" s="1">
        <f t="shared" si="282"/>
        <v>7412928</v>
      </c>
      <c r="F3608" s="1">
        <f t="shared" si="283"/>
        <v>7411225.7575556282</v>
      </c>
      <c r="H3608" s="5">
        <f t="shared" si="284"/>
        <v>2.2963159015868017E-4</v>
      </c>
    </row>
    <row r="3609" spans="1:8">
      <c r="A3609" s="3" t="s">
        <v>3653</v>
      </c>
      <c r="B3609" s="1">
        <f t="shared" si="280"/>
        <v>6</v>
      </c>
      <c r="C3609" s="1">
        <f t="shared" si="281"/>
        <v>38724</v>
      </c>
      <c r="D3609" s="1">
        <f t="shared" si="282"/>
        <v>7416529</v>
      </c>
      <c r="F3609" s="1">
        <f t="shared" si="283"/>
        <v>7414853.1193462182</v>
      </c>
      <c r="H3609" s="5">
        <f t="shared" si="284"/>
        <v>2.2596563079330188E-4</v>
      </c>
    </row>
    <row r="3610" spans="1:8">
      <c r="A3610" s="3" t="s">
        <v>3654</v>
      </c>
      <c r="B3610" s="1">
        <f t="shared" si="280"/>
        <v>6</v>
      </c>
      <c r="C3610" s="1">
        <f t="shared" si="281"/>
        <v>38704</v>
      </c>
      <c r="D3610" s="1">
        <f t="shared" si="282"/>
        <v>7420148</v>
      </c>
      <c r="F3610" s="1">
        <f t="shared" si="283"/>
        <v>7418481.9983909922</v>
      </c>
      <c r="H3610" s="5">
        <f t="shared" si="284"/>
        <v>2.2452404035712333E-4</v>
      </c>
    </row>
    <row r="3611" spans="1:8">
      <c r="A3611" s="3" t="s">
        <v>3655</v>
      </c>
      <c r="B3611" s="1">
        <f t="shared" si="280"/>
        <v>6</v>
      </c>
      <c r="C3611" s="1">
        <f t="shared" si="281"/>
        <v>38684</v>
      </c>
      <c r="D3611" s="1">
        <f t="shared" si="282"/>
        <v>7423749</v>
      </c>
      <c r="F3611" s="1">
        <f t="shared" si="283"/>
        <v>7422112.3961090967</v>
      </c>
      <c r="H3611" s="5">
        <f t="shared" si="284"/>
        <v>2.2045517580178076E-4</v>
      </c>
    </row>
    <row r="3612" spans="1:8">
      <c r="A3612" s="3" t="s">
        <v>3656</v>
      </c>
      <c r="B3612" s="1">
        <f t="shared" si="280"/>
        <v>6</v>
      </c>
      <c r="C3612" s="1">
        <f t="shared" si="281"/>
        <v>38664</v>
      </c>
      <c r="D3612" s="1">
        <f t="shared" si="282"/>
        <v>7427350</v>
      </c>
      <c r="F3612" s="1">
        <f t="shared" si="283"/>
        <v>7425744.3139217598</v>
      </c>
      <c r="H3612" s="5">
        <f t="shared" si="284"/>
        <v>2.1618559489456718E-4</v>
      </c>
    </row>
    <row r="3613" spans="1:8">
      <c r="A3613" s="3" t="s">
        <v>3657</v>
      </c>
      <c r="B3613" s="1">
        <f t="shared" si="280"/>
        <v>6</v>
      </c>
      <c r="C3613" s="1">
        <f t="shared" si="281"/>
        <v>38644</v>
      </c>
      <c r="D3613" s="1">
        <f t="shared" si="282"/>
        <v>7430969</v>
      </c>
      <c r="F3613" s="1">
        <f t="shared" si="283"/>
        <v>7429377.7532522716</v>
      </c>
      <c r="H3613" s="5">
        <f t="shared" si="284"/>
        <v>2.1413718018853761E-4</v>
      </c>
    </row>
    <row r="3614" spans="1:8">
      <c r="A3614" s="3" t="s">
        <v>3658</v>
      </c>
      <c r="B3614" s="1">
        <f t="shared" si="280"/>
        <v>6</v>
      </c>
      <c r="C3614" s="1">
        <f t="shared" si="281"/>
        <v>38624</v>
      </c>
      <c r="D3614" s="1">
        <f t="shared" si="282"/>
        <v>7434570</v>
      </c>
      <c r="F3614" s="1">
        <f t="shared" si="283"/>
        <v>7433012.7155259848</v>
      </c>
      <c r="H3614" s="5">
        <f t="shared" si="284"/>
        <v>2.0946530519118603E-4</v>
      </c>
    </row>
    <row r="3615" spans="1:8">
      <c r="A3615" s="3" t="s">
        <v>3659</v>
      </c>
      <c r="B3615" s="1">
        <f t="shared" si="280"/>
        <v>6</v>
      </c>
      <c r="C3615" s="1">
        <f t="shared" si="281"/>
        <v>38604</v>
      </c>
      <c r="D3615" s="1">
        <f t="shared" si="282"/>
        <v>7438189</v>
      </c>
      <c r="F3615" s="1">
        <f t="shared" si="283"/>
        <v>7436649.2021703348</v>
      </c>
      <c r="H3615" s="5">
        <f t="shared" si="284"/>
        <v>2.0701246360710162E-4</v>
      </c>
    </row>
    <row r="3616" spans="1:8">
      <c r="A3616" s="3" t="s">
        <v>3660</v>
      </c>
      <c r="B3616" s="1">
        <f t="shared" si="280"/>
        <v>6</v>
      </c>
      <c r="C3616" s="1">
        <f t="shared" si="281"/>
        <v>38584</v>
      </c>
      <c r="D3616" s="1">
        <f t="shared" si="282"/>
        <v>7441790</v>
      </c>
      <c r="F3616" s="1">
        <f t="shared" si="283"/>
        <v>7440287.2146148244</v>
      </c>
      <c r="H3616" s="5">
        <f t="shared" si="284"/>
        <v>2.0193869824002131E-4</v>
      </c>
    </row>
    <row r="3617" spans="1:8">
      <c r="A3617" s="3" t="s">
        <v>3661</v>
      </c>
      <c r="B3617" s="1">
        <f t="shared" si="280"/>
        <v>6</v>
      </c>
      <c r="C3617" s="1">
        <f t="shared" si="281"/>
        <v>38564</v>
      </c>
      <c r="D3617" s="1">
        <f t="shared" si="282"/>
        <v>7445391</v>
      </c>
      <c r="F3617" s="1">
        <f t="shared" si="283"/>
        <v>7443926.7542910567</v>
      </c>
      <c r="H3617" s="5">
        <f t="shared" si="284"/>
        <v>1.9666471632495119E-4</v>
      </c>
    </row>
    <row r="3618" spans="1:8">
      <c r="A3618" s="3" t="s">
        <v>3662</v>
      </c>
      <c r="B3618" s="1">
        <f t="shared" si="280"/>
        <v>6</v>
      </c>
      <c r="C3618" s="1">
        <f t="shared" si="281"/>
        <v>38544</v>
      </c>
      <c r="D3618" s="1">
        <f t="shared" si="282"/>
        <v>7449010</v>
      </c>
      <c r="F3618" s="1">
        <f t="shared" si="283"/>
        <v>7447567.8226327067</v>
      </c>
      <c r="H3618" s="5">
        <f t="shared" si="284"/>
        <v>1.9360658225633687E-4</v>
      </c>
    </row>
    <row r="3619" spans="1:8">
      <c r="A3619" s="3" t="s">
        <v>3663</v>
      </c>
      <c r="B3619" s="1">
        <f t="shared" si="280"/>
        <v>6</v>
      </c>
      <c r="C3619" s="1">
        <f t="shared" si="281"/>
        <v>38524</v>
      </c>
      <c r="D3619" s="1">
        <f t="shared" si="282"/>
        <v>7452611</v>
      </c>
      <c r="F3619" s="1">
        <f t="shared" si="283"/>
        <v>7451210.4210755397</v>
      </c>
      <c r="H3619" s="5">
        <f t="shared" si="284"/>
        <v>1.8793130682123843E-4</v>
      </c>
    </row>
    <row r="3620" spans="1:8">
      <c r="A3620" s="3" t="s">
        <v>3664</v>
      </c>
      <c r="B3620" s="1">
        <f t="shared" si="280"/>
        <v>6</v>
      </c>
      <c r="C3620" s="1">
        <f t="shared" si="281"/>
        <v>38504</v>
      </c>
      <c r="D3620" s="1">
        <f t="shared" si="282"/>
        <v>7456230</v>
      </c>
      <c r="F3620" s="1">
        <f t="shared" si="283"/>
        <v>7454854.5510574207</v>
      </c>
      <c r="H3620" s="5">
        <f t="shared" si="284"/>
        <v>1.8446975785072739E-4</v>
      </c>
    </row>
    <row r="3621" spans="1:8">
      <c r="A3621" s="3" t="s">
        <v>3665</v>
      </c>
      <c r="B3621" s="1">
        <f t="shared" si="280"/>
        <v>6</v>
      </c>
      <c r="C3621" s="1">
        <f t="shared" si="281"/>
        <v>38484</v>
      </c>
      <c r="D3621" s="1">
        <f t="shared" si="282"/>
        <v>7459831</v>
      </c>
      <c r="F3621" s="1">
        <f t="shared" si="283"/>
        <v>7458500.2140183179</v>
      </c>
      <c r="H3621" s="5">
        <f t="shared" si="284"/>
        <v>1.7839358313641814E-4</v>
      </c>
    </row>
    <row r="3622" spans="1:8">
      <c r="A3622" s="3" t="s">
        <v>3666</v>
      </c>
      <c r="B3622" s="1">
        <f t="shared" si="280"/>
        <v>6</v>
      </c>
      <c r="C3622" s="1">
        <f t="shared" si="281"/>
        <v>38464</v>
      </c>
      <c r="D3622" s="1">
        <f t="shared" si="282"/>
        <v>7463432</v>
      </c>
      <c r="F3622" s="1">
        <f t="shared" si="283"/>
        <v>7462147.4114002939</v>
      </c>
      <c r="H3622" s="5">
        <f t="shared" si="284"/>
        <v>1.7211767986980637E-4</v>
      </c>
    </row>
    <row r="3623" spans="1:8">
      <c r="A3623" s="3" t="s">
        <v>3667</v>
      </c>
      <c r="B3623" s="1">
        <f t="shared" si="280"/>
        <v>6</v>
      </c>
      <c r="C3623" s="1">
        <f t="shared" si="281"/>
        <v>38444</v>
      </c>
      <c r="D3623" s="1">
        <f t="shared" si="282"/>
        <v>7467051</v>
      </c>
      <c r="F3623" s="1">
        <f t="shared" si="283"/>
        <v>7465796.1446475247</v>
      </c>
      <c r="H3623" s="5">
        <f t="shared" si="284"/>
        <v>1.6805233451268887E-4</v>
      </c>
    </row>
    <row r="3624" spans="1:8">
      <c r="A3624" s="3" t="s">
        <v>3668</v>
      </c>
      <c r="B3624" s="1">
        <f t="shared" si="280"/>
        <v>6</v>
      </c>
      <c r="C3624" s="1">
        <f t="shared" si="281"/>
        <v>38424</v>
      </c>
      <c r="D3624" s="1">
        <f t="shared" si="282"/>
        <v>7470651</v>
      </c>
      <c r="F3624" s="1">
        <f t="shared" si="283"/>
        <v>7469446.4152062908</v>
      </c>
      <c r="H3624" s="5">
        <f t="shared" si="284"/>
        <v>1.6124227911452676E-4</v>
      </c>
    </row>
    <row r="3625" spans="1:8">
      <c r="A3625" s="3" t="s">
        <v>3669</v>
      </c>
      <c r="B3625" s="1">
        <f t="shared" si="280"/>
        <v>6</v>
      </c>
      <c r="C3625" s="1">
        <f t="shared" si="281"/>
        <v>38404</v>
      </c>
      <c r="D3625" s="1">
        <f t="shared" si="282"/>
        <v>7474252</v>
      </c>
      <c r="F3625" s="1">
        <f t="shared" si="283"/>
        <v>7473098.2245249972</v>
      </c>
      <c r="H3625" s="5">
        <f t="shared" si="284"/>
        <v>1.5436668110773162E-4</v>
      </c>
    </row>
    <row r="3626" spans="1:8">
      <c r="A3626" s="3" t="s">
        <v>3670</v>
      </c>
      <c r="B3626" s="1">
        <f t="shared" si="280"/>
        <v>6</v>
      </c>
      <c r="C3626" s="1">
        <f t="shared" si="281"/>
        <v>38384</v>
      </c>
      <c r="D3626" s="1">
        <f t="shared" si="282"/>
        <v>7477871</v>
      </c>
      <c r="F3626" s="1">
        <f t="shared" si="283"/>
        <v>7476751.5740541602</v>
      </c>
      <c r="H3626" s="5">
        <f t="shared" si="284"/>
        <v>1.4969848314310913E-4</v>
      </c>
    </row>
    <row r="3627" spans="1:8">
      <c r="A3627" s="3" t="s">
        <v>3671</v>
      </c>
      <c r="B3627" s="1">
        <f t="shared" si="280"/>
        <v>6</v>
      </c>
      <c r="C3627" s="1">
        <f t="shared" si="281"/>
        <v>38364</v>
      </c>
      <c r="D3627" s="1">
        <f t="shared" si="282"/>
        <v>7481472</v>
      </c>
      <c r="F3627" s="1">
        <f t="shared" si="283"/>
        <v>7480406.4652464278</v>
      </c>
      <c r="H3627" s="5">
        <f t="shared" si="284"/>
        <v>1.4242314260779106E-4</v>
      </c>
    </row>
    <row r="3628" spans="1:8">
      <c r="A3628" s="3" t="s">
        <v>3672</v>
      </c>
      <c r="B3628" s="1">
        <f t="shared" si="280"/>
        <v>6</v>
      </c>
      <c r="C3628" s="1">
        <f t="shared" si="281"/>
        <v>38344</v>
      </c>
      <c r="D3628" s="1">
        <f t="shared" si="282"/>
        <v>7485091</v>
      </c>
      <c r="F3628" s="1">
        <f t="shared" si="283"/>
        <v>7484062.8995565698</v>
      </c>
      <c r="H3628" s="5">
        <f t="shared" si="284"/>
        <v>1.3735309877064219E-4</v>
      </c>
    </row>
    <row r="3629" spans="1:8">
      <c r="A3629" s="3" t="s">
        <v>3673</v>
      </c>
      <c r="B3629" s="1">
        <f t="shared" si="280"/>
        <v>6</v>
      </c>
      <c r="C3629" s="1">
        <f t="shared" si="281"/>
        <v>38324</v>
      </c>
      <c r="D3629" s="1">
        <f t="shared" si="282"/>
        <v>7488692</v>
      </c>
      <c r="F3629" s="1">
        <f t="shared" si="283"/>
        <v>7487720.878441494</v>
      </c>
      <c r="H3629" s="5">
        <f t="shared" si="284"/>
        <v>1.296783949060853E-4</v>
      </c>
    </row>
    <row r="3630" spans="1:8">
      <c r="A3630" s="3" t="s">
        <v>3674</v>
      </c>
      <c r="B3630" s="1">
        <f t="shared" si="280"/>
        <v>6</v>
      </c>
      <c r="C3630" s="1">
        <f t="shared" si="281"/>
        <v>38304</v>
      </c>
      <c r="D3630" s="1">
        <f t="shared" si="282"/>
        <v>7492293</v>
      </c>
      <c r="F3630" s="1">
        <f t="shared" si="283"/>
        <v>7491380.4033602392</v>
      </c>
      <c r="H3630" s="5">
        <f t="shared" si="284"/>
        <v>1.2180471849683E-4</v>
      </c>
    </row>
    <row r="3631" spans="1:8">
      <c r="A3631" s="3" t="s">
        <v>3675</v>
      </c>
      <c r="B3631" s="1">
        <f t="shared" si="280"/>
        <v>6</v>
      </c>
      <c r="C3631" s="1">
        <f t="shared" si="281"/>
        <v>38284</v>
      </c>
      <c r="D3631" s="1">
        <f t="shared" si="282"/>
        <v>7495912</v>
      </c>
      <c r="F3631" s="1">
        <f t="shared" si="283"/>
        <v>7495041.4757739892</v>
      </c>
      <c r="H3631" s="5">
        <f t="shared" si="284"/>
        <v>1.1613319713608925E-4</v>
      </c>
    </row>
    <row r="3632" spans="1:8">
      <c r="A3632" s="3" t="s">
        <v>3676</v>
      </c>
      <c r="B3632" s="1">
        <f t="shared" si="280"/>
        <v>6</v>
      </c>
      <c r="C3632" s="1">
        <f t="shared" si="281"/>
        <v>38264</v>
      </c>
      <c r="D3632" s="1">
        <f t="shared" si="282"/>
        <v>7499513</v>
      </c>
      <c r="F3632" s="1">
        <f t="shared" si="283"/>
        <v>7498704.0971460734</v>
      </c>
      <c r="H3632" s="5">
        <f t="shared" si="284"/>
        <v>1.0786071761281616E-4</v>
      </c>
    </row>
    <row r="3633" spans="1:8">
      <c r="A3633" s="3" t="s">
        <v>3677</v>
      </c>
      <c r="B3633" s="1">
        <f t="shared" si="280"/>
        <v>6</v>
      </c>
      <c r="C3633" s="1">
        <f t="shared" si="281"/>
        <v>38244</v>
      </c>
      <c r="D3633" s="1">
        <f t="shared" si="282"/>
        <v>7503132</v>
      </c>
      <c r="F3633" s="1">
        <f t="shared" si="283"/>
        <v>7502368.2689419705</v>
      </c>
      <c r="H3633" s="5">
        <f t="shared" si="284"/>
        <v>1.0178830094278735E-4</v>
      </c>
    </row>
    <row r="3634" spans="1:8">
      <c r="A3634" s="3" t="s">
        <v>3678</v>
      </c>
      <c r="B3634" s="1">
        <f t="shared" si="280"/>
        <v>6</v>
      </c>
      <c r="C3634" s="1">
        <f t="shared" si="281"/>
        <v>38224</v>
      </c>
      <c r="D3634" s="1">
        <f t="shared" si="282"/>
        <v>7506733</v>
      </c>
      <c r="F3634" s="1">
        <f t="shared" si="283"/>
        <v>7506033.9926293036</v>
      </c>
      <c r="H3634" s="5">
        <f t="shared" si="284"/>
        <v>9.3117388176241662E-5</v>
      </c>
    </row>
    <row r="3635" spans="1:8">
      <c r="A3635" s="3" t="s">
        <v>3679</v>
      </c>
      <c r="B3635" s="1">
        <f t="shared" si="280"/>
        <v>6</v>
      </c>
      <c r="C3635" s="1">
        <f t="shared" si="281"/>
        <v>38204</v>
      </c>
      <c r="D3635" s="1">
        <f t="shared" si="282"/>
        <v>7510334</v>
      </c>
      <c r="F3635" s="1">
        <f t="shared" si="283"/>
        <v>7509701.2696778672</v>
      </c>
      <c r="H3635" s="5">
        <f t="shared" si="284"/>
        <v>8.4247960494542376E-5</v>
      </c>
    </row>
    <row r="3636" spans="1:8">
      <c r="A3636" s="3" t="s">
        <v>3680</v>
      </c>
      <c r="B3636" s="1">
        <f t="shared" si="280"/>
        <v>6</v>
      </c>
      <c r="C3636" s="1">
        <f t="shared" si="281"/>
        <v>38184</v>
      </c>
      <c r="D3636" s="1">
        <f t="shared" si="282"/>
        <v>7513953</v>
      </c>
      <c r="F3636" s="1">
        <f t="shared" si="283"/>
        <v>7513370.1015596138</v>
      </c>
      <c r="H3636" s="5">
        <f t="shared" si="284"/>
        <v>7.757547064589952E-5</v>
      </c>
    </row>
    <row r="3637" spans="1:8">
      <c r="A3637" s="3" t="s">
        <v>3681</v>
      </c>
      <c r="B3637" s="1">
        <f t="shared" si="280"/>
        <v>6</v>
      </c>
      <c r="C3637" s="1">
        <f t="shared" si="281"/>
        <v>38164</v>
      </c>
      <c r="D3637" s="1">
        <f t="shared" si="282"/>
        <v>7517554</v>
      </c>
      <c r="F3637" s="1">
        <f t="shared" si="283"/>
        <v>7517040.4897486605</v>
      </c>
      <c r="H3637" s="5">
        <f t="shared" si="284"/>
        <v>6.8308155995889746E-5</v>
      </c>
    </row>
    <row r="3638" spans="1:8">
      <c r="A3638" s="3" t="s">
        <v>3682</v>
      </c>
      <c r="B3638" s="1">
        <f t="shared" si="280"/>
        <v>6</v>
      </c>
      <c r="C3638" s="1">
        <f t="shared" si="281"/>
        <v>38144</v>
      </c>
      <c r="D3638" s="1">
        <f t="shared" si="282"/>
        <v>7521155</v>
      </c>
      <c r="F3638" s="1">
        <f t="shared" si="283"/>
        <v>7520712.4357212977</v>
      </c>
      <c r="H3638" s="5">
        <f t="shared" si="284"/>
        <v>5.8842595146922463E-5</v>
      </c>
    </row>
    <row r="3639" spans="1:8">
      <c r="A3639" s="3" t="s">
        <v>3683</v>
      </c>
      <c r="B3639" s="1">
        <f t="shared" si="280"/>
        <v>6</v>
      </c>
      <c r="C3639" s="1">
        <f t="shared" si="281"/>
        <v>38124</v>
      </c>
      <c r="D3639" s="1">
        <f t="shared" si="282"/>
        <v>7524774</v>
      </c>
      <c r="F3639" s="1">
        <f t="shared" si="283"/>
        <v>7524385.9409559835</v>
      </c>
      <c r="H3639" s="5">
        <f t="shared" si="284"/>
        <v>5.1570857013981438E-5</v>
      </c>
    </row>
    <row r="3640" spans="1:8">
      <c r="A3640" s="3" t="s">
        <v>3684</v>
      </c>
      <c r="B3640" s="1">
        <f t="shared" si="280"/>
        <v>6</v>
      </c>
      <c r="C3640" s="1">
        <f t="shared" si="281"/>
        <v>38104</v>
      </c>
      <c r="D3640" s="1">
        <f t="shared" si="282"/>
        <v>7528375</v>
      </c>
      <c r="F3640" s="1">
        <f t="shared" si="283"/>
        <v>7528061.0069333734</v>
      </c>
      <c r="H3640" s="5">
        <f t="shared" si="284"/>
        <v>4.1707947150162011E-5</v>
      </c>
    </row>
    <row r="3641" spans="1:8">
      <c r="A3641" s="3" t="s">
        <v>3685</v>
      </c>
      <c r="B3641" s="1">
        <f t="shared" si="280"/>
        <v>6</v>
      </c>
      <c r="C3641" s="1">
        <f t="shared" si="281"/>
        <v>38084</v>
      </c>
      <c r="D3641" s="1">
        <f t="shared" si="282"/>
        <v>7531994</v>
      </c>
      <c r="F3641" s="1">
        <f t="shared" si="283"/>
        <v>7531737.6351362858</v>
      </c>
      <c r="H3641" s="5">
        <f t="shared" si="284"/>
        <v>3.4036785440110979E-5</v>
      </c>
    </row>
    <row r="3642" spans="1:8">
      <c r="A3642" s="3" t="s">
        <v>3686</v>
      </c>
      <c r="B3642" s="1">
        <f t="shared" si="280"/>
        <v>6</v>
      </c>
      <c r="C3642" s="1">
        <f t="shared" si="281"/>
        <v>38064</v>
      </c>
      <c r="D3642" s="1">
        <f t="shared" si="282"/>
        <v>7535595</v>
      </c>
      <c r="F3642" s="1">
        <f t="shared" si="283"/>
        <v>7535415.8270497443</v>
      </c>
      <c r="H3642" s="5">
        <f t="shared" si="284"/>
        <v>2.3776881620586638E-5</v>
      </c>
    </row>
    <row r="3643" spans="1:8">
      <c r="A3643" s="3" t="s">
        <v>3687</v>
      </c>
      <c r="B3643" s="1">
        <f t="shared" si="280"/>
        <v>6</v>
      </c>
      <c r="C3643" s="1">
        <f t="shared" si="281"/>
        <v>38044</v>
      </c>
      <c r="D3643" s="1">
        <f t="shared" si="282"/>
        <v>7539196</v>
      </c>
      <c r="F3643" s="1">
        <f t="shared" si="283"/>
        <v>7539095.584160951</v>
      </c>
      <c r="H3643" s="5">
        <f t="shared" si="284"/>
        <v>1.3319170777498531E-5</v>
      </c>
    </row>
    <row r="3644" spans="1:8">
      <c r="A3644" s="3" t="s">
        <v>3688</v>
      </c>
      <c r="B3644" s="1">
        <f t="shared" si="280"/>
        <v>6</v>
      </c>
      <c r="C3644" s="1">
        <f t="shared" si="281"/>
        <v>38024</v>
      </c>
      <c r="D3644" s="1">
        <f t="shared" si="282"/>
        <v>7542815</v>
      </c>
      <c r="F3644" s="1">
        <f t="shared" si="283"/>
        <v>7542776.9079593197</v>
      </c>
      <c r="H3644" s="5">
        <f t="shared" si="284"/>
        <v>5.050109366376992E-6</v>
      </c>
    </row>
    <row r="3645" spans="1:8">
      <c r="A3645" s="3" t="s">
        <v>3689</v>
      </c>
      <c r="B3645" s="1">
        <f t="shared" si="280"/>
        <v>6</v>
      </c>
      <c r="C3645" s="1">
        <f t="shared" si="281"/>
        <v>38004</v>
      </c>
      <c r="D3645" s="1">
        <f t="shared" si="282"/>
        <v>7546516</v>
      </c>
      <c r="F3645" s="1">
        <f t="shared" si="283"/>
        <v>7546459.7999364557</v>
      </c>
      <c r="H3645" s="5">
        <f t="shared" si="284"/>
        <v>7.4471535665366021E-6</v>
      </c>
    </row>
    <row r="3646" spans="1:8">
      <c r="A3646" s="3" t="s">
        <v>3690</v>
      </c>
      <c r="B3646" s="1">
        <f t="shared" si="280"/>
        <v>6</v>
      </c>
      <c r="C3646" s="1">
        <f t="shared" si="281"/>
        <v>37984</v>
      </c>
      <c r="D3646" s="1">
        <f t="shared" si="282"/>
        <v>7550288</v>
      </c>
      <c r="F3646" s="1">
        <f t="shared" si="283"/>
        <v>7550144.2615861734</v>
      </c>
      <c r="H3646" s="5">
        <f t="shared" si="284"/>
        <v>1.9037474309133965E-5</v>
      </c>
    </row>
    <row r="3647" spans="1:8">
      <c r="A3647" s="3" t="s">
        <v>3691</v>
      </c>
      <c r="B3647" s="1">
        <f t="shared" si="280"/>
        <v>6</v>
      </c>
      <c r="C3647" s="1">
        <f t="shared" si="281"/>
        <v>37964</v>
      </c>
      <c r="D3647" s="1">
        <f t="shared" si="282"/>
        <v>7554040</v>
      </c>
      <c r="F3647" s="1">
        <f t="shared" si="283"/>
        <v>7553830.294404502</v>
      </c>
      <c r="H3647" s="5">
        <f t="shared" si="284"/>
        <v>2.776072081931963E-5</v>
      </c>
    </row>
    <row r="3648" spans="1:8">
      <c r="A3648" s="3" t="s">
        <v>3692</v>
      </c>
      <c r="B3648" s="1">
        <f t="shared" si="280"/>
        <v>6</v>
      </c>
      <c r="C3648" s="1">
        <f t="shared" si="281"/>
        <v>37944</v>
      </c>
      <c r="D3648" s="1">
        <f t="shared" si="282"/>
        <v>7557793</v>
      </c>
      <c r="F3648" s="1">
        <f t="shared" si="283"/>
        <v>7557517.8998896703</v>
      </c>
      <c r="H3648" s="5">
        <f t="shared" si="284"/>
        <v>3.6399529641746945E-5</v>
      </c>
    </row>
    <row r="3649" spans="1:8">
      <c r="A3649" s="3" t="s">
        <v>3693</v>
      </c>
      <c r="B3649" s="1">
        <f t="shared" si="280"/>
        <v>6</v>
      </c>
      <c r="C3649" s="1">
        <f t="shared" si="281"/>
        <v>37924</v>
      </c>
      <c r="D3649" s="1">
        <f t="shared" si="282"/>
        <v>7561565</v>
      </c>
      <c r="F3649" s="1">
        <f t="shared" si="283"/>
        <v>7561207.079542147</v>
      </c>
      <c r="H3649" s="5">
        <f t="shared" si="284"/>
        <v>4.733417723090449E-5</v>
      </c>
    </row>
    <row r="3650" spans="1:8">
      <c r="A3650" s="3" t="s">
        <v>3694</v>
      </c>
      <c r="B3650" s="1">
        <f t="shared" si="280"/>
        <v>6</v>
      </c>
      <c r="C3650" s="1">
        <f t="shared" si="281"/>
        <v>37904</v>
      </c>
      <c r="D3650" s="1">
        <f t="shared" si="282"/>
        <v>7565318</v>
      </c>
      <c r="F3650" s="1">
        <f t="shared" si="283"/>
        <v>7564897.8348646117</v>
      </c>
      <c r="H3650" s="5">
        <f t="shared" si="284"/>
        <v>5.5538331024322119E-5</v>
      </c>
    </row>
    <row r="3651" spans="1:8">
      <c r="A3651" s="3" t="s">
        <v>3695</v>
      </c>
      <c r="B3651" s="1">
        <f t="shared" si="280"/>
        <v>6</v>
      </c>
      <c r="C3651" s="1">
        <f t="shared" si="281"/>
        <v>37884</v>
      </c>
      <c r="D3651" s="1">
        <f t="shared" si="282"/>
        <v>7569071</v>
      </c>
      <c r="F3651" s="1">
        <f t="shared" si="283"/>
        <v>7568590.1673619766</v>
      </c>
      <c r="H3651" s="5">
        <f t="shared" si="284"/>
        <v>6.352597802602475E-5</v>
      </c>
    </row>
    <row r="3652" spans="1:8">
      <c r="A3652" s="3" t="s">
        <v>3696</v>
      </c>
      <c r="B3652" s="1">
        <f t="shared" ref="B3652:B3715" si="285">IF(ISERROR(SEARCH(" ",A3652)), 0, SEARCH(" ",A3652))</f>
        <v>6</v>
      </c>
      <c r="C3652" s="1">
        <f t="shared" ref="C3652:C3715" si="286">IF(0=B3652,-1,LEFT(A3652,B3652-1)+0)</f>
        <v>37864</v>
      </c>
      <c r="D3652" s="1">
        <f t="shared" ref="D3652:D3715" si="287">IF(B3652=0,-1,RIGHT(A3652,LEN(A3652)-B3652)+0)</f>
        <v>7572842</v>
      </c>
      <c r="F3652" s="1">
        <f t="shared" ref="F3652:F3715" si="288">IF(C3652&lt;0,443300000,44330*(1-POWER(C3652/$A$1,1/5.255))*1000)</f>
        <v>7572284.0785413841</v>
      </c>
      <c r="H3652" s="5">
        <f t="shared" ref="H3652:H3715" si="289">IF(D3652&gt;0,ABS((F3652-D3652)/D3652),0)</f>
        <v>7.36739864130166E-5</v>
      </c>
    </row>
    <row r="3653" spans="1:8">
      <c r="A3653" s="3" t="s">
        <v>3697</v>
      </c>
      <c r="B3653" s="1">
        <f t="shared" si="285"/>
        <v>6</v>
      </c>
      <c r="C3653" s="1">
        <f t="shared" si="286"/>
        <v>37844</v>
      </c>
      <c r="D3653" s="1">
        <f t="shared" si="287"/>
        <v>7576595</v>
      </c>
      <c r="F3653" s="1">
        <f t="shared" si="288"/>
        <v>7575979.5699122148</v>
      </c>
      <c r="H3653" s="5">
        <f t="shared" si="289"/>
        <v>8.1227792667449758E-5</v>
      </c>
    </row>
    <row r="3654" spans="1:8">
      <c r="A3654" s="3" t="s">
        <v>3698</v>
      </c>
      <c r="B3654" s="1">
        <f t="shared" si="285"/>
        <v>6</v>
      </c>
      <c r="C3654" s="1">
        <f t="shared" si="286"/>
        <v>37824</v>
      </c>
      <c r="D3654" s="1">
        <f t="shared" si="287"/>
        <v>7580367</v>
      </c>
      <c r="F3654" s="1">
        <f t="shared" si="288"/>
        <v>7579676.6429860918</v>
      </c>
      <c r="H3654" s="5">
        <f t="shared" si="289"/>
        <v>9.1071713798054215E-5</v>
      </c>
    </row>
    <row r="3655" spans="1:8">
      <c r="A3655" s="3" t="s">
        <v>3699</v>
      </c>
      <c r="B3655" s="1">
        <f t="shared" si="285"/>
        <v>6</v>
      </c>
      <c r="C3655" s="1">
        <f t="shared" si="286"/>
        <v>37804</v>
      </c>
      <c r="D3655" s="1">
        <f t="shared" si="287"/>
        <v>7584120</v>
      </c>
      <c r="F3655" s="1">
        <f t="shared" si="288"/>
        <v>7583375.2992768893</v>
      </c>
      <c r="H3655" s="5">
        <f t="shared" si="289"/>
        <v>9.8192107075138331E-5</v>
      </c>
    </row>
    <row r="3656" spans="1:8">
      <c r="A3656" s="3" t="s">
        <v>3700</v>
      </c>
      <c r="B3656" s="1">
        <f t="shared" si="285"/>
        <v>6</v>
      </c>
      <c r="C3656" s="1">
        <f t="shared" si="286"/>
        <v>37784</v>
      </c>
      <c r="D3656" s="1">
        <f t="shared" si="287"/>
        <v>7587873</v>
      </c>
      <c r="F3656" s="1">
        <f t="shared" si="288"/>
        <v>7587075.5403007166</v>
      </c>
      <c r="H3656" s="5">
        <f t="shared" si="289"/>
        <v>1.0509660602956243E-4</v>
      </c>
    </row>
    <row r="3657" spans="1:8">
      <c r="A3657" s="3" t="s">
        <v>3701</v>
      </c>
      <c r="B3657" s="1">
        <f t="shared" si="285"/>
        <v>6</v>
      </c>
      <c r="C3657" s="1">
        <f t="shared" si="286"/>
        <v>37764</v>
      </c>
      <c r="D3657" s="1">
        <f t="shared" si="287"/>
        <v>7591644</v>
      </c>
      <c r="F3657" s="1">
        <f t="shared" si="288"/>
        <v>7590777.3675759574</v>
      </c>
      <c r="H3657" s="5">
        <f t="shared" si="289"/>
        <v>1.1415609373181358E-4</v>
      </c>
    </row>
    <row r="3658" spans="1:8">
      <c r="A3658" s="3" t="s">
        <v>3702</v>
      </c>
      <c r="B3658" s="1">
        <f t="shared" si="285"/>
        <v>6</v>
      </c>
      <c r="C3658" s="1">
        <f t="shared" si="286"/>
        <v>37744</v>
      </c>
      <c r="D3658" s="1">
        <f t="shared" si="287"/>
        <v>7595397</v>
      </c>
      <c r="F3658" s="1">
        <f t="shared" si="288"/>
        <v>7594480.7826232435</v>
      </c>
      <c r="H3658" s="5">
        <f t="shared" si="289"/>
        <v>1.2062797728104032E-4</v>
      </c>
    </row>
    <row r="3659" spans="1:8">
      <c r="A3659" s="3" t="s">
        <v>3703</v>
      </c>
      <c r="B3659" s="1">
        <f t="shared" si="285"/>
        <v>6</v>
      </c>
      <c r="C3659" s="1">
        <f t="shared" si="286"/>
        <v>37724</v>
      </c>
      <c r="D3659" s="1">
        <f t="shared" si="287"/>
        <v>7599169</v>
      </c>
      <c r="F3659" s="1">
        <f t="shared" si="288"/>
        <v>7598185.7869654726</v>
      </c>
      <c r="H3659" s="5">
        <f t="shared" si="289"/>
        <v>1.2938428327194412E-4</v>
      </c>
    </row>
    <row r="3660" spans="1:8">
      <c r="A3660" s="3" t="s">
        <v>3704</v>
      </c>
      <c r="B3660" s="1">
        <f t="shared" si="285"/>
        <v>6</v>
      </c>
      <c r="C3660" s="1">
        <f t="shared" si="286"/>
        <v>37704</v>
      </c>
      <c r="D3660" s="1">
        <f t="shared" si="287"/>
        <v>7602922</v>
      </c>
      <c r="F3660" s="1">
        <f t="shared" si="288"/>
        <v>7601892.3821278177</v>
      </c>
      <c r="H3660" s="5">
        <f t="shared" si="289"/>
        <v>1.3542396886121938E-4</v>
      </c>
    </row>
    <row r="3661" spans="1:8">
      <c r="A3661" s="3" t="s">
        <v>3705</v>
      </c>
      <c r="B3661" s="1">
        <f t="shared" si="285"/>
        <v>6</v>
      </c>
      <c r="C3661" s="1">
        <f t="shared" si="286"/>
        <v>37684</v>
      </c>
      <c r="D3661" s="1">
        <f t="shared" si="287"/>
        <v>7606675</v>
      </c>
      <c r="F3661" s="1">
        <f t="shared" si="288"/>
        <v>7605600.5696377205</v>
      </c>
      <c r="H3661" s="5">
        <f t="shared" si="289"/>
        <v>1.4124835914240149E-4</v>
      </c>
    </row>
    <row r="3662" spans="1:8">
      <c r="A3662" s="3" t="s">
        <v>3706</v>
      </c>
      <c r="B3662" s="1">
        <f t="shared" si="285"/>
        <v>6</v>
      </c>
      <c r="C3662" s="1">
        <f t="shared" si="286"/>
        <v>37664</v>
      </c>
      <c r="D3662" s="1">
        <f t="shared" si="287"/>
        <v>7610446</v>
      </c>
      <c r="F3662" s="1">
        <f t="shared" si="288"/>
        <v>7609310.3510248978</v>
      </c>
      <c r="H3662" s="5">
        <f t="shared" si="289"/>
        <v>1.4922239446968428E-4</v>
      </c>
    </row>
    <row r="3663" spans="1:8">
      <c r="A3663" s="3" t="s">
        <v>3707</v>
      </c>
      <c r="B3663" s="1">
        <f t="shared" si="285"/>
        <v>6</v>
      </c>
      <c r="C3663" s="1">
        <f t="shared" si="286"/>
        <v>37644</v>
      </c>
      <c r="D3663" s="1">
        <f t="shared" si="287"/>
        <v>7614199</v>
      </c>
      <c r="F3663" s="1">
        <f t="shared" si="288"/>
        <v>7613021.7278213501</v>
      </c>
      <c r="H3663" s="5">
        <f t="shared" si="289"/>
        <v>1.5461536776880961E-4</v>
      </c>
    </row>
    <row r="3664" spans="1:8">
      <c r="A3664" s="3" t="s">
        <v>3708</v>
      </c>
      <c r="B3664" s="1">
        <f t="shared" si="285"/>
        <v>6</v>
      </c>
      <c r="C3664" s="1">
        <f t="shared" si="286"/>
        <v>37624</v>
      </c>
      <c r="D3664" s="1">
        <f t="shared" si="287"/>
        <v>7617952</v>
      </c>
      <c r="F3664" s="1">
        <f t="shared" si="288"/>
        <v>7616734.7015613783</v>
      </c>
      <c r="H3664" s="5">
        <f t="shared" si="289"/>
        <v>1.5979339835978028E-4</v>
      </c>
    </row>
    <row r="3665" spans="1:8">
      <c r="A3665" s="3" t="s">
        <v>3709</v>
      </c>
      <c r="B3665" s="1">
        <f t="shared" si="285"/>
        <v>6</v>
      </c>
      <c r="C3665" s="1">
        <f t="shared" si="286"/>
        <v>37604</v>
      </c>
      <c r="D3665" s="1">
        <f t="shared" si="287"/>
        <v>7621724</v>
      </c>
      <c r="F3665" s="1">
        <f t="shared" si="288"/>
        <v>7620449.2737815576</v>
      </c>
      <c r="H3665" s="5">
        <f t="shared" si="289"/>
        <v>1.6724906575499619E-4</v>
      </c>
    </row>
    <row r="3666" spans="1:8">
      <c r="A3666" s="3" t="s">
        <v>3710</v>
      </c>
      <c r="B3666" s="1">
        <f t="shared" si="285"/>
        <v>6</v>
      </c>
      <c r="C3666" s="1">
        <f t="shared" si="286"/>
        <v>37584</v>
      </c>
      <c r="D3666" s="1">
        <f t="shared" si="287"/>
        <v>7625477</v>
      </c>
      <c r="F3666" s="1">
        <f t="shared" si="288"/>
        <v>7624165.4460207662</v>
      </c>
      <c r="H3666" s="5">
        <f t="shared" si="289"/>
        <v>1.7199631960516549E-4</v>
      </c>
    </row>
    <row r="3667" spans="1:8">
      <c r="A3667" s="3" t="s">
        <v>3711</v>
      </c>
      <c r="B3667" s="1">
        <f t="shared" si="285"/>
        <v>6</v>
      </c>
      <c r="C3667" s="1">
        <f t="shared" si="286"/>
        <v>37564</v>
      </c>
      <c r="D3667" s="1">
        <f t="shared" si="287"/>
        <v>7629249</v>
      </c>
      <c r="F3667" s="1">
        <f t="shared" si="288"/>
        <v>7627883.2198201874</v>
      </c>
      <c r="H3667" s="5">
        <f t="shared" si="289"/>
        <v>1.7901895452784053E-4</v>
      </c>
    </row>
    <row r="3668" spans="1:8">
      <c r="A3668" s="3" t="s">
        <v>3712</v>
      </c>
      <c r="B3668" s="1">
        <f t="shared" si="285"/>
        <v>6</v>
      </c>
      <c r="C3668" s="1">
        <f t="shared" si="286"/>
        <v>37544</v>
      </c>
      <c r="D3668" s="1">
        <f t="shared" si="287"/>
        <v>7633001</v>
      </c>
      <c r="F3668" s="1">
        <f t="shared" si="288"/>
        <v>7631602.5967233069</v>
      </c>
      <c r="H3668" s="5">
        <f t="shared" si="289"/>
        <v>1.832049120251754E-4</v>
      </c>
    </row>
    <row r="3669" spans="1:8">
      <c r="A3669" s="3" t="s">
        <v>3713</v>
      </c>
      <c r="B3669" s="1">
        <f t="shared" si="285"/>
        <v>6</v>
      </c>
      <c r="C3669" s="1">
        <f t="shared" si="286"/>
        <v>37524</v>
      </c>
      <c r="D3669" s="1">
        <f t="shared" si="287"/>
        <v>7636754</v>
      </c>
      <c r="F3669" s="1">
        <f t="shared" si="288"/>
        <v>7635323.5782759245</v>
      </c>
      <c r="H3669" s="5">
        <f t="shared" si="289"/>
        <v>1.8730755554983853E-4</v>
      </c>
    </row>
    <row r="3670" spans="1:8">
      <c r="A3670" s="3" t="s">
        <v>3714</v>
      </c>
      <c r="B3670" s="1">
        <f t="shared" si="285"/>
        <v>6</v>
      </c>
      <c r="C3670" s="1">
        <f t="shared" si="286"/>
        <v>37504</v>
      </c>
      <c r="D3670" s="1">
        <f t="shared" si="287"/>
        <v>7640526</v>
      </c>
      <c r="F3670" s="1">
        <f t="shared" si="288"/>
        <v>7639046.1660261499</v>
      </c>
      <c r="H3670" s="5">
        <f t="shared" si="289"/>
        <v>1.9368221165010413E-4</v>
      </c>
    </row>
    <row r="3671" spans="1:8">
      <c r="A3671" s="3" t="s">
        <v>3715</v>
      </c>
      <c r="B3671" s="1">
        <f t="shared" si="285"/>
        <v>6</v>
      </c>
      <c r="C3671" s="1">
        <f t="shared" si="286"/>
        <v>37484</v>
      </c>
      <c r="D3671" s="1">
        <f t="shared" si="287"/>
        <v>7644279</v>
      </c>
      <c r="F3671" s="1">
        <f t="shared" si="288"/>
        <v>7642770.361524418</v>
      </c>
      <c r="H3671" s="5">
        <f t="shared" si="289"/>
        <v>1.9735523462474403E-4</v>
      </c>
    </row>
    <row r="3672" spans="1:8">
      <c r="A3672" s="3" t="s">
        <v>3716</v>
      </c>
      <c r="B3672" s="1">
        <f t="shared" si="285"/>
        <v>6</v>
      </c>
      <c r="C3672" s="1">
        <f t="shared" si="286"/>
        <v>37464</v>
      </c>
      <c r="D3672" s="1">
        <f t="shared" si="287"/>
        <v>7648051</v>
      </c>
      <c r="F3672" s="1">
        <f t="shared" si="288"/>
        <v>7646496.1663234867</v>
      </c>
      <c r="H3672" s="5">
        <f t="shared" si="289"/>
        <v>2.0329802671468646E-4</v>
      </c>
    </row>
    <row r="3673" spans="1:8">
      <c r="A3673" s="3" t="s">
        <v>3717</v>
      </c>
      <c r="B3673" s="1">
        <f t="shared" si="285"/>
        <v>6</v>
      </c>
      <c r="C3673" s="1">
        <f t="shared" si="286"/>
        <v>37444</v>
      </c>
      <c r="D3673" s="1">
        <f t="shared" si="287"/>
        <v>7651803</v>
      </c>
      <c r="F3673" s="1">
        <f t="shared" si="288"/>
        <v>7650223.5819784412</v>
      </c>
      <c r="H3673" s="5">
        <f t="shared" si="289"/>
        <v>2.064112238068314E-4</v>
      </c>
    </row>
    <row r="3674" spans="1:8">
      <c r="A3674" s="3" t="s">
        <v>3718</v>
      </c>
      <c r="B3674" s="1">
        <f t="shared" si="285"/>
        <v>6</v>
      </c>
      <c r="C3674" s="1">
        <f t="shared" si="286"/>
        <v>37424</v>
      </c>
      <c r="D3674" s="1">
        <f t="shared" si="287"/>
        <v>7655556</v>
      </c>
      <c r="F3674" s="1">
        <f t="shared" si="288"/>
        <v>7653952.6100467052</v>
      </c>
      <c r="H3674" s="5">
        <f t="shared" si="289"/>
        <v>2.0944134603610357E-4</v>
      </c>
    </row>
    <row r="3675" spans="1:8">
      <c r="A3675" s="3" t="s">
        <v>3719</v>
      </c>
      <c r="B3675" s="1">
        <f t="shared" si="285"/>
        <v>6</v>
      </c>
      <c r="C3675" s="1">
        <f t="shared" si="286"/>
        <v>37404</v>
      </c>
      <c r="D3675" s="1">
        <f t="shared" si="287"/>
        <v>7659328</v>
      </c>
      <c r="F3675" s="1">
        <f t="shared" si="288"/>
        <v>7657683.2520880355</v>
      </c>
      <c r="H3675" s="5">
        <f t="shared" si="289"/>
        <v>2.1473788718338516E-4</v>
      </c>
    </row>
    <row r="3676" spans="1:8">
      <c r="A3676" s="3" t="s">
        <v>3720</v>
      </c>
      <c r="B3676" s="1">
        <f t="shared" si="285"/>
        <v>6</v>
      </c>
      <c r="C3676" s="1">
        <f t="shared" si="286"/>
        <v>37384</v>
      </c>
      <c r="D3676" s="1">
        <f t="shared" si="287"/>
        <v>7663081</v>
      </c>
      <c r="F3676" s="1">
        <f t="shared" si="288"/>
        <v>7661415.509664543</v>
      </c>
      <c r="H3676" s="5">
        <f t="shared" si="289"/>
        <v>2.1733951859011108E-4</v>
      </c>
    </row>
    <row r="3677" spans="1:8">
      <c r="A3677" s="3" t="s">
        <v>3721</v>
      </c>
      <c r="B3677" s="1">
        <f t="shared" si="285"/>
        <v>6</v>
      </c>
      <c r="C3677" s="1">
        <f t="shared" si="286"/>
        <v>37364</v>
      </c>
      <c r="D3677" s="1">
        <f t="shared" si="287"/>
        <v>7666834</v>
      </c>
      <c r="F3677" s="1">
        <f t="shared" si="288"/>
        <v>7665149.3843406774</v>
      </c>
      <c r="H3677" s="5">
        <f t="shared" si="289"/>
        <v>2.1972768150746314E-4</v>
      </c>
    </row>
    <row r="3678" spans="1:8">
      <c r="A3678" s="3" t="s">
        <v>3722</v>
      </c>
      <c r="B3678" s="1">
        <f t="shared" si="285"/>
        <v>6</v>
      </c>
      <c r="C3678" s="1">
        <f t="shared" si="286"/>
        <v>37344</v>
      </c>
      <c r="D3678" s="1">
        <f t="shared" si="287"/>
        <v>7670605</v>
      </c>
      <c r="F3678" s="1">
        <f t="shared" si="288"/>
        <v>7668884.8776832446</v>
      </c>
      <c r="H3678" s="5">
        <f t="shared" si="289"/>
        <v>2.2424858492326935E-4</v>
      </c>
    </row>
    <row r="3679" spans="1:8">
      <c r="A3679" s="3" t="s">
        <v>3723</v>
      </c>
      <c r="B3679" s="1">
        <f t="shared" si="285"/>
        <v>6</v>
      </c>
      <c r="C3679" s="1">
        <f t="shared" si="286"/>
        <v>37324</v>
      </c>
      <c r="D3679" s="1">
        <f t="shared" si="287"/>
        <v>7674358</v>
      </c>
      <c r="F3679" s="1">
        <f t="shared" si="288"/>
        <v>7672621.9912614115</v>
      </c>
      <c r="H3679" s="5">
        <f t="shared" si="289"/>
        <v>2.2620898563613292E-4</v>
      </c>
    </row>
    <row r="3680" spans="1:8">
      <c r="A3680" s="3" t="s">
        <v>3724</v>
      </c>
      <c r="B3680" s="1">
        <f t="shared" si="285"/>
        <v>6</v>
      </c>
      <c r="C3680" s="1">
        <f t="shared" si="286"/>
        <v>37304</v>
      </c>
      <c r="D3680" s="1">
        <f t="shared" si="287"/>
        <v>7678130</v>
      </c>
      <c r="F3680" s="1">
        <f t="shared" si="288"/>
        <v>7676360.7266467046</v>
      </c>
      <c r="H3680" s="5">
        <f t="shared" si="289"/>
        <v>2.3043024190726137E-4</v>
      </c>
    </row>
    <row r="3681" spans="1:8">
      <c r="A3681" s="3" t="s">
        <v>3725</v>
      </c>
      <c r="B3681" s="1">
        <f t="shared" si="285"/>
        <v>6</v>
      </c>
      <c r="C3681" s="1">
        <f t="shared" si="286"/>
        <v>37284</v>
      </c>
      <c r="D3681" s="1">
        <f t="shared" si="287"/>
        <v>7681883</v>
      </c>
      <c r="F3681" s="1">
        <f t="shared" si="288"/>
        <v>7680101.0854130164</v>
      </c>
      <c r="H3681" s="5">
        <f t="shared" si="289"/>
        <v>2.3196325523099233E-4</v>
      </c>
    </row>
    <row r="3682" spans="1:8">
      <c r="A3682" s="3" t="s">
        <v>3726</v>
      </c>
      <c r="B3682" s="1">
        <f t="shared" si="285"/>
        <v>6</v>
      </c>
      <c r="C3682" s="1">
        <f t="shared" si="286"/>
        <v>37264</v>
      </c>
      <c r="D3682" s="1">
        <f t="shared" si="287"/>
        <v>7685636</v>
      </c>
      <c r="F3682" s="1">
        <f t="shared" si="288"/>
        <v>7683843.0691366205</v>
      </c>
      <c r="H3682" s="5">
        <f t="shared" si="289"/>
        <v>2.3328334354886189E-4</v>
      </c>
    </row>
    <row r="3683" spans="1:8">
      <c r="A3683" s="3" t="s">
        <v>3727</v>
      </c>
      <c r="B3683" s="1">
        <f t="shared" si="285"/>
        <v>6</v>
      </c>
      <c r="C3683" s="1">
        <f t="shared" si="286"/>
        <v>37244</v>
      </c>
      <c r="D3683" s="1">
        <f t="shared" si="287"/>
        <v>7689407</v>
      </c>
      <c r="F3683" s="1">
        <f t="shared" si="288"/>
        <v>7687586.6793961599</v>
      </c>
      <c r="H3683" s="5">
        <f t="shared" si="289"/>
        <v>2.3673094737215148E-4</v>
      </c>
    </row>
    <row r="3684" spans="1:8">
      <c r="A3684" s="3" t="s">
        <v>3728</v>
      </c>
      <c r="B3684" s="1">
        <f t="shared" si="285"/>
        <v>6</v>
      </c>
      <c r="C3684" s="1">
        <f t="shared" si="286"/>
        <v>37224</v>
      </c>
      <c r="D3684" s="1">
        <f t="shared" si="287"/>
        <v>7693160</v>
      </c>
      <c r="F3684" s="1">
        <f t="shared" si="288"/>
        <v>7691331.9177726638</v>
      </c>
      <c r="H3684" s="5">
        <f t="shared" si="289"/>
        <v>2.3762436077453774E-4</v>
      </c>
    </row>
    <row r="3685" spans="1:8">
      <c r="A3685" s="3" t="s">
        <v>3729</v>
      </c>
      <c r="B3685" s="1">
        <f t="shared" si="285"/>
        <v>6</v>
      </c>
      <c r="C3685" s="1">
        <f t="shared" si="286"/>
        <v>37204</v>
      </c>
      <c r="D3685" s="1">
        <f t="shared" si="287"/>
        <v>7696932</v>
      </c>
      <c r="F3685" s="1">
        <f t="shared" si="288"/>
        <v>7695078.7858495414</v>
      </c>
      <c r="H3685" s="5">
        <f t="shared" si="289"/>
        <v>2.4077309640497984E-4</v>
      </c>
    </row>
    <row r="3686" spans="1:8">
      <c r="A3686" s="3" t="s">
        <v>3730</v>
      </c>
      <c r="B3686" s="1">
        <f t="shared" si="285"/>
        <v>6</v>
      </c>
      <c r="C3686" s="1">
        <f t="shared" si="286"/>
        <v>37184</v>
      </c>
      <c r="D3686" s="1">
        <f t="shared" si="287"/>
        <v>7700685</v>
      </c>
      <c r="F3686" s="1">
        <f t="shared" si="288"/>
        <v>7698827.2852126118</v>
      </c>
      <c r="H3686" s="5">
        <f t="shared" si="289"/>
        <v>2.4124019972096255E-4</v>
      </c>
    </row>
    <row r="3687" spans="1:8">
      <c r="A3687" s="3" t="s">
        <v>3731</v>
      </c>
      <c r="B3687" s="1">
        <f t="shared" si="285"/>
        <v>6</v>
      </c>
      <c r="C3687" s="1">
        <f t="shared" si="286"/>
        <v>37164</v>
      </c>
      <c r="D3687" s="1">
        <f t="shared" si="287"/>
        <v>7704438</v>
      </c>
      <c r="F3687" s="1">
        <f t="shared" si="288"/>
        <v>7702577.4174500722</v>
      </c>
      <c r="H3687" s="5">
        <f t="shared" si="289"/>
        <v>2.4149490850958321E-4</v>
      </c>
    </row>
    <row r="3688" spans="1:8">
      <c r="A3688" s="3" t="s">
        <v>3732</v>
      </c>
      <c r="B3688" s="1">
        <f t="shared" si="285"/>
        <v>6</v>
      </c>
      <c r="C3688" s="1">
        <f t="shared" si="286"/>
        <v>37144</v>
      </c>
      <c r="D3688" s="1">
        <f t="shared" si="287"/>
        <v>7708209</v>
      </c>
      <c r="F3688" s="1">
        <f t="shared" si="288"/>
        <v>7706329.1841525296</v>
      </c>
      <c r="H3688" s="5">
        <f t="shared" si="289"/>
        <v>2.4387193542240812E-4</v>
      </c>
    </row>
    <row r="3689" spans="1:8">
      <c r="A3689" s="3" t="s">
        <v>3733</v>
      </c>
      <c r="B3689" s="1">
        <f t="shared" si="285"/>
        <v>6</v>
      </c>
      <c r="C3689" s="1">
        <f t="shared" si="286"/>
        <v>37124</v>
      </c>
      <c r="D3689" s="1">
        <f t="shared" si="287"/>
        <v>7711962</v>
      </c>
      <c r="F3689" s="1">
        <f t="shared" si="288"/>
        <v>7710082.5869129989</v>
      </c>
      <c r="H3689" s="5">
        <f t="shared" si="289"/>
        <v>2.4370103055500926E-4</v>
      </c>
    </row>
    <row r="3690" spans="1:8">
      <c r="A3690" s="3" t="s">
        <v>3734</v>
      </c>
      <c r="B3690" s="1">
        <f t="shared" si="285"/>
        <v>6</v>
      </c>
      <c r="C3690" s="1">
        <f t="shared" si="286"/>
        <v>37104</v>
      </c>
      <c r="D3690" s="1">
        <f t="shared" si="287"/>
        <v>7715715</v>
      </c>
      <c r="F3690" s="1">
        <f t="shared" si="288"/>
        <v>7713837.627326902</v>
      </c>
      <c r="H3690" s="5">
        <f t="shared" si="289"/>
        <v>2.433180428642061E-4</v>
      </c>
    </row>
    <row r="3691" spans="1:8">
      <c r="A3691" s="3" t="s">
        <v>3735</v>
      </c>
      <c r="B3691" s="1">
        <f t="shared" si="285"/>
        <v>6</v>
      </c>
      <c r="C3691" s="1">
        <f t="shared" si="286"/>
        <v>37084</v>
      </c>
      <c r="D3691" s="1">
        <f t="shared" si="287"/>
        <v>7719487</v>
      </c>
      <c r="F3691" s="1">
        <f t="shared" si="288"/>
        <v>7717594.3069920857</v>
      </c>
      <c r="H3691" s="5">
        <f t="shared" si="289"/>
        <v>2.4518378072459343E-4</v>
      </c>
    </row>
    <row r="3692" spans="1:8">
      <c r="A3692" s="3" t="s">
        <v>3736</v>
      </c>
      <c r="B3692" s="1">
        <f t="shared" si="285"/>
        <v>6</v>
      </c>
      <c r="C3692" s="1">
        <f t="shared" si="286"/>
        <v>37064</v>
      </c>
      <c r="D3692" s="1">
        <f t="shared" si="287"/>
        <v>7723240</v>
      </c>
      <c r="F3692" s="1">
        <f t="shared" si="288"/>
        <v>7721352.6275088163</v>
      </c>
      <c r="H3692" s="5">
        <f t="shared" si="289"/>
        <v>2.443757401276784E-4</v>
      </c>
    </row>
    <row r="3693" spans="1:8">
      <c r="A3693" s="3" t="s">
        <v>3737</v>
      </c>
      <c r="B3693" s="1">
        <f t="shared" si="285"/>
        <v>6</v>
      </c>
      <c r="C3693" s="1">
        <f t="shared" si="286"/>
        <v>37044</v>
      </c>
      <c r="D3693" s="1">
        <f t="shared" si="287"/>
        <v>7727011</v>
      </c>
      <c r="F3693" s="1">
        <f t="shared" si="288"/>
        <v>7725112.5904797725</v>
      </c>
      <c r="H3693" s="5">
        <f t="shared" si="289"/>
        <v>2.456848476373933E-4</v>
      </c>
    </row>
    <row r="3694" spans="1:8">
      <c r="A3694" s="3" t="s">
        <v>3738</v>
      </c>
      <c r="B3694" s="1">
        <f t="shared" si="285"/>
        <v>6</v>
      </c>
      <c r="C3694" s="1">
        <f t="shared" si="286"/>
        <v>37024</v>
      </c>
      <c r="D3694" s="1">
        <f t="shared" si="287"/>
        <v>7730764</v>
      </c>
      <c r="F3694" s="1">
        <f t="shared" si="288"/>
        <v>7728874.1975100916</v>
      </c>
      <c r="H3694" s="5">
        <f t="shared" si="289"/>
        <v>2.4445222877175039E-4</v>
      </c>
    </row>
    <row r="3695" spans="1:8">
      <c r="A3695" s="3" t="s">
        <v>3739</v>
      </c>
      <c r="B3695" s="1">
        <f t="shared" si="285"/>
        <v>6</v>
      </c>
      <c r="C3695" s="1">
        <f t="shared" si="286"/>
        <v>37004</v>
      </c>
      <c r="D3695" s="1">
        <f t="shared" si="287"/>
        <v>7734517</v>
      </c>
      <c r="F3695" s="1">
        <f t="shared" si="288"/>
        <v>7732637.4502073228</v>
      </c>
      <c r="H3695" s="5">
        <f t="shared" si="289"/>
        <v>2.4300803691777574E-4</v>
      </c>
    </row>
    <row r="3696" spans="1:8">
      <c r="A3696" s="3" t="s">
        <v>3740</v>
      </c>
      <c r="B3696" s="1">
        <f t="shared" si="285"/>
        <v>6</v>
      </c>
      <c r="C3696" s="1">
        <f t="shared" si="286"/>
        <v>36984</v>
      </c>
      <c r="D3696" s="1">
        <f t="shared" si="287"/>
        <v>7738289</v>
      </c>
      <c r="F3696" s="1">
        <f t="shared" si="288"/>
        <v>7736402.3501814697</v>
      </c>
      <c r="H3696" s="5">
        <f t="shared" si="289"/>
        <v>2.4380710238791885E-4</v>
      </c>
    </row>
    <row r="3697" spans="1:8">
      <c r="A3697" s="3" t="s">
        <v>3741</v>
      </c>
      <c r="B3697" s="1">
        <f t="shared" si="285"/>
        <v>6</v>
      </c>
      <c r="C3697" s="1">
        <f t="shared" si="286"/>
        <v>36964</v>
      </c>
      <c r="D3697" s="1">
        <f t="shared" si="287"/>
        <v>7742042</v>
      </c>
      <c r="F3697" s="1">
        <f t="shared" si="288"/>
        <v>7740168.8990449887</v>
      </c>
      <c r="H3697" s="5">
        <f t="shared" si="289"/>
        <v>2.4193887801323257E-4</v>
      </c>
    </row>
    <row r="3698" spans="1:8">
      <c r="A3698" s="3" t="s">
        <v>3742</v>
      </c>
      <c r="B3698" s="1">
        <f t="shared" si="285"/>
        <v>6</v>
      </c>
      <c r="C3698" s="1">
        <f t="shared" si="286"/>
        <v>36944</v>
      </c>
      <c r="D3698" s="1">
        <f t="shared" si="287"/>
        <v>7745813</v>
      </c>
      <c r="F3698" s="1">
        <f t="shared" si="288"/>
        <v>7743937.0984127577</v>
      </c>
      <c r="H3698" s="5">
        <f t="shared" si="289"/>
        <v>2.4218265884320478E-4</v>
      </c>
    </row>
    <row r="3699" spans="1:8">
      <c r="A3699" s="3" t="s">
        <v>3743</v>
      </c>
      <c r="B3699" s="1">
        <f t="shared" si="285"/>
        <v>6</v>
      </c>
      <c r="C3699" s="1">
        <f t="shared" si="286"/>
        <v>36924</v>
      </c>
      <c r="D3699" s="1">
        <f t="shared" si="287"/>
        <v>7749566</v>
      </c>
      <c r="F3699" s="1">
        <f t="shared" si="288"/>
        <v>7747706.9499021573</v>
      </c>
      <c r="H3699" s="5">
        <f t="shared" si="289"/>
        <v>2.3989086586819193E-4</v>
      </c>
    </row>
    <row r="3700" spans="1:8">
      <c r="A3700" s="3" t="s">
        <v>3744</v>
      </c>
      <c r="B3700" s="1">
        <f t="shared" si="285"/>
        <v>6</v>
      </c>
      <c r="C3700" s="1">
        <f t="shared" si="286"/>
        <v>36904</v>
      </c>
      <c r="D3700" s="1">
        <f t="shared" si="287"/>
        <v>7753319</v>
      </c>
      <c r="F3700" s="1">
        <f t="shared" si="288"/>
        <v>7751478.4551329939</v>
      </c>
      <c r="H3700" s="5">
        <f t="shared" si="289"/>
        <v>2.373879969347489E-4</v>
      </c>
    </row>
    <row r="3701" spans="1:8">
      <c r="A3701" s="3" t="s">
        <v>3745</v>
      </c>
      <c r="B3701" s="1">
        <f t="shared" si="285"/>
        <v>6</v>
      </c>
      <c r="C3701" s="1">
        <f t="shared" si="286"/>
        <v>36884</v>
      </c>
      <c r="D3701" s="1">
        <f t="shared" si="287"/>
        <v>7757091</v>
      </c>
      <c r="F3701" s="1">
        <f t="shared" si="288"/>
        <v>7755251.6157275513</v>
      </c>
      <c r="H3701" s="5">
        <f t="shared" si="289"/>
        <v>2.3712294627570033E-4</v>
      </c>
    </row>
    <row r="3702" spans="1:8">
      <c r="A3702" s="3" t="s">
        <v>3746</v>
      </c>
      <c r="B3702" s="1">
        <f t="shared" si="285"/>
        <v>6</v>
      </c>
      <c r="C3702" s="1">
        <f t="shared" si="286"/>
        <v>36864</v>
      </c>
      <c r="D3702" s="1">
        <f t="shared" si="287"/>
        <v>7760844</v>
      </c>
      <c r="F3702" s="1">
        <f t="shared" si="288"/>
        <v>7759026.4333105888</v>
      </c>
      <c r="H3702" s="5">
        <f t="shared" si="289"/>
        <v>2.3419703957600207E-4</v>
      </c>
    </row>
    <row r="3703" spans="1:8">
      <c r="A3703" s="3" t="s">
        <v>3747</v>
      </c>
      <c r="B3703" s="1">
        <f t="shared" si="285"/>
        <v>6</v>
      </c>
      <c r="C3703" s="1">
        <f t="shared" si="286"/>
        <v>36844</v>
      </c>
      <c r="D3703" s="1">
        <f t="shared" si="287"/>
        <v>7764596</v>
      </c>
      <c r="F3703" s="1">
        <f t="shared" si="288"/>
        <v>7762802.9095093459</v>
      </c>
      <c r="H3703" s="5">
        <f t="shared" si="289"/>
        <v>2.3093158879793757E-4</v>
      </c>
    </row>
    <row r="3704" spans="1:8">
      <c r="A3704" s="3" t="s">
        <v>3748</v>
      </c>
      <c r="B3704" s="1">
        <f t="shared" si="285"/>
        <v>6</v>
      </c>
      <c r="C3704" s="1">
        <f t="shared" si="286"/>
        <v>36824</v>
      </c>
      <c r="D3704" s="1">
        <f t="shared" si="287"/>
        <v>7768368</v>
      </c>
      <c r="F3704" s="1">
        <f t="shared" si="288"/>
        <v>7766581.0459535373</v>
      </c>
      <c r="H3704" s="5">
        <f t="shared" si="289"/>
        <v>2.300295308438867E-4</v>
      </c>
    </row>
    <row r="3705" spans="1:8">
      <c r="A3705" s="3" t="s">
        <v>3749</v>
      </c>
      <c r="B3705" s="1">
        <f t="shared" si="285"/>
        <v>6</v>
      </c>
      <c r="C3705" s="1">
        <f t="shared" si="286"/>
        <v>36804</v>
      </c>
      <c r="D3705" s="1">
        <f t="shared" si="287"/>
        <v>7772121</v>
      </c>
      <c r="F3705" s="1">
        <f t="shared" si="288"/>
        <v>7770360.8442753712</v>
      </c>
      <c r="H3705" s="5">
        <f t="shared" si="289"/>
        <v>2.2647044798052276E-4</v>
      </c>
    </row>
    <row r="3706" spans="1:8">
      <c r="A3706" s="3" t="s">
        <v>3750</v>
      </c>
      <c r="B3706" s="1">
        <f t="shared" si="285"/>
        <v>6</v>
      </c>
      <c r="C3706" s="1">
        <f t="shared" si="286"/>
        <v>36784</v>
      </c>
      <c r="D3706" s="1">
        <f t="shared" si="287"/>
        <v>7775893</v>
      </c>
      <c r="F3706" s="1">
        <f t="shared" si="288"/>
        <v>7774142.3061095355</v>
      </c>
      <c r="H3706" s="5">
        <f t="shared" si="289"/>
        <v>2.251437732572313E-4</v>
      </c>
    </row>
    <row r="3707" spans="1:8">
      <c r="A3707" s="3" t="s">
        <v>3751</v>
      </c>
      <c r="B3707" s="1">
        <f t="shared" si="285"/>
        <v>6</v>
      </c>
      <c r="C3707" s="1">
        <f t="shared" si="286"/>
        <v>36764</v>
      </c>
      <c r="D3707" s="1">
        <f t="shared" si="287"/>
        <v>7779646</v>
      </c>
      <c r="F3707" s="1">
        <f t="shared" si="288"/>
        <v>7777925.433093233</v>
      </c>
      <c r="H3707" s="5">
        <f t="shared" si="289"/>
        <v>2.2116262189397383E-4</v>
      </c>
    </row>
    <row r="3708" spans="1:8">
      <c r="A3708" s="3" t="s">
        <v>3752</v>
      </c>
      <c r="B3708" s="1">
        <f t="shared" si="285"/>
        <v>6</v>
      </c>
      <c r="C3708" s="1">
        <f t="shared" si="286"/>
        <v>36744</v>
      </c>
      <c r="D3708" s="1">
        <f t="shared" si="287"/>
        <v>7783399</v>
      </c>
      <c r="F3708" s="1">
        <f t="shared" si="288"/>
        <v>7781710.2268661587</v>
      </c>
      <c r="H3708" s="5">
        <f t="shared" si="289"/>
        <v>2.1697116309228696E-4</v>
      </c>
    </row>
    <row r="3709" spans="1:8">
      <c r="A3709" s="3" t="s">
        <v>3753</v>
      </c>
      <c r="B3709" s="1">
        <f t="shared" si="285"/>
        <v>6</v>
      </c>
      <c r="C3709" s="1">
        <f t="shared" si="286"/>
        <v>36724</v>
      </c>
      <c r="D3709" s="1">
        <f t="shared" si="287"/>
        <v>7787170</v>
      </c>
      <c r="F3709" s="1">
        <f t="shared" si="288"/>
        <v>7785496.6890705256</v>
      </c>
      <c r="H3709" s="5">
        <f t="shared" si="289"/>
        <v>2.1488049310268312E-4</v>
      </c>
    </row>
    <row r="3710" spans="1:8">
      <c r="A3710" s="3" t="s">
        <v>3754</v>
      </c>
      <c r="B3710" s="1">
        <f t="shared" si="285"/>
        <v>6</v>
      </c>
      <c r="C3710" s="1">
        <f t="shared" si="286"/>
        <v>36704</v>
      </c>
      <c r="D3710" s="1">
        <f t="shared" si="287"/>
        <v>7790923</v>
      </c>
      <c r="F3710" s="1">
        <f t="shared" si="288"/>
        <v>7789284.8213510485</v>
      </c>
      <c r="H3710" s="5">
        <f t="shared" si="289"/>
        <v>2.1026759588709367E-4</v>
      </c>
    </row>
    <row r="3711" spans="1:8">
      <c r="A3711" s="3" t="s">
        <v>3755</v>
      </c>
      <c r="B3711" s="1">
        <f t="shared" si="285"/>
        <v>6</v>
      </c>
      <c r="C3711" s="1">
        <f t="shared" si="286"/>
        <v>36684</v>
      </c>
      <c r="D3711" s="1">
        <f t="shared" si="287"/>
        <v>7794695</v>
      </c>
      <c r="F3711" s="1">
        <f t="shared" si="288"/>
        <v>7793074.6253549652</v>
      </c>
      <c r="H3711" s="5">
        <f t="shared" si="289"/>
        <v>2.0788172533175225E-4</v>
      </c>
    </row>
    <row r="3712" spans="1:8">
      <c r="A3712" s="3" t="s">
        <v>3756</v>
      </c>
      <c r="B3712" s="1">
        <f t="shared" si="285"/>
        <v>6</v>
      </c>
      <c r="C3712" s="1">
        <f t="shared" si="286"/>
        <v>36664</v>
      </c>
      <c r="D3712" s="1">
        <f t="shared" si="287"/>
        <v>7798448</v>
      </c>
      <c r="F3712" s="1">
        <f t="shared" si="288"/>
        <v>7796866.1027320391</v>
      </c>
      <c r="H3712" s="5">
        <f t="shared" si="289"/>
        <v>2.028477035380557E-4</v>
      </c>
    </row>
    <row r="3713" spans="1:8">
      <c r="A3713" s="3" t="s">
        <v>3757</v>
      </c>
      <c r="B3713" s="1">
        <f t="shared" si="285"/>
        <v>6</v>
      </c>
      <c r="C3713" s="1">
        <f t="shared" si="286"/>
        <v>36644</v>
      </c>
      <c r="D3713" s="1">
        <f t="shared" si="287"/>
        <v>7802201</v>
      </c>
      <c r="F3713" s="1">
        <f t="shared" si="288"/>
        <v>7800659.2551345648</v>
      </c>
      <c r="H3713" s="5">
        <f t="shared" si="289"/>
        <v>1.9760383838293523E-4</v>
      </c>
    </row>
    <row r="3714" spans="1:8">
      <c r="A3714" s="3" t="s">
        <v>3758</v>
      </c>
      <c r="B3714" s="1">
        <f t="shared" si="285"/>
        <v>6</v>
      </c>
      <c r="C3714" s="1">
        <f t="shared" si="286"/>
        <v>36624</v>
      </c>
      <c r="D3714" s="1">
        <f t="shared" si="287"/>
        <v>7805972</v>
      </c>
      <c r="F3714" s="1">
        <f t="shared" si="288"/>
        <v>7804454.0842173649</v>
      </c>
      <c r="H3714" s="5">
        <f t="shared" si="289"/>
        <v>1.9445570425247492E-4</v>
      </c>
    </row>
    <row r="3715" spans="1:8">
      <c r="A3715" s="3" t="s">
        <v>3759</v>
      </c>
      <c r="B3715" s="1">
        <f t="shared" si="285"/>
        <v>6</v>
      </c>
      <c r="C3715" s="1">
        <f t="shared" si="286"/>
        <v>36604</v>
      </c>
      <c r="D3715" s="1">
        <f t="shared" si="287"/>
        <v>7809725</v>
      </c>
      <c r="F3715" s="1">
        <f t="shared" si="288"/>
        <v>7808250.5916378088</v>
      </c>
      <c r="H3715" s="5">
        <f t="shared" si="289"/>
        <v>1.8879132904054503E-4</v>
      </c>
    </row>
    <row r="3716" spans="1:8">
      <c r="A3716" s="3" t="s">
        <v>3760</v>
      </c>
      <c r="B3716" s="1">
        <f t="shared" ref="B3716:B3779" si="290">IF(ISERROR(SEARCH(" ",A3716)), 0, SEARCH(" ",A3716))</f>
        <v>6</v>
      </c>
      <c r="C3716" s="1">
        <f t="shared" ref="C3716:C3779" si="291">IF(0=B3716,-1,LEFT(A3716,B3716-1)+0)</f>
        <v>36584</v>
      </c>
      <c r="D3716" s="1">
        <f t="shared" ref="D3716:D3779" si="292">IF(B3716=0,-1,RIGHT(A3716,LEN(A3716)-B3716)+0)</f>
        <v>7813478</v>
      </c>
      <c r="F3716" s="1">
        <f t="shared" ref="F3716:F3779" si="293">IF(C3716&lt;0,443300000,44330*(1-POWER(C3716/$A$1,1/5.255))*1000)</f>
        <v>7812048.7790558031</v>
      </c>
      <c r="H3716" s="5">
        <f t="shared" ref="H3716:H3779" si="294">IF(D3716&gt;0,ABS((F3716-D3716)/D3716),0)</f>
        <v>1.8291738252759106E-4</v>
      </c>
    </row>
    <row r="3717" spans="1:8">
      <c r="A3717" s="3" t="s">
        <v>3761</v>
      </c>
      <c r="B3717" s="1">
        <f t="shared" si="290"/>
        <v>6</v>
      </c>
      <c r="C3717" s="1">
        <f t="shared" si="291"/>
        <v>36564</v>
      </c>
      <c r="D3717" s="1">
        <f t="shared" si="292"/>
        <v>7817250</v>
      </c>
      <c r="F3717" s="1">
        <f t="shared" si="293"/>
        <v>7815848.6481338097</v>
      </c>
      <c r="H3717" s="5">
        <f t="shared" si="294"/>
        <v>1.792640463321912E-4</v>
      </c>
    </row>
    <row r="3718" spans="1:8">
      <c r="A3718" s="3" t="s">
        <v>3762</v>
      </c>
      <c r="B3718" s="1">
        <f t="shared" si="290"/>
        <v>6</v>
      </c>
      <c r="C3718" s="1">
        <f t="shared" si="291"/>
        <v>36544</v>
      </c>
      <c r="D3718" s="1">
        <f t="shared" si="292"/>
        <v>7821003</v>
      </c>
      <c r="F3718" s="1">
        <f t="shared" si="293"/>
        <v>7819650.2005368434</v>
      </c>
      <c r="H3718" s="5">
        <f t="shared" si="294"/>
        <v>1.7297007342365305E-4</v>
      </c>
    </row>
    <row r="3719" spans="1:8">
      <c r="A3719" s="3" t="s">
        <v>3763</v>
      </c>
      <c r="B3719" s="1">
        <f t="shared" si="290"/>
        <v>6</v>
      </c>
      <c r="C3719" s="1">
        <f t="shared" si="291"/>
        <v>36524</v>
      </c>
      <c r="D3719" s="1">
        <f t="shared" si="292"/>
        <v>7824774</v>
      </c>
      <c r="F3719" s="1">
        <f t="shared" si="293"/>
        <v>7823453.4379324885</v>
      </c>
      <c r="H3719" s="5">
        <f t="shared" si="294"/>
        <v>1.6876679984770059E-4</v>
      </c>
    </row>
    <row r="3720" spans="1:8">
      <c r="A3720" s="3" t="s">
        <v>3764</v>
      </c>
      <c r="B3720" s="1">
        <f t="shared" si="290"/>
        <v>6</v>
      </c>
      <c r="C3720" s="1">
        <f t="shared" si="291"/>
        <v>36504</v>
      </c>
      <c r="D3720" s="1">
        <f t="shared" si="292"/>
        <v>7828527</v>
      </c>
      <c r="F3720" s="1">
        <f t="shared" si="293"/>
        <v>7827258.3619908802</v>
      </c>
      <c r="H3720" s="5">
        <f t="shared" si="294"/>
        <v>1.6205322011660417E-4</v>
      </c>
    </row>
    <row r="3721" spans="1:8">
      <c r="A3721" s="3" t="s">
        <v>3765</v>
      </c>
      <c r="B3721" s="1">
        <f t="shared" si="290"/>
        <v>6</v>
      </c>
      <c r="C3721" s="1">
        <f t="shared" si="291"/>
        <v>36484</v>
      </c>
      <c r="D3721" s="1">
        <f t="shared" si="292"/>
        <v>7832280</v>
      </c>
      <c r="F3721" s="1">
        <f t="shared" si="293"/>
        <v>7831064.9743847372</v>
      </c>
      <c r="H3721" s="5">
        <f t="shared" si="294"/>
        <v>1.5513051311531241E-4</v>
      </c>
    </row>
    <row r="3722" spans="1:8">
      <c r="A3722" s="3" t="s">
        <v>3766</v>
      </c>
      <c r="B3722" s="1">
        <f t="shared" si="290"/>
        <v>6</v>
      </c>
      <c r="C3722" s="1">
        <f t="shared" si="291"/>
        <v>36464</v>
      </c>
      <c r="D3722" s="1">
        <f t="shared" si="292"/>
        <v>7836052</v>
      </c>
      <c r="F3722" s="1">
        <f t="shared" si="293"/>
        <v>7834873.2767893486</v>
      </c>
      <c r="H3722" s="5">
        <f t="shared" si="294"/>
        <v>1.5042309707125826E-4</v>
      </c>
    </row>
    <row r="3723" spans="1:8">
      <c r="A3723" s="3" t="s">
        <v>3767</v>
      </c>
      <c r="B3723" s="1">
        <f t="shared" si="290"/>
        <v>6</v>
      </c>
      <c r="C3723" s="1">
        <f t="shared" si="291"/>
        <v>36444</v>
      </c>
      <c r="D3723" s="1">
        <f t="shared" si="292"/>
        <v>7839805</v>
      </c>
      <c r="F3723" s="1">
        <f t="shared" si="293"/>
        <v>7838683.2708825935</v>
      </c>
      <c r="H3723" s="5">
        <f t="shared" si="294"/>
        <v>1.4308125232790001E-4</v>
      </c>
    </row>
    <row r="3724" spans="1:8">
      <c r="A3724" s="3" t="s">
        <v>3768</v>
      </c>
      <c r="B3724" s="1">
        <f t="shared" si="290"/>
        <v>6</v>
      </c>
      <c r="C3724" s="1">
        <f t="shared" si="291"/>
        <v>36424</v>
      </c>
      <c r="D3724" s="1">
        <f t="shared" si="292"/>
        <v>7843576</v>
      </c>
      <c r="F3724" s="1">
        <f t="shared" si="293"/>
        <v>7842494.9583449326</v>
      </c>
      <c r="H3724" s="5">
        <f t="shared" si="294"/>
        <v>1.3782510108493299E-4</v>
      </c>
    </row>
    <row r="3725" spans="1:8">
      <c r="A3725" s="3" t="s">
        <v>3769</v>
      </c>
      <c r="B3725" s="1">
        <f t="shared" si="290"/>
        <v>6</v>
      </c>
      <c r="C3725" s="1">
        <f t="shared" si="291"/>
        <v>36404</v>
      </c>
      <c r="D3725" s="1">
        <f t="shared" si="292"/>
        <v>7847329</v>
      </c>
      <c r="F3725" s="1">
        <f t="shared" si="293"/>
        <v>7846308.3408594178</v>
      </c>
      <c r="H3725" s="5">
        <f t="shared" si="294"/>
        <v>1.3006452776252869E-4</v>
      </c>
    </row>
    <row r="3726" spans="1:8">
      <c r="A3726" s="3" t="s">
        <v>3770</v>
      </c>
      <c r="B3726" s="1">
        <f t="shared" si="290"/>
        <v>6</v>
      </c>
      <c r="C3726" s="1">
        <f t="shared" si="291"/>
        <v>36384</v>
      </c>
      <c r="D3726" s="1">
        <f t="shared" si="292"/>
        <v>7851082</v>
      </c>
      <c r="F3726" s="1">
        <f t="shared" si="293"/>
        <v>7850123.4201117083</v>
      </c>
      <c r="H3726" s="5">
        <f t="shared" si="294"/>
        <v>1.2209525875435474E-4</v>
      </c>
    </row>
    <row r="3727" spans="1:8">
      <c r="A3727" s="3" t="s">
        <v>3771</v>
      </c>
      <c r="B3727" s="1">
        <f t="shared" si="290"/>
        <v>6</v>
      </c>
      <c r="C3727" s="1">
        <f t="shared" si="291"/>
        <v>36364</v>
      </c>
      <c r="D3727" s="1">
        <f t="shared" si="292"/>
        <v>7854854</v>
      </c>
      <c r="F3727" s="1">
        <f t="shared" si="293"/>
        <v>7853940.1977900583</v>
      </c>
      <c r="H3727" s="5">
        <f t="shared" si="294"/>
        <v>1.1633598917836924E-4</v>
      </c>
    </row>
    <row r="3728" spans="1:8">
      <c r="A3728" s="3" t="s">
        <v>3772</v>
      </c>
      <c r="B3728" s="1">
        <f t="shared" si="290"/>
        <v>6</v>
      </c>
      <c r="C3728" s="1">
        <f t="shared" si="291"/>
        <v>36344</v>
      </c>
      <c r="D3728" s="1">
        <f t="shared" si="292"/>
        <v>7858607</v>
      </c>
      <c r="F3728" s="1">
        <f t="shared" si="293"/>
        <v>7857758.6755853361</v>
      </c>
      <c r="H3728" s="5">
        <f t="shared" si="294"/>
        <v>1.0794844616405276E-4</v>
      </c>
    </row>
    <row r="3729" spans="1:8">
      <c r="A3729" s="3" t="s">
        <v>3773</v>
      </c>
      <c r="B3729" s="1">
        <f t="shared" si="290"/>
        <v>6</v>
      </c>
      <c r="C3729" s="1">
        <f t="shared" si="291"/>
        <v>36324</v>
      </c>
      <c r="D3729" s="1">
        <f t="shared" si="292"/>
        <v>7862359</v>
      </c>
      <c r="F3729" s="1">
        <f t="shared" si="293"/>
        <v>7861578.8551910194</v>
      </c>
      <c r="H3729" s="5">
        <f t="shared" si="294"/>
        <v>9.9225284546360229E-5</v>
      </c>
    </row>
    <row r="3730" spans="1:8">
      <c r="A3730" s="3" t="s">
        <v>3774</v>
      </c>
      <c r="B3730" s="1">
        <f t="shared" si="290"/>
        <v>6</v>
      </c>
      <c r="C3730" s="1">
        <f t="shared" si="291"/>
        <v>36304</v>
      </c>
      <c r="D3730" s="1">
        <f t="shared" si="292"/>
        <v>7866131</v>
      </c>
      <c r="F3730" s="1">
        <f t="shared" si="293"/>
        <v>7865400.7383032236</v>
      </c>
      <c r="H3730" s="5">
        <f t="shared" si="294"/>
        <v>9.2836198224562392E-5</v>
      </c>
    </row>
    <row r="3731" spans="1:8">
      <c r="A3731" s="3" t="s">
        <v>3775</v>
      </c>
      <c r="B3731" s="1">
        <f t="shared" si="290"/>
        <v>6</v>
      </c>
      <c r="C3731" s="1">
        <f t="shared" si="291"/>
        <v>36284</v>
      </c>
      <c r="D3731" s="1">
        <f t="shared" si="292"/>
        <v>7869884</v>
      </c>
      <c r="F3731" s="1">
        <f t="shared" si="293"/>
        <v>7869224.3266206635</v>
      </c>
      <c r="H3731" s="5">
        <f t="shared" si="294"/>
        <v>8.3822503525653462E-5</v>
      </c>
    </row>
    <row r="3732" spans="1:8">
      <c r="A3732" s="3" t="s">
        <v>3776</v>
      </c>
      <c r="B3732" s="1">
        <f t="shared" si="290"/>
        <v>6</v>
      </c>
      <c r="C3732" s="1">
        <f t="shared" si="291"/>
        <v>36264</v>
      </c>
      <c r="D3732" s="1">
        <f t="shared" si="292"/>
        <v>7873656</v>
      </c>
      <c r="F3732" s="1">
        <f t="shared" si="293"/>
        <v>7873049.6218447043</v>
      </c>
      <c r="H3732" s="5">
        <f t="shared" si="294"/>
        <v>7.7013544317371384E-5</v>
      </c>
    </row>
    <row r="3733" spans="1:8">
      <c r="A3733" s="3" t="s">
        <v>3777</v>
      </c>
      <c r="B3733" s="1">
        <f t="shared" si="290"/>
        <v>6</v>
      </c>
      <c r="C3733" s="1">
        <f t="shared" si="291"/>
        <v>36244</v>
      </c>
      <c r="D3733" s="1">
        <f t="shared" si="292"/>
        <v>7877409</v>
      </c>
      <c r="F3733" s="1">
        <f t="shared" si="293"/>
        <v>7876876.6256793458</v>
      </c>
      <c r="H3733" s="5">
        <f t="shared" si="294"/>
        <v>6.7582414554607809E-5</v>
      </c>
    </row>
    <row r="3734" spans="1:8">
      <c r="A3734" s="3" t="s">
        <v>3778</v>
      </c>
      <c r="B3734" s="1">
        <f t="shared" si="290"/>
        <v>6</v>
      </c>
      <c r="C3734" s="1">
        <f t="shared" si="291"/>
        <v>36224</v>
      </c>
      <c r="D3734" s="1">
        <f t="shared" si="292"/>
        <v>7881161</v>
      </c>
      <c r="F3734" s="1">
        <f t="shared" si="293"/>
        <v>7880705.3398312284</v>
      </c>
      <c r="H3734" s="5">
        <f t="shared" si="294"/>
        <v>5.7816376136920943E-5</v>
      </c>
    </row>
    <row r="3735" spans="1:8">
      <c r="A3735" s="3" t="s">
        <v>3779</v>
      </c>
      <c r="B3735" s="1">
        <f t="shared" si="290"/>
        <v>6</v>
      </c>
      <c r="C3735" s="1">
        <f t="shared" si="291"/>
        <v>36204</v>
      </c>
      <c r="D3735" s="1">
        <f t="shared" si="292"/>
        <v>7884933</v>
      </c>
      <c r="F3735" s="1">
        <f t="shared" si="293"/>
        <v>7884535.7660096334</v>
      </c>
      <c r="H3735" s="5">
        <f t="shared" si="294"/>
        <v>5.0378866930964493E-5</v>
      </c>
    </row>
    <row r="3736" spans="1:8">
      <c r="A3736" s="3" t="s">
        <v>3780</v>
      </c>
      <c r="B3736" s="1">
        <f t="shared" si="290"/>
        <v>6</v>
      </c>
      <c r="C3736" s="1">
        <f t="shared" si="291"/>
        <v>36184</v>
      </c>
      <c r="D3736" s="1">
        <f t="shared" si="292"/>
        <v>7888686</v>
      </c>
      <c r="F3736" s="1">
        <f t="shared" si="293"/>
        <v>7888367.905926507</v>
      </c>
      <c r="H3736" s="5">
        <f t="shared" si="294"/>
        <v>4.0322820998710515E-5</v>
      </c>
    </row>
    <row r="3737" spans="1:8">
      <c r="A3737" s="3" t="s">
        <v>3781</v>
      </c>
      <c r="B3737" s="1">
        <f t="shared" si="290"/>
        <v>6</v>
      </c>
      <c r="C3737" s="1">
        <f t="shared" si="291"/>
        <v>36164</v>
      </c>
      <c r="D3737" s="1">
        <f t="shared" si="292"/>
        <v>7892458</v>
      </c>
      <c r="F3737" s="1">
        <f t="shared" si="293"/>
        <v>7892201.7612964539</v>
      </c>
      <c r="H3737" s="5">
        <f t="shared" si="294"/>
        <v>3.2466273947370292E-5</v>
      </c>
    </row>
    <row r="3738" spans="1:8">
      <c r="A3738" s="3" t="s">
        <v>3782</v>
      </c>
      <c r="B3738" s="1">
        <f t="shared" si="290"/>
        <v>6</v>
      </c>
      <c r="C3738" s="1">
        <f t="shared" si="291"/>
        <v>36144</v>
      </c>
      <c r="D3738" s="1">
        <f t="shared" si="292"/>
        <v>7896211</v>
      </c>
      <c r="F3738" s="1">
        <f t="shared" si="293"/>
        <v>7896037.3338367278</v>
      </c>
      <c r="H3738" s="5">
        <f t="shared" si="294"/>
        <v>2.1993607221517305E-5</v>
      </c>
    </row>
    <row r="3739" spans="1:8">
      <c r="A3739" s="3" t="s">
        <v>3783</v>
      </c>
      <c r="B3739" s="1">
        <f t="shared" si="290"/>
        <v>6</v>
      </c>
      <c r="C3739" s="1">
        <f t="shared" si="291"/>
        <v>36124</v>
      </c>
      <c r="D3739" s="1">
        <f t="shared" si="292"/>
        <v>7899963</v>
      </c>
      <c r="F3739" s="1">
        <f t="shared" si="293"/>
        <v>7899874.6252672747</v>
      </c>
      <c r="H3739" s="5">
        <f t="shared" si="294"/>
        <v>1.1186727422055299E-5</v>
      </c>
    </row>
    <row r="3740" spans="1:8">
      <c r="A3740" s="3" t="s">
        <v>3784</v>
      </c>
      <c r="B3740" s="1">
        <f t="shared" si="290"/>
        <v>6</v>
      </c>
      <c r="C3740" s="1">
        <f t="shared" si="291"/>
        <v>36104</v>
      </c>
      <c r="D3740" s="1">
        <f t="shared" si="292"/>
        <v>7903735</v>
      </c>
      <c r="F3740" s="1">
        <f t="shared" si="293"/>
        <v>7903713.6373107033</v>
      </c>
      <c r="H3740" s="5">
        <f t="shared" si="294"/>
        <v>2.7028600145013668E-6</v>
      </c>
    </row>
    <row r="3741" spans="1:8">
      <c r="A3741" s="3" t="s">
        <v>3785</v>
      </c>
      <c r="B3741" s="1">
        <f t="shared" si="290"/>
        <v>6</v>
      </c>
      <c r="C3741" s="1">
        <f t="shared" si="291"/>
        <v>36084</v>
      </c>
      <c r="D3741" s="1">
        <f t="shared" si="292"/>
        <v>7907636</v>
      </c>
      <c r="F3741" s="1">
        <f t="shared" si="293"/>
        <v>7907554.3716923082</v>
      </c>
      <c r="H3741" s="5">
        <f t="shared" si="294"/>
        <v>1.0322719418518412E-5</v>
      </c>
    </row>
    <row r="3742" spans="1:8">
      <c r="A3742" s="3" t="s">
        <v>3786</v>
      </c>
      <c r="B3742" s="1">
        <f t="shared" si="290"/>
        <v>6</v>
      </c>
      <c r="C3742" s="1">
        <f t="shared" si="291"/>
        <v>36064</v>
      </c>
      <c r="D3742" s="1">
        <f t="shared" si="292"/>
        <v>7911552</v>
      </c>
      <c r="F3742" s="1">
        <f t="shared" si="293"/>
        <v>7911396.8301400691</v>
      </c>
      <c r="H3742" s="5">
        <f t="shared" si="294"/>
        <v>1.9613074644630144E-5</v>
      </c>
    </row>
    <row r="3743" spans="1:8">
      <c r="A3743" s="3" t="s">
        <v>3787</v>
      </c>
      <c r="B3743" s="1">
        <f t="shared" si="290"/>
        <v>6</v>
      </c>
      <c r="C3743" s="1">
        <f t="shared" si="291"/>
        <v>36044</v>
      </c>
      <c r="D3743" s="1">
        <f t="shared" si="292"/>
        <v>7915488</v>
      </c>
      <c r="F3743" s="1">
        <f t="shared" si="293"/>
        <v>7915241.0143846627</v>
      </c>
      <c r="H3743" s="5">
        <f t="shared" si="294"/>
        <v>3.1202828598472703E-5</v>
      </c>
    </row>
    <row r="3744" spans="1:8">
      <c r="A3744" s="3" t="s">
        <v>3788</v>
      </c>
      <c r="B3744" s="1">
        <f t="shared" si="290"/>
        <v>6</v>
      </c>
      <c r="C3744" s="1">
        <f t="shared" si="291"/>
        <v>36024</v>
      </c>
      <c r="D3744" s="1">
        <f t="shared" si="292"/>
        <v>7919403</v>
      </c>
      <c r="F3744" s="1">
        <f t="shared" si="293"/>
        <v>7919086.9261594601</v>
      </c>
      <c r="H3744" s="5">
        <f t="shared" si="294"/>
        <v>3.9911321666532499E-5</v>
      </c>
    </row>
    <row r="3745" spans="1:8">
      <c r="A3745" s="3" t="s">
        <v>3789</v>
      </c>
      <c r="B3745" s="1">
        <f t="shared" si="290"/>
        <v>6</v>
      </c>
      <c r="C3745" s="1">
        <f t="shared" si="291"/>
        <v>36004</v>
      </c>
      <c r="D3745" s="1">
        <f t="shared" si="292"/>
        <v>7923339</v>
      </c>
      <c r="F3745" s="1">
        <f t="shared" si="293"/>
        <v>7922934.5672005415</v>
      </c>
      <c r="H3745" s="5">
        <f t="shared" si="294"/>
        <v>5.1043228045462111E-5</v>
      </c>
    </row>
    <row r="3746" spans="1:8">
      <c r="A3746" s="3" t="s">
        <v>3790</v>
      </c>
      <c r="B3746" s="1">
        <f t="shared" si="290"/>
        <v>6</v>
      </c>
      <c r="C3746" s="1">
        <f t="shared" si="291"/>
        <v>35984</v>
      </c>
      <c r="D3746" s="1">
        <f t="shared" si="292"/>
        <v>7927255</v>
      </c>
      <c r="F3746" s="1">
        <f t="shared" si="293"/>
        <v>7926783.9392466936</v>
      </c>
      <c r="H3746" s="5">
        <f t="shared" si="294"/>
        <v>5.9422934333053995E-5</v>
      </c>
    </row>
    <row r="3747" spans="1:8">
      <c r="A3747" s="3" t="s">
        <v>3791</v>
      </c>
      <c r="B3747" s="1">
        <f t="shared" si="290"/>
        <v>6</v>
      </c>
      <c r="C3747" s="1">
        <f t="shared" si="291"/>
        <v>35964</v>
      </c>
      <c r="D3747" s="1">
        <f t="shared" si="292"/>
        <v>7931170</v>
      </c>
      <c r="F3747" s="1">
        <f t="shared" si="293"/>
        <v>7930635.0440394199</v>
      </c>
      <c r="H3747" s="5">
        <f t="shared" si="294"/>
        <v>6.7449816430633532E-5</v>
      </c>
    </row>
    <row r="3748" spans="1:8">
      <c r="A3748" s="3" t="s">
        <v>3792</v>
      </c>
      <c r="B3748" s="1">
        <f t="shared" si="290"/>
        <v>6</v>
      </c>
      <c r="C3748" s="1">
        <f t="shared" si="291"/>
        <v>35944</v>
      </c>
      <c r="D3748" s="1">
        <f t="shared" si="292"/>
        <v>7935106</v>
      </c>
      <c r="F3748" s="1">
        <f t="shared" si="293"/>
        <v>7934487.8833229449</v>
      </c>
      <c r="H3748" s="5">
        <f t="shared" si="294"/>
        <v>7.789646125144836E-5</v>
      </c>
    </row>
    <row r="3749" spans="1:8">
      <c r="A3749" s="3" t="s">
        <v>3793</v>
      </c>
      <c r="B3749" s="1">
        <f t="shared" si="290"/>
        <v>6</v>
      </c>
      <c r="C3749" s="1">
        <f t="shared" si="291"/>
        <v>35924</v>
      </c>
      <c r="D3749" s="1">
        <f t="shared" si="292"/>
        <v>7939022</v>
      </c>
      <c r="F3749" s="1">
        <f t="shared" si="293"/>
        <v>7938342.4588442259</v>
      </c>
      <c r="H3749" s="5">
        <f t="shared" si="294"/>
        <v>8.5595071505551476E-5</v>
      </c>
    </row>
    <row r="3750" spans="1:8">
      <c r="A3750" s="3" t="s">
        <v>3794</v>
      </c>
      <c r="B3750" s="1">
        <f t="shared" si="290"/>
        <v>6</v>
      </c>
      <c r="C3750" s="1">
        <f t="shared" si="291"/>
        <v>35904</v>
      </c>
      <c r="D3750" s="1">
        <f t="shared" si="292"/>
        <v>7942957</v>
      </c>
      <c r="F3750" s="1">
        <f t="shared" si="293"/>
        <v>7942198.7723529451</v>
      </c>
      <c r="H3750" s="5">
        <f t="shared" si="294"/>
        <v>9.5459115170199273E-5</v>
      </c>
    </row>
    <row r="3751" spans="1:8">
      <c r="A3751" s="3" t="s">
        <v>3795</v>
      </c>
      <c r="B3751" s="1">
        <f t="shared" si="290"/>
        <v>6</v>
      </c>
      <c r="C3751" s="1">
        <f t="shared" si="291"/>
        <v>35884</v>
      </c>
      <c r="D3751" s="1">
        <f t="shared" si="292"/>
        <v>7946873</v>
      </c>
      <c r="F3751" s="1">
        <f t="shared" si="293"/>
        <v>7946056.8256015303</v>
      </c>
      <c r="H3751" s="5">
        <f t="shared" si="294"/>
        <v>1.027038431933842E-4</v>
      </c>
    </row>
    <row r="3752" spans="1:8">
      <c r="A3752" s="3" t="s">
        <v>3796</v>
      </c>
      <c r="B3752" s="1">
        <f t="shared" si="290"/>
        <v>6</v>
      </c>
      <c r="C3752" s="1">
        <f t="shared" si="291"/>
        <v>35864</v>
      </c>
      <c r="D3752" s="1">
        <f t="shared" si="292"/>
        <v>7950789</v>
      </c>
      <c r="F3752" s="1">
        <f t="shared" si="293"/>
        <v>7949916.6203451511</v>
      </c>
      <c r="H3752" s="5">
        <f t="shared" si="294"/>
        <v>1.0972240048741679E-4</v>
      </c>
    </row>
    <row r="3753" spans="1:8">
      <c r="A3753" s="3" t="s">
        <v>3797</v>
      </c>
      <c r="B3753" s="1">
        <f t="shared" si="290"/>
        <v>6</v>
      </c>
      <c r="C3753" s="1">
        <f t="shared" si="291"/>
        <v>35844</v>
      </c>
      <c r="D3753" s="1">
        <f t="shared" si="292"/>
        <v>7954724</v>
      </c>
      <c r="F3753" s="1">
        <f t="shared" si="293"/>
        <v>7953778.15834173</v>
      </c>
      <c r="H3753" s="5">
        <f t="shared" si="294"/>
        <v>1.1890313960232769E-4</v>
      </c>
    </row>
    <row r="3754" spans="1:8">
      <c r="A3754" s="3" t="s">
        <v>3798</v>
      </c>
      <c r="B3754" s="1">
        <f t="shared" si="290"/>
        <v>6</v>
      </c>
      <c r="C3754" s="1">
        <f t="shared" si="291"/>
        <v>35824</v>
      </c>
      <c r="D3754" s="1">
        <f t="shared" si="292"/>
        <v>7958640</v>
      </c>
      <c r="F3754" s="1">
        <f t="shared" si="293"/>
        <v>7957641.4413519427</v>
      </c>
      <c r="H3754" s="5">
        <f t="shared" si="294"/>
        <v>1.2546850316854161E-4</v>
      </c>
    </row>
    <row r="3755" spans="1:8">
      <c r="A3755" s="3" t="s">
        <v>3799</v>
      </c>
      <c r="B3755" s="1">
        <f t="shared" si="290"/>
        <v>6</v>
      </c>
      <c r="C3755" s="1">
        <f t="shared" si="291"/>
        <v>35804</v>
      </c>
      <c r="D3755" s="1">
        <f t="shared" si="292"/>
        <v>7962556</v>
      </c>
      <c r="F3755" s="1">
        <f t="shared" si="293"/>
        <v>7961506.4711392336</v>
      </c>
      <c r="H3755" s="5">
        <f t="shared" si="294"/>
        <v>1.3180803510410985E-4</v>
      </c>
    </row>
    <row r="3756" spans="1:8">
      <c r="A3756" s="3" t="s">
        <v>3800</v>
      </c>
      <c r="B3756" s="1">
        <f t="shared" si="290"/>
        <v>6</v>
      </c>
      <c r="C3756" s="1">
        <f t="shared" si="291"/>
        <v>35784</v>
      </c>
      <c r="D3756" s="1">
        <f t="shared" si="292"/>
        <v>7966491</v>
      </c>
      <c r="F3756" s="1">
        <f t="shared" si="293"/>
        <v>7965373.2494698092</v>
      </c>
      <c r="H3756" s="5">
        <f t="shared" si="294"/>
        <v>1.4030650761932272E-4</v>
      </c>
    </row>
    <row r="3757" spans="1:8">
      <c r="A3757" s="3" t="s">
        <v>3801</v>
      </c>
      <c r="B3757" s="1">
        <f t="shared" si="290"/>
        <v>6</v>
      </c>
      <c r="C3757" s="1">
        <f t="shared" si="291"/>
        <v>35764</v>
      </c>
      <c r="D3757" s="1">
        <f t="shared" si="292"/>
        <v>7970407</v>
      </c>
      <c r="F3757" s="1">
        <f t="shared" si="293"/>
        <v>7969241.7781126481</v>
      </c>
      <c r="H3757" s="5">
        <f t="shared" si="294"/>
        <v>1.4619352403860242E-4</v>
      </c>
    </row>
    <row r="3758" spans="1:8">
      <c r="A3758" s="3" t="s">
        <v>3802</v>
      </c>
      <c r="B3758" s="1">
        <f t="shared" si="290"/>
        <v>6</v>
      </c>
      <c r="C3758" s="1">
        <f t="shared" si="291"/>
        <v>35744</v>
      </c>
      <c r="D3758" s="1">
        <f t="shared" si="292"/>
        <v>7974343</v>
      </c>
      <c r="F3758" s="1">
        <f t="shared" si="293"/>
        <v>7973112.0588395214</v>
      </c>
      <c r="H3758" s="5">
        <f t="shared" si="294"/>
        <v>1.5436270555187168E-4</v>
      </c>
    </row>
    <row r="3759" spans="1:8">
      <c r="A3759" s="3" t="s">
        <v>3803</v>
      </c>
      <c r="B3759" s="1">
        <f t="shared" si="290"/>
        <v>6</v>
      </c>
      <c r="C3759" s="1">
        <f t="shared" si="291"/>
        <v>35724</v>
      </c>
      <c r="D3759" s="1">
        <f t="shared" si="292"/>
        <v>7978259</v>
      </c>
      <c r="F3759" s="1">
        <f t="shared" si="293"/>
        <v>7976984.0934249638</v>
      </c>
      <c r="H3759" s="5">
        <f t="shared" si="294"/>
        <v>1.5979759180997197E-4</v>
      </c>
    </row>
    <row r="3760" spans="1:8">
      <c r="A3760" s="3" t="s">
        <v>3804</v>
      </c>
      <c r="B3760" s="1">
        <f t="shared" si="290"/>
        <v>6</v>
      </c>
      <c r="C3760" s="1">
        <f t="shared" si="291"/>
        <v>35704</v>
      </c>
      <c r="D3760" s="1">
        <f t="shared" si="292"/>
        <v>7982174</v>
      </c>
      <c r="F3760" s="1">
        <f t="shared" si="293"/>
        <v>7980857.8836463345</v>
      </c>
      <c r="H3760" s="5">
        <f t="shared" si="294"/>
        <v>1.6488194239632943E-4</v>
      </c>
    </row>
    <row r="3761" spans="1:8">
      <c r="A3761" s="3" t="s">
        <v>3805</v>
      </c>
      <c r="B3761" s="1">
        <f t="shared" si="290"/>
        <v>6</v>
      </c>
      <c r="C3761" s="1">
        <f t="shared" si="291"/>
        <v>35684</v>
      </c>
      <c r="D3761" s="1">
        <f t="shared" si="292"/>
        <v>7986110</v>
      </c>
      <c r="F3761" s="1">
        <f t="shared" si="293"/>
        <v>7984733.4312837636</v>
      </c>
      <c r="H3761" s="5">
        <f t="shared" si="294"/>
        <v>1.7237036758025999E-4</v>
      </c>
    </row>
    <row r="3762" spans="1:8">
      <c r="A3762" s="3" t="s">
        <v>3806</v>
      </c>
      <c r="B3762" s="1">
        <f t="shared" si="290"/>
        <v>6</v>
      </c>
      <c r="C3762" s="1">
        <f t="shared" si="291"/>
        <v>35664</v>
      </c>
      <c r="D3762" s="1">
        <f t="shared" si="292"/>
        <v>7990026</v>
      </c>
      <c r="F3762" s="1">
        <f t="shared" si="293"/>
        <v>7988610.7381201908</v>
      </c>
      <c r="H3762" s="5">
        <f t="shared" si="294"/>
        <v>1.7712857002082357E-4</v>
      </c>
    </row>
    <row r="3763" spans="1:8">
      <c r="A3763" s="3" t="s">
        <v>3807</v>
      </c>
      <c r="B3763" s="1">
        <f t="shared" si="290"/>
        <v>6</v>
      </c>
      <c r="C3763" s="1">
        <f t="shared" si="291"/>
        <v>35644</v>
      </c>
      <c r="D3763" s="1">
        <f t="shared" si="292"/>
        <v>7993961</v>
      </c>
      <c r="F3763" s="1">
        <f t="shared" si="293"/>
        <v>7992489.8059413759</v>
      </c>
      <c r="H3763" s="5">
        <f t="shared" si="294"/>
        <v>1.8403818315151853E-4</v>
      </c>
    </row>
    <row r="3764" spans="1:8">
      <c r="A3764" s="3" t="s">
        <v>3808</v>
      </c>
      <c r="B3764" s="1">
        <f t="shared" si="290"/>
        <v>6</v>
      </c>
      <c r="C3764" s="1">
        <f t="shared" si="291"/>
        <v>35624</v>
      </c>
      <c r="D3764" s="1">
        <f t="shared" si="292"/>
        <v>7997877</v>
      </c>
      <c r="F3764" s="1">
        <f t="shared" si="293"/>
        <v>7996370.6365358792</v>
      </c>
      <c r="H3764" s="5">
        <f t="shared" si="294"/>
        <v>1.8834541517965024E-4</v>
      </c>
    </row>
    <row r="3765" spans="1:8">
      <c r="A3765" s="3" t="s">
        <v>3809</v>
      </c>
      <c r="B3765" s="1">
        <f t="shared" si="290"/>
        <v>6</v>
      </c>
      <c r="C3765" s="1">
        <f t="shared" si="291"/>
        <v>35604</v>
      </c>
      <c r="D3765" s="1">
        <f t="shared" si="292"/>
        <v>8001793</v>
      </c>
      <c r="F3765" s="1">
        <f t="shared" si="293"/>
        <v>8000253.2316951016</v>
      </c>
      <c r="H3765" s="5">
        <f t="shared" si="294"/>
        <v>1.9242791020692533E-4</v>
      </c>
    </row>
    <row r="3766" spans="1:8">
      <c r="A3766" s="3" t="s">
        <v>3810</v>
      </c>
      <c r="B3766" s="1">
        <f t="shared" si="290"/>
        <v>6</v>
      </c>
      <c r="C3766" s="1">
        <f t="shared" si="291"/>
        <v>35584</v>
      </c>
      <c r="D3766" s="1">
        <f t="shared" si="292"/>
        <v>8005728</v>
      </c>
      <c r="F3766" s="1">
        <f t="shared" si="293"/>
        <v>8004137.5932132583</v>
      </c>
      <c r="H3766" s="5">
        <f t="shared" si="294"/>
        <v>1.9865860877882547E-4</v>
      </c>
    </row>
    <row r="3767" spans="1:8">
      <c r="A3767" s="3" t="s">
        <v>3811</v>
      </c>
      <c r="B3767" s="1">
        <f t="shared" si="290"/>
        <v>6</v>
      </c>
      <c r="C3767" s="1">
        <f t="shared" si="291"/>
        <v>35564</v>
      </c>
      <c r="D3767" s="1">
        <f t="shared" si="292"/>
        <v>8009644</v>
      </c>
      <c r="F3767" s="1">
        <f t="shared" si="293"/>
        <v>8008023.7228873959</v>
      </c>
      <c r="H3767" s="5">
        <f t="shared" si="294"/>
        <v>2.0229077754318654E-4</v>
      </c>
    </row>
    <row r="3768" spans="1:8">
      <c r="A3768" s="3" t="s">
        <v>3812</v>
      </c>
      <c r="B3768" s="1">
        <f t="shared" si="290"/>
        <v>6</v>
      </c>
      <c r="C3768" s="1">
        <f t="shared" si="291"/>
        <v>35544</v>
      </c>
      <c r="D3768" s="1">
        <f t="shared" si="292"/>
        <v>8013560</v>
      </c>
      <c r="F3768" s="1">
        <f t="shared" si="293"/>
        <v>8011911.6225174163</v>
      </c>
      <c r="H3768" s="5">
        <f t="shared" si="294"/>
        <v>2.0569852632085445E-4</v>
      </c>
    </row>
    <row r="3769" spans="1:8">
      <c r="A3769" s="3" t="s">
        <v>3813</v>
      </c>
      <c r="B3769" s="1">
        <f t="shared" si="290"/>
        <v>6</v>
      </c>
      <c r="C3769" s="1">
        <f t="shared" si="291"/>
        <v>35524</v>
      </c>
      <c r="D3769" s="1">
        <f t="shared" si="292"/>
        <v>8017495</v>
      </c>
      <c r="F3769" s="1">
        <f t="shared" si="293"/>
        <v>8015801.2939060526</v>
      </c>
      <c r="H3769" s="5">
        <f t="shared" si="294"/>
        <v>2.1125128159698298E-4</v>
      </c>
    </row>
    <row r="3770" spans="1:8">
      <c r="A3770" s="3" t="s">
        <v>3814</v>
      </c>
      <c r="B3770" s="1">
        <f t="shared" si="290"/>
        <v>6</v>
      </c>
      <c r="C3770" s="1">
        <f t="shared" si="291"/>
        <v>35504</v>
      </c>
      <c r="D3770" s="1">
        <f t="shared" si="292"/>
        <v>8021411</v>
      </c>
      <c r="F3770" s="1">
        <f t="shared" si="293"/>
        <v>8019692.7388589019</v>
      </c>
      <c r="H3770" s="5">
        <f t="shared" si="294"/>
        <v>2.1420933811995227E-4</v>
      </c>
    </row>
    <row r="3771" spans="1:8">
      <c r="A3771" s="3" t="s">
        <v>3815</v>
      </c>
      <c r="B3771" s="1">
        <f t="shared" si="290"/>
        <v>6</v>
      </c>
      <c r="C3771" s="1">
        <f t="shared" si="291"/>
        <v>35484</v>
      </c>
      <c r="D3771" s="1">
        <f t="shared" si="292"/>
        <v>8025347</v>
      </c>
      <c r="F3771" s="1">
        <f t="shared" si="293"/>
        <v>8023585.9591844082</v>
      </c>
      <c r="H3771" s="5">
        <f t="shared" si="294"/>
        <v>2.1943485005593055E-4</v>
      </c>
    </row>
    <row r="3772" spans="1:8">
      <c r="A3772" s="3" t="s">
        <v>3816</v>
      </c>
      <c r="B3772" s="1">
        <f t="shared" si="290"/>
        <v>6</v>
      </c>
      <c r="C3772" s="1">
        <f t="shared" si="291"/>
        <v>35464</v>
      </c>
      <c r="D3772" s="1">
        <f t="shared" si="292"/>
        <v>8029263</v>
      </c>
      <c r="F3772" s="1">
        <f t="shared" si="293"/>
        <v>8027480.9566938858</v>
      </c>
      <c r="H3772" s="5">
        <f t="shared" si="294"/>
        <v>2.219435714229503E-4</v>
      </c>
    </row>
    <row r="3773" spans="1:8">
      <c r="A3773" s="3" t="s">
        <v>3817</v>
      </c>
      <c r="B3773" s="1">
        <f t="shared" si="290"/>
        <v>6</v>
      </c>
      <c r="C3773" s="1">
        <f t="shared" si="291"/>
        <v>35444</v>
      </c>
      <c r="D3773" s="1">
        <f t="shared" si="292"/>
        <v>8033178</v>
      </c>
      <c r="F3773" s="1">
        <f t="shared" si="293"/>
        <v>8031377.7332015308</v>
      </c>
      <c r="H3773" s="5">
        <f t="shared" si="294"/>
        <v>2.2410393476519978E-4</v>
      </c>
    </row>
    <row r="3774" spans="1:8">
      <c r="A3774" s="3" t="s">
        <v>3818</v>
      </c>
      <c r="B3774" s="1">
        <f t="shared" si="290"/>
        <v>6</v>
      </c>
      <c r="C3774" s="1">
        <f t="shared" si="291"/>
        <v>35424</v>
      </c>
      <c r="D3774" s="1">
        <f t="shared" si="292"/>
        <v>8037114</v>
      </c>
      <c r="F3774" s="1">
        <f t="shared" si="293"/>
        <v>8035276.2905243905</v>
      </c>
      <c r="H3774" s="5">
        <f t="shared" si="294"/>
        <v>2.2865290645491328E-4</v>
      </c>
    </row>
    <row r="3775" spans="1:8">
      <c r="A3775" s="3" t="s">
        <v>3819</v>
      </c>
      <c r="B3775" s="1">
        <f t="shared" si="290"/>
        <v>6</v>
      </c>
      <c r="C3775" s="1">
        <f t="shared" si="291"/>
        <v>35404</v>
      </c>
      <c r="D3775" s="1">
        <f t="shared" si="292"/>
        <v>8041030</v>
      </c>
      <c r="F3775" s="1">
        <f t="shared" si="293"/>
        <v>8039176.6304824259</v>
      </c>
      <c r="H3775" s="5">
        <f t="shared" si="294"/>
        <v>2.3048906888471836E-4</v>
      </c>
    </row>
    <row r="3776" spans="1:8">
      <c r="A3776" s="3" t="s">
        <v>3820</v>
      </c>
      <c r="B3776" s="1">
        <f t="shared" si="290"/>
        <v>6</v>
      </c>
      <c r="C3776" s="1">
        <f t="shared" si="291"/>
        <v>35384</v>
      </c>
      <c r="D3776" s="1">
        <f t="shared" si="292"/>
        <v>8044965</v>
      </c>
      <c r="F3776" s="1">
        <f t="shared" si="293"/>
        <v>8043078.7548984606</v>
      </c>
      <c r="H3776" s="5">
        <f t="shared" si="294"/>
        <v>2.3446281016007131E-4</v>
      </c>
    </row>
    <row r="3777" spans="1:8">
      <c r="A3777" s="3" t="s">
        <v>3821</v>
      </c>
      <c r="B3777" s="1">
        <f t="shared" si="290"/>
        <v>6</v>
      </c>
      <c r="C3777" s="1">
        <f t="shared" si="291"/>
        <v>35364</v>
      </c>
      <c r="D3777" s="1">
        <f t="shared" si="292"/>
        <v>8048881</v>
      </c>
      <c r="F3777" s="1">
        <f t="shared" si="293"/>
        <v>8046982.6655982239</v>
      </c>
      <c r="H3777" s="5">
        <f t="shared" si="294"/>
        <v>2.3585072282421404E-4</v>
      </c>
    </row>
    <row r="3778" spans="1:8">
      <c r="A3778" s="3" t="s">
        <v>3822</v>
      </c>
      <c r="B3778" s="1">
        <f t="shared" si="290"/>
        <v>6</v>
      </c>
      <c r="C3778" s="1">
        <f t="shared" si="291"/>
        <v>35344</v>
      </c>
      <c r="D3778" s="1">
        <f t="shared" si="292"/>
        <v>8052797</v>
      </c>
      <c r="F3778" s="1">
        <f t="shared" si="293"/>
        <v>8050888.3644103585</v>
      </c>
      <c r="H3778" s="5">
        <f t="shared" si="294"/>
        <v>2.3701523702156143E-4</v>
      </c>
    </row>
    <row r="3779" spans="1:8">
      <c r="A3779" s="3" t="s">
        <v>3823</v>
      </c>
      <c r="B3779" s="1">
        <f t="shared" si="290"/>
        <v>6</v>
      </c>
      <c r="C3779" s="1">
        <f t="shared" si="291"/>
        <v>35324</v>
      </c>
      <c r="D3779" s="1">
        <f t="shared" si="292"/>
        <v>8056732</v>
      </c>
      <c r="F3779" s="1">
        <f t="shared" si="293"/>
        <v>8054795.8531663949</v>
      </c>
      <c r="H3779" s="5">
        <f t="shared" si="294"/>
        <v>2.4031416629039331E-4</v>
      </c>
    </row>
    <row r="3780" spans="1:8">
      <c r="A3780" s="3" t="s">
        <v>3824</v>
      </c>
      <c r="B3780" s="1">
        <f t="shared" ref="B3780:B3843" si="295">IF(ISERROR(SEARCH(" ",A3780)), 0, SEARCH(" ",A3780))</f>
        <v>6</v>
      </c>
      <c r="C3780" s="1">
        <f t="shared" ref="C3780:C3843" si="296">IF(0=B3780,-1,LEFT(A3780,B3780-1)+0)</f>
        <v>35304</v>
      </c>
      <c r="D3780" s="1">
        <f t="shared" ref="D3780:D3843" si="297">IF(B3780=0,-1,RIGHT(A3780,LEN(A3780)-B3780)+0)</f>
        <v>8060648</v>
      </c>
      <c r="F3780" s="1">
        <f t="shared" ref="F3780:F3843" si="298">IF(C3780&lt;0,443300000,44330*(1-POWER(C3780/$A$1,1/5.255))*1000)</f>
        <v>8058705.133700788</v>
      </c>
      <c r="H3780" s="5">
        <f t="shared" ref="H3780:H3843" si="299">IF(D3780&gt;0,ABS((F3780-D3780)/D3780),0)</f>
        <v>2.4103103115431649E-4</v>
      </c>
    </row>
    <row r="3781" spans="1:8">
      <c r="A3781" s="3" t="s">
        <v>3825</v>
      </c>
      <c r="B3781" s="1">
        <f t="shared" si="295"/>
        <v>6</v>
      </c>
      <c r="C3781" s="1">
        <f t="shared" si="296"/>
        <v>35284</v>
      </c>
      <c r="D3781" s="1">
        <f t="shared" si="297"/>
        <v>8064564</v>
      </c>
      <c r="F3781" s="1">
        <f t="shared" si="298"/>
        <v>8062616.207850921</v>
      </c>
      <c r="H3781" s="5">
        <f t="shared" si="299"/>
        <v>2.4152479279462998E-4</v>
      </c>
    </row>
    <row r="3782" spans="1:8">
      <c r="A3782" s="3" t="s">
        <v>3826</v>
      </c>
      <c r="B3782" s="1">
        <f t="shared" si="295"/>
        <v>6</v>
      </c>
      <c r="C3782" s="1">
        <f t="shared" si="296"/>
        <v>35264</v>
      </c>
      <c r="D3782" s="1">
        <f t="shared" si="297"/>
        <v>8068499</v>
      </c>
      <c r="F3782" s="1">
        <f t="shared" si="298"/>
        <v>8066529.0774570843</v>
      </c>
      <c r="H3782" s="5">
        <f t="shared" si="299"/>
        <v>2.4414981558722133E-4</v>
      </c>
    </row>
    <row r="3783" spans="1:8">
      <c r="A3783" s="3" t="s">
        <v>3827</v>
      </c>
      <c r="B3783" s="1">
        <f t="shared" si="295"/>
        <v>6</v>
      </c>
      <c r="C3783" s="1">
        <f t="shared" si="296"/>
        <v>35244</v>
      </c>
      <c r="D3783" s="1">
        <f t="shared" si="297"/>
        <v>8072415</v>
      </c>
      <c r="F3783" s="1">
        <f t="shared" si="298"/>
        <v>8070443.7443625284</v>
      </c>
      <c r="H3783" s="5">
        <f t="shared" si="299"/>
        <v>2.4419651832463573E-4</v>
      </c>
    </row>
    <row r="3784" spans="1:8">
      <c r="A3784" s="3" t="s">
        <v>3828</v>
      </c>
      <c r="B3784" s="1">
        <f t="shared" si="295"/>
        <v>6</v>
      </c>
      <c r="C3784" s="1">
        <f t="shared" si="296"/>
        <v>35224</v>
      </c>
      <c r="D3784" s="1">
        <f t="shared" si="297"/>
        <v>8076351</v>
      </c>
      <c r="F3784" s="1">
        <f t="shared" si="298"/>
        <v>8074360.2104134113</v>
      </c>
      <c r="H3784" s="5">
        <f t="shared" si="299"/>
        <v>2.4649616969207259E-4</v>
      </c>
    </row>
    <row r="3785" spans="1:8">
      <c r="A3785" s="3" t="s">
        <v>3829</v>
      </c>
      <c r="B3785" s="1">
        <f t="shared" si="295"/>
        <v>6</v>
      </c>
      <c r="C3785" s="1">
        <f t="shared" si="296"/>
        <v>35204</v>
      </c>
      <c r="D3785" s="1">
        <f t="shared" si="297"/>
        <v>8080267</v>
      </c>
      <c r="F3785" s="1">
        <f t="shared" si="298"/>
        <v>8078278.4774588645</v>
      </c>
      <c r="H3785" s="5">
        <f t="shared" si="299"/>
        <v>2.4609614275562298E-4</v>
      </c>
    </row>
    <row r="3786" spans="1:8">
      <c r="A3786" s="3" t="s">
        <v>3830</v>
      </c>
      <c r="B3786" s="1">
        <f t="shared" si="295"/>
        <v>6</v>
      </c>
      <c r="C3786" s="1">
        <f t="shared" si="296"/>
        <v>35184</v>
      </c>
      <c r="D3786" s="1">
        <f t="shared" si="297"/>
        <v>8084182</v>
      </c>
      <c r="F3786" s="1">
        <f t="shared" si="298"/>
        <v>8082198.5473509608</v>
      </c>
      <c r="H3786" s="5">
        <f t="shared" si="299"/>
        <v>2.4534982624577434E-4</v>
      </c>
    </row>
    <row r="3787" spans="1:8">
      <c r="A3787" s="3" t="s">
        <v>3831</v>
      </c>
      <c r="B3787" s="1">
        <f t="shared" si="295"/>
        <v>6</v>
      </c>
      <c r="C3787" s="1">
        <f t="shared" si="296"/>
        <v>35164</v>
      </c>
      <c r="D3787" s="1">
        <f t="shared" si="297"/>
        <v>8088118</v>
      </c>
      <c r="F3787" s="1">
        <f t="shared" si="298"/>
        <v>8086120.4219447235</v>
      </c>
      <c r="H3787" s="5">
        <f t="shared" si="299"/>
        <v>2.4697686844783116E-4</v>
      </c>
    </row>
    <row r="3788" spans="1:8">
      <c r="A3788" s="3" t="s">
        <v>3832</v>
      </c>
      <c r="B3788" s="1">
        <f t="shared" si="295"/>
        <v>6</v>
      </c>
      <c r="C3788" s="1">
        <f t="shared" si="296"/>
        <v>35144</v>
      </c>
      <c r="D3788" s="1">
        <f t="shared" si="297"/>
        <v>8092034</v>
      </c>
      <c r="F3788" s="1">
        <f t="shared" si="298"/>
        <v>8090044.1030981615</v>
      </c>
      <c r="H3788" s="5">
        <f t="shared" si="299"/>
        <v>2.4590812419207354E-4</v>
      </c>
    </row>
    <row r="3789" spans="1:8">
      <c r="A3789" s="3" t="s">
        <v>3833</v>
      </c>
      <c r="B3789" s="1">
        <f t="shared" si="295"/>
        <v>6</v>
      </c>
      <c r="C3789" s="1">
        <f t="shared" si="296"/>
        <v>35124</v>
      </c>
      <c r="D3789" s="1">
        <f t="shared" si="297"/>
        <v>8095969</v>
      </c>
      <c r="F3789" s="1">
        <f t="shared" si="298"/>
        <v>8093969.5926722325</v>
      </c>
      <c r="H3789" s="5">
        <f t="shared" si="299"/>
        <v>2.4696331319542619E-4</v>
      </c>
    </row>
    <row r="3790" spans="1:8">
      <c r="A3790" s="3" t="s">
        <v>3834</v>
      </c>
      <c r="B3790" s="1">
        <f t="shared" si="295"/>
        <v>6</v>
      </c>
      <c r="C3790" s="1">
        <f t="shared" si="296"/>
        <v>35104</v>
      </c>
      <c r="D3790" s="1">
        <f t="shared" si="297"/>
        <v>8099885</v>
      </c>
      <c r="F3790" s="1">
        <f t="shared" si="298"/>
        <v>8097896.8925308911</v>
      </c>
      <c r="H3790" s="5">
        <f t="shared" si="299"/>
        <v>2.4544885132429497E-4</v>
      </c>
    </row>
    <row r="3791" spans="1:8">
      <c r="A3791" s="3" t="s">
        <v>3835</v>
      </c>
      <c r="B3791" s="1">
        <f t="shared" si="295"/>
        <v>6</v>
      </c>
      <c r="C3791" s="1">
        <f t="shared" si="296"/>
        <v>35084</v>
      </c>
      <c r="D3791" s="1">
        <f t="shared" si="297"/>
        <v>8103801</v>
      </c>
      <c r="F3791" s="1">
        <f t="shared" si="298"/>
        <v>8101826.0045410646</v>
      </c>
      <c r="H3791" s="5">
        <f t="shared" si="299"/>
        <v>2.4371223564539498E-4</v>
      </c>
    </row>
    <row r="3792" spans="1:8">
      <c r="A3792" s="3" t="s">
        <v>3836</v>
      </c>
      <c r="B3792" s="1">
        <f t="shared" si="295"/>
        <v>6</v>
      </c>
      <c r="C3792" s="1">
        <f t="shared" si="296"/>
        <v>35064</v>
      </c>
      <c r="D3792" s="1">
        <f t="shared" si="297"/>
        <v>8107736</v>
      </c>
      <c r="F3792" s="1">
        <f t="shared" si="298"/>
        <v>8105756.9305726727</v>
      </c>
      <c r="H3792" s="5">
        <f t="shared" si="299"/>
        <v>2.4409643176926985E-4</v>
      </c>
    </row>
    <row r="3793" spans="1:8">
      <c r="A3793" s="3" t="s">
        <v>3837</v>
      </c>
      <c r="B3793" s="1">
        <f t="shared" si="295"/>
        <v>6</v>
      </c>
      <c r="C3793" s="1">
        <f t="shared" si="296"/>
        <v>35044</v>
      </c>
      <c r="D3793" s="1">
        <f t="shared" si="297"/>
        <v>8111652</v>
      </c>
      <c r="F3793" s="1">
        <f t="shared" si="298"/>
        <v>8109689.6724986434</v>
      </c>
      <c r="H3793" s="5">
        <f t="shared" si="299"/>
        <v>2.4191465577623421E-4</v>
      </c>
    </row>
    <row r="3794" spans="1:8">
      <c r="A3794" s="3" t="s">
        <v>3838</v>
      </c>
      <c r="B3794" s="1">
        <f t="shared" si="295"/>
        <v>6</v>
      </c>
      <c r="C3794" s="1">
        <f t="shared" si="296"/>
        <v>35024</v>
      </c>
      <c r="D3794" s="1">
        <f t="shared" si="297"/>
        <v>8115568</v>
      </c>
      <c r="F3794" s="1">
        <f t="shared" si="298"/>
        <v>8113624.2321948847</v>
      </c>
      <c r="H3794" s="5">
        <f t="shared" si="299"/>
        <v>2.3951099973721122E-4</v>
      </c>
    </row>
    <row r="3795" spans="1:8">
      <c r="A3795" s="3" t="s">
        <v>3839</v>
      </c>
      <c r="B3795" s="1">
        <f t="shared" si="295"/>
        <v>6</v>
      </c>
      <c r="C3795" s="1">
        <f t="shared" si="296"/>
        <v>35004</v>
      </c>
      <c r="D3795" s="1">
        <f t="shared" si="297"/>
        <v>8119503</v>
      </c>
      <c r="F3795" s="1">
        <f t="shared" si="298"/>
        <v>8117560.6115403492</v>
      </c>
      <c r="H3795" s="5">
        <f t="shared" si="299"/>
        <v>2.3922504365732727E-4</v>
      </c>
    </row>
    <row r="3796" spans="1:8">
      <c r="A3796" s="3" t="s">
        <v>3840</v>
      </c>
      <c r="B3796" s="1">
        <f t="shared" si="295"/>
        <v>6</v>
      </c>
      <c r="C3796" s="1">
        <f t="shared" si="296"/>
        <v>34984</v>
      </c>
      <c r="D3796" s="1">
        <f t="shared" si="297"/>
        <v>8123419</v>
      </c>
      <c r="F3796" s="1">
        <f t="shared" si="298"/>
        <v>8121498.8124169735</v>
      </c>
      <c r="H3796" s="5">
        <f t="shared" si="299"/>
        <v>2.3637677473320977E-4</v>
      </c>
    </row>
    <row r="3797" spans="1:8">
      <c r="A3797" s="3" t="s">
        <v>3841</v>
      </c>
      <c r="B3797" s="1">
        <f t="shared" si="295"/>
        <v>6</v>
      </c>
      <c r="C3797" s="1">
        <f t="shared" si="296"/>
        <v>34964</v>
      </c>
      <c r="D3797" s="1">
        <f t="shared" si="297"/>
        <v>8127355</v>
      </c>
      <c r="F3797" s="1">
        <f t="shared" si="298"/>
        <v>8125438.8367097378</v>
      </c>
      <c r="H3797" s="5">
        <f t="shared" si="299"/>
        <v>2.357671456780493E-4</v>
      </c>
    </row>
    <row r="3798" spans="1:8">
      <c r="A3798" s="3" t="s">
        <v>3842</v>
      </c>
      <c r="B3798" s="1">
        <f t="shared" si="295"/>
        <v>6</v>
      </c>
      <c r="C3798" s="1">
        <f t="shared" si="296"/>
        <v>34944</v>
      </c>
      <c r="D3798" s="1">
        <f t="shared" si="297"/>
        <v>8131270</v>
      </c>
      <c r="F3798" s="1">
        <f t="shared" si="298"/>
        <v>8129380.6863066461</v>
      </c>
      <c r="H3798" s="5">
        <f t="shared" si="299"/>
        <v>2.3235161215331754E-4</v>
      </c>
    </row>
    <row r="3799" spans="1:8">
      <c r="A3799" s="3" t="s">
        <v>3843</v>
      </c>
      <c r="B3799" s="1">
        <f t="shared" si="295"/>
        <v>6</v>
      </c>
      <c r="C3799" s="1">
        <f t="shared" si="296"/>
        <v>34924</v>
      </c>
      <c r="D3799" s="1">
        <f t="shared" si="297"/>
        <v>8135186</v>
      </c>
      <c r="F3799" s="1">
        <f t="shared" si="298"/>
        <v>8133324.3630987434</v>
      </c>
      <c r="H3799" s="5">
        <f t="shared" si="299"/>
        <v>2.2883765672433652E-4</v>
      </c>
    </row>
    <row r="3800" spans="1:8">
      <c r="A3800" s="3" t="s">
        <v>3844</v>
      </c>
      <c r="B3800" s="1">
        <f t="shared" si="295"/>
        <v>6</v>
      </c>
      <c r="C3800" s="1">
        <f t="shared" si="296"/>
        <v>34904</v>
      </c>
      <c r="D3800" s="1">
        <f t="shared" si="297"/>
        <v>8139122</v>
      </c>
      <c r="F3800" s="1">
        <f t="shared" si="298"/>
        <v>8137269.8689801069</v>
      </c>
      <c r="H3800" s="5">
        <f t="shared" si="299"/>
        <v>2.2755906839743922E-4</v>
      </c>
    </row>
    <row r="3801" spans="1:8">
      <c r="A3801" s="3" t="s">
        <v>3845</v>
      </c>
      <c r="B3801" s="1">
        <f t="shared" si="295"/>
        <v>6</v>
      </c>
      <c r="C3801" s="1">
        <f t="shared" si="296"/>
        <v>34884</v>
      </c>
      <c r="D3801" s="1">
        <f t="shared" si="297"/>
        <v>8143038</v>
      </c>
      <c r="F3801" s="1">
        <f t="shared" si="298"/>
        <v>8141217.2058478836</v>
      </c>
      <c r="H3801" s="5">
        <f t="shared" si="299"/>
        <v>2.2360133307942356E-4</v>
      </c>
    </row>
    <row r="3802" spans="1:8">
      <c r="A3802" s="3" t="s">
        <v>3846</v>
      </c>
      <c r="B3802" s="1">
        <f t="shared" si="295"/>
        <v>6</v>
      </c>
      <c r="C3802" s="1">
        <f t="shared" si="296"/>
        <v>34864</v>
      </c>
      <c r="D3802" s="1">
        <f t="shared" si="297"/>
        <v>8146973</v>
      </c>
      <c r="F3802" s="1">
        <f t="shared" si="298"/>
        <v>8145166.3756022537</v>
      </c>
      <c r="H3802" s="5">
        <f t="shared" si="299"/>
        <v>2.2175406715430225E-4</v>
      </c>
    </row>
    <row r="3803" spans="1:8">
      <c r="A3803" s="3" t="s">
        <v>3847</v>
      </c>
      <c r="B3803" s="1">
        <f t="shared" si="295"/>
        <v>6</v>
      </c>
      <c r="C3803" s="1">
        <f t="shared" si="296"/>
        <v>34844</v>
      </c>
      <c r="D3803" s="1">
        <f t="shared" si="297"/>
        <v>8150889</v>
      </c>
      <c r="F3803" s="1">
        <f t="shared" si="298"/>
        <v>8149117.3801464783</v>
      </c>
      <c r="H3803" s="5">
        <f t="shared" si="299"/>
        <v>2.1735296033619121E-4</v>
      </c>
    </row>
    <row r="3804" spans="1:8">
      <c r="A3804" s="3" t="s">
        <v>3848</v>
      </c>
      <c r="B3804" s="1">
        <f t="shared" si="295"/>
        <v>6</v>
      </c>
      <c r="C3804" s="1">
        <f t="shared" si="296"/>
        <v>34824</v>
      </c>
      <c r="D3804" s="1">
        <f t="shared" si="297"/>
        <v>8154805</v>
      </c>
      <c r="F3804" s="1">
        <f t="shared" si="298"/>
        <v>8153070.2213868806</v>
      </c>
      <c r="H3804" s="5">
        <f t="shared" si="299"/>
        <v>2.1273085170269384E-4</v>
      </c>
    </row>
    <row r="3805" spans="1:8">
      <c r="A3805" s="3" t="s">
        <v>3849</v>
      </c>
      <c r="B3805" s="1">
        <f t="shared" si="295"/>
        <v>6</v>
      </c>
      <c r="C3805" s="1">
        <f t="shared" si="296"/>
        <v>34804</v>
      </c>
      <c r="D3805" s="1">
        <f t="shared" si="297"/>
        <v>8158740</v>
      </c>
      <c r="F3805" s="1">
        <f t="shared" si="298"/>
        <v>8157024.9012328684</v>
      </c>
      <c r="H3805" s="5">
        <f t="shared" si="299"/>
        <v>2.1021613228655001E-4</v>
      </c>
    </row>
    <row r="3806" spans="1:8">
      <c r="A3806" s="3" t="s">
        <v>3850</v>
      </c>
      <c r="B3806" s="1">
        <f t="shared" si="295"/>
        <v>6</v>
      </c>
      <c r="C3806" s="1">
        <f t="shared" si="296"/>
        <v>34784</v>
      </c>
      <c r="D3806" s="1">
        <f t="shared" si="297"/>
        <v>8162656</v>
      </c>
      <c r="F3806" s="1">
        <f t="shared" si="298"/>
        <v>8160981.4215969229</v>
      </c>
      <c r="H3806" s="5">
        <f t="shared" si="299"/>
        <v>2.0515116686003774E-4</v>
      </c>
    </row>
    <row r="3807" spans="1:8">
      <c r="A3807" s="3" t="s">
        <v>3851</v>
      </c>
      <c r="B3807" s="1">
        <f t="shared" si="295"/>
        <v>6</v>
      </c>
      <c r="C3807" s="1">
        <f t="shared" si="296"/>
        <v>34764</v>
      </c>
      <c r="D3807" s="1">
        <f t="shared" si="297"/>
        <v>8166572</v>
      </c>
      <c r="F3807" s="1">
        <f t="shared" si="298"/>
        <v>8164939.7843946256</v>
      </c>
      <c r="H3807" s="5">
        <f t="shared" si="299"/>
        <v>1.9986545215966084E-4</v>
      </c>
    </row>
    <row r="3808" spans="1:8">
      <c r="A3808" s="3" t="s">
        <v>3852</v>
      </c>
      <c r="B3808" s="1">
        <f t="shared" si="295"/>
        <v>6</v>
      </c>
      <c r="C3808" s="1">
        <f t="shared" si="296"/>
        <v>34744</v>
      </c>
      <c r="D3808" s="1">
        <f t="shared" si="297"/>
        <v>8170507</v>
      </c>
      <c r="F3808" s="1">
        <f t="shared" si="298"/>
        <v>8168899.9915446416</v>
      </c>
      <c r="H3808" s="5">
        <f t="shared" si="299"/>
        <v>1.9668405588030776E-4</v>
      </c>
    </row>
    <row r="3809" spans="1:8">
      <c r="A3809" s="3" t="s">
        <v>3853</v>
      </c>
      <c r="B3809" s="1">
        <f t="shared" si="295"/>
        <v>6</v>
      </c>
      <c r="C3809" s="1">
        <f t="shared" si="296"/>
        <v>34724</v>
      </c>
      <c r="D3809" s="1">
        <f t="shared" si="297"/>
        <v>8174423</v>
      </c>
      <c r="F3809" s="1">
        <f t="shared" si="298"/>
        <v>8172862.0449687531</v>
      </c>
      <c r="H3809" s="5">
        <f t="shared" si="299"/>
        <v>1.9095598933978314E-4</v>
      </c>
    </row>
    <row r="3810" spans="1:8">
      <c r="A3810" s="3" t="s">
        <v>3854</v>
      </c>
      <c r="B3810" s="1">
        <f t="shared" si="295"/>
        <v>6</v>
      </c>
      <c r="C3810" s="1">
        <f t="shared" si="296"/>
        <v>34704</v>
      </c>
      <c r="D3810" s="1">
        <f t="shared" si="297"/>
        <v>8178359</v>
      </c>
      <c r="F3810" s="1">
        <f t="shared" si="298"/>
        <v>8176825.9465918513</v>
      </c>
      <c r="H3810" s="5">
        <f t="shared" si="299"/>
        <v>1.8745244714113166E-4</v>
      </c>
    </row>
    <row r="3811" spans="1:8">
      <c r="A3811" s="3" t="s">
        <v>3855</v>
      </c>
      <c r="B3811" s="1">
        <f t="shared" si="295"/>
        <v>6</v>
      </c>
      <c r="C3811" s="1">
        <f t="shared" si="296"/>
        <v>34684</v>
      </c>
      <c r="D3811" s="1">
        <f t="shared" si="297"/>
        <v>8182274</v>
      </c>
      <c r="F3811" s="1">
        <f t="shared" si="298"/>
        <v>8180791.6983419443</v>
      </c>
      <c r="H3811" s="5">
        <f t="shared" si="299"/>
        <v>1.8116011002023948E-4</v>
      </c>
    </row>
    <row r="3812" spans="1:8">
      <c r="A3812" s="3" t="s">
        <v>3856</v>
      </c>
      <c r="B3812" s="1">
        <f t="shared" si="295"/>
        <v>6</v>
      </c>
      <c r="C3812" s="1">
        <f t="shared" si="296"/>
        <v>34664</v>
      </c>
      <c r="D3812" s="1">
        <f t="shared" si="297"/>
        <v>8186190</v>
      </c>
      <c r="F3812" s="1">
        <f t="shared" si="298"/>
        <v>8184759.3021501489</v>
      </c>
      <c r="H3812" s="5">
        <f t="shared" si="299"/>
        <v>1.7476968526886153E-4</v>
      </c>
    </row>
    <row r="3813" spans="1:8">
      <c r="A3813" s="3" t="s">
        <v>3857</v>
      </c>
      <c r="B3813" s="1">
        <f t="shared" si="295"/>
        <v>6</v>
      </c>
      <c r="C3813" s="1">
        <f t="shared" si="296"/>
        <v>34644</v>
      </c>
      <c r="D3813" s="1">
        <f t="shared" si="297"/>
        <v>8190126</v>
      </c>
      <c r="F3813" s="1">
        <f t="shared" si="298"/>
        <v>8188728.759950744</v>
      </c>
      <c r="H3813" s="5">
        <f t="shared" si="299"/>
        <v>1.706005559934013E-4</v>
      </c>
    </row>
    <row r="3814" spans="1:8">
      <c r="A3814" s="3" t="s">
        <v>3858</v>
      </c>
      <c r="B3814" s="1">
        <f t="shared" si="295"/>
        <v>6</v>
      </c>
      <c r="C3814" s="1">
        <f t="shared" si="296"/>
        <v>34624</v>
      </c>
      <c r="D3814" s="1">
        <f t="shared" si="297"/>
        <v>8194042</v>
      </c>
      <c r="F3814" s="1">
        <f t="shared" si="298"/>
        <v>8192700.0736811133</v>
      </c>
      <c r="H3814" s="5">
        <f t="shared" si="299"/>
        <v>1.6376854291040853E-4</v>
      </c>
    </row>
    <row r="3815" spans="1:8">
      <c r="A3815" s="3" t="s">
        <v>3859</v>
      </c>
      <c r="B3815" s="1">
        <f t="shared" si="295"/>
        <v>6</v>
      </c>
      <c r="C3815" s="1">
        <f t="shared" si="296"/>
        <v>34604</v>
      </c>
      <c r="D3815" s="1">
        <f t="shared" si="297"/>
        <v>8197977</v>
      </c>
      <c r="F3815" s="1">
        <f t="shared" si="298"/>
        <v>8196673.2452818146</v>
      </c>
      <c r="H3815" s="5">
        <f t="shared" si="299"/>
        <v>1.5903371260804982E-4</v>
      </c>
    </row>
    <row r="3816" spans="1:8">
      <c r="A3816" s="3" t="s">
        <v>3860</v>
      </c>
      <c r="B3816" s="1">
        <f t="shared" si="295"/>
        <v>6</v>
      </c>
      <c r="C3816" s="1">
        <f t="shared" si="296"/>
        <v>34584</v>
      </c>
      <c r="D3816" s="1">
        <f t="shared" si="297"/>
        <v>8201893</v>
      </c>
      <c r="F3816" s="1">
        <f t="shared" si="298"/>
        <v>8200648.2766965423</v>
      </c>
      <c r="H3816" s="5">
        <f t="shared" si="299"/>
        <v>1.5176049034749931E-4</v>
      </c>
    </row>
    <row r="3817" spans="1:8">
      <c r="A3817" s="3" t="s">
        <v>3861</v>
      </c>
      <c r="B3817" s="1">
        <f t="shared" si="295"/>
        <v>6</v>
      </c>
      <c r="C3817" s="1">
        <f t="shared" si="296"/>
        <v>34564</v>
      </c>
      <c r="D3817" s="1">
        <f t="shared" si="297"/>
        <v>8205809</v>
      </c>
      <c r="F3817" s="1">
        <f t="shared" si="298"/>
        <v>8204625.1698721424</v>
      </c>
      <c r="H3817" s="5">
        <f t="shared" si="299"/>
        <v>1.442673267020504E-4</v>
      </c>
    </row>
    <row r="3818" spans="1:8">
      <c r="A3818" s="3" t="s">
        <v>3862</v>
      </c>
      <c r="B3818" s="1">
        <f t="shared" si="295"/>
        <v>6</v>
      </c>
      <c r="C3818" s="1">
        <f t="shared" si="296"/>
        <v>34544</v>
      </c>
      <c r="D3818" s="1">
        <f t="shared" si="297"/>
        <v>8209744</v>
      </c>
      <c r="F3818" s="1">
        <f t="shared" si="298"/>
        <v>8208603.9267586498</v>
      </c>
      <c r="H3818" s="5">
        <f t="shared" si="299"/>
        <v>1.3886830592406305E-4</v>
      </c>
    </row>
    <row r="3819" spans="1:8">
      <c r="A3819" s="3" t="s">
        <v>3863</v>
      </c>
      <c r="B3819" s="1">
        <f t="shared" si="295"/>
        <v>6</v>
      </c>
      <c r="C3819" s="1">
        <f t="shared" si="296"/>
        <v>34524</v>
      </c>
      <c r="D3819" s="1">
        <f t="shared" si="297"/>
        <v>8213660</v>
      </c>
      <c r="F3819" s="1">
        <f t="shared" si="298"/>
        <v>8212584.5493092528</v>
      </c>
      <c r="H3819" s="5">
        <f t="shared" si="299"/>
        <v>1.3093440570308956E-4</v>
      </c>
    </row>
    <row r="3820" spans="1:8">
      <c r="A3820" s="3" t="s">
        <v>3864</v>
      </c>
      <c r="B3820" s="1">
        <f t="shared" si="295"/>
        <v>6</v>
      </c>
      <c r="C3820" s="1">
        <f t="shared" si="296"/>
        <v>34504</v>
      </c>
      <c r="D3820" s="1">
        <f t="shared" si="297"/>
        <v>8217576</v>
      </c>
      <c r="F3820" s="1">
        <f t="shared" si="298"/>
        <v>8216567.0394803276</v>
      </c>
      <c r="H3820" s="5">
        <f t="shared" si="299"/>
        <v>1.2278079565949514E-4</v>
      </c>
    </row>
    <row r="3821" spans="1:8">
      <c r="A3821" s="3" t="s">
        <v>3865</v>
      </c>
      <c r="B3821" s="1">
        <f t="shared" si="295"/>
        <v>6</v>
      </c>
      <c r="C3821" s="1">
        <f t="shared" si="296"/>
        <v>34484</v>
      </c>
      <c r="D3821" s="1">
        <f t="shared" si="297"/>
        <v>8221511</v>
      </c>
      <c r="F3821" s="1">
        <f t="shared" si="298"/>
        <v>8220551.3992314339</v>
      </c>
      <c r="H3821" s="5">
        <f t="shared" si="299"/>
        <v>1.1671829771511972E-4</v>
      </c>
    </row>
    <row r="3822" spans="1:8">
      <c r="A3822" s="3" t="s">
        <v>3866</v>
      </c>
      <c r="B3822" s="1">
        <f t="shared" si="295"/>
        <v>6</v>
      </c>
      <c r="C3822" s="1">
        <f t="shared" si="296"/>
        <v>34464</v>
      </c>
      <c r="D3822" s="1">
        <f t="shared" si="297"/>
        <v>8225427</v>
      </c>
      <c r="F3822" s="1">
        <f t="shared" si="298"/>
        <v>8224537.6305253357</v>
      </c>
      <c r="H3822" s="5">
        <f t="shared" si="299"/>
        <v>1.0812441404735955E-4</v>
      </c>
    </row>
    <row r="3823" spans="1:8">
      <c r="A3823" s="3" t="s">
        <v>3867</v>
      </c>
      <c r="B3823" s="1">
        <f t="shared" si="295"/>
        <v>6</v>
      </c>
      <c r="C3823" s="1">
        <f t="shared" si="296"/>
        <v>34444</v>
      </c>
      <c r="D3823" s="1">
        <f t="shared" si="297"/>
        <v>8229363</v>
      </c>
      <c r="F3823" s="1">
        <f t="shared" si="298"/>
        <v>8228525.7353279758</v>
      </c>
      <c r="H3823" s="5">
        <f t="shared" si="299"/>
        <v>1.0174112771841217E-4</v>
      </c>
    </row>
    <row r="3824" spans="1:8">
      <c r="A3824" s="3" t="s">
        <v>3868</v>
      </c>
      <c r="B3824" s="1">
        <f t="shared" si="295"/>
        <v>6</v>
      </c>
      <c r="C3824" s="1">
        <f t="shared" si="296"/>
        <v>34424</v>
      </c>
      <c r="D3824" s="1">
        <f t="shared" si="297"/>
        <v>8233278</v>
      </c>
      <c r="F3824" s="1">
        <f t="shared" si="298"/>
        <v>8232515.715608526</v>
      </c>
      <c r="H3824" s="5">
        <f t="shared" si="299"/>
        <v>9.2585770998377415E-5</v>
      </c>
    </row>
    <row r="3825" spans="1:8">
      <c r="A3825" s="3" t="s">
        <v>3869</v>
      </c>
      <c r="B3825" s="1">
        <f t="shared" si="295"/>
        <v>6</v>
      </c>
      <c r="C3825" s="1">
        <f t="shared" si="296"/>
        <v>34404</v>
      </c>
      <c r="D3825" s="1">
        <f t="shared" si="297"/>
        <v>8237194</v>
      </c>
      <c r="F3825" s="1">
        <f t="shared" si="298"/>
        <v>8236507.573339371</v>
      </c>
      <c r="H3825" s="5">
        <f t="shared" si="299"/>
        <v>8.3332583963542596E-5</v>
      </c>
    </row>
    <row r="3826" spans="1:8">
      <c r="A3826" s="3" t="s">
        <v>3870</v>
      </c>
      <c r="B3826" s="1">
        <f t="shared" si="295"/>
        <v>6</v>
      </c>
      <c r="C3826" s="1">
        <f t="shared" si="296"/>
        <v>34384</v>
      </c>
      <c r="D3826" s="1">
        <f t="shared" si="297"/>
        <v>8241130</v>
      </c>
      <c r="F3826" s="1">
        <f t="shared" si="298"/>
        <v>8240501.3104961058</v>
      </c>
      <c r="H3826" s="5">
        <f t="shared" si="299"/>
        <v>7.6286808228263295E-5</v>
      </c>
    </row>
    <row r="3827" spans="1:8">
      <c r="A3827" s="3" t="s">
        <v>3871</v>
      </c>
      <c r="B3827" s="1">
        <f t="shared" si="295"/>
        <v>6</v>
      </c>
      <c r="C3827" s="1">
        <f t="shared" si="296"/>
        <v>34364</v>
      </c>
      <c r="D3827" s="1">
        <f t="shared" si="297"/>
        <v>8245045</v>
      </c>
      <c r="F3827" s="1">
        <f t="shared" si="298"/>
        <v>8244496.9290575683</v>
      </c>
      <c r="H3827" s="5">
        <f t="shared" si="299"/>
        <v>6.6472765452667434E-5</v>
      </c>
    </row>
    <row r="3828" spans="1:8">
      <c r="A3828" s="3" t="s">
        <v>3872</v>
      </c>
      <c r="B3828" s="1">
        <f t="shared" si="295"/>
        <v>6</v>
      </c>
      <c r="C3828" s="1">
        <f t="shared" si="296"/>
        <v>34344</v>
      </c>
      <c r="D3828" s="1">
        <f t="shared" si="297"/>
        <v>8248981</v>
      </c>
      <c r="F3828" s="1">
        <f t="shared" si="298"/>
        <v>8248494.4310058234</v>
      </c>
      <c r="H3828" s="5">
        <f t="shared" si="299"/>
        <v>5.8985345484075435E-5</v>
      </c>
    </row>
    <row r="3829" spans="1:8">
      <c r="A3829" s="3" t="s">
        <v>3873</v>
      </c>
      <c r="B3829" s="1">
        <f t="shared" si="295"/>
        <v>6</v>
      </c>
      <c r="C3829" s="1">
        <f t="shared" si="296"/>
        <v>34324</v>
      </c>
      <c r="D3829" s="1">
        <f t="shared" si="297"/>
        <v>8252897</v>
      </c>
      <c r="F3829" s="1">
        <f t="shared" si="298"/>
        <v>8252493.8183261836</v>
      </c>
      <c r="H3829" s="5">
        <f t="shared" si="299"/>
        <v>4.8853350988920038E-5</v>
      </c>
    </row>
    <row r="3830" spans="1:8">
      <c r="A3830" s="3" t="s">
        <v>3874</v>
      </c>
      <c r="B3830" s="1">
        <f t="shared" si="295"/>
        <v>6</v>
      </c>
      <c r="C3830" s="1">
        <f t="shared" si="296"/>
        <v>34304</v>
      </c>
      <c r="D3830" s="1">
        <f t="shared" si="297"/>
        <v>8256813</v>
      </c>
      <c r="F3830" s="1">
        <f t="shared" si="298"/>
        <v>8256495.0930072134</v>
      </c>
      <c r="H3830" s="5">
        <f t="shared" si="299"/>
        <v>3.8502384974270817E-5</v>
      </c>
    </row>
    <row r="3831" spans="1:8">
      <c r="A3831" s="3" t="s">
        <v>3875</v>
      </c>
      <c r="B3831" s="1">
        <f t="shared" si="295"/>
        <v>6</v>
      </c>
      <c r="C3831" s="1">
        <f t="shared" si="296"/>
        <v>34284</v>
      </c>
      <c r="D3831" s="1">
        <f t="shared" si="297"/>
        <v>8260748</v>
      </c>
      <c r="F3831" s="1">
        <f t="shared" si="298"/>
        <v>8260498.2570407372</v>
      </c>
      <c r="H3831" s="5">
        <f t="shared" si="299"/>
        <v>3.0232487331995021E-5</v>
      </c>
    </row>
    <row r="3832" spans="1:8">
      <c r="A3832" s="3" t="s">
        <v>3876</v>
      </c>
      <c r="B3832" s="1">
        <f t="shared" si="295"/>
        <v>6</v>
      </c>
      <c r="C3832" s="1">
        <f t="shared" si="296"/>
        <v>34264</v>
      </c>
      <c r="D3832" s="1">
        <f t="shared" si="297"/>
        <v>8264664</v>
      </c>
      <c r="F3832" s="1">
        <f t="shared" si="298"/>
        <v>8264503.3124218388</v>
      </c>
      <c r="H3832" s="5">
        <f t="shared" si="299"/>
        <v>1.944272364384651E-5</v>
      </c>
    </row>
    <row r="3833" spans="1:8">
      <c r="A3833" s="3" t="s">
        <v>3877</v>
      </c>
      <c r="B3833" s="1">
        <f t="shared" si="295"/>
        <v>6</v>
      </c>
      <c r="C3833" s="1">
        <f t="shared" si="296"/>
        <v>34244</v>
      </c>
      <c r="D3833" s="1">
        <f t="shared" si="297"/>
        <v>8268580</v>
      </c>
      <c r="F3833" s="1">
        <f t="shared" si="298"/>
        <v>8268510.2611488802</v>
      </c>
      <c r="H3833" s="5">
        <f t="shared" si="299"/>
        <v>8.4341992361160146E-6</v>
      </c>
    </row>
    <row r="3834" spans="1:8">
      <c r="A3834" s="3" t="s">
        <v>3878</v>
      </c>
      <c r="B3834" s="1">
        <f t="shared" si="295"/>
        <v>6</v>
      </c>
      <c r="C3834" s="1">
        <f t="shared" si="296"/>
        <v>34224</v>
      </c>
      <c r="D3834" s="1">
        <f t="shared" si="297"/>
        <v>8272547</v>
      </c>
      <c r="F3834" s="1">
        <f t="shared" si="298"/>
        <v>8272519.105223502</v>
      </c>
      <c r="H3834" s="5">
        <f t="shared" si="299"/>
        <v>3.371969539486151E-6</v>
      </c>
    </row>
    <row r="3835" spans="1:8">
      <c r="A3835" s="3" t="s">
        <v>3879</v>
      </c>
      <c r="B3835" s="1">
        <f t="shared" si="295"/>
        <v>6</v>
      </c>
      <c r="C3835" s="1">
        <f t="shared" si="296"/>
        <v>34204</v>
      </c>
      <c r="D3835" s="1">
        <f t="shared" si="297"/>
        <v>8276638</v>
      </c>
      <c r="F3835" s="1">
        <f t="shared" si="298"/>
        <v>8276529.8466506302</v>
      </c>
      <c r="H3835" s="5">
        <f t="shared" si="299"/>
        <v>1.306730454681772E-5</v>
      </c>
    </row>
    <row r="3836" spans="1:8">
      <c r="A3836" s="3" t="s">
        <v>3880</v>
      </c>
      <c r="B3836" s="1">
        <f t="shared" si="295"/>
        <v>6</v>
      </c>
      <c r="C3836" s="1">
        <f t="shared" si="296"/>
        <v>34184</v>
      </c>
      <c r="D3836" s="1">
        <f t="shared" si="297"/>
        <v>8280750</v>
      </c>
      <c r="F3836" s="1">
        <f t="shared" si="298"/>
        <v>8280542.4874384841</v>
      </c>
      <c r="H3836" s="5">
        <f t="shared" si="299"/>
        <v>2.505963367036862E-5</v>
      </c>
    </row>
    <row r="3837" spans="1:8">
      <c r="A3837" s="3" t="s">
        <v>3881</v>
      </c>
      <c r="B3837" s="1">
        <f t="shared" si="295"/>
        <v>6</v>
      </c>
      <c r="C3837" s="1">
        <f t="shared" si="296"/>
        <v>34164</v>
      </c>
      <c r="D3837" s="1">
        <f t="shared" si="297"/>
        <v>8284841</v>
      </c>
      <c r="F3837" s="1">
        <f t="shared" si="298"/>
        <v>8284557.0295985984</v>
      </c>
      <c r="H3837" s="5">
        <f t="shared" si="299"/>
        <v>3.4275902386253584E-5</v>
      </c>
    </row>
    <row r="3838" spans="1:8">
      <c r="A3838" s="3" t="s">
        <v>3882</v>
      </c>
      <c r="B3838" s="1">
        <f t="shared" si="295"/>
        <v>6</v>
      </c>
      <c r="C3838" s="1">
        <f t="shared" si="296"/>
        <v>34144</v>
      </c>
      <c r="D3838" s="1">
        <f t="shared" si="297"/>
        <v>8288931</v>
      </c>
      <c r="F3838" s="1">
        <f t="shared" si="298"/>
        <v>8288573.4751457945</v>
      </c>
      <c r="H3838" s="5">
        <f t="shared" si="299"/>
        <v>4.3132806173142084E-5</v>
      </c>
    </row>
    <row r="3839" spans="1:8">
      <c r="A3839" s="3" t="s">
        <v>3883</v>
      </c>
      <c r="B3839" s="1">
        <f t="shared" si="295"/>
        <v>6</v>
      </c>
      <c r="C3839" s="1">
        <f t="shared" si="296"/>
        <v>34124</v>
      </c>
      <c r="D3839" s="1">
        <f t="shared" si="297"/>
        <v>8293043</v>
      </c>
      <c r="F3839" s="1">
        <f t="shared" si="298"/>
        <v>8292591.8260982344</v>
      </c>
      <c r="H3839" s="5">
        <f t="shared" si="299"/>
        <v>5.4403902375232744E-5</v>
      </c>
    </row>
    <row r="3840" spans="1:8">
      <c r="A3840" s="3" t="s">
        <v>3884</v>
      </c>
      <c r="B3840" s="1">
        <f t="shared" si="295"/>
        <v>6</v>
      </c>
      <c r="C3840" s="1">
        <f t="shared" si="296"/>
        <v>34104</v>
      </c>
      <c r="D3840" s="1">
        <f t="shared" si="297"/>
        <v>8297134</v>
      </c>
      <c r="F3840" s="1">
        <f t="shared" si="298"/>
        <v>8296612.0844773799</v>
      </c>
      <c r="H3840" s="5">
        <f t="shared" si="299"/>
        <v>6.2903108786730686E-5</v>
      </c>
    </row>
    <row r="3841" spans="1:8">
      <c r="A3841" s="3" t="s">
        <v>3885</v>
      </c>
      <c r="B3841" s="1">
        <f t="shared" si="295"/>
        <v>6</v>
      </c>
      <c r="C3841" s="1">
        <f t="shared" si="296"/>
        <v>34084</v>
      </c>
      <c r="D3841" s="1">
        <f t="shared" si="297"/>
        <v>8301245</v>
      </c>
      <c r="F3841" s="1">
        <f t="shared" si="298"/>
        <v>8300634.2523080511</v>
      </c>
      <c r="H3841" s="5">
        <f t="shared" si="299"/>
        <v>7.357302331745396E-5</v>
      </c>
    </row>
    <row r="3842" spans="1:8">
      <c r="A3842" s="3" t="s">
        <v>3886</v>
      </c>
      <c r="B3842" s="1">
        <f t="shared" si="295"/>
        <v>6</v>
      </c>
      <c r="C3842" s="1">
        <f t="shared" si="296"/>
        <v>34064</v>
      </c>
      <c r="D3842" s="1">
        <f t="shared" si="297"/>
        <v>8305336</v>
      </c>
      <c r="F3842" s="1">
        <f t="shared" si="298"/>
        <v>8304658.3316183807</v>
      </c>
      <c r="H3842" s="5">
        <f t="shared" si="299"/>
        <v>8.1594336655286092E-5</v>
      </c>
    </row>
    <row r="3843" spans="1:8">
      <c r="A3843" s="3" t="s">
        <v>3887</v>
      </c>
      <c r="B3843" s="1">
        <f t="shared" si="295"/>
        <v>6</v>
      </c>
      <c r="C3843" s="1">
        <f t="shared" si="296"/>
        <v>34044</v>
      </c>
      <c r="D3843" s="1">
        <f t="shared" si="297"/>
        <v>8309427</v>
      </c>
      <c r="F3843" s="1">
        <f t="shared" si="298"/>
        <v>8308684.3244398674</v>
      </c>
      <c r="H3843" s="5">
        <f t="shared" si="299"/>
        <v>8.9377469725963104E-5</v>
      </c>
    </row>
    <row r="3844" spans="1:8">
      <c r="A3844" s="3" t="s">
        <v>3888</v>
      </c>
      <c r="B3844" s="1">
        <f t="shared" ref="B3844:B3907" si="300">IF(ISERROR(SEARCH(" ",A3844)), 0, SEARCH(" ",A3844))</f>
        <v>6</v>
      </c>
      <c r="C3844" s="1">
        <f t="shared" ref="C3844:C3907" si="301">IF(0=B3844,-1,LEFT(A3844,B3844-1)+0)</f>
        <v>34024</v>
      </c>
      <c r="D3844" s="1">
        <f t="shared" ref="D3844:D3907" si="302">IF(B3844=0,-1,RIGHT(A3844,LEN(A3844)-B3844)+0)</f>
        <v>8313539</v>
      </c>
      <c r="F3844" s="1">
        <f t="shared" ref="F3844:F3907" si="303">IF(C3844&lt;0,443300000,44330*(1-POWER(C3844/$A$1,1/5.255))*1000)</f>
        <v>8312712.2328073587</v>
      </c>
      <c r="H3844" s="5">
        <f t="shared" ref="H3844:H3907" si="304">IF(D3844&gt;0,ABS((F3844-D3844)/D3844),0)</f>
        <v>9.9448284616367733E-5</v>
      </c>
    </row>
    <row r="3845" spans="1:8">
      <c r="A3845" s="3" t="s">
        <v>3889</v>
      </c>
      <c r="B3845" s="1">
        <f t="shared" si="300"/>
        <v>6</v>
      </c>
      <c r="C3845" s="1">
        <f t="shared" si="301"/>
        <v>34004</v>
      </c>
      <c r="D3845" s="1">
        <f t="shared" si="302"/>
        <v>8317630</v>
      </c>
      <c r="F3845" s="1">
        <f t="shared" si="303"/>
        <v>8316742.0587590626</v>
      </c>
      <c r="H3845" s="5">
        <f t="shared" si="304"/>
        <v>1.0675411636938035E-4</v>
      </c>
    </row>
    <row r="3846" spans="1:8">
      <c r="A3846" s="3" t="s">
        <v>3890</v>
      </c>
      <c r="B3846" s="1">
        <f t="shared" si="300"/>
        <v>6</v>
      </c>
      <c r="C3846" s="1">
        <f t="shared" si="301"/>
        <v>33984</v>
      </c>
      <c r="D3846" s="1">
        <f t="shared" si="302"/>
        <v>8321721</v>
      </c>
      <c r="F3846" s="1">
        <f t="shared" si="303"/>
        <v>8320773.8043365516</v>
      </c>
      <c r="H3846" s="5">
        <f t="shared" si="304"/>
        <v>1.138220884175789E-4</v>
      </c>
    </row>
    <row r="3847" spans="1:8">
      <c r="A3847" s="3" t="s">
        <v>3891</v>
      </c>
      <c r="B3847" s="1">
        <f t="shared" si="300"/>
        <v>6</v>
      </c>
      <c r="C3847" s="1">
        <f t="shared" si="301"/>
        <v>33964</v>
      </c>
      <c r="D3847" s="1">
        <f t="shared" si="302"/>
        <v>8325832</v>
      </c>
      <c r="F3847" s="1">
        <f t="shared" si="303"/>
        <v>8324807.4715847811</v>
      </c>
      <c r="H3847" s="5">
        <f t="shared" si="304"/>
        <v>1.2305417827538761E-4</v>
      </c>
    </row>
    <row r="3848" spans="1:8">
      <c r="A3848" s="3" t="s">
        <v>3892</v>
      </c>
      <c r="B3848" s="1">
        <f t="shared" si="300"/>
        <v>6</v>
      </c>
      <c r="C3848" s="1">
        <f t="shared" si="301"/>
        <v>33944</v>
      </c>
      <c r="D3848" s="1">
        <f t="shared" si="302"/>
        <v>8329923</v>
      </c>
      <c r="F3848" s="1">
        <f t="shared" si="303"/>
        <v>8328843.062552087</v>
      </c>
      <c r="H3848" s="5">
        <f t="shared" si="304"/>
        <v>1.2964554989439771E-4</v>
      </c>
    </row>
    <row r="3849" spans="1:8">
      <c r="A3849" s="3" t="s">
        <v>3893</v>
      </c>
      <c r="B3849" s="1">
        <f t="shared" si="300"/>
        <v>6</v>
      </c>
      <c r="C3849" s="1">
        <f t="shared" si="301"/>
        <v>33924</v>
      </c>
      <c r="D3849" s="1">
        <f t="shared" si="302"/>
        <v>8334035</v>
      </c>
      <c r="F3849" s="1">
        <f t="shared" si="303"/>
        <v>8332880.5792901982</v>
      </c>
      <c r="H3849" s="5">
        <f t="shared" si="304"/>
        <v>1.3851882189141727E-4</v>
      </c>
    </row>
    <row r="3850" spans="1:8">
      <c r="A3850" s="3" t="s">
        <v>3894</v>
      </c>
      <c r="B3850" s="1">
        <f t="shared" si="300"/>
        <v>6</v>
      </c>
      <c r="C3850" s="1">
        <f t="shared" si="301"/>
        <v>33904</v>
      </c>
      <c r="D3850" s="1">
        <f t="shared" si="302"/>
        <v>8338125</v>
      </c>
      <c r="F3850" s="1">
        <f t="shared" si="303"/>
        <v>8336920.0238542473</v>
      </c>
      <c r="H3850" s="5">
        <f t="shared" si="304"/>
        <v>1.4451404191622284E-4</v>
      </c>
    </row>
    <row r="3851" spans="1:8">
      <c r="A3851" s="3" t="s">
        <v>3895</v>
      </c>
      <c r="B3851" s="1">
        <f t="shared" si="300"/>
        <v>6</v>
      </c>
      <c r="C3851" s="1">
        <f t="shared" si="301"/>
        <v>33884</v>
      </c>
      <c r="D3851" s="1">
        <f t="shared" si="302"/>
        <v>8342216</v>
      </c>
      <c r="F3851" s="1">
        <f t="shared" si="303"/>
        <v>8340961.3983027702</v>
      </c>
      <c r="H3851" s="5">
        <f t="shared" si="304"/>
        <v>1.5039189793572598E-4</v>
      </c>
    </row>
    <row r="3852" spans="1:8">
      <c r="A3852" s="3" t="s">
        <v>3896</v>
      </c>
      <c r="B3852" s="1">
        <f t="shared" si="300"/>
        <v>6</v>
      </c>
      <c r="C3852" s="1">
        <f t="shared" si="301"/>
        <v>33864</v>
      </c>
      <c r="D3852" s="1">
        <f t="shared" si="302"/>
        <v>8346328</v>
      </c>
      <c r="F3852" s="1">
        <f t="shared" si="303"/>
        <v>8345004.7046977142</v>
      </c>
      <c r="H3852" s="5">
        <f t="shared" si="304"/>
        <v>1.5854820254917047E-4</v>
      </c>
    </row>
    <row r="3853" spans="1:8">
      <c r="A3853" s="3" t="s">
        <v>3897</v>
      </c>
      <c r="B3853" s="1">
        <f t="shared" si="300"/>
        <v>6</v>
      </c>
      <c r="C3853" s="1">
        <f t="shared" si="301"/>
        <v>33844</v>
      </c>
      <c r="D3853" s="1">
        <f t="shared" si="302"/>
        <v>8350419</v>
      </c>
      <c r="F3853" s="1">
        <f t="shared" si="303"/>
        <v>8349049.9451044509</v>
      </c>
      <c r="H3853" s="5">
        <f t="shared" si="304"/>
        <v>1.639504431513055E-4</v>
      </c>
    </row>
    <row r="3854" spans="1:8">
      <c r="A3854" s="3" t="s">
        <v>3898</v>
      </c>
      <c r="B3854" s="1">
        <f t="shared" si="300"/>
        <v>6</v>
      </c>
      <c r="C3854" s="1">
        <f t="shared" si="301"/>
        <v>33824</v>
      </c>
      <c r="D3854" s="1">
        <f t="shared" si="302"/>
        <v>8354530</v>
      </c>
      <c r="F3854" s="1">
        <f t="shared" si="303"/>
        <v>8353097.1215917924</v>
      </c>
      <c r="H3854" s="5">
        <f t="shared" si="304"/>
        <v>1.7150915828988082E-4</v>
      </c>
    </row>
    <row r="3855" spans="1:8">
      <c r="A3855" s="3" t="s">
        <v>3899</v>
      </c>
      <c r="B3855" s="1">
        <f t="shared" si="300"/>
        <v>6</v>
      </c>
      <c r="C3855" s="1">
        <f t="shared" si="301"/>
        <v>33804</v>
      </c>
      <c r="D3855" s="1">
        <f t="shared" si="302"/>
        <v>8358621</v>
      </c>
      <c r="F3855" s="1">
        <f t="shared" si="303"/>
        <v>8357146.236231965</v>
      </c>
      <c r="H3855" s="5">
        <f t="shared" si="304"/>
        <v>1.7643625282627207E-4</v>
      </c>
    </row>
    <row r="3856" spans="1:8">
      <c r="A3856" s="3" t="s">
        <v>3900</v>
      </c>
      <c r="B3856" s="1">
        <f t="shared" si="300"/>
        <v>6</v>
      </c>
      <c r="C3856" s="1">
        <f t="shared" si="301"/>
        <v>33784</v>
      </c>
      <c r="D3856" s="1">
        <f t="shared" si="302"/>
        <v>8362712</v>
      </c>
      <c r="F3856" s="1">
        <f t="shared" si="303"/>
        <v>8361197.2911006687</v>
      </c>
      <c r="H3856" s="5">
        <f t="shared" si="304"/>
        <v>1.8112651725077692E-4</v>
      </c>
    </row>
    <row r="3857" spans="1:8">
      <c r="A3857" s="3" t="s">
        <v>3901</v>
      </c>
      <c r="B3857" s="1">
        <f t="shared" si="300"/>
        <v>6</v>
      </c>
      <c r="C3857" s="1">
        <f t="shared" si="301"/>
        <v>33764</v>
      </c>
      <c r="D3857" s="1">
        <f t="shared" si="302"/>
        <v>8366824</v>
      </c>
      <c r="F3857" s="1">
        <f t="shared" si="303"/>
        <v>8365250.2882770458</v>
      </c>
      <c r="H3857" s="5">
        <f t="shared" si="304"/>
        <v>1.8808949763424884E-4</v>
      </c>
    </row>
    <row r="3858" spans="1:8">
      <c r="A3858" s="3" t="s">
        <v>3902</v>
      </c>
      <c r="B3858" s="1">
        <f t="shared" si="300"/>
        <v>6</v>
      </c>
      <c r="C3858" s="1">
        <f t="shared" si="301"/>
        <v>33744</v>
      </c>
      <c r="D3858" s="1">
        <f t="shared" si="302"/>
        <v>8370915</v>
      </c>
      <c r="F3858" s="1">
        <f t="shared" si="303"/>
        <v>8369305.2298436835</v>
      </c>
      <c r="H3858" s="5">
        <f t="shared" si="304"/>
        <v>1.9230516094315367E-4</v>
      </c>
    </row>
    <row r="3859" spans="1:8">
      <c r="A3859" s="3" t="s">
        <v>3903</v>
      </c>
      <c r="B3859" s="1">
        <f t="shared" si="300"/>
        <v>6</v>
      </c>
      <c r="C3859" s="1">
        <f t="shared" si="301"/>
        <v>33724</v>
      </c>
      <c r="D3859" s="1">
        <f t="shared" si="302"/>
        <v>8375005</v>
      </c>
      <c r="F3859" s="1">
        <f t="shared" si="303"/>
        <v>8373362.1178866578</v>
      </c>
      <c r="H3859" s="5">
        <f t="shared" si="304"/>
        <v>1.9616491134538707E-4</v>
      </c>
    </row>
    <row r="3860" spans="1:8">
      <c r="A3860" s="3" t="s">
        <v>3904</v>
      </c>
      <c r="B3860" s="1">
        <f t="shared" si="300"/>
        <v>6</v>
      </c>
      <c r="C3860" s="1">
        <f t="shared" si="301"/>
        <v>33704</v>
      </c>
      <c r="D3860" s="1">
        <f t="shared" si="302"/>
        <v>8379117</v>
      </c>
      <c r="F3860" s="1">
        <f t="shared" si="303"/>
        <v>8377420.9544955231</v>
      </c>
      <c r="H3860" s="5">
        <f t="shared" si="304"/>
        <v>2.0241339325812911E-4</v>
      </c>
    </row>
    <row r="3861" spans="1:8">
      <c r="A3861" s="3" t="s">
        <v>3905</v>
      </c>
      <c r="B3861" s="1">
        <f t="shared" si="300"/>
        <v>6</v>
      </c>
      <c r="C3861" s="1">
        <f t="shared" si="301"/>
        <v>33684</v>
      </c>
      <c r="D3861" s="1">
        <f t="shared" si="302"/>
        <v>8383208</v>
      </c>
      <c r="F3861" s="1">
        <f t="shared" si="303"/>
        <v>8381481.7417633003</v>
      </c>
      <c r="H3861" s="5">
        <f t="shared" si="304"/>
        <v>2.0591857397546829E-4</v>
      </c>
    </row>
    <row r="3862" spans="1:8">
      <c r="A3862" s="3" t="s">
        <v>3906</v>
      </c>
      <c r="B3862" s="1">
        <f t="shared" si="300"/>
        <v>6</v>
      </c>
      <c r="C3862" s="1">
        <f t="shared" si="301"/>
        <v>33664</v>
      </c>
      <c r="D3862" s="1">
        <f t="shared" si="302"/>
        <v>8387319</v>
      </c>
      <c r="F3862" s="1">
        <f t="shared" si="303"/>
        <v>8385544.4817865193</v>
      </c>
      <c r="H3862" s="5">
        <f t="shared" si="304"/>
        <v>2.1157156577455931E-4</v>
      </c>
    </row>
    <row r="3863" spans="1:8">
      <c r="A3863" s="3" t="s">
        <v>3907</v>
      </c>
      <c r="B3863" s="1">
        <f t="shared" si="300"/>
        <v>6</v>
      </c>
      <c r="C3863" s="1">
        <f t="shared" si="301"/>
        <v>33644</v>
      </c>
      <c r="D3863" s="1">
        <f t="shared" si="302"/>
        <v>8391410</v>
      </c>
      <c r="F3863" s="1">
        <f t="shared" si="303"/>
        <v>8389609.1766652111</v>
      </c>
      <c r="H3863" s="5">
        <f t="shared" si="304"/>
        <v>2.1460318763937212E-4</v>
      </c>
    </row>
    <row r="3864" spans="1:8">
      <c r="A3864" s="3" t="s">
        <v>3908</v>
      </c>
      <c r="B3864" s="1">
        <f t="shared" si="300"/>
        <v>6</v>
      </c>
      <c r="C3864" s="1">
        <f t="shared" si="301"/>
        <v>33624</v>
      </c>
      <c r="D3864" s="1">
        <f t="shared" si="302"/>
        <v>8395501</v>
      </c>
      <c r="F3864" s="1">
        <f t="shared" si="303"/>
        <v>8393675.8285029009</v>
      </c>
      <c r="H3864" s="5">
        <f t="shared" si="304"/>
        <v>2.1739875882321991E-4</v>
      </c>
    </row>
    <row r="3865" spans="1:8">
      <c r="A3865" s="3" t="s">
        <v>3909</v>
      </c>
      <c r="B3865" s="1">
        <f t="shared" si="300"/>
        <v>6</v>
      </c>
      <c r="C3865" s="1">
        <f t="shared" si="301"/>
        <v>33604</v>
      </c>
      <c r="D3865" s="1">
        <f t="shared" si="302"/>
        <v>8399613</v>
      </c>
      <c r="F3865" s="1">
        <f t="shared" si="303"/>
        <v>8397744.4394066352</v>
      </c>
      <c r="H3865" s="5">
        <f t="shared" si="304"/>
        <v>2.2245793864131126E-4</v>
      </c>
    </row>
    <row r="3866" spans="1:8">
      <c r="A3866" s="3" t="s">
        <v>3910</v>
      </c>
      <c r="B3866" s="1">
        <f t="shared" si="300"/>
        <v>6</v>
      </c>
      <c r="C3866" s="1">
        <f t="shared" si="301"/>
        <v>33584</v>
      </c>
      <c r="D3866" s="1">
        <f t="shared" si="302"/>
        <v>8403704</v>
      </c>
      <c r="F3866" s="1">
        <f t="shared" si="303"/>
        <v>8401815.011486996</v>
      </c>
      <c r="H3866" s="5">
        <f t="shared" si="304"/>
        <v>2.2478046739914147E-4</v>
      </c>
    </row>
    <row r="3867" spans="1:8">
      <c r="A3867" s="3" t="s">
        <v>3911</v>
      </c>
      <c r="B3867" s="1">
        <f t="shared" si="300"/>
        <v>6</v>
      </c>
      <c r="C3867" s="1">
        <f t="shared" si="301"/>
        <v>33564</v>
      </c>
      <c r="D3867" s="1">
        <f t="shared" si="302"/>
        <v>8407815</v>
      </c>
      <c r="F3867" s="1">
        <f t="shared" si="303"/>
        <v>8405887.5468580872</v>
      </c>
      <c r="H3867" s="5">
        <f t="shared" si="304"/>
        <v>2.292454272498643E-4</v>
      </c>
    </row>
    <row r="3868" spans="1:8">
      <c r="A3868" s="3" t="s">
        <v>3912</v>
      </c>
      <c r="B3868" s="1">
        <f t="shared" si="300"/>
        <v>6</v>
      </c>
      <c r="C3868" s="1">
        <f t="shared" si="301"/>
        <v>33544</v>
      </c>
      <c r="D3868" s="1">
        <f t="shared" si="302"/>
        <v>8411906</v>
      </c>
      <c r="F3868" s="1">
        <f t="shared" si="303"/>
        <v>8409962.0476375539</v>
      </c>
      <c r="H3868" s="5">
        <f t="shared" si="304"/>
        <v>2.3109535014372658E-4</v>
      </c>
    </row>
    <row r="3869" spans="1:8">
      <c r="A3869" s="3" t="s">
        <v>3913</v>
      </c>
      <c r="B3869" s="1">
        <f t="shared" si="300"/>
        <v>6</v>
      </c>
      <c r="C3869" s="1">
        <f t="shared" si="301"/>
        <v>33524</v>
      </c>
      <c r="D3869" s="1">
        <f t="shared" si="302"/>
        <v>8415997</v>
      </c>
      <c r="F3869" s="1">
        <f t="shared" si="303"/>
        <v>8414038.5159465913</v>
      </c>
      <c r="H3869" s="5">
        <f t="shared" si="304"/>
        <v>2.327096900591489E-4</v>
      </c>
    </row>
    <row r="3870" spans="1:8">
      <c r="A3870" s="3" t="s">
        <v>3914</v>
      </c>
      <c r="B3870" s="1">
        <f t="shared" si="300"/>
        <v>6</v>
      </c>
      <c r="C3870" s="1">
        <f t="shared" si="301"/>
        <v>33504</v>
      </c>
      <c r="D3870" s="1">
        <f t="shared" si="302"/>
        <v>8420109</v>
      </c>
      <c r="F3870" s="1">
        <f t="shared" si="303"/>
        <v>8418116.9539099522</v>
      </c>
      <c r="H3870" s="5">
        <f t="shared" si="304"/>
        <v>2.3658198368308611E-4</v>
      </c>
    </row>
    <row r="3871" spans="1:8">
      <c r="A3871" s="3" t="s">
        <v>3915</v>
      </c>
      <c r="B3871" s="1">
        <f t="shared" si="300"/>
        <v>6</v>
      </c>
      <c r="C3871" s="1">
        <f t="shared" si="301"/>
        <v>33484</v>
      </c>
      <c r="D3871" s="1">
        <f t="shared" si="302"/>
        <v>8424199</v>
      </c>
      <c r="F3871" s="1">
        <f t="shared" si="303"/>
        <v>8422197.3636559546</v>
      </c>
      <c r="H3871" s="5">
        <f t="shared" si="304"/>
        <v>2.3760553900084751E-4</v>
      </c>
    </row>
    <row r="3872" spans="1:8">
      <c r="A3872" s="3" t="s">
        <v>3916</v>
      </c>
      <c r="B3872" s="1">
        <f t="shared" si="300"/>
        <v>6</v>
      </c>
      <c r="C3872" s="1">
        <f t="shared" si="301"/>
        <v>33464</v>
      </c>
      <c r="D3872" s="1">
        <f t="shared" si="302"/>
        <v>8428290</v>
      </c>
      <c r="F3872" s="1">
        <f t="shared" si="303"/>
        <v>8426279.7473164871</v>
      </c>
      <c r="H3872" s="5">
        <f t="shared" si="304"/>
        <v>2.3851251956362045E-4</v>
      </c>
    </row>
    <row r="3873" spans="1:8">
      <c r="A3873" s="3" t="s">
        <v>3917</v>
      </c>
      <c r="B3873" s="1">
        <f t="shared" si="300"/>
        <v>6</v>
      </c>
      <c r="C3873" s="1">
        <f t="shared" si="301"/>
        <v>33444</v>
      </c>
      <c r="D3873" s="1">
        <f t="shared" si="302"/>
        <v>8432402</v>
      </c>
      <c r="F3873" s="1">
        <f t="shared" si="303"/>
        <v>8430364.1070270129</v>
      </c>
      <c r="H3873" s="5">
        <f t="shared" si="304"/>
        <v>2.416740773254341E-4</v>
      </c>
    </row>
    <row r="3874" spans="1:8">
      <c r="A3874" s="3" t="s">
        <v>3918</v>
      </c>
      <c r="B3874" s="1">
        <f t="shared" si="300"/>
        <v>6</v>
      </c>
      <c r="C3874" s="1">
        <f t="shared" si="301"/>
        <v>33424</v>
      </c>
      <c r="D3874" s="1">
        <f t="shared" si="302"/>
        <v>8436493</v>
      </c>
      <c r="F3874" s="1">
        <f t="shared" si="303"/>
        <v>8434450.4449266028</v>
      </c>
      <c r="H3874" s="5">
        <f t="shared" si="304"/>
        <v>2.4210949661159371E-4</v>
      </c>
    </row>
    <row r="3875" spans="1:8">
      <c r="A3875" s="3" t="s">
        <v>3919</v>
      </c>
      <c r="B3875" s="1">
        <f t="shared" si="300"/>
        <v>6</v>
      </c>
      <c r="C3875" s="1">
        <f t="shared" si="301"/>
        <v>33404</v>
      </c>
      <c r="D3875" s="1">
        <f t="shared" si="302"/>
        <v>8440604</v>
      </c>
      <c r="F3875" s="1">
        <f t="shared" si="303"/>
        <v>8438538.7631578986</v>
      </c>
      <c r="H3875" s="5">
        <f t="shared" si="304"/>
        <v>2.4467879811698783E-4</v>
      </c>
    </row>
    <row r="3876" spans="1:8">
      <c r="A3876" s="3" t="s">
        <v>3920</v>
      </c>
      <c r="B3876" s="1">
        <f t="shared" si="300"/>
        <v>6</v>
      </c>
      <c r="C3876" s="1">
        <f t="shared" si="301"/>
        <v>33384</v>
      </c>
      <c r="D3876" s="1">
        <f t="shared" si="302"/>
        <v>8444695</v>
      </c>
      <c r="F3876" s="1">
        <f t="shared" si="303"/>
        <v>8442629.063867176</v>
      </c>
      <c r="H3876" s="5">
        <f t="shared" si="304"/>
        <v>2.4464307270115126E-4</v>
      </c>
    </row>
    <row r="3877" spans="1:8">
      <c r="A3877" s="3" t="s">
        <v>3921</v>
      </c>
      <c r="B3877" s="1">
        <f t="shared" si="300"/>
        <v>6</v>
      </c>
      <c r="C3877" s="1">
        <f t="shared" si="301"/>
        <v>33364</v>
      </c>
      <c r="D3877" s="1">
        <f t="shared" si="302"/>
        <v>8448786</v>
      </c>
      <c r="F3877" s="1">
        <f t="shared" si="303"/>
        <v>8446721.3492042962</v>
      </c>
      <c r="H3877" s="5">
        <f t="shared" si="304"/>
        <v>2.4437248093439151E-4</v>
      </c>
    </row>
    <row r="3878" spans="1:8">
      <c r="A3878" s="3" t="s">
        <v>3922</v>
      </c>
      <c r="B3878" s="1">
        <f t="shared" si="300"/>
        <v>6</v>
      </c>
      <c r="C3878" s="1">
        <f t="shared" si="301"/>
        <v>33344</v>
      </c>
      <c r="D3878" s="1">
        <f t="shared" si="302"/>
        <v>8452898</v>
      </c>
      <c r="F3878" s="1">
        <f t="shared" si="303"/>
        <v>8450815.6213227678</v>
      </c>
      <c r="H3878" s="5">
        <f t="shared" si="304"/>
        <v>2.4635085827750327E-4</v>
      </c>
    </row>
    <row r="3879" spans="1:8">
      <c r="A3879" s="3" t="s">
        <v>3923</v>
      </c>
      <c r="B3879" s="1">
        <f t="shared" si="300"/>
        <v>6</v>
      </c>
      <c r="C3879" s="1">
        <f t="shared" si="301"/>
        <v>33324</v>
      </c>
      <c r="D3879" s="1">
        <f t="shared" si="302"/>
        <v>8456988</v>
      </c>
      <c r="F3879" s="1">
        <f t="shared" si="303"/>
        <v>8454911.8823797088</v>
      </c>
      <c r="H3879" s="5">
        <f t="shared" si="304"/>
        <v>2.4549137592381451E-4</v>
      </c>
    </row>
    <row r="3880" spans="1:8">
      <c r="A3880" s="3" t="s">
        <v>3924</v>
      </c>
      <c r="B3880" s="1">
        <f t="shared" si="300"/>
        <v>6</v>
      </c>
      <c r="C3880" s="1">
        <f t="shared" si="301"/>
        <v>33304</v>
      </c>
      <c r="D3880" s="1">
        <f t="shared" si="302"/>
        <v>8461100</v>
      </c>
      <c r="F3880" s="1">
        <f t="shared" si="303"/>
        <v>8459010.1345358863</v>
      </c>
      <c r="H3880" s="5">
        <f t="shared" si="304"/>
        <v>2.4699689923457383E-4</v>
      </c>
    </row>
    <row r="3881" spans="1:8">
      <c r="A3881" s="3" t="s">
        <v>3925</v>
      </c>
      <c r="B3881" s="1">
        <f t="shared" si="300"/>
        <v>6</v>
      </c>
      <c r="C3881" s="1">
        <f t="shared" si="301"/>
        <v>33284</v>
      </c>
      <c r="D3881" s="1">
        <f t="shared" si="302"/>
        <v>8465191</v>
      </c>
      <c r="F3881" s="1">
        <f t="shared" si="303"/>
        <v>8463110.379955722</v>
      </c>
      <c r="H3881" s="5">
        <f t="shared" si="304"/>
        <v>2.4578536317467392E-4</v>
      </c>
    </row>
    <row r="3882" spans="1:8">
      <c r="A3882" s="3" t="s">
        <v>3926</v>
      </c>
      <c r="B3882" s="1">
        <f t="shared" si="300"/>
        <v>6</v>
      </c>
      <c r="C3882" s="1">
        <f t="shared" si="301"/>
        <v>33264</v>
      </c>
      <c r="D3882" s="1">
        <f t="shared" si="302"/>
        <v>8469282</v>
      </c>
      <c r="F3882" s="1">
        <f t="shared" si="303"/>
        <v>8467212.6208072659</v>
      </c>
      <c r="H3882" s="5">
        <f t="shared" si="304"/>
        <v>2.4433938942334632E-4</v>
      </c>
    </row>
    <row r="3883" spans="1:8">
      <c r="A3883" s="3" t="s">
        <v>3927</v>
      </c>
      <c r="B3883" s="1">
        <f t="shared" si="300"/>
        <v>6</v>
      </c>
      <c r="C3883" s="1">
        <f t="shared" si="301"/>
        <v>33244</v>
      </c>
      <c r="D3883" s="1">
        <f t="shared" si="302"/>
        <v>8473393</v>
      </c>
      <c r="F3883" s="1">
        <f t="shared" si="303"/>
        <v>8471316.8592622615</v>
      </c>
      <c r="H3883" s="5">
        <f t="shared" si="304"/>
        <v>2.4501881805062746E-4</v>
      </c>
    </row>
    <row r="3884" spans="1:8">
      <c r="A3884" s="3" t="s">
        <v>3928</v>
      </c>
      <c r="B3884" s="1">
        <f t="shared" si="300"/>
        <v>6</v>
      </c>
      <c r="C3884" s="1">
        <f t="shared" si="301"/>
        <v>33224</v>
      </c>
      <c r="D3884" s="1">
        <f t="shared" si="302"/>
        <v>8477484</v>
      </c>
      <c r="F3884" s="1">
        <f t="shared" si="303"/>
        <v>8475423.0974961091</v>
      </c>
      <c r="H3884" s="5">
        <f t="shared" si="304"/>
        <v>2.4310308387381406E-4</v>
      </c>
    </row>
    <row r="3885" spans="1:8">
      <c r="A3885" s="3" t="s">
        <v>3929</v>
      </c>
      <c r="B3885" s="1">
        <f t="shared" si="300"/>
        <v>6</v>
      </c>
      <c r="C3885" s="1">
        <f t="shared" si="301"/>
        <v>33204</v>
      </c>
      <c r="D3885" s="1">
        <f t="shared" si="302"/>
        <v>8481575</v>
      </c>
      <c r="F3885" s="1">
        <f t="shared" si="303"/>
        <v>8479531.3376878854</v>
      </c>
      <c r="H3885" s="5">
        <f t="shared" si="304"/>
        <v>2.4095316166096643E-4</v>
      </c>
    </row>
    <row r="3886" spans="1:8">
      <c r="A3886" s="3" t="s">
        <v>3930</v>
      </c>
      <c r="B3886" s="1">
        <f t="shared" si="300"/>
        <v>6</v>
      </c>
      <c r="C3886" s="1">
        <f t="shared" si="301"/>
        <v>33184</v>
      </c>
      <c r="D3886" s="1">
        <f t="shared" si="302"/>
        <v>8485687</v>
      </c>
      <c r="F3886" s="1">
        <f t="shared" si="303"/>
        <v>8483641.582020374</v>
      </c>
      <c r="H3886" s="5">
        <f t="shared" si="304"/>
        <v>2.4104329792343096E-4</v>
      </c>
    </row>
    <row r="3887" spans="1:8">
      <c r="A3887" s="3" t="s">
        <v>3931</v>
      </c>
      <c r="B3887" s="1">
        <f t="shared" si="300"/>
        <v>6</v>
      </c>
      <c r="C3887" s="1">
        <f t="shared" si="301"/>
        <v>33164</v>
      </c>
      <c r="D3887" s="1">
        <f t="shared" si="302"/>
        <v>8489778</v>
      </c>
      <c r="F3887" s="1">
        <f t="shared" si="303"/>
        <v>8487753.8326800298</v>
      </c>
      <c r="H3887" s="5">
        <f t="shared" si="304"/>
        <v>2.3842405772803545E-4</v>
      </c>
    </row>
    <row r="3888" spans="1:8">
      <c r="A3888" s="3" t="s">
        <v>3932</v>
      </c>
      <c r="B3888" s="1">
        <f t="shared" si="300"/>
        <v>6</v>
      </c>
      <c r="C3888" s="1">
        <f t="shared" si="301"/>
        <v>33144</v>
      </c>
      <c r="D3888" s="1">
        <f t="shared" si="302"/>
        <v>8493889</v>
      </c>
      <c r="F3888" s="1">
        <f t="shared" si="303"/>
        <v>8491868.0918570384</v>
      </c>
      <c r="H3888" s="5">
        <f t="shared" si="304"/>
        <v>2.3792495321772649E-4</v>
      </c>
    </row>
    <row r="3889" spans="1:8">
      <c r="A3889" s="3" t="s">
        <v>3933</v>
      </c>
      <c r="B3889" s="1">
        <f t="shared" si="300"/>
        <v>6</v>
      </c>
      <c r="C3889" s="1">
        <f t="shared" si="301"/>
        <v>33124</v>
      </c>
      <c r="D3889" s="1">
        <f t="shared" si="302"/>
        <v>8497980</v>
      </c>
      <c r="F3889" s="1">
        <f t="shared" si="303"/>
        <v>8495984.3617452867</v>
      </c>
      <c r="H3889" s="5">
        <f t="shared" si="304"/>
        <v>2.3483677941266832E-4</v>
      </c>
    </row>
    <row r="3890" spans="1:8">
      <c r="A3890" s="3" t="s">
        <v>3934</v>
      </c>
      <c r="B3890" s="1">
        <f t="shared" si="300"/>
        <v>6</v>
      </c>
      <c r="C3890" s="1">
        <f t="shared" si="301"/>
        <v>33104</v>
      </c>
      <c r="D3890" s="1">
        <f t="shared" si="302"/>
        <v>8502071</v>
      </c>
      <c r="F3890" s="1">
        <f t="shared" si="303"/>
        <v>8500102.6445423756</v>
      </c>
      <c r="H3890" s="5">
        <f t="shared" si="304"/>
        <v>2.3151482240320277E-4</v>
      </c>
    </row>
    <row r="3891" spans="1:8">
      <c r="A3891" s="3" t="s">
        <v>3935</v>
      </c>
      <c r="B3891" s="1">
        <f t="shared" si="300"/>
        <v>6</v>
      </c>
      <c r="C3891" s="1">
        <f t="shared" si="301"/>
        <v>33084</v>
      </c>
      <c r="D3891" s="1">
        <f t="shared" si="302"/>
        <v>8506183</v>
      </c>
      <c r="F3891" s="1">
        <f t="shared" si="303"/>
        <v>8504222.942449661</v>
      </c>
      <c r="H3891" s="5">
        <f t="shared" si="304"/>
        <v>2.3042739032760385E-4</v>
      </c>
    </row>
    <row r="3892" spans="1:8">
      <c r="A3892" s="3" t="s">
        <v>3936</v>
      </c>
      <c r="B3892" s="1">
        <f t="shared" si="300"/>
        <v>6</v>
      </c>
      <c r="C3892" s="1">
        <f t="shared" si="301"/>
        <v>33064</v>
      </c>
      <c r="D3892" s="1">
        <f t="shared" si="302"/>
        <v>8510273</v>
      </c>
      <c r="F3892" s="1">
        <f t="shared" si="303"/>
        <v>8508345.2576722242</v>
      </c>
      <c r="H3892" s="5">
        <f t="shared" si="304"/>
        <v>2.2651944629459081E-4</v>
      </c>
    </row>
    <row r="3893" spans="1:8">
      <c r="A3893" s="3" t="s">
        <v>3937</v>
      </c>
      <c r="B3893" s="1">
        <f t="shared" si="300"/>
        <v>6</v>
      </c>
      <c r="C3893" s="1">
        <f t="shared" si="301"/>
        <v>33044</v>
      </c>
      <c r="D3893" s="1">
        <f t="shared" si="302"/>
        <v>8514385</v>
      </c>
      <c r="F3893" s="1">
        <f t="shared" si="303"/>
        <v>8512469.5924188867</v>
      </c>
      <c r="H3893" s="5">
        <f t="shared" si="304"/>
        <v>2.249613543565717E-4</v>
      </c>
    </row>
    <row r="3894" spans="1:8">
      <c r="A3894" s="3" t="s">
        <v>3938</v>
      </c>
      <c r="B3894" s="1">
        <f t="shared" si="300"/>
        <v>6</v>
      </c>
      <c r="C3894" s="1">
        <f t="shared" si="301"/>
        <v>33024</v>
      </c>
      <c r="D3894" s="1">
        <f t="shared" si="302"/>
        <v>8518476</v>
      </c>
      <c r="F3894" s="1">
        <f t="shared" si="303"/>
        <v>8516595.9489022456</v>
      </c>
      <c r="H3894" s="5">
        <f t="shared" si="304"/>
        <v>2.2070275220055665E-4</v>
      </c>
    </row>
    <row r="3895" spans="1:8">
      <c r="A3895" s="3" t="s">
        <v>3939</v>
      </c>
      <c r="B3895" s="1">
        <f t="shared" si="300"/>
        <v>6</v>
      </c>
      <c r="C3895" s="1">
        <f t="shared" si="301"/>
        <v>33004</v>
      </c>
      <c r="D3895" s="1">
        <f t="shared" si="302"/>
        <v>8522567</v>
      </c>
      <c r="F3895" s="1">
        <f t="shared" si="303"/>
        <v>8520724.3293386567</v>
      </c>
      <c r="H3895" s="5">
        <f t="shared" si="304"/>
        <v>2.1621075684629545E-4</v>
      </c>
    </row>
    <row r="3896" spans="1:8">
      <c r="A3896" s="3" t="s">
        <v>3940</v>
      </c>
      <c r="B3896" s="1">
        <f t="shared" si="300"/>
        <v>6</v>
      </c>
      <c r="C3896" s="1">
        <f t="shared" si="301"/>
        <v>32984</v>
      </c>
      <c r="D3896" s="1">
        <f t="shared" si="302"/>
        <v>8526678</v>
      </c>
      <c r="F3896" s="1">
        <f t="shared" si="303"/>
        <v>8524854.7359482478</v>
      </c>
      <c r="H3896" s="5">
        <f t="shared" si="304"/>
        <v>2.1383052717038981E-4</v>
      </c>
    </row>
    <row r="3897" spans="1:8">
      <c r="A3897" s="3" t="s">
        <v>3941</v>
      </c>
      <c r="B3897" s="1">
        <f t="shared" si="300"/>
        <v>6</v>
      </c>
      <c r="C3897" s="1">
        <f t="shared" si="301"/>
        <v>32964</v>
      </c>
      <c r="D3897" s="1">
        <f t="shared" si="302"/>
        <v>8530769</v>
      </c>
      <c r="F3897" s="1">
        <f t="shared" si="303"/>
        <v>8528987.1709549297</v>
      </c>
      <c r="H3897" s="5">
        <f t="shared" si="304"/>
        <v>2.0887085854397595E-4</v>
      </c>
    </row>
    <row r="3898" spans="1:8">
      <c r="A3898" s="3" t="s">
        <v>3942</v>
      </c>
      <c r="B3898" s="1">
        <f t="shared" si="300"/>
        <v>6</v>
      </c>
      <c r="C3898" s="1">
        <f t="shared" si="301"/>
        <v>32944</v>
      </c>
      <c r="D3898" s="1">
        <f t="shared" si="302"/>
        <v>8534860</v>
      </c>
      <c r="F3898" s="1">
        <f t="shared" si="303"/>
        <v>8533121.6365864053</v>
      </c>
      <c r="H3898" s="5">
        <f t="shared" si="304"/>
        <v>2.0367802325927585E-4</v>
      </c>
    </row>
    <row r="3899" spans="1:8">
      <c r="A3899" s="3" t="s">
        <v>3943</v>
      </c>
      <c r="B3899" s="1">
        <f t="shared" si="300"/>
        <v>6</v>
      </c>
      <c r="C3899" s="1">
        <f t="shared" si="301"/>
        <v>32924</v>
      </c>
      <c r="D3899" s="1">
        <f t="shared" si="302"/>
        <v>8538972</v>
      </c>
      <c r="F3899" s="1">
        <f t="shared" si="303"/>
        <v>8537258.1350741833</v>
      </c>
      <c r="H3899" s="5">
        <f t="shared" si="304"/>
        <v>2.0071091998154523E-4</v>
      </c>
    </row>
    <row r="3900" spans="1:8">
      <c r="A3900" s="3" t="s">
        <v>3944</v>
      </c>
      <c r="B3900" s="1">
        <f t="shared" si="300"/>
        <v>6</v>
      </c>
      <c r="C3900" s="1">
        <f t="shared" si="301"/>
        <v>32904</v>
      </c>
      <c r="D3900" s="1">
        <f t="shared" si="302"/>
        <v>8543062</v>
      </c>
      <c r="F3900" s="1">
        <f t="shared" si="303"/>
        <v>8541396.6686535776</v>
      </c>
      <c r="H3900" s="5">
        <f t="shared" si="304"/>
        <v>1.9493377742341492E-4</v>
      </c>
    </row>
    <row r="3901" spans="1:8">
      <c r="A3901" s="3" t="s">
        <v>3945</v>
      </c>
      <c r="B3901" s="1">
        <f t="shared" si="300"/>
        <v>6</v>
      </c>
      <c r="C3901" s="1">
        <f t="shared" si="301"/>
        <v>32884</v>
      </c>
      <c r="D3901" s="1">
        <f t="shared" si="302"/>
        <v>8547174</v>
      </c>
      <c r="F3901" s="1">
        <f t="shared" si="303"/>
        <v>8545537.2395637259</v>
      </c>
      <c r="H3901" s="5">
        <f t="shared" si="304"/>
        <v>1.9149726404003373E-4</v>
      </c>
    </row>
    <row r="3902" spans="1:8">
      <c r="A3902" s="3" t="s">
        <v>3946</v>
      </c>
      <c r="B3902" s="1">
        <f t="shared" si="300"/>
        <v>6</v>
      </c>
      <c r="C3902" s="1">
        <f t="shared" si="301"/>
        <v>32864</v>
      </c>
      <c r="D3902" s="1">
        <f t="shared" si="302"/>
        <v>8551265</v>
      </c>
      <c r="F3902" s="1">
        <f t="shared" si="303"/>
        <v>8549679.8500475809</v>
      </c>
      <c r="H3902" s="5">
        <f t="shared" si="304"/>
        <v>1.8537022913207605E-4</v>
      </c>
    </row>
    <row r="3903" spans="1:8">
      <c r="A3903" s="3" t="s">
        <v>3947</v>
      </c>
      <c r="B3903" s="1">
        <f t="shared" si="300"/>
        <v>6</v>
      </c>
      <c r="C3903" s="1">
        <f t="shared" si="301"/>
        <v>32844</v>
      </c>
      <c r="D3903" s="1">
        <f t="shared" si="302"/>
        <v>8555356</v>
      </c>
      <c r="F3903" s="1">
        <f t="shared" si="303"/>
        <v>8553824.5023519453</v>
      </c>
      <c r="H3903" s="5">
        <f t="shared" si="304"/>
        <v>1.79010393963119E-4</v>
      </c>
    </row>
    <row r="3904" spans="1:8">
      <c r="A3904" s="3" t="s">
        <v>3948</v>
      </c>
      <c r="B3904" s="1">
        <f t="shared" si="300"/>
        <v>6</v>
      </c>
      <c r="C3904" s="1">
        <f t="shared" si="301"/>
        <v>32824</v>
      </c>
      <c r="D3904" s="1">
        <f t="shared" si="302"/>
        <v>8559467</v>
      </c>
      <c r="F3904" s="1">
        <f t="shared" si="303"/>
        <v>8557971.198727455</v>
      </c>
      <c r="H3904" s="5">
        <f t="shared" si="304"/>
        <v>1.7475402061191541E-4</v>
      </c>
    </row>
    <row r="3905" spans="1:8">
      <c r="A3905" s="3" t="s">
        <v>3949</v>
      </c>
      <c r="B3905" s="1">
        <f t="shared" si="300"/>
        <v>6</v>
      </c>
      <c r="C3905" s="1">
        <f t="shared" si="301"/>
        <v>32804</v>
      </c>
      <c r="D3905" s="1">
        <f t="shared" si="302"/>
        <v>8563558</v>
      </c>
      <c r="F3905" s="1">
        <f t="shared" si="303"/>
        <v>8562119.9414286148</v>
      </c>
      <c r="H3905" s="5">
        <f t="shared" si="304"/>
        <v>1.6792769680373738E-4</v>
      </c>
    </row>
    <row r="3906" spans="1:8">
      <c r="A3906" s="3" t="s">
        <v>3950</v>
      </c>
      <c r="B3906" s="1">
        <f t="shared" si="300"/>
        <v>6</v>
      </c>
      <c r="C3906" s="1">
        <f t="shared" si="301"/>
        <v>32784</v>
      </c>
      <c r="D3906" s="1">
        <f t="shared" si="302"/>
        <v>8567670</v>
      </c>
      <c r="F3906" s="1">
        <f t="shared" si="303"/>
        <v>8566270.7327137776</v>
      </c>
      <c r="H3906" s="5">
        <f t="shared" si="304"/>
        <v>1.6331946564496859E-4</v>
      </c>
    </row>
    <row r="3907" spans="1:8">
      <c r="A3907" s="3" t="s">
        <v>3951</v>
      </c>
      <c r="B3907" s="1">
        <f t="shared" si="300"/>
        <v>6</v>
      </c>
      <c r="C3907" s="1">
        <f t="shared" si="301"/>
        <v>32764</v>
      </c>
      <c r="D3907" s="1">
        <f t="shared" si="302"/>
        <v>8571761</v>
      </c>
      <c r="F3907" s="1">
        <f t="shared" si="303"/>
        <v>8570423.5748451781</v>
      </c>
      <c r="H3907" s="5">
        <f t="shared" si="304"/>
        <v>1.5602688348659595E-4</v>
      </c>
    </row>
    <row r="3908" spans="1:8">
      <c r="A3908" s="3" t="s">
        <v>3952</v>
      </c>
      <c r="B3908" s="1">
        <f t="shared" ref="B3908:B3971" si="305">IF(ISERROR(SEARCH(" ",A3908)), 0, SEARCH(" ",A3908))</f>
        <v>6</v>
      </c>
      <c r="C3908" s="1">
        <f t="shared" ref="C3908:C3971" si="306">IF(0=B3908,-1,LEFT(A3908,B3908-1)+0)</f>
        <v>32744</v>
      </c>
      <c r="D3908" s="1">
        <f t="shared" ref="D3908:D3971" si="307">IF(B3908=0,-1,RIGHT(A3908,LEN(A3908)-B3908)+0)</f>
        <v>8575852</v>
      </c>
      <c r="F3908" s="1">
        <f t="shared" ref="F3908:F3971" si="308">IF(C3908&lt;0,443300000,44330*(1-POWER(C3908/$A$1,1/5.255))*1000)</f>
        <v>8574578.4700889289</v>
      </c>
      <c r="H3908" s="5">
        <f t="shared" ref="H3908:H3971" si="309">IF(D3908&gt;0,ABS((F3908-D3908)/D3908),0)</f>
        <v>1.4850185276880503E-4</v>
      </c>
    </row>
    <row r="3909" spans="1:8">
      <c r="A3909" s="3" t="s">
        <v>3953</v>
      </c>
      <c r="B3909" s="1">
        <f t="shared" si="305"/>
        <v>6</v>
      </c>
      <c r="C3909" s="1">
        <f t="shared" si="306"/>
        <v>32724</v>
      </c>
      <c r="D3909" s="1">
        <f t="shared" si="307"/>
        <v>8579963</v>
      </c>
      <c r="F3909" s="1">
        <f t="shared" si="308"/>
        <v>8578735.4207150266</v>
      </c>
      <c r="H3909" s="5">
        <f t="shared" si="309"/>
        <v>1.4307512572879889E-4</v>
      </c>
    </row>
    <row r="3910" spans="1:8">
      <c r="A3910" s="3" t="s">
        <v>3954</v>
      </c>
      <c r="B3910" s="1">
        <f t="shared" si="305"/>
        <v>6</v>
      </c>
      <c r="C3910" s="1">
        <f t="shared" si="306"/>
        <v>32704</v>
      </c>
      <c r="D3910" s="1">
        <f t="shared" si="307"/>
        <v>8584054</v>
      </c>
      <c r="F3910" s="1">
        <f t="shared" si="308"/>
        <v>8582894.4289973769</v>
      </c>
      <c r="H3910" s="5">
        <f t="shared" si="309"/>
        <v>1.350843089550772E-4</v>
      </c>
    </row>
    <row r="3911" spans="1:8">
      <c r="A3911" s="3" t="s">
        <v>3955</v>
      </c>
      <c r="B3911" s="1">
        <f t="shared" si="305"/>
        <v>6</v>
      </c>
      <c r="C3911" s="1">
        <f t="shared" si="306"/>
        <v>32684</v>
      </c>
      <c r="D3911" s="1">
        <f t="shared" si="307"/>
        <v>8588145</v>
      </c>
      <c r="F3911" s="1">
        <f t="shared" si="308"/>
        <v>8587055.4972137846</v>
      </c>
      <c r="H3911" s="5">
        <f t="shared" si="309"/>
        <v>1.2686124724435775E-4</v>
      </c>
    </row>
    <row r="3912" spans="1:8">
      <c r="A3912" s="3" t="s">
        <v>3956</v>
      </c>
      <c r="B3912" s="1">
        <f t="shared" si="305"/>
        <v>6</v>
      </c>
      <c r="C3912" s="1">
        <f t="shared" si="306"/>
        <v>32664</v>
      </c>
      <c r="D3912" s="1">
        <f t="shared" si="307"/>
        <v>8592256</v>
      </c>
      <c r="F3912" s="1">
        <f t="shared" si="308"/>
        <v>8591218.6276459806</v>
      </c>
      <c r="H3912" s="5">
        <f t="shared" si="309"/>
        <v>1.2073340855061037E-4</v>
      </c>
    </row>
    <row r="3913" spans="1:8">
      <c r="A3913" s="3" t="s">
        <v>3957</v>
      </c>
      <c r="B3913" s="1">
        <f t="shared" si="305"/>
        <v>6</v>
      </c>
      <c r="C3913" s="1">
        <f t="shared" si="306"/>
        <v>32644</v>
      </c>
      <c r="D3913" s="1">
        <f t="shared" si="307"/>
        <v>8596347</v>
      </c>
      <c r="F3913" s="1">
        <f t="shared" si="308"/>
        <v>8595383.8225796167</v>
      </c>
      <c r="H3913" s="5">
        <f t="shared" si="309"/>
        <v>1.1204496751740236E-4</v>
      </c>
    </row>
    <row r="3914" spans="1:8">
      <c r="A3914" s="3" t="s">
        <v>3958</v>
      </c>
      <c r="B3914" s="1">
        <f t="shared" si="305"/>
        <v>6</v>
      </c>
      <c r="C3914" s="1">
        <f t="shared" si="306"/>
        <v>32624</v>
      </c>
      <c r="D3914" s="1">
        <f t="shared" si="307"/>
        <v>8600459</v>
      </c>
      <c r="F3914" s="1">
        <f t="shared" si="308"/>
        <v>8599551.0843042787</v>
      </c>
      <c r="H3914" s="5">
        <f t="shared" si="309"/>
        <v>1.0556595824958685E-4</v>
      </c>
    </row>
    <row r="3915" spans="1:8">
      <c r="A3915" s="3" t="s">
        <v>3959</v>
      </c>
      <c r="B3915" s="1">
        <f t="shared" si="305"/>
        <v>6</v>
      </c>
      <c r="C3915" s="1">
        <f t="shared" si="306"/>
        <v>32604</v>
      </c>
      <c r="D3915" s="1">
        <f t="shared" si="307"/>
        <v>8604550</v>
      </c>
      <c r="F3915" s="1">
        <f t="shared" si="308"/>
        <v>8603720.4151135013</v>
      </c>
      <c r="H3915" s="5">
        <f t="shared" si="309"/>
        <v>9.6412350035591547E-5</v>
      </c>
    </row>
    <row r="3916" spans="1:8">
      <c r="A3916" s="3" t="s">
        <v>3960</v>
      </c>
      <c r="B3916" s="1">
        <f t="shared" si="305"/>
        <v>6</v>
      </c>
      <c r="C3916" s="1">
        <f t="shared" si="306"/>
        <v>32584</v>
      </c>
      <c r="D3916" s="1">
        <f t="shared" si="307"/>
        <v>8608641</v>
      </c>
      <c r="F3916" s="1">
        <f t="shared" si="308"/>
        <v>8607891.8173047714</v>
      </c>
      <c r="H3916" s="5">
        <f t="shared" si="309"/>
        <v>8.7026825166551424E-5</v>
      </c>
    </row>
    <row r="3917" spans="1:8">
      <c r="A3917" s="3" t="s">
        <v>3961</v>
      </c>
      <c r="B3917" s="1">
        <f t="shared" si="305"/>
        <v>6</v>
      </c>
      <c r="C3917" s="1">
        <f t="shared" si="306"/>
        <v>32564</v>
      </c>
      <c r="D3917" s="1">
        <f t="shared" si="307"/>
        <v>8612752</v>
      </c>
      <c r="F3917" s="1">
        <f t="shared" si="308"/>
        <v>8612065.2931795381</v>
      </c>
      <c r="H3917" s="5">
        <f t="shared" si="309"/>
        <v>7.9731405300175717E-5</v>
      </c>
    </row>
    <row r="3918" spans="1:8">
      <c r="A3918" s="3" t="s">
        <v>3962</v>
      </c>
      <c r="B3918" s="1">
        <f t="shared" si="305"/>
        <v>6</v>
      </c>
      <c r="C3918" s="1">
        <f t="shared" si="306"/>
        <v>32544</v>
      </c>
      <c r="D3918" s="1">
        <f t="shared" si="307"/>
        <v>8616843</v>
      </c>
      <c r="F3918" s="1">
        <f t="shared" si="308"/>
        <v>8616240.8450432308</v>
      </c>
      <c r="H3918" s="5">
        <f t="shared" si="309"/>
        <v>6.9881156795963234E-5</v>
      </c>
    </row>
    <row r="3919" spans="1:8">
      <c r="A3919" s="3" t="s">
        <v>3963</v>
      </c>
      <c r="B3919" s="1">
        <f t="shared" si="305"/>
        <v>6</v>
      </c>
      <c r="C3919" s="1">
        <f t="shared" si="306"/>
        <v>32524</v>
      </c>
      <c r="D3919" s="1">
        <f t="shared" si="307"/>
        <v>8620955</v>
      </c>
      <c r="F3919" s="1">
        <f t="shared" si="308"/>
        <v>8620418.475205237</v>
      </c>
      <c r="H3919" s="5">
        <f t="shared" si="309"/>
        <v>6.2234960600415402E-5</v>
      </c>
    </row>
    <row r="3920" spans="1:8">
      <c r="A3920" s="3" t="s">
        <v>3964</v>
      </c>
      <c r="B3920" s="1">
        <f t="shared" si="305"/>
        <v>6</v>
      </c>
      <c r="C3920" s="1">
        <f t="shared" si="306"/>
        <v>32504</v>
      </c>
      <c r="D3920" s="1">
        <f t="shared" si="307"/>
        <v>8625046</v>
      </c>
      <c r="F3920" s="1">
        <f t="shared" si="308"/>
        <v>8624598.1859789733</v>
      </c>
      <c r="H3920" s="5">
        <f t="shared" si="309"/>
        <v>5.192018929831976E-5</v>
      </c>
    </row>
    <row r="3921" spans="1:8">
      <c r="A3921" s="3" t="s">
        <v>3965</v>
      </c>
      <c r="B3921" s="1">
        <f t="shared" si="305"/>
        <v>6</v>
      </c>
      <c r="C3921" s="1">
        <f t="shared" si="306"/>
        <v>32484</v>
      </c>
      <c r="D3921" s="1">
        <f t="shared" si="307"/>
        <v>8629136</v>
      </c>
      <c r="F3921" s="1">
        <f t="shared" si="308"/>
        <v>8628779.9796818253</v>
      </c>
      <c r="H3921" s="5">
        <f t="shared" si="309"/>
        <v>4.1257933375338473E-5</v>
      </c>
    </row>
    <row r="3922" spans="1:8">
      <c r="A3922" s="3" t="s">
        <v>3966</v>
      </c>
      <c r="B3922" s="1">
        <f t="shared" si="305"/>
        <v>6</v>
      </c>
      <c r="C3922" s="1">
        <f t="shared" si="306"/>
        <v>32464</v>
      </c>
      <c r="D3922" s="1">
        <f t="shared" si="307"/>
        <v>8633248</v>
      </c>
      <c r="F3922" s="1">
        <f t="shared" si="308"/>
        <v>8632963.8586351946</v>
      </c>
      <c r="H3922" s="5">
        <f t="shared" si="309"/>
        <v>3.2912452509808635E-5</v>
      </c>
    </row>
    <row r="3923" spans="1:8">
      <c r="A3923" s="3" t="s">
        <v>3967</v>
      </c>
      <c r="B3923" s="1">
        <f t="shared" si="305"/>
        <v>6</v>
      </c>
      <c r="C3923" s="1">
        <f t="shared" si="306"/>
        <v>32444</v>
      </c>
      <c r="D3923" s="1">
        <f t="shared" si="307"/>
        <v>8637339</v>
      </c>
      <c r="F3923" s="1">
        <f t="shared" si="308"/>
        <v>8637149.8251645174</v>
      </c>
      <c r="H3923" s="5">
        <f t="shared" si="309"/>
        <v>2.1901981094248153E-5</v>
      </c>
    </row>
    <row r="3924" spans="1:8">
      <c r="A3924" s="3" t="s">
        <v>3968</v>
      </c>
      <c r="B3924" s="1">
        <f t="shared" si="305"/>
        <v>6</v>
      </c>
      <c r="C3924" s="1">
        <f t="shared" si="306"/>
        <v>32424</v>
      </c>
      <c r="D3924" s="1">
        <f t="shared" si="307"/>
        <v>8641430</v>
      </c>
      <c r="F3924" s="1">
        <f t="shared" si="308"/>
        <v>8641337.8815992381</v>
      </c>
      <c r="H3924" s="5">
        <f t="shared" si="309"/>
        <v>1.0660087596828028E-5</v>
      </c>
    </row>
    <row r="3925" spans="1:8">
      <c r="A3925" s="3" t="s">
        <v>3969</v>
      </c>
      <c r="B3925" s="1">
        <f t="shared" si="305"/>
        <v>6</v>
      </c>
      <c r="C3925" s="1">
        <f t="shared" si="306"/>
        <v>32404</v>
      </c>
      <c r="D3925" s="1">
        <f t="shared" si="307"/>
        <v>8645541</v>
      </c>
      <c r="F3925" s="1">
        <f t="shared" si="308"/>
        <v>8645528.0302728526</v>
      </c>
      <c r="H3925" s="5">
        <f t="shared" si="309"/>
        <v>1.5001637430636877E-6</v>
      </c>
    </row>
    <row r="3926" spans="1:8">
      <c r="A3926" s="3" t="s">
        <v>3970</v>
      </c>
      <c r="B3926" s="1">
        <f t="shared" si="305"/>
        <v>6</v>
      </c>
      <c r="C3926" s="1">
        <f t="shared" si="306"/>
        <v>32384</v>
      </c>
      <c r="D3926" s="1">
        <f t="shared" si="307"/>
        <v>8649818</v>
      </c>
      <c r="F3926" s="1">
        <f t="shared" si="308"/>
        <v>8649720.2735229023</v>
      </c>
      <c r="H3926" s="5">
        <f t="shared" si="309"/>
        <v>1.1298096341185434E-5</v>
      </c>
    </row>
    <row r="3927" spans="1:8">
      <c r="A3927" s="3" t="s">
        <v>3971</v>
      </c>
      <c r="B3927" s="1">
        <f t="shared" si="305"/>
        <v>6</v>
      </c>
      <c r="C3927" s="1">
        <f t="shared" si="306"/>
        <v>32364</v>
      </c>
      <c r="D3927" s="1">
        <f t="shared" si="307"/>
        <v>8654119</v>
      </c>
      <c r="F3927" s="1">
        <f t="shared" si="308"/>
        <v>8653914.6136909835</v>
      </c>
      <c r="H3927" s="5">
        <f t="shared" si="309"/>
        <v>2.361722886136601E-5</v>
      </c>
    </row>
    <row r="3928" spans="1:8">
      <c r="A3928" s="3" t="s">
        <v>3972</v>
      </c>
      <c r="B3928" s="1">
        <f t="shared" si="305"/>
        <v>6</v>
      </c>
      <c r="C3928" s="1">
        <f t="shared" si="306"/>
        <v>32344</v>
      </c>
      <c r="D3928" s="1">
        <f t="shared" si="307"/>
        <v>8658398</v>
      </c>
      <c r="F3928" s="1">
        <f t="shared" si="308"/>
        <v>8658111.0531227551</v>
      </c>
      <c r="H3928" s="5">
        <f t="shared" si="309"/>
        <v>3.3140874009817974E-5</v>
      </c>
    </row>
    <row r="3929" spans="1:8">
      <c r="A3929" s="3" t="s">
        <v>3973</v>
      </c>
      <c r="B3929" s="1">
        <f t="shared" si="305"/>
        <v>6</v>
      </c>
      <c r="C3929" s="1">
        <f t="shared" si="306"/>
        <v>32324</v>
      </c>
      <c r="D3929" s="1">
        <f t="shared" si="307"/>
        <v>8662677</v>
      </c>
      <c r="F3929" s="1">
        <f t="shared" si="308"/>
        <v>8662309.5941679664</v>
      </c>
      <c r="H3929" s="5">
        <f t="shared" si="309"/>
        <v>4.2412505052838099E-5</v>
      </c>
    </row>
    <row r="3930" spans="1:8">
      <c r="A3930" s="3" t="s">
        <v>3974</v>
      </c>
      <c r="B3930" s="1">
        <f t="shared" si="305"/>
        <v>6</v>
      </c>
      <c r="C3930" s="1">
        <f t="shared" si="306"/>
        <v>32304</v>
      </c>
      <c r="D3930" s="1">
        <f t="shared" si="307"/>
        <v>8666977</v>
      </c>
      <c r="F3930" s="1">
        <f t="shared" si="308"/>
        <v>8666510.2391804382</v>
      </c>
      <c r="H3930" s="5">
        <f t="shared" si="309"/>
        <v>5.3855089215279965E-5</v>
      </c>
    </row>
    <row r="3931" spans="1:8">
      <c r="A3931" s="3" t="s">
        <v>3975</v>
      </c>
      <c r="B3931" s="1">
        <f t="shared" si="305"/>
        <v>6</v>
      </c>
      <c r="C3931" s="1">
        <f t="shared" si="306"/>
        <v>32284</v>
      </c>
      <c r="D3931" s="1">
        <f t="shared" si="307"/>
        <v>8671256</v>
      </c>
      <c r="F3931" s="1">
        <f t="shared" si="308"/>
        <v>8670712.9905180894</v>
      </c>
      <c r="H3931" s="5">
        <f t="shared" si="309"/>
        <v>6.2621779579638307E-5</v>
      </c>
    </row>
    <row r="3932" spans="1:8">
      <c r="A3932" s="3" t="s">
        <v>3976</v>
      </c>
      <c r="B3932" s="1">
        <f t="shared" si="305"/>
        <v>6</v>
      </c>
      <c r="C3932" s="1">
        <f t="shared" si="306"/>
        <v>32264</v>
      </c>
      <c r="D3932" s="1">
        <f t="shared" si="307"/>
        <v>8675557</v>
      </c>
      <c r="F3932" s="1">
        <f t="shared" si="308"/>
        <v>8674917.8505429476</v>
      </c>
      <c r="H3932" s="5">
        <f t="shared" si="309"/>
        <v>7.3672440519075613E-5</v>
      </c>
    </row>
    <row r="3933" spans="1:8">
      <c r="A3933" s="3" t="s">
        <v>3977</v>
      </c>
      <c r="B3933" s="1">
        <f t="shared" si="305"/>
        <v>6</v>
      </c>
      <c r="C3933" s="1">
        <f t="shared" si="306"/>
        <v>32244</v>
      </c>
      <c r="D3933" s="1">
        <f t="shared" si="307"/>
        <v>8679836</v>
      </c>
      <c r="F3933" s="1">
        <f t="shared" si="308"/>
        <v>8679124.8216211647</v>
      </c>
      <c r="H3933" s="5">
        <f t="shared" si="309"/>
        <v>8.193454102535122E-5</v>
      </c>
    </row>
    <row r="3934" spans="1:8">
      <c r="A3934" s="3" t="s">
        <v>3978</v>
      </c>
      <c r="B3934" s="1">
        <f t="shared" si="305"/>
        <v>6</v>
      </c>
      <c r="C3934" s="1">
        <f t="shared" si="306"/>
        <v>32224</v>
      </c>
      <c r="D3934" s="1">
        <f t="shared" si="307"/>
        <v>8684115</v>
      </c>
      <c r="F3934" s="1">
        <f t="shared" si="308"/>
        <v>8683333.9061229955</v>
      </c>
      <c r="H3934" s="5">
        <f t="shared" si="309"/>
        <v>8.9945132809095624E-5</v>
      </c>
    </row>
    <row r="3935" spans="1:8">
      <c r="A3935" s="3" t="s">
        <v>3979</v>
      </c>
      <c r="B3935" s="1">
        <f t="shared" si="305"/>
        <v>6</v>
      </c>
      <c r="C3935" s="1">
        <f t="shared" si="306"/>
        <v>32204</v>
      </c>
      <c r="D3935" s="1">
        <f t="shared" si="307"/>
        <v>8688415</v>
      </c>
      <c r="F3935" s="1">
        <f t="shared" si="308"/>
        <v>8687545.1064228471</v>
      </c>
      <c r="H3935" s="5">
        <f t="shared" si="309"/>
        <v>1.0012108965246977E-4</v>
      </c>
    </row>
    <row r="3936" spans="1:8">
      <c r="A3936" s="3" t="s">
        <v>3980</v>
      </c>
      <c r="B3936" s="1">
        <f t="shared" si="305"/>
        <v>6</v>
      </c>
      <c r="C3936" s="1">
        <f t="shared" si="306"/>
        <v>32184</v>
      </c>
      <c r="D3936" s="1">
        <f t="shared" si="307"/>
        <v>8692694</v>
      </c>
      <c r="F3936" s="1">
        <f t="shared" si="308"/>
        <v>8691758.4248992633</v>
      </c>
      <c r="H3936" s="5">
        <f t="shared" si="309"/>
        <v>1.0762775046915174E-4</v>
      </c>
    </row>
    <row r="3937" spans="1:8">
      <c r="A3937" s="3" t="s">
        <v>3981</v>
      </c>
      <c r="B3937" s="1">
        <f t="shared" si="305"/>
        <v>6</v>
      </c>
      <c r="C3937" s="1">
        <f t="shared" si="306"/>
        <v>32164</v>
      </c>
      <c r="D3937" s="1">
        <f t="shared" si="307"/>
        <v>8696995</v>
      </c>
      <c r="F3937" s="1">
        <f t="shared" si="308"/>
        <v>8695973.8639349379</v>
      </c>
      <c r="H3937" s="5">
        <f t="shared" si="309"/>
        <v>1.1741251605435388E-4</v>
      </c>
    </row>
    <row r="3938" spans="1:8">
      <c r="A3938" s="3" t="s">
        <v>3982</v>
      </c>
      <c r="B3938" s="1">
        <f t="shared" si="305"/>
        <v>6</v>
      </c>
      <c r="C3938" s="1">
        <f t="shared" si="306"/>
        <v>32144</v>
      </c>
      <c r="D3938" s="1">
        <f t="shared" si="307"/>
        <v>8701274</v>
      </c>
      <c r="F3938" s="1">
        <f t="shared" si="308"/>
        <v>8700191.4259167481</v>
      </c>
      <c r="H3938" s="5">
        <f t="shared" si="309"/>
        <v>1.2441558365497727E-4</v>
      </c>
    </row>
    <row r="3939" spans="1:8">
      <c r="A3939" s="3" t="s">
        <v>3983</v>
      </c>
      <c r="B3939" s="1">
        <f t="shared" si="305"/>
        <v>6</v>
      </c>
      <c r="C3939" s="1">
        <f t="shared" si="306"/>
        <v>32124</v>
      </c>
      <c r="D3939" s="1">
        <f t="shared" si="307"/>
        <v>8705553</v>
      </c>
      <c r="F3939" s="1">
        <f t="shared" si="308"/>
        <v>8704411.1132357214</v>
      </c>
      <c r="H3939" s="5">
        <f t="shared" si="309"/>
        <v>1.3116763108312997E-4</v>
      </c>
    </row>
    <row r="3940" spans="1:8">
      <c r="A3940" s="3" t="s">
        <v>3984</v>
      </c>
      <c r="B3940" s="1">
        <f t="shared" si="305"/>
        <v>6</v>
      </c>
      <c r="C3940" s="1">
        <f t="shared" si="306"/>
        <v>32104</v>
      </c>
      <c r="D3940" s="1">
        <f t="shared" si="307"/>
        <v>8709853</v>
      </c>
      <c r="F3940" s="1">
        <f t="shared" si="308"/>
        <v>8708632.9282870758</v>
      </c>
      <c r="H3940" s="5">
        <f t="shared" si="309"/>
        <v>1.4007948388154972E-4</v>
      </c>
    </row>
    <row r="3941" spans="1:8">
      <c r="A3941" s="3" t="s">
        <v>3985</v>
      </c>
      <c r="B3941" s="1">
        <f t="shared" si="305"/>
        <v>6</v>
      </c>
      <c r="C3941" s="1">
        <f t="shared" si="306"/>
        <v>32084</v>
      </c>
      <c r="D3941" s="1">
        <f t="shared" si="307"/>
        <v>8714132</v>
      </c>
      <c r="F3941" s="1">
        <f t="shared" si="308"/>
        <v>8712856.8734702319</v>
      </c>
      <c r="H3941" s="5">
        <f t="shared" si="309"/>
        <v>1.4632857635942504E-4</v>
      </c>
    </row>
    <row r="3942" spans="1:8">
      <c r="A3942" s="3" t="s">
        <v>3986</v>
      </c>
      <c r="B3942" s="1">
        <f t="shared" si="305"/>
        <v>6</v>
      </c>
      <c r="C3942" s="1">
        <f t="shared" si="306"/>
        <v>32064</v>
      </c>
      <c r="D3942" s="1">
        <f t="shared" si="307"/>
        <v>8718411</v>
      </c>
      <c r="F3942" s="1">
        <f t="shared" si="308"/>
        <v>8717082.9511888027</v>
      </c>
      <c r="H3942" s="5">
        <f t="shared" si="309"/>
        <v>1.5232693333650833E-4</v>
      </c>
    </row>
    <row r="3943" spans="1:8">
      <c r="A3943" s="3" t="s">
        <v>3987</v>
      </c>
      <c r="B3943" s="1">
        <f t="shared" si="305"/>
        <v>6</v>
      </c>
      <c r="C3943" s="1">
        <f t="shared" si="306"/>
        <v>32044</v>
      </c>
      <c r="D3943" s="1">
        <f t="shared" si="307"/>
        <v>8722712</v>
      </c>
      <c r="F3943" s="1">
        <f t="shared" si="308"/>
        <v>8721311.163850626</v>
      </c>
      <c r="H3943" s="5">
        <f t="shared" si="309"/>
        <v>1.6059640045137602E-4</v>
      </c>
    </row>
    <row r="3944" spans="1:8">
      <c r="A3944" s="3" t="s">
        <v>3988</v>
      </c>
      <c r="B3944" s="1">
        <f t="shared" si="305"/>
        <v>6</v>
      </c>
      <c r="C3944" s="1">
        <f t="shared" si="306"/>
        <v>32024</v>
      </c>
      <c r="D3944" s="1">
        <f t="shared" si="307"/>
        <v>8726991</v>
      </c>
      <c r="F3944" s="1">
        <f t="shared" si="308"/>
        <v>8725541.5138677526</v>
      </c>
      <c r="H3944" s="5">
        <f t="shared" si="309"/>
        <v>1.6609231432086654E-4</v>
      </c>
    </row>
    <row r="3945" spans="1:8">
      <c r="A3945" s="3" t="s">
        <v>3989</v>
      </c>
      <c r="B3945" s="1">
        <f t="shared" si="305"/>
        <v>6</v>
      </c>
      <c r="C3945" s="1">
        <f t="shared" si="306"/>
        <v>32004</v>
      </c>
      <c r="D3945" s="1">
        <f t="shared" si="307"/>
        <v>8731291</v>
      </c>
      <c r="F3945" s="1">
        <f t="shared" si="308"/>
        <v>8729774.0036564674</v>
      </c>
      <c r="H3945" s="5">
        <f t="shared" si="309"/>
        <v>1.7374250194302046E-4</v>
      </c>
    </row>
    <row r="3946" spans="1:8">
      <c r="A3946" s="3" t="s">
        <v>3990</v>
      </c>
      <c r="B3946" s="1">
        <f t="shared" si="305"/>
        <v>6</v>
      </c>
      <c r="C3946" s="1">
        <f t="shared" si="306"/>
        <v>31984</v>
      </c>
      <c r="D3946" s="1">
        <f t="shared" si="307"/>
        <v>8735570</v>
      </c>
      <c r="F3946" s="1">
        <f t="shared" si="308"/>
        <v>8734008.6356373113</v>
      </c>
      <c r="H3946" s="5">
        <f t="shared" si="309"/>
        <v>1.7873640331297615E-4</v>
      </c>
    </row>
    <row r="3947" spans="1:8">
      <c r="A3947" s="3" t="s">
        <v>3991</v>
      </c>
      <c r="B3947" s="1">
        <f t="shared" si="305"/>
        <v>6</v>
      </c>
      <c r="C3947" s="1">
        <f t="shared" si="306"/>
        <v>31964</v>
      </c>
      <c r="D3947" s="1">
        <f t="shared" si="307"/>
        <v>8739849</v>
      </c>
      <c r="F3947" s="1">
        <f t="shared" si="308"/>
        <v>8738245.4122350626</v>
      </c>
      <c r="H3947" s="5">
        <f t="shared" si="309"/>
        <v>1.8348003094074402E-4</v>
      </c>
    </row>
    <row r="3948" spans="1:8">
      <c r="A3948" s="3" t="s">
        <v>3992</v>
      </c>
      <c r="B3948" s="1">
        <f t="shared" si="305"/>
        <v>6</v>
      </c>
      <c r="C3948" s="1">
        <f t="shared" si="306"/>
        <v>31944</v>
      </c>
      <c r="D3948" s="1">
        <f t="shared" si="307"/>
        <v>8744150</v>
      </c>
      <c r="F3948" s="1">
        <f t="shared" si="308"/>
        <v>8742484.3358787782</v>
      </c>
      <c r="H3948" s="5">
        <f t="shared" si="309"/>
        <v>1.9048896933627064E-4</v>
      </c>
    </row>
    <row r="3949" spans="1:8">
      <c r="A3949" s="3" t="s">
        <v>3993</v>
      </c>
      <c r="B3949" s="1">
        <f t="shared" si="305"/>
        <v>6</v>
      </c>
      <c r="C3949" s="1">
        <f t="shared" si="306"/>
        <v>31924</v>
      </c>
      <c r="D3949" s="1">
        <f t="shared" si="307"/>
        <v>8748429</v>
      </c>
      <c r="F3949" s="1">
        <f t="shared" si="308"/>
        <v>8746725.4090017751</v>
      </c>
      <c r="H3949" s="5">
        <f t="shared" si="309"/>
        <v>1.9473107665672477E-4</v>
      </c>
    </row>
    <row r="3950" spans="1:8">
      <c r="A3950" s="3" t="s">
        <v>3994</v>
      </c>
      <c r="B3950" s="1">
        <f t="shared" si="305"/>
        <v>6</v>
      </c>
      <c r="C3950" s="1">
        <f t="shared" si="306"/>
        <v>31904</v>
      </c>
      <c r="D3950" s="1">
        <f t="shared" si="307"/>
        <v>8752729</v>
      </c>
      <c r="F3950" s="1">
        <f t="shared" si="308"/>
        <v>8750968.634041667</v>
      </c>
      <c r="H3950" s="5">
        <f t="shared" si="309"/>
        <v>2.011219538880977E-4</v>
      </c>
    </row>
    <row r="3951" spans="1:8">
      <c r="A3951" s="3" t="s">
        <v>3995</v>
      </c>
      <c r="B3951" s="1">
        <f t="shared" si="305"/>
        <v>6</v>
      </c>
      <c r="C3951" s="1">
        <f t="shared" si="306"/>
        <v>31884</v>
      </c>
      <c r="D3951" s="1">
        <f t="shared" si="307"/>
        <v>8757008</v>
      </c>
      <c r="F3951" s="1">
        <f t="shared" si="308"/>
        <v>8755214.0134403594</v>
      </c>
      <c r="H3951" s="5">
        <f t="shared" si="309"/>
        <v>2.0486295771804893E-4</v>
      </c>
    </row>
    <row r="3952" spans="1:8">
      <c r="A3952" s="3" t="s">
        <v>3996</v>
      </c>
      <c r="B3952" s="1">
        <f t="shared" si="305"/>
        <v>6</v>
      </c>
      <c r="C3952" s="1">
        <f t="shared" si="306"/>
        <v>31864</v>
      </c>
      <c r="D3952" s="1">
        <f t="shared" si="307"/>
        <v>8761287</v>
      </c>
      <c r="F3952" s="1">
        <f t="shared" si="308"/>
        <v>8759461.5496440511</v>
      </c>
      <c r="H3952" s="5">
        <f t="shared" si="309"/>
        <v>2.0835413289724218E-4</v>
      </c>
    </row>
    <row r="3953" spans="1:8">
      <c r="A3953" s="3" t="s">
        <v>3997</v>
      </c>
      <c r="B3953" s="1">
        <f t="shared" si="305"/>
        <v>6</v>
      </c>
      <c r="C3953" s="1">
        <f t="shared" si="306"/>
        <v>31844</v>
      </c>
      <c r="D3953" s="1">
        <f t="shared" si="307"/>
        <v>8765588</v>
      </c>
      <c r="F3953" s="1">
        <f t="shared" si="308"/>
        <v>8763711.2451032698</v>
      </c>
      <c r="H3953" s="5">
        <f t="shared" si="309"/>
        <v>2.1410484918184434E-4</v>
      </c>
    </row>
    <row r="3954" spans="1:8">
      <c r="A3954" s="3" t="s">
        <v>3998</v>
      </c>
      <c r="B3954" s="1">
        <f t="shared" si="305"/>
        <v>6</v>
      </c>
      <c r="C3954" s="1">
        <f t="shared" si="306"/>
        <v>31824</v>
      </c>
      <c r="D3954" s="1">
        <f t="shared" si="307"/>
        <v>8769867</v>
      </c>
      <c r="F3954" s="1">
        <f t="shared" si="308"/>
        <v>8767963.1022728719</v>
      </c>
      <c r="H3954" s="5">
        <f t="shared" si="309"/>
        <v>2.1709539347952692E-4</v>
      </c>
    </row>
    <row r="3955" spans="1:8">
      <c r="A3955" s="3" t="s">
        <v>3999</v>
      </c>
      <c r="B3955" s="1">
        <f t="shared" si="305"/>
        <v>6</v>
      </c>
      <c r="C3955" s="1">
        <f t="shared" si="306"/>
        <v>31804</v>
      </c>
      <c r="D3955" s="1">
        <f t="shared" si="307"/>
        <v>8774146</v>
      </c>
      <c r="F3955" s="1">
        <f t="shared" si="308"/>
        <v>8772217.1236120295</v>
      </c>
      <c r="H3955" s="5">
        <f t="shared" si="309"/>
        <v>2.1983636788931049E-4</v>
      </c>
    </row>
    <row r="3956" spans="1:8">
      <c r="A3956" s="3" t="s">
        <v>4000</v>
      </c>
      <c r="B3956" s="1">
        <f t="shared" si="305"/>
        <v>6</v>
      </c>
      <c r="C3956" s="1">
        <f t="shared" si="306"/>
        <v>31784</v>
      </c>
      <c r="D3956" s="1">
        <f t="shared" si="307"/>
        <v>8778446</v>
      </c>
      <c r="F3956" s="1">
        <f t="shared" si="308"/>
        <v>8776473.3115842808</v>
      </c>
      <c r="H3956" s="5">
        <f t="shared" si="309"/>
        <v>2.2471954782420444E-4</v>
      </c>
    </row>
    <row r="3957" spans="1:8">
      <c r="A3957" s="3" t="s">
        <v>4001</v>
      </c>
      <c r="B3957" s="1">
        <f t="shared" si="305"/>
        <v>6</v>
      </c>
      <c r="C3957" s="1">
        <f t="shared" si="306"/>
        <v>31764</v>
      </c>
      <c r="D3957" s="1">
        <f t="shared" si="307"/>
        <v>8782725</v>
      </c>
      <c r="F3957" s="1">
        <f t="shared" si="308"/>
        <v>8780731.6686575115</v>
      </c>
      <c r="H3957" s="5">
        <f t="shared" si="309"/>
        <v>2.2696046414848777E-4</v>
      </c>
    </row>
    <row r="3958" spans="1:8">
      <c r="A3958" s="3" t="s">
        <v>4002</v>
      </c>
      <c r="B3958" s="1">
        <f t="shared" si="305"/>
        <v>6</v>
      </c>
      <c r="C3958" s="1">
        <f t="shared" si="306"/>
        <v>31744</v>
      </c>
      <c r="D3958" s="1">
        <f t="shared" si="307"/>
        <v>8787026</v>
      </c>
      <c r="F3958" s="1">
        <f t="shared" si="308"/>
        <v>8784992.197303975</v>
      </c>
      <c r="H3958" s="5">
        <f t="shared" si="309"/>
        <v>2.3145518131219812E-4</v>
      </c>
    </row>
    <row r="3959" spans="1:8">
      <c r="A3959" s="3" t="s">
        <v>4003</v>
      </c>
      <c r="B3959" s="1">
        <f t="shared" si="305"/>
        <v>6</v>
      </c>
      <c r="C3959" s="1">
        <f t="shared" si="306"/>
        <v>31724</v>
      </c>
      <c r="D3959" s="1">
        <f t="shared" si="307"/>
        <v>8791305</v>
      </c>
      <c r="F3959" s="1">
        <f t="shared" si="308"/>
        <v>8789254.9000003003</v>
      </c>
      <c r="H3959" s="5">
        <f t="shared" si="309"/>
        <v>2.331963229235866E-4</v>
      </c>
    </row>
    <row r="3960" spans="1:8">
      <c r="A3960" s="3" t="s">
        <v>4004</v>
      </c>
      <c r="B3960" s="1">
        <f t="shared" si="305"/>
        <v>6</v>
      </c>
      <c r="C3960" s="1">
        <f t="shared" si="306"/>
        <v>31704</v>
      </c>
      <c r="D3960" s="1">
        <f t="shared" si="307"/>
        <v>8795584</v>
      </c>
      <c r="F3960" s="1">
        <f t="shared" si="308"/>
        <v>8793519.7792275082</v>
      </c>
      <c r="H3960" s="5">
        <f t="shared" si="309"/>
        <v>2.3468831319122961E-4</v>
      </c>
    </row>
    <row r="3961" spans="1:8">
      <c r="A3961" s="3" t="s">
        <v>4005</v>
      </c>
      <c r="B3961" s="1">
        <f t="shared" si="305"/>
        <v>6</v>
      </c>
      <c r="C3961" s="1">
        <f t="shared" si="306"/>
        <v>31684</v>
      </c>
      <c r="D3961" s="1">
        <f t="shared" si="307"/>
        <v>8799884</v>
      </c>
      <c r="F3961" s="1">
        <f t="shared" si="308"/>
        <v>8797786.8374710251</v>
      </c>
      <c r="H3961" s="5">
        <f t="shared" si="309"/>
        <v>2.3831706519937483E-4</v>
      </c>
    </row>
    <row r="3962" spans="1:8">
      <c r="A3962" s="3" t="s">
        <v>4006</v>
      </c>
      <c r="B3962" s="1">
        <f t="shared" si="305"/>
        <v>6</v>
      </c>
      <c r="C3962" s="1">
        <f t="shared" si="306"/>
        <v>31664</v>
      </c>
      <c r="D3962" s="1">
        <f t="shared" si="307"/>
        <v>8804163</v>
      </c>
      <c r="F3962" s="1">
        <f t="shared" si="308"/>
        <v>8802056.0772206727</v>
      </c>
      <c r="H3962" s="5">
        <f t="shared" si="309"/>
        <v>2.3930983323766931E-4</v>
      </c>
    </row>
    <row r="3963" spans="1:8">
      <c r="A3963" s="3" t="s">
        <v>4007</v>
      </c>
      <c r="B3963" s="1">
        <f t="shared" si="305"/>
        <v>6</v>
      </c>
      <c r="C3963" s="1">
        <f t="shared" si="306"/>
        <v>31644</v>
      </c>
      <c r="D3963" s="1">
        <f t="shared" si="307"/>
        <v>8808464</v>
      </c>
      <c r="F3963" s="1">
        <f t="shared" si="308"/>
        <v>8806327.500970697</v>
      </c>
      <c r="H3963" s="5">
        <f t="shared" si="309"/>
        <v>2.4255069093805339E-4</v>
      </c>
    </row>
    <row r="3964" spans="1:8">
      <c r="A3964" s="3" t="s">
        <v>4008</v>
      </c>
      <c r="B3964" s="1">
        <f t="shared" si="305"/>
        <v>6</v>
      </c>
      <c r="C3964" s="1">
        <f t="shared" si="306"/>
        <v>31624</v>
      </c>
      <c r="D3964" s="1">
        <f t="shared" si="307"/>
        <v>8812743</v>
      </c>
      <c r="F3964" s="1">
        <f t="shared" si="308"/>
        <v>8810601.1112197768</v>
      </c>
      <c r="H3964" s="5">
        <f t="shared" si="309"/>
        <v>2.4304450728033323E-4</v>
      </c>
    </row>
    <row r="3965" spans="1:8">
      <c r="A3965" s="3" t="s">
        <v>4009</v>
      </c>
      <c r="B3965" s="1">
        <f t="shared" si="305"/>
        <v>6</v>
      </c>
      <c r="C3965" s="1">
        <f t="shared" si="306"/>
        <v>31604</v>
      </c>
      <c r="D3965" s="1">
        <f t="shared" si="307"/>
        <v>8817022</v>
      </c>
      <c r="F3965" s="1">
        <f t="shared" si="308"/>
        <v>8814876.910471037</v>
      </c>
      <c r="H3965" s="5">
        <f t="shared" si="309"/>
        <v>2.432895742987791E-4</v>
      </c>
    </row>
    <row r="3966" spans="1:8">
      <c r="A3966" s="3" t="s">
        <v>4010</v>
      </c>
      <c r="B3966" s="1">
        <f t="shared" si="305"/>
        <v>6</v>
      </c>
      <c r="C3966" s="1">
        <f t="shared" si="306"/>
        <v>31584</v>
      </c>
      <c r="D3966" s="1">
        <f t="shared" si="307"/>
        <v>8821322</v>
      </c>
      <c r="F3966" s="1">
        <f t="shared" si="308"/>
        <v>8819154.901232047</v>
      </c>
      <c r="H3966" s="5">
        <f t="shared" si="309"/>
        <v>2.4566598611330516E-4</v>
      </c>
    </row>
    <row r="3967" spans="1:8">
      <c r="A3967" s="3" t="s">
        <v>4011</v>
      </c>
      <c r="B3967" s="1">
        <f t="shared" si="305"/>
        <v>6</v>
      </c>
      <c r="C3967" s="1">
        <f t="shared" si="306"/>
        <v>31564</v>
      </c>
      <c r="D3967" s="1">
        <f t="shared" si="307"/>
        <v>8825601</v>
      </c>
      <c r="F3967" s="1">
        <f t="shared" si="308"/>
        <v>8823435.0860148314</v>
      </c>
      <c r="H3967" s="5">
        <f t="shared" si="309"/>
        <v>2.4541263367430289E-4</v>
      </c>
    </row>
    <row r="3968" spans="1:8">
      <c r="A3968" s="3" t="s">
        <v>4012</v>
      </c>
      <c r="B3968" s="1">
        <f t="shared" si="305"/>
        <v>6</v>
      </c>
      <c r="C3968" s="1">
        <f t="shared" si="306"/>
        <v>31544</v>
      </c>
      <c r="D3968" s="1">
        <f t="shared" si="307"/>
        <v>8829880</v>
      </c>
      <c r="F3968" s="1">
        <f t="shared" si="308"/>
        <v>8827717.4673359096</v>
      </c>
      <c r="H3968" s="5">
        <f t="shared" si="309"/>
        <v>2.4491076482244321E-4</v>
      </c>
    </row>
    <row r="3969" spans="1:8">
      <c r="A3969" s="3" t="s">
        <v>4013</v>
      </c>
      <c r="B3969" s="1">
        <f t="shared" si="305"/>
        <v>6</v>
      </c>
      <c r="C3969" s="1">
        <f t="shared" si="306"/>
        <v>31524</v>
      </c>
      <c r="D3969" s="1">
        <f t="shared" si="307"/>
        <v>8834181</v>
      </c>
      <c r="F3969" s="1">
        <f t="shared" si="308"/>
        <v>8832002.0477162655</v>
      </c>
      <c r="H3969" s="5">
        <f t="shared" si="309"/>
        <v>2.4665017433245435E-4</v>
      </c>
    </row>
    <row r="3970" spans="1:8">
      <c r="A3970" s="3" t="s">
        <v>4014</v>
      </c>
      <c r="B3970" s="1">
        <f t="shared" si="305"/>
        <v>6</v>
      </c>
      <c r="C3970" s="1">
        <f t="shared" si="306"/>
        <v>31504</v>
      </c>
      <c r="D3970" s="1">
        <f t="shared" si="307"/>
        <v>8838460</v>
      </c>
      <c r="F3970" s="1">
        <f t="shared" si="308"/>
        <v>8836288.829681389</v>
      </c>
      <c r="H3970" s="5">
        <f t="shared" si="309"/>
        <v>2.456502963877153E-4</v>
      </c>
    </row>
    <row r="3971" spans="1:8">
      <c r="A3971" s="3" t="s">
        <v>4015</v>
      </c>
      <c r="B3971" s="1">
        <f t="shared" si="305"/>
        <v>6</v>
      </c>
      <c r="C3971" s="1">
        <f t="shared" si="306"/>
        <v>31484</v>
      </c>
      <c r="D3971" s="1">
        <f t="shared" si="307"/>
        <v>8842760</v>
      </c>
      <c r="F3971" s="1">
        <f t="shared" si="308"/>
        <v>8840577.81576127</v>
      </c>
      <c r="H3971" s="5">
        <f t="shared" si="309"/>
        <v>2.4677637284399877E-4</v>
      </c>
    </row>
    <row r="3972" spans="1:8">
      <c r="A3972" s="3" t="s">
        <v>4016</v>
      </c>
      <c r="B3972" s="1">
        <f t="shared" ref="B3972:B4035" si="310">IF(ISERROR(SEARCH(" ",A3972)), 0, SEARCH(" ",A3972))</f>
        <v>6</v>
      </c>
      <c r="C3972" s="1">
        <f t="shared" ref="C3972:C4035" si="311">IF(0=B3972,-1,LEFT(A3972,B3972-1)+0)</f>
        <v>31464</v>
      </c>
      <c r="D3972" s="1">
        <f t="shared" ref="D3972:D4035" si="312">IF(B3972=0,-1,RIGHT(A3972,LEN(A3972)-B3972)+0)</f>
        <v>8847039</v>
      </c>
      <c r="F3972" s="1">
        <f t="shared" ref="F3972:F4035" si="313">IF(C3972&lt;0,443300000,44330*(1-POWER(C3972/$A$1,1/5.255))*1000)</f>
        <v>8844869.0084904172</v>
      </c>
      <c r="H3972" s="5">
        <f t="shared" ref="H3972:H4035" si="314">IF(D3972&gt;0,ABS((F3972-D3972)/D3972),0)</f>
        <v>2.4527884522526096E-4</v>
      </c>
    </row>
    <row r="3973" spans="1:8">
      <c r="A3973" s="3" t="s">
        <v>4017</v>
      </c>
      <c r="B3973" s="1">
        <f t="shared" si="310"/>
        <v>6</v>
      </c>
      <c r="C3973" s="1">
        <f t="shared" si="311"/>
        <v>31444</v>
      </c>
      <c r="D3973" s="1">
        <f t="shared" si="312"/>
        <v>8851318</v>
      </c>
      <c r="F3973" s="1">
        <f t="shared" si="313"/>
        <v>8849162.4104078673</v>
      </c>
      <c r="H3973" s="5">
        <f t="shared" si="314"/>
        <v>2.4353317688198723E-4</v>
      </c>
    </row>
    <row r="3974" spans="1:8">
      <c r="A3974" s="3" t="s">
        <v>4018</v>
      </c>
      <c r="B3974" s="1">
        <f t="shared" si="310"/>
        <v>6</v>
      </c>
      <c r="C3974" s="1">
        <f t="shared" si="311"/>
        <v>31424</v>
      </c>
      <c r="D3974" s="1">
        <f t="shared" si="312"/>
        <v>8855619</v>
      </c>
      <c r="F3974" s="1">
        <f t="shared" si="313"/>
        <v>8853458.024057202</v>
      </c>
      <c r="H3974" s="5">
        <f t="shared" si="314"/>
        <v>2.4402313861944137E-4</v>
      </c>
    </row>
    <row r="3975" spans="1:8">
      <c r="A3975" s="3" t="s">
        <v>4019</v>
      </c>
      <c r="B3975" s="1">
        <f t="shared" si="310"/>
        <v>6</v>
      </c>
      <c r="C3975" s="1">
        <f t="shared" si="311"/>
        <v>31404</v>
      </c>
      <c r="D3975" s="1">
        <f t="shared" si="312"/>
        <v>8859898</v>
      </c>
      <c r="F3975" s="1">
        <f t="shared" si="313"/>
        <v>8857755.8519865368</v>
      </c>
      <c r="H3975" s="5">
        <f t="shared" si="314"/>
        <v>2.41780211630342E-4</v>
      </c>
    </row>
    <row r="3976" spans="1:8">
      <c r="A3976" s="3" t="s">
        <v>4020</v>
      </c>
      <c r="B3976" s="1">
        <f t="shared" si="310"/>
        <v>6</v>
      </c>
      <c r="C3976" s="1">
        <f t="shared" si="311"/>
        <v>31384</v>
      </c>
      <c r="D3976" s="1">
        <f t="shared" si="312"/>
        <v>8864198</v>
      </c>
      <c r="F3976" s="1">
        <f t="shared" si="313"/>
        <v>8862055.8967485595</v>
      </c>
      <c r="H3976" s="5">
        <f t="shared" si="314"/>
        <v>2.4165787490762849E-4</v>
      </c>
    </row>
    <row r="3977" spans="1:8">
      <c r="A3977" s="3" t="s">
        <v>4021</v>
      </c>
      <c r="B3977" s="1">
        <f t="shared" si="310"/>
        <v>6</v>
      </c>
      <c r="C3977" s="1">
        <f t="shared" si="311"/>
        <v>31364</v>
      </c>
      <c r="D3977" s="1">
        <f t="shared" si="312"/>
        <v>8868477</v>
      </c>
      <c r="F3977" s="1">
        <f t="shared" si="313"/>
        <v>8866358.1609005388</v>
      </c>
      <c r="H3977" s="5">
        <f t="shared" si="314"/>
        <v>2.389180351328884E-4</v>
      </c>
    </row>
    <row r="3978" spans="1:8">
      <c r="A3978" s="3" t="s">
        <v>4022</v>
      </c>
      <c r="B3978" s="1">
        <f t="shared" si="310"/>
        <v>6</v>
      </c>
      <c r="C3978" s="1">
        <f t="shared" si="311"/>
        <v>31344</v>
      </c>
      <c r="D3978" s="1">
        <f t="shared" si="312"/>
        <v>8872756</v>
      </c>
      <c r="F3978" s="1">
        <f t="shared" si="313"/>
        <v>8870662.6470043045</v>
      </c>
      <c r="H3978" s="5">
        <f t="shared" si="314"/>
        <v>2.3593041392049396E-4</v>
      </c>
    </row>
    <row r="3979" spans="1:8">
      <c r="A3979" s="3" t="s">
        <v>4023</v>
      </c>
      <c r="B3979" s="1">
        <f t="shared" si="310"/>
        <v>6</v>
      </c>
      <c r="C3979" s="1">
        <f t="shared" si="311"/>
        <v>31324</v>
      </c>
      <c r="D3979" s="1">
        <f t="shared" si="312"/>
        <v>8877057</v>
      </c>
      <c r="F3979" s="1">
        <f t="shared" si="313"/>
        <v>8874969.3576262947</v>
      </c>
      <c r="H3979" s="5">
        <f t="shared" si="314"/>
        <v>2.3517280261975144E-4</v>
      </c>
    </row>
    <row r="3980" spans="1:8">
      <c r="A3980" s="3" t="s">
        <v>4024</v>
      </c>
      <c r="B3980" s="1">
        <f t="shared" si="310"/>
        <v>6</v>
      </c>
      <c r="C3980" s="1">
        <f t="shared" si="311"/>
        <v>31304</v>
      </c>
      <c r="D3980" s="1">
        <f t="shared" si="312"/>
        <v>8881336</v>
      </c>
      <c r="F3980" s="1">
        <f t="shared" si="313"/>
        <v>8879278.2953375466</v>
      </c>
      <c r="H3980" s="5">
        <f t="shared" si="314"/>
        <v>2.3168864036372266E-4</v>
      </c>
    </row>
    <row r="3981" spans="1:8">
      <c r="A3981" s="3" t="s">
        <v>4025</v>
      </c>
      <c r="B3981" s="1">
        <f t="shared" si="310"/>
        <v>6</v>
      </c>
      <c r="C3981" s="1">
        <f t="shared" si="311"/>
        <v>31284</v>
      </c>
      <c r="D3981" s="1">
        <f t="shared" si="312"/>
        <v>8885615</v>
      </c>
      <c r="F3981" s="1">
        <f t="shared" si="313"/>
        <v>8883589.4627137221</v>
      </c>
      <c r="H3981" s="5">
        <f t="shared" si="314"/>
        <v>2.2795690408349453E-4</v>
      </c>
    </row>
    <row r="3982" spans="1:8">
      <c r="A3982" s="3" t="s">
        <v>4026</v>
      </c>
      <c r="B3982" s="1">
        <f t="shared" si="310"/>
        <v>6</v>
      </c>
      <c r="C3982" s="1">
        <f t="shared" si="311"/>
        <v>31264</v>
      </c>
      <c r="D3982" s="1">
        <f t="shared" si="312"/>
        <v>8889915</v>
      </c>
      <c r="F3982" s="1">
        <f t="shared" si="313"/>
        <v>8887902.8623351064</v>
      </c>
      <c r="H3982" s="5">
        <f t="shared" si="314"/>
        <v>2.2633935925075123E-4</v>
      </c>
    </row>
    <row r="3983" spans="1:8">
      <c r="A3983" s="3" t="s">
        <v>4027</v>
      </c>
      <c r="B3983" s="1">
        <f t="shared" si="310"/>
        <v>6</v>
      </c>
      <c r="C3983" s="1">
        <f t="shared" si="311"/>
        <v>31244</v>
      </c>
      <c r="D3983" s="1">
        <f t="shared" si="312"/>
        <v>8894194</v>
      </c>
      <c r="F3983" s="1">
        <f t="shared" si="313"/>
        <v>8892218.4967866167</v>
      </c>
      <c r="H3983" s="5">
        <f t="shared" si="314"/>
        <v>2.2211154977991906E-4</v>
      </c>
    </row>
    <row r="3984" spans="1:8">
      <c r="A3984" s="3" t="s">
        <v>4028</v>
      </c>
      <c r="B3984" s="1">
        <f t="shared" si="310"/>
        <v>6</v>
      </c>
      <c r="C3984" s="1">
        <f t="shared" si="311"/>
        <v>31224</v>
      </c>
      <c r="D3984" s="1">
        <f t="shared" si="312"/>
        <v>8898495</v>
      </c>
      <c r="F3984" s="1">
        <f t="shared" si="313"/>
        <v>8896536.368657833</v>
      </c>
      <c r="H3984" s="5">
        <f t="shared" si="314"/>
        <v>2.2010815785894521E-4</v>
      </c>
    </row>
    <row r="3985" spans="1:8">
      <c r="A3985" s="3" t="s">
        <v>4029</v>
      </c>
      <c r="B3985" s="1">
        <f t="shared" si="310"/>
        <v>6</v>
      </c>
      <c r="C3985" s="1">
        <f t="shared" si="311"/>
        <v>31204</v>
      </c>
      <c r="D3985" s="1">
        <f t="shared" si="312"/>
        <v>8902774</v>
      </c>
      <c r="F3985" s="1">
        <f t="shared" si="313"/>
        <v>8900856.4805429913</v>
      </c>
      <c r="H3985" s="5">
        <f t="shared" si="314"/>
        <v>2.1538449218285106E-4</v>
      </c>
    </row>
    <row r="3986" spans="1:8">
      <c r="A3986" s="3" t="s">
        <v>4030</v>
      </c>
      <c r="B3986" s="1">
        <f t="shared" si="310"/>
        <v>6</v>
      </c>
      <c r="C3986" s="1">
        <f t="shared" si="311"/>
        <v>31184</v>
      </c>
      <c r="D3986" s="1">
        <f t="shared" si="312"/>
        <v>8907052</v>
      </c>
      <c r="F3986" s="1">
        <f t="shared" si="313"/>
        <v>8905178.8350409884</v>
      </c>
      <c r="H3986" s="5">
        <f t="shared" si="314"/>
        <v>2.1030133864847756E-4</v>
      </c>
    </row>
    <row r="3987" spans="1:8">
      <c r="A3987" s="3" t="s">
        <v>4031</v>
      </c>
      <c r="B3987" s="1">
        <f t="shared" si="310"/>
        <v>6</v>
      </c>
      <c r="C3987" s="1">
        <f t="shared" si="311"/>
        <v>31164</v>
      </c>
      <c r="D3987" s="1">
        <f t="shared" si="312"/>
        <v>8911353</v>
      </c>
      <c r="F3987" s="1">
        <f t="shared" si="313"/>
        <v>8909503.4347554296</v>
      </c>
      <c r="H3987" s="5">
        <f t="shared" si="314"/>
        <v>2.0755156310948232E-4</v>
      </c>
    </row>
    <row r="3988" spans="1:8">
      <c r="A3988" s="3" t="s">
        <v>4032</v>
      </c>
      <c r="B3988" s="1">
        <f t="shared" si="310"/>
        <v>6</v>
      </c>
      <c r="C3988" s="1">
        <f t="shared" si="311"/>
        <v>31144</v>
      </c>
      <c r="D3988" s="1">
        <f t="shared" si="312"/>
        <v>8915632</v>
      </c>
      <c r="F3988" s="1">
        <f t="shared" si="313"/>
        <v>8913830.2822945993</v>
      </c>
      <c r="H3988" s="5">
        <f t="shared" si="314"/>
        <v>2.0208524817990028E-4</v>
      </c>
    </row>
    <row r="3989" spans="1:8">
      <c r="A3989" s="3" t="s">
        <v>4033</v>
      </c>
      <c r="B3989" s="1">
        <f t="shared" si="310"/>
        <v>6</v>
      </c>
      <c r="C3989" s="1">
        <f t="shared" si="311"/>
        <v>31124</v>
      </c>
      <c r="D3989" s="1">
        <f t="shared" si="312"/>
        <v>8919933</v>
      </c>
      <c r="F3989" s="1">
        <f t="shared" si="313"/>
        <v>8918159.3802714981</v>
      </c>
      <c r="H3989" s="5">
        <f t="shared" si="314"/>
        <v>1.9883778594546463E-4</v>
      </c>
    </row>
    <row r="3990" spans="1:8">
      <c r="A3990" s="3" t="s">
        <v>4034</v>
      </c>
      <c r="B3990" s="1">
        <f t="shared" si="310"/>
        <v>6</v>
      </c>
      <c r="C3990" s="1">
        <f t="shared" si="311"/>
        <v>31104</v>
      </c>
      <c r="D3990" s="1">
        <f t="shared" si="312"/>
        <v>8924212</v>
      </c>
      <c r="F3990" s="1">
        <f t="shared" si="313"/>
        <v>8922490.7313038353</v>
      </c>
      <c r="H3990" s="5">
        <f t="shared" si="314"/>
        <v>1.9287626696505106E-4</v>
      </c>
    </row>
    <row r="3991" spans="1:8">
      <c r="A3991" s="3" t="s">
        <v>4035</v>
      </c>
      <c r="B3991" s="1">
        <f t="shared" si="310"/>
        <v>6</v>
      </c>
      <c r="C3991" s="1">
        <f t="shared" si="311"/>
        <v>31084</v>
      </c>
      <c r="D3991" s="1">
        <f t="shared" si="312"/>
        <v>8928490</v>
      </c>
      <c r="F3991" s="1">
        <f t="shared" si="313"/>
        <v>8926824.3380140644</v>
      </c>
      <c r="H3991" s="5">
        <f t="shared" si="314"/>
        <v>1.8655584381408765E-4</v>
      </c>
    </row>
    <row r="3992" spans="1:8">
      <c r="A3992" s="3" t="s">
        <v>4036</v>
      </c>
      <c r="B3992" s="1">
        <f t="shared" si="310"/>
        <v>6</v>
      </c>
      <c r="C3992" s="1">
        <f t="shared" si="311"/>
        <v>31064</v>
      </c>
      <c r="D3992" s="1">
        <f t="shared" si="312"/>
        <v>8932791</v>
      </c>
      <c r="F3992" s="1">
        <f t="shared" si="313"/>
        <v>8931160.2030293643</v>
      </c>
      <c r="H3992" s="5">
        <f t="shared" si="314"/>
        <v>1.825629829059756E-4</v>
      </c>
    </row>
    <row r="3993" spans="1:8">
      <c r="A3993" s="3" t="s">
        <v>4037</v>
      </c>
      <c r="B3993" s="1">
        <f t="shared" si="310"/>
        <v>6</v>
      </c>
      <c r="C3993" s="1">
        <f t="shared" si="311"/>
        <v>31044</v>
      </c>
      <c r="D3993" s="1">
        <f t="shared" si="312"/>
        <v>8937070</v>
      </c>
      <c r="F3993" s="1">
        <f t="shared" si="313"/>
        <v>8935498.3289816827</v>
      </c>
      <c r="H3993" s="5">
        <f t="shared" si="314"/>
        <v>1.7585976369406773E-4</v>
      </c>
    </row>
    <row r="3994" spans="1:8">
      <c r="A3994" s="3" t="s">
        <v>4038</v>
      </c>
      <c r="B3994" s="1">
        <f t="shared" si="310"/>
        <v>6</v>
      </c>
      <c r="C3994" s="1">
        <f t="shared" si="311"/>
        <v>31024</v>
      </c>
      <c r="D3994" s="1">
        <f t="shared" si="312"/>
        <v>8941349</v>
      </c>
      <c r="F3994" s="1">
        <f t="shared" si="313"/>
        <v>8939838.718507722</v>
      </c>
      <c r="H3994" s="5">
        <f t="shared" si="314"/>
        <v>1.6890980234391699E-4</v>
      </c>
    </row>
    <row r="3995" spans="1:8">
      <c r="A3995" s="3" t="s">
        <v>4039</v>
      </c>
      <c r="B3995" s="1">
        <f t="shared" si="310"/>
        <v>6</v>
      </c>
      <c r="C3995" s="1">
        <f t="shared" si="311"/>
        <v>31004</v>
      </c>
      <c r="D3995" s="1">
        <f t="shared" si="312"/>
        <v>8945650</v>
      </c>
      <c r="F3995" s="1">
        <f t="shared" si="313"/>
        <v>8944181.374248974</v>
      </c>
      <c r="H3995" s="5">
        <f t="shared" si="314"/>
        <v>1.6417205580656239E-4</v>
      </c>
    </row>
    <row r="3996" spans="1:8">
      <c r="A3996" s="3" t="s">
        <v>4040</v>
      </c>
      <c r="B3996" s="1">
        <f t="shared" si="310"/>
        <v>6</v>
      </c>
      <c r="C3996" s="1">
        <f t="shared" si="311"/>
        <v>30984</v>
      </c>
      <c r="D3996" s="1">
        <f t="shared" si="312"/>
        <v>8949928</v>
      </c>
      <c r="F3996" s="1">
        <f t="shared" si="313"/>
        <v>8948526.2988517117</v>
      </c>
      <c r="H3996" s="5">
        <f t="shared" si="314"/>
        <v>1.5661591336693707E-4</v>
      </c>
    </row>
    <row r="3997" spans="1:8">
      <c r="A3997" s="3" t="s">
        <v>4041</v>
      </c>
      <c r="B3997" s="1">
        <f t="shared" si="310"/>
        <v>6</v>
      </c>
      <c r="C3997" s="1">
        <f t="shared" si="311"/>
        <v>30964</v>
      </c>
      <c r="D3997" s="1">
        <f t="shared" si="312"/>
        <v>8954229</v>
      </c>
      <c r="F3997" s="1">
        <f t="shared" si="313"/>
        <v>8952873.4949670006</v>
      </c>
      <c r="H3997" s="5">
        <f t="shared" si="314"/>
        <v>1.5138154641783686E-4</v>
      </c>
    </row>
    <row r="3998" spans="1:8">
      <c r="A3998" s="3" t="s">
        <v>4042</v>
      </c>
      <c r="B3998" s="1">
        <f t="shared" si="310"/>
        <v>6</v>
      </c>
      <c r="C3998" s="1">
        <f t="shared" si="311"/>
        <v>30944</v>
      </c>
      <c r="D3998" s="1">
        <f t="shared" si="312"/>
        <v>8958508</v>
      </c>
      <c r="F3998" s="1">
        <f t="shared" si="313"/>
        <v>8957222.9652507361</v>
      </c>
      <c r="H3998" s="5">
        <f t="shared" si="314"/>
        <v>1.4344294264892073E-4</v>
      </c>
    </row>
    <row r="3999" spans="1:8">
      <c r="A3999" s="3" t="s">
        <v>4043</v>
      </c>
      <c r="B3999" s="1">
        <f t="shared" si="310"/>
        <v>6</v>
      </c>
      <c r="C3999" s="1">
        <f t="shared" si="311"/>
        <v>30924</v>
      </c>
      <c r="D3999" s="1">
        <f t="shared" si="312"/>
        <v>8962787</v>
      </c>
      <c r="F3999" s="1">
        <f t="shared" si="313"/>
        <v>8961574.7123636249</v>
      </c>
      <c r="H3999" s="5">
        <f t="shared" si="314"/>
        <v>1.3525788757169559E-4</v>
      </c>
    </row>
    <row r="4000" spans="1:8">
      <c r="A4000" s="3" t="s">
        <v>4044</v>
      </c>
      <c r="B4000" s="1">
        <f t="shared" si="310"/>
        <v>6</v>
      </c>
      <c r="C4000" s="1">
        <f t="shared" si="311"/>
        <v>30904</v>
      </c>
      <c r="D4000" s="1">
        <f t="shared" si="312"/>
        <v>8967088</v>
      </c>
      <c r="F4000" s="1">
        <f t="shared" si="313"/>
        <v>8965928.7389712054</v>
      </c>
      <c r="H4000" s="5">
        <f t="shared" si="314"/>
        <v>1.2927954189750025E-4</v>
      </c>
    </row>
    <row r="4001" spans="1:8">
      <c r="A4001" s="3" t="s">
        <v>4045</v>
      </c>
      <c r="B4001" s="1">
        <f t="shared" si="310"/>
        <v>6</v>
      </c>
      <c r="C4001" s="1">
        <f t="shared" si="311"/>
        <v>30884</v>
      </c>
      <c r="D4001" s="1">
        <f t="shared" si="312"/>
        <v>8971366</v>
      </c>
      <c r="F4001" s="1">
        <f t="shared" si="313"/>
        <v>8970285.0477438942</v>
      </c>
      <c r="H4001" s="5">
        <f t="shared" si="314"/>
        <v>1.2048914915586324E-4</v>
      </c>
    </row>
    <row r="4002" spans="1:8">
      <c r="A4002" s="3" t="s">
        <v>4046</v>
      </c>
      <c r="B4002" s="1">
        <f t="shared" si="310"/>
        <v>6</v>
      </c>
      <c r="C4002" s="1">
        <f t="shared" si="311"/>
        <v>30864</v>
      </c>
      <c r="D4002" s="1">
        <f t="shared" si="312"/>
        <v>8975667</v>
      </c>
      <c r="F4002" s="1">
        <f t="shared" si="313"/>
        <v>8974643.6413569264</v>
      </c>
      <c r="H4002" s="5">
        <f t="shared" si="314"/>
        <v>1.1401477384060578E-4</v>
      </c>
    </row>
    <row r="4003" spans="1:8">
      <c r="A4003" s="3" t="s">
        <v>4047</v>
      </c>
      <c r="B4003" s="1">
        <f t="shared" si="310"/>
        <v>6</v>
      </c>
      <c r="C4003" s="1">
        <f t="shared" si="311"/>
        <v>30844</v>
      </c>
      <c r="D4003" s="1">
        <f t="shared" si="312"/>
        <v>8979946</v>
      </c>
      <c r="F4003" s="1">
        <f t="shared" si="313"/>
        <v>8979004.5224904381</v>
      </c>
      <c r="H4003" s="5">
        <f t="shared" si="314"/>
        <v>1.0484222394677274E-4</v>
      </c>
    </row>
    <row r="4004" spans="1:8">
      <c r="A4004" s="3" t="s">
        <v>4048</v>
      </c>
      <c r="B4004" s="1">
        <f t="shared" si="310"/>
        <v>6</v>
      </c>
      <c r="C4004" s="1">
        <f t="shared" si="311"/>
        <v>30824</v>
      </c>
      <c r="D4004" s="1">
        <f t="shared" si="312"/>
        <v>8984225</v>
      </c>
      <c r="F4004" s="1">
        <f t="shared" si="313"/>
        <v>8983367.6938294414</v>
      </c>
      <c r="H4004" s="5">
        <f t="shared" si="314"/>
        <v>9.5423497358821375E-5</v>
      </c>
    </row>
    <row r="4005" spans="1:8">
      <c r="A4005" s="3" t="s">
        <v>4049</v>
      </c>
      <c r="B4005" s="1">
        <f t="shared" si="310"/>
        <v>6</v>
      </c>
      <c r="C4005" s="1">
        <f t="shared" si="311"/>
        <v>30804</v>
      </c>
      <c r="D4005" s="1">
        <f t="shared" si="312"/>
        <v>8988526</v>
      </c>
      <c r="F4005" s="1">
        <f t="shared" si="313"/>
        <v>8987733.1580638457</v>
      </c>
      <c r="H4005" s="5">
        <f t="shared" si="314"/>
        <v>8.8206001312594634E-5</v>
      </c>
    </row>
    <row r="4006" spans="1:8">
      <c r="A4006" s="3" t="s">
        <v>4050</v>
      </c>
      <c r="B4006" s="1">
        <f t="shared" si="310"/>
        <v>6</v>
      </c>
      <c r="C4006" s="1">
        <f t="shared" si="311"/>
        <v>30784</v>
      </c>
      <c r="D4006" s="1">
        <f t="shared" si="312"/>
        <v>8992804</v>
      </c>
      <c r="F4006" s="1">
        <f t="shared" si="313"/>
        <v>8992100.917888457</v>
      </c>
      <c r="H4006" s="5">
        <f t="shared" si="314"/>
        <v>7.8182746064858578E-5</v>
      </c>
    </row>
    <row r="4007" spans="1:8">
      <c r="A4007" s="3" t="s">
        <v>4051</v>
      </c>
      <c r="B4007" s="1">
        <f t="shared" si="310"/>
        <v>6</v>
      </c>
      <c r="C4007" s="1">
        <f t="shared" si="311"/>
        <v>30764</v>
      </c>
      <c r="D4007" s="1">
        <f t="shared" si="312"/>
        <v>8997083</v>
      </c>
      <c r="F4007" s="1">
        <f t="shared" si="313"/>
        <v>8996470.9760030247</v>
      </c>
      <c r="H4007" s="5">
        <f t="shared" si="314"/>
        <v>6.8024713896189788E-5</v>
      </c>
    </row>
    <row r="4008" spans="1:8">
      <c r="A4008" s="3" t="s">
        <v>4052</v>
      </c>
      <c r="B4008" s="1">
        <f t="shared" si="310"/>
        <v>6</v>
      </c>
      <c r="C4008" s="1">
        <f t="shared" si="311"/>
        <v>30744</v>
      </c>
      <c r="D4008" s="1">
        <f t="shared" si="312"/>
        <v>9001384</v>
      </c>
      <c r="F4008" s="1">
        <f t="shared" si="313"/>
        <v>9000843.3351122141</v>
      </c>
      <c r="H4008" s="5">
        <f t="shared" si="314"/>
        <v>6.0064639813823246E-5</v>
      </c>
    </row>
    <row r="4009" spans="1:8">
      <c r="A4009" s="3" t="s">
        <v>4053</v>
      </c>
      <c r="B4009" s="1">
        <f t="shared" si="310"/>
        <v>6</v>
      </c>
      <c r="C4009" s="1">
        <f t="shared" si="311"/>
        <v>30724</v>
      </c>
      <c r="D4009" s="1">
        <f t="shared" si="312"/>
        <v>9005663</v>
      </c>
      <c r="F4009" s="1">
        <f t="shared" si="313"/>
        <v>9005217.9979256354</v>
      </c>
      <c r="H4009" s="5">
        <f t="shared" si="314"/>
        <v>4.9413582805016442E-5</v>
      </c>
    </row>
    <row r="4010" spans="1:8">
      <c r="A4010" s="3" t="s">
        <v>4054</v>
      </c>
      <c r="B4010" s="1">
        <f t="shared" si="310"/>
        <v>6</v>
      </c>
      <c r="C4010" s="1">
        <f t="shared" si="311"/>
        <v>30704</v>
      </c>
      <c r="D4010" s="1">
        <f t="shared" si="312"/>
        <v>9009964</v>
      </c>
      <c r="F4010" s="1">
        <f t="shared" si="313"/>
        <v>9009594.9671578594</v>
      </c>
      <c r="H4010" s="5">
        <f t="shared" si="314"/>
        <v>4.09583037335826E-5</v>
      </c>
    </row>
    <row r="4011" spans="1:8">
      <c r="A4011" s="3" t="s">
        <v>4055</v>
      </c>
      <c r="B4011" s="1">
        <f t="shared" si="310"/>
        <v>6</v>
      </c>
      <c r="C4011" s="1">
        <f t="shared" si="311"/>
        <v>30684</v>
      </c>
      <c r="D4011" s="1">
        <f t="shared" si="312"/>
        <v>9014242</v>
      </c>
      <c r="F4011" s="1">
        <f t="shared" si="313"/>
        <v>9013974.2455284372</v>
      </c>
      <c r="H4011" s="5">
        <f t="shared" si="314"/>
        <v>2.9703492713286685E-5</v>
      </c>
    </row>
    <row r="4012" spans="1:8">
      <c r="A4012" s="3" t="s">
        <v>4056</v>
      </c>
      <c r="B4012" s="1">
        <f t="shared" si="310"/>
        <v>6</v>
      </c>
      <c r="C4012" s="1">
        <f t="shared" si="311"/>
        <v>30664</v>
      </c>
      <c r="D4012" s="1">
        <f t="shared" si="312"/>
        <v>9018521</v>
      </c>
      <c r="F4012" s="1">
        <f t="shared" si="313"/>
        <v>9018355.8357618805</v>
      </c>
      <c r="H4012" s="5">
        <f t="shared" si="314"/>
        <v>1.8313894054191136E-5</v>
      </c>
    </row>
    <row r="4013" spans="1:8">
      <c r="A4013" s="3" t="s">
        <v>4057</v>
      </c>
      <c r="B4013" s="1">
        <f t="shared" si="310"/>
        <v>6</v>
      </c>
      <c r="C4013" s="1">
        <f t="shared" si="311"/>
        <v>30644</v>
      </c>
      <c r="D4013" s="1">
        <f t="shared" si="312"/>
        <v>9022822</v>
      </c>
      <c r="F4013" s="1">
        <f t="shared" si="313"/>
        <v>9022739.7405877076</v>
      </c>
      <c r="H4013" s="5">
        <f t="shared" si="314"/>
        <v>9.1168164785242426E-6</v>
      </c>
    </row>
    <row r="4014" spans="1:8">
      <c r="A4014" s="3" t="s">
        <v>4058</v>
      </c>
      <c r="B4014" s="1">
        <f t="shared" si="310"/>
        <v>6</v>
      </c>
      <c r="C4014" s="1">
        <f t="shared" si="311"/>
        <v>30624</v>
      </c>
      <c r="D4014" s="1">
        <f t="shared" si="312"/>
        <v>9027167</v>
      </c>
      <c r="F4014" s="1">
        <f t="shared" si="313"/>
        <v>9027125.9627404474</v>
      </c>
      <c r="H4014" s="5">
        <f t="shared" si="314"/>
        <v>4.5459732330893848E-6</v>
      </c>
    </row>
    <row r="4015" spans="1:8">
      <c r="A4015" s="3" t="s">
        <v>4059</v>
      </c>
      <c r="B4015" s="1">
        <f t="shared" si="310"/>
        <v>6</v>
      </c>
      <c r="C4015" s="1">
        <f t="shared" si="311"/>
        <v>30604</v>
      </c>
      <c r="D4015" s="1">
        <f t="shared" si="312"/>
        <v>9031671</v>
      </c>
      <c r="F4015" s="1">
        <f t="shared" si="313"/>
        <v>9031514.5049596429</v>
      </c>
      <c r="H4015" s="5">
        <f t="shared" si="314"/>
        <v>1.7327362827666429E-5</v>
      </c>
    </row>
    <row r="4016" spans="1:8">
      <c r="A4016" s="3" t="s">
        <v>4060</v>
      </c>
      <c r="B4016" s="1">
        <f t="shared" si="310"/>
        <v>6</v>
      </c>
      <c r="C4016" s="1">
        <f t="shared" si="311"/>
        <v>30584</v>
      </c>
      <c r="D4016" s="1">
        <f t="shared" si="312"/>
        <v>9036151</v>
      </c>
      <c r="F4016" s="1">
        <f t="shared" si="313"/>
        <v>9035905.3699898645</v>
      </c>
      <c r="H4016" s="5">
        <f t="shared" si="314"/>
        <v>2.7183035136915245E-5</v>
      </c>
    </row>
    <row r="4017" spans="1:8">
      <c r="A4017" s="3" t="s">
        <v>4061</v>
      </c>
      <c r="B4017" s="1">
        <f t="shared" si="310"/>
        <v>6</v>
      </c>
      <c r="C4017" s="1">
        <f t="shared" si="311"/>
        <v>30564</v>
      </c>
      <c r="D4017" s="1">
        <f t="shared" si="312"/>
        <v>9040632</v>
      </c>
      <c r="F4017" s="1">
        <f t="shared" si="313"/>
        <v>9040298.5605807304</v>
      </c>
      <c r="H4017" s="5">
        <f t="shared" si="314"/>
        <v>3.6882313014130183E-5</v>
      </c>
    </row>
    <row r="4018" spans="1:8">
      <c r="A4018" s="3" t="s">
        <v>4062</v>
      </c>
      <c r="B4018" s="1">
        <f t="shared" si="310"/>
        <v>6</v>
      </c>
      <c r="C4018" s="1">
        <f t="shared" si="311"/>
        <v>30544</v>
      </c>
      <c r="D4018" s="1">
        <f t="shared" si="312"/>
        <v>9045136</v>
      </c>
      <c r="F4018" s="1">
        <f t="shared" si="313"/>
        <v>9044694.079486914</v>
      </c>
      <c r="H4018" s="5">
        <f t="shared" si="314"/>
        <v>4.8857254671021085E-5</v>
      </c>
    </row>
    <row r="4019" spans="1:8">
      <c r="A4019" s="3" t="s">
        <v>4063</v>
      </c>
      <c r="B4019" s="1">
        <f t="shared" si="310"/>
        <v>6</v>
      </c>
      <c r="C4019" s="1">
        <f t="shared" si="311"/>
        <v>30524</v>
      </c>
      <c r="D4019" s="1">
        <f t="shared" si="312"/>
        <v>9049616</v>
      </c>
      <c r="F4019" s="1">
        <f t="shared" si="313"/>
        <v>9049091.9294681698</v>
      </c>
      <c r="H4019" s="5">
        <f t="shared" si="314"/>
        <v>5.791080326835875E-5</v>
      </c>
    </row>
    <row r="4020" spans="1:8">
      <c r="A4020" s="3" t="s">
        <v>4064</v>
      </c>
      <c r="B4020" s="1">
        <f t="shared" si="310"/>
        <v>6</v>
      </c>
      <c r="C4020" s="1">
        <f t="shared" si="311"/>
        <v>30504</v>
      </c>
      <c r="D4020" s="1">
        <f t="shared" si="312"/>
        <v>9054097</v>
      </c>
      <c r="F4020" s="1">
        <f t="shared" si="313"/>
        <v>9053492.1132893097</v>
      </c>
      <c r="H4020" s="5">
        <f t="shared" si="314"/>
        <v>6.6808066082165281E-5</v>
      </c>
    </row>
    <row r="4021" spans="1:8">
      <c r="A4021" s="3" t="s">
        <v>4065</v>
      </c>
      <c r="B4021" s="1">
        <f t="shared" si="310"/>
        <v>6</v>
      </c>
      <c r="C4021" s="1">
        <f t="shared" si="311"/>
        <v>30484</v>
      </c>
      <c r="D4021" s="1">
        <f t="shared" si="312"/>
        <v>9058600</v>
      </c>
      <c r="F4021" s="1">
        <f t="shared" si="313"/>
        <v>9057894.6337202694</v>
      </c>
      <c r="H4021" s="5">
        <f t="shared" si="314"/>
        <v>7.7867030195678509E-5</v>
      </c>
    </row>
    <row r="4022" spans="1:8">
      <c r="A4022" s="3" t="s">
        <v>4066</v>
      </c>
      <c r="B4022" s="1">
        <f t="shared" si="310"/>
        <v>6</v>
      </c>
      <c r="C4022" s="1">
        <f t="shared" si="311"/>
        <v>30464</v>
      </c>
      <c r="D4022" s="1">
        <f t="shared" si="312"/>
        <v>9063081</v>
      </c>
      <c r="F4022" s="1">
        <f t="shared" si="313"/>
        <v>9062299.4935360681</v>
      </c>
      <c r="H4022" s="5">
        <f t="shared" si="314"/>
        <v>8.6229667806331356E-5</v>
      </c>
    </row>
    <row r="4023" spans="1:8">
      <c r="A4023" s="3" t="s">
        <v>4067</v>
      </c>
      <c r="B4023" s="1">
        <f t="shared" si="310"/>
        <v>6</v>
      </c>
      <c r="C4023" s="1">
        <f t="shared" si="311"/>
        <v>30444</v>
      </c>
      <c r="D4023" s="1">
        <f t="shared" si="312"/>
        <v>9067584</v>
      </c>
      <c r="F4023" s="1">
        <f t="shared" si="313"/>
        <v>9066706.6955168582</v>
      </c>
      <c r="H4023" s="5">
        <f t="shared" si="314"/>
        <v>9.6751734876870195E-5</v>
      </c>
    </row>
    <row r="4024" spans="1:8">
      <c r="A4024" s="3" t="s">
        <v>4068</v>
      </c>
      <c r="B4024" s="1">
        <f t="shared" si="310"/>
        <v>6</v>
      </c>
      <c r="C4024" s="1">
        <f t="shared" si="311"/>
        <v>30424</v>
      </c>
      <c r="D4024" s="1">
        <f t="shared" si="312"/>
        <v>9072065</v>
      </c>
      <c r="F4024" s="1">
        <f t="shared" si="313"/>
        <v>9071116.2424479183</v>
      </c>
      <c r="H4024" s="5">
        <f t="shared" si="314"/>
        <v>1.0458010960919251E-4</v>
      </c>
    </row>
    <row r="4025" spans="1:8">
      <c r="A4025" s="3" t="s">
        <v>4069</v>
      </c>
      <c r="B4025" s="1">
        <f t="shared" si="310"/>
        <v>6</v>
      </c>
      <c r="C4025" s="1">
        <f t="shared" si="311"/>
        <v>30404</v>
      </c>
      <c r="D4025" s="1">
        <f t="shared" si="312"/>
        <v>9076545</v>
      </c>
      <c r="F4025" s="1">
        <f t="shared" si="313"/>
        <v>9075528.1371196769</v>
      </c>
      <c r="H4025" s="5">
        <f t="shared" si="314"/>
        <v>1.1203193289110363E-4</v>
      </c>
    </row>
    <row r="4026" spans="1:8">
      <c r="A4026" s="3" t="s">
        <v>4070</v>
      </c>
      <c r="B4026" s="1">
        <f t="shared" si="310"/>
        <v>6</v>
      </c>
      <c r="C4026" s="1">
        <f t="shared" si="311"/>
        <v>30384</v>
      </c>
      <c r="D4026" s="1">
        <f t="shared" si="312"/>
        <v>9081049</v>
      </c>
      <c r="F4026" s="1">
        <f t="shared" si="313"/>
        <v>9079942.3823277242</v>
      </c>
      <c r="H4026" s="5">
        <f t="shared" si="314"/>
        <v>1.2186011464928246E-4</v>
      </c>
    </row>
    <row r="4027" spans="1:8">
      <c r="A4027" s="3" t="s">
        <v>4071</v>
      </c>
      <c r="B4027" s="1">
        <f t="shared" si="310"/>
        <v>6</v>
      </c>
      <c r="C4027" s="1">
        <f t="shared" si="311"/>
        <v>30364</v>
      </c>
      <c r="D4027" s="1">
        <f t="shared" si="312"/>
        <v>9085530</v>
      </c>
      <c r="F4027" s="1">
        <f t="shared" si="313"/>
        <v>9084358.9808728155</v>
      </c>
      <c r="H4027" s="5">
        <f t="shared" si="314"/>
        <v>1.2888836723719201E-4</v>
      </c>
    </row>
    <row r="4028" spans="1:8">
      <c r="A4028" s="3" t="s">
        <v>4072</v>
      </c>
      <c r="B4028" s="1">
        <f t="shared" si="310"/>
        <v>6</v>
      </c>
      <c r="C4028" s="1">
        <f t="shared" si="311"/>
        <v>30344</v>
      </c>
      <c r="D4028" s="1">
        <f t="shared" si="312"/>
        <v>9090033</v>
      </c>
      <c r="F4028" s="1">
        <f t="shared" si="313"/>
        <v>9088777.9355608914</v>
      </c>
      <c r="H4028" s="5">
        <f t="shared" si="314"/>
        <v>1.3807039414582932E-4</v>
      </c>
    </row>
    <row r="4029" spans="1:8">
      <c r="A4029" s="3" t="s">
        <v>4073</v>
      </c>
      <c r="B4029" s="1">
        <f t="shared" si="310"/>
        <v>6</v>
      </c>
      <c r="C4029" s="1">
        <f t="shared" si="311"/>
        <v>30324</v>
      </c>
      <c r="D4029" s="1">
        <f t="shared" si="312"/>
        <v>9094514</v>
      </c>
      <c r="F4029" s="1">
        <f t="shared" si="313"/>
        <v>9093199.2492030989</v>
      </c>
      <c r="H4029" s="5">
        <f t="shared" si="314"/>
        <v>1.4456526175022239E-4</v>
      </c>
    </row>
    <row r="4030" spans="1:8">
      <c r="A4030" s="3" t="s">
        <v>4074</v>
      </c>
      <c r="B4030" s="1">
        <f t="shared" si="310"/>
        <v>6</v>
      </c>
      <c r="C4030" s="1">
        <f t="shared" si="311"/>
        <v>30304</v>
      </c>
      <c r="D4030" s="1">
        <f t="shared" si="312"/>
        <v>9098994</v>
      </c>
      <c r="F4030" s="1">
        <f t="shared" si="313"/>
        <v>9097622.9246157855</v>
      </c>
      <c r="H4030" s="5">
        <f t="shared" si="314"/>
        <v>1.5068428270361762E-4</v>
      </c>
    </row>
    <row r="4031" spans="1:8">
      <c r="A4031" s="3" t="s">
        <v>4075</v>
      </c>
      <c r="B4031" s="1">
        <f t="shared" si="310"/>
        <v>6</v>
      </c>
      <c r="C4031" s="1">
        <f t="shared" si="311"/>
        <v>30284</v>
      </c>
      <c r="D4031" s="1">
        <f t="shared" si="312"/>
        <v>9103498</v>
      </c>
      <c r="F4031" s="1">
        <f t="shared" si="313"/>
        <v>9102048.964620525</v>
      </c>
      <c r="H4031" s="5">
        <f t="shared" si="314"/>
        <v>1.5917347150238103E-4</v>
      </c>
    </row>
    <row r="4032" spans="1:8">
      <c r="A4032" s="3" t="s">
        <v>4076</v>
      </c>
      <c r="B4032" s="1">
        <f t="shared" si="310"/>
        <v>6</v>
      </c>
      <c r="C4032" s="1">
        <f t="shared" si="311"/>
        <v>30264</v>
      </c>
      <c r="D4032" s="1">
        <f t="shared" si="312"/>
        <v>9107978</v>
      </c>
      <c r="F4032" s="1">
        <f t="shared" si="313"/>
        <v>9106477.3720441274</v>
      </c>
      <c r="H4032" s="5">
        <f t="shared" si="314"/>
        <v>1.647597255804269E-4</v>
      </c>
    </row>
    <row r="4033" spans="1:8">
      <c r="A4033" s="3" t="s">
        <v>4077</v>
      </c>
      <c r="B4033" s="1">
        <f t="shared" si="310"/>
        <v>6</v>
      </c>
      <c r="C4033" s="1">
        <f t="shared" si="311"/>
        <v>30244</v>
      </c>
      <c r="D4033" s="1">
        <f t="shared" si="312"/>
        <v>9112459</v>
      </c>
      <c r="F4033" s="1">
        <f t="shared" si="313"/>
        <v>9110908.1497186609</v>
      </c>
      <c r="H4033" s="5">
        <f t="shared" si="314"/>
        <v>1.7019009702421033E-4</v>
      </c>
    </row>
    <row r="4034" spans="1:8">
      <c r="A4034" s="3" t="s">
        <v>4078</v>
      </c>
      <c r="B4034" s="1">
        <f t="shared" si="310"/>
        <v>6</v>
      </c>
      <c r="C4034" s="1">
        <f t="shared" si="311"/>
        <v>30224</v>
      </c>
      <c r="D4034" s="1">
        <f t="shared" si="312"/>
        <v>9116962</v>
      </c>
      <c r="F4034" s="1">
        <f t="shared" si="313"/>
        <v>9115341.3004814554</v>
      </c>
      <c r="H4034" s="5">
        <f t="shared" si="314"/>
        <v>1.777674973905342E-4</v>
      </c>
    </row>
    <row r="4035" spans="1:8">
      <c r="A4035" s="3" t="s">
        <v>4079</v>
      </c>
      <c r="B4035" s="1">
        <f t="shared" si="310"/>
        <v>6</v>
      </c>
      <c r="C4035" s="1">
        <f t="shared" si="311"/>
        <v>30204</v>
      </c>
      <c r="D4035" s="1">
        <f t="shared" si="312"/>
        <v>9121443</v>
      </c>
      <c r="F4035" s="1">
        <f t="shared" si="313"/>
        <v>9119776.8271750994</v>
      </c>
      <c r="H4035" s="5">
        <f t="shared" si="314"/>
        <v>1.826654866889589E-4</v>
      </c>
    </row>
    <row r="4036" spans="1:8">
      <c r="A4036" s="3" t="s">
        <v>4080</v>
      </c>
      <c r="B4036" s="1">
        <f t="shared" ref="B4036:B4099" si="315">IF(ISERROR(SEARCH(" ",A4036)), 0, SEARCH(" ",A4036))</f>
        <v>6</v>
      </c>
      <c r="C4036" s="1">
        <f t="shared" ref="C4036:C4099" si="316">IF(0=B4036,-1,LEFT(A4036,B4036-1)+0)</f>
        <v>30184</v>
      </c>
      <c r="D4036" s="1">
        <f t="shared" ref="D4036:D4099" si="317">IF(B4036=0,-1,RIGHT(A4036,LEN(A4036)-B4036)+0)</f>
        <v>9125946</v>
      </c>
      <c r="F4036" s="1">
        <f t="shared" ref="F4036:F4099" si="318">IF(C4036&lt;0,443300000,44330*(1-POWER(C4036/$A$1,1/5.255))*1000)</f>
        <v>9124214.7326474972</v>
      </c>
      <c r="H4036" s="5">
        <f t="shared" ref="H4036:H4099" si="319">IF(D4036&gt;0,ABS((F4036-D4036)/D4036),0)</f>
        <v>1.8970826175201925E-4</v>
      </c>
    </row>
    <row r="4037" spans="1:8">
      <c r="A4037" s="3" t="s">
        <v>4081</v>
      </c>
      <c r="B4037" s="1">
        <f t="shared" si="315"/>
        <v>6</v>
      </c>
      <c r="C4037" s="1">
        <f t="shared" si="316"/>
        <v>30164</v>
      </c>
      <c r="D4037" s="1">
        <f t="shared" si="317"/>
        <v>9130427</v>
      </c>
      <c r="F4037" s="1">
        <f t="shared" si="318"/>
        <v>9128655.0197518412</v>
      </c>
      <c r="H4037" s="5">
        <f t="shared" si="319"/>
        <v>1.94074192604442E-4</v>
      </c>
    </row>
    <row r="4038" spans="1:8">
      <c r="A4038" s="3" t="s">
        <v>4082</v>
      </c>
      <c r="B4038" s="1">
        <f t="shared" si="315"/>
        <v>6</v>
      </c>
      <c r="C4038" s="1">
        <f t="shared" si="316"/>
        <v>30144</v>
      </c>
      <c r="D4038" s="1">
        <f t="shared" si="317"/>
        <v>9134908</v>
      </c>
      <c r="F4038" s="1">
        <f t="shared" si="318"/>
        <v>9133097.6913466435</v>
      </c>
      <c r="H4038" s="5">
        <f t="shared" si="319"/>
        <v>1.9817480957186513E-4</v>
      </c>
    </row>
    <row r="4039" spans="1:8">
      <c r="A4039" s="3" t="s">
        <v>4083</v>
      </c>
      <c r="B4039" s="1">
        <f t="shared" si="315"/>
        <v>6</v>
      </c>
      <c r="C4039" s="1">
        <f t="shared" si="316"/>
        <v>30124</v>
      </c>
      <c r="D4039" s="1">
        <f t="shared" si="317"/>
        <v>9139411</v>
      </c>
      <c r="F4039" s="1">
        <f t="shared" si="318"/>
        <v>9137542.7502957489</v>
      </c>
      <c r="H4039" s="5">
        <f t="shared" si="319"/>
        <v>2.0441686058883507E-4</v>
      </c>
    </row>
    <row r="4040" spans="1:8">
      <c r="A4040" s="3" t="s">
        <v>4084</v>
      </c>
      <c r="B4040" s="1">
        <f t="shared" si="315"/>
        <v>6</v>
      </c>
      <c r="C4040" s="1">
        <f t="shared" si="316"/>
        <v>30104</v>
      </c>
      <c r="D4040" s="1">
        <f t="shared" si="317"/>
        <v>9143892</v>
      </c>
      <c r="F4040" s="1">
        <f t="shared" si="318"/>
        <v>9141990.1994683426</v>
      </c>
      <c r="H4040" s="5">
        <f t="shared" si="319"/>
        <v>2.079858917469074E-4</v>
      </c>
    </row>
    <row r="4041" spans="1:8">
      <c r="A4041" s="3" t="s">
        <v>4085</v>
      </c>
      <c r="B4041" s="1">
        <f t="shared" si="315"/>
        <v>6</v>
      </c>
      <c r="C4041" s="1">
        <f t="shared" si="316"/>
        <v>30084</v>
      </c>
      <c r="D4041" s="1">
        <f t="shared" si="317"/>
        <v>9148395</v>
      </c>
      <c r="F4041" s="1">
        <f t="shared" si="318"/>
        <v>9146440.0417389777</v>
      </c>
      <c r="H4041" s="5">
        <f t="shared" si="319"/>
        <v>2.1369412460025438E-4</v>
      </c>
    </row>
    <row r="4042" spans="1:8">
      <c r="A4042" s="3" t="s">
        <v>4086</v>
      </c>
      <c r="B4042" s="1">
        <f t="shared" si="315"/>
        <v>6</v>
      </c>
      <c r="C4042" s="1">
        <f t="shared" si="316"/>
        <v>30064</v>
      </c>
      <c r="D4042" s="1">
        <f t="shared" si="317"/>
        <v>9152876</v>
      </c>
      <c r="F4042" s="1">
        <f t="shared" si="318"/>
        <v>9150892.2799875494</v>
      </c>
      <c r="H4042" s="5">
        <f t="shared" si="319"/>
        <v>2.1673187885978032E-4</v>
      </c>
    </row>
    <row r="4043" spans="1:8">
      <c r="A4043" s="3" t="s">
        <v>4087</v>
      </c>
      <c r="B4043" s="1">
        <f t="shared" si="315"/>
        <v>6</v>
      </c>
      <c r="C4043" s="1">
        <f t="shared" si="316"/>
        <v>30044</v>
      </c>
      <c r="D4043" s="1">
        <f t="shared" si="317"/>
        <v>9157356</v>
      </c>
      <c r="F4043" s="1">
        <f t="shared" si="318"/>
        <v>9155346.9170993734</v>
      </c>
      <c r="H4043" s="5">
        <f t="shared" si="319"/>
        <v>2.1939552209465101E-4</v>
      </c>
    </row>
    <row r="4044" spans="1:8">
      <c r="A4044" s="3" t="s">
        <v>4088</v>
      </c>
      <c r="B4044" s="1">
        <f t="shared" si="315"/>
        <v>6</v>
      </c>
      <c r="C4044" s="1">
        <f t="shared" si="316"/>
        <v>30024</v>
      </c>
      <c r="D4044" s="1">
        <f t="shared" si="317"/>
        <v>9161860</v>
      </c>
      <c r="F4044" s="1">
        <f t="shared" si="318"/>
        <v>9159803.9559651464</v>
      </c>
      <c r="H4044" s="5">
        <f t="shared" si="319"/>
        <v>2.2441338711283272E-4</v>
      </c>
    </row>
    <row r="4045" spans="1:8">
      <c r="A4045" s="3" t="s">
        <v>4089</v>
      </c>
      <c r="B4045" s="1">
        <f t="shared" si="315"/>
        <v>6</v>
      </c>
      <c r="C4045" s="1">
        <f t="shared" si="316"/>
        <v>30004</v>
      </c>
      <c r="D4045" s="1">
        <f t="shared" si="317"/>
        <v>9166340</v>
      </c>
      <c r="F4045" s="1">
        <f t="shared" si="318"/>
        <v>9164263.3994809687</v>
      </c>
      <c r="H4045" s="5">
        <f t="shared" si="319"/>
        <v>2.2654631172652184E-4</v>
      </c>
    </row>
    <row r="4046" spans="1:8">
      <c r="A4046" s="3" t="s">
        <v>4090</v>
      </c>
      <c r="B4046" s="1">
        <f t="shared" si="315"/>
        <v>6</v>
      </c>
      <c r="C4046" s="1">
        <f t="shared" si="316"/>
        <v>29984</v>
      </c>
      <c r="D4046" s="1">
        <f t="shared" si="317"/>
        <v>9170821</v>
      </c>
      <c r="F4046" s="1">
        <f t="shared" si="318"/>
        <v>9168725.2505483814</v>
      </c>
      <c r="H4046" s="5">
        <f t="shared" si="319"/>
        <v>2.2852364598749029E-4</v>
      </c>
    </row>
    <row r="4047" spans="1:8">
      <c r="A4047" s="3" t="s">
        <v>4091</v>
      </c>
      <c r="B4047" s="1">
        <f t="shared" si="315"/>
        <v>6</v>
      </c>
      <c r="C4047" s="1">
        <f t="shared" si="316"/>
        <v>29964</v>
      </c>
      <c r="D4047" s="1">
        <f t="shared" si="317"/>
        <v>9175324</v>
      </c>
      <c r="F4047" s="1">
        <f t="shared" si="318"/>
        <v>9173189.5120743588</v>
      </c>
      <c r="H4047" s="5">
        <f t="shared" si="319"/>
        <v>2.3263352069542598E-4</v>
      </c>
    </row>
    <row r="4048" spans="1:8">
      <c r="A4048" s="3" t="s">
        <v>4092</v>
      </c>
      <c r="B4048" s="1">
        <f t="shared" si="315"/>
        <v>6</v>
      </c>
      <c r="C4048" s="1">
        <f t="shared" si="316"/>
        <v>29944</v>
      </c>
      <c r="D4048" s="1">
        <f t="shared" si="317"/>
        <v>9179805</v>
      </c>
      <c r="F4048" s="1">
        <f t="shared" si="318"/>
        <v>9177656.1869713254</v>
      </c>
      <c r="H4048" s="5">
        <f t="shared" si="319"/>
        <v>2.3408046561714248E-4</v>
      </c>
    </row>
    <row r="4049" spans="1:8">
      <c r="A4049" s="3" t="s">
        <v>4093</v>
      </c>
      <c r="B4049" s="1">
        <f t="shared" si="315"/>
        <v>6</v>
      </c>
      <c r="C4049" s="1">
        <f t="shared" si="316"/>
        <v>29924</v>
      </c>
      <c r="D4049" s="1">
        <f t="shared" si="317"/>
        <v>9184308</v>
      </c>
      <c r="F4049" s="1">
        <f t="shared" si="318"/>
        <v>9182125.278157182</v>
      </c>
      <c r="H4049" s="5">
        <f t="shared" si="319"/>
        <v>2.3765773565280718E-4</v>
      </c>
    </row>
    <row r="4050" spans="1:8">
      <c r="A4050" s="3" t="s">
        <v>4094</v>
      </c>
      <c r="B4050" s="1">
        <f t="shared" si="315"/>
        <v>6</v>
      </c>
      <c r="C4050" s="1">
        <f t="shared" si="316"/>
        <v>29904</v>
      </c>
      <c r="D4050" s="1">
        <f t="shared" si="317"/>
        <v>9188789</v>
      </c>
      <c r="F4050" s="1">
        <f t="shared" si="318"/>
        <v>9186596.7885552924</v>
      </c>
      <c r="H4050" s="5">
        <f t="shared" si="319"/>
        <v>2.3857457655275221E-4</v>
      </c>
    </row>
    <row r="4051" spans="1:8">
      <c r="A4051" s="3" t="s">
        <v>4095</v>
      </c>
      <c r="B4051" s="1">
        <f t="shared" si="315"/>
        <v>6</v>
      </c>
      <c r="C4051" s="1">
        <f t="shared" si="316"/>
        <v>29884</v>
      </c>
      <c r="D4051" s="1">
        <f t="shared" si="317"/>
        <v>9193270</v>
      </c>
      <c r="F4051" s="1">
        <f t="shared" si="318"/>
        <v>9191070.7210945394</v>
      </c>
      <c r="H4051" s="5">
        <f t="shared" si="319"/>
        <v>2.3922705473249572E-4</v>
      </c>
    </row>
    <row r="4052" spans="1:8">
      <c r="A4052" s="3" t="s">
        <v>4096</v>
      </c>
      <c r="B4052" s="1">
        <f t="shared" si="315"/>
        <v>6</v>
      </c>
      <c r="C4052" s="1">
        <f t="shared" si="316"/>
        <v>29864</v>
      </c>
      <c r="D4052" s="1">
        <f t="shared" si="317"/>
        <v>9197773</v>
      </c>
      <c r="F4052" s="1">
        <f t="shared" si="318"/>
        <v>9195547.0787092913</v>
      </c>
      <c r="H4052" s="5">
        <f t="shared" si="319"/>
        <v>2.4200654774897203E-4</v>
      </c>
    </row>
    <row r="4053" spans="1:8">
      <c r="A4053" s="3" t="s">
        <v>4097</v>
      </c>
      <c r="B4053" s="1">
        <f t="shared" si="315"/>
        <v>6</v>
      </c>
      <c r="C4053" s="1">
        <f t="shared" si="316"/>
        <v>29844</v>
      </c>
      <c r="D4053" s="1">
        <f t="shared" si="317"/>
        <v>9202254</v>
      </c>
      <c r="F4053" s="1">
        <f t="shared" si="318"/>
        <v>9200025.8643394597</v>
      </c>
      <c r="H4053" s="5">
        <f t="shared" si="319"/>
        <v>2.4212933706680044E-4</v>
      </c>
    </row>
    <row r="4054" spans="1:8">
      <c r="A4054" s="3" t="s">
        <v>4098</v>
      </c>
      <c r="B4054" s="1">
        <f t="shared" si="315"/>
        <v>6</v>
      </c>
      <c r="C4054" s="1">
        <f t="shared" si="316"/>
        <v>29824</v>
      </c>
      <c r="D4054" s="1">
        <f t="shared" si="317"/>
        <v>9206757</v>
      </c>
      <c r="F4054" s="1">
        <f t="shared" si="318"/>
        <v>9204507.0809304807</v>
      </c>
      <c r="H4054" s="5">
        <f t="shared" si="319"/>
        <v>2.4437693636524416E-4</v>
      </c>
    </row>
    <row r="4055" spans="1:8">
      <c r="A4055" s="3" t="s">
        <v>4099</v>
      </c>
      <c r="B4055" s="1">
        <f t="shared" si="315"/>
        <v>6</v>
      </c>
      <c r="C4055" s="1">
        <f t="shared" si="316"/>
        <v>29804</v>
      </c>
      <c r="D4055" s="1">
        <f t="shared" si="317"/>
        <v>9211238</v>
      </c>
      <c r="F4055" s="1">
        <f t="shared" si="318"/>
        <v>9208990.731433345</v>
      </c>
      <c r="H4055" s="5">
        <f t="shared" si="319"/>
        <v>2.439703074282735E-4</v>
      </c>
    </row>
    <row r="4056" spans="1:8">
      <c r="A4056" s="3" t="s">
        <v>4100</v>
      </c>
      <c r="B4056" s="1">
        <f t="shared" si="315"/>
        <v>6</v>
      </c>
      <c r="C4056" s="1">
        <f t="shared" si="316"/>
        <v>29784</v>
      </c>
      <c r="D4056" s="1">
        <f t="shared" si="317"/>
        <v>9215718</v>
      </c>
      <c r="F4056" s="1">
        <f t="shared" si="318"/>
        <v>9213476.8188046049</v>
      </c>
      <c r="H4056" s="5">
        <f t="shared" si="319"/>
        <v>2.4319116485498659E-4</v>
      </c>
    </row>
    <row r="4057" spans="1:8">
      <c r="A4057" s="3" t="s">
        <v>4101</v>
      </c>
      <c r="B4057" s="1">
        <f t="shared" si="315"/>
        <v>6</v>
      </c>
      <c r="C4057" s="1">
        <f t="shared" si="316"/>
        <v>29764</v>
      </c>
      <c r="D4057" s="1">
        <f t="shared" si="317"/>
        <v>9220222</v>
      </c>
      <c r="F4057" s="1">
        <f t="shared" si="318"/>
        <v>9217965.3460064009</v>
      </c>
      <c r="H4057" s="5">
        <f t="shared" si="319"/>
        <v>2.4475050531311683E-4</v>
      </c>
    </row>
    <row r="4058" spans="1:8">
      <c r="A4058" s="3" t="s">
        <v>4102</v>
      </c>
      <c r="B4058" s="1">
        <f t="shared" si="315"/>
        <v>6</v>
      </c>
      <c r="C4058" s="1">
        <f t="shared" si="316"/>
        <v>29744</v>
      </c>
      <c r="D4058" s="1">
        <f t="shared" si="317"/>
        <v>9224702</v>
      </c>
      <c r="F4058" s="1">
        <f t="shared" si="318"/>
        <v>9222456.316006463</v>
      </c>
      <c r="H4058" s="5">
        <f t="shared" si="319"/>
        <v>2.4344244329377567E-4</v>
      </c>
    </row>
    <row r="4059" spans="1:8">
      <c r="A4059" s="3" t="s">
        <v>4103</v>
      </c>
      <c r="B4059" s="1">
        <f t="shared" si="315"/>
        <v>6</v>
      </c>
      <c r="C4059" s="1">
        <f t="shared" si="316"/>
        <v>29724</v>
      </c>
      <c r="D4059" s="1">
        <f t="shared" si="317"/>
        <v>9229183</v>
      </c>
      <c r="F4059" s="1">
        <f t="shared" si="318"/>
        <v>9226949.7317781281</v>
      </c>
      <c r="H4059" s="5">
        <f t="shared" si="319"/>
        <v>2.4197897277277168E-4</v>
      </c>
    </row>
    <row r="4060" spans="1:8">
      <c r="A4060" s="3" t="s">
        <v>4104</v>
      </c>
      <c r="B4060" s="1">
        <f t="shared" si="315"/>
        <v>6</v>
      </c>
      <c r="C4060" s="1">
        <f t="shared" si="316"/>
        <v>29704</v>
      </c>
      <c r="D4060" s="1">
        <f t="shared" si="317"/>
        <v>9233686</v>
      </c>
      <c r="F4060" s="1">
        <f t="shared" si="318"/>
        <v>9231445.5963003542</v>
      </c>
      <c r="H4060" s="5">
        <f t="shared" si="319"/>
        <v>2.4263373257935917E-4</v>
      </c>
    </row>
    <row r="4061" spans="1:8">
      <c r="A4061" s="3" t="s">
        <v>4105</v>
      </c>
      <c r="B4061" s="1">
        <f t="shared" si="315"/>
        <v>6</v>
      </c>
      <c r="C4061" s="1">
        <f t="shared" si="316"/>
        <v>29684</v>
      </c>
      <c r="D4061" s="1">
        <f t="shared" si="317"/>
        <v>9238167</v>
      </c>
      <c r="F4061" s="1">
        <f t="shared" si="318"/>
        <v>9235943.9125577509</v>
      </c>
      <c r="H4061" s="5">
        <f t="shared" si="319"/>
        <v>2.4064161670264887E-4</v>
      </c>
    </row>
    <row r="4062" spans="1:8">
      <c r="A4062" s="3" t="s">
        <v>4106</v>
      </c>
      <c r="B4062" s="1">
        <f t="shared" si="315"/>
        <v>6</v>
      </c>
      <c r="C4062" s="1">
        <f t="shared" si="316"/>
        <v>29664</v>
      </c>
      <c r="D4062" s="1">
        <f t="shared" si="317"/>
        <v>9242670</v>
      </c>
      <c r="F4062" s="1">
        <f t="shared" si="318"/>
        <v>9240444.6835405529</v>
      </c>
      <c r="H4062" s="5">
        <f t="shared" si="319"/>
        <v>2.4076554279738922E-4</v>
      </c>
    </row>
    <row r="4063" spans="1:8">
      <c r="A4063" s="3" t="s">
        <v>4107</v>
      </c>
      <c r="B4063" s="1">
        <f t="shared" si="315"/>
        <v>6</v>
      </c>
      <c r="C4063" s="1">
        <f t="shared" si="316"/>
        <v>29644</v>
      </c>
      <c r="D4063" s="1">
        <f t="shared" si="317"/>
        <v>9247151</v>
      </c>
      <c r="F4063" s="1">
        <f t="shared" si="318"/>
        <v>9244947.9122446831</v>
      </c>
      <c r="H4063" s="5">
        <f t="shared" si="319"/>
        <v>2.3824502869228246E-4</v>
      </c>
    </row>
    <row r="4064" spans="1:8">
      <c r="A4064" s="3" t="s">
        <v>4108</v>
      </c>
      <c r="B4064" s="1">
        <f t="shared" si="315"/>
        <v>6</v>
      </c>
      <c r="C4064" s="1">
        <f t="shared" si="316"/>
        <v>29624</v>
      </c>
      <c r="D4064" s="1">
        <f t="shared" si="317"/>
        <v>9251632</v>
      </c>
      <c r="F4064" s="1">
        <f t="shared" si="318"/>
        <v>9249453.6016717386</v>
      </c>
      <c r="H4064" s="5">
        <f t="shared" si="319"/>
        <v>2.3546097902093921E-4</v>
      </c>
    </row>
    <row r="4065" spans="1:8">
      <c r="A4065" s="3" t="s">
        <v>4109</v>
      </c>
      <c r="B4065" s="1">
        <f t="shared" si="315"/>
        <v>6</v>
      </c>
      <c r="C4065" s="1">
        <f t="shared" si="316"/>
        <v>29604</v>
      </c>
      <c r="D4065" s="1">
        <f t="shared" si="317"/>
        <v>9256135</v>
      </c>
      <c r="F4065" s="1">
        <f t="shared" si="318"/>
        <v>9253961.7548290063</v>
      </c>
      <c r="H4065" s="5">
        <f t="shared" si="319"/>
        <v>2.3478970120830459E-4</v>
      </c>
    </row>
    <row r="4066" spans="1:8">
      <c r="A4066" s="3" t="s">
        <v>4110</v>
      </c>
      <c r="B4066" s="1">
        <f t="shared" si="315"/>
        <v>6</v>
      </c>
      <c r="C4066" s="1">
        <f t="shared" si="316"/>
        <v>29584</v>
      </c>
      <c r="D4066" s="1">
        <f t="shared" si="317"/>
        <v>9260616</v>
      </c>
      <c r="F4066" s="1">
        <f t="shared" si="318"/>
        <v>9258472.3747294992</v>
      </c>
      <c r="H4066" s="5">
        <f t="shared" si="319"/>
        <v>2.3147761126266105E-4</v>
      </c>
    </row>
    <row r="4067" spans="1:8">
      <c r="A4067" s="3" t="s">
        <v>4111</v>
      </c>
      <c r="B4067" s="1">
        <f t="shared" si="315"/>
        <v>6</v>
      </c>
      <c r="C4067" s="1">
        <f t="shared" si="316"/>
        <v>29564</v>
      </c>
      <c r="D4067" s="1">
        <f t="shared" si="317"/>
        <v>9265119</v>
      </c>
      <c r="F4067" s="1">
        <f t="shared" si="318"/>
        <v>9262985.4643919338</v>
      </c>
      <c r="H4067" s="5">
        <f t="shared" si="319"/>
        <v>2.3027611497124277E-4</v>
      </c>
    </row>
    <row r="4068" spans="1:8">
      <c r="A4068" s="3" t="s">
        <v>4112</v>
      </c>
      <c r="B4068" s="1">
        <f t="shared" si="315"/>
        <v>6</v>
      </c>
      <c r="C4068" s="1">
        <f t="shared" si="316"/>
        <v>29544</v>
      </c>
      <c r="D4068" s="1">
        <f t="shared" si="317"/>
        <v>9269600</v>
      </c>
      <c r="F4068" s="1">
        <f t="shared" si="318"/>
        <v>9267501.0268407799</v>
      </c>
      <c r="H4068" s="5">
        <f t="shared" si="319"/>
        <v>2.2643621722836688E-4</v>
      </c>
    </row>
    <row r="4069" spans="1:8">
      <c r="A4069" s="3" t="s">
        <v>4113</v>
      </c>
      <c r="B4069" s="1">
        <f t="shared" si="315"/>
        <v>6</v>
      </c>
      <c r="C4069" s="1">
        <f t="shared" si="316"/>
        <v>29524</v>
      </c>
      <c r="D4069" s="1">
        <f t="shared" si="317"/>
        <v>9274080</v>
      </c>
      <c r="F4069" s="1">
        <f t="shared" si="318"/>
        <v>9272019.0651062559</v>
      </c>
      <c r="H4069" s="5">
        <f t="shared" si="319"/>
        <v>2.2222526587478936E-4</v>
      </c>
    </row>
    <row r="4070" spans="1:8">
      <c r="A4070" s="3" t="s">
        <v>4114</v>
      </c>
      <c r="B4070" s="1">
        <f t="shared" si="315"/>
        <v>6</v>
      </c>
      <c r="C4070" s="1">
        <f t="shared" si="316"/>
        <v>29504</v>
      </c>
      <c r="D4070" s="1">
        <f t="shared" si="317"/>
        <v>9278584</v>
      </c>
      <c r="F4070" s="1">
        <f t="shared" si="318"/>
        <v>9276539.5822243504</v>
      </c>
      <c r="H4070" s="5">
        <f t="shared" si="319"/>
        <v>2.2033726004415947E-4</v>
      </c>
    </row>
    <row r="4071" spans="1:8">
      <c r="A4071" s="3" t="s">
        <v>4115</v>
      </c>
      <c r="B4071" s="1">
        <f t="shared" si="315"/>
        <v>6</v>
      </c>
      <c r="C4071" s="1">
        <f t="shared" si="316"/>
        <v>29484</v>
      </c>
      <c r="D4071" s="1">
        <f t="shared" si="317"/>
        <v>9283064</v>
      </c>
      <c r="F4071" s="1">
        <f t="shared" si="318"/>
        <v>9281062.5812368449</v>
      </c>
      <c r="H4071" s="5">
        <f t="shared" si="319"/>
        <v>2.1559894051738926E-4</v>
      </c>
    </row>
    <row r="4072" spans="1:8">
      <c r="A4072" s="3" t="s">
        <v>4116</v>
      </c>
      <c r="B4072" s="1">
        <f t="shared" si="315"/>
        <v>6</v>
      </c>
      <c r="C4072" s="1">
        <f t="shared" si="316"/>
        <v>29464</v>
      </c>
      <c r="D4072" s="1">
        <f t="shared" si="317"/>
        <v>9287545</v>
      </c>
      <c r="F4072" s="1">
        <f t="shared" si="318"/>
        <v>9285588.0651913024</v>
      </c>
      <c r="H4072" s="5">
        <f t="shared" si="319"/>
        <v>2.1070528419486005E-4</v>
      </c>
    </row>
    <row r="4073" spans="1:8">
      <c r="A4073" s="3" t="s">
        <v>4117</v>
      </c>
      <c r="B4073" s="1">
        <f t="shared" si="315"/>
        <v>6</v>
      </c>
      <c r="C4073" s="1">
        <f t="shared" si="316"/>
        <v>29444</v>
      </c>
      <c r="D4073" s="1">
        <f t="shared" si="317"/>
        <v>9292048</v>
      </c>
      <c r="F4073" s="1">
        <f t="shared" si="318"/>
        <v>9290116.0371411126</v>
      </c>
      <c r="H4073" s="5">
        <f t="shared" si="319"/>
        <v>2.0791572093551274E-4</v>
      </c>
    </row>
    <row r="4074" spans="1:8">
      <c r="A4074" s="3" t="s">
        <v>4118</v>
      </c>
      <c r="B4074" s="1">
        <f t="shared" si="315"/>
        <v>6</v>
      </c>
      <c r="C4074" s="1">
        <f t="shared" si="316"/>
        <v>29424</v>
      </c>
      <c r="D4074" s="1">
        <f t="shared" si="317"/>
        <v>9296529</v>
      </c>
      <c r="F4074" s="1">
        <f t="shared" si="318"/>
        <v>9294646.5001454893</v>
      </c>
      <c r="H4074" s="5">
        <f t="shared" si="319"/>
        <v>2.0249491552284192E-4</v>
      </c>
    </row>
    <row r="4075" spans="1:8">
      <c r="A4075" s="3" t="s">
        <v>4119</v>
      </c>
      <c r="B4075" s="1">
        <f t="shared" si="315"/>
        <v>6</v>
      </c>
      <c r="C4075" s="1">
        <f t="shared" si="316"/>
        <v>29404</v>
      </c>
      <c r="D4075" s="1">
        <f t="shared" si="317"/>
        <v>9301032</v>
      </c>
      <c r="F4075" s="1">
        <f t="shared" si="318"/>
        <v>9299179.4572694935</v>
      </c>
      <c r="H4075" s="5">
        <f t="shared" si="319"/>
        <v>1.9917604094970423E-4</v>
      </c>
    </row>
    <row r="4076" spans="1:8">
      <c r="A4076" s="3" t="s">
        <v>4120</v>
      </c>
      <c r="B4076" s="1">
        <f t="shared" si="315"/>
        <v>6</v>
      </c>
      <c r="C4076" s="1">
        <f t="shared" si="316"/>
        <v>29384</v>
      </c>
      <c r="D4076" s="1">
        <f t="shared" si="317"/>
        <v>9305513</v>
      </c>
      <c r="F4076" s="1">
        <f t="shared" si="318"/>
        <v>9303714.9115840439</v>
      </c>
      <c r="H4076" s="5">
        <f t="shared" si="319"/>
        <v>1.9322829552289323E-4</v>
      </c>
    </row>
    <row r="4077" spans="1:8">
      <c r="A4077" s="3" t="s">
        <v>4121</v>
      </c>
      <c r="B4077" s="1">
        <f t="shared" si="315"/>
        <v>6</v>
      </c>
      <c r="C4077" s="1">
        <f t="shared" si="316"/>
        <v>29364</v>
      </c>
      <c r="D4077" s="1">
        <f t="shared" si="317"/>
        <v>9309994</v>
      </c>
      <c r="F4077" s="1">
        <f t="shared" si="318"/>
        <v>9308252.866165936</v>
      </c>
      <c r="H4077" s="5">
        <f t="shared" si="319"/>
        <v>1.8701771817081802E-4</v>
      </c>
    </row>
    <row r="4078" spans="1:8">
      <c r="A4078" s="3" t="s">
        <v>4122</v>
      </c>
      <c r="B4078" s="1">
        <f t="shared" si="315"/>
        <v>6</v>
      </c>
      <c r="C4078" s="1">
        <f t="shared" si="316"/>
        <v>29344</v>
      </c>
      <c r="D4078" s="1">
        <f t="shared" si="317"/>
        <v>9314497</v>
      </c>
      <c r="F4078" s="1">
        <f t="shared" si="318"/>
        <v>9312793.3240978513</v>
      </c>
      <c r="H4078" s="5">
        <f t="shared" si="319"/>
        <v>1.8290584044943154E-4</v>
      </c>
    </row>
    <row r="4079" spans="1:8">
      <c r="A4079" s="3" t="s">
        <v>4123</v>
      </c>
      <c r="B4079" s="1">
        <f t="shared" si="315"/>
        <v>6</v>
      </c>
      <c r="C4079" s="1">
        <f t="shared" si="316"/>
        <v>29324</v>
      </c>
      <c r="D4079" s="1">
        <f t="shared" si="317"/>
        <v>9318978</v>
      </c>
      <c r="F4079" s="1">
        <f t="shared" si="318"/>
        <v>9317336.2884683721</v>
      </c>
      <c r="H4079" s="5">
        <f t="shared" si="319"/>
        <v>1.7616862403022339E-4</v>
      </c>
    </row>
    <row r="4080" spans="1:8">
      <c r="A4080" s="3" t="s">
        <v>4124</v>
      </c>
      <c r="B4080" s="1">
        <f t="shared" si="315"/>
        <v>6</v>
      </c>
      <c r="C4080" s="1">
        <f t="shared" si="316"/>
        <v>29304</v>
      </c>
      <c r="D4080" s="1">
        <f t="shared" si="317"/>
        <v>9323481</v>
      </c>
      <c r="F4080" s="1">
        <f t="shared" si="318"/>
        <v>9321881.762372015</v>
      </c>
      <c r="H4080" s="5">
        <f t="shared" si="319"/>
        <v>1.7152795484701004E-4</v>
      </c>
    </row>
    <row r="4081" spans="1:8">
      <c r="A4081" s="3" t="s">
        <v>4125</v>
      </c>
      <c r="B4081" s="1">
        <f t="shared" si="315"/>
        <v>6</v>
      </c>
      <c r="C4081" s="1">
        <f t="shared" si="316"/>
        <v>29284</v>
      </c>
      <c r="D4081" s="1">
        <f t="shared" si="317"/>
        <v>9327962</v>
      </c>
      <c r="F4081" s="1">
        <f t="shared" si="318"/>
        <v>9326429.7489092145</v>
      </c>
      <c r="H4081" s="5">
        <f t="shared" si="319"/>
        <v>1.6426429382811471E-4</v>
      </c>
    </row>
    <row r="4082" spans="1:8">
      <c r="A4082" s="3" t="s">
        <v>4126</v>
      </c>
      <c r="B4082" s="1">
        <f t="shared" si="315"/>
        <v>6</v>
      </c>
      <c r="C4082" s="1">
        <f t="shared" si="316"/>
        <v>29264</v>
      </c>
      <c r="D4082" s="1">
        <f t="shared" si="317"/>
        <v>9332442</v>
      </c>
      <c r="F4082" s="1">
        <f t="shared" si="318"/>
        <v>9330980.2511863783</v>
      </c>
      <c r="H4082" s="5">
        <f t="shared" si="319"/>
        <v>1.5663090256780592E-4</v>
      </c>
    </row>
    <row r="4083" spans="1:8">
      <c r="A4083" s="3" t="s">
        <v>4127</v>
      </c>
      <c r="B4083" s="1">
        <f t="shared" si="315"/>
        <v>6</v>
      </c>
      <c r="C4083" s="1">
        <f t="shared" si="316"/>
        <v>29244</v>
      </c>
      <c r="D4083" s="1">
        <f t="shared" si="317"/>
        <v>9336946</v>
      </c>
      <c r="F4083" s="1">
        <f t="shared" si="318"/>
        <v>9335533.2723158617</v>
      </c>
      <c r="H4083" s="5">
        <f t="shared" si="319"/>
        <v>1.513051145565523E-4</v>
      </c>
    </row>
    <row r="4084" spans="1:8">
      <c r="A4084" s="3" t="s">
        <v>4128</v>
      </c>
      <c r="B4084" s="1">
        <f t="shared" si="315"/>
        <v>6</v>
      </c>
      <c r="C4084" s="1">
        <f t="shared" si="316"/>
        <v>29224</v>
      </c>
      <c r="D4084" s="1">
        <f t="shared" si="317"/>
        <v>9341427</v>
      </c>
      <c r="F4084" s="1">
        <f t="shared" si="318"/>
        <v>9340088.8154160082</v>
      </c>
      <c r="H4084" s="5">
        <f t="shared" si="319"/>
        <v>1.4325269404682667E-4</v>
      </c>
    </row>
    <row r="4085" spans="1:8">
      <c r="A4085" s="3" t="s">
        <v>4129</v>
      </c>
      <c r="B4085" s="1">
        <f t="shared" si="315"/>
        <v>6</v>
      </c>
      <c r="C4085" s="1">
        <f t="shared" si="316"/>
        <v>29204</v>
      </c>
      <c r="D4085" s="1">
        <f t="shared" si="317"/>
        <v>9345907</v>
      </c>
      <c r="F4085" s="1">
        <f t="shared" si="318"/>
        <v>9344646.8836111519</v>
      </c>
      <c r="H4085" s="5">
        <f t="shared" si="319"/>
        <v>1.3483082903008252E-4</v>
      </c>
    </row>
    <row r="4086" spans="1:8">
      <c r="A4086" s="3" t="s">
        <v>4130</v>
      </c>
      <c r="B4086" s="1">
        <f t="shared" si="315"/>
        <v>6</v>
      </c>
      <c r="C4086" s="1">
        <f t="shared" si="316"/>
        <v>29184</v>
      </c>
      <c r="D4086" s="1">
        <f t="shared" si="317"/>
        <v>9350411</v>
      </c>
      <c r="F4086" s="1">
        <f t="shared" si="318"/>
        <v>9349207.4800316654</v>
      </c>
      <c r="H4086" s="5">
        <f t="shared" si="319"/>
        <v>1.2871305532287142E-4</v>
      </c>
    </row>
    <row r="4087" spans="1:8">
      <c r="A4087" s="3" t="s">
        <v>4131</v>
      </c>
      <c r="B4087" s="1">
        <f t="shared" si="315"/>
        <v>6</v>
      </c>
      <c r="C4087" s="1">
        <f t="shared" si="316"/>
        <v>29164</v>
      </c>
      <c r="D4087" s="1">
        <f t="shared" si="317"/>
        <v>9354891</v>
      </c>
      <c r="F4087" s="1">
        <f t="shared" si="318"/>
        <v>9353770.6078139246</v>
      </c>
      <c r="H4087" s="5">
        <f t="shared" si="319"/>
        <v>1.1976539182289232E-4</v>
      </c>
    </row>
    <row r="4088" spans="1:8">
      <c r="A4088" s="3" t="s">
        <v>4132</v>
      </c>
      <c r="B4088" s="1">
        <f t="shared" si="315"/>
        <v>6</v>
      </c>
      <c r="C4088" s="1">
        <f t="shared" si="316"/>
        <v>29144</v>
      </c>
      <c r="D4088" s="1">
        <f t="shared" si="317"/>
        <v>9359395</v>
      </c>
      <c r="F4088" s="1">
        <f t="shared" si="318"/>
        <v>9358336.270100357</v>
      </c>
      <c r="H4088" s="5">
        <f t="shared" si="319"/>
        <v>1.1311948044109572E-4</v>
      </c>
    </row>
    <row r="4089" spans="1:8">
      <c r="A4089" s="3" t="s">
        <v>4133</v>
      </c>
      <c r="B4089" s="1">
        <f t="shared" si="315"/>
        <v>6</v>
      </c>
      <c r="C4089" s="1">
        <f t="shared" si="316"/>
        <v>29124</v>
      </c>
      <c r="D4089" s="1">
        <f t="shared" si="317"/>
        <v>9363875</v>
      </c>
      <c r="F4089" s="1">
        <f t="shared" si="318"/>
        <v>9362904.4700394552</v>
      </c>
      <c r="H4089" s="5">
        <f t="shared" si="319"/>
        <v>1.0364618926937618E-4</v>
      </c>
    </row>
    <row r="4090" spans="1:8">
      <c r="A4090" s="3" t="s">
        <v>4134</v>
      </c>
      <c r="B4090" s="1">
        <f t="shared" si="315"/>
        <v>6</v>
      </c>
      <c r="C4090" s="1">
        <f t="shared" si="316"/>
        <v>29104</v>
      </c>
      <c r="D4090" s="1">
        <f t="shared" si="317"/>
        <v>9368356</v>
      </c>
      <c r="F4090" s="1">
        <f t="shared" si="318"/>
        <v>9367475.2107857857</v>
      </c>
      <c r="H4090" s="5">
        <f t="shared" si="319"/>
        <v>9.4017479076831623E-5</v>
      </c>
    </row>
    <row r="4091" spans="1:8">
      <c r="A4091" s="3" t="s">
        <v>4135</v>
      </c>
      <c r="B4091" s="1">
        <f t="shared" si="315"/>
        <v>6</v>
      </c>
      <c r="C4091" s="1">
        <f t="shared" si="316"/>
        <v>29084</v>
      </c>
      <c r="D4091" s="1">
        <f t="shared" si="317"/>
        <v>9372859</v>
      </c>
      <c r="F4091" s="1">
        <f t="shared" si="318"/>
        <v>9372048.4955000095</v>
      </c>
      <c r="H4091" s="5">
        <f t="shared" si="319"/>
        <v>8.6473561587824282E-5</v>
      </c>
    </row>
    <row r="4092" spans="1:8">
      <c r="A4092" s="3" t="s">
        <v>4136</v>
      </c>
      <c r="B4092" s="1">
        <f t="shared" si="315"/>
        <v>6</v>
      </c>
      <c r="C4092" s="1">
        <f t="shared" si="316"/>
        <v>29064</v>
      </c>
      <c r="D4092" s="1">
        <f t="shared" si="317"/>
        <v>9377340</v>
      </c>
      <c r="F4092" s="1">
        <f t="shared" si="318"/>
        <v>9376624.3273488954</v>
      </c>
      <c r="H4092" s="5">
        <f t="shared" si="319"/>
        <v>7.6319366803872851E-5</v>
      </c>
    </row>
    <row r="4093" spans="1:8">
      <c r="A4093" s="3" t="s">
        <v>4137</v>
      </c>
      <c r="B4093" s="1">
        <f t="shared" si="315"/>
        <v>6</v>
      </c>
      <c r="C4093" s="1">
        <f t="shared" si="316"/>
        <v>29044</v>
      </c>
      <c r="D4093" s="1">
        <f t="shared" si="317"/>
        <v>9381843</v>
      </c>
      <c r="F4093" s="1">
        <f t="shared" si="318"/>
        <v>9381202.7095053364</v>
      </c>
      <c r="H4093" s="5">
        <f t="shared" si="319"/>
        <v>6.8247837302717692E-5</v>
      </c>
    </row>
    <row r="4094" spans="1:8">
      <c r="A4094" s="3" t="s">
        <v>4138</v>
      </c>
      <c r="B4094" s="1">
        <f t="shared" si="315"/>
        <v>6</v>
      </c>
      <c r="C4094" s="1">
        <f t="shared" si="316"/>
        <v>29024</v>
      </c>
      <c r="D4094" s="1">
        <f t="shared" si="317"/>
        <v>9386324</v>
      </c>
      <c r="F4094" s="1">
        <f t="shared" si="318"/>
        <v>9385783.6451483574</v>
      </c>
      <c r="H4094" s="5">
        <f t="shared" si="319"/>
        <v>5.7568314458634027E-5</v>
      </c>
    </row>
    <row r="4095" spans="1:8">
      <c r="A4095" s="3" t="s">
        <v>4139</v>
      </c>
      <c r="B4095" s="1">
        <f t="shared" si="315"/>
        <v>6</v>
      </c>
      <c r="C4095" s="1">
        <f t="shared" si="316"/>
        <v>29004</v>
      </c>
      <c r="D4095" s="1">
        <f t="shared" si="317"/>
        <v>9390805</v>
      </c>
      <c r="F4095" s="1">
        <f t="shared" si="318"/>
        <v>9390367.1374631617</v>
      </c>
      <c r="H4095" s="5">
        <f t="shared" si="319"/>
        <v>4.6626730811498927E-5</v>
      </c>
    </row>
    <row r="4096" spans="1:8">
      <c r="A4096" s="3" t="s">
        <v>4140</v>
      </c>
      <c r="B4096" s="1">
        <f t="shared" si="315"/>
        <v>6</v>
      </c>
      <c r="C4096" s="1">
        <f t="shared" si="316"/>
        <v>28984</v>
      </c>
      <c r="D4096" s="1">
        <f t="shared" si="317"/>
        <v>9395308</v>
      </c>
      <c r="F4096" s="1">
        <f t="shared" si="318"/>
        <v>9394953.1896411013</v>
      </c>
      <c r="H4096" s="5">
        <f t="shared" si="319"/>
        <v>3.7764633037971102E-5</v>
      </c>
    </row>
    <row r="4097" spans="1:8">
      <c r="A4097" s="3" t="s">
        <v>4141</v>
      </c>
      <c r="B4097" s="1">
        <f t="shared" si="315"/>
        <v>6</v>
      </c>
      <c r="C4097" s="1">
        <f t="shared" si="316"/>
        <v>28964</v>
      </c>
      <c r="D4097" s="1">
        <f t="shared" si="317"/>
        <v>9399789</v>
      </c>
      <c r="F4097" s="1">
        <f t="shared" si="318"/>
        <v>9399541.8048797362</v>
      </c>
      <c r="H4097" s="5">
        <f t="shared" si="319"/>
        <v>2.6297943524460468E-5</v>
      </c>
    </row>
    <row r="4098" spans="1:8">
      <c r="A4098" s="3" t="s">
        <v>4142</v>
      </c>
      <c r="B4098" s="1">
        <f t="shared" si="315"/>
        <v>6</v>
      </c>
      <c r="C4098" s="1">
        <f t="shared" si="316"/>
        <v>28944</v>
      </c>
      <c r="D4098" s="1">
        <f t="shared" si="317"/>
        <v>9404269</v>
      </c>
      <c r="F4098" s="1">
        <f t="shared" si="318"/>
        <v>9404132.9863828197</v>
      </c>
      <c r="H4098" s="5">
        <f t="shared" si="319"/>
        <v>1.4462965402232522E-5</v>
      </c>
    </row>
    <row r="4099" spans="1:8">
      <c r="A4099" s="3" t="s">
        <v>4143</v>
      </c>
      <c r="B4099" s="1">
        <f t="shared" si="315"/>
        <v>6</v>
      </c>
      <c r="C4099" s="1">
        <f t="shared" si="316"/>
        <v>28924</v>
      </c>
      <c r="D4099" s="1">
        <f t="shared" si="317"/>
        <v>9408773</v>
      </c>
      <c r="F4099" s="1">
        <f t="shared" si="318"/>
        <v>9408726.7373603266</v>
      </c>
      <c r="H4099" s="5">
        <f t="shared" si="319"/>
        <v>4.916968415905745E-6</v>
      </c>
    </row>
    <row r="4100" spans="1:8">
      <c r="A4100" s="3" t="s">
        <v>4144</v>
      </c>
      <c r="B4100" s="1">
        <f t="shared" ref="B4100:B4163" si="320">IF(ISERROR(SEARCH(" ",A4100)), 0, SEARCH(" ",A4100))</f>
        <v>6</v>
      </c>
      <c r="C4100" s="1">
        <f t="shared" ref="C4100:C4163" si="321">IF(0=B4100,-1,LEFT(A4100,B4100-1)+0)</f>
        <v>28904</v>
      </c>
      <c r="D4100" s="1">
        <f t="shared" ref="D4100:D4163" si="322">IF(B4100=0,-1,RIGHT(A4100,LEN(A4100)-B4100)+0)</f>
        <v>9413407</v>
      </c>
      <c r="F4100" s="1">
        <f t="shared" ref="F4100:F4163" si="323">IF(C4100&lt;0,443300000,44330*(1-POWER(C4100/$A$1,1/5.255))*1000)</f>
        <v>9413323.0610284824</v>
      </c>
      <c r="H4100" s="5">
        <f t="shared" ref="H4100:H4163" si="324">IF(D4100&gt;0,ABS((F4100-D4100)/D4100),0)</f>
        <v>8.9169597699969379E-6</v>
      </c>
    </row>
    <row r="4101" spans="1:8">
      <c r="A4101" s="3" t="s">
        <v>4145</v>
      </c>
      <c r="B4101" s="1">
        <f t="shared" si="320"/>
        <v>6</v>
      </c>
      <c r="C4101" s="1">
        <f t="shared" si="321"/>
        <v>28884</v>
      </c>
      <c r="D4101" s="1">
        <f t="shared" si="322"/>
        <v>9418129</v>
      </c>
      <c r="F4101" s="1">
        <f t="shared" si="323"/>
        <v>9417921.9606097545</v>
      </c>
      <c r="H4101" s="5">
        <f t="shared" si="324"/>
        <v>2.1983070124167181E-5</v>
      </c>
    </row>
    <row r="4102" spans="1:8">
      <c r="A4102" s="3" t="s">
        <v>4146</v>
      </c>
      <c r="B4102" s="1">
        <f t="shared" si="320"/>
        <v>6</v>
      </c>
      <c r="C4102" s="1">
        <f t="shared" si="321"/>
        <v>28864</v>
      </c>
      <c r="D4102" s="1">
        <f t="shared" si="322"/>
        <v>9422826</v>
      </c>
      <c r="F4102" s="1">
        <f t="shared" si="323"/>
        <v>9422523.4393328894</v>
      </c>
      <c r="H4102" s="5">
        <f t="shared" si="324"/>
        <v>3.210933398437019E-5</v>
      </c>
    </row>
    <row r="4103" spans="1:8">
      <c r="A4103" s="3" t="s">
        <v>4147</v>
      </c>
      <c r="B4103" s="1">
        <f t="shared" si="320"/>
        <v>6</v>
      </c>
      <c r="C4103" s="1">
        <f t="shared" si="321"/>
        <v>28844</v>
      </c>
      <c r="D4103" s="1">
        <f t="shared" si="322"/>
        <v>9427523</v>
      </c>
      <c r="F4103" s="1">
        <f t="shared" si="323"/>
        <v>9427127.5004329141</v>
      </c>
      <c r="H4103" s="5">
        <f t="shared" si="324"/>
        <v>4.1951588671369678E-5</v>
      </c>
    </row>
    <row r="4104" spans="1:8">
      <c r="A4104" s="3" t="s">
        <v>4148</v>
      </c>
      <c r="B4104" s="1">
        <f t="shared" si="320"/>
        <v>6</v>
      </c>
      <c r="C4104" s="1">
        <f t="shared" si="321"/>
        <v>28824</v>
      </c>
      <c r="D4104" s="1">
        <f t="shared" si="322"/>
        <v>9432245</v>
      </c>
      <c r="F4104" s="1">
        <f t="shared" si="323"/>
        <v>9431734.1471511647</v>
      </c>
      <c r="H4104" s="5">
        <f t="shared" si="324"/>
        <v>5.4160260768808432E-5</v>
      </c>
    </row>
    <row r="4105" spans="1:8">
      <c r="A4105" s="3" t="s">
        <v>4149</v>
      </c>
      <c r="B4105" s="1">
        <f t="shared" si="320"/>
        <v>6</v>
      </c>
      <c r="C4105" s="1">
        <f t="shared" si="321"/>
        <v>28804</v>
      </c>
      <c r="D4105" s="1">
        <f t="shared" si="322"/>
        <v>9436942</v>
      </c>
      <c r="F4105" s="1">
        <f t="shared" si="323"/>
        <v>9436343.3827352952</v>
      </c>
      <c r="H4105" s="5">
        <f t="shared" si="324"/>
        <v>6.3433394494188768E-5</v>
      </c>
    </row>
    <row r="4106" spans="1:8">
      <c r="A4106" s="3" t="s">
        <v>4150</v>
      </c>
      <c r="B4106" s="1">
        <f t="shared" si="320"/>
        <v>6</v>
      </c>
      <c r="C4106" s="1">
        <f t="shared" si="321"/>
        <v>28784</v>
      </c>
      <c r="D4106" s="1">
        <f t="shared" si="322"/>
        <v>9441663</v>
      </c>
      <c r="F4106" s="1">
        <f t="shared" si="323"/>
        <v>9440955.2104393076</v>
      </c>
      <c r="H4106" s="5">
        <f t="shared" si="324"/>
        <v>7.4964501559988402E-5</v>
      </c>
    </row>
    <row r="4107" spans="1:8">
      <c r="A4107" s="3" t="s">
        <v>4151</v>
      </c>
      <c r="B4107" s="1">
        <f t="shared" si="320"/>
        <v>6</v>
      </c>
      <c r="C4107" s="1">
        <f t="shared" si="321"/>
        <v>28764</v>
      </c>
      <c r="D4107" s="1">
        <f t="shared" si="322"/>
        <v>9446361</v>
      </c>
      <c r="F4107" s="1">
        <f t="shared" si="323"/>
        <v>9445569.6335235406</v>
      </c>
      <c r="H4107" s="5">
        <f t="shared" si="324"/>
        <v>8.3774744206729839E-5</v>
      </c>
    </row>
    <row r="4108" spans="1:8">
      <c r="A4108" s="3" t="s">
        <v>4152</v>
      </c>
      <c r="B4108" s="1">
        <f t="shared" si="320"/>
        <v>6</v>
      </c>
      <c r="C4108" s="1">
        <f t="shared" si="321"/>
        <v>28744</v>
      </c>
      <c r="D4108" s="1">
        <f t="shared" si="322"/>
        <v>9451058</v>
      </c>
      <c r="F4108" s="1">
        <f t="shared" si="323"/>
        <v>9450186.6552547179</v>
      </c>
      <c r="H4108" s="5">
        <f t="shared" si="324"/>
        <v>9.2195471161226998E-5</v>
      </c>
    </row>
    <row r="4109" spans="1:8">
      <c r="A4109" s="3" t="s">
        <v>4153</v>
      </c>
      <c r="B4109" s="1">
        <f t="shared" si="320"/>
        <v>6</v>
      </c>
      <c r="C4109" s="1">
        <f t="shared" si="321"/>
        <v>28724</v>
      </c>
      <c r="D4109" s="1">
        <f t="shared" si="322"/>
        <v>9455779</v>
      </c>
      <c r="F4109" s="1">
        <f t="shared" si="323"/>
        <v>9454806.2789059468</v>
      </c>
      <c r="H4109" s="5">
        <f t="shared" si="324"/>
        <v>1.0287054023293465E-4</v>
      </c>
    </row>
    <row r="4110" spans="1:8">
      <c r="A4110" s="3" t="s">
        <v>4154</v>
      </c>
      <c r="B4110" s="1">
        <f t="shared" si="320"/>
        <v>6</v>
      </c>
      <c r="C4110" s="1">
        <f t="shared" si="321"/>
        <v>28704</v>
      </c>
      <c r="D4110" s="1">
        <f t="shared" si="322"/>
        <v>9460477</v>
      </c>
      <c r="F4110" s="1">
        <f t="shared" si="323"/>
        <v>9459428.507756738</v>
      </c>
      <c r="H4110" s="5">
        <f t="shared" si="324"/>
        <v>1.1082868688989021E-4</v>
      </c>
    </row>
    <row r="4111" spans="1:8">
      <c r="A4111" s="3" t="s">
        <v>4155</v>
      </c>
      <c r="B4111" s="1">
        <f t="shared" si="320"/>
        <v>6</v>
      </c>
      <c r="C4111" s="1">
        <f t="shared" si="321"/>
        <v>28684</v>
      </c>
      <c r="D4111" s="1">
        <f t="shared" si="322"/>
        <v>9465174</v>
      </c>
      <c r="F4111" s="1">
        <f t="shared" si="323"/>
        <v>9464053.3450930268</v>
      </c>
      <c r="H4111" s="5">
        <f t="shared" si="324"/>
        <v>1.1839770795267395E-4</v>
      </c>
    </row>
    <row r="4112" spans="1:8">
      <c r="A4112" s="3" t="s">
        <v>4156</v>
      </c>
      <c r="B4112" s="1">
        <f t="shared" si="320"/>
        <v>6</v>
      </c>
      <c r="C4112" s="1">
        <f t="shared" si="321"/>
        <v>28664</v>
      </c>
      <c r="D4112" s="1">
        <f t="shared" si="322"/>
        <v>9469895</v>
      </c>
      <c r="F4112" s="1">
        <f t="shared" si="323"/>
        <v>9468680.7942071911</v>
      </c>
      <c r="H4112" s="5">
        <f t="shared" si="324"/>
        <v>1.2821745043729686E-4</v>
      </c>
    </row>
    <row r="4113" spans="1:8">
      <c r="A4113" s="3" t="s">
        <v>4157</v>
      </c>
      <c r="B4113" s="1">
        <f t="shared" si="320"/>
        <v>6</v>
      </c>
      <c r="C4113" s="1">
        <f t="shared" si="321"/>
        <v>28644</v>
      </c>
      <c r="D4113" s="1">
        <f t="shared" si="322"/>
        <v>9474593</v>
      </c>
      <c r="F4113" s="1">
        <f t="shared" si="323"/>
        <v>9473310.8583980557</v>
      </c>
      <c r="H4113" s="5">
        <f t="shared" si="324"/>
        <v>1.35324187745515E-4</v>
      </c>
    </row>
    <row r="4114" spans="1:8">
      <c r="A4114" s="3" t="s">
        <v>4158</v>
      </c>
      <c r="B4114" s="1">
        <f t="shared" si="320"/>
        <v>6</v>
      </c>
      <c r="C4114" s="1">
        <f t="shared" si="321"/>
        <v>28624</v>
      </c>
      <c r="D4114" s="1">
        <f t="shared" si="322"/>
        <v>9479314</v>
      </c>
      <c r="F4114" s="1">
        <f t="shared" si="323"/>
        <v>9477943.5409709271</v>
      </c>
      <c r="H4114" s="5">
        <f t="shared" si="324"/>
        <v>1.4457365048492916E-4</v>
      </c>
    </row>
    <row r="4115" spans="1:8">
      <c r="A4115" s="3" t="s">
        <v>4159</v>
      </c>
      <c r="B4115" s="1">
        <f t="shared" si="320"/>
        <v>6</v>
      </c>
      <c r="C4115" s="1">
        <f t="shared" si="321"/>
        <v>28604</v>
      </c>
      <c r="D4115" s="1">
        <f t="shared" si="322"/>
        <v>9484011</v>
      </c>
      <c r="F4115" s="1">
        <f t="shared" si="323"/>
        <v>9482578.8452376053</v>
      </c>
      <c r="H4115" s="5">
        <f t="shared" si="324"/>
        <v>1.5100728609390333E-4</v>
      </c>
    </row>
    <row r="4116" spans="1:8">
      <c r="A4116" s="3" t="s">
        <v>4160</v>
      </c>
      <c r="B4116" s="1">
        <f t="shared" si="320"/>
        <v>6</v>
      </c>
      <c r="C4116" s="1">
        <f t="shared" si="321"/>
        <v>28584</v>
      </c>
      <c r="D4116" s="1">
        <f t="shared" si="322"/>
        <v>9488709</v>
      </c>
      <c r="F4116" s="1">
        <f t="shared" si="323"/>
        <v>9487216.7745163869</v>
      </c>
      <c r="H4116" s="5">
        <f t="shared" si="324"/>
        <v>1.5726327824081113E-4</v>
      </c>
    </row>
    <row r="4117" spans="1:8">
      <c r="A4117" s="3" t="s">
        <v>4161</v>
      </c>
      <c r="B4117" s="1">
        <f t="shared" si="320"/>
        <v>6</v>
      </c>
      <c r="C4117" s="1">
        <f t="shared" si="321"/>
        <v>28564</v>
      </c>
      <c r="D4117" s="1">
        <f t="shared" si="322"/>
        <v>9493430</v>
      </c>
      <c r="F4117" s="1">
        <f t="shared" si="323"/>
        <v>9491857.3321321011</v>
      </c>
      <c r="H4117" s="5">
        <f t="shared" si="324"/>
        <v>1.6565855206168278E-4</v>
      </c>
    </row>
    <row r="4118" spans="1:8">
      <c r="A4118" s="3" t="s">
        <v>4162</v>
      </c>
      <c r="B4118" s="1">
        <f t="shared" si="320"/>
        <v>6</v>
      </c>
      <c r="C4118" s="1">
        <f t="shared" si="321"/>
        <v>28544</v>
      </c>
      <c r="D4118" s="1">
        <f t="shared" si="322"/>
        <v>9498127</v>
      </c>
      <c r="F4118" s="1">
        <f t="shared" si="323"/>
        <v>9496500.5214161165</v>
      </c>
      <c r="H4118" s="5">
        <f t="shared" si="324"/>
        <v>1.7124203370659228E-4</v>
      </c>
    </row>
    <row r="4119" spans="1:8">
      <c r="A4119" s="3" t="s">
        <v>4163</v>
      </c>
      <c r="B4119" s="1">
        <f t="shared" si="320"/>
        <v>6</v>
      </c>
      <c r="C4119" s="1">
        <f t="shared" si="321"/>
        <v>28524</v>
      </c>
      <c r="D4119" s="1">
        <f t="shared" si="322"/>
        <v>9502849</v>
      </c>
      <c r="F4119" s="1">
        <f t="shared" si="323"/>
        <v>9501146.3457063679</v>
      </c>
      <c r="H4119" s="5">
        <f t="shared" si="324"/>
        <v>1.7917303470066029E-4</v>
      </c>
    </row>
    <row r="4120" spans="1:8">
      <c r="A4120" s="3" t="s">
        <v>4164</v>
      </c>
      <c r="B4120" s="1">
        <f t="shared" si="320"/>
        <v>6</v>
      </c>
      <c r="C4120" s="1">
        <f t="shared" si="321"/>
        <v>28504</v>
      </c>
      <c r="D4120" s="1">
        <f t="shared" si="322"/>
        <v>9507546</v>
      </c>
      <c r="F4120" s="1">
        <f t="shared" si="323"/>
        <v>9505794.8083473612</v>
      </c>
      <c r="H4120" s="5">
        <f t="shared" si="324"/>
        <v>1.8418965868151864E-4</v>
      </c>
    </row>
    <row r="4121" spans="1:8">
      <c r="A4121" s="3" t="s">
        <v>4165</v>
      </c>
      <c r="B4121" s="1">
        <f t="shared" si="320"/>
        <v>6</v>
      </c>
      <c r="C4121" s="1">
        <f t="shared" si="321"/>
        <v>28484</v>
      </c>
      <c r="D4121" s="1">
        <f t="shared" si="322"/>
        <v>9512243</v>
      </c>
      <c r="F4121" s="1">
        <f t="shared" si="323"/>
        <v>9510445.9126902092</v>
      </c>
      <c r="H4121" s="5">
        <f t="shared" si="324"/>
        <v>1.8892361242146306E-4</v>
      </c>
    </row>
    <row r="4122" spans="1:8">
      <c r="A4122" s="3" t="s">
        <v>4166</v>
      </c>
      <c r="B4122" s="1">
        <f t="shared" si="320"/>
        <v>6</v>
      </c>
      <c r="C4122" s="1">
        <f t="shared" si="321"/>
        <v>28464</v>
      </c>
      <c r="D4122" s="1">
        <f t="shared" si="322"/>
        <v>9516965</v>
      </c>
      <c r="F4122" s="1">
        <f t="shared" si="323"/>
        <v>9515099.6620926149</v>
      </c>
      <c r="H4122" s="5">
        <f t="shared" si="324"/>
        <v>1.9600134153956446E-4</v>
      </c>
    </row>
    <row r="4123" spans="1:8">
      <c r="A4123" s="3" t="s">
        <v>4167</v>
      </c>
      <c r="B4123" s="1">
        <f t="shared" si="320"/>
        <v>6</v>
      </c>
      <c r="C4123" s="1">
        <f t="shared" si="321"/>
        <v>28444</v>
      </c>
      <c r="D4123" s="1">
        <f t="shared" si="322"/>
        <v>9521662</v>
      </c>
      <c r="F4123" s="1">
        <f t="shared" si="323"/>
        <v>9519756.0599189401</v>
      </c>
      <c r="H4123" s="5">
        <f t="shared" si="324"/>
        <v>2.0016884458405821E-4</v>
      </c>
    </row>
    <row r="4124" spans="1:8">
      <c r="A4124" s="3" t="s">
        <v>4168</v>
      </c>
      <c r="B4124" s="1">
        <f t="shared" si="320"/>
        <v>6</v>
      </c>
      <c r="C4124" s="1">
        <f t="shared" si="321"/>
        <v>28424</v>
      </c>
      <c r="D4124" s="1">
        <f t="shared" si="322"/>
        <v>9526359</v>
      </c>
      <c r="F4124" s="1">
        <f t="shared" si="323"/>
        <v>9524415.1095401701</v>
      </c>
      <c r="H4124" s="5">
        <f t="shared" si="324"/>
        <v>2.0405387408032192E-4</v>
      </c>
    </row>
    <row r="4125" spans="1:8">
      <c r="A4125" s="3" t="s">
        <v>4169</v>
      </c>
      <c r="B4125" s="1">
        <f t="shared" si="320"/>
        <v>6</v>
      </c>
      <c r="C4125" s="1">
        <f t="shared" si="321"/>
        <v>28404</v>
      </c>
      <c r="D4125" s="1">
        <f t="shared" si="322"/>
        <v>9531081</v>
      </c>
      <c r="F4125" s="1">
        <f t="shared" si="323"/>
        <v>9529076.8143339809</v>
      </c>
      <c r="H4125" s="5">
        <f t="shared" si="324"/>
        <v>2.1027894590541166E-4</v>
      </c>
    </row>
    <row r="4126" spans="1:8">
      <c r="A4126" s="3" t="s">
        <v>4170</v>
      </c>
      <c r="B4126" s="1">
        <f t="shared" si="320"/>
        <v>6</v>
      </c>
      <c r="C4126" s="1">
        <f t="shared" si="321"/>
        <v>28384</v>
      </c>
      <c r="D4126" s="1">
        <f t="shared" si="322"/>
        <v>9535778</v>
      </c>
      <c r="F4126" s="1">
        <f t="shared" si="323"/>
        <v>9533741.1776847076</v>
      </c>
      <c r="H4126" s="5">
        <f t="shared" si="324"/>
        <v>2.1359791673971782E-4</v>
      </c>
    </row>
    <row r="4127" spans="1:8">
      <c r="A4127" s="3" t="s">
        <v>4171</v>
      </c>
      <c r="B4127" s="1">
        <f t="shared" si="320"/>
        <v>6</v>
      </c>
      <c r="C4127" s="1">
        <f t="shared" si="321"/>
        <v>28364</v>
      </c>
      <c r="D4127" s="1">
        <f t="shared" si="322"/>
        <v>9540499</v>
      </c>
      <c r="F4127" s="1">
        <f t="shared" si="323"/>
        <v>9538408.2029834036</v>
      </c>
      <c r="H4127" s="5">
        <f t="shared" si="324"/>
        <v>2.1914964999172703E-4</v>
      </c>
    </row>
    <row r="4128" spans="1:8">
      <c r="A4128" s="3" t="s">
        <v>4172</v>
      </c>
      <c r="B4128" s="1">
        <f t="shared" si="320"/>
        <v>6</v>
      </c>
      <c r="C4128" s="1">
        <f t="shared" si="321"/>
        <v>28344</v>
      </c>
      <c r="D4128" s="1">
        <f t="shared" si="322"/>
        <v>9545197</v>
      </c>
      <c r="F4128" s="1">
        <f t="shared" si="323"/>
        <v>9543077.8936278448</v>
      </c>
      <c r="H4128" s="5">
        <f t="shared" si="324"/>
        <v>2.2200760991682508E-4</v>
      </c>
    </row>
    <row r="4129" spans="1:8">
      <c r="A4129" s="3" t="s">
        <v>4173</v>
      </c>
      <c r="B4129" s="1">
        <f t="shared" si="320"/>
        <v>6</v>
      </c>
      <c r="C4129" s="1">
        <f t="shared" si="321"/>
        <v>28324</v>
      </c>
      <c r="D4129" s="1">
        <f t="shared" si="322"/>
        <v>9549894</v>
      </c>
      <c r="F4129" s="1">
        <f t="shared" si="323"/>
        <v>9547750.2530225329</v>
      </c>
      <c r="H4129" s="5">
        <f t="shared" si="324"/>
        <v>2.2447861489008044E-4</v>
      </c>
    </row>
    <row r="4130" spans="1:8">
      <c r="A4130" s="3" t="s">
        <v>4174</v>
      </c>
      <c r="B4130" s="1">
        <f t="shared" si="320"/>
        <v>6</v>
      </c>
      <c r="C4130" s="1">
        <f t="shared" si="321"/>
        <v>28304</v>
      </c>
      <c r="D4130" s="1">
        <f t="shared" si="322"/>
        <v>9554615</v>
      </c>
      <c r="F4130" s="1">
        <f t="shared" si="323"/>
        <v>9552425.2845787294</v>
      </c>
      <c r="H4130" s="5">
        <f t="shared" si="324"/>
        <v>2.2917882314154773E-4</v>
      </c>
    </row>
    <row r="4131" spans="1:8">
      <c r="A4131" s="3" t="s">
        <v>4175</v>
      </c>
      <c r="B4131" s="1">
        <f t="shared" si="320"/>
        <v>6</v>
      </c>
      <c r="C4131" s="1">
        <f t="shared" si="321"/>
        <v>28284</v>
      </c>
      <c r="D4131" s="1">
        <f t="shared" si="322"/>
        <v>9559313</v>
      </c>
      <c r="F4131" s="1">
        <f t="shared" si="323"/>
        <v>9557102.9917144813</v>
      </c>
      <c r="H4131" s="5">
        <f t="shared" si="324"/>
        <v>2.3118902849176878E-4</v>
      </c>
    </row>
    <row r="4132" spans="1:8">
      <c r="A4132" s="3" t="s">
        <v>4176</v>
      </c>
      <c r="B4132" s="1">
        <f t="shared" si="320"/>
        <v>6</v>
      </c>
      <c r="C4132" s="1">
        <f t="shared" si="321"/>
        <v>28264</v>
      </c>
      <c r="D4132" s="1">
        <f t="shared" si="322"/>
        <v>9564034</v>
      </c>
      <c r="F4132" s="1">
        <f t="shared" si="323"/>
        <v>9561783.3778546136</v>
      </c>
      <c r="H4132" s="5">
        <f t="shared" si="324"/>
        <v>2.3532142873879501E-4</v>
      </c>
    </row>
    <row r="4133" spans="1:8">
      <c r="A4133" s="3" t="s">
        <v>4177</v>
      </c>
      <c r="B4133" s="1">
        <f t="shared" si="320"/>
        <v>6</v>
      </c>
      <c r="C4133" s="1">
        <f t="shared" si="321"/>
        <v>28244</v>
      </c>
      <c r="D4133" s="1">
        <f t="shared" si="322"/>
        <v>9568731</v>
      </c>
      <c r="F4133" s="1">
        <f t="shared" si="323"/>
        <v>9566466.4464307744</v>
      </c>
      <c r="H4133" s="5">
        <f t="shared" si="324"/>
        <v>2.3666184881000358E-4</v>
      </c>
    </row>
    <row r="4134" spans="1:8">
      <c r="A4134" s="3" t="s">
        <v>4178</v>
      </c>
      <c r="B4134" s="1">
        <f t="shared" si="320"/>
        <v>6</v>
      </c>
      <c r="C4134" s="1">
        <f t="shared" si="321"/>
        <v>28224</v>
      </c>
      <c r="D4134" s="1">
        <f t="shared" si="322"/>
        <v>9573429</v>
      </c>
      <c r="F4134" s="1">
        <f t="shared" si="323"/>
        <v>9571152.2008814309</v>
      </c>
      <c r="H4134" s="5">
        <f t="shared" si="324"/>
        <v>2.3782482938653651E-4</v>
      </c>
    </row>
    <row r="4135" spans="1:8">
      <c r="A4135" s="3" t="s">
        <v>4179</v>
      </c>
      <c r="B4135" s="1">
        <f t="shared" si="320"/>
        <v>6</v>
      </c>
      <c r="C4135" s="1">
        <f t="shared" si="321"/>
        <v>28204</v>
      </c>
      <c r="D4135" s="1">
        <f t="shared" si="322"/>
        <v>9578150</v>
      </c>
      <c r="F4135" s="1">
        <f t="shared" si="323"/>
        <v>9575840.6446519084</v>
      </c>
      <c r="H4135" s="5">
        <f t="shared" si="324"/>
        <v>2.4110661746700276E-4</v>
      </c>
    </row>
    <row r="4136" spans="1:8">
      <c r="A4136" s="3" t="s">
        <v>4180</v>
      </c>
      <c r="B4136" s="1">
        <f t="shared" si="320"/>
        <v>6</v>
      </c>
      <c r="C4136" s="1">
        <f t="shared" si="321"/>
        <v>28184</v>
      </c>
      <c r="D4136" s="1">
        <f t="shared" si="322"/>
        <v>9582847</v>
      </c>
      <c r="F4136" s="1">
        <f t="shared" si="323"/>
        <v>9580531.7811943889</v>
      </c>
      <c r="H4136" s="5">
        <f t="shared" si="324"/>
        <v>2.4160030997167476E-4</v>
      </c>
    </row>
    <row r="4137" spans="1:8">
      <c r="A4137" s="3" t="s">
        <v>4181</v>
      </c>
      <c r="B4137" s="1">
        <f t="shared" si="320"/>
        <v>6</v>
      </c>
      <c r="C4137" s="1">
        <f t="shared" si="321"/>
        <v>28164</v>
      </c>
      <c r="D4137" s="1">
        <f t="shared" si="322"/>
        <v>9587545</v>
      </c>
      <c r="F4137" s="1">
        <f t="shared" si="323"/>
        <v>9585225.6139679458</v>
      </c>
      <c r="H4137" s="5">
        <f t="shared" si="324"/>
        <v>2.4191657322643082E-4</v>
      </c>
    </row>
    <row r="4138" spans="1:8">
      <c r="A4138" s="3" t="s">
        <v>4182</v>
      </c>
      <c r="B4138" s="1">
        <f t="shared" si="320"/>
        <v>6</v>
      </c>
      <c r="C4138" s="1">
        <f t="shared" si="321"/>
        <v>28144</v>
      </c>
      <c r="D4138" s="1">
        <f t="shared" si="322"/>
        <v>9592266</v>
      </c>
      <c r="F4138" s="1">
        <f t="shared" si="323"/>
        <v>9589922.1464385595</v>
      </c>
      <c r="H4138" s="5">
        <f t="shared" si="324"/>
        <v>2.4434826572162225E-4</v>
      </c>
    </row>
    <row r="4139" spans="1:8">
      <c r="A4139" s="3" t="s">
        <v>4183</v>
      </c>
      <c r="B4139" s="1">
        <f t="shared" si="320"/>
        <v>6</v>
      </c>
      <c r="C4139" s="1">
        <f t="shared" si="321"/>
        <v>28124</v>
      </c>
      <c r="D4139" s="1">
        <f t="shared" si="322"/>
        <v>9596963</v>
      </c>
      <c r="F4139" s="1">
        <f t="shared" si="323"/>
        <v>9594621.3820791245</v>
      </c>
      <c r="H4139" s="5">
        <f t="shared" si="324"/>
        <v>2.4399572248799431E-4</v>
      </c>
    </row>
    <row r="4140" spans="1:8">
      <c r="A4140" s="3" t="s">
        <v>4184</v>
      </c>
      <c r="B4140" s="1">
        <f t="shared" si="320"/>
        <v>6</v>
      </c>
      <c r="C4140" s="1">
        <f t="shared" si="321"/>
        <v>28104</v>
      </c>
      <c r="D4140" s="1">
        <f t="shared" si="322"/>
        <v>9601685</v>
      </c>
      <c r="F4140" s="1">
        <f t="shared" si="323"/>
        <v>9599323.3243694752</v>
      </c>
      <c r="H4140" s="5">
        <f t="shared" si="324"/>
        <v>2.4596470624945046E-4</v>
      </c>
    </row>
    <row r="4141" spans="1:8">
      <c r="A4141" s="3" t="s">
        <v>4185</v>
      </c>
      <c r="B4141" s="1">
        <f t="shared" si="320"/>
        <v>6</v>
      </c>
      <c r="C4141" s="1">
        <f t="shared" si="321"/>
        <v>28084</v>
      </c>
      <c r="D4141" s="1">
        <f t="shared" si="322"/>
        <v>9606382</v>
      </c>
      <c r="F4141" s="1">
        <f t="shared" si="323"/>
        <v>9604027.9767964184</v>
      </c>
      <c r="H4141" s="5">
        <f t="shared" si="324"/>
        <v>2.450478446080503E-4</v>
      </c>
    </row>
    <row r="4142" spans="1:8">
      <c r="A4142" s="3" t="s">
        <v>4186</v>
      </c>
      <c r="B4142" s="1">
        <f t="shared" si="320"/>
        <v>6</v>
      </c>
      <c r="C4142" s="1">
        <f t="shared" si="321"/>
        <v>28064</v>
      </c>
      <c r="D4142" s="1">
        <f t="shared" si="322"/>
        <v>9611079</v>
      </c>
      <c r="F4142" s="1">
        <f t="shared" si="323"/>
        <v>9608735.3428537287</v>
      </c>
      <c r="H4142" s="5">
        <f t="shared" si="324"/>
        <v>2.4384953513245685E-4</v>
      </c>
    </row>
    <row r="4143" spans="1:8">
      <c r="A4143" s="3" t="s">
        <v>4187</v>
      </c>
      <c r="B4143" s="1">
        <f t="shared" si="320"/>
        <v>6</v>
      </c>
      <c r="C4143" s="1">
        <f t="shared" si="321"/>
        <v>28044</v>
      </c>
      <c r="D4143" s="1">
        <f t="shared" si="322"/>
        <v>9615801</v>
      </c>
      <c r="F4143" s="1">
        <f t="shared" si="323"/>
        <v>9613445.4260421842</v>
      </c>
      <c r="H4143" s="5">
        <f t="shared" si="324"/>
        <v>2.4496908347164902E-4</v>
      </c>
    </row>
    <row r="4144" spans="1:8">
      <c r="A4144" s="3" t="s">
        <v>4188</v>
      </c>
      <c r="B4144" s="1">
        <f t="shared" si="320"/>
        <v>6</v>
      </c>
      <c r="C4144" s="1">
        <f t="shared" si="321"/>
        <v>28024</v>
      </c>
      <c r="D4144" s="1">
        <f t="shared" si="322"/>
        <v>9620498</v>
      </c>
      <c r="F4144" s="1">
        <f t="shared" si="323"/>
        <v>9618158.2298695724</v>
      </c>
      <c r="H4144" s="5">
        <f t="shared" si="324"/>
        <v>2.4320675815613226E-4</v>
      </c>
    </row>
    <row r="4145" spans="1:8">
      <c r="A4145" s="3" t="s">
        <v>4189</v>
      </c>
      <c r="B4145" s="1">
        <f t="shared" si="320"/>
        <v>6</v>
      </c>
      <c r="C4145" s="1">
        <f t="shared" si="321"/>
        <v>28004</v>
      </c>
      <c r="D4145" s="1">
        <f t="shared" si="322"/>
        <v>9625219</v>
      </c>
      <c r="F4145" s="1">
        <f t="shared" si="323"/>
        <v>9622873.7578507271</v>
      </c>
      <c r="H4145" s="5">
        <f t="shared" si="324"/>
        <v>2.4365597803779153E-4</v>
      </c>
    </row>
    <row r="4146" spans="1:8">
      <c r="A4146" s="3" t="s">
        <v>4190</v>
      </c>
      <c r="B4146" s="1">
        <f t="shared" si="320"/>
        <v>6</v>
      </c>
      <c r="C4146" s="1">
        <f t="shared" si="321"/>
        <v>27984</v>
      </c>
      <c r="D4146" s="1">
        <f t="shared" si="322"/>
        <v>9629917</v>
      </c>
      <c r="F4146" s="1">
        <f t="shared" si="323"/>
        <v>9627592.0135075264</v>
      </c>
      <c r="H4146" s="5">
        <f t="shared" si="324"/>
        <v>2.4143370004888227E-4</v>
      </c>
    </row>
    <row r="4147" spans="1:8">
      <c r="A4147" s="3" t="s">
        <v>4191</v>
      </c>
      <c r="B4147" s="1">
        <f t="shared" si="320"/>
        <v>6</v>
      </c>
      <c r="C4147" s="1">
        <f t="shared" si="321"/>
        <v>27964</v>
      </c>
      <c r="D4147" s="1">
        <f t="shared" si="322"/>
        <v>9634614</v>
      </c>
      <c r="F4147" s="1">
        <f t="shared" si="323"/>
        <v>9632313.0003689285</v>
      </c>
      <c r="H4147" s="5">
        <f t="shared" si="324"/>
        <v>2.3882634333575412E-4</v>
      </c>
    </row>
    <row r="4148" spans="1:8">
      <c r="A4148" s="3" t="s">
        <v>4192</v>
      </c>
      <c r="B4148" s="1">
        <f t="shared" si="320"/>
        <v>6</v>
      </c>
      <c r="C4148" s="1">
        <f t="shared" si="321"/>
        <v>27944</v>
      </c>
      <c r="D4148" s="1">
        <f t="shared" si="322"/>
        <v>9639335</v>
      </c>
      <c r="F4148" s="1">
        <f t="shared" si="323"/>
        <v>9637036.721970994</v>
      </c>
      <c r="H4148" s="5">
        <f t="shared" si="324"/>
        <v>2.3842703142965512E-4</v>
      </c>
    </row>
    <row r="4149" spans="1:8">
      <c r="A4149" s="3" t="s">
        <v>4193</v>
      </c>
      <c r="B4149" s="1">
        <f t="shared" si="320"/>
        <v>6</v>
      </c>
      <c r="C4149" s="1">
        <f t="shared" si="321"/>
        <v>27924</v>
      </c>
      <c r="D4149" s="1">
        <f t="shared" si="322"/>
        <v>9644033</v>
      </c>
      <c r="F4149" s="1">
        <f t="shared" si="323"/>
        <v>9641763.1818568818</v>
      </c>
      <c r="H4149" s="5">
        <f t="shared" si="324"/>
        <v>2.3535984822098524E-4</v>
      </c>
    </row>
    <row r="4150" spans="1:8">
      <c r="A4150" s="3" t="s">
        <v>4194</v>
      </c>
      <c r="B4150" s="1">
        <f t="shared" si="320"/>
        <v>6</v>
      </c>
      <c r="C4150" s="1">
        <f t="shared" si="321"/>
        <v>27904</v>
      </c>
      <c r="D4150" s="1">
        <f t="shared" si="322"/>
        <v>9648730</v>
      </c>
      <c r="F4150" s="1">
        <f t="shared" si="323"/>
        <v>9646492.3835768811</v>
      </c>
      <c r="H4150" s="5">
        <f t="shared" si="324"/>
        <v>2.3190787006361041E-4</v>
      </c>
    </row>
    <row r="4151" spans="1:8">
      <c r="A4151" s="3" t="s">
        <v>4195</v>
      </c>
      <c r="B4151" s="1">
        <f t="shared" si="320"/>
        <v>6</v>
      </c>
      <c r="C4151" s="1">
        <f t="shared" si="321"/>
        <v>27884</v>
      </c>
      <c r="D4151" s="1">
        <f t="shared" si="322"/>
        <v>9653451</v>
      </c>
      <c r="F4151" s="1">
        <f t="shared" si="323"/>
        <v>9651224.3306884486</v>
      </c>
      <c r="H4151" s="5">
        <f t="shared" si="324"/>
        <v>2.306604458396668E-4</v>
      </c>
    </row>
    <row r="4152" spans="1:8">
      <c r="A4152" s="3" t="s">
        <v>4196</v>
      </c>
      <c r="B4152" s="1">
        <f t="shared" si="320"/>
        <v>6</v>
      </c>
      <c r="C4152" s="1">
        <f t="shared" si="321"/>
        <v>27864</v>
      </c>
      <c r="D4152" s="1">
        <f t="shared" si="322"/>
        <v>9658149</v>
      </c>
      <c r="F4152" s="1">
        <f t="shared" si="323"/>
        <v>9655959.0267562028</v>
      </c>
      <c r="H4152" s="5">
        <f t="shared" si="324"/>
        <v>2.267487531821261E-4</v>
      </c>
    </row>
    <row r="4153" spans="1:8">
      <c r="A4153" s="3" t="s">
        <v>4197</v>
      </c>
      <c r="B4153" s="1">
        <f t="shared" si="320"/>
        <v>6</v>
      </c>
      <c r="C4153" s="1">
        <f t="shared" si="321"/>
        <v>27844</v>
      </c>
      <c r="D4153" s="1">
        <f t="shared" si="322"/>
        <v>9662870</v>
      </c>
      <c r="F4153" s="1">
        <f t="shared" si="323"/>
        <v>9660696.4753519557</v>
      </c>
      <c r="H4153" s="5">
        <f t="shared" si="324"/>
        <v>2.249357228281306E-4</v>
      </c>
    </row>
    <row r="4154" spans="1:8">
      <c r="A4154" s="3" t="s">
        <v>4198</v>
      </c>
      <c r="B4154" s="1">
        <f t="shared" si="320"/>
        <v>6</v>
      </c>
      <c r="C4154" s="1">
        <f t="shared" si="321"/>
        <v>27824</v>
      </c>
      <c r="D4154" s="1">
        <f t="shared" si="322"/>
        <v>9667567</v>
      </c>
      <c r="F4154" s="1">
        <f t="shared" si="323"/>
        <v>9665436.6800547242</v>
      </c>
      <c r="H4154" s="5">
        <f t="shared" si="324"/>
        <v>2.2035740174087065E-4</v>
      </c>
    </row>
    <row r="4155" spans="1:8">
      <c r="A4155" s="3" t="s">
        <v>4199</v>
      </c>
      <c r="B4155" s="1">
        <f t="shared" si="320"/>
        <v>6</v>
      </c>
      <c r="C4155" s="1">
        <f t="shared" si="321"/>
        <v>27804</v>
      </c>
      <c r="D4155" s="1">
        <f t="shared" si="322"/>
        <v>9672265</v>
      </c>
      <c r="F4155" s="1">
        <f t="shared" si="323"/>
        <v>9670179.6444507614</v>
      </c>
      <c r="H4155" s="5">
        <f t="shared" si="324"/>
        <v>2.1560157307917247E-4</v>
      </c>
    </row>
    <row r="4156" spans="1:8">
      <c r="A4156" s="3" t="s">
        <v>4200</v>
      </c>
      <c r="B4156" s="1">
        <f t="shared" si="320"/>
        <v>6</v>
      </c>
      <c r="C4156" s="1">
        <f t="shared" si="321"/>
        <v>27784</v>
      </c>
      <c r="D4156" s="1">
        <f t="shared" si="322"/>
        <v>9676986</v>
      </c>
      <c r="F4156" s="1">
        <f t="shared" si="323"/>
        <v>9674925.3721335698</v>
      </c>
      <c r="H4156" s="5">
        <f t="shared" si="324"/>
        <v>2.1294108169942668E-4</v>
      </c>
    </row>
    <row r="4157" spans="1:8">
      <c r="A4157" s="3" t="s">
        <v>4201</v>
      </c>
      <c r="B4157" s="1">
        <f t="shared" si="320"/>
        <v>6</v>
      </c>
      <c r="C4157" s="1">
        <f t="shared" si="321"/>
        <v>27764</v>
      </c>
      <c r="D4157" s="1">
        <f t="shared" si="322"/>
        <v>9681683</v>
      </c>
      <c r="F4157" s="1">
        <f t="shared" si="323"/>
        <v>9679673.8667039257</v>
      </c>
      <c r="H4157" s="5">
        <f t="shared" si="324"/>
        <v>2.0751901255952563E-4</v>
      </c>
    </row>
    <row r="4158" spans="1:8">
      <c r="A4158" s="3" t="s">
        <v>4202</v>
      </c>
      <c r="B4158" s="1">
        <f t="shared" si="320"/>
        <v>6</v>
      </c>
      <c r="C4158" s="1">
        <f t="shared" si="321"/>
        <v>27744</v>
      </c>
      <c r="D4158" s="1">
        <f t="shared" si="322"/>
        <v>9686405</v>
      </c>
      <c r="F4158" s="1">
        <f t="shared" si="323"/>
        <v>9684425.1317698844</v>
      </c>
      <c r="H4158" s="5">
        <f t="shared" si="324"/>
        <v>2.0439659813064004E-4</v>
      </c>
    </row>
    <row r="4159" spans="1:8">
      <c r="A4159" s="3" t="s">
        <v>4203</v>
      </c>
      <c r="B4159" s="1">
        <f t="shared" si="320"/>
        <v>6</v>
      </c>
      <c r="C4159" s="1">
        <f t="shared" si="321"/>
        <v>27724</v>
      </c>
      <c r="D4159" s="1">
        <f t="shared" si="322"/>
        <v>9691102</v>
      </c>
      <c r="F4159" s="1">
        <f t="shared" si="323"/>
        <v>9689179.1709468253</v>
      </c>
      <c r="H4159" s="5">
        <f t="shared" si="324"/>
        <v>1.984118063327271E-4</v>
      </c>
    </row>
    <row r="4160" spans="1:8">
      <c r="A4160" s="3" t="s">
        <v>4204</v>
      </c>
      <c r="B4160" s="1">
        <f t="shared" si="320"/>
        <v>6</v>
      </c>
      <c r="C4160" s="1">
        <f t="shared" si="321"/>
        <v>27704</v>
      </c>
      <c r="D4160" s="1">
        <f t="shared" si="322"/>
        <v>9695800</v>
      </c>
      <c r="F4160" s="1">
        <f t="shared" si="323"/>
        <v>9693935.9878574386</v>
      </c>
      <c r="H4160" s="5">
        <f t="shared" si="324"/>
        <v>1.9224944229061821E-4</v>
      </c>
    </row>
    <row r="4161" spans="1:8">
      <c r="A4161" s="3" t="s">
        <v>4205</v>
      </c>
      <c r="B4161" s="1">
        <f t="shared" si="320"/>
        <v>6</v>
      </c>
      <c r="C4161" s="1">
        <f t="shared" si="321"/>
        <v>27684</v>
      </c>
      <c r="D4161" s="1">
        <f t="shared" si="322"/>
        <v>9700521</v>
      </c>
      <c r="F4161" s="1">
        <f t="shared" si="323"/>
        <v>9698695.5861317888</v>
      </c>
      <c r="H4161" s="5">
        <f t="shared" si="324"/>
        <v>1.8817688948987479E-4</v>
      </c>
    </row>
    <row r="4162" spans="1:8">
      <c r="A4162" s="3" t="s">
        <v>4206</v>
      </c>
      <c r="B4162" s="1">
        <f t="shared" si="320"/>
        <v>6</v>
      </c>
      <c r="C4162" s="1">
        <f t="shared" si="321"/>
        <v>27664</v>
      </c>
      <c r="D4162" s="1">
        <f t="shared" si="322"/>
        <v>9705218</v>
      </c>
      <c r="F4162" s="1">
        <f t="shared" si="323"/>
        <v>9703457.9694072939</v>
      </c>
      <c r="H4162" s="5">
        <f t="shared" si="324"/>
        <v>1.8134889836643076E-4</v>
      </c>
    </row>
    <row r="4163" spans="1:8">
      <c r="A4163" s="3" t="s">
        <v>4207</v>
      </c>
      <c r="B4163" s="1">
        <f t="shared" si="320"/>
        <v>6</v>
      </c>
      <c r="C4163" s="1">
        <f t="shared" si="321"/>
        <v>27644</v>
      </c>
      <c r="D4163" s="1">
        <f t="shared" si="322"/>
        <v>9709916</v>
      </c>
      <c r="F4163" s="1">
        <f t="shared" si="323"/>
        <v>9708223.1413287725</v>
      </c>
      <c r="H4163" s="5">
        <f t="shared" si="324"/>
        <v>1.7434328692724738E-4</v>
      </c>
    </row>
    <row r="4164" spans="1:8">
      <c r="A4164" s="3" t="s">
        <v>4208</v>
      </c>
      <c r="B4164" s="1">
        <f t="shared" ref="B4164:B4227" si="325">IF(ISERROR(SEARCH(" ",A4164)), 0, SEARCH(" ",A4164))</f>
        <v>6</v>
      </c>
      <c r="C4164" s="1">
        <f t="shared" ref="C4164:C4227" si="326">IF(0=B4164,-1,LEFT(A4164,B4164-1)+0)</f>
        <v>27624</v>
      </c>
      <c r="D4164" s="1">
        <f t="shared" ref="D4164:D4227" si="327">IF(B4164=0,-1,RIGHT(A4164,LEN(A4164)-B4164)+0)</f>
        <v>9714637</v>
      </c>
      <c r="F4164" s="1">
        <f t="shared" ref="F4164:F4227" si="328">IF(C4164&lt;0,443300000,44330*(1-POWER(C4164/$A$1,1/5.255))*1000)</f>
        <v>9712991.105548447</v>
      </c>
      <c r="H4164" s="5">
        <f t="shared" ref="H4164:H4227" si="329">IF(D4164&gt;0,ABS((F4164-D4164)/D4164),0)</f>
        <v>1.694241845117838E-4</v>
      </c>
    </row>
    <row r="4165" spans="1:8">
      <c r="A4165" s="3" t="s">
        <v>4209</v>
      </c>
      <c r="B4165" s="1">
        <f t="shared" si="325"/>
        <v>6</v>
      </c>
      <c r="C4165" s="1">
        <f t="shared" si="326"/>
        <v>27604</v>
      </c>
      <c r="D4165" s="1">
        <f t="shared" si="327"/>
        <v>9719334</v>
      </c>
      <c r="F4165" s="1">
        <f t="shared" si="328"/>
        <v>9717761.8657259699</v>
      </c>
      <c r="H4165" s="5">
        <f t="shared" si="329"/>
        <v>1.6175329235831428E-4</v>
      </c>
    </row>
    <row r="4166" spans="1:8">
      <c r="A4166" s="3" t="s">
        <v>4210</v>
      </c>
      <c r="B4166" s="1">
        <f t="shared" si="325"/>
        <v>6</v>
      </c>
      <c r="C4166" s="1">
        <f t="shared" si="326"/>
        <v>27584</v>
      </c>
      <c r="D4166" s="1">
        <f t="shared" si="327"/>
        <v>9724055</v>
      </c>
      <c r="F4166" s="1">
        <f t="shared" si="328"/>
        <v>9722535.4255284574</v>
      </c>
      <c r="H4166" s="5">
        <f t="shared" si="329"/>
        <v>1.5626962944395231E-4</v>
      </c>
    </row>
    <row r="4167" spans="1:8">
      <c r="A4167" s="3" t="s">
        <v>4211</v>
      </c>
      <c r="B4167" s="1">
        <f t="shared" si="325"/>
        <v>6</v>
      </c>
      <c r="C4167" s="1">
        <f t="shared" si="326"/>
        <v>27564</v>
      </c>
      <c r="D4167" s="1">
        <f t="shared" si="327"/>
        <v>9728753</v>
      </c>
      <c r="F4167" s="1">
        <f t="shared" si="328"/>
        <v>9727311.7886304911</v>
      </c>
      <c r="H4167" s="5">
        <f t="shared" si="329"/>
        <v>1.4813937300174826E-4</v>
      </c>
    </row>
    <row r="4168" spans="1:8">
      <c r="A4168" s="3" t="s">
        <v>4212</v>
      </c>
      <c r="B4168" s="1">
        <f t="shared" si="325"/>
        <v>6</v>
      </c>
      <c r="C4168" s="1">
        <f t="shared" si="326"/>
        <v>27544</v>
      </c>
      <c r="D4168" s="1">
        <f t="shared" si="327"/>
        <v>9733450</v>
      </c>
      <c r="F4168" s="1">
        <f t="shared" si="328"/>
        <v>9732090.9587141424</v>
      </c>
      <c r="H4168" s="5">
        <f t="shared" si="329"/>
        <v>1.3962585577134091E-4</v>
      </c>
    </row>
    <row r="4169" spans="1:8">
      <c r="A4169" s="3" t="s">
        <v>4213</v>
      </c>
      <c r="B4169" s="1">
        <f t="shared" si="325"/>
        <v>6</v>
      </c>
      <c r="C4169" s="1">
        <f t="shared" si="326"/>
        <v>27524</v>
      </c>
      <c r="D4169" s="1">
        <f t="shared" si="327"/>
        <v>9738171</v>
      </c>
      <c r="F4169" s="1">
        <f t="shared" si="328"/>
        <v>9736872.9394690096</v>
      </c>
      <c r="H4169" s="5">
        <f t="shared" si="329"/>
        <v>1.3329613240416113E-4</v>
      </c>
    </row>
    <row r="4170" spans="1:8">
      <c r="A4170" s="3" t="s">
        <v>4214</v>
      </c>
      <c r="B4170" s="1">
        <f t="shared" si="325"/>
        <v>6</v>
      </c>
      <c r="C4170" s="1">
        <f t="shared" si="326"/>
        <v>27504</v>
      </c>
      <c r="D4170" s="1">
        <f t="shared" si="327"/>
        <v>9742869</v>
      </c>
      <c r="F4170" s="1">
        <f t="shared" si="328"/>
        <v>9741657.7345922031</v>
      </c>
      <c r="H4170" s="5">
        <f t="shared" si="329"/>
        <v>1.243232776502434E-4</v>
      </c>
    </row>
    <row r="4171" spans="1:8">
      <c r="A4171" s="3" t="s">
        <v>4215</v>
      </c>
      <c r="B4171" s="1">
        <f t="shared" si="325"/>
        <v>6</v>
      </c>
      <c r="C4171" s="1">
        <f t="shared" si="326"/>
        <v>27484</v>
      </c>
      <c r="D4171" s="1">
        <f t="shared" si="327"/>
        <v>9747590</v>
      </c>
      <c r="F4171" s="1">
        <f t="shared" si="328"/>
        <v>9746445.3477884233</v>
      </c>
      <c r="H4171" s="5">
        <f t="shared" si="329"/>
        <v>1.1742925293089884E-4</v>
      </c>
    </row>
    <row r="4172" spans="1:8">
      <c r="A4172" s="3" t="s">
        <v>4216</v>
      </c>
      <c r="B4172" s="1">
        <f t="shared" si="325"/>
        <v>6</v>
      </c>
      <c r="C4172" s="1">
        <f t="shared" si="326"/>
        <v>27464</v>
      </c>
      <c r="D4172" s="1">
        <f t="shared" si="327"/>
        <v>9752287</v>
      </c>
      <c r="F4172" s="1">
        <f t="shared" si="328"/>
        <v>9751235.7827699129</v>
      </c>
      <c r="H4172" s="5">
        <f t="shared" si="329"/>
        <v>1.0779186770109885E-4</v>
      </c>
    </row>
    <row r="4173" spans="1:8">
      <c r="A4173" s="3" t="s">
        <v>4217</v>
      </c>
      <c r="B4173" s="1">
        <f t="shared" si="325"/>
        <v>6</v>
      </c>
      <c r="C4173" s="1">
        <f t="shared" si="326"/>
        <v>27444</v>
      </c>
      <c r="D4173" s="1">
        <f t="shared" si="327"/>
        <v>9756985</v>
      </c>
      <c r="F4173" s="1">
        <f t="shared" si="328"/>
        <v>9756029.0432565305</v>
      </c>
      <c r="H4173" s="5">
        <f t="shared" si="329"/>
        <v>9.7976654004229975E-5</v>
      </c>
    </row>
    <row r="4174" spans="1:8">
      <c r="A4174" s="3" t="s">
        <v>4218</v>
      </c>
      <c r="B4174" s="1">
        <f t="shared" si="325"/>
        <v>6</v>
      </c>
      <c r="C4174" s="1">
        <f t="shared" si="326"/>
        <v>27424</v>
      </c>
      <c r="D4174" s="1">
        <f t="shared" si="327"/>
        <v>9761706</v>
      </c>
      <c r="F4174" s="1">
        <f t="shared" si="328"/>
        <v>9760825.1329757534</v>
      </c>
      <c r="H4174" s="5">
        <f t="shared" si="329"/>
        <v>9.0236995894631865E-5</v>
      </c>
    </row>
    <row r="4175" spans="1:8">
      <c r="A4175" s="3" t="s">
        <v>4219</v>
      </c>
      <c r="B4175" s="1">
        <f t="shared" si="325"/>
        <v>6</v>
      </c>
      <c r="C4175" s="1">
        <f t="shared" si="326"/>
        <v>27404</v>
      </c>
      <c r="D4175" s="1">
        <f t="shared" si="327"/>
        <v>9766404</v>
      </c>
      <c r="F4175" s="1">
        <f t="shared" si="328"/>
        <v>9765624.0556626935</v>
      </c>
      <c r="H4175" s="5">
        <f t="shared" si="329"/>
        <v>7.9859929745538299E-5</v>
      </c>
    </row>
    <row r="4176" spans="1:8">
      <c r="A4176" s="3" t="s">
        <v>4220</v>
      </c>
      <c r="B4176" s="1">
        <f t="shared" si="325"/>
        <v>6</v>
      </c>
      <c r="C4176" s="1">
        <f t="shared" si="326"/>
        <v>27384</v>
      </c>
      <c r="D4176" s="1">
        <f t="shared" si="327"/>
        <v>9771101</v>
      </c>
      <c r="F4176" s="1">
        <f t="shared" si="328"/>
        <v>9770425.8150601313</v>
      </c>
      <c r="H4176" s="5">
        <f t="shared" si="329"/>
        <v>6.9100190435934314E-5</v>
      </c>
    </row>
    <row r="4177" spans="1:8">
      <c r="A4177" s="3" t="s">
        <v>4221</v>
      </c>
      <c r="B4177" s="1">
        <f t="shared" si="325"/>
        <v>6</v>
      </c>
      <c r="C4177" s="1">
        <f t="shared" si="326"/>
        <v>27364</v>
      </c>
      <c r="D4177" s="1">
        <f t="shared" si="327"/>
        <v>9775822</v>
      </c>
      <c r="F4177" s="1">
        <f t="shared" si="328"/>
        <v>9775230.4149185214</v>
      </c>
      <c r="H4177" s="5">
        <f t="shared" si="329"/>
        <v>6.0515124096836139E-5</v>
      </c>
    </row>
    <row r="4178" spans="1:8">
      <c r="A4178" s="3" t="s">
        <v>4222</v>
      </c>
      <c r="B4178" s="1">
        <f t="shared" si="325"/>
        <v>6</v>
      </c>
      <c r="C4178" s="1">
        <f t="shared" si="326"/>
        <v>27344</v>
      </c>
      <c r="D4178" s="1">
        <f t="shared" si="327"/>
        <v>9780520</v>
      </c>
      <c r="F4178" s="1">
        <f t="shared" si="328"/>
        <v>9780037.8589960299</v>
      </c>
      <c r="H4178" s="5">
        <f t="shared" si="329"/>
        <v>4.9296050104703715E-5</v>
      </c>
    </row>
    <row r="4179" spans="1:8">
      <c r="A4179" s="3" t="s">
        <v>4223</v>
      </c>
      <c r="B4179" s="1">
        <f t="shared" si="325"/>
        <v>6</v>
      </c>
      <c r="C4179" s="1">
        <f t="shared" si="326"/>
        <v>27324</v>
      </c>
      <c r="D4179" s="1">
        <f t="shared" si="327"/>
        <v>9785241</v>
      </c>
      <c r="F4179" s="1">
        <f t="shared" si="328"/>
        <v>9784848.1510585453</v>
      </c>
      <c r="H4179" s="5">
        <f t="shared" si="329"/>
        <v>4.0147089014431412E-5</v>
      </c>
    </row>
    <row r="4180" spans="1:8">
      <c r="A4180" s="3" t="s">
        <v>4224</v>
      </c>
      <c r="B4180" s="1">
        <f t="shared" si="325"/>
        <v>6</v>
      </c>
      <c r="C4180" s="1">
        <f t="shared" si="326"/>
        <v>27304</v>
      </c>
      <c r="D4180" s="1">
        <f t="shared" si="327"/>
        <v>9789938</v>
      </c>
      <c r="F4180" s="1">
        <f t="shared" si="328"/>
        <v>9789661.2948797029</v>
      </c>
      <c r="H4180" s="5">
        <f t="shared" si="329"/>
        <v>2.8264236228783963E-5</v>
      </c>
    </row>
    <row r="4181" spans="1:8">
      <c r="A4181" s="3" t="s">
        <v>4225</v>
      </c>
      <c r="B4181" s="1">
        <f t="shared" si="325"/>
        <v>6</v>
      </c>
      <c r="C4181" s="1">
        <f t="shared" si="326"/>
        <v>27284</v>
      </c>
      <c r="D4181" s="1">
        <f t="shared" si="327"/>
        <v>9794636</v>
      </c>
      <c r="F4181" s="1">
        <f t="shared" si="328"/>
        <v>9794477.2942409106</v>
      </c>
      <c r="H4181" s="5">
        <f t="shared" si="329"/>
        <v>1.6203334058503052E-5</v>
      </c>
    </row>
    <row r="4182" spans="1:8">
      <c r="A4182" s="3" t="s">
        <v>4226</v>
      </c>
      <c r="B4182" s="1">
        <f t="shared" si="325"/>
        <v>6</v>
      </c>
      <c r="C4182" s="1">
        <f t="shared" si="326"/>
        <v>27264</v>
      </c>
      <c r="D4182" s="1">
        <f t="shared" si="327"/>
        <v>9799357</v>
      </c>
      <c r="F4182" s="1">
        <f t="shared" si="328"/>
        <v>9799296.1529313568</v>
      </c>
      <c r="H4182" s="5">
        <f t="shared" si="329"/>
        <v>6.2092919610130968E-6</v>
      </c>
    </row>
    <row r="4183" spans="1:8">
      <c r="A4183" s="3" t="s">
        <v>4227</v>
      </c>
      <c r="B4183" s="1">
        <f t="shared" si="325"/>
        <v>6</v>
      </c>
      <c r="C4183" s="1">
        <f t="shared" si="326"/>
        <v>27244</v>
      </c>
      <c r="D4183" s="1">
        <f t="shared" si="327"/>
        <v>9804200</v>
      </c>
      <c r="F4183" s="1">
        <f t="shared" si="328"/>
        <v>9804117.8747480493</v>
      </c>
      <c r="H4183" s="5">
        <f t="shared" si="329"/>
        <v>8.3765378052973331E-6</v>
      </c>
    </row>
    <row r="4184" spans="1:8">
      <c r="A4184" s="3" t="s">
        <v>4228</v>
      </c>
      <c r="B4184" s="1">
        <f t="shared" si="325"/>
        <v>6</v>
      </c>
      <c r="C4184" s="1">
        <f t="shared" si="326"/>
        <v>27224</v>
      </c>
      <c r="D4184" s="1">
        <f t="shared" si="327"/>
        <v>9809156</v>
      </c>
      <c r="F4184" s="1">
        <f t="shared" si="328"/>
        <v>9808942.4634958375</v>
      </c>
      <c r="H4184" s="5">
        <f t="shared" si="329"/>
        <v>2.176910064051132E-5</v>
      </c>
    </row>
    <row r="4185" spans="1:8">
      <c r="A4185" s="3" t="s">
        <v>4229</v>
      </c>
      <c r="B4185" s="1">
        <f t="shared" si="325"/>
        <v>6</v>
      </c>
      <c r="C4185" s="1">
        <f t="shared" si="326"/>
        <v>27204</v>
      </c>
      <c r="D4185" s="1">
        <f t="shared" si="327"/>
        <v>9814086</v>
      </c>
      <c r="F4185" s="1">
        <f t="shared" si="328"/>
        <v>9813769.9229874145</v>
      </c>
      <c r="H4185" s="5">
        <f t="shared" si="329"/>
        <v>3.2206464523082031E-5</v>
      </c>
    </row>
    <row r="4186" spans="1:8">
      <c r="A4186" s="3" t="s">
        <v>4230</v>
      </c>
      <c r="B4186" s="1">
        <f t="shared" si="325"/>
        <v>6</v>
      </c>
      <c r="C4186" s="1">
        <f t="shared" si="326"/>
        <v>27184</v>
      </c>
      <c r="D4186" s="1">
        <f t="shared" si="327"/>
        <v>9819017</v>
      </c>
      <c r="F4186" s="1">
        <f t="shared" si="328"/>
        <v>9818600.2570433486</v>
      </c>
      <c r="H4186" s="5">
        <f t="shared" si="329"/>
        <v>4.2442431523580687E-5</v>
      </c>
    </row>
    <row r="4187" spans="1:8">
      <c r="A4187" s="3" t="s">
        <v>4231</v>
      </c>
      <c r="B4187" s="1">
        <f t="shared" si="325"/>
        <v>6</v>
      </c>
      <c r="C4187" s="1">
        <f t="shared" si="326"/>
        <v>27164</v>
      </c>
      <c r="D4187" s="1">
        <f t="shared" si="327"/>
        <v>9823972</v>
      </c>
      <c r="F4187" s="1">
        <f t="shared" si="328"/>
        <v>9823433.4694921337</v>
      </c>
      <c r="H4187" s="5">
        <f t="shared" si="329"/>
        <v>5.4818001096327757E-5</v>
      </c>
    </row>
    <row r="4188" spans="1:8">
      <c r="A4188" s="3" t="s">
        <v>4232</v>
      </c>
      <c r="B4188" s="1">
        <f t="shared" si="325"/>
        <v>6</v>
      </c>
      <c r="C4188" s="1">
        <f t="shared" si="326"/>
        <v>27144</v>
      </c>
      <c r="D4188" s="1">
        <f t="shared" si="327"/>
        <v>9828903</v>
      </c>
      <c r="F4188" s="1">
        <f t="shared" si="328"/>
        <v>9828269.5641701501</v>
      </c>
      <c r="H4188" s="5">
        <f t="shared" si="329"/>
        <v>6.4446238796935296E-5</v>
      </c>
    </row>
    <row r="4189" spans="1:8">
      <c r="A4189" s="3" t="s">
        <v>4233</v>
      </c>
      <c r="B4189" s="1">
        <f t="shared" si="325"/>
        <v>6</v>
      </c>
      <c r="C4189" s="1">
        <f t="shared" si="326"/>
        <v>27124</v>
      </c>
      <c r="D4189" s="1">
        <f t="shared" si="327"/>
        <v>9833834</v>
      </c>
      <c r="F4189" s="1">
        <f t="shared" si="328"/>
        <v>9833108.5449217502</v>
      </c>
      <c r="H4189" s="5">
        <f t="shared" si="329"/>
        <v>7.3771336617009924E-5</v>
      </c>
    </row>
    <row r="4190" spans="1:8">
      <c r="A4190" s="3" t="s">
        <v>4234</v>
      </c>
      <c r="B4190" s="1">
        <f t="shared" si="325"/>
        <v>6</v>
      </c>
      <c r="C4190" s="1">
        <f t="shared" si="326"/>
        <v>27104</v>
      </c>
      <c r="D4190" s="1">
        <f t="shared" si="327"/>
        <v>9838789</v>
      </c>
      <c r="F4190" s="1">
        <f t="shared" si="328"/>
        <v>9837950.4155992344</v>
      </c>
      <c r="H4190" s="5">
        <f t="shared" si="329"/>
        <v>8.5232481432989137E-5</v>
      </c>
    </row>
    <row r="4191" spans="1:8">
      <c r="A4191" s="3" t="s">
        <v>4235</v>
      </c>
      <c r="B4191" s="1">
        <f t="shared" si="325"/>
        <v>6</v>
      </c>
      <c r="C4191" s="1">
        <f t="shared" si="326"/>
        <v>27084</v>
      </c>
      <c r="D4191" s="1">
        <f t="shared" si="327"/>
        <v>9843720</v>
      </c>
      <c r="F4191" s="1">
        <f t="shared" si="328"/>
        <v>9842795.1800629161</v>
      </c>
      <c r="H4191" s="5">
        <f t="shared" si="329"/>
        <v>9.3950248187054302E-5</v>
      </c>
    </row>
    <row r="4192" spans="1:8">
      <c r="A4192" s="3" t="s">
        <v>4236</v>
      </c>
      <c r="B4192" s="1">
        <f t="shared" si="325"/>
        <v>6</v>
      </c>
      <c r="C4192" s="1">
        <f t="shared" si="326"/>
        <v>27064</v>
      </c>
      <c r="D4192" s="1">
        <f t="shared" si="327"/>
        <v>9848676</v>
      </c>
      <c r="F4192" s="1">
        <f t="shared" si="328"/>
        <v>9847642.8421810977</v>
      </c>
      <c r="H4192" s="5">
        <f t="shared" si="329"/>
        <v>1.0490321936697724E-4</v>
      </c>
    </row>
    <row r="4193" spans="1:8">
      <c r="A4193" s="3" t="s">
        <v>4237</v>
      </c>
      <c r="B4193" s="1">
        <f t="shared" si="325"/>
        <v>6</v>
      </c>
      <c r="C4193" s="1">
        <f t="shared" si="326"/>
        <v>27044</v>
      </c>
      <c r="D4193" s="1">
        <f t="shared" si="327"/>
        <v>9853606</v>
      </c>
      <c r="F4193" s="1">
        <f t="shared" si="328"/>
        <v>9852493.4058301225</v>
      </c>
      <c r="H4193" s="5">
        <f t="shared" si="329"/>
        <v>1.1291238657984392E-4</v>
      </c>
    </row>
    <row r="4194" spans="1:8">
      <c r="A4194" s="3" t="s">
        <v>4238</v>
      </c>
      <c r="B4194" s="1">
        <f t="shared" si="325"/>
        <v>6</v>
      </c>
      <c r="C4194" s="1">
        <f t="shared" si="326"/>
        <v>27024</v>
      </c>
      <c r="D4194" s="1">
        <f t="shared" si="327"/>
        <v>9858537</v>
      </c>
      <c r="F4194" s="1">
        <f t="shared" si="328"/>
        <v>9857346.8748943936</v>
      </c>
      <c r="H4194" s="5">
        <f t="shared" si="329"/>
        <v>1.2072025551117696E-4</v>
      </c>
    </row>
    <row r="4195" spans="1:8">
      <c r="A4195" s="3" t="s">
        <v>4239</v>
      </c>
      <c r="B4195" s="1">
        <f t="shared" si="325"/>
        <v>6</v>
      </c>
      <c r="C4195" s="1">
        <f t="shared" si="326"/>
        <v>27004</v>
      </c>
      <c r="D4195" s="1">
        <f t="shared" si="327"/>
        <v>9863493</v>
      </c>
      <c r="F4195" s="1">
        <f t="shared" si="328"/>
        <v>9862203.2532663941</v>
      </c>
      <c r="H4195" s="5">
        <f t="shared" si="329"/>
        <v>1.3075963389499659E-4</v>
      </c>
    </row>
    <row r="4196" spans="1:8">
      <c r="A4196" s="3" t="s">
        <v>4240</v>
      </c>
      <c r="B4196" s="1">
        <f t="shared" si="325"/>
        <v>6</v>
      </c>
      <c r="C4196" s="1">
        <f t="shared" si="326"/>
        <v>26984</v>
      </c>
      <c r="D4196" s="1">
        <f t="shared" si="327"/>
        <v>9868423</v>
      </c>
      <c r="F4196" s="1">
        <f t="shared" si="328"/>
        <v>9867062.5448467098</v>
      </c>
      <c r="H4196" s="5">
        <f t="shared" si="329"/>
        <v>1.3785942832914461E-4</v>
      </c>
    </row>
    <row r="4197" spans="1:8">
      <c r="A4197" s="3" t="s">
        <v>4241</v>
      </c>
      <c r="B4197" s="1">
        <f t="shared" si="325"/>
        <v>6</v>
      </c>
      <c r="C4197" s="1">
        <f t="shared" si="326"/>
        <v>26964</v>
      </c>
      <c r="D4197" s="1">
        <f t="shared" si="327"/>
        <v>9873379</v>
      </c>
      <c r="F4197" s="1">
        <f t="shared" si="328"/>
        <v>9871924.7535440456</v>
      </c>
      <c r="H4197" s="5">
        <f t="shared" si="329"/>
        <v>1.472896417684754E-4</v>
      </c>
    </row>
    <row r="4198" spans="1:8">
      <c r="A4198" s="3" t="s">
        <v>4242</v>
      </c>
      <c r="B4198" s="1">
        <f t="shared" si="325"/>
        <v>6</v>
      </c>
      <c r="C4198" s="1">
        <f t="shared" si="326"/>
        <v>26944</v>
      </c>
      <c r="D4198" s="1">
        <f t="shared" si="327"/>
        <v>9878310</v>
      </c>
      <c r="F4198" s="1">
        <f t="shared" si="328"/>
        <v>9876789.8832752611</v>
      </c>
      <c r="H4198" s="5">
        <f t="shared" si="329"/>
        <v>1.5388429040380907E-4</v>
      </c>
    </row>
    <row r="4199" spans="1:8">
      <c r="A4199" s="3" t="s">
        <v>4243</v>
      </c>
      <c r="B4199" s="1">
        <f t="shared" si="325"/>
        <v>6</v>
      </c>
      <c r="C4199" s="1">
        <f t="shared" si="326"/>
        <v>26924</v>
      </c>
      <c r="D4199" s="1">
        <f t="shared" si="327"/>
        <v>9883240</v>
      </c>
      <c r="F4199" s="1">
        <f t="shared" si="328"/>
        <v>9881657.9379653949</v>
      </c>
      <c r="H4199" s="5">
        <f t="shared" si="329"/>
        <v>1.6007524198593487E-4</v>
      </c>
    </row>
    <row r="4200" spans="1:8">
      <c r="A4200" s="3" t="s">
        <v>4244</v>
      </c>
      <c r="B4200" s="1">
        <f t="shared" si="325"/>
        <v>6</v>
      </c>
      <c r="C4200" s="1">
        <f t="shared" si="326"/>
        <v>26904</v>
      </c>
      <c r="D4200" s="1">
        <f t="shared" si="327"/>
        <v>9888196</v>
      </c>
      <c r="F4200" s="1">
        <f t="shared" si="328"/>
        <v>9886528.9215476587</v>
      </c>
      <c r="H4200" s="5">
        <f t="shared" si="329"/>
        <v>1.6859277995109103E-4</v>
      </c>
    </row>
    <row r="4201" spans="1:8">
      <c r="A4201" s="3" t="s">
        <v>4245</v>
      </c>
      <c r="B4201" s="1">
        <f t="shared" si="325"/>
        <v>6</v>
      </c>
      <c r="C4201" s="1">
        <f t="shared" si="326"/>
        <v>26884</v>
      </c>
      <c r="D4201" s="1">
        <f t="shared" si="327"/>
        <v>9893126</v>
      </c>
      <c r="F4201" s="1">
        <f t="shared" si="328"/>
        <v>9891402.8379634954</v>
      </c>
      <c r="H4201" s="5">
        <f t="shared" si="329"/>
        <v>1.7417771051380488E-4</v>
      </c>
    </row>
    <row r="4202" spans="1:8">
      <c r="A4202" s="3" t="s">
        <v>4246</v>
      </c>
      <c r="B4202" s="1">
        <f t="shared" si="325"/>
        <v>6</v>
      </c>
      <c r="C4202" s="1">
        <f t="shared" si="326"/>
        <v>26864</v>
      </c>
      <c r="D4202" s="1">
        <f t="shared" si="327"/>
        <v>9898057</v>
      </c>
      <c r="F4202" s="1">
        <f t="shared" si="328"/>
        <v>9896279.6911625955</v>
      </c>
      <c r="H4202" s="5">
        <f t="shared" si="329"/>
        <v>1.795613863816378E-4</v>
      </c>
    </row>
    <row r="4203" spans="1:8">
      <c r="A4203" s="3" t="s">
        <v>4247</v>
      </c>
      <c r="B4203" s="1">
        <f t="shared" si="325"/>
        <v>6</v>
      </c>
      <c r="C4203" s="1">
        <f t="shared" si="326"/>
        <v>26844</v>
      </c>
      <c r="D4203" s="1">
        <f t="shared" si="327"/>
        <v>9903013</v>
      </c>
      <c r="F4203" s="1">
        <f t="shared" si="328"/>
        <v>9901159.4851029012</v>
      </c>
      <c r="H4203" s="5">
        <f t="shared" si="329"/>
        <v>1.871667640039213E-4</v>
      </c>
    </row>
    <row r="4204" spans="1:8">
      <c r="A4204" s="3" t="s">
        <v>4248</v>
      </c>
      <c r="B4204" s="1">
        <f t="shared" si="325"/>
        <v>6</v>
      </c>
      <c r="C4204" s="1">
        <f t="shared" si="326"/>
        <v>26824</v>
      </c>
      <c r="D4204" s="1">
        <f t="shared" si="327"/>
        <v>9907943</v>
      </c>
      <c r="F4204" s="1">
        <f t="shared" si="328"/>
        <v>9906042.2237506434</v>
      </c>
      <c r="H4204" s="5">
        <f t="shared" si="329"/>
        <v>1.9184368030342603E-4</v>
      </c>
    </row>
    <row r="4205" spans="1:8">
      <c r="A4205" s="3" t="s">
        <v>4249</v>
      </c>
      <c r="B4205" s="1">
        <f t="shared" si="325"/>
        <v>6</v>
      </c>
      <c r="C4205" s="1">
        <f t="shared" si="326"/>
        <v>26804</v>
      </c>
      <c r="D4205" s="1">
        <f t="shared" si="327"/>
        <v>9912899</v>
      </c>
      <c r="F4205" s="1">
        <f t="shared" si="328"/>
        <v>9910927.911080379</v>
      </c>
      <c r="H4205" s="5">
        <f t="shared" si="329"/>
        <v>1.9884081534785747E-4</v>
      </c>
    </row>
    <row r="4206" spans="1:8">
      <c r="A4206" s="3" t="s">
        <v>4250</v>
      </c>
      <c r="B4206" s="1">
        <f t="shared" si="325"/>
        <v>6</v>
      </c>
      <c r="C4206" s="1">
        <f t="shared" si="326"/>
        <v>26784</v>
      </c>
      <c r="D4206" s="1">
        <f t="shared" si="327"/>
        <v>9917830</v>
      </c>
      <c r="F4206" s="1">
        <f t="shared" si="328"/>
        <v>9915816.5510749817</v>
      </c>
      <c r="H4206" s="5">
        <f t="shared" si="329"/>
        <v>2.0301305073975966E-4</v>
      </c>
    </row>
    <row r="4207" spans="1:8">
      <c r="A4207" s="3" t="s">
        <v>4251</v>
      </c>
      <c r="B4207" s="1">
        <f t="shared" si="325"/>
        <v>6</v>
      </c>
      <c r="C4207" s="1">
        <f t="shared" si="326"/>
        <v>26764</v>
      </c>
      <c r="D4207" s="1">
        <f t="shared" si="327"/>
        <v>9922760</v>
      </c>
      <c r="F4207" s="1">
        <f t="shared" si="328"/>
        <v>9920708.1477256902</v>
      </c>
      <c r="H4207" s="5">
        <f t="shared" si="329"/>
        <v>2.0678241480292215E-4</v>
      </c>
    </row>
    <row r="4208" spans="1:8">
      <c r="A4208" s="3" t="s">
        <v>4252</v>
      </c>
      <c r="B4208" s="1">
        <f t="shared" si="325"/>
        <v>6</v>
      </c>
      <c r="C4208" s="1">
        <f t="shared" si="326"/>
        <v>26744</v>
      </c>
      <c r="D4208" s="1">
        <f t="shared" si="327"/>
        <v>9927716</v>
      </c>
      <c r="F4208" s="1">
        <f t="shared" si="328"/>
        <v>9925602.7050321382</v>
      </c>
      <c r="H4208" s="5">
        <f t="shared" si="329"/>
        <v>2.1286819323415839E-4</v>
      </c>
    </row>
    <row r="4209" spans="1:8">
      <c r="A4209" s="3" t="s">
        <v>4253</v>
      </c>
      <c r="B4209" s="1">
        <f t="shared" si="325"/>
        <v>6</v>
      </c>
      <c r="C4209" s="1">
        <f t="shared" si="326"/>
        <v>26724</v>
      </c>
      <c r="D4209" s="1">
        <f t="shared" si="327"/>
        <v>9932647</v>
      </c>
      <c r="F4209" s="1">
        <f t="shared" si="328"/>
        <v>9930500.227002345</v>
      </c>
      <c r="H4209" s="5">
        <f t="shared" si="329"/>
        <v>2.1613302049846073E-4</v>
      </c>
    </row>
    <row r="4210" spans="1:8">
      <c r="A4210" s="3" t="s">
        <v>4254</v>
      </c>
      <c r="B4210" s="1">
        <f t="shared" si="325"/>
        <v>6</v>
      </c>
      <c r="C4210" s="1">
        <f t="shared" si="326"/>
        <v>26704</v>
      </c>
      <c r="D4210" s="1">
        <f t="shared" si="327"/>
        <v>9937602</v>
      </c>
      <c r="F4210" s="1">
        <f t="shared" si="328"/>
        <v>9935400.7176527735</v>
      </c>
      <c r="H4210" s="5">
        <f t="shared" si="329"/>
        <v>2.2151041541274398E-4</v>
      </c>
    </row>
    <row r="4211" spans="1:8">
      <c r="A4211" s="3" t="s">
        <v>4255</v>
      </c>
      <c r="B4211" s="1">
        <f t="shared" si="325"/>
        <v>6</v>
      </c>
      <c r="C4211" s="1">
        <f t="shared" si="326"/>
        <v>26684</v>
      </c>
      <c r="D4211" s="1">
        <f t="shared" si="327"/>
        <v>9942533</v>
      </c>
      <c r="F4211" s="1">
        <f t="shared" si="328"/>
        <v>9940304.1810083408</v>
      </c>
      <c r="H4211" s="5">
        <f t="shared" si="329"/>
        <v>2.2417013769621979E-4</v>
      </c>
    </row>
    <row r="4212" spans="1:8">
      <c r="A4212" s="3" t="s">
        <v>4256</v>
      </c>
      <c r="B4212" s="1">
        <f t="shared" si="325"/>
        <v>6</v>
      </c>
      <c r="C4212" s="1">
        <f t="shared" si="326"/>
        <v>26664</v>
      </c>
      <c r="D4212" s="1">
        <f t="shared" si="327"/>
        <v>9947464</v>
      </c>
      <c r="F4212" s="1">
        <f t="shared" si="328"/>
        <v>9945210.6211024337</v>
      </c>
      <c r="H4212" s="5">
        <f t="shared" si="329"/>
        <v>2.2652797713732347E-4</v>
      </c>
    </row>
    <row r="4213" spans="1:8">
      <c r="A4213" s="3" t="s">
        <v>4257</v>
      </c>
      <c r="B4213" s="1">
        <f t="shared" si="325"/>
        <v>6</v>
      </c>
      <c r="C4213" s="1">
        <f t="shared" si="326"/>
        <v>26644</v>
      </c>
      <c r="D4213" s="1">
        <f t="shared" si="327"/>
        <v>9952419</v>
      </c>
      <c r="F4213" s="1">
        <f t="shared" si="328"/>
        <v>9950120.0419769567</v>
      </c>
      <c r="H4213" s="5">
        <f t="shared" si="329"/>
        <v>2.3099489913390396E-4</v>
      </c>
    </row>
    <row r="4214" spans="1:8">
      <c r="A4214" s="3" t="s">
        <v>4258</v>
      </c>
      <c r="B4214" s="1">
        <f t="shared" si="325"/>
        <v>6</v>
      </c>
      <c r="C4214" s="1">
        <f t="shared" si="326"/>
        <v>26624</v>
      </c>
      <c r="D4214" s="1">
        <f t="shared" si="327"/>
        <v>9957350</v>
      </c>
      <c r="F4214" s="1">
        <f t="shared" si="328"/>
        <v>9955032.4476823304</v>
      </c>
      <c r="H4214" s="5">
        <f t="shared" si="329"/>
        <v>2.327479015671454E-4</v>
      </c>
    </row>
    <row r="4215" spans="1:8">
      <c r="A4215" s="3" t="s">
        <v>4259</v>
      </c>
      <c r="B4215" s="1">
        <f t="shared" si="325"/>
        <v>6</v>
      </c>
      <c r="C4215" s="1">
        <f t="shared" si="326"/>
        <v>26604</v>
      </c>
      <c r="D4215" s="1">
        <f t="shared" si="327"/>
        <v>9962280</v>
      </c>
      <c r="F4215" s="1">
        <f t="shared" si="328"/>
        <v>9959947.842277525</v>
      </c>
      <c r="H4215" s="5">
        <f t="shared" si="329"/>
        <v>2.3409879289429801E-4</v>
      </c>
    </row>
    <row r="4216" spans="1:8">
      <c r="A4216" s="3" t="s">
        <v>4260</v>
      </c>
      <c r="B4216" s="1">
        <f t="shared" si="325"/>
        <v>6</v>
      </c>
      <c r="C4216" s="1">
        <f t="shared" si="326"/>
        <v>26584</v>
      </c>
      <c r="D4216" s="1">
        <f t="shared" si="327"/>
        <v>9967236</v>
      </c>
      <c r="F4216" s="1">
        <f t="shared" si="328"/>
        <v>9964866.2298300993</v>
      </c>
      <c r="H4216" s="5">
        <f t="shared" si="329"/>
        <v>2.3775600075093338E-4</v>
      </c>
    </row>
    <row r="4217" spans="1:8">
      <c r="A4217" s="3" t="s">
        <v>4261</v>
      </c>
      <c r="B4217" s="1">
        <f t="shared" si="325"/>
        <v>6</v>
      </c>
      <c r="C4217" s="1">
        <f t="shared" si="326"/>
        <v>26564</v>
      </c>
      <c r="D4217" s="1">
        <f t="shared" si="327"/>
        <v>9972167</v>
      </c>
      <c r="F4217" s="1">
        <f t="shared" si="328"/>
        <v>9969787.6144162007</v>
      </c>
      <c r="H4217" s="5">
        <f t="shared" si="329"/>
        <v>2.3860266116675869E-4</v>
      </c>
    </row>
    <row r="4218" spans="1:8">
      <c r="A4218" s="3" t="s">
        <v>4262</v>
      </c>
      <c r="B4218" s="1">
        <f t="shared" si="325"/>
        <v>6</v>
      </c>
      <c r="C4218" s="1">
        <f t="shared" si="326"/>
        <v>26544</v>
      </c>
      <c r="D4218" s="1">
        <f t="shared" si="327"/>
        <v>9977122</v>
      </c>
      <c r="F4218" s="1">
        <f t="shared" si="328"/>
        <v>9974712.0001206063</v>
      </c>
      <c r="H4218" s="5">
        <f t="shared" si="329"/>
        <v>2.4155261200511796E-4</v>
      </c>
    </row>
    <row r="4219" spans="1:8">
      <c r="A4219" s="3" t="s">
        <v>4263</v>
      </c>
      <c r="B4219" s="1">
        <f t="shared" si="325"/>
        <v>6</v>
      </c>
      <c r="C4219" s="1">
        <f t="shared" si="326"/>
        <v>26524</v>
      </c>
      <c r="D4219" s="1">
        <f t="shared" si="327"/>
        <v>9982053</v>
      </c>
      <c r="F4219" s="1">
        <f t="shared" si="328"/>
        <v>9979639.3910367433</v>
      </c>
      <c r="H4219" s="5">
        <f t="shared" si="329"/>
        <v>2.4179484553495177E-4</v>
      </c>
    </row>
    <row r="4220" spans="1:8">
      <c r="A4220" s="3" t="s">
        <v>4264</v>
      </c>
      <c r="B4220" s="1">
        <f t="shared" si="325"/>
        <v>6</v>
      </c>
      <c r="C4220" s="1">
        <f t="shared" si="326"/>
        <v>26504</v>
      </c>
      <c r="D4220" s="1">
        <f t="shared" si="327"/>
        <v>9986984</v>
      </c>
      <c r="F4220" s="1">
        <f t="shared" si="328"/>
        <v>9984569.7912667189</v>
      </c>
      <c r="H4220" s="5">
        <f t="shared" si="329"/>
        <v>2.4173551627609704E-4</v>
      </c>
    </row>
    <row r="4221" spans="1:8">
      <c r="A4221" s="3" t="s">
        <v>4265</v>
      </c>
      <c r="B4221" s="1">
        <f t="shared" si="325"/>
        <v>6</v>
      </c>
      <c r="C4221" s="1">
        <f t="shared" si="326"/>
        <v>26484</v>
      </c>
      <c r="D4221" s="1">
        <f t="shared" si="327"/>
        <v>9991939</v>
      </c>
      <c r="F4221" s="1">
        <f t="shared" si="328"/>
        <v>9989503.2049213275</v>
      </c>
      <c r="H4221" s="5">
        <f t="shared" si="329"/>
        <v>2.4377601571351352E-4</v>
      </c>
    </row>
    <row r="4222" spans="1:8">
      <c r="A4222" s="3" t="s">
        <v>4266</v>
      </c>
      <c r="B4222" s="1">
        <f t="shared" si="325"/>
        <v>6</v>
      </c>
      <c r="C4222" s="1">
        <f t="shared" si="326"/>
        <v>26464</v>
      </c>
      <c r="D4222" s="1">
        <f t="shared" si="327"/>
        <v>9996870</v>
      </c>
      <c r="F4222" s="1">
        <f t="shared" si="328"/>
        <v>9994439.636120107</v>
      </c>
      <c r="H4222" s="5">
        <f t="shared" si="329"/>
        <v>2.4311248219622492E-4</v>
      </c>
    </row>
    <row r="4223" spans="1:8">
      <c r="A4223" s="3" t="s">
        <v>4267</v>
      </c>
      <c r="B4223" s="1">
        <f t="shared" si="325"/>
        <v>6</v>
      </c>
      <c r="C4223" s="1">
        <f t="shared" si="326"/>
        <v>26444</v>
      </c>
      <c r="D4223" s="1">
        <f t="shared" si="327"/>
        <v>10001826</v>
      </c>
      <c r="F4223" s="1">
        <f t="shared" si="328"/>
        <v>9999379.0889913291</v>
      </c>
      <c r="H4223" s="5">
        <f t="shared" si="329"/>
        <v>2.4464642842926142E-4</v>
      </c>
    </row>
    <row r="4224" spans="1:8">
      <c r="A4224" s="3" t="s">
        <v>4268</v>
      </c>
      <c r="B4224" s="1">
        <f t="shared" si="325"/>
        <v>6</v>
      </c>
      <c r="C4224" s="1">
        <f t="shared" si="326"/>
        <v>26424</v>
      </c>
      <c r="D4224" s="1">
        <f t="shared" si="327"/>
        <v>10006756</v>
      </c>
      <c r="F4224" s="1">
        <f t="shared" si="328"/>
        <v>10004321.567672042</v>
      </c>
      <c r="H4224" s="5">
        <f t="shared" si="329"/>
        <v>2.4327887358878579E-4</v>
      </c>
    </row>
    <row r="4225" spans="1:8">
      <c r="A4225" s="3" t="s">
        <v>4269</v>
      </c>
      <c r="B4225" s="1">
        <f t="shared" si="325"/>
        <v>6</v>
      </c>
      <c r="C4225" s="1">
        <f t="shared" si="326"/>
        <v>26404</v>
      </c>
      <c r="D4225" s="1">
        <f t="shared" si="327"/>
        <v>10011687</v>
      </c>
      <c r="F4225" s="1">
        <f t="shared" si="328"/>
        <v>10009267.076308109</v>
      </c>
      <c r="H4225" s="5">
        <f t="shared" si="329"/>
        <v>2.4170988284902772E-4</v>
      </c>
    </row>
    <row r="4226" spans="1:8">
      <c r="A4226" s="3" t="s">
        <v>4270</v>
      </c>
      <c r="B4226" s="1">
        <f t="shared" si="325"/>
        <v>6</v>
      </c>
      <c r="C4226" s="1">
        <f t="shared" si="326"/>
        <v>26384</v>
      </c>
      <c r="D4226" s="1">
        <f t="shared" si="327"/>
        <v>10016643</v>
      </c>
      <c r="F4226" s="1">
        <f t="shared" si="328"/>
        <v>10014215.619054204</v>
      </c>
      <c r="H4226" s="5">
        <f t="shared" si="329"/>
        <v>2.4233477681056886E-4</v>
      </c>
    </row>
    <row r="4227" spans="1:8">
      <c r="A4227" s="3" t="s">
        <v>4271</v>
      </c>
      <c r="B4227" s="1">
        <f t="shared" si="325"/>
        <v>6</v>
      </c>
      <c r="C4227" s="1">
        <f t="shared" si="326"/>
        <v>26364</v>
      </c>
      <c r="D4227" s="1">
        <f t="shared" si="327"/>
        <v>10021573</v>
      </c>
      <c r="F4227" s="1">
        <f t="shared" si="328"/>
        <v>10019167.200073864</v>
      </c>
      <c r="H4227" s="5">
        <f t="shared" si="329"/>
        <v>2.4006210663093399E-4</v>
      </c>
    </row>
    <row r="4228" spans="1:8">
      <c r="A4228" s="3" t="s">
        <v>4272</v>
      </c>
      <c r="B4228" s="1">
        <f t="shared" ref="B4228:B4291" si="330">IF(ISERROR(SEARCH(" ",A4228)), 0, SEARCH(" ",A4228))</f>
        <v>6</v>
      </c>
      <c r="C4228" s="1">
        <f t="shared" ref="C4228:C4291" si="331">IF(0=B4228,-1,LEFT(A4228,B4228-1)+0)</f>
        <v>26344</v>
      </c>
      <c r="D4228" s="1">
        <f t="shared" ref="D4228:D4291" si="332">IF(B4228=0,-1,RIGHT(A4228,LEN(A4228)-B4228)+0)</f>
        <v>10026504</v>
      </c>
      <c r="F4228" s="1">
        <f t="shared" ref="F4228:F4291" si="333">IF(C4228&lt;0,443300000,44330*(1-POWER(C4228/$A$1,1/5.255))*1000)</f>
        <v>10024121.823539488</v>
      </c>
      <c r="H4228" s="5">
        <f t="shared" ref="H4228:H4291" si="334">IF(D4228&gt;0,ABS((F4228-D4228)/D4228),0)</f>
        <v>2.3758794296715809E-4</v>
      </c>
    </row>
    <row r="4229" spans="1:8">
      <c r="A4229" s="3" t="s">
        <v>4273</v>
      </c>
      <c r="B4229" s="1">
        <f t="shared" si="330"/>
        <v>6</v>
      </c>
      <c r="C4229" s="1">
        <f t="shared" si="331"/>
        <v>26324</v>
      </c>
      <c r="D4229" s="1">
        <f t="shared" si="332"/>
        <v>10031460</v>
      </c>
      <c r="F4229" s="1">
        <f t="shared" si="333"/>
        <v>10029079.4936324</v>
      </c>
      <c r="H4229" s="5">
        <f t="shared" si="334"/>
        <v>2.3730407813016166E-4</v>
      </c>
    </row>
    <row r="4230" spans="1:8">
      <c r="A4230" s="3" t="s">
        <v>4274</v>
      </c>
      <c r="B4230" s="1">
        <f t="shared" si="330"/>
        <v>6</v>
      </c>
      <c r="C4230" s="1">
        <f t="shared" si="331"/>
        <v>26304</v>
      </c>
      <c r="D4230" s="1">
        <f t="shared" si="332"/>
        <v>10036390</v>
      </c>
      <c r="F4230" s="1">
        <f t="shared" si="333"/>
        <v>10034040.21454283</v>
      </c>
      <c r="H4230" s="5">
        <f t="shared" si="334"/>
        <v>2.341265591681508E-4</v>
      </c>
    </row>
    <row r="4231" spans="1:8">
      <c r="A4231" s="3" t="s">
        <v>4275</v>
      </c>
      <c r="B4231" s="1">
        <f t="shared" si="330"/>
        <v>6</v>
      </c>
      <c r="C4231" s="1">
        <f t="shared" si="331"/>
        <v>26284</v>
      </c>
      <c r="D4231" s="1">
        <f t="shared" si="332"/>
        <v>10041346</v>
      </c>
      <c r="F4231" s="1">
        <f t="shared" si="333"/>
        <v>10039003.990469981</v>
      </c>
      <c r="H4231" s="5">
        <f t="shared" si="334"/>
        <v>2.3323661290219609E-4</v>
      </c>
    </row>
    <row r="4232" spans="1:8">
      <c r="A4232" s="3" t="s">
        <v>4276</v>
      </c>
      <c r="B4232" s="1">
        <f t="shared" si="330"/>
        <v>6</v>
      </c>
      <c r="C4232" s="1">
        <f t="shared" si="331"/>
        <v>26264</v>
      </c>
      <c r="D4232" s="1">
        <f t="shared" si="332"/>
        <v>10046276</v>
      </c>
      <c r="F4232" s="1">
        <f t="shared" si="333"/>
        <v>10043970.825622015</v>
      </c>
      <c r="H4232" s="5">
        <f t="shared" si="334"/>
        <v>2.2945560902221863E-4</v>
      </c>
    </row>
    <row r="4233" spans="1:8">
      <c r="A4233" s="3" t="s">
        <v>4277</v>
      </c>
      <c r="B4233" s="1">
        <f t="shared" si="330"/>
        <v>6</v>
      </c>
      <c r="C4233" s="1">
        <f t="shared" si="331"/>
        <v>26244</v>
      </c>
      <c r="D4233" s="1">
        <f t="shared" si="332"/>
        <v>10051207</v>
      </c>
      <c r="F4233" s="1">
        <f t="shared" si="333"/>
        <v>10048940.724216131</v>
      </c>
      <c r="H4233" s="5">
        <f t="shared" si="334"/>
        <v>2.2547299880188584E-4</v>
      </c>
    </row>
    <row r="4234" spans="1:8">
      <c r="A4234" s="3" t="s">
        <v>4278</v>
      </c>
      <c r="B4234" s="1">
        <f t="shared" si="330"/>
        <v>6</v>
      </c>
      <c r="C4234" s="1">
        <f t="shared" si="331"/>
        <v>26224</v>
      </c>
      <c r="D4234" s="1">
        <f t="shared" si="332"/>
        <v>10056163</v>
      </c>
      <c r="F4234" s="1">
        <f t="shared" si="333"/>
        <v>10053913.69047853</v>
      </c>
      <c r="H4234" s="5">
        <f t="shared" si="334"/>
        <v>2.2367472777342799E-4</v>
      </c>
    </row>
    <row r="4235" spans="1:8">
      <c r="A4235" s="3" t="s">
        <v>4279</v>
      </c>
      <c r="B4235" s="1">
        <f t="shared" si="330"/>
        <v>6</v>
      </c>
      <c r="C4235" s="1">
        <f t="shared" si="331"/>
        <v>26204</v>
      </c>
      <c r="D4235" s="1">
        <f t="shared" si="332"/>
        <v>10061093</v>
      </c>
      <c r="F4235" s="1">
        <f t="shared" si="333"/>
        <v>10058889.72864449</v>
      </c>
      <c r="H4235" s="5">
        <f t="shared" si="334"/>
        <v>2.1898926443774628E-4</v>
      </c>
    </row>
    <row r="4236" spans="1:8">
      <c r="A4236" s="3" t="s">
        <v>4280</v>
      </c>
      <c r="B4236" s="1">
        <f t="shared" si="330"/>
        <v>6</v>
      </c>
      <c r="C4236" s="1">
        <f t="shared" si="331"/>
        <v>26184</v>
      </c>
      <c r="D4236" s="1">
        <f t="shared" si="332"/>
        <v>10066049</v>
      </c>
      <c r="F4236" s="1">
        <f t="shared" si="333"/>
        <v>10063868.842958368</v>
      </c>
      <c r="H4236" s="5">
        <f t="shared" si="334"/>
        <v>2.1658518070313774E-4</v>
      </c>
    </row>
    <row r="4237" spans="1:8">
      <c r="A4237" s="3" t="s">
        <v>4281</v>
      </c>
      <c r="B4237" s="1">
        <f t="shared" si="330"/>
        <v>6</v>
      </c>
      <c r="C4237" s="1">
        <f t="shared" si="331"/>
        <v>26164</v>
      </c>
      <c r="D4237" s="1">
        <f t="shared" si="332"/>
        <v>10070980</v>
      </c>
      <c r="F4237" s="1">
        <f t="shared" si="333"/>
        <v>10068851.037673637</v>
      </c>
      <c r="H4237" s="5">
        <f t="shared" si="334"/>
        <v>2.1139574563376444E-4</v>
      </c>
    </row>
    <row r="4238" spans="1:8">
      <c r="A4238" s="3" t="s">
        <v>4282</v>
      </c>
      <c r="B4238" s="1">
        <f t="shared" si="330"/>
        <v>6</v>
      </c>
      <c r="C4238" s="1">
        <f t="shared" si="331"/>
        <v>26144</v>
      </c>
      <c r="D4238" s="1">
        <f t="shared" si="332"/>
        <v>10075910</v>
      </c>
      <c r="F4238" s="1">
        <f t="shared" si="333"/>
        <v>10073836.31705291</v>
      </c>
      <c r="H4238" s="5">
        <f t="shared" si="334"/>
        <v>2.0580602120204484E-4</v>
      </c>
    </row>
    <row r="4239" spans="1:8">
      <c r="A4239" s="3" t="s">
        <v>4283</v>
      </c>
      <c r="B4239" s="1">
        <f t="shared" si="330"/>
        <v>6</v>
      </c>
      <c r="C4239" s="1">
        <f t="shared" si="331"/>
        <v>26124</v>
      </c>
      <c r="D4239" s="1">
        <f t="shared" si="332"/>
        <v>10080866</v>
      </c>
      <c r="F4239" s="1">
        <f t="shared" si="333"/>
        <v>10078824.685367946</v>
      </c>
      <c r="H4239" s="5">
        <f t="shared" si="334"/>
        <v>2.024939754237799E-4</v>
      </c>
    </row>
    <row r="4240" spans="1:8">
      <c r="A4240" s="3" t="s">
        <v>4284</v>
      </c>
      <c r="B4240" s="1">
        <f t="shared" si="330"/>
        <v>6</v>
      </c>
      <c r="C4240" s="1">
        <f t="shared" si="331"/>
        <v>26104</v>
      </c>
      <c r="D4240" s="1">
        <f t="shared" si="332"/>
        <v>10085797</v>
      </c>
      <c r="F4240" s="1">
        <f t="shared" si="333"/>
        <v>10083816.146899723</v>
      </c>
      <c r="H4240" s="5">
        <f t="shared" si="334"/>
        <v>1.9640025476196709E-4</v>
      </c>
    </row>
    <row r="4241" spans="1:8">
      <c r="A4241" s="3" t="s">
        <v>4285</v>
      </c>
      <c r="B4241" s="1">
        <f t="shared" si="330"/>
        <v>6</v>
      </c>
      <c r="C4241" s="1">
        <f t="shared" si="331"/>
        <v>26084</v>
      </c>
      <c r="D4241" s="1">
        <f t="shared" si="332"/>
        <v>10090727</v>
      </c>
      <c r="F4241" s="1">
        <f t="shared" si="333"/>
        <v>10088810.705938417</v>
      </c>
      <c r="H4241" s="5">
        <f t="shared" si="334"/>
        <v>1.8990644198208271E-4</v>
      </c>
    </row>
    <row r="4242" spans="1:8">
      <c r="A4242" s="3" t="s">
        <v>4286</v>
      </c>
      <c r="B4242" s="1">
        <f t="shared" si="330"/>
        <v>6</v>
      </c>
      <c r="C4242" s="1">
        <f t="shared" si="331"/>
        <v>26064</v>
      </c>
      <c r="D4242" s="1">
        <f t="shared" si="332"/>
        <v>10095683</v>
      </c>
      <c r="F4242" s="1">
        <f t="shared" si="333"/>
        <v>10093808.366783466</v>
      </c>
      <c r="H4242" s="5">
        <f t="shared" si="334"/>
        <v>1.8568661640166494E-4</v>
      </c>
    </row>
    <row r="4243" spans="1:8">
      <c r="A4243" s="3" t="s">
        <v>4287</v>
      </c>
      <c r="B4243" s="1">
        <f t="shared" si="330"/>
        <v>6</v>
      </c>
      <c r="C4243" s="1">
        <f t="shared" si="331"/>
        <v>26044</v>
      </c>
      <c r="D4243" s="1">
        <f t="shared" si="332"/>
        <v>10100614</v>
      </c>
      <c r="F4243" s="1">
        <f t="shared" si="333"/>
        <v>10098809.133743564</v>
      </c>
      <c r="H4243" s="5">
        <f t="shared" si="334"/>
        <v>1.7868876648848605E-4</v>
      </c>
    </row>
    <row r="4244" spans="1:8">
      <c r="A4244" s="3" t="s">
        <v>4288</v>
      </c>
      <c r="B4244" s="1">
        <f t="shared" si="330"/>
        <v>6</v>
      </c>
      <c r="C4244" s="1">
        <f t="shared" si="331"/>
        <v>26024</v>
      </c>
      <c r="D4244" s="1">
        <f t="shared" si="332"/>
        <v>10105569</v>
      </c>
      <c r="F4244" s="1">
        <f t="shared" si="333"/>
        <v>10103813.011136714</v>
      </c>
      <c r="H4244" s="5">
        <f t="shared" si="334"/>
        <v>1.7376447217228746E-4</v>
      </c>
    </row>
    <row r="4245" spans="1:8">
      <c r="A4245" s="3" t="s">
        <v>4289</v>
      </c>
      <c r="B4245" s="1">
        <f t="shared" si="330"/>
        <v>6</v>
      </c>
      <c r="C4245" s="1">
        <f t="shared" si="331"/>
        <v>26004</v>
      </c>
      <c r="D4245" s="1">
        <f t="shared" si="332"/>
        <v>10110500</v>
      </c>
      <c r="F4245" s="1">
        <f t="shared" si="333"/>
        <v>10108820.003290245</v>
      </c>
      <c r="H4245" s="5">
        <f t="shared" si="334"/>
        <v>1.661635635977143E-4</v>
      </c>
    </row>
    <row r="4246" spans="1:8">
      <c r="A4246" s="3" t="s">
        <v>4290</v>
      </c>
      <c r="B4246" s="1">
        <f t="shared" si="330"/>
        <v>6</v>
      </c>
      <c r="C4246" s="1">
        <f t="shared" si="331"/>
        <v>25984</v>
      </c>
      <c r="D4246" s="1">
        <f t="shared" si="332"/>
        <v>10115430</v>
      </c>
      <c r="F4246" s="1">
        <f t="shared" si="333"/>
        <v>10113830.114540841</v>
      </c>
      <c r="H4246" s="5">
        <f t="shared" si="334"/>
        <v>1.5816287188568054E-4</v>
      </c>
    </row>
    <row r="4247" spans="1:8">
      <c r="A4247" s="3" t="s">
        <v>4291</v>
      </c>
      <c r="B4247" s="1">
        <f t="shared" si="330"/>
        <v>6</v>
      </c>
      <c r="C4247" s="1">
        <f t="shared" si="331"/>
        <v>25964</v>
      </c>
      <c r="D4247" s="1">
        <f t="shared" si="332"/>
        <v>10120386</v>
      </c>
      <c r="F4247" s="1">
        <f t="shared" si="333"/>
        <v>10118843.349234559</v>
      </c>
      <c r="H4247" s="5">
        <f t="shared" si="334"/>
        <v>1.5243003235660755E-4</v>
      </c>
    </row>
    <row r="4248" spans="1:8">
      <c r="A4248" s="3" t="s">
        <v>4292</v>
      </c>
      <c r="B4248" s="1">
        <f t="shared" si="330"/>
        <v>6</v>
      </c>
      <c r="C4248" s="1">
        <f t="shared" si="331"/>
        <v>25944</v>
      </c>
      <c r="D4248" s="1">
        <f t="shared" si="332"/>
        <v>10125317</v>
      </c>
      <c r="F4248" s="1">
        <f t="shared" si="333"/>
        <v>10123859.711726882</v>
      </c>
      <c r="H4248" s="5">
        <f t="shared" si="334"/>
        <v>1.4392519988445164E-4</v>
      </c>
    </row>
    <row r="4249" spans="1:8">
      <c r="A4249" s="3" t="s">
        <v>4293</v>
      </c>
      <c r="B4249" s="1">
        <f t="shared" si="330"/>
        <v>6</v>
      </c>
      <c r="C4249" s="1">
        <f t="shared" si="331"/>
        <v>25924</v>
      </c>
      <c r="D4249" s="1">
        <f t="shared" si="332"/>
        <v>10130272</v>
      </c>
      <c r="F4249" s="1">
        <f t="shared" si="333"/>
        <v>10128879.206382709</v>
      </c>
      <c r="H4249" s="5">
        <f t="shared" si="334"/>
        <v>1.3748827447983392E-4</v>
      </c>
    </row>
    <row r="4250" spans="1:8">
      <c r="A4250" s="3" t="s">
        <v>4294</v>
      </c>
      <c r="B4250" s="1">
        <f t="shared" si="330"/>
        <v>6</v>
      </c>
      <c r="C4250" s="1">
        <f t="shared" si="331"/>
        <v>25904</v>
      </c>
      <c r="D4250" s="1">
        <f t="shared" si="332"/>
        <v>10135203</v>
      </c>
      <c r="F4250" s="1">
        <f t="shared" si="333"/>
        <v>10133901.837576425</v>
      </c>
      <c r="H4250" s="5">
        <f t="shared" si="334"/>
        <v>1.283804994902714E-4</v>
      </c>
    </row>
    <row r="4251" spans="1:8">
      <c r="A4251" s="3" t="s">
        <v>4295</v>
      </c>
      <c r="B4251" s="1">
        <f t="shared" si="330"/>
        <v>6</v>
      </c>
      <c r="C4251" s="1">
        <f t="shared" si="331"/>
        <v>25884</v>
      </c>
      <c r="D4251" s="1">
        <f t="shared" si="332"/>
        <v>10140134</v>
      </c>
      <c r="F4251" s="1">
        <f t="shared" si="333"/>
        <v>10138927.609691886</v>
      </c>
      <c r="H4251" s="5">
        <f t="shared" si="334"/>
        <v>1.1897183095546555E-4</v>
      </c>
    </row>
    <row r="4252" spans="1:8">
      <c r="A4252" s="3" t="s">
        <v>4296</v>
      </c>
      <c r="B4252" s="1">
        <f t="shared" si="330"/>
        <v>6</v>
      </c>
      <c r="C4252" s="1">
        <f t="shared" si="331"/>
        <v>25864</v>
      </c>
      <c r="D4252" s="1">
        <f t="shared" si="332"/>
        <v>10145089</v>
      </c>
      <c r="F4252" s="1">
        <f t="shared" si="333"/>
        <v>10143956.527122486</v>
      </c>
      <c r="H4252" s="5">
        <f t="shared" si="334"/>
        <v>1.1162769272044999E-4</v>
      </c>
    </row>
    <row r="4253" spans="1:8">
      <c r="A4253" s="3" t="s">
        <v>4297</v>
      </c>
      <c r="B4253" s="1">
        <f t="shared" si="330"/>
        <v>6</v>
      </c>
      <c r="C4253" s="1">
        <f t="shared" si="331"/>
        <v>25844</v>
      </c>
      <c r="D4253" s="1">
        <f t="shared" si="332"/>
        <v>10150020</v>
      </c>
      <c r="F4253" s="1">
        <f t="shared" si="333"/>
        <v>10148988.594271161</v>
      </c>
      <c r="H4253" s="5">
        <f t="shared" si="334"/>
        <v>1.0161612773564366E-4</v>
      </c>
    </row>
    <row r="4254" spans="1:8">
      <c r="A4254" s="3" t="s">
        <v>4298</v>
      </c>
      <c r="B4254" s="1">
        <f t="shared" si="330"/>
        <v>6</v>
      </c>
      <c r="C4254" s="1">
        <f t="shared" si="331"/>
        <v>25824</v>
      </c>
      <c r="D4254" s="1">
        <f t="shared" si="332"/>
        <v>10154951</v>
      </c>
      <c r="F4254" s="1">
        <f t="shared" si="333"/>
        <v>10154023.815550417</v>
      </c>
      <c r="H4254" s="5">
        <f t="shared" si="334"/>
        <v>9.1303685225393208E-5</v>
      </c>
    </row>
    <row r="4255" spans="1:8">
      <c r="A4255" s="3" t="s">
        <v>4299</v>
      </c>
      <c r="B4255" s="1">
        <f t="shared" si="330"/>
        <v>6</v>
      </c>
      <c r="C4255" s="1">
        <f t="shared" si="331"/>
        <v>25804</v>
      </c>
      <c r="D4255" s="1">
        <f t="shared" si="332"/>
        <v>10159906</v>
      </c>
      <c r="F4255" s="1">
        <f t="shared" si="333"/>
        <v>10159062.195382385</v>
      </c>
      <c r="H4255" s="5">
        <f t="shared" si="334"/>
        <v>8.3052403990294468E-5</v>
      </c>
    </row>
    <row r="4256" spans="1:8">
      <c r="A4256" s="3" t="s">
        <v>4300</v>
      </c>
      <c r="B4256" s="1">
        <f t="shared" si="330"/>
        <v>6</v>
      </c>
      <c r="C4256" s="1">
        <f t="shared" si="331"/>
        <v>25784</v>
      </c>
      <c r="D4256" s="1">
        <f t="shared" si="332"/>
        <v>10164837</v>
      </c>
      <c r="F4256" s="1">
        <f t="shared" si="333"/>
        <v>10164103.738198794</v>
      </c>
      <c r="H4256" s="5">
        <f t="shared" si="334"/>
        <v>7.2137093905743442E-5</v>
      </c>
    </row>
    <row r="4257" spans="1:8">
      <c r="A4257" s="3" t="s">
        <v>4301</v>
      </c>
      <c r="B4257" s="1">
        <f t="shared" si="330"/>
        <v>6</v>
      </c>
      <c r="C4257" s="1">
        <f t="shared" si="331"/>
        <v>25764</v>
      </c>
      <c r="D4257" s="1">
        <f t="shared" si="332"/>
        <v>10169793</v>
      </c>
      <c r="F4257" s="1">
        <f t="shared" si="333"/>
        <v>10169148.448441071</v>
      </c>
      <c r="H4257" s="5">
        <f t="shared" si="334"/>
        <v>6.3379024423463107E-5</v>
      </c>
    </row>
    <row r="4258" spans="1:8">
      <c r="A4258" s="3" t="s">
        <v>4302</v>
      </c>
      <c r="B4258" s="1">
        <f t="shared" si="330"/>
        <v>6</v>
      </c>
      <c r="C4258" s="1">
        <f t="shared" si="331"/>
        <v>25744</v>
      </c>
      <c r="D4258" s="1">
        <f t="shared" si="332"/>
        <v>10174723</v>
      </c>
      <c r="F4258" s="1">
        <f t="shared" si="333"/>
        <v>10174196.330560317</v>
      </c>
      <c r="H4258" s="5">
        <f t="shared" si="334"/>
        <v>5.1762533454988113E-5</v>
      </c>
    </row>
    <row r="4259" spans="1:8">
      <c r="A4259" s="3" t="s">
        <v>4303</v>
      </c>
      <c r="B4259" s="1">
        <f t="shared" si="330"/>
        <v>6</v>
      </c>
      <c r="C4259" s="1">
        <f t="shared" si="331"/>
        <v>25724</v>
      </c>
      <c r="D4259" s="1">
        <f t="shared" si="332"/>
        <v>10179654</v>
      </c>
      <c r="F4259" s="1">
        <f t="shared" si="333"/>
        <v>10179247.38901734</v>
      </c>
      <c r="H4259" s="5">
        <f t="shared" si="334"/>
        <v>3.9943497358574681E-5</v>
      </c>
    </row>
    <row r="4260" spans="1:8">
      <c r="A4260" s="3" t="s">
        <v>4304</v>
      </c>
      <c r="B4260" s="1">
        <f t="shared" si="330"/>
        <v>6</v>
      </c>
      <c r="C4260" s="1">
        <f t="shared" si="331"/>
        <v>25704</v>
      </c>
      <c r="D4260" s="1">
        <f t="shared" si="332"/>
        <v>10184610</v>
      </c>
      <c r="F4260" s="1">
        <f t="shared" si="333"/>
        <v>10184301.628282724</v>
      </c>
      <c r="H4260" s="5">
        <f t="shared" si="334"/>
        <v>3.0278205770869149E-5</v>
      </c>
    </row>
    <row r="4261" spans="1:8">
      <c r="A4261" s="3" t="s">
        <v>4305</v>
      </c>
      <c r="B4261" s="1">
        <f t="shared" si="330"/>
        <v>6</v>
      </c>
      <c r="C4261" s="1">
        <f t="shared" si="331"/>
        <v>25684</v>
      </c>
      <c r="D4261" s="1">
        <f t="shared" si="332"/>
        <v>10189540</v>
      </c>
      <c r="F4261" s="1">
        <f t="shared" si="333"/>
        <v>10189359.052836811</v>
      </c>
      <c r="H4261" s="5">
        <f t="shared" si="334"/>
        <v>1.7758128746619575E-5</v>
      </c>
    </row>
    <row r="4262" spans="1:8">
      <c r="A4262" s="3" t="s">
        <v>4306</v>
      </c>
      <c r="B4262" s="1">
        <f t="shared" si="330"/>
        <v>6</v>
      </c>
      <c r="C4262" s="1">
        <f t="shared" si="331"/>
        <v>25664</v>
      </c>
      <c r="D4262" s="1">
        <f t="shared" si="332"/>
        <v>10194496</v>
      </c>
      <c r="F4262" s="1">
        <f t="shared" si="333"/>
        <v>10194419.667169744</v>
      </c>
      <c r="H4262" s="5">
        <f t="shared" si="334"/>
        <v>7.4876512047139115E-6</v>
      </c>
    </row>
    <row r="4263" spans="1:8">
      <c r="A4263" s="3" t="s">
        <v>4307</v>
      </c>
      <c r="B4263" s="1">
        <f t="shared" si="330"/>
        <v>6</v>
      </c>
      <c r="C4263" s="1">
        <f t="shared" si="331"/>
        <v>25644</v>
      </c>
      <c r="D4263" s="1">
        <f t="shared" si="332"/>
        <v>10199571</v>
      </c>
      <c r="F4263" s="1">
        <f t="shared" si="333"/>
        <v>10199483.475781517</v>
      </c>
      <c r="H4263" s="5">
        <f t="shared" si="334"/>
        <v>8.5811666473910208E-6</v>
      </c>
    </row>
    <row r="4264" spans="1:8">
      <c r="A4264" s="3" t="s">
        <v>4308</v>
      </c>
      <c r="B4264" s="1">
        <f t="shared" si="330"/>
        <v>6</v>
      </c>
      <c r="C4264" s="1">
        <f t="shared" si="331"/>
        <v>25624</v>
      </c>
      <c r="D4264" s="1">
        <f t="shared" si="332"/>
        <v>10204753</v>
      </c>
      <c r="F4264" s="1">
        <f t="shared" si="333"/>
        <v>10204550.483181978</v>
      </c>
      <c r="H4264" s="5">
        <f t="shared" si="334"/>
        <v>1.9845342461728904E-5</v>
      </c>
    </row>
    <row r="4265" spans="1:8">
      <c r="A4265" s="3" t="s">
        <v>4309</v>
      </c>
      <c r="B4265" s="1">
        <f t="shared" si="330"/>
        <v>6</v>
      </c>
      <c r="C4265" s="1">
        <f t="shared" si="331"/>
        <v>25604</v>
      </c>
      <c r="D4265" s="1">
        <f t="shared" si="332"/>
        <v>10209960</v>
      </c>
      <c r="F4265" s="1">
        <f t="shared" si="333"/>
        <v>10209620.69389087</v>
      </c>
      <c r="H4265" s="5">
        <f t="shared" si="334"/>
        <v>3.3232853912295694E-5</v>
      </c>
    </row>
    <row r="4266" spans="1:8">
      <c r="A4266" s="3" t="s">
        <v>4310</v>
      </c>
      <c r="B4266" s="1">
        <f t="shared" si="330"/>
        <v>6</v>
      </c>
      <c r="C4266" s="1">
        <f t="shared" si="331"/>
        <v>25584</v>
      </c>
      <c r="D4266" s="1">
        <f t="shared" si="332"/>
        <v>10215141</v>
      </c>
      <c r="F4266" s="1">
        <f t="shared" si="333"/>
        <v>10214694.112437854</v>
      </c>
      <c r="H4266" s="5">
        <f t="shared" si="334"/>
        <v>4.3747566690113271E-5</v>
      </c>
    </row>
    <row r="4267" spans="1:8">
      <c r="A4267" s="3" t="s">
        <v>4311</v>
      </c>
      <c r="B4267" s="1">
        <f t="shared" si="330"/>
        <v>6</v>
      </c>
      <c r="C4267" s="1">
        <f t="shared" si="331"/>
        <v>25564</v>
      </c>
      <c r="D4267" s="1">
        <f t="shared" si="332"/>
        <v>10220322</v>
      </c>
      <c r="F4267" s="1">
        <f t="shared" si="333"/>
        <v>10219770.743362555</v>
      </c>
      <c r="H4267" s="5">
        <f t="shared" si="334"/>
        <v>5.3937306226234327E-5</v>
      </c>
    </row>
    <row r="4268" spans="1:8">
      <c r="A4268" s="3" t="s">
        <v>4312</v>
      </c>
      <c r="B4268" s="1">
        <f t="shared" si="330"/>
        <v>6</v>
      </c>
      <c r="C4268" s="1">
        <f t="shared" si="331"/>
        <v>25544</v>
      </c>
      <c r="D4268" s="1">
        <f t="shared" si="332"/>
        <v>10225530</v>
      </c>
      <c r="F4268" s="1">
        <f t="shared" si="333"/>
        <v>10224850.591214567</v>
      </c>
      <c r="H4268" s="5">
        <f t="shared" si="334"/>
        <v>6.6442403027772368E-5</v>
      </c>
    </row>
    <row r="4269" spans="1:8">
      <c r="A4269" s="3" t="s">
        <v>4313</v>
      </c>
      <c r="B4269" s="1">
        <f t="shared" si="330"/>
        <v>6</v>
      </c>
      <c r="C4269" s="1">
        <f t="shared" si="331"/>
        <v>25524</v>
      </c>
      <c r="D4269" s="1">
        <f t="shared" si="332"/>
        <v>10230711</v>
      </c>
      <c r="F4269" s="1">
        <f t="shared" si="333"/>
        <v>10229933.660553504</v>
      </c>
      <c r="H4269" s="5">
        <f t="shared" si="334"/>
        <v>7.5980979865057123E-5</v>
      </c>
    </row>
    <row r="4270" spans="1:8">
      <c r="A4270" s="3" t="s">
        <v>4314</v>
      </c>
      <c r="B4270" s="1">
        <f t="shared" si="330"/>
        <v>6</v>
      </c>
      <c r="C4270" s="1">
        <f t="shared" si="331"/>
        <v>25504</v>
      </c>
      <c r="D4270" s="1">
        <f t="shared" si="332"/>
        <v>10235919</v>
      </c>
      <c r="F4270" s="1">
        <f t="shared" si="333"/>
        <v>10235019.955949031</v>
      </c>
      <c r="H4270" s="5">
        <f t="shared" si="334"/>
        <v>8.7832274851841192E-5</v>
      </c>
    </row>
    <row r="4271" spans="1:8">
      <c r="A4271" s="3" t="s">
        <v>4315</v>
      </c>
      <c r="B4271" s="1">
        <f t="shared" si="330"/>
        <v>6</v>
      </c>
      <c r="C4271" s="1">
        <f t="shared" si="331"/>
        <v>25484</v>
      </c>
      <c r="D4271" s="1">
        <f t="shared" si="332"/>
        <v>10241100</v>
      </c>
      <c r="F4271" s="1">
        <f t="shared" si="333"/>
        <v>10240109.481980853</v>
      </c>
      <c r="H4271" s="5">
        <f t="shared" si="334"/>
        <v>9.6719885475897826E-5</v>
      </c>
    </row>
    <row r="4272" spans="1:8">
      <c r="A4272" s="3" t="s">
        <v>4316</v>
      </c>
      <c r="B4272" s="1">
        <f t="shared" si="330"/>
        <v>6</v>
      </c>
      <c r="C4272" s="1">
        <f t="shared" si="331"/>
        <v>25464</v>
      </c>
      <c r="D4272" s="1">
        <f t="shared" si="332"/>
        <v>10246281</v>
      </c>
      <c r="F4272" s="1">
        <f t="shared" si="333"/>
        <v>10245202.24323881</v>
      </c>
      <c r="H4272" s="5">
        <f t="shared" si="334"/>
        <v>1.0528276173467721E-4</v>
      </c>
    </row>
    <row r="4273" spans="1:8">
      <c r="A4273" s="3" t="s">
        <v>4317</v>
      </c>
      <c r="B4273" s="1">
        <f t="shared" si="330"/>
        <v>6</v>
      </c>
      <c r="C4273" s="1">
        <f t="shared" si="331"/>
        <v>25444</v>
      </c>
      <c r="D4273" s="1">
        <f t="shared" si="332"/>
        <v>10251488</v>
      </c>
      <c r="F4273" s="1">
        <f t="shared" si="333"/>
        <v>10250298.244322864</v>
      </c>
      <c r="H4273" s="5">
        <f t="shared" si="334"/>
        <v>1.1605687653691457E-4</v>
      </c>
    </row>
    <row r="4274" spans="1:8">
      <c r="A4274" s="3" t="s">
        <v>4318</v>
      </c>
      <c r="B4274" s="1">
        <f t="shared" si="330"/>
        <v>6</v>
      </c>
      <c r="C4274" s="1">
        <f t="shared" si="331"/>
        <v>25424</v>
      </c>
      <c r="D4274" s="1">
        <f t="shared" si="332"/>
        <v>10256670</v>
      </c>
      <c r="F4274" s="1">
        <f t="shared" si="333"/>
        <v>10255397.48984313</v>
      </c>
      <c r="H4274" s="5">
        <f t="shared" si="334"/>
        <v>1.2406659830821196E-4</v>
      </c>
    </row>
    <row r="4275" spans="1:8">
      <c r="A4275" s="3" t="s">
        <v>4319</v>
      </c>
      <c r="B4275" s="1">
        <f t="shared" si="330"/>
        <v>6</v>
      </c>
      <c r="C4275" s="1">
        <f t="shared" si="331"/>
        <v>25404</v>
      </c>
      <c r="D4275" s="1">
        <f t="shared" si="332"/>
        <v>10261877</v>
      </c>
      <c r="F4275" s="1">
        <f t="shared" si="333"/>
        <v>10260499.984419923</v>
      </c>
      <c r="H4275" s="5">
        <f t="shared" si="334"/>
        <v>1.3418749611564476E-4</v>
      </c>
    </row>
    <row r="4276" spans="1:8">
      <c r="A4276" s="3" t="s">
        <v>4320</v>
      </c>
      <c r="B4276" s="1">
        <f t="shared" si="330"/>
        <v>6</v>
      </c>
      <c r="C4276" s="1">
        <f t="shared" si="331"/>
        <v>25384</v>
      </c>
      <c r="D4276" s="1">
        <f t="shared" si="332"/>
        <v>10267058</v>
      </c>
      <c r="F4276" s="1">
        <f t="shared" si="333"/>
        <v>10265605.732683787</v>
      </c>
      <c r="H4276" s="5">
        <f t="shared" si="334"/>
        <v>1.4144921711875763E-4</v>
      </c>
    </row>
    <row r="4277" spans="1:8">
      <c r="A4277" s="3" t="s">
        <v>4321</v>
      </c>
      <c r="B4277" s="1">
        <f t="shared" si="330"/>
        <v>6</v>
      </c>
      <c r="C4277" s="1">
        <f t="shared" si="331"/>
        <v>25364</v>
      </c>
      <c r="D4277" s="1">
        <f t="shared" si="332"/>
        <v>10272239</v>
      </c>
      <c r="F4277" s="1">
        <f t="shared" si="333"/>
        <v>10270714.739275513</v>
      </c>
      <c r="H4277" s="5">
        <f t="shared" si="334"/>
        <v>1.4838641551143651E-4</v>
      </c>
    </row>
    <row r="4278" spans="1:8">
      <c r="A4278" s="3" t="s">
        <v>4322</v>
      </c>
      <c r="B4278" s="1">
        <f t="shared" si="330"/>
        <v>6</v>
      </c>
      <c r="C4278" s="1">
        <f t="shared" si="331"/>
        <v>25344</v>
      </c>
      <c r="D4278" s="1">
        <f t="shared" si="332"/>
        <v>10277447</v>
      </c>
      <c r="F4278" s="1">
        <f t="shared" si="333"/>
        <v>10275827.008846167</v>
      </c>
      <c r="H4278" s="5">
        <f t="shared" si="334"/>
        <v>1.5762583390919213E-4</v>
      </c>
    </row>
    <row r="4279" spans="1:8">
      <c r="A4279" s="3" t="s">
        <v>4323</v>
      </c>
      <c r="B4279" s="1">
        <f t="shared" si="330"/>
        <v>6</v>
      </c>
      <c r="C4279" s="1">
        <f t="shared" si="331"/>
        <v>25324</v>
      </c>
      <c r="D4279" s="1">
        <f t="shared" si="332"/>
        <v>10282628</v>
      </c>
      <c r="F4279" s="1">
        <f t="shared" si="333"/>
        <v>10280942.546057161</v>
      </c>
      <c r="H4279" s="5">
        <f t="shared" si="334"/>
        <v>1.6391276071049698E-4</v>
      </c>
    </row>
    <row r="4280" spans="1:8">
      <c r="A4280" s="3" t="s">
        <v>4324</v>
      </c>
      <c r="B4280" s="1">
        <f t="shared" si="330"/>
        <v>6</v>
      </c>
      <c r="C4280" s="1">
        <f t="shared" si="331"/>
        <v>25304</v>
      </c>
      <c r="D4280" s="1">
        <f t="shared" si="332"/>
        <v>10287809</v>
      </c>
      <c r="F4280" s="1">
        <f t="shared" si="333"/>
        <v>10286061.355580222</v>
      </c>
      <c r="H4280" s="5">
        <f t="shared" si="334"/>
        <v>1.6987527857273969E-4</v>
      </c>
    </row>
    <row r="4281" spans="1:8">
      <c r="A4281" s="3" t="s">
        <v>4325</v>
      </c>
      <c r="B4281" s="1">
        <f t="shared" si="330"/>
        <v>6</v>
      </c>
      <c r="C4281" s="1">
        <f t="shared" si="331"/>
        <v>25284</v>
      </c>
      <c r="D4281" s="1">
        <f t="shared" si="332"/>
        <v>10293017</v>
      </c>
      <c r="F4281" s="1">
        <f t="shared" si="333"/>
        <v>10291183.44209747</v>
      </c>
      <c r="H4281" s="5">
        <f t="shared" si="334"/>
        <v>1.7813609970039257E-4</v>
      </c>
    </row>
    <row r="4282" spans="1:8">
      <c r="A4282" s="3" t="s">
        <v>4326</v>
      </c>
      <c r="B4282" s="1">
        <f t="shared" si="330"/>
        <v>6</v>
      </c>
      <c r="C4282" s="1">
        <f t="shared" si="331"/>
        <v>25264</v>
      </c>
      <c r="D4282" s="1">
        <f t="shared" si="332"/>
        <v>10298198</v>
      </c>
      <c r="F4282" s="1">
        <f t="shared" si="333"/>
        <v>10296308.810301438</v>
      </c>
      <c r="H4282" s="5">
        <f t="shared" si="334"/>
        <v>1.8344857018305784E-4</v>
      </c>
    </row>
    <row r="4283" spans="1:8">
      <c r="A4283" s="3" t="s">
        <v>4327</v>
      </c>
      <c r="B4283" s="1">
        <f t="shared" si="330"/>
        <v>6</v>
      </c>
      <c r="C4283" s="1">
        <f t="shared" si="331"/>
        <v>25244</v>
      </c>
      <c r="D4283" s="1">
        <f t="shared" si="332"/>
        <v>10303405</v>
      </c>
      <c r="F4283" s="1">
        <f t="shared" si="333"/>
        <v>10301437.464895094</v>
      </c>
      <c r="H4283" s="5">
        <f t="shared" si="334"/>
        <v>1.9095969778012089E-4</v>
      </c>
    </row>
    <row r="4284" spans="1:8">
      <c r="A4284" s="3" t="s">
        <v>4328</v>
      </c>
      <c r="B4284" s="1">
        <f t="shared" si="330"/>
        <v>6</v>
      </c>
      <c r="C4284" s="1">
        <f t="shared" si="331"/>
        <v>25224</v>
      </c>
      <c r="D4284" s="1">
        <f t="shared" si="332"/>
        <v>10308586</v>
      </c>
      <c r="F4284" s="1">
        <f t="shared" si="333"/>
        <v>10306569.410591872</v>
      </c>
      <c r="H4284" s="5">
        <f t="shared" si="334"/>
        <v>1.9562231019148416E-4</v>
      </c>
    </row>
    <row r="4285" spans="1:8">
      <c r="A4285" s="3" t="s">
        <v>4329</v>
      </c>
      <c r="B4285" s="1">
        <f t="shared" si="330"/>
        <v>6</v>
      </c>
      <c r="C4285" s="1">
        <f t="shared" si="331"/>
        <v>25204</v>
      </c>
      <c r="D4285" s="1">
        <f t="shared" si="332"/>
        <v>10313768</v>
      </c>
      <c r="F4285" s="1">
        <f t="shared" si="333"/>
        <v>10311704.652115729</v>
      </c>
      <c r="H4285" s="5">
        <f t="shared" si="334"/>
        <v>2.0005762048082659E-4</v>
      </c>
    </row>
    <row r="4286" spans="1:8">
      <c r="A4286" s="3" t="s">
        <v>4330</v>
      </c>
      <c r="B4286" s="1">
        <f t="shared" si="330"/>
        <v>6</v>
      </c>
      <c r="C4286" s="1">
        <f t="shared" si="331"/>
        <v>25184</v>
      </c>
      <c r="D4286" s="1">
        <f t="shared" si="332"/>
        <v>10318975</v>
      </c>
      <c r="F4286" s="1">
        <f t="shared" si="333"/>
        <v>10316843.194201132</v>
      </c>
      <c r="H4286" s="5">
        <f t="shared" si="334"/>
        <v>2.0659084830302595E-4</v>
      </c>
    </row>
    <row r="4287" spans="1:8">
      <c r="A4287" s="3" t="s">
        <v>4331</v>
      </c>
      <c r="B4287" s="1">
        <f t="shared" si="330"/>
        <v>6</v>
      </c>
      <c r="C4287" s="1">
        <f t="shared" si="331"/>
        <v>25164</v>
      </c>
      <c r="D4287" s="1">
        <f t="shared" si="332"/>
        <v>10324156</v>
      </c>
      <c r="F4287" s="1">
        <f t="shared" si="333"/>
        <v>10321985.041593134</v>
      </c>
      <c r="H4287" s="5">
        <f t="shared" si="334"/>
        <v>2.1027950438424185E-4</v>
      </c>
    </row>
    <row r="4288" spans="1:8">
      <c r="A4288" s="3" t="s">
        <v>4332</v>
      </c>
      <c r="B4288" s="1">
        <f t="shared" si="330"/>
        <v>6</v>
      </c>
      <c r="C4288" s="1">
        <f t="shared" si="331"/>
        <v>25144</v>
      </c>
      <c r="D4288" s="1">
        <f t="shared" si="332"/>
        <v>10329364</v>
      </c>
      <c r="F4288" s="1">
        <f t="shared" si="333"/>
        <v>10327130.199047392</v>
      </c>
      <c r="H4288" s="5">
        <f t="shared" si="334"/>
        <v>2.162573564652931E-4</v>
      </c>
    </row>
    <row r="4289" spans="1:8">
      <c r="A4289" s="3" t="s">
        <v>4333</v>
      </c>
      <c r="B4289" s="1">
        <f t="shared" si="330"/>
        <v>6</v>
      </c>
      <c r="C4289" s="1">
        <f t="shared" si="331"/>
        <v>25124</v>
      </c>
      <c r="D4289" s="1">
        <f t="shared" si="332"/>
        <v>10334545</v>
      </c>
      <c r="F4289" s="1">
        <f t="shared" si="333"/>
        <v>10332278.671330174</v>
      </c>
      <c r="H4289" s="5">
        <f t="shared" si="334"/>
        <v>2.1929641506477244E-4</v>
      </c>
    </row>
    <row r="4290" spans="1:8">
      <c r="A4290" s="3" t="s">
        <v>4334</v>
      </c>
      <c r="B4290" s="1">
        <f t="shared" si="330"/>
        <v>6</v>
      </c>
      <c r="C4290" s="1">
        <f t="shared" si="331"/>
        <v>25104</v>
      </c>
      <c r="D4290" s="1">
        <f t="shared" si="332"/>
        <v>10339726</v>
      </c>
      <c r="F4290" s="1">
        <f t="shared" si="333"/>
        <v>10337430.463218432</v>
      </c>
      <c r="H4290" s="5">
        <f t="shared" si="334"/>
        <v>2.2201137453430392E-4</v>
      </c>
    </row>
    <row r="4291" spans="1:8">
      <c r="A4291" s="3" t="s">
        <v>4335</v>
      </c>
      <c r="B4291" s="1">
        <f t="shared" si="330"/>
        <v>6</v>
      </c>
      <c r="C4291" s="1">
        <f t="shared" si="331"/>
        <v>25084</v>
      </c>
      <c r="D4291" s="1">
        <f t="shared" si="332"/>
        <v>10344934</v>
      </c>
      <c r="F4291" s="1">
        <f t="shared" si="333"/>
        <v>10342585.579499807</v>
      </c>
      <c r="H4291" s="5">
        <f t="shared" si="334"/>
        <v>2.2701164649216622E-4</v>
      </c>
    </row>
    <row r="4292" spans="1:8">
      <c r="A4292" s="3" t="s">
        <v>4336</v>
      </c>
      <c r="B4292" s="1">
        <f t="shared" ref="B4292:B4355" si="335">IF(ISERROR(SEARCH(" ",A4292)), 0, SEARCH(" ",A4292))</f>
        <v>6</v>
      </c>
      <c r="C4292" s="1">
        <f t="shared" ref="C4292:C4355" si="336">IF(0=B4292,-1,LEFT(A4292,B4292-1)+0)</f>
        <v>25064</v>
      </c>
      <c r="D4292" s="1">
        <f t="shared" ref="D4292:D4355" si="337">IF(B4292=0,-1,RIGHT(A4292,LEN(A4292)-B4292)+0)</f>
        <v>10350115</v>
      </c>
      <c r="F4292" s="1">
        <f t="shared" ref="F4292:F4355" si="338">IF(C4292&lt;0,443300000,44330*(1-POWER(C4292/$A$1,1/5.255))*1000)</f>
        <v>10347744.024972657</v>
      </c>
      <c r="H4292" s="5">
        <f t="shared" ref="H4292:H4355" si="339">IF(D4292&gt;0,ABS((F4292-D4292)/D4292),0)</f>
        <v>2.290771674849273E-4</v>
      </c>
    </row>
    <row r="4293" spans="1:8">
      <c r="A4293" s="3" t="s">
        <v>4337</v>
      </c>
      <c r="B4293" s="1">
        <f t="shared" si="335"/>
        <v>6</v>
      </c>
      <c r="C4293" s="1">
        <f t="shared" si="336"/>
        <v>25044</v>
      </c>
      <c r="D4293" s="1">
        <f t="shared" si="337"/>
        <v>10355296</v>
      </c>
      <c r="F4293" s="1">
        <f t="shared" si="338"/>
        <v>10352905.804446127</v>
      </c>
      <c r="H4293" s="5">
        <f t="shared" si="339"/>
        <v>2.3081866070006441E-4</v>
      </c>
    </row>
    <row r="4294" spans="1:8">
      <c r="A4294" s="3" t="s">
        <v>4338</v>
      </c>
      <c r="B4294" s="1">
        <f t="shared" si="335"/>
        <v>6</v>
      </c>
      <c r="C4294" s="1">
        <f t="shared" si="336"/>
        <v>25024</v>
      </c>
      <c r="D4294" s="1">
        <f t="shared" si="337"/>
        <v>10360503</v>
      </c>
      <c r="F4294" s="1">
        <f t="shared" si="338"/>
        <v>10358070.922740132</v>
      </c>
      <c r="H4294" s="5">
        <f t="shared" si="339"/>
        <v>2.3474509489243751E-4</v>
      </c>
    </row>
    <row r="4295" spans="1:8">
      <c r="A4295" s="3" t="s">
        <v>4339</v>
      </c>
      <c r="B4295" s="1">
        <f t="shared" si="335"/>
        <v>6</v>
      </c>
      <c r="C4295" s="1">
        <f t="shared" si="336"/>
        <v>25004</v>
      </c>
      <c r="D4295" s="1">
        <f t="shared" si="337"/>
        <v>10365685</v>
      </c>
      <c r="F4295" s="1">
        <f t="shared" si="338"/>
        <v>10363239.384685429</v>
      </c>
      <c r="H4295" s="5">
        <f t="shared" si="339"/>
        <v>2.3593378677542169E-4</v>
      </c>
    </row>
    <row r="4296" spans="1:8">
      <c r="A4296" s="3" t="s">
        <v>4340</v>
      </c>
      <c r="B4296" s="1">
        <f t="shared" si="335"/>
        <v>6</v>
      </c>
      <c r="C4296" s="1">
        <f t="shared" si="336"/>
        <v>24984</v>
      </c>
      <c r="D4296" s="1">
        <f t="shared" si="337"/>
        <v>10370892</v>
      </c>
      <c r="F4296" s="1">
        <f t="shared" si="338"/>
        <v>10368411.195123622</v>
      </c>
      <c r="H4296" s="5">
        <f t="shared" si="339"/>
        <v>2.3920843803771228E-4</v>
      </c>
    </row>
    <row r="4297" spans="1:8">
      <c r="A4297" s="3" t="s">
        <v>4341</v>
      </c>
      <c r="B4297" s="1">
        <f t="shared" si="335"/>
        <v>6</v>
      </c>
      <c r="C4297" s="1">
        <f t="shared" si="336"/>
        <v>24964</v>
      </c>
      <c r="D4297" s="1">
        <f t="shared" si="337"/>
        <v>10376073</v>
      </c>
      <c r="F4297" s="1">
        <f t="shared" si="338"/>
        <v>10373586.358907232</v>
      </c>
      <c r="H4297" s="5">
        <f t="shared" si="339"/>
        <v>2.3965146474662802E-4</v>
      </c>
    </row>
    <row r="4298" spans="1:8">
      <c r="A4298" s="3" t="s">
        <v>4342</v>
      </c>
      <c r="B4298" s="1">
        <f t="shared" si="335"/>
        <v>6</v>
      </c>
      <c r="C4298" s="1">
        <f t="shared" si="336"/>
        <v>24944</v>
      </c>
      <c r="D4298" s="1">
        <f t="shared" si="337"/>
        <v>10381254</v>
      </c>
      <c r="F4298" s="1">
        <f t="shared" si="338"/>
        <v>10378764.880899679</v>
      </c>
      <c r="H4298" s="5">
        <f t="shared" si="339"/>
        <v>2.397705614679194E-4</v>
      </c>
    </row>
    <row r="4299" spans="1:8">
      <c r="A4299" s="3" t="s">
        <v>4343</v>
      </c>
      <c r="B4299" s="1">
        <f t="shared" si="335"/>
        <v>6</v>
      </c>
      <c r="C4299" s="1">
        <f t="shared" si="336"/>
        <v>24924</v>
      </c>
      <c r="D4299" s="1">
        <f t="shared" si="337"/>
        <v>10386462</v>
      </c>
      <c r="F4299" s="1">
        <f t="shared" si="338"/>
        <v>10383946.765975364</v>
      </c>
      <c r="H4299" s="5">
        <f t="shared" si="339"/>
        <v>2.4216465863317532E-4</v>
      </c>
    </row>
    <row r="4300" spans="1:8">
      <c r="A4300" s="3" t="s">
        <v>4344</v>
      </c>
      <c r="B4300" s="1">
        <f t="shared" si="335"/>
        <v>6</v>
      </c>
      <c r="C4300" s="1">
        <f t="shared" si="336"/>
        <v>24904</v>
      </c>
      <c r="D4300" s="1">
        <f t="shared" si="337"/>
        <v>10391643</v>
      </c>
      <c r="F4300" s="1">
        <f t="shared" si="338"/>
        <v>10389132.01901966</v>
      </c>
      <c r="H4300" s="5">
        <f t="shared" si="339"/>
        <v>2.4163464625761213E-4</v>
      </c>
    </row>
    <row r="4301" spans="1:8">
      <c r="A4301" s="3" t="s">
        <v>4345</v>
      </c>
      <c r="B4301" s="1">
        <f t="shared" si="335"/>
        <v>6</v>
      </c>
      <c r="C4301" s="1">
        <f t="shared" si="336"/>
        <v>24884</v>
      </c>
      <c r="D4301" s="1">
        <f t="shared" si="337"/>
        <v>10396850</v>
      </c>
      <c r="F4301" s="1">
        <f t="shared" si="338"/>
        <v>10394320.644928994</v>
      </c>
      <c r="H4301" s="5">
        <f t="shared" si="339"/>
        <v>2.4328090440915687E-4</v>
      </c>
    </row>
    <row r="4302" spans="1:8">
      <c r="A4302" s="3" t="s">
        <v>4346</v>
      </c>
      <c r="B4302" s="1">
        <f t="shared" si="335"/>
        <v>6</v>
      </c>
      <c r="C4302" s="1">
        <f t="shared" si="336"/>
        <v>24864</v>
      </c>
      <c r="D4302" s="1">
        <f t="shared" si="337"/>
        <v>10402032</v>
      </c>
      <c r="F4302" s="1">
        <f t="shared" si="338"/>
        <v>10399512.64861083</v>
      </c>
      <c r="H4302" s="5">
        <f t="shared" si="339"/>
        <v>2.4219800411781977E-4</v>
      </c>
    </row>
    <row r="4303" spans="1:8">
      <c r="A4303" s="3" t="s">
        <v>4347</v>
      </c>
      <c r="B4303" s="1">
        <f t="shared" si="335"/>
        <v>6</v>
      </c>
      <c r="C4303" s="1">
        <f t="shared" si="336"/>
        <v>24844</v>
      </c>
      <c r="D4303" s="1">
        <f t="shared" si="337"/>
        <v>10407213</v>
      </c>
      <c r="F4303" s="1">
        <f t="shared" si="338"/>
        <v>10404708.034983741</v>
      </c>
      <c r="H4303" s="5">
        <f t="shared" si="339"/>
        <v>2.4069508486651331E-4</v>
      </c>
    </row>
    <row r="4304" spans="1:8">
      <c r="A4304" s="3" t="s">
        <v>4348</v>
      </c>
      <c r="B4304" s="1">
        <f t="shared" si="335"/>
        <v>6</v>
      </c>
      <c r="C4304" s="1">
        <f t="shared" si="336"/>
        <v>24824</v>
      </c>
      <c r="D4304" s="1">
        <f t="shared" si="337"/>
        <v>10412420</v>
      </c>
      <c r="F4304" s="1">
        <f t="shared" si="338"/>
        <v>10409906.808977423</v>
      </c>
      <c r="H4304" s="5">
        <f t="shared" si="339"/>
        <v>2.413647377436527E-4</v>
      </c>
    </row>
    <row r="4305" spans="1:8">
      <c r="A4305" s="3" t="s">
        <v>4349</v>
      </c>
      <c r="B4305" s="1">
        <f t="shared" si="335"/>
        <v>6</v>
      </c>
      <c r="C4305" s="1">
        <f t="shared" si="336"/>
        <v>24804</v>
      </c>
      <c r="D4305" s="1">
        <f t="shared" si="337"/>
        <v>10417601</v>
      </c>
      <c r="F4305" s="1">
        <f t="shared" si="338"/>
        <v>10415108.975532735</v>
      </c>
      <c r="H4305" s="5">
        <f t="shared" si="339"/>
        <v>2.3921289241786409E-4</v>
      </c>
    </row>
    <row r="4306" spans="1:8">
      <c r="A4306" s="3" t="s">
        <v>4350</v>
      </c>
      <c r="B4306" s="1">
        <f t="shared" si="335"/>
        <v>6</v>
      </c>
      <c r="C4306" s="1">
        <f t="shared" si="336"/>
        <v>24784</v>
      </c>
      <c r="D4306" s="1">
        <f t="shared" si="337"/>
        <v>10422783</v>
      </c>
      <c r="F4306" s="1">
        <f t="shared" si="338"/>
        <v>10420314.539601741</v>
      </c>
      <c r="H4306" s="5">
        <f t="shared" si="339"/>
        <v>2.3683313739321268E-4</v>
      </c>
    </row>
    <row r="4307" spans="1:8">
      <c r="A4307" s="3" t="s">
        <v>4351</v>
      </c>
      <c r="B4307" s="1">
        <f t="shared" si="335"/>
        <v>6</v>
      </c>
      <c r="C4307" s="1">
        <f t="shared" si="336"/>
        <v>24764</v>
      </c>
      <c r="D4307" s="1">
        <f t="shared" si="337"/>
        <v>10427990</v>
      </c>
      <c r="F4307" s="1">
        <f t="shared" si="338"/>
        <v>10425523.50614772</v>
      </c>
      <c r="H4307" s="5">
        <f t="shared" si="339"/>
        <v>2.3652629627378624E-4</v>
      </c>
    </row>
    <row r="4308" spans="1:8">
      <c r="A4308" s="3" t="s">
        <v>4352</v>
      </c>
      <c r="B4308" s="1">
        <f t="shared" si="335"/>
        <v>6</v>
      </c>
      <c r="C4308" s="1">
        <f t="shared" si="336"/>
        <v>24744</v>
      </c>
      <c r="D4308" s="1">
        <f t="shared" si="337"/>
        <v>10433171</v>
      </c>
      <c r="F4308" s="1">
        <f t="shared" si="338"/>
        <v>10430735.880145233</v>
      </c>
      <c r="H4308" s="5">
        <f t="shared" si="339"/>
        <v>2.3340170066865341E-4</v>
      </c>
    </row>
    <row r="4309" spans="1:8">
      <c r="A4309" s="3" t="s">
        <v>4353</v>
      </c>
      <c r="B4309" s="1">
        <f t="shared" si="335"/>
        <v>6</v>
      </c>
      <c r="C4309" s="1">
        <f t="shared" si="336"/>
        <v>24724</v>
      </c>
      <c r="D4309" s="1">
        <f t="shared" si="337"/>
        <v>10438379</v>
      </c>
      <c r="F4309" s="1">
        <f t="shared" si="338"/>
        <v>10435951.666580139</v>
      </c>
      <c r="H4309" s="5">
        <f t="shared" si="339"/>
        <v>2.3253930709560096E-4</v>
      </c>
    </row>
    <row r="4310" spans="1:8">
      <c r="A4310" s="3" t="s">
        <v>4354</v>
      </c>
      <c r="B4310" s="1">
        <f t="shared" si="335"/>
        <v>6</v>
      </c>
      <c r="C4310" s="1">
        <f t="shared" si="336"/>
        <v>24704</v>
      </c>
      <c r="D4310" s="1">
        <f t="shared" si="337"/>
        <v>10443560</v>
      </c>
      <c r="F4310" s="1">
        <f t="shared" si="338"/>
        <v>10441170.870449631</v>
      </c>
      <c r="H4310" s="5">
        <f t="shared" si="339"/>
        <v>2.2876581839616534E-4</v>
      </c>
    </row>
    <row r="4311" spans="1:8">
      <c r="A4311" s="3" t="s">
        <v>4355</v>
      </c>
      <c r="B4311" s="1">
        <f t="shared" si="335"/>
        <v>6</v>
      </c>
      <c r="C4311" s="1">
        <f t="shared" si="336"/>
        <v>24684</v>
      </c>
      <c r="D4311" s="1">
        <f t="shared" si="337"/>
        <v>10448741</v>
      </c>
      <c r="F4311" s="1">
        <f t="shared" si="338"/>
        <v>10446393.496762263</v>
      </c>
      <c r="H4311" s="5">
        <f t="shared" si="339"/>
        <v>2.2466852587669104E-4</v>
      </c>
    </row>
    <row r="4312" spans="1:8">
      <c r="A4312" s="3" t="s">
        <v>4356</v>
      </c>
      <c r="B4312" s="1">
        <f t="shared" si="335"/>
        <v>6</v>
      </c>
      <c r="C4312" s="1">
        <f t="shared" si="336"/>
        <v>24664</v>
      </c>
      <c r="D4312" s="1">
        <f t="shared" si="337"/>
        <v>10453949</v>
      </c>
      <c r="F4312" s="1">
        <f t="shared" si="338"/>
        <v>10451619.550538018</v>
      </c>
      <c r="H4312" s="5">
        <f t="shared" si="339"/>
        <v>2.2282961797323234E-4</v>
      </c>
    </row>
    <row r="4313" spans="1:8">
      <c r="A4313" s="3" t="s">
        <v>4357</v>
      </c>
      <c r="B4313" s="1">
        <f t="shared" si="335"/>
        <v>6</v>
      </c>
      <c r="C4313" s="1">
        <f t="shared" si="336"/>
        <v>24644</v>
      </c>
      <c r="D4313" s="1">
        <f t="shared" si="337"/>
        <v>10459130</v>
      </c>
      <c r="F4313" s="1">
        <f t="shared" si="338"/>
        <v>10456849.036808293</v>
      </c>
      <c r="H4313" s="5">
        <f t="shared" si="339"/>
        <v>2.1808345356704497E-4</v>
      </c>
    </row>
    <row r="4314" spans="1:8">
      <c r="A4314" s="3" t="s">
        <v>4358</v>
      </c>
      <c r="B4314" s="1">
        <f t="shared" si="335"/>
        <v>6</v>
      </c>
      <c r="C4314" s="1">
        <f t="shared" si="336"/>
        <v>24624</v>
      </c>
      <c r="D4314" s="1">
        <f t="shared" si="337"/>
        <v>10464337</v>
      </c>
      <c r="F4314" s="1">
        <f t="shared" si="338"/>
        <v>10462081.960615987</v>
      </c>
      <c r="H4314" s="5">
        <f t="shared" si="339"/>
        <v>2.1549758804719705E-4</v>
      </c>
    </row>
    <row r="4315" spans="1:8">
      <c r="A4315" s="3" t="s">
        <v>4359</v>
      </c>
      <c r="B4315" s="1">
        <f t="shared" si="335"/>
        <v>6</v>
      </c>
      <c r="C4315" s="1">
        <f t="shared" si="336"/>
        <v>24604</v>
      </c>
      <c r="D4315" s="1">
        <f t="shared" si="337"/>
        <v>10469518</v>
      </c>
      <c r="F4315" s="1">
        <f t="shared" si="338"/>
        <v>10467318.327015491</v>
      </c>
      <c r="H4315" s="5">
        <f t="shared" si="339"/>
        <v>2.1010260305286238E-4</v>
      </c>
    </row>
    <row r="4316" spans="1:8">
      <c r="A4316" s="3" t="s">
        <v>4360</v>
      </c>
      <c r="B4316" s="1">
        <f t="shared" si="335"/>
        <v>6</v>
      </c>
      <c r="C4316" s="1">
        <f t="shared" si="336"/>
        <v>24584</v>
      </c>
      <c r="D4316" s="1">
        <f t="shared" si="337"/>
        <v>10474700</v>
      </c>
      <c r="F4316" s="1">
        <f t="shared" si="338"/>
        <v>10472558.141072756</v>
      </c>
      <c r="H4316" s="5">
        <f t="shared" si="339"/>
        <v>2.0447926215016378E-4</v>
      </c>
    </row>
    <row r="4317" spans="1:8">
      <c r="A4317" s="3" t="s">
        <v>4361</v>
      </c>
      <c r="B4317" s="1">
        <f t="shared" si="335"/>
        <v>6</v>
      </c>
      <c r="C4317" s="1">
        <f t="shared" si="336"/>
        <v>24564</v>
      </c>
      <c r="D4317" s="1">
        <f t="shared" si="337"/>
        <v>10479907</v>
      </c>
      <c r="F4317" s="1">
        <f t="shared" si="338"/>
        <v>10477801.407865303</v>
      </c>
      <c r="H4317" s="5">
        <f t="shared" si="339"/>
        <v>2.0091706297559346E-4</v>
      </c>
    </row>
    <row r="4318" spans="1:8">
      <c r="A4318" s="3" t="s">
        <v>4362</v>
      </c>
      <c r="B4318" s="1">
        <f t="shared" si="335"/>
        <v>6</v>
      </c>
      <c r="C4318" s="1">
        <f t="shared" si="336"/>
        <v>24544</v>
      </c>
      <c r="D4318" s="1">
        <f t="shared" si="337"/>
        <v>10485088</v>
      </c>
      <c r="F4318" s="1">
        <f t="shared" si="338"/>
        <v>10483048.1324823</v>
      </c>
      <c r="H4318" s="5">
        <f t="shared" si="339"/>
        <v>1.9454939412052801E-4</v>
      </c>
    </row>
    <row r="4319" spans="1:8">
      <c r="A4319" s="3" t="s">
        <v>4363</v>
      </c>
      <c r="B4319" s="1">
        <f t="shared" si="335"/>
        <v>6</v>
      </c>
      <c r="C4319" s="1">
        <f t="shared" si="336"/>
        <v>24524</v>
      </c>
      <c r="D4319" s="1">
        <f t="shared" si="337"/>
        <v>10490269</v>
      </c>
      <c r="F4319" s="1">
        <f t="shared" si="338"/>
        <v>10488298.320024541</v>
      </c>
      <c r="H4319" s="5">
        <f t="shared" si="339"/>
        <v>1.8785790673807814E-4</v>
      </c>
    </row>
    <row r="4320" spans="1:8">
      <c r="A4320" s="3" t="s">
        <v>4364</v>
      </c>
      <c r="B4320" s="1">
        <f t="shared" si="335"/>
        <v>6</v>
      </c>
      <c r="C4320" s="1">
        <f t="shared" si="336"/>
        <v>24504</v>
      </c>
      <c r="D4320" s="1">
        <f t="shared" si="337"/>
        <v>10495477</v>
      </c>
      <c r="F4320" s="1">
        <f t="shared" si="338"/>
        <v>10493551.975604519</v>
      </c>
      <c r="H4320" s="5">
        <f t="shared" si="339"/>
        <v>1.8341466476280707E-4</v>
      </c>
    </row>
    <row r="4321" spans="1:8">
      <c r="A4321" s="3" t="s">
        <v>4365</v>
      </c>
      <c r="B4321" s="1">
        <f t="shared" si="335"/>
        <v>6</v>
      </c>
      <c r="C4321" s="1">
        <f t="shared" si="336"/>
        <v>24484</v>
      </c>
      <c r="D4321" s="1">
        <f t="shared" si="337"/>
        <v>10500658</v>
      </c>
      <c r="F4321" s="1">
        <f t="shared" si="338"/>
        <v>10498809.104346473</v>
      </c>
      <c r="H4321" s="5">
        <f t="shared" si="339"/>
        <v>1.7607426634856882E-4</v>
      </c>
    </row>
    <row r="4322" spans="1:8">
      <c r="A4322" s="3" t="s">
        <v>4366</v>
      </c>
      <c r="B4322" s="1">
        <f t="shared" si="335"/>
        <v>6</v>
      </c>
      <c r="C4322" s="1">
        <f t="shared" si="336"/>
        <v>24464</v>
      </c>
      <c r="D4322" s="1">
        <f t="shared" si="337"/>
        <v>10505866</v>
      </c>
      <c r="F4322" s="1">
        <f t="shared" si="338"/>
        <v>10504069.711386379</v>
      </c>
      <c r="H4322" s="5">
        <f t="shared" si="339"/>
        <v>1.7097958546407745E-4</v>
      </c>
    </row>
    <row r="4323" spans="1:8">
      <c r="A4323" s="3" t="s">
        <v>4367</v>
      </c>
      <c r="B4323" s="1">
        <f t="shared" si="335"/>
        <v>6</v>
      </c>
      <c r="C4323" s="1">
        <f t="shared" si="336"/>
        <v>24444</v>
      </c>
      <c r="D4323" s="1">
        <f t="shared" si="337"/>
        <v>10511047</v>
      </c>
      <c r="F4323" s="1">
        <f t="shared" si="338"/>
        <v>10509333.801872035</v>
      </c>
      <c r="H4323" s="5">
        <f t="shared" si="339"/>
        <v>1.6299024521196714E-4</v>
      </c>
    </row>
    <row r="4324" spans="1:8">
      <c r="A4324" s="3" t="s">
        <v>4368</v>
      </c>
      <c r="B4324" s="1">
        <f t="shared" si="335"/>
        <v>6</v>
      </c>
      <c r="C4324" s="1">
        <f t="shared" si="336"/>
        <v>24424</v>
      </c>
      <c r="D4324" s="1">
        <f t="shared" si="337"/>
        <v>10516228</v>
      </c>
      <c r="F4324" s="1">
        <f t="shared" si="338"/>
        <v>10514601.380963076</v>
      </c>
      <c r="H4324" s="5">
        <f t="shared" si="339"/>
        <v>1.5467704170393548E-4</v>
      </c>
    </row>
    <row r="4325" spans="1:8">
      <c r="A4325" s="3" t="s">
        <v>4369</v>
      </c>
      <c r="B4325" s="1">
        <f t="shared" si="335"/>
        <v>6</v>
      </c>
      <c r="C4325" s="1">
        <f t="shared" si="336"/>
        <v>24404</v>
      </c>
      <c r="D4325" s="1">
        <f t="shared" si="337"/>
        <v>10521435</v>
      </c>
      <c r="F4325" s="1">
        <f t="shared" si="338"/>
        <v>10519872.453830998</v>
      </c>
      <c r="H4325" s="5">
        <f t="shared" si="339"/>
        <v>1.4851074677566407E-4</v>
      </c>
    </row>
    <row r="4326" spans="1:8">
      <c r="A4326" s="3" t="s">
        <v>4370</v>
      </c>
      <c r="B4326" s="1">
        <f t="shared" si="335"/>
        <v>6</v>
      </c>
      <c r="C4326" s="1">
        <f t="shared" si="336"/>
        <v>24384</v>
      </c>
      <c r="D4326" s="1">
        <f t="shared" si="337"/>
        <v>10526616</v>
      </c>
      <c r="F4326" s="1">
        <f t="shared" si="338"/>
        <v>10525147.025659218</v>
      </c>
      <c r="H4326" s="5">
        <f t="shared" si="339"/>
        <v>1.3954858244867767E-4</v>
      </c>
    </row>
    <row r="4327" spans="1:8">
      <c r="A4327" s="3" t="s">
        <v>4371</v>
      </c>
      <c r="B4327" s="1">
        <f t="shared" si="335"/>
        <v>6</v>
      </c>
      <c r="C4327" s="1">
        <f t="shared" si="336"/>
        <v>24364</v>
      </c>
      <c r="D4327" s="1">
        <f t="shared" si="337"/>
        <v>10531824</v>
      </c>
      <c r="F4327" s="1">
        <f t="shared" si="338"/>
        <v>10530425.101643113</v>
      </c>
      <c r="H4327" s="5">
        <f t="shared" si="339"/>
        <v>1.3282583879929827E-4</v>
      </c>
    </row>
    <row r="4328" spans="1:8">
      <c r="A4328" s="3" t="s">
        <v>4372</v>
      </c>
      <c r="B4328" s="1">
        <f t="shared" si="335"/>
        <v>6</v>
      </c>
      <c r="C4328" s="1">
        <f t="shared" si="336"/>
        <v>24344</v>
      </c>
      <c r="D4328" s="1">
        <f t="shared" si="337"/>
        <v>10537005</v>
      </c>
      <c r="F4328" s="1">
        <f t="shared" si="338"/>
        <v>10535706.686990028</v>
      </c>
      <c r="H4328" s="5">
        <f t="shared" si="339"/>
        <v>1.2321461458656921E-4</v>
      </c>
    </row>
    <row r="4329" spans="1:8">
      <c r="A4329" s="3" t="s">
        <v>4373</v>
      </c>
      <c r="B4329" s="1">
        <f t="shared" si="335"/>
        <v>6</v>
      </c>
      <c r="C4329" s="1">
        <f t="shared" si="336"/>
        <v>24324</v>
      </c>
      <c r="D4329" s="1">
        <f t="shared" si="337"/>
        <v>10542186</v>
      </c>
      <c r="F4329" s="1">
        <f t="shared" si="338"/>
        <v>10540991.786919337</v>
      </c>
      <c r="H4329" s="5">
        <f t="shared" si="339"/>
        <v>1.1327945462764876E-4</v>
      </c>
    </row>
    <row r="4330" spans="1:8">
      <c r="A4330" s="3" t="s">
        <v>4374</v>
      </c>
      <c r="B4330" s="1">
        <f t="shared" si="335"/>
        <v>6</v>
      </c>
      <c r="C4330" s="1">
        <f t="shared" si="336"/>
        <v>24304</v>
      </c>
      <c r="D4330" s="1">
        <f t="shared" si="337"/>
        <v>10547394</v>
      </c>
      <c r="F4330" s="1">
        <f t="shared" si="338"/>
        <v>10546280.406662486</v>
      </c>
      <c r="H4330" s="5">
        <f t="shared" si="339"/>
        <v>1.0557995060329655E-4</v>
      </c>
    </row>
    <row r="4331" spans="1:8">
      <c r="A4331" s="3" t="s">
        <v>4375</v>
      </c>
      <c r="B4331" s="1">
        <f t="shared" si="335"/>
        <v>6</v>
      </c>
      <c r="C4331" s="1">
        <f t="shared" si="336"/>
        <v>24284</v>
      </c>
      <c r="D4331" s="1">
        <f t="shared" si="337"/>
        <v>10552575</v>
      </c>
      <c r="F4331" s="1">
        <f t="shared" si="338"/>
        <v>10551572.551463015</v>
      </c>
      <c r="H4331" s="5">
        <f t="shared" si="339"/>
        <v>9.499563253372968E-5</v>
      </c>
    </row>
    <row r="4332" spans="1:8">
      <c r="A4332" s="3" t="s">
        <v>4376</v>
      </c>
      <c r="B4332" s="1">
        <f t="shared" si="335"/>
        <v>6</v>
      </c>
      <c r="C4332" s="1">
        <f t="shared" si="336"/>
        <v>24264</v>
      </c>
      <c r="D4332" s="1">
        <f t="shared" si="337"/>
        <v>10557756</v>
      </c>
      <c r="F4332" s="1">
        <f t="shared" si="338"/>
        <v>10556868.226576593</v>
      </c>
      <c r="H4332" s="5">
        <f t="shared" si="339"/>
        <v>8.408732152999433E-5</v>
      </c>
    </row>
    <row r="4333" spans="1:8">
      <c r="A4333" s="3" t="s">
        <v>4377</v>
      </c>
      <c r="B4333" s="1">
        <f t="shared" si="335"/>
        <v>6</v>
      </c>
      <c r="C4333" s="1">
        <f t="shared" si="336"/>
        <v>24244</v>
      </c>
      <c r="D4333" s="1">
        <f t="shared" si="337"/>
        <v>10562964</v>
      </c>
      <c r="F4333" s="1">
        <f t="shared" si="338"/>
        <v>10562167.437271083</v>
      </c>
      <c r="H4333" s="5">
        <f t="shared" si="339"/>
        <v>7.5410910130643835E-5</v>
      </c>
    </row>
    <row r="4334" spans="1:8">
      <c r="A4334" s="3" t="s">
        <v>4378</v>
      </c>
      <c r="B4334" s="1">
        <f t="shared" si="335"/>
        <v>6</v>
      </c>
      <c r="C4334" s="1">
        <f t="shared" si="336"/>
        <v>24224</v>
      </c>
      <c r="D4334" s="1">
        <f t="shared" si="337"/>
        <v>10568145</v>
      </c>
      <c r="F4334" s="1">
        <f t="shared" si="338"/>
        <v>10567470.188826544</v>
      </c>
      <c r="H4334" s="5">
        <f t="shared" si="339"/>
        <v>6.385332274072599E-5</v>
      </c>
    </row>
    <row r="4335" spans="1:8">
      <c r="A4335" s="3" t="s">
        <v>4379</v>
      </c>
      <c r="B4335" s="1">
        <f t="shared" si="335"/>
        <v>6</v>
      </c>
      <c r="C4335" s="1">
        <f t="shared" si="336"/>
        <v>24204</v>
      </c>
      <c r="D4335" s="1">
        <f t="shared" si="337"/>
        <v>10573352</v>
      </c>
      <c r="F4335" s="1">
        <f t="shared" si="338"/>
        <v>10572776.486535298</v>
      </c>
      <c r="H4335" s="5">
        <f t="shared" si="339"/>
        <v>5.4430559457615074E-5</v>
      </c>
    </row>
    <row r="4336" spans="1:8">
      <c r="A4336" s="3" t="s">
        <v>4380</v>
      </c>
      <c r="B4336" s="1">
        <f t="shared" si="335"/>
        <v>6</v>
      </c>
      <c r="C4336" s="1">
        <f t="shared" si="336"/>
        <v>24184</v>
      </c>
      <c r="D4336" s="1">
        <f t="shared" si="337"/>
        <v>10578533</v>
      </c>
      <c r="F4336" s="1">
        <f t="shared" si="338"/>
        <v>10578086.335701963</v>
      </c>
      <c r="H4336" s="5">
        <f t="shared" si="339"/>
        <v>4.2223652186656418E-5</v>
      </c>
    </row>
    <row r="4337" spans="1:8">
      <c r="A4337" s="3" t="s">
        <v>4381</v>
      </c>
      <c r="B4337" s="1">
        <f t="shared" si="335"/>
        <v>6</v>
      </c>
      <c r="C4337" s="1">
        <f t="shared" si="336"/>
        <v>24164</v>
      </c>
      <c r="D4337" s="1">
        <f t="shared" si="337"/>
        <v>10583715</v>
      </c>
      <c r="F4337" s="1">
        <f t="shared" si="338"/>
        <v>10583399.741643472</v>
      </c>
      <c r="H4337" s="5">
        <f t="shared" si="339"/>
        <v>2.978711695546948E-5</v>
      </c>
    </row>
    <row r="4338" spans="1:8">
      <c r="A4338" s="3" t="s">
        <v>4382</v>
      </c>
      <c r="B4338" s="1">
        <f t="shared" si="335"/>
        <v>6</v>
      </c>
      <c r="C4338" s="1">
        <f t="shared" si="336"/>
        <v>24144</v>
      </c>
      <c r="D4338" s="1">
        <f t="shared" si="337"/>
        <v>10588922</v>
      </c>
      <c r="F4338" s="1">
        <f t="shared" si="338"/>
        <v>10588716.709689129</v>
      </c>
      <c r="H4338" s="5">
        <f t="shared" si="339"/>
        <v>1.9387271987729823E-5</v>
      </c>
    </row>
    <row r="4339" spans="1:8">
      <c r="A4339" s="3" t="s">
        <v>4383</v>
      </c>
      <c r="B4339" s="1">
        <f t="shared" si="335"/>
        <v>6</v>
      </c>
      <c r="C4339" s="1">
        <f t="shared" si="336"/>
        <v>24124</v>
      </c>
      <c r="D4339" s="1">
        <f t="shared" si="337"/>
        <v>10594103</v>
      </c>
      <c r="F4339" s="1">
        <f t="shared" si="338"/>
        <v>10594037.245180666</v>
      </c>
      <c r="H4339" s="5">
        <f t="shared" si="339"/>
        <v>6.2067377798340566E-6</v>
      </c>
    </row>
    <row r="4340" spans="1:8">
      <c r="A4340" s="3" t="s">
        <v>4384</v>
      </c>
      <c r="B4340" s="1">
        <f t="shared" si="335"/>
        <v>6</v>
      </c>
      <c r="C4340" s="1">
        <f t="shared" si="336"/>
        <v>24104</v>
      </c>
      <c r="D4340" s="1">
        <f t="shared" si="337"/>
        <v>10599466</v>
      </c>
      <c r="F4340" s="1">
        <f t="shared" si="338"/>
        <v>10599361.353472248</v>
      </c>
      <c r="H4340" s="5">
        <f t="shared" si="339"/>
        <v>9.8728113050487853E-6</v>
      </c>
    </row>
    <row r="4341" spans="1:8">
      <c r="A4341" s="3" t="s">
        <v>4385</v>
      </c>
      <c r="B4341" s="1">
        <f t="shared" si="335"/>
        <v>6</v>
      </c>
      <c r="C4341" s="1">
        <f t="shared" si="336"/>
        <v>24084</v>
      </c>
      <c r="D4341" s="1">
        <f t="shared" si="337"/>
        <v>10604917</v>
      </c>
      <c r="F4341" s="1">
        <f t="shared" si="338"/>
        <v>10604689.039930511</v>
      </c>
      <c r="H4341" s="5">
        <f t="shared" si="339"/>
        <v>2.1495695769116722E-5</v>
      </c>
    </row>
    <row r="4342" spans="1:8">
      <c r="A4342" s="3" t="s">
        <v>4386</v>
      </c>
      <c r="B4342" s="1">
        <f t="shared" si="335"/>
        <v>6</v>
      </c>
      <c r="C4342" s="1">
        <f t="shared" si="336"/>
        <v>24064</v>
      </c>
      <c r="D4342" s="1">
        <f t="shared" si="337"/>
        <v>10610369</v>
      </c>
      <c r="F4342" s="1">
        <f t="shared" si="338"/>
        <v>10610020.309934648</v>
      </c>
      <c r="H4342" s="5">
        <f t="shared" si="339"/>
        <v>3.2863142210440201E-5</v>
      </c>
    </row>
    <row r="4343" spans="1:8">
      <c r="A4343" s="3" t="s">
        <v>4387</v>
      </c>
      <c r="B4343" s="1">
        <f t="shared" si="335"/>
        <v>6</v>
      </c>
      <c r="C4343" s="1">
        <f t="shared" si="336"/>
        <v>24044</v>
      </c>
      <c r="D4343" s="1">
        <f t="shared" si="337"/>
        <v>10615848</v>
      </c>
      <c r="F4343" s="1">
        <f t="shared" si="338"/>
        <v>10615355.168876393</v>
      </c>
      <c r="H4343" s="5">
        <f t="shared" si="339"/>
        <v>4.642409382719432E-5</v>
      </c>
    </row>
    <row r="4344" spans="1:8">
      <c r="A4344" s="3" t="s">
        <v>4388</v>
      </c>
      <c r="B4344" s="1">
        <f t="shared" si="335"/>
        <v>6</v>
      </c>
      <c r="C4344" s="1">
        <f t="shared" si="336"/>
        <v>24024</v>
      </c>
      <c r="D4344" s="1">
        <f t="shared" si="337"/>
        <v>10621300</v>
      </c>
      <c r="F4344" s="1">
        <f t="shared" si="338"/>
        <v>10620693.622160094</v>
      </c>
      <c r="H4344" s="5">
        <f t="shared" si="339"/>
        <v>5.7090736530004911E-5</v>
      </c>
    </row>
    <row r="4345" spans="1:8">
      <c r="A4345" s="3" t="s">
        <v>4389</v>
      </c>
      <c r="B4345" s="1">
        <f t="shared" si="335"/>
        <v>6</v>
      </c>
      <c r="C4345" s="1">
        <f t="shared" si="336"/>
        <v>24004</v>
      </c>
      <c r="D4345" s="1">
        <f t="shared" si="337"/>
        <v>10626751</v>
      </c>
      <c r="F4345" s="1">
        <f t="shared" si="338"/>
        <v>10626035.675202752</v>
      </c>
      <c r="H4345" s="5">
        <f t="shared" si="339"/>
        <v>6.7313593519643762E-5</v>
      </c>
    </row>
    <row r="4346" spans="1:8">
      <c r="A4346" s="3" t="s">
        <v>4390</v>
      </c>
      <c r="B4346" s="1">
        <f t="shared" si="335"/>
        <v>6</v>
      </c>
      <c r="C4346" s="1">
        <f t="shared" si="336"/>
        <v>23984</v>
      </c>
      <c r="D4346" s="1">
        <f t="shared" si="337"/>
        <v>10632230</v>
      </c>
      <c r="F4346" s="1">
        <f t="shared" si="338"/>
        <v>10631381.33343404</v>
      </c>
      <c r="H4346" s="5">
        <f t="shared" si="339"/>
        <v>7.9820185037407317E-5</v>
      </c>
    </row>
    <row r="4347" spans="1:8">
      <c r="A4347" s="3" t="s">
        <v>4391</v>
      </c>
      <c r="B4347" s="1">
        <f t="shared" si="335"/>
        <v>6</v>
      </c>
      <c r="C4347" s="1">
        <f t="shared" si="336"/>
        <v>23964</v>
      </c>
      <c r="D4347" s="1">
        <f t="shared" si="337"/>
        <v>10637682</v>
      </c>
      <c r="F4347" s="1">
        <f t="shared" si="338"/>
        <v>10636730.602296365</v>
      </c>
      <c r="H4347" s="5">
        <f t="shared" si="339"/>
        <v>8.9436561803085961E-5</v>
      </c>
    </row>
    <row r="4348" spans="1:8">
      <c r="A4348" s="3" t="s">
        <v>4392</v>
      </c>
      <c r="B4348" s="1">
        <f t="shared" si="335"/>
        <v>6</v>
      </c>
      <c r="C4348" s="1">
        <f t="shared" si="336"/>
        <v>23944</v>
      </c>
      <c r="D4348" s="1">
        <f t="shared" si="337"/>
        <v>10643161</v>
      </c>
      <c r="F4348" s="1">
        <f t="shared" si="338"/>
        <v>10642083.487244904</v>
      </c>
      <c r="H4348" s="5">
        <f t="shared" si="339"/>
        <v>1.0123991876999312E-4</v>
      </c>
    </row>
    <row r="4349" spans="1:8">
      <c r="A4349" s="3" t="s">
        <v>4393</v>
      </c>
      <c r="B4349" s="1">
        <f t="shared" si="335"/>
        <v>6</v>
      </c>
      <c r="C4349" s="1">
        <f t="shared" si="336"/>
        <v>23924</v>
      </c>
      <c r="D4349" s="1">
        <f t="shared" si="337"/>
        <v>10648613</v>
      </c>
      <c r="F4349" s="1">
        <f t="shared" si="338"/>
        <v>10647439.993747625</v>
      </c>
      <c r="H4349" s="5">
        <f t="shared" si="339"/>
        <v>1.1015577825717773E-4</v>
      </c>
    </row>
    <row r="4350" spans="1:8">
      <c r="A4350" s="3" t="s">
        <v>4394</v>
      </c>
      <c r="B4350" s="1">
        <f t="shared" si="335"/>
        <v>6</v>
      </c>
      <c r="C4350" s="1">
        <f t="shared" si="336"/>
        <v>23904</v>
      </c>
      <c r="D4350" s="1">
        <f t="shared" si="337"/>
        <v>10654064</v>
      </c>
      <c r="F4350" s="1">
        <f t="shared" si="338"/>
        <v>10652800.127285365</v>
      </c>
      <c r="H4350" s="5">
        <f t="shared" si="339"/>
        <v>1.1862822624633986E-4</v>
      </c>
    </row>
    <row r="4351" spans="1:8">
      <c r="A4351" s="3" t="s">
        <v>4395</v>
      </c>
      <c r="B4351" s="1">
        <f t="shared" si="335"/>
        <v>6</v>
      </c>
      <c r="C4351" s="1">
        <f t="shared" si="336"/>
        <v>23884</v>
      </c>
      <c r="D4351" s="1">
        <f t="shared" si="337"/>
        <v>10659543</v>
      </c>
      <c r="F4351" s="1">
        <f t="shared" si="338"/>
        <v>10658163.89335184</v>
      </c>
      <c r="H4351" s="5">
        <f t="shared" si="339"/>
        <v>1.2937765232150616E-4</v>
      </c>
    </row>
    <row r="4352" spans="1:8">
      <c r="A4352" s="3" t="s">
        <v>4396</v>
      </c>
      <c r="B4352" s="1">
        <f t="shared" si="335"/>
        <v>6</v>
      </c>
      <c r="C4352" s="1">
        <f t="shared" si="336"/>
        <v>23864</v>
      </c>
      <c r="D4352" s="1">
        <f t="shared" si="337"/>
        <v>10664995</v>
      </c>
      <c r="F4352" s="1">
        <f t="shared" si="338"/>
        <v>10663531.29745369</v>
      </c>
      <c r="H4352" s="5">
        <f t="shared" si="339"/>
        <v>1.3724362236547507E-4</v>
      </c>
    </row>
    <row r="4353" spans="1:8">
      <c r="A4353" s="3" t="s">
        <v>4397</v>
      </c>
      <c r="B4353" s="1">
        <f t="shared" si="335"/>
        <v>6</v>
      </c>
      <c r="C4353" s="1">
        <f t="shared" si="336"/>
        <v>23844</v>
      </c>
      <c r="D4353" s="1">
        <f t="shared" si="337"/>
        <v>10670474</v>
      </c>
      <c r="F4353" s="1">
        <f t="shared" si="338"/>
        <v>10668902.34511053</v>
      </c>
      <c r="H4353" s="5">
        <f t="shared" si="339"/>
        <v>1.4729007253754298E-4</v>
      </c>
    </row>
    <row r="4354" spans="1:8">
      <c r="A4354" s="3" t="s">
        <v>4398</v>
      </c>
      <c r="B4354" s="1">
        <f t="shared" si="335"/>
        <v>6</v>
      </c>
      <c r="C4354" s="1">
        <f t="shared" si="336"/>
        <v>23824</v>
      </c>
      <c r="D4354" s="1">
        <f t="shared" si="337"/>
        <v>10675926</v>
      </c>
      <c r="F4354" s="1">
        <f t="shared" si="338"/>
        <v>10674277.041854996</v>
      </c>
      <c r="H4354" s="5">
        <f t="shared" si="339"/>
        <v>1.544557488506164E-4</v>
      </c>
    </row>
    <row r="4355" spans="1:8">
      <c r="A4355" s="3" t="s">
        <v>4399</v>
      </c>
      <c r="B4355" s="1">
        <f t="shared" si="335"/>
        <v>6</v>
      </c>
      <c r="C4355" s="1">
        <f t="shared" si="336"/>
        <v>23804</v>
      </c>
      <c r="D4355" s="1">
        <f t="shared" si="337"/>
        <v>10681377</v>
      </c>
      <c r="F4355" s="1">
        <f t="shared" si="338"/>
        <v>10679655.393232772</v>
      </c>
      <c r="H4355" s="5">
        <f t="shared" si="339"/>
        <v>1.6117835436647103E-4</v>
      </c>
    </row>
    <row r="4356" spans="1:8">
      <c r="A4356" s="3" t="s">
        <v>4400</v>
      </c>
      <c r="B4356" s="1">
        <f t="shared" ref="B4356:B4419" si="340">IF(ISERROR(SEARCH(" ",A4356)), 0, SEARCH(" ",A4356))</f>
        <v>6</v>
      </c>
      <c r="C4356" s="1">
        <f t="shared" ref="C4356:C4419" si="341">IF(0=B4356,-1,LEFT(A4356,B4356-1)+0)</f>
        <v>23784</v>
      </c>
      <c r="D4356" s="1">
        <f t="shared" ref="D4356:D4419" si="342">IF(B4356=0,-1,RIGHT(A4356,LEN(A4356)-B4356)+0)</f>
        <v>10686856</v>
      </c>
      <c r="F4356" s="1">
        <f t="shared" ref="F4356:F4419" si="343">IF(C4356&lt;0,443300000,44330*(1-POWER(C4356/$A$1,1/5.255))*1000)</f>
        <v>10685037.404802632</v>
      </c>
      <c r="H4356" s="5">
        <f t="shared" ref="H4356:H4419" si="344">IF(D4356&gt;0,ABS((F4356-D4356)/D4356),0)</f>
        <v>1.7017120819897013E-4</v>
      </c>
    </row>
    <row r="4357" spans="1:8">
      <c r="A4357" s="3" t="s">
        <v>4401</v>
      </c>
      <c r="B4357" s="1">
        <f t="shared" si="340"/>
        <v>6</v>
      </c>
      <c r="C4357" s="1">
        <f t="shared" si="341"/>
        <v>23764</v>
      </c>
      <c r="D4357" s="1">
        <f t="shared" si="342"/>
        <v>10692308</v>
      </c>
      <c r="F4357" s="1">
        <f t="shared" si="343"/>
        <v>10690423.082136501</v>
      </c>
      <c r="H4357" s="5">
        <f t="shared" si="344"/>
        <v>1.7628727712476795E-4</v>
      </c>
    </row>
    <row r="4358" spans="1:8">
      <c r="A4358" s="3" t="s">
        <v>4402</v>
      </c>
      <c r="B4358" s="1">
        <f t="shared" si="340"/>
        <v>6</v>
      </c>
      <c r="C4358" s="1">
        <f t="shared" si="341"/>
        <v>23744</v>
      </c>
      <c r="D4358" s="1">
        <f t="shared" si="342"/>
        <v>10697759</v>
      </c>
      <c r="F4358" s="1">
        <f t="shared" si="343"/>
        <v>10695812.430819467</v>
      </c>
      <c r="H4358" s="5">
        <f t="shared" si="344"/>
        <v>1.8196046298419043E-4</v>
      </c>
    </row>
    <row r="4359" spans="1:8">
      <c r="A4359" s="3" t="s">
        <v>4403</v>
      </c>
      <c r="B4359" s="1">
        <f t="shared" si="340"/>
        <v>6</v>
      </c>
      <c r="C4359" s="1">
        <f t="shared" si="341"/>
        <v>23724</v>
      </c>
      <c r="D4359" s="1">
        <f t="shared" si="342"/>
        <v>10703239</v>
      </c>
      <c r="F4359" s="1">
        <f t="shared" si="343"/>
        <v>10701205.456449864</v>
      </c>
      <c r="H4359" s="5">
        <f t="shared" si="344"/>
        <v>1.8999328615716866E-4</v>
      </c>
    </row>
    <row r="4360" spans="1:8">
      <c r="A4360" s="3" t="s">
        <v>4404</v>
      </c>
      <c r="B4360" s="1">
        <f t="shared" si="340"/>
        <v>6</v>
      </c>
      <c r="C4360" s="1">
        <f t="shared" si="341"/>
        <v>23704</v>
      </c>
      <c r="D4360" s="1">
        <f t="shared" si="342"/>
        <v>10708690</v>
      </c>
      <c r="F4360" s="1">
        <f t="shared" si="343"/>
        <v>10706602.164639276</v>
      </c>
      <c r="H4360" s="5">
        <f t="shared" si="344"/>
        <v>1.9496645814982776E-4</v>
      </c>
    </row>
    <row r="4361" spans="1:8">
      <c r="A4361" s="3" t="s">
        <v>4405</v>
      </c>
      <c r="B4361" s="1">
        <f t="shared" si="340"/>
        <v>6</v>
      </c>
      <c r="C4361" s="1">
        <f t="shared" si="341"/>
        <v>23684</v>
      </c>
      <c r="D4361" s="1">
        <f t="shared" si="342"/>
        <v>10714169</v>
      </c>
      <c r="F4361" s="1">
        <f t="shared" si="343"/>
        <v>10712002.561012587</v>
      </c>
      <c r="H4361" s="5">
        <f t="shared" si="344"/>
        <v>2.022031748251704E-4</v>
      </c>
    </row>
    <row r="4362" spans="1:8">
      <c r="A4362" s="3" t="s">
        <v>4406</v>
      </c>
      <c r="B4362" s="1">
        <f t="shared" si="340"/>
        <v>6</v>
      </c>
      <c r="C4362" s="1">
        <f t="shared" si="341"/>
        <v>23664</v>
      </c>
      <c r="D4362" s="1">
        <f t="shared" si="342"/>
        <v>10719621</v>
      </c>
      <c r="F4362" s="1">
        <f t="shared" si="343"/>
        <v>10717406.651208052</v>
      </c>
      <c r="H4362" s="5">
        <f t="shared" si="344"/>
        <v>2.065696904720408E-4</v>
      </c>
    </row>
    <row r="4363" spans="1:8">
      <c r="A4363" s="3" t="s">
        <v>4407</v>
      </c>
      <c r="B4363" s="1">
        <f t="shared" si="340"/>
        <v>6</v>
      </c>
      <c r="C4363" s="1">
        <f t="shared" si="341"/>
        <v>23644</v>
      </c>
      <c r="D4363" s="1">
        <f t="shared" si="342"/>
        <v>10725072</v>
      </c>
      <c r="F4363" s="1">
        <f t="shared" si="343"/>
        <v>10722814.440877305</v>
      </c>
      <c r="H4363" s="5">
        <f t="shared" si="344"/>
        <v>2.1049360999111767E-4</v>
      </c>
    </row>
    <row r="4364" spans="1:8">
      <c r="A4364" s="3" t="s">
        <v>4408</v>
      </c>
      <c r="B4364" s="1">
        <f t="shared" si="340"/>
        <v>6</v>
      </c>
      <c r="C4364" s="1">
        <f t="shared" si="341"/>
        <v>23624</v>
      </c>
      <c r="D4364" s="1">
        <f t="shared" si="342"/>
        <v>10730552</v>
      </c>
      <c r="F4364" s="1">
        <f t="shared" si="343"/>
        <v>10728225.935685417</v>
      </c>
      <c r="H4364" s="5">
        <f t="shared" si="344"/>
        <v>2.1677023834219494E-4</v>
      </c>
    </row>
    <row r="4365" spans="1:8">
      <c r="A4365" s="3" t="s">
        <v>4409</v>
      </c>
      <c r="B4365" s="1">
        <f t="shared" si="340"/>
        <v>6</v>
      </c>
      <c r="C4365" s="1">
        <f t="shared" si="341"/>
        <v>23604</v>
      </c>
      <c r="D4365" s="1">
        <f t="shared" si="342"/>
        <v>10736003</v>
      </c>
      <c r="F4365" s="1">
        <f t="shared" si="343"/>
        <v>10733641.141310951</v>
      </c>
      <c r="H4365" s="5">
        <f t="shared" si="344"/>
        <v>2.1999422774465123E-4</v>
      </c>
    </row>
    <row r="4366" spans="1:8">
      <c r="A4366" s="3" t="s">
        <v>4410</v>
      </c>
      <c r="B4366" s="1">
        <f t="shared" si="340"/>
        <v>6</v>
      </c>
      <c r="C4366" s="1">
        <f t="shared" si="341"/>
        <v>23584</v>
      </c>
      <c r="D4366" s="1">
        <f t="shared" si="342"/>
        <v>10741482</v>
      </c>
      <c r="F4366" s="1">
        <f t="shared" si="343"/>
        <v>10739060.063445978</v>
      </c>
      <c r="H4366" s="5">
        <f t="shared" si="344"/>
        <v>2.2547508379403637E-4</v>
      </c>
    </row>
    <row r="4367" spans="1:8">
      <c r="A4367" s="3" t="s">
        <v>4411</v>
      </c>
      <c r="B4367" s="1">
        <f t="shared" si="340"/>
        <v>6</v>
      </c>
      <c r="C4367" s="1">
        <f t="shared" si="341"/>
        <v>23564</v>
      </c>
      <c r="D4367" s="1">
        <f t="shared" si="342"/>
        <v>10746934</v>
      </c>
      <c r="F4367" s="1">
        <f t="shared" si="343"/>
        <v>10744482.707796142</v>
      </c>
      <c r="H4367" s="5">
        <f t="shared" si="344"/>
        <v>2.2809223578171178E-4</v>
      </c>
    </row>
    <row r="4368" spans="1:8">
      <c r="A4368" s="3" t="s">
        <v>4412</v>
      </c>
      <c r="B4368" s="1">
        <f t="shared" si="340"/>
        <v>6</v>
      </c>
      <c r="C4368" s="1">
        <f t="shared" si="341"/>
        <v>23544</v>
      </c>
      <c r="D4368" s="1">
        <f t="shared" si="342"/>
        <v>10752385</v>
      </c>
      <c r="F4368" s="1">
        <f t="shared" si="343"/>
        <v>10749909.080080707</v>
      </c>
      <c r="H4368" s="5">
        <f t="shared" si="344"/>
        <v>2.3026704487361398E-4</v>
      </c>
    </row>
    <row r="4369" spans="1:8">
      <c r="A4369" s="3" t="s">
        <v>4413</v>
      </c>
      <c r="B4369" s="1">
        <f t="shared" si="340"/>
        <v>6</v>
      </c>
      <c r="C4369" s="1">
        <f t="shared" si="341"/>
        <v>23524</v>
      </c>
      <c r="D4369" s="1">
        <f t="shared" si="342"/>
        <v>10757865</v>
      </c>
      <c r="F4369" s="1">
        <f t="shared" si="343"/>
        <v>10755339.186032578</v>
      </c>
      <c r="H4369" s="5">
        <f t="shared" si="344"/>
        <v>2.3478766162446274E-4</v>
      </c>
    </row>
    <row r="4370" spans="1:8">
      <c r="A4370" s="3" t="s">
        <v>4414</v>
      </c>
      <c r="B4370" s="1">
        <f t="shared" si="340"/>
        <v>6</v>
      </c>
      <c r="C4370" s="1">
        <f t="shared" si="341"/>
        <v>23504</v>
      </c>
      <c r="D4370" s="1">
        <f t="shared" si="342"/>
        <v>10763316</v>
      </c>
      <c r="F4370" s="1">
        <f t="shared" si="343"/>
        <v>10760773.031398375</v>
      </c>
      <c r="H4370" s="5">
        <f t="shared" si="344"/>
        <v>2.3626256087114908E-4</v>
      </c>
    </row>
    <row r="4371" spans="1:8">
      <c r="A4371" s="3" t="s">
        <v>4415</v>
      </c>
      <c r="B4371" s="1">
        <f t="shared" si="340"/>
        <v>6</v>
      </c>
      <c r="C4371" s="1">
        <f t="shared" si="341"/>
        <v>23484</v>
      </c>
      <c r="D4371" s="1">
        <f t="shared" si="342"/>
        <v>10768768</v>
      </c>
      <c r="F4371" s="1">
        <f t="shared" si="343"/>
        <v>10766210.62193845</v>
      </c>
      <c r="H4371" s="5">
        <f t="shared" si="344"/>
        <v>2.3748102489994566E-4</v>
      </c>
    </row>
    <row r="4372" spans="1:8">
      <c r="A4372" s="3" t="s">
        <v>4416</v>
      </c>
      <c r="B4372" s="1">
        <f t="shared" si="340"/>
        <v>6</v>
      </c>
      <c r="C4372" s="1">
        <f t="shared" si="341"/>
        <v>23464</v>
      </c>
      <c r="D4372" s="1">
        <f t="shared" si="342"/>
        <v>10774247</v>
      </c>
      <c r="F4372" s="1">
        <f t="shared" si="343"/>
        <v>10771651.963426944</v>
      </c>
      <c r="H4372" s="5">
        <f t="shared" si="344"/>
        <v>2.408554930155334E-4</v>
      </c>
    </row>
    <row r="4373" spans="1:8">
      <c r="A4373" s="3" t="s">
        <v>4417</v>
      </c>
      <c r="B4373" s="1">
        <f t="shared" si="340"/>
        <v>6</v>
      </c>
      <c r="C4373" s="1">
        <f t="shared" si="341"/>
        <v>23444</v>
      </c>
      <c r="D4373" s="1">
        <f t="shared" si="342"/>
        <v>10779698</v>
      </c>
      <c r="F4373" s="1">
        <f t="shared" si="343"/>
        <v>10777097.061651835</v>
      </c>
      <c r="H4373" s="5">
        <f t="shared" si="344"/>
        <v>2.4128118878328334E-4</v>
      </c>
    </row>
    <row r="4374" spans="1:8">
      <c r="A4374" s="3" t="s">
        <v>4418</v>
      </c>
      <c r="B4374" s="1">
        <f t="shared" si="340"/>
        <v>6</v>
      </c>
      <c r="C4374" s="1">
        <f t="shared" si="341"/>
        <v>23424</v>
      </c>
      <c r="D4374" s="1">
        <f t="shared" si="342"/>
        <v>10785178</v>
      </c>
      <c r="F4374" s="1">
        <f t="shared" si="343"/>
        <v>10782545.922414977</v>
      </c>
      <c r="H4374" s="5">
        <f t="shared" si="344"/>
        <v>2.4404581779020212E-4</v>
      </c>
    </row>
    <row r="4375" spans="1:8">
      <c r="A4375" s="3" t="s">
        <v>4419</v>
      </c>
      <c r="B4375" s="1">
        <f t="shared" si="340"/>
        <v>6</v>
      </c>
      <c r="C4375" s="1">
        <f t="shared" si="341"/>
        <v>23404</v>
      </c>
      <c r="D4375" s="1">
        <f t="shared" si="342"/>
        <v>10790629</v>
      </c>
      <c r="F4375" s="1">
        <f t="shared" si="343"/>
        <v>10787998.551532153</v>
      </c>
      <c r="H4375" s="5">
        <f t="shared" si="344"/>
        <v>2.4377156029059657E-4</v>
      </c>
    </row>
    <row r="4376" spans="1:8">
      <c r="A4376" s="3" t="s">
        <v>4420</v>
      </c>
      <c r="B4376" s="1">
        <f t="shared" si="340"/>
        <v>6</v>
      </c>
      <c r="C4376" s="1">
        <f t="shared" si="341"/>
        <v>23384</v>
      </c>
      <c r="D4376" s="1">
        <f t="shared" si="342"/>
        <v>10796081</v>
      </c>
      <c r="F4376" s="1">
        <f t="shared" si="343"/>
        <v>10793454.954833107</v>
      </c>
      <c r="H4376" s="5">
        <f t="shared" si="344"/>
        <v>2.432405950726871E-4</v>
      </c>
    </row>
    <row r="4377" spans="1:8">
      <c r="A4377" s="3" t="s">
        <v>4421</v>
      </c>
      <c r="B4377" s="1">
        <f t="shared" si="340"/>
        <v>6</v>
      </c>
      <c r="C4377" s="1">
        <f t="shared" si="341"/>
        <v>23364</v>
      </c>
      <c r="D4377" s="1">
        <f t="shared" si="342"/>
        <v>10801560</v>
      </c>
      <c r="F4377" s="1">
        <f t="shared" si="343"/>
        <v>10798915.138161607</v>
      </c>
      <c r="H4377" s="5">
        <f t="shared" si="344"/>
        <v>2.4485924610823931E-4</v>
      </c>
    </row>
    <row r="4378" spans="1:8">
      <c r="A4378" s="3" t="s">
        <v>4422</v>
      </c>
      <c r="B4378" s="1">
        <f t="shared" si="340"/>
        <v>6</v>
      </c>
      <c r="C4378" s="1">
        <f t="shared" si="341"/>
        <v>23344</v>
      </c>
      <c r="D4378" s="1">
        <f t="shared" si="342"/>
        <v>10807012</v>
      </c>
      <c r="F4378" s="1">
        <f t="shared" si="343"/>
        <v>10804379.107375471</v>
      </c>
      <c r="H4378" s="5">
        <f t="shared" si="344"/>
        <v>2.4362817627380062E-4</v>
      </c>
    </row>
    <row r="4379" spans="1:8">
      <c r="A4379" s="3" t="s">
        <v>4423</v>
      </c>
      <c r="B4379" s="1">
        <f t="shared" si="340"/>
        <v>6</v>
      </c>
      <c r="C4379" s="1">
        <f t="shared" si="341"/>
        <v>23324</v>
      </c>
      <c r="D4379" s="1">
        <f t="shared" si="342"/>
        <v>10812491</v>
      </c>
      <c r="F4379" s="1">
        <f t="shared" si="343"/>
        <v>10809846.86834663</v>
      </c>
      <c r="H4379" s="5">
        <f t="shared" si="344"/>
        <v>2.4454417149298303E-4</v>
      </c>
    </row>
    <row r="4380" spans="1:8">
      <c r="A4380" s="3" t="s">
        <v>4424</v>
      </c>
      <c r="B4380" s="1">
        <f t="shared" si="340"/>
        <v>6</v>
      </c>
      <c r="C4380" s="1">
        <f t="shared" si="341"/>
        <v>23304</v>
      </c>
      <c r="D4380" s="1">
        <f t="shared" si="342"/>
        <v>10817942</v>
      </c>
      <c r="F4380" s="1">
        <f t="shared" si="343"/>
        <v>10815318.426961154</v>
      </c>
      <c r="H4380" s="5">
        <f t="shared" si="344"/>
        <v>2.4252053106277094E-4</v>
      </c>
    </row>
    <row r="4381" spans="1:8">
      <c r="A4381" s="3" t="s">
        <v>4425</v>
      </c>
      <c r="B4381" s="1">
        <f t="shared" si="340"/>
        <v>6</v>
      </c>
      <c r="C4381" s="1">
        <f t="shared" si="341"/>
        <v>23284</v>
      </c>
      <c r="D4381" s="1">
        <f t="shared" si="342"/>
        <v>10823394</v>
      </c>
      <c r="F4381" s="1">
        <f t="shared" si="343"/>
        <v>10820793.789119337</v>
      </c>
      <c r="H4381" s="5">
        <f t="shared" si="344"/>
        <v>2.4023988045369558E-4</v>
      </c>
    </row>
    <row r="4382" spans="1:8">
      <c r="A4382" s="3" t="s">
        <v>4426</v>
      </c>
      <c r="B4382" s="1">
        <f t="shared" si="340"/>
        <v>6</v>
      </c>
      <c r="C4382" s="1">
        <f t="shared" si="341"/>
        <v>23264</v>
      </c>
      <c r="D4382" s="1">
        <f t="shared" si="342"/>
        <v>10828873</v>
      </c>
      <c r="F4382" s="1">
        <f t="shared" si="343"/>
        <v>10826272.96073569</v>
      </c>
      <c r="H4382" s="5">
        <f t="shared" si="344"/>
        <v>2.4010248012975601E-4</v>
      </c>
    </row>
    <row r="4383" spans="1:8">
      <c r="A4383" s="3" t="s">
        <v>4427</v>
      </c>
      <c r="B4383" s="1">
        <f t="shared" si="340"/>
        <v>6</v>
      </c>
      <c r="C4383" s="1">
        <f t="shared" si="341"/>
        <v>23244</v>
      </c>
      <c r="D4383" s="1">
        <f t="shared" si="342"/>
        <v>10834325</v>
      </c>
      <c r="F4383" s="1">
        <f t="shared" si="343"/>
        <v>10831755.947739031</v>
      </c>
      <c r="H4383" s="5">
        <f t="shared" si="344"/>
        <v>2.3712157988327231E-4</v>
      </c>
    </row>
    <row r="4384" spans="1:8">
      <c r="A4384" s="3" t="s">
        <v>4428</v>
      </c>
      <c r="B4384" s="1">
        <f t="shared" si="340"/>
        <v>6</v>
      </c>
      <c r="C4384" s="1">
        <f t="shared" si="341"/>
        <v>23224</v>
      </c>
      <c r="D4384" s="1">
        <f t="shared" si="342"/>
        <v>10839776</v>
      </c>
      <c r="F4384" s="1">
        <f t="shared" si="343"/>
        <v>10837242.756072519</v>
      </c>
      <c r="H4384" s="5">
        <f t="shared" si="344"/>
        <v>2.3369891845372571E-4</v>
      </c>
    </row>
    <row r="4385" spans="1:8">
      <c r="A4385" s="3" t="s">
        <v>4429</v>
      </c>
      <c r="B4385" s="1">
        <f t="shared" si="340"/>
        <v>6</v>
      </c>
      <c r="C4385" s="1">
        <f t="shared" si="341"/>
        <v>23204</v>
      </c>
      <c r="D4385" s="1">
        <f t="shared" si="342"/>
        <v>10845255</v>
      </c>
      <c r="F4385" s="1">
        <f t="shared" si="343"/>
        <v>10842733.391693687</v>
      </c>
      <c r="H4385" s="5">
        <f t="shared" si="344"/>
        <v>2.3250797757295091E-4</v>
      </c>
    </row>
    <row r="4386" spans="1:8">
      <c r="A4386" s="3" t="s">
        <v>4430</v>
      </c>
      <c r="B4386" s="1">
        <f t="shared" si="340"/>
        <v>6</v>
      </c>
      <c r="C4386" s="1">
        <f t="shared" si="341"/>
        <v>23184</v>
      </c>
      <c r="D4386" s="1">
        <f t="shared" si="342"/>
        <v>10850707</v>
      </c>
      <c r="F4386" s="1">
        <f t="shared" si="343"/>
        <v>10848227.860574508</v>
      </c>
      <c r="H4386" s="5">
        <f t="shared" si="344"/>
        <v>2.2847722507776812E-4</v>
      </c>
    </row>
    <row r="4387" spans="1:8">
      <c r="A4387" s="3" t="s">
        <v>4431</v>
      </c>
      <c r="B4387" s="1">
        <f t="shared" si="340"/>
        <v>6</v>
      </c>
      <c r="C4387" s="1">
        <f t="shared" si="341"/>
        <v>23164</v>
      </c>
      <c r="D4387" s="1">
        <f t="shared" si="342"/>
        <v>10856186</v>
      </c>
      <c r="F4387" s="1">
        <f t="shared" si="343"/>
        <v>10853726.168701435</v>
      </c>
      <c r="H4387" s="5">
        <f t="shared" si="344"/>
        <v>2.2658337822928715E-4</v>
      </c>
    </row>
    <row r="4388" spans="1:8">
      <c r="A4388" s="3" t="s">
        <v>4432</v>
      </c>
      <c r="B4388" s="1">
        <f t="shared" si="340"/>
        <v>6</v>
      </c>
      <c r="C4388" s="1">
        <f t="shared" si="341"/>
        <v>23144</v>
      </c>
      <c r="D4388" s="1">
        <f t="shared" si="342"/>
        <v>10861638</v>
      </c>
      <c r="F4388" s="1">
        <f t="shared" si="343"/>
        <v>10859228.322075436</v>
      </c>
      <c r="H4388" s="5">
        <f t="shared" si="344"/>
        <v>2.2185216673250465E-4</v>
      </c>
    </row>
    <row r="4389" spans="1:8">
      <c r="A4389" s="3" t="s">
        <v>4433</v>
      </c>
      <c r="B4389" s="1">
        <f t="shared" si="340"/>
        <v>6</v>
      </c>
      <c r="C4389" s="1">
        <f t="shared" si="341"/>
        <v>23124</v>
      </c>
      <c r="D4389" s="1">
        <f t="shared" si="342"/>
        <v>10867089</v>
      </c>
      <c r="F4389" s="1">
        <f t="shared" si="343"/>
        <v>10864734.326712081</v>
      </c>
      <c r="H4389" s="5">
        <f t="shared" si="344"/>
        <v>2.1667930463427614E-4</v>
      </c>
    </row>
    <row r="4390" spans="1:8">
      <c r="A4390" s="3" t="s">
        <v>4434</v>
      </c>
      <c r="B4390" s="1">
        <f t="shared" si="340"/>
        <v>6</v>
      </c>
      <c r="C4390" s="1">
        <f t="shared" si="341"/>
        <v>23104</v>
      </c>
      <c r="D4390" s="1">
        <f t="shared" si="342"/>
        <v>10872568</v>
      </c>
      <c r="F4390" s="1">
        <f t="shared" si="343"/>
        <v>10870244.188641544</v>
      </c>
      <c r="H4390" s="5">
        <f t="shared" si="344"/>
        <v>2.1373160034092852E-4</v>
      </c>
    </row>
    <row r="4391" spans="1:8">
      <c r="A4391" s="3" t="s">
        <v>4435</v>
      </c>
      <c r="B4391" s="1">
        <f t="shared" si="340"/>
        <v>6</v>
      </c>
      <c r="C4391" s="1">
        <f t="shared" si="341"/>
        <v>23084</v>
      </c>
      <c r="D4391" s="1">
        <f t="shared" si="342"/>
        <v>10878020</v>
      </c>
      <c r="F4391" s="1">
        <f t="shared" si="343"/>
        <v>10875757.913908668</v>
      </c>
      <c r="H4391" s="5">
        <f t="shared" si="344"/>
        <v>2.0795016844353455E-4</v>
      </c>
    </row>
    <row r="4392" spans="1:8">
      <c r="A4392" s="3" t="s">
        <v>4436</v>
      </c>
      <c r="B4392" s="1">
        <f t="shared" si="340"/>
        <v>6</v>
      </c>
      <c r="C4392" s="1">
        <f t="shared" si="341"/>
        <v>23064</v>
      </c>
      <c r="D4392" s="1">
        <f t="shared" si="342"/>
        <v>10883499</v>
      </c>
      <c r="F4392" s="1">
        <f t="shared" si="343"/>
        <v>10881275.508573031</v>
      </c>
      <c r="H4392" s="5">
        <f t="shared" si="344"/>
        <v>2.04299318350555E-4</v>
      </c>
    </row>
    <row r="4393" spans="1:8">
      <c r="A4393" s="3" t="s">
        <v>4437</v>
      </c>
      <c r="B4393" s="1">
        <f t="shared" si="340"/>
        <v>6</v>
      </c>
      <c r="C4393" s="1">
        <f t="shared" si="341"/>
        <v>23044</v>
      </c>
      <c r="D4393" s="1">
        <f t="shared" si="342"/>
        <v>10888951</v>
      </c>
      <c r="F4393" s="1">
        <f t="shared" si="343"/>
        <v>10886796.978708968</v>
      </c>
      <c r="H4393" s="5">
        <f t="shared" si="344"/>
        <v>1.9781715346431749E-4</v>
      </c>
    </row>
    <row r="4394" spans="1:8">
      <c r="A4394" s="3" t="s">
        <v>4438</v>
      </c>
      <c r="B4394" s="1">
        <f t="shared" si="340"/>
        <v>6</v>
      </c>
      <c r="C4394" s="1">
        <f t="shared" si="341"/>
        <v>23024</v>
      </c>
      <c r="D4394" s="1">
        <f t="shared" si="342"/>
        <v>10894402</v>
      </c>
      <c r="F4394" s="1">
        <f t="shared" si="343"/>
        <v>10892322.330405638</v>
      </c>
      <c r="H4394" s="5">
        <f t="shared" si="344"/>
        <v>1.9089341428399448E-4</v>
      </c>
    </row>
    <row r="4395" spans="1:8">
      <c r="A4395" s="3" t="s">
        <v>4439</v>
      </c>
      <c r="B4395" s="1">
        <f t="shared" si="340"/>
        <v>6</v>
      </c>
      <c r="C4395" s="1">
        <f t="shared" si="341"/>
        <v>23004</v>
      </c>
      <c r="D4395" s="1">
        <f t="shared" si="342"/>
        <v>10899881</v>
      </c>
      <c r="F4395" s="1">
        <f t="shared" si="343"/>
        <v>10897851.569767069</v>
      </c>
      <c r="H4395" s="5">
        <f t="shared" si="344"/>
        <v>1.8618829259979338E-4</v>
      </c>
    </row>
    <row r="4396" spans="1:8">
      <c r="A4396" s="3" t="s">
        <v>4440</v>
      </c>
      <c r="B4396" s="1">
        <f t="shared" si="340"/>
        <v>6</v>
      </c>
      <c r="C4396" s="1">
        <f t="shared" si="341"/>
        <v>22984</v>
      </c>
      <c r="D4396" s="1">
        <f t="shared" si="342"/>
        <v>10905333</v>
      </c>
      <c r="F4396" s="1">
        <f t="shared" si="343"/>
        <v>10903384.702912195</v>
      </c>
      <c r="H4396" s="5">
        <f t="shared" si="344"/>
        <v>1.7865544204888982E-4</v>
      </c>
    </row>
    <row r="4397" spans="1:8">
      <c r="A4397" s="3" t="s">
        <v>4441</v>
      </c>
      <c r="B4397" s="1">
        <f t="shared" si="340"/>
        <v>6</v>
      </c>
      <c r="C4397" s="1">
        <f t="shared" si="341"/>
        <v>22964</v>
      </c>
      <c r="D4397" s="1">
        <f t="shared" si="342"/>
        <v>10910784</v>
      </c>
      <c r="F4397" s="1">
        <f t="shared" si="343"/>
        <v>10908921.73597493</v>
      </c>
      <c r="H4397" s="5">
        <f t="shared" si="344"/>
        <v>1.7068104593306706E-4</v>
      </c>
    </row>
    <row r="4398" spans="1:8">
      <c r="A4398" s="3" t="s">
        <v>4442</v>
      </c>
      <c r="B4398" s="1">
        <f t="shared" si="340"/>
        <v>6</v>
      </c>
      <c r="C4398" s="1">
        <f t="shared" si="341"/>
        <v>22944</v>
      </c>
      <c r="D4398" s="1">
        <f t="shared" si="342"/>
        <v>10916264</v>
      </c>
      <c r="F4398" s="1">
        <f t="shared" si="343"/>
        <v>10914462.675104188</v>
      </c>
      <c r="H4398" s="5">
        <f t="shared" si="344"/>
        <v>1.6501294726952359E-4</v>
      </c>
    </row>
    <row r="4399" spans="1:8">
      <c r="A4399" s="3" t="s">
        <v>4443</v>
      </c>
      <c r="B4399" s="1">
        <f t="shared" si="340"/>
        <v>6</v>
      </c>
      <c r="C4399" s="1">
        <f t="shared" si="341"/>
        <v>22924</v>
      </c>
      <c r="D4399" s="1">
        <f t="shared" si="342"/>
        <v>10921715</v>
      </c>
      <c r="F4399" s="1">
        <f t="shared" si="343"/>
        <v>10920007.526463956</v>
      </c>
      <c r="H4399" s="5">
        <f t="shared" si="344"/>
        <v>1.5633749242169011E-4</v>
      </c>
    </row>
    <row r="4400" spans="1:8">
      <c r="A4400" s="3" t="s">
        <v>4444</v>
      </c>
      <c r="B4400" s="1">
        <f t="shared" si="340"/>
        <v>6</v>
      </c>
      <c r="C4400" s="1">
        <f t="shared" si="341"/>
        <v>22904</v>
      </c>
      <c r="D4400" s="1">
        <f t="shared" si="342"/>
        <v>10927194</v>
      </c>
      <c r="F4400" s="1">
        <f t="shared" si="343"/>
        <v>10925556.296233343</v>
      </c>
      <c r="H4400" s="5">
        <f t="shared" si="344"/>
        <v>1.4987413664084665E-4</v>
      </c>
    </row>
    <row r="4401" spans="1:8">
      <c r="A4401" s="3" t="s">
        <v>4445</v>
      </c>
      <c r="B4401" s="1">
        <f t="shared" si="340"/>
        <v>6</v>
      </c>
      <c r="C4401" s="1">
        <f t="shared" si="341"/>
        <v>22884</v>
      </c>
      <c r="D4401" s="1">
        <f t="shared" si="342"/>
        <v>10932646</v>
      </c>
      <c r="F4401" s="1">
        <f t="shared" si="343"/>
        <v>10931108.990606608</v>
      </c>
      <c r="H4401" s="5">
        <f t="shared" si="344"/>
        <v>1.4058896568974527E-4</v>
      </c>
    </row>
    <row r="4402" spans="1:8">
      <c r="A4402" s="3" t="s">
        <v>4446</v>
      </c>
      <c r="B4402" s="1">
        <f t="shared" si="340"/>
        <v>6</v>
      </c>
      <c r="C4402" s="1">
        <f t="shared" si="341"/>
        <v>22864</v>
      </c>
      <c r="D4402" s="1">
        <f t="shared" si="342"/>
        <v>10938097</v>
      </c>
      <c r="F4402" s="1">
        <f t="shared" si="343"/>
        <v>10936665.615793236</v>
      </c>
      <c r="H4402" s="5">
        <f t="shared" si="344"/>
        <v>1.3086227035327992E-4</v>
      </c>
    </row>
    <row r="4403" spans="1:8">
      <c r="A4403" s="3" t="s">
        <v>4447</v>
      </c>
      <c r="B4403" s="1">
        <f t="shared" si="340"/>
        <v>6</v>
      </c>
      <c r="C4403" s="1">
        <f t="shared" si="341"/>
        <v>22844</v>
      </c>
      <c r="D4403" s="1">
        <f t="shared" si="342"/>
        <v>10943577</v>
      </c>
      <c r="F4403" s="1">
        <f t="shared" si="343"/>
        <v>10942226.178017981</v>
      </c>
      <c r="H4403" s="5">
        <f t="shared" si="344"/>
        <v>1.2343514209464142E-4</v>
      </c>
    </row>
    <row r="4404" spans="1:8">
      <c r="A4404" s="3" t="s">
        <v>4448</v>
      </c>
      <c r="B4404" s="1">
        <f t="shared" si="340"/>
        <v>6</v>
      </c>
      <c r="C4404" s="1">
        <f t="shared" si="341"/>
        <v>22824</v>
      </c>
      <c r="D4404" s="1">
        <f t="shared" si="342"/>
        <v>10949028</v>
      </c>
      <c r="F4404" s="1">
        <f t="shared" si="343"/>
        <v>10947790.683520909</v>
      </c>
      <c r="H4404" s="5">
        <f t="shared" si="344"/>
        <v>1.1300697003337659E-4</v>
      </c>
    </row>
    <row r="4405" spans="1:8">
      <c r="A4405" s="3" t="s">
        <v>4449</v>
      </c>
      <c r="B4405" s="1">
        <f t="shared" si="340"/>
        <v>6</v>
      </c>
      <c r="C4405" s="1">
        <f t="shared" si="341"/>
        <v>22804</v>
      </c>
      <c r="D4405" s="1">
        <f t="shared" si="342"/>
        <v>10954507</v>
      </c>
      <c r="F4405" s="1">
        <f t="shared" si="343"/>
        <v>10953359.138557453</v>
      </c>
      <c r="H4405" s="5">
        <f t="shared" si="344"/>
        <v>1.0478439993212762E-4</v>
      </c>
    </row>
    <row r="4406" spans="1:8">
      <c r="A4406" s="3" t="s">
        <v>4450</v>
      </c>
      <c r="B4406" s="1">
        <f t="shared" si="340"/>
        <v>6</v>
      </c>
      <c r="C4406" s="1">
        <f t="shared" si="341"/>
        <v>22784</v>
      </c>
      <c r="D4406" s="1">
        <f t="shared" si="342"/>
        <v>10959959</v>
      </c>
      <c r="F4406" s="1">
        <f t="shared" si="343"/>
        <v>10958931.54939848</v>
      </c>
      <c r="H4406" s="5">
        <f t="shared" si="344"/>
        <v>9.3745843530985545E-5</v>
      </c>
    </row>
    <row r="4407" spans="1:8">
      <c r="A4407" s="3" t="s">
        <v>4451</v>
      </c>
      <c r="B4407" s="1">
        <f t="shared" si="340"/>
        <v>6</v>
      </c>
      <c r="C4407" s="1">
        <f t="shared" si="341"/>
        <v>22764</v>
      </c>
      <c r="D4407" s="1">
        <f t="shared" si="342"/>
        <v>10965410</v>
      </c>
      <c r="F4407" s="1">
        <f t="shared" si="343"/>
        <v>10964507.922330303</v>
      </c>
      <c r="H4407" s="5">
        <f t="shared" si="344"/>
        <v>8.2265749269464831E-5</v>
      </c>
    </row>
    <row r="4408" spans="1:8">
      <c r="A4408" s="3" t="s">
        <v>4452</v>
      </c>
      <c r="B4408" s="1">
        <f t="shared" si="340"/>
        <v>6</v>
      </c>
      <c r="C4408" s="1">
        <f t="shared" si="341"/>
        <v>22744</v>
      </c>
      <c r="D4408" s="1">
        <f t="shared" si="342"/>
        <v>10970890</v>
      </c>
      <c r="F4408" s="1">
        <f t="shared" si="343"/>
        <v>10970088.263654793</v>
      </c>
      <c r="H4408" s="5">
        <f t="shared" si="344"/>
        <v>7.3078514615251692E-5</v>
      </c>
    </row>
    <row r="4409" spans="1:8">
      <c r="A4409" s="3" t="s">
        <v>4453</v>
      </c>
      <c r="B4409" s="1">
        <f t="shared" si="340"/>
        <v>6</v>
      </c>
      <c r="C4409" s="1">
        <f t="shared" si="341"/>
        <v>22724</v>
      </c>
      <c r="D4409" s="1">
        <f t="shared" si="342"/>
        <v>10976341</v>
      </c>
      <c r="F4409" s="1">
        <f t="shared" si="343"/>
        <v>10975672.579689359</v>
      </c>
      <c r="H4409" s="5">
        <f t="shared" si="344"/>
        <v>6.089645999889286E-5</v>
      </c>
    </row>
    <row r="4410" spans="1:8">
      <c r="A4410" s="3" t="s">
        <v>4454</v>
      </c>
      <c r="B4410" s="1">
        <f t="shared" si="340"/>
        <v>6</v>
      </c>
      <c r="C4410" s="1">
        <f t="shared" si="341"/>
        <v>22704</v>
      </c>
      <c r="D4410" s="1">
        <f t="shared" si="342"/>
        <v>10981793</v>
      </c>
      <c r="F4410" s="1">
        <f t="shared" si="343"/>
        <v>10981260.876767075</v>
      </c>
      <c r="H4410" s="5">
        <f t="shared" si="344"/>
        <v>4.8455041260139466E-5</v>
      </c>
    </row>
    <row r="4411" spans="1:8">
      <c r="A4411" s="3" t="s">
        <v>4455</v>
      </c>
      <c r="B4411" s="1">
        <f t="shared" si="340"/>
        <v>6</v>
      </c>
      <c r="C4411" s="1">
        <f t="shared" si="341"/>
        <v>22684</v>
      </c>
      <c r="D4411" s="1">
        <f t="shared" si="342"/>
        <v>10987272</v>
      </c>
      <c r="F4411" s="1">
        <f t="shared" si="343"/>
        <v>10986853.16123667</v>
      </c>
      <c r="H4411" s="5">
        <f t="shared" si="344"/>
        <v>3.8120359933760789E-5</v>
      </c>
    </row>
    <row r="4412" spans="1:8">
      <c r="A4412" s="3" t="s">
        <v>4456</v>
      </c>
      <c r="B4412" s="1">
        <f t="shared" si="340"/>
        <v>6</v>
      </c>
      <c r="C4412" s="1">
        <f t="shared" si="341"/>
        <v>22664</v>
      </c>
      <c r="D4412" s="1">
        <f t="shared" si="342"/>
        <v>10992723</v>
      </c>
      <c r="F4412" s="1">
        <f t="shared" si="343"/>
        <v>10992449.439462611</v>
      </c>
      <c r="H4412" s="5">
        <f t="shared" si="344"/>
        <v>2.488560271995831E-5</v>
      </c>
    </row>
    <row r="4413" spans="1:8">
      <c r="A4413" s="3" t="s">
        <v>4457</v>
      </c>
      <c r="B4413" s="1">
        <f t="shared" si="340"/>
        <v>6</v>
      </c>
      <c r="C4413" s="1">
        <f t="shared" si="341"/>
        <v>22644</v>
      </c>
      <c r="D4413" s="1">
        <f t="shared" si="342"/>
        <v>10998203</v>
      </c>
      <c r="F4413" s="1">
        <f t="shared" si="343"/>
        <v>10998049.717825154</v>
      </c>
      <c r="H4413" s="5">
        <f t="shared" si="344"/>
        <v>1.393701997009488E-5</v>
      </c>
    </row>
    <row r="4414" spans="1:8">
      <c r="A4414" s="3" t="s">
        <v>4458</v>
      </c>
      <c r="B4414" s="1">
        <f t="shared" si="340"/>
        <v>6</v>
      </c>
      <c r="C4414" s="1">
        <f t="shared" si="341"/>
        <v>22624</v>
      </c>
      <c r="D4414" s="1">
        <f t="shared" si="342"/>
        <v>11003682</v>
      </c>
      <c r="F4414" s="1">
        <f t="shared" si="343"/>
        <v>11003654.002720393</v>
      </c>
      <c r="H4414" s="5">
        <f t="shared" si="344"/>
        <v>2.5443555717767513E-6</v>
      </c>
    </row>
    <row r="4415" spans="1:8">
      <c r="A4415" s="3" t="s">
        <v>4459</v>
      </c>
      <c r="B4415" s="1">
        <f t="shared" si="340"/>
        <v>6</v>
      </c>
      <c r="C4415" s="1">
        <f t="shared" si="341"/>
        <v>22604</v>
      </c>
      <c r="D4415" s="1">
        <f t="shared" si="342"/>
        <v>11009426</v>
      </c>
      <c r="F4415" s="1">
        <f t="shared" si="343"/>
        <v>11009262.300560329</v>
      </c>
      <c r="H4415" s="5">
        <f t="shared" si="344"/>
        <v>1.4869025839393496E-5</v>
      </c>
    </row>
    <row r="4416" spans="1:8">
      <c r="A4416" s="3" t="s">
        <v>4460</v>
      </c>
      <c r="B4416" s="1">
        <f t="shared" si="340"/>
        <v>6</v>
      </c>
      <c r="C4416" s="1">
        <f t="shared" si="341"/>
        <v>22584</v>
      </c>
      <c r="D4416" s="1">
        <f t="shared" si="342"/>
        <v>11015199</v>
      </c>
      <c r="F4416" s="1">
        <f t="shared" si="343"/>
        <v>11014874.617772873</v>
      </c>
      <c r="H4416" s="5">
        <f t="shared" si="344"/>
        <v>2.9448603436625063E-5</v>
      </c>
    </row>
    <row r="4417" spans="1:8">
      <c r="A4417" s="3" t="s">
        <v>4461</v>
      </c>
      <c r="B4417" s="1">
        <f t="shared" si="340"/>
        <v>6</v>
      </c>
      <c r="C4417" s="1">
        <f t="shared" si="341"/>
        <v>22564</v>
      </c>
      <c r="D4417" s="1">
        <f t="shared" si="342"/>
        <v>11020943</v>
      </c>
      <c r="F4417" s="1">
        <f t="shared" si="343"/>
        <v>11020490.960801976</v>
      </c>
      <c r="H4417" s="5">
        <f t="shared" si="344"/>
        <v>4.1016381086827E-5</v>
      </c>
    </row>
    <row r="4418" spans="1:8">
      <c r="A4418" s="3" t="s">
        <v>4462</v>
      </c>
      <c r="B4418" s="1">
        <f t="shared" si="340"/>
        <v>6</v>
      </c>
      <c r="C4418" s="1">
        <f t="shared" si="341"/>
        <v>22544</v>
      </c>
      <c r="D4418" s="1">
        <f t="shared" si="342"/>
        <v>11026716</v>
      </c>
      <c r="F4418" s="1">
        <f t="shared" si="343"/>
        <v>11026111.336107615</v>
      </c>
      <c r="H4418" s="5">
        <f t="shared" si="344"/>
        <v>5.4836262436124998E-5</v>
      </c>
    </row>
    <row r="4419" spans="1:8">
      <c r="A4419" s="3" t="s">
        <v>4463</v>
      </c>
      <c r="B4419" s="1">
        <f t="shared" si="340"/>
        <v>6</v>
      </c>
      <c r="C4419" s="1">
        <f t="shared" si="341"/>
        <v>22524</v>
      </c>
      <c r="D4419" s="1">
        <f t="shared" si="342"/>
        <v>11032459</v>
      </c>
      <c r="F4419" s="1">
        <f t="shared" si="343"/>
        <v>11031735.750165893</v>
      </c>
      <c r="H4419" s="5">
        <f t="shared" si="344"/>
        <v>6.5556539490174858E-5</v>
      </c>
    </row>
    <row r="4420" spans="1:8">
      <c r="A4420" s="3" t="s">
        <v>4464</v>
      </c>
      <c r="B4420" s="1">
        <f t="shared" ref="B4420:B4483" si="345">IF(ISERROR(SEARCH(" ",A4420)), 0, SEARCH(" ",A4420))</f>
        <v>6</v>
      </c>
      <c r="C4420" s="1">
        <f t="shared" ref="C4420:C4483" si="346">IF(0=B4420,-1,LEFT(A4420,B4420-1)+0)</f>
        <v>22504</v>
      </c>
      <c r="D4420" s="1">
        <f t="shared" ref="D4420:D4483" si="347">IF(B4420=0,-1,RIGHT(A4420,LEN(A4420)-B4420)+0)</f>
        <v>11038203</v>
      </c>
      <c r="F4420" s="1">
        <f t="shared" ref="F4420:F4483" si="348">IF(C4420&lt;0,443300000,44330*(1-POWER(C4420/$A$1,1/5.255))*1000)</f>
        <v>11037364.209469058</v>
      </c>
      <c r="H4420" s="5">
        <f t="shared" ref="H4420:H4483" si="349">IF(D4420&gt;0,ABS((F4420-D4420)/D4420),0)</f>
        <v>7.5989772152440071E-5</v>
      </c>
    </row>
    <row r="4421" spans="1:8">
      <c r="A4421" s="3" t="s">
        <v>4465</v>
      </c>
      <c r="B4421" s="1">
        <f t="shared" si="345"/>
        <v>6</v>
      </c>
      <c r="C4421" s="1">
        <f t="shared" si="346"/>
        <v>22484</v>
      </c>
      <c r="D4421" s="1">
        <f t="shared" si="347"/>
        <v>11043976</v>
      </c>
      <c r="F4421" s="1">
        <f t="shared" si="348"/>
        <v>11042996.720525594</v>
      </c>
      <c r="H4421" s="5">
        <f t="shared" si="349"/>
        <v>8.8670916561713994E-5</v>
      </c>
    </row>
    <row r="4422" spans="1:8">
      <c r="A4422" s="3" t="s">
        <v>4466</v>
      </c>
      <c r="B4422" s="1">
        <f t="shared" si="345"/>
        <v>6</v>
      </c>
      <c r="C4422" s="1">
        <f t="shared" si="346"/>
        <v>22464</v>
      </c>
      <c r="D4422" s="1">
        <f t="shared" si="347"/>
        <v>11049720</v>
      </c>
      <c r="F4422" s="1">
        <f t="shared" si="348"/>
        <v>11048633.289860247</v>
      </c>
      <c r="H4422" s="5">
        <f t="shared" si="349"/>
        <v>9.8347301085755746E-5</v>
      </c>
    </row>
    <row r="4423" spans="1:8">
      <c r="A4423" s="3" t="s">
        <v>4467</v>
      </c>
      <c r="B4423" s="1">
        <f t="shared" si="345"/>
        <v>6</v>
      </c>
      <c r="C4423" s="1">
        <f t="shared" si="346"/>
        <v>22444</v>
      </c>
      <c r="D4423" s="1">
        <f t="shared" si="347"/>
        <v>11055463</v>
      </c>
      <c r="F4423" s="1">
        <f t="shared" si="348"/>
        <v>11054273.924014091</v>
      </c>
      <c r="H4423" s="5">
        <f t="shared" si="349"/>
        <v>1.075555122303343E-4</v>
      </c>
    </row>
    <row r="4424" spans="1:8">
      <c r="A4424" s="3" t="s">
        <v>4468</v>
      </c>
      <c r="B4424" s="1">
        <f t="shared" si="345"/>
        <v>6</v>
      </c>
      <c r="C4424" s="1">
        <f t="shared" si="346"/>
        <v>22424</v>
      </c>
      <c r="D4424" s="1">
        <f t="shared" si="347"/>
        <v>11061236</v>
      </c>
      <c r="F4424" s="1">
        <f t="shared" si="348"/>
        <v>11059918.629544586</v>
      </c>
      <c r="H4424" s="5">
        <f t="shared" si="349"/>
        <v>1.190979430702009E-4</v>
      </c>
    </row>
    <row r="4425" spans="1:8">
      <c r="A4425" s="3" t="s">
        <v>4469</v>
      </c>
      <c r="B4425" s="1">
        <f t="shared" si="345"/>
        <v>6</v>
      </c>
      <c r="C4425" s="1">
        <f t="shared" si="346"/>
        <v>22404</v>
      </c>
      <c r="D4425" s="1">
        <f t="shared" si="347"/>
        <v>11066980</v>
      </c>
      <c r="F4425" s="1">
        <f t="shared" si="348"/>
        <v>11065567.413025629</v>
      </c>
      <c r="H4425" s="5">
        <f t="shared" si="349"/>
        <v>1.2763978740100955E-4</v>
      </c>
    </row>
    <row r="4426" spans="1:8">
      <c r="A4426" s="3" t="s">
        <v>4470</v>
      </c>
      <c r="B4426" s="1">
        <f t="shared" si="345"/>
        <v>6</v>
      </c>
      <c r="C4426" s="1">
        <f t="shared" si="346"/>
        <v>22384</v>
      </c>
      <c r="D4426" s="1">
        <f t="shared" si="347"/>
        <v>11072753</v>
      </c>
      <c r="F4426" s="1">
        <f t="shared" si="348"/>
        <v>11071220.281047612</v>
      </c>
      <c r="H4426" s="5">
        <f t="shared" si="349"/>
        <v>1.3842257227155444E-4</v>
      </c>
    </row>
    <row r="4427" spans="1:8">
      <c r="A4427" s="3" t="s">
        <v>4471</v>
      </c>
      <c r="B4427" s="1">
        <f t="shared" si="345"/>
        <v>6</v>
      </c>
      <c r="C4427" s="1">
        <f t="shared" si="346"/>
        <v>22364</v>
      </c>
      <c r="D4427" s="1">
        <f t="shared" si="347"/>
        <v>11078497</v>
      </c>
      <c r="F4427" s="1">
        <f t="shared" si="348"/>
        <v>11076877.240217481</v>
      </c>
      <c r="H4427" s="5">
        <f t="shared" si="349"/>
        <v>1.4620753902981528E-4</v>
      </c>
    </row>
    <row r="4428" spans="1:8">
      <c r="A4428" s="3" t="s">
        <v>4472</v>
      </c>
      <c r="B4428" s="1">
        <f t="shared" si="345"/>
        <v>6</v>
      </c>
      <c r="C4428" s="1">
        <f t="shared" si="346"/>
        <v>22344</v>
      </c>
      <c r="D4428" s="1">
        <f t="shared" si="347"/>
        <v>11084240</v>
      </c>
      <c r="F4428" s="1">
        <f t="shared" si="348"/>
        <v>11082538.297158781</v>
      </c>
      <c r="H4428" s="5">
        <f t="shared" si="349"/>
        <v>1.5352453945589062E-4</v>
      </c>
    </row>
    <row r="4429" spans="1:8">
      <c r="A4429" s="3" t="s">
        <v>4473</v>
      </c>
      <c r="B4429" s="1">
        <f t="shared" si="345"/>
        <v>6</v>
      </c>
      <c r="C4429" s="1">
        <f t="shared" si="346"/>
        <v>22324</v>
      </c>
      <c r="D4429" s="1">
        <f t="shared" si="347"/>
        <v>11090013</v>
      </c>
      <c r="F4429" s="1">
        <f t="shared" si="348"/>
        <v>11088203.458511733</v>
      </c>
      <c r="H4429" s="5">
        <f t="shared" si="349"/>
        <v>1.631685633071378E-4</v>
      </c>
    </row>
    <row r="4430" spans="1:8">
      <c r="A4430" s="3" t="s">
        <v>4474</v>
      </c>
      <c r="B4430" s="1">
        <f t="shared" si="345"/>
        <v>6</v>
      </c>
      <c r="C4430" s="1">
        <f t="shared" si="346"/>
        <v>22304</v>
      </c>
      <c r="D4430" s="1">
        <f t="shared" si="347"/>
        <v>11095757</v>
      </c>
      <c r="F4430" s="1">
        <f t="shared" si="348"/>
        <v>11093872.730933266</v>
      </c>
      <c r="H4430" s="5">
        <f t="shared" si="349"/>
        <v>1.6981888362679892E-4</v>
      </c>
    </row>
    <row r="4431" spans="1:8">
      <c r="A4431" s="3" t="s">
        <v>4475</v>
      </c>
      <c r="B4431" s="1">
        <f t="shared" si="345"/>
        <v>6</v>
      </c>
      <c r="C4431" s="1">
        <f t="shared" si="346"/>
        <v>22284</v>
      </c>
      <c r="D4431" s="1">
        <f t="shared" si="347"/>
        <v>11101530</v>
      </c>
      <c r="F4431" s="1">
        <f t="shared" si="348"/>
        <v>11099546.121097101</v>
      </c>
      <c r="H4431" s="5">
        <f t="shared" si="349"/>
        <v>1.7870319702771614E-4</v>
      </c>
    </row>
    <row r="4432" spans="1:8">
      <c r="A4432" s="3" t="s">
        <v>4476</v>
      </c>
      <c r="B4432" s="1">
        <f t="shared" si="345"/>
        <v>6</v>
      </c>
      <c r="C4432" s="1">
        <f t="shared" si="346"/>
        <v>22264</v>
      </c>
      <c r="D4432" s="1">
        <f t="shared" si="347"/>
        <v>11107273</v>
      </c>
      <c r="F4432" s="1">
        <f t="shared" si="348"/>
        <v>11105223.635693774</v>
      </c>
      <c r="H4432" s="5">
        <f t="shared" si="349"/>
        <v>1.8450652164814647E-4</v>
      </c>
    </row>
    <row r="4433" spans="1:8">
      <c r="A4433" s="3" t="s">
        <v>4477</v>
      </c>
      <c r="B4433" s="1">
        <f t="shared" si="345"/>
        <v>6</v>
      </c>
      <c r="C4433" s="1">
        <f t="shared" si="346"/>
        <v>22244</v>
      </c>
      <c r="D4433" s="1">
        <f t="shared" si="347"/>
        <v>11113017</v>
      </c>
      <c r="F4433" s="1">
        <f t="shared" si="348"/>
        <v>11110905.28143074</v>
      </c>
      <c r="H4433" s="5">
        <f t="shared" si="349"/>
        <v>1.9002207674658381E-4</v>
      </c>
    </row>
    <row r="4434" spans="1:8">
      <c r="A4434" s="3" t="s">
        <v>4478</v>
      </c>
      <c r="B4434" s="1">
        <f t="shared" si="345"/>
        <v>6</v>
      </c>
      <c r="C4434" s="1">
        <f t="shared" si="346"/>
        <v>22224</v>
      </c>
      <c r="D4434" s="1">
        <f t="shared" si="347"/>
        <v>11118790</v>
      </c>
      <c r="F4434" s="1">
        <f t="shared" si="348"/>
        <v>11116591.065032385</v>
      </c>
      <c r="H4434" s="5">
        <f t="shared" si="349"/>
        <v>1.9776746998681605E-4</v>
      </c>
    </row>
    <row r="4435" spans="1:8">
      <c r="A4435" s="3" t="s">
        <v>4479</v>
      </c>
      <c r="B4435" s="1">
        <f t="shared" si="345"/>
        <v>6</v>
      </c>
      <c r="C4435" s="1">
        <f t="shared" si="346"/>
        <v>22204</v>
      </c>
      <c r="D4435" s="1">
        <f t="shared" si="347"/>
        <v>11124534</v>
      </c>
      <c r="F4435" s="1">
        <f t="shared" si="348"/>
        <v>11122280.993240116</v>
      </c>
      <c r="H4435" s="5">
        <f t="shared" si="349"/>
        <v>2.025259448965535E-4</v>
      </c>
    </row>
    <row r="4436" spans="1:8">
      <c r="A4436" s="3" t="s">
        <v>4480</v>
      </c>
      <c r="B4436" s="1">
        <f t="shared" si="345"/>
        <v>6</v>
      </c>
      <c r="C4436" s="1">
        <f t="shared" si="346"/>
        <v>22184</v>
      </c>
      <c r="D4436" s="1">
        <f t="shared" si="347"/>
        <v>11130277</v>
      </c>
      <c r="F4436" s="1">
        <f t="shared" si="348"/>
        <v>11127975.072812395</v>
      </c>
      <c r="H4436" s="5">
        <f t="shared" si="349"/>
        <v>2.0681670254970561E-4</v>
      </c>
    </row>
    <row r="4437" spans="1:8">
      <c r="A4437" s="3" t="s">
        <v>4481</v>
      </c>
      <c r="B4437" s="1">
        <f t="shared" si="345"/>
        <v>6</v>
      </c>
      <c r="C4437" s="1">
        <f t="shared" si="346"/>
        <v>22164</v>
      </c>
      <c r="D4437" s="1">
        <f t="shared" si="347"/>
        <v>11136050</v>
      </c>
      <c r="F4437" s="1">
        <f t="shared" si="348"/>
        <v>11133673.310524821</v>
      </c>
      <c r="H4437" s="5">
        <f t="shared" si="349"/>
        <v>2.1342302478695037E-4</v>
      </c>
    </row>
    <row r="4438" spans="1:8">
      <c r="A4438" s="3" t="s">
        <v>4482</v>
      </c>
      <c r="B4438" s="1">
        <f t="shared" si="345"/>
        <v>6</v>
      </c>
      <c r="C4438" s="1">
        <f t="shared" si="346"/>
        <v>22144</v>
      </c>
      <c r="D4438" s="1">
        <f t="shared" si="347"/>
        <v>11141794</v>
      </c>
      <c r="F4438" s="1">
        <f t="shared" si="348"/>
        <v>11139375.713170173</v>
      </c>
      <c r="H4438" s="5">
        <f t="shared" si="349"/>
        <v>2.170464495957611E-4</v>
      </c>
    </row>
    <row r="4439" spans="1:8">
      <c r="A4439" s="3" t="s">
        <v>4483</v>
      </c>
      <c r="B4439" s="1">
        <f t="shared" si="345"/>
        <v>6</v>
      </c>
      <c r="C4439" s="1">
        <f t="shared" si="346"/>
        <v>22124</v>
      </c>
      <c r="D4439" s="1">
        <f t="shared" si="347"/>
        <v>11147567</v>
      </c>
      <c r="F4439" s="1">
        <f t="shared" si="348"/>
        <v>11145082.287558472</v>
      </c>
      <c r="H4439" s="5">
        <f t="shared" si="349"/>
        <v>2.2289280176815407E-4</v>
      </c>
    </row>
    <row r="4440" spans="1:8">
      <c r="A4440" s="3" t="s">
        <v>4484</v>
      </c>
      <c r="B4440" s="1">
        <f t="shared" si="345"/>
        <v>6</v>
      </c>
      <c r="C4440" s="1">
        <f t="shared" si="346"/>
        <v>22104</v>
      </c>
      <c r="D4440" s="1">
        <f t="shared" si="347"/>
        <v>11153311</v>
      </c>
      <c r="F4440" s="1">
        <f t="shared" si="348"/>
        <v>11150793.040517058</v>
      </c>
      <c r="H4440" s="5">
        <f t="shared" si="349"/>
        <v>2.2575892333153593E-4</v>
      </c>
    </row>
    <row r="4441" spans="1:8">
      <c r="A4441" s="3" t="s">
        <v>4485</v>
      </c>
      <c r="B4441" s="1">
        <f t="shared" si="345"/>
        <v>6</v>
      </c>
      <c r="C4441" s="1">
        <f t="shared" si="346"/>
        <v>22084</v>
      </c>
      <c r="D4441" s="1">
        <f t="shared" si="347"/>
        <v>11159054</v>
      </c>
      <c r="F4441" s="1">
        <f t="shared" si="348"/>
        <v>11156507.978890605</v>
      </c>
      <c r="H4441" s="5">
        <f t="shared" si="349"/>
        <v>2.2815743246647332E-4</v>
      </c>
    </row>
    <row r="4442" spans="1:8">
      <c r="A4442" s="3" t="s">
        <v>4486</v>
      </c>
      <c r="B4442" s="1">
        <f t="shared" si="345"/>
        <v>6</v>
      </c>
      <c r="C4442" s="1">
        <f t="shared" si="346"/>
        <v>22064</v>
      </c>
      <c r="D4442" s="1">
        <f t="shared" si="347"/>
        <v>11164827</v>
      </c>
      <c r="F4442" s="1">
        <f t="shared" si="348"/>
        <v>11162227.109541243</v>
      </c>
      <c r="H4442" s="5">
        <f t="shared" si="349"/>
        <v>2.3286437476882158E-4</v>
      </c>
    </row>
    <row r="4443" spans="1:8">
      <c r="A4443" s="3" t="s">
        <v>4487</v>
      </c>
      <c r="B4443" s="1">
        <f t="shared" si="345"/>
        <v>6</v>
      </c>
      <c r="C4443" s="1">
        <f t="shared" si="346"/>
        <v>22044</v>
      </c>
      <c r="D4443" s="1">
        <f t="shared" si="347"/>
        <v>11170571</v>
      </c>
      <c r="F4443" s="1">
        <f t="shared" si="348"/>
        <v>11167950.439348558</v>
      </c>
      <c r="H4443" s="5">
        <f t="shared" si="349"/>
        <v>2.3459504903035271E-4</v>
      </c>
    </row>
    <row r="4444" spans="1:8">
      <c r="A4444" s="3" t="s">
        <v>4488</v>
      </c>
      <c r="B4444" s="1">
        <f t="shared" si="345"/>
        <v>6</v>
      </c>
      <c r="C4444" s="1">
        <f t="shared" si="346"/>
        <v>22024</v>
      </c>
      <c r="D4444" s="1">
        <f t="shared" si="347"/>
        <v>11176344</v>
      </c>
      <c r="F4444" s="1">
        <f t="shared" si="348"/>
        <v>11173677.975209696</v>
      </c>
      <c r="H4444" s="5">
        <f t="shared" si="349"/>
        <v>2.385417619844004E-4</v>
      </c>
    </row>
    <row r="4445" spans="1:8">
      <c r="A4445" s="3" t="s">
        <v>4489</v>
      </c>
      <c r="B4445" s="1">
        <f t="shared" si="345"/>
        <v>6</v>
      </c>
      <c r="C4445" s="1">
        <f t="shared" si="346"/>
        <v>22004</v>
      </c>
      <c r="D4445" s="1">
        <f t="shared" si="347"/>
        <v>11182088</v>
      </c>
      <c r="F4445" s="1">
        <f t="shared" si="348"/>
        <v>11179409.724039404</v>
      </c>
      <c r="H4445" s="5">
        <f t="shared" si="349"/>
        <v>2.3951483484983111E-4</v>
      </c>
    </row>
    <row r="4446" spans="1:8">
      <c r="A4446" s="3" t="s">
        <v>4490</v>
      </c>
      <c r="B4446" s="1">
        <f t="shared" si="345"/>
        <v>6</v>
      </c>
      <c r="C4446" s="1">
        <f t="shared" si="346"/>
        <v>21984</v>
      </c>
      <c r="D4446" s="1">
        <f t="shared" si="347"/>
        <v>11187831</v>
      </c>
      <c r="F4446" s="1">
        <f t="shared" si="348"/>
        <v>11185145.692770094</v>
      </c>
      <c r="H4446" s="5">
        <f t="shared" si="349"/>
        <v>2.4002036050654687E-4</v>
      </c>
    </row>
    <row r="4447" spans="1:8">
      <c r="A4447" s="3" t="s">
        <v>4491</v>
      </c>
      <c r="B4447" s="1">
        <f t="shared" si="345"/>
        <v>6</v>
      </c>
      <c r="C4447" s="1">
        <f t="shared" si="346"/>
        <v>21964</v>
      </c>
      <c r="D4447" s="1">
        <f t="shared" si="347"/>
        <v>11193604</v>
      </c>
      <c r="F4447" s="1">
        <f t="shared" si="348"/>
        <v>11190885.888351893</v>
      </c>
      <c r="H4447" s="5">
        <f t="shared" si="349"/>
        <v>2.4282721169222599E-4</v>
      </c>
    </row>
    <row r="4448" spans="1:8">
      <c r="A4448" s="3" t="s">
        <v>4492</v>
      </c>
      <c r="B4448" s="1">
        <f t="shared" si="345"/>
        <v>6</v>
      </c>
      <c r="C4448" s="1">
        <f t="shared" si="346"/>
        <v>21944</v>
      </c>
      <c r="D4448" s="1">
        <f t="shared" si="347"/>
        <v>11199348</v>
      </c>
      <c r="F4448" s="1">
        <f t="shared" si="348"/>
        <v>11196630.317752741</v>
      </c>
      <c r="H4448" s="5">
        <f t="shared" si="349"/>
        <v>2.4266432717857529E-4</v>
      </c>
    </row>
    <row r="4449" spans="1:8">
      <c r="A4449" s="3" t="s">
        <v>4493</v>
      </c>
      <c r="B4449" s="1">
        <f t="shared" si="345"/>
        <v>6</v>
      </c>
      <c r="C4449" s="1">
        <f t="shared" si="346"/>
        <v>21924</v>
      </c>
      <c r="D4449" s="1">
        <f t="shared" si="347"/>
        <v>11205092</v>
      </c>
      <c r="F4449" s="1">
        <f t="shared" si="348"/>
        <v>11202378.987958407</v>
      </c>
      <c r="H4449" s="5">
        <f t="shared" si="349"/>
        <v>2.4212313844392981E-4</v>
      </c>
    </row>
    <row r="4450" spans="1:8">
      <c r="A4450" s="3" t="s">
        <v>4494</v>
      </c>
      <c r="B4450" s="1">
        <f t="shared" si="345"/>
        <v>6</v>
      </c>
      <c r="C4450" s="1">
        <f t="shared" si="346"/>
        <v>21904</v>
      </c>
      <c r="D4450" s="1">
        <f t="shared" si="347"/>
        <v>11210865</v>
      </c>
      <c r="F4450" s="1">
        <f t="shared" si="348"/>
        <v>11208131.905972581</v>
      </c>
      <c r="H4450" s="5">
        <f t="shared" si="349"/>
        <v>2.4378975461917016E-4</v>
      </c>
    </row>
    <row r="4451" spans="1:8">
      <c r="A4451" s="3" t="s">
        <v>4495</v>
      </c>
      <c r="B4451" s="1">
        <f t="shared" si="345"/>
        <v>6</v>
      </c>
      <c r="C4451" s="1">
        <f t="shared" si="346"/>
        <v>21884</v>
      </c>
      <c r="D4451" s="1">
        <f t="shared" si="347"/>
        <v>11216608</v>
      </c>
      <c r="F4451" s="1">
        <f t="shared" si="348"/>
        <v>11213889.078816928</v>
      </c>
      <c r="H4451" s="5">
        <f t="shared" si="349"/>
        <v>2.424013733092955E-4</v>
      </c>
    </row>
    <row r="4452" spans="1:8">
      <c r="A4452" s="3" t="s">
        <v>4496</v>
      </c>
      <c r="B4452" s="1">
        <f t="shared" si="345"/>
        <v>6</v>
      </c>
      <c r="C4452" s="1">
        <f t="shared" si="346"/>
        <v>21864</v>
      </c>
      <c r="D4452" s="1">
        <f t="shared" si="347"/>
        <v>11222381</v>
      </c>
      <c r="F4452" s="1">
        <f t="shared" si="348"/>
        <v>11219650.513531145</v>
      </c>
      <c r="H4452" s="5">
        <f t="shared" si="349"/>
        <v>2.4330723300655107E-4</v>
      </c>
    </row>
    <row r="4453" spans="1:8">
      <c r="A4453" s="3" t="s">
        <v>4497</v>
      </c>
      <c r="B4453" s="1">
        <f t="shared" si="345"/>
        <v>6</v>
      </c>
      <c r="C4453" s="1">
        <f t="shared" si="346"/>
        <v>21844</v>
      </c>
      <c r="D4453" s="1">
        <f t="shared" si="347"/>
        <v>11228125</v>
      </c>
      <c r="F4453" s="1">
        <f t="shared" si="348"/>
        <v>11225416.217173031</v>
      </c>
      <c r="H4453" s="5">
        <f t="shared" si="349"/>
        <v>2.4124979254945951E-4</v>
      </c>
    </row>
    <row r="4454" spans="1:8">
      <c r="A4454" s="3" t="s">
        <v>4498</v>
      </c>
      <c r="B4454" s="1">
        <f t="shared" si="345"/>
        <v>6</v>
      </c>
      <c r="C4454" s="1">
        <f t="shared" si="346"/>
        <v>21824</v>
      </c>
      <c r="D4454" s="1">
        <f t="shared" si="347"/>
        <v>11233869</v>
      </c>
      <c r="F4454" s="1">
        <f t="shared" si="348"/>
        <v>11231186.196818553</v>
      </c>
      <c r="H4454" s="5">
        <f t="shared" si="349"/>
        <v>2.3881382108399953E-4</v>
      </c>
    </row>
    <row r="4455" spans="1:8">
      <c r="A4455" s="3" t="s">
        <v>4499</v>
      </c>
      <c r="B4455" s="1">
        <f t="shared" si="345"/>
        <v>6</v>
      </c>
      <c r="C4455" s="1">
        <f t="shared" si="346"/>
        <v>21804</v>
      </c>
      <c r="D4455" s="1">
        <f t="shared" si="347"/>
        <v>11239641</v>
      </c>
      <c r="F4455" s="1">
        <f t="shared" si="348"/>
        <v>11236960.459561894</v>
      </c>
      <c r="H4455" s="5">
        <f t="shared" si="349"/>
        <v>2.3848986263051315E-4</v>
      </c>
    </row>
    <row r="4456" spans="1:8">
      <c r="A4456" s="3" t="s">
        <v>4500</v>
      </c>
      <c r="B4456" s="1">
        <f t="shared" si="345"/>
        <v>6</v>
      </c>
      <c r="C4456" s="1">
        <f t="shared" si="346"/>
        <v>21784</v>
      </c>
      <c r="D4456" s="1">
        <f t="shared" si="347"/>
        <v>11245385</v>
      </c>
      <c r="F4456" s="1">
        <f t="shared" si="348"/>
        <v>11242739.012515539</v>
      </c>
      <c r="H4456" s="5">
        <f t="shared" si="349"/>
        <v>2.3529541091396128E-4</v>
      </c>
    </row>
    <row r="4457" spans="1:8">
      <c r="A4457" s="3" t="s">
        <v>4501</v>
      </c>
      <c r="B4457" s="1">
        <f t="shared" si="345"/>
        <v>6</v>
      </c>
      <c r="C4457" s="1">
        <f t="shared" si="346"/>
        <v>21764</v>
      </c>
      <c r="D4457" s="1">
        <f t="shared" si="347"/>
        <v>11251158</v>
      </c>
      <c r="F4457" s="1">
        <f t="shared" si="348"/>
        <v>11248521.862810316</v>
      </c>
      <c r="H4457" s="5">
        <f t="shared" si="349"/>
        <v>2.3429918855325253E-4</v>
      </c>
    </row>
    <row r="4458" spans="1:8">
      <c r="A4458" s="3" t="s">
        <v>4502</v>
      </c>
      <c r="B4458" s="1">
        <f t="shared" si="345"/>
        <v>6</v>
      </c>
      <c r="C4458" s="1">
        <f t="shared" si="346"/>
        <v>21744</v>
      </c>
      <c r="D4458" s="1">
        <f t="shared" si="347"/>
        <v>11256902</v>
      </c>
      <c r="F4458" s="1">
        <f t="shared" si="348"/>
        <v>11254309.017595485</v>
      </c>
      <c r="H4458" s="5">
        <f t="shared" si="349"/>
        <v>2.3034600501231576E-4</v>
      </c>
    </row>
    <row r="4459" spans="1:8">
      <c r="A4459" s="3" t="s">
        <v>4503</v>
      </c>
      <c r="B4459" s="1">
        <f t="shared" si="345"/>
        <v>6</v>
      </c>
      <c r="C4459" s="1">
        <f t="shared" si="346"/>
        <v>21724</v>
      </c>
      <c r="D4459" s="1">
        <f t="shared" si="347"/>
        <v>11262645</v>
      </c>
      <c r="F4459" s="1">
        <f t="shared" si="348"/>
        <v>11260100.484038768</v>
      </c>
      <c r="H4459" s="5">
        <f t="shared" si="349"/>
        <v>2.2592525656554599E-4</v>
      </c>
    </row>
    <row r="4460" spans="1:8">
      <c r="A4460" s="3" t="s">
        <v>4504</v>
      </c>
      <c r="B4460" s="1">
        <f t="shared" si="345"/>
        <v>6</v>
      </c>
      <c r="C4460" s="1">
        <f t="shared" si="346"/>
        <v>21704</v>
      </c>
      <c r="D4460" s="1">
        <f t="shared" si="347"/>
        <v>11268418</v>
      </c>
      <c r="F4460" s="1">
        <f t="shared" si="348"/>
        <v>11265896.269326461</v>
      </c>
      <c r="H4460" s="5">
        <f t="shared" si="349"/>
        <v>2.2378746275994739E-4</v>
      </c>
    </row>
    <row r="4461" spans="1:8">
      <c r="A4461" s="3" t="s">
        <v>4505</v>
      </c>
      <c r="B4461" s="1">
        <f t="shared" si="345"/>
        <v>6</v>
      </c>
      <c r="C4461" s="1">
        <f t="shared" si="346"/>
        <v>21684</v>
      </c>
      <c r="D4461" s="1">
        <f t="shared" si="347"/>
        <v>11274162</v>
      </c>
      <c r="F4461" s="1">
        <f t="shared" si="348"/>
        <v>11271696.380663458</v>
      </c>
      <c r="H4461" s="5">
        <f t="shared" si="349"/>
        <v>2.1869646156776371E-4</v>
      </c>
    </row>
    <row r="4462" spans="1:8">
      <c r="A4462" s="3" t="s">
        <v>4506</v>
      </c>
      <c r="B4462" s="1">
        <f t="shared" si="345"/>
        <v>6</v>
      </c>
      <c r="C4462" s="1">
        <f t="shared" si="346"/>
        <v>21664</v>
      </c>
      <c r="D4462" s="1">
        <f t="shared" si="347"/>
        <v>11279906</v>
      </c>
      <c r="F4462" s="1">
        <f t="shared" si="348"/>
        <v>11277500.825273328</v>
      </c>
      <c r="H4462" s="5">
        <f t="shared" si="349"/>
        <v>2.132264866987784E-4</v>
      </c>
    </row>
    <row r="4463" spans="1:8">
      <c r="A4463" s="3" t="s">
        <v>4507</v>
      </c>
      <c r="B4463" s="1">
        <f t="shared" si="345"/>
        <v>6</v>
      </c>
      <c r="C4463" s="1">
        <f t="shared" si="346"/>
        <v>21644</v>
      </c>
      <c r="D4463" s="1">
        <f t="shared" si="347"/>
        <v>11285679</v>
      </c>
      <c r="F4463" s="1">
        <f t="shared" si="348"/>
        <v>11283309.610398397</v>
      </c>
      <c r="H4463" s="5">
        <f t="shared" si="349"/>
        <v>2.0994657048132863E-4</v>
      </c>
    </row>
    <row r="4464" spans="1:8">
      <c r="A4464" s="3" t="s">
        <v>4508</v>
      </c>
      <c r="B4464" s="1">
        <f t="shared" si="345"/>
        <v>6</v>
      </c>
      <c r="C4464" s="1">
        <f t="shared" si="346"/>
        <v>21624</v>
      </c>
      <c r="D4464" s="1">
        <f t="shared" si="347"/>
        <v>11291422</v>
      </c>
      <c r="F4464" s="1">
        <f t="shared" si="348"/>
        <v>11289122.743299784</v>
      </c>
      <c r="H4464" s="5">
        <f t="shared" si="349"/>
        <v>2.0362862181715121E-4</v>
      </c>
    </row>
    <row r="4465" spans="1:8">
      <c r="A4465" s="3" t="s">
        <v>4509</v>
      </c>
      <c r="B4465" s="1">
        <f t="shared" si="345"/>
        <v>6</v>
      </c>
      <c r="C4465" s="1">
        <f t="shared" si="346"/>
        <v>21604</v>
      </c>
      <c r="D4465" s="1">
        <f t="shared" si="347"/>
        <v>11297195</v>
      </c>
      <c r="F4465" s="1">
        <f t="shared" si="348"/>
        <v>11294940.231257504</v>
      </c>
      <c r="H4465" s="5">
        <f t="shared" si="349"/>
        <v>1.9958660025751063E-4</v>
      </c>
    </row>
    <row r="4466" spans="1:8">
      <c r="A4466" s="3" t="s">
        <v>4510</v>
      </c>
      <c r="B4466" s="1">
        <f t="shared" si="345"/>
        <v>6</v>
      </c>
      <c r="C4466" s="1">
        <f t="shared" si="346"/>
        <v>21584</v>
      </c>
      <c r="D4466" s="1">
        <f t="shared" si="347"/>
        <v>11302939</v>
      </c>
      <c r="F4466" s="1">
        <f t="shared" si="348"/>
        <v>11300762.081570504</v>
      </c>
      <c r="H4466" s="5">
        <f t="shared" si="349"/>
        <v>1.9259755621929542E-4</v>
      </c>
    </row>
    <row r="4467" spans="1:8">
      <c r="A4467" s="3" t="s">
        <v>4511</v>
      </c>
      <c r="B4467" s="1">
        <f t="shared" si="345"/>
        <v>6</v>
      </c>
      <c r="C4467" s="1">
        <f t="shared" si="346"/>
        <v>21564</v>
      </c>
      <c r="D4467" s="1">
        <f t="shared" si="347"/>
        <v>11308683</v>
      </c>
      <c r="F4467" s="1">
        <f t="shared" si="348"/>
        <v>11306588.30155674</v>
      </c>
      <c r="H4467" s="5">
        <f t="shared" si="349"/>
        <v>1.8522921221330934E-4</v>
      </c>
    </row>
    <row r="4468" spans="1:8">
      <c r="A4468" s="3" t="s">
        <v>4512</v>
      </c>
      <c r="B4468" s="1">
        <f t="shared" si="345"/>
        <v>6</v>
      </c>
      <c r="C4468" s="1">
        <f t="shared" si="346"/>
        <v>21544</v>
      </c>
      <c r="D4468" s="1">
        <f t="shared" si="347"/>
        <v>11314456</v>
      </c>
      <c r="F4468" s="1">
        <f t="shared" si="348"/>
        <v>11312418.898553245</v>
      </c>
      <c r="H4468" s="5">
        <f t="shared" si="349"/>
        <v>1.8004413528633021E-4</v>
      </c>
    </row>
    <row r="4469" spans="1:8">
      <c r="A4469" s="3" t="s">
        <v>4513</v>
      </c>
      <c r="B4469" s="1">
        <f t="shared" si="345"/>
        <v>6</v>
      </c>
      <c r="C4469" s="1">
        <f t="shared" si="346"/>
        <v>21524</v>
      </c>
      <c r="D4469" s="1">
        <f t="shared" si="347"/>
        <v>11320199</v>
      </c>
      <c r="F4469" s="1">
        <f t="shared" si="348"/>
        <v>11318253.879916204</v>
      </c>
      <c r="H4469" s="5">
        <f t="shared" si="349"/>
        <v>1.7182737545478312E-4</v>
      </c>
    </row>
    <row r="4470" spans="1:8">
      <c r="A4470" s="3" t="s">
        <v>4514</v>
      </c>
      <c r="B4470" s="1">
        <f t="shared" si="345"/>
        <v>6</v>
      </c>
      <c r="C4470" s="1">
        <f t="shared" si="346"/>
        <v>21504</v>
      </c>
      <c r="D4470" s="1">
        <f t="shared" si="347"/>
        <v>11325972</v>
      </c>
      <c r="F4470" s="1">
        <f t="shared" si="348"/>
        <v>11324093.253021013</v>
      </c>
      <c r="H4470" s="5">
        <f t="shared" si="349"/>
        <v>1.6587953590093709E-4</v>
      </c>
    </row>
    <row r="4471" spans="1:8">
      <c r="A4471" s="3" t="s">
        <v>4515</v>
      </c>
      <c r="B4471" s="1">
        <f t="shared" si="345"/>
        <v>6</v>
      </c>
      <c r="C4471" s="1">
        <f t="shared" si="346"/>
        <v>21484</v>
      </c>
      <c r="D4471" s="1">
        <f t="shared" si="347"/>
        <v>11331716</v>
      </c>
      <c r="F4471" s="1">
        <f t="shared" si="348"/>
        <v>11329937.025262339</v>
      </c>
      <c r="H4471" s="5">
        <f t="shared" si="349"/>
        <v>1.5699076271069267E-4</v>
      </c>
    </row>
    <row r="4472" spans="1:8">
      <c r="A4472" s="3" t="s">
        <v>4516</v>
      </c>
      <c r="B4472" s="1">
        <f t="shared" si="345"/>
        <v>6</v>
      </c>
      <c r="C4472" s="1">
        <f t="shared" si="346"/>
        <v>21464</v>
      </c>
      <c r="D4472" s="1">
        <f t="shared" si="347"/>
        <v>11337460</v>
      </c>
      <c r="F4472" s="1">
        <f t="shared" si="348"/>
        <v>11335785.204054205</v>
      </c>
      <c r="H4472" s="5">
        <f t="shared" si="349"/>
        <v>1.4772232455905051E-4</v>
      </c>
    </row>
    <row r="4473" spans="1:8">
      <c r="A4473" s="3" t="s">
        <v>4517</v>
      </c>
      <c r="B4473" s="1">
        <f t="shared" si="345"/>
        <v>6</v>
      </c>
      <c r="C4473" s="1">
        <f t="shared" si="346"/>
        <v>21444</v>
      </c>
      <c r="D4473" s="1">
        <f t="shared" si="347"/>
        <v>11343233</v>
      </c>
      <c r="F4473" s="1">
        <f t="shared" si="348"/>
        <v>11341637.796830053</v>
      </c>
      <c r="H4473" s="5">
        <f t="shared" si="349"/>
        <v>1.4063038024057957E-4</v>
      </c>
    </row>
    <row r="4474" spans="1:8">
      <c r="A4474" s="3" t="s">
        <v>4518</v>
      </c>
      <c r="B4474" s="1">
        <f t="shared" si="345"/>
        <v>6</v>
      </c>
      <c r="C4474" s="1">
        <f t="shared" si="346"/>
        <v>21424</v>
      </c>
      <c r="D4474" s="1">
        <f t="shared" si="347"/>
        <v>11348976</v>
      </c>
      <c r="F4474" s="1">
        <f t="shared" si="348"/>
        <v>11347494.811042814</v>
      </c>
      <c r="H4474" s="5">
        <f t="shared" si="349"/>
        <v>1.3051300462582844E-4</v>
      </c>
    </row>
    <row r="4475" spans="1:8">
      <c r="A4475" s="3" t="s">
        <v>4519</v>
      </c>
      <c r="B4475" s="1">
        <f t="shared" si="345"/>
        <v>6</v>
      </c>
      <c r="C4475" s="1">
        <f t="shared" si="346"/>
        <v>21404</v>
      </c>
      <c r="D4475" s="1">
        <f t="shared" si="347"/>
        <v>11354720</v>
      </c>
      <c r="F4475" s="1">
        <f t="shared" si="348"/>
        <v>11353356.254164962</v>
      </c>
      <c r="H4475" s="5">
        <f t="shared" si="349"/>
        <v>1.2010387178529299E-4</v>
      </c>
    </row>
    <row r="4476" spans="1:8">
      <c r="A4476" s="3" t="s">
        <v>4520</v>
      </c>
      <c r="B4476" s="1">
        <f t="shared" si="345"/>
        <v>6</v>
      </c>
      <c r="C4476" s="1">
        <f t="shared" si="346"/>
        <v>21384</v>
      </c>
      <c r="D4476" s="1">
        <f t="shared" si="347"/>
        <v>11360493</v>
      </c>
      <c r="F4476" s="1">
        <f t="shared" si="348"/>
        <v>11359222.133688617</v>
      </c>
      <c r="H4476" s="5">
        <f t="shared" si="349"/>
        <v>1.1186717965342722E-4</v>
      </c>
    </row>
    <row r="4477" spans="1:8">
      <c r="A4477" s="3" t="s">
        <v>4521</v>
      </c>
      <c r="B4477" s="1">
        <f t="shared" si="345"/>
        <v>6</v>
      </c>
      <c r="C4477" s="1">
        <f t="shared" si="346"/>
        <v>21364</v>
      </c>
      <c r="D4477" s="1">
        <f t="shared" si="347"/>
        <v>11366237</v>
      </c>
      <c r="F4477" s="1">
        <f t="shared" si="348"/>
        <v>11365092.457125576</v>
      </c>
      <c r="H4477" s="5">
        <f t="shared" si="349"/>
        <v>1.0069672789893321E-4</v>
      </c>
    </row>
    <row r="4478" spans="1:8">
      <c r="A4478" s="3" t="s">
        <v>4522</v>
      </c>
      <c r="B4478" s="1">
        <f t="shared" si="345"/>
        <v>6</v>
      </c>
      <c r="C4478" s="1">
        <f t="shared" si="346"/>
        <v>21344</v>
      </c>
      <c r="D4478" s="1">
        <f t="shared" si="347"/>
        <v>11372009</v>
      </c>
      <c r="F4478" s="1">
        <f t="shared" si="348"/>
        <v>11370967.232007412</v>
      </c>
      <c r="H4478" s="5">
        <f t="shared" si="349"/>
        <v>9.1608087241907743E-5</v>
      </c>
    </row>
    <row r="4479" spans="1:8">
      <c r="A4479" s="3" t="s">
        <v>4523</v>
      </c>
      <c r="B4479" s="1">
        <f t="shared" si="345"/>
        <v>6</v>
      </c>
      <c r="C4479" s="1">
        <f t="shared" si="346"/>
        <v>21324</v>
      </c>
      <c r="D4479" s="1">
        <f t="shared" si="347"/>
        <v>11377753</v>
      </c>
      <c r="F4479" s="1">
        <f t="shared" si="348"/>
        <v>11376846.465885527</v>
      </c>
      <c r="H4479" s="5">
        <f t="shared" si="349"/>
        <v>7.9676023418030604E-5</v>
      </c>
    </row>
    <row r="4480" spans="1:8">
      <c r="A4480" s="3" t="s">
        <v>4524</v>
      </c>
      <c r="B4480" s="1">
        <f t="shared" si="345"/>
        <v>6</v>
      </c>
      <c r="C4480" s="1">
        <f t="shared" si="346"/>
        <v>21304</v>
      </c>
      <c r="D4480" s="1">
        <f t="shared" si="347"/>
        <v>11383497</v>
      </c>
      <c r="F4480" s="1">
        <f t="shared" si="348"/>
        <v>11382730.166331243</v>
      </c>
      <c r="H4480" s="5">
        <f t="shared" si="349"/>
        <v>6.7363629011122863E-5</v>
      </c>
    </row>
    <row r="4481" spans="1:8">
      <c r="A4481" s="3" t="s">
        <v>4525</v>
      </c>
      <c r="B4481" s="1">
        <f t="shared" si="345"/>
        <v>6</v>
      </c>
      <c r="C4481" s="1">
        <f t="shared" si="346"/>
        <v>21284</v>
      </c>
      <c r="D4481" s="1">
        <f t="shared" si="347"/>
        <v>11389270</v>
      </c>
      <c r="F4481" s="1">
        <f t="shared" si="348"/>
        <v>11388618.340935847</v>
      </c>
      <c r="H4481" s="5">
        <f t="shared" si="349"/>
        <v>5.7216929983502834E-5</v>
      </c>
    </row>
    <row r="4482" spans="1:8">
      <c r="A4482" s="3" t="s">
        <v>4526</v>
      </c>
      <c r="B4482" s="1">
        <f t="shared" si="345"/>
        <v>6</v>
      </c>
      <c r="C4482" s="1">
        <f t="shared" si="346"/>
        <v>21264</v>
      </c>
      <c r="D4482" s="1">
        <f t="shared" si="347"/>
        <v>11395014</v>
      </c>
      <c r="F4482" s="1">
        <f t="shared" si="348"/>
        <v>11394510.997310687</v>
      </c>
      <c r="H4482" s="5">
        <f t="shared" si="349"/>
        <v>4.4142349391860643E-5</v>
      </c>
    </row>
    <row r="4483" spans="1:8">
      <c r="A4483" s="3" t="s">
        <v>4527</v>
      </c>
      <c r="B4483" s="1">
        <f t="shared" si="345"/>
        <v>6</v>
      </c>
      <c r="C4483" s="1">
        <f t="shared" si="346"/>
        <v>21244</v>
      </c>
      <c r="D4483" s="1">
        <f t="shared" si="347"/>
        <v>11400786</v>
      </c>
      <c r="F4483" s="1">
        <f t="shared" si="348"/>
        <v>11400408.143087227</v>
      </c>
      <c r="H4483" s="5">
        <f t="shared" si="349"/>
        <v>3.3143058099073388E-5</v>
      </c>
    </row>
    <row r="4484" spans="1:8">
      <c r="A4484" s="3" t="s">
        <v>4528</v>
      </c>
      <c r="B4484" s="1">
        <f t="shared" ref="B4484:B4547" si="350">IF(ISERROR(SEARCH(" ",A4484)), 0, SEARCH(" ",A4484))</f>
        <v>6</v>
      </c>
      <c r="C4484" s="1">
        <f t="shared" ref="C4484:C4547" si="351">IF(0=B4484,-1,LEFT(A4484,B4484-1)+0)</f>
        <v>21224</v>
      </c>
      <c r="D4484" s="1">
        <f t="shared" ref="D4484:D4547" si="352">IF(B4484=0,-1,RIGHT(A4484,LEN(A4484)-B4484)+0)</f>
        <v>11406530</v>
      </c>
      <c r="F4484" s="1">
        <f t="shared" ref="F4484:F4547" si="353">IF(C4484&lt;0,443300000,44330*(1-POWER(C4484/$A$1,1/5.255))*1000)</f>
        <v>11406309.785917118</v>
      </c>
      <c r="H4484" s="5">
        <f t="shared" ref="H4484:H4547" si="354">IF(D4484&gt;0,ABS((F4484-D4484)/D4484),0)</f>
        <v>1.9305966221261704E-5</v>
      </c>
    </row>
    <row r="4485" spans="1:8">
      <c r="A4485" s="3" t="s">
        <v>4529</v>
      </c>
      <c r="B4485" s="1">
        <f t="shared" si="350"/>
        <v>6</v>
      </c>
      <c r="C4485" s="1">
        <f t="shared" si="351"/>
        <v>21204</v>
      </c>
      <c r="D4485" s="1">
        <f t="shared" si="352"/>
        <v>11412274</v>
      </c>
      <c r="F4485" s="1">
        <f t="shared" si="353"/>
        <v>11412215.933472296</v>
      </c>
      <c r="H4485" s="5">
        <f t="shared" si="354"/>
        <v>5.088076898940295E-6</v>
      </c>
    </row>
    <row r="4486" spans="1:8">
      <c r="A4486" s="3" t="s">
        <v>4530</v>
      </c>
      <c r="B4486" s="1">
        <f t="shared" si="350"/>
        <v>6</v>
      </c>
      <c r="C4486" s="1">
        <f t="shared" si="351"/>
        <v>21184</v>
      </c>
      <c r="D4486" s="1">
        <f t="shared" si="352"/>
        <v>11418256</v>
      </c>
      <c r="F4486" s="1">
        <f t="shared" si="353"/>
        <v>11418126.593445029</v>
      </c>
      <c r="H4486" s="5">
        <f t="shared" si="354"/>
        <v>1.1333302999240014E-5</v>
      </c>
    </row>
    <row r="4487" spans="1:8">
      <c r="A4487" s="3" t="s">
        <v>4531</v>
      </c>
      <c r="B4487" s="1">
        <f t="shared" si="350"/>
        <v>6</v>
      </c>
      <c r="C4487" s="1">
        <f t="shared" si="351"/>
        <v>21164</v>
      </c>
      <c r="D4487" s="1">
        <f t="shared" si="352"/>
        <v>11424315</v>
      </c>
      <c r="F4487" s="1">
        <f t="shared" si="353"/>
        <v>11424041.773547987</v>
      </c>
      <c r="H4487" s="5">
        <f t="shared" si="354"/>
        <v>2.3916221849054206E-5</v>
      </c>
    </row>
    <row r="4488" spans="1:8">
      <c r="A4488" s="3" t="s">
        <v>4532</v>
      </c>
      <c r="B4488" s="1">
        <f t="shared" si="350"/>
        <v>6</v>
      </c>
      <c r="C4488" s="1">
        <f t="shared" si="351"/>
        <v>21144</v>
      </c>
      <c r="D4488" s="1">
        <f t="shared" si="352"/>
        <v>11430374</v>
      </c>
      <c r="F4488" s="1">
        <f t="shared" si="353"/>
        <v>11429961.481514338</v>
      </c>
      <c r="H4488" s="5">
        <f t="shared" si="354"/>
        <v>3.6089675251360631E-5</v>
      </c>
    </row>
    <row r="4489" spans="1:8">
      <c r="A4489" s="3" t="s">
        <v>4533</v>
      </c>
      <c r="B4489" s="1">
        <f t="shared" si="350"/>
        <v>6</v>
      </c>
      <c r="C4489" s="1">
        <f t="shared" si="351"/>
        <v>21124</v>
      </c>
      <c r="D4489" s="1">
        <f t="shared" si="352"/>
        <v>11436463</v>
      </c>
      <c r="F4489" s="1">
        <f t="shared" si="353"/>
        <v>11435885.725097809</v>
      </c>
      <c r="H4489" s="5">
        <f t="shared" si="354"/>
        <v>5.0476699149991837E-5</v>
      </c>
    </row>
    <row r="4490" spans="1:8">
      <c r="A4490" s="3" t="s">
        <v>4534</v>
      </c>
      <c r="B4490" s="1">
        <f t="shared" si="350"/>
        <v>6</v>
      </c>
      <c r="C4490" s="1">
        <f t="shared" si="351"/>
        <v>21104</v>
      </c>
      <c r="D4490" s="1">
        <f t="shared" si="352"/>
        <v>11442522</v>
      </c>
      <c r="F4490" s="1">
        <f t="shared" si="353"/>
        <v>11441814.512072762</v>
      </c>
      <c r="H4490" s="5">
        <f t="shared" si="354"/>
        <v>6.1829719640261614E-5</v>
      </c>
    </row>
    <row r="4491" spans="1:8">
      <c r="A4491" s="3" t="s">
        <v>4535</v>
      </c>
      <c r="B4491" s="1">
        <f t="shared" si="350"/>
        <v>6</v>
      </c>
      <c r="C4491" s="1">
        <f t="shared" si="351"/>
        <v>21084</v>
      </c>
      <c r="D4491" s="1">
        <f t="shared" si="352"/>
        <v>11448612</v>
      </c>
      <c r="F4491" s="1">
        <f t="shared" si="353"/>
        <v>11447747.850234257</v>
      </c>
      <c r="H4491" s="5">
        <f t="shared" si="354"/>
        <v>7.5480745241688919E-5</v>
      </c>
    </row>
    <row r="4492" spans="1:8">
      <c r="A4492" s="3" t="s">
        <v>4536</v>
      </c>
      <c r="B4492" s="1">
        <f t="shared" si="350"/>
        <v>6</v>
      </c>
      <c r="C4492" s="1">
        <f t="shared" si="351"/>
        <v>21064</v>
      </c>
      <c r="D4492" s="1">
        <f t="shared" si="352"/>
        <v>11454671</v>
      </c>
      <c r="F4492" s="1">
        <f t="shared" si="353"/>
        <v>11453685.747398155</v>
      </c>
      <c r="H4492" s="5">
        <f t="shared" si="354"/>
        <v>8.6013173302418726E-5</v>
      </c>
    </row>
    <row r="4493" spans="1:8">
      <c r="A4493" s="3" t="s">
        <v>4537</v>
      </c>
      <c r="B4493" s="1">
        <f t="shared" si="350"/>
        <v>6</v>
      </c>
      <c r="C4493" s="1">
        <f t="shared" si="351"/>
        <v>21044</v>
      </c>
      <c r="D4493" s="1">
        <f t="shared" si="352"/>
        <v>11460729</v>
      </c>
      <c r="F4493" s="1">
        <f t="shared" si="353"/>
        <v>11459628.211401165</v>
      </c>
      <c r="H4493" s="5">
        <f t="shared" si="354"/>
        <v>9.6048741649459496E-5</v>
      </c>
    </row>
    <row r="4494" spans="1:8">
      <c r="A4494" s="3" t="s">
        <v>4538</v>
      </c>
      <c r="B4494" s="1">
        <f t="shared" si="350"/>
        <v>6</v>
      </c>
      <c r="C4494" s="1">
        <f t="shared" si="351"/>
        <v>21024</v>
      </c>
      <c r="D4494" s="1">
        <f t="shared" si="352"/>
        <v>11466819</v>
      </c>
      <c r="F4494" s="1">
        <f t="shared" si="353"/>
        <v>11465575.250100933</v>
      </c>
      <c r="H4494" s="5">
        <f t="shared" si="354"/>
        <v>1.0846512001863679E-4</v>
      </c>
    </row>
    <row r="4495" spans="1:8">
      <c r="A4495" s="3" t="s">
        <v>4539</v>
      </c>
      <c r="B4495" s="1">
        <f t="shared" si="350"/>
        <v>6</v>
      </c>
      <c r="C4495" s="1">
        <f t="shared" si="351"/>
        <v>21004</v>
      </c>
      <c r="D4495" s="1">
        <f t="shared" si="352"/>
        <v>11472878</v>
      </c>
      <c r="F4495" s="1">
        <f t="shared" si="353"/>
        <v>11471526.871376108</v>
      </c>
      <c r="H4495" s="5">
        <f t="shared" si="354"/>
        <v>1.1776719179717782E-4</v>
      </c>
    </row>
    <row r="4496" spans="1:8">
      <c r="A4496" s="3" t="s">
        <v>4540</v>
      </c>
      <c r="B4496" s="1">
        <f t="shared" si="350"/>
        <v>6</v>
      </c>
      <c r="C4496" s="1">
        <f t="shared" si="351"/>
        <v>20984</v>
      </c>
      <c r="D4496" s="1">
        <f t="shared" si="352"/>
        <v>11478967</v>
      </c>
      <c r="F4496" s="1">
        <f t="shared" si="353"/>
        <v>11477483.08312645</v>
      </c>
      <c r="H4496" s="5">
        <f t="shared" si="354"/>
        <v>1.2927268399238735E-4</v>
      </c>
    </row>
    <row r="4497" spans="1:8">
      <c r="A4497" s="3" t="s">
        <v>4541</v>
      </c>
      <c r="B4497" s="1">
        <f t="shared" si="350"/>
        <v>6</v>
      </c>
      <c r="C4497" s="1">
        <f t="shared" si="351"/>
        <v>20964</v>
      </c>
      <c r="D4497" s="1">
        <f t="shared" si="352"/>
        <v>11485026</v>
      </c>
      <c r="F4497" s="1">
        <f t="shared" si="353"/>
        <v>11483443.893272849</v>
      </c>
      <c r="H4497" s="5">
        <f t="shared" si="354"/>
        <v>1.3775386552465795E-4</v>
      </c>
    </row>
    <row r="4498" spans="1:8">
      <c r="A4498" s="3" t="s">
        <v>4542</v>
      </c>
      <c r="B4498" s="1">
        <f t="shared" si="350"/>
        <v>6</v>
      </c>
      <c r="C4498" s="1">
        <f t="shared" si="351"/>
        <v>20944</v>
      </c>
      <c r="D4498" s="1">
        <f t="shared" si="352"/>
        <v>11491085</v>
      </c>
      <c r="F4498" s="1">
        <f t="shared" si="353"/>
        <v>11489409.30975746</v>
      </c>
      <c r="H4498" s="5">
        <f t="shared" si="354"/>
        <v>1.4582524126660723E-4</v>
      </c>
    </row>
    <row r="4499" spans="1:8">
      <c r="A4499" s="3" t="s">
        <v>4543</v>
      </c>
      <c r="B4499" s="1">
        <f t="shared" si="350"/>
        <v>6</v>
      </c>
      <c r="C4499" s="1">
        <f t="shared" si="351"/>
        <v>20924</v>
      </c>
      <c r="D4499" s="1">
        <f t="shared" si="352"/>
        <v>11497175</v>
      </c>
      <c r="F4499" s="1">
        <f t="shared" si="353"/>
        <v>11495379.340543741</v>
      </c>
      <c r="H4499" s="5">
        <f t="shared" si="354"/>
        <v>1.5618266715594392E-4</v>
      </c>
    </row>
    <row r="4500" spans="1:8">
      <c r="A4500" s="3" t="s">
        <v>4544</v>
      </c>
      <c r="B4500" s="1">
        <f t="shared" si="350"/>
        <v>6</v>
      </c>
      <c r="C4500" s="1">
        <f t="shared" si="351"/>
        <v>20904</v>
      </c>
      <c r="D4500" s="1">
        <f t="shared" si="352"/>
        <v>11503233</v>
      </c>
      <c r="F4500" s="1">
        <f t="shared" si="353"/>
        <v>11501353.993616555</v>
      </c>
      <c r="H4500" s="5">
        <f t="shared" si="354"/>
        <v>1.6334593791546376E-4</v>
      </c>
    </row>
    <row r="4501" spans="1:8">
      <c r="A4501" s="3" t="s">
        <v>4545</v>
      </c>
      <c r="B4501" s="1">
        <f t="shared" si="350"/>
        <v>6</v>
      </c>
      <c r="C4501" s="1">
        <f t="shared" si="351"/>
        <v>20884</v>
      </c>
      <c r="D4501" s="1">
        <f t="shared" si="352"/>
        <v>11509292</v>
      </c>
      <c r="F4501" s="1">
        <f t="shared" si="353"/>
        <v>11507333.276982239</v>
      </c>
      <c r="H4501" s="5">
        <f t="shared" si="354"/>
        <v>1.7018623020090929E-4</v>
      </c>
    </row>
    <row r="4502" spans="1:8">
      <c r="A4502" s="3" t="s">
        <v>4546</v>
      </c>
      <c r="B4502" s="1">
        <f t="shared" si="350"/>
        <v>6</v>
      </c>
      <c r="C4502" s="1">
        <f t="shared" si="351"/>
        <v>20864</v>
      </c>
      <c r="D4502" s="1">
        <f t="shared" si="352"/>
        <v>11515382</v>
      </c>
      <c r="F4502" s="1">
        <f t="shared" si="353"/>
        <v>11513317.19866867</v>
      </c>
      <c r="H4502" s="5">
        <f t="shared" si="354"/>
        <v>1.7930810556958431E-4</v>
      </c>
    </row>
    <row r="4503" spans="1:8">
      <c r="A4503" s="3" t="s">
        <v>4547</v>
      </c>
      <c r="B4503" s="1">
        <f t="shared" si="350"/>
        <v>6</v>
      </c>
      <c r="C4503" s="1">
        <f t="shared" si="351"/>
        <v>20844</v>
      </c>
      <c r="D4503" s="1">
        <f t="shared" si="352"/>
        <v>11521440</v>
      </c>
      <c r="F4503" s="1">
        <f t="shared" si="353"/>
        <v>11519305.766725369</v>
      </c>
      <c r="H4503" s="5">
        <f t="shared" si="354"/>
        <v>1.8524015007075523E-4</v>
      </c>
    </row>
    <row r="4504" spans="1:8">
      <c r="A4504" s="3" t="s">
        <v>4548</v>
      </c>
      <c r="B4504" s="1">
        <f t="shared" si="350"/>
        <v>6</v>
      </c>
      <c r="C4504" s="1">
        <f t="shared" si="351"/>
        <v>20824</v>
      </c>
      <c r="D4504" s="1">
        <f t="shared" si="352"/>
        <v>11527530</v>
      </c>
      <c r="F4504" s="1">
        <f t="shared" si="353"/>
        <v>11525298.989223549</v>
      </c>
      <c r="H4504" s="5">
        <f t="shared" si="354"/>
        <v>1.9353762483817935E-4</v>
      </c>
    </row>
    <row r="4505" spans="1:8">
      <c r="A4505" s="3" t="s">
        <v>4549</v>
      </c>
      <c r="B4505" s="1">
        <f t="shared" si="350"/>
        <v>6</v>
      </c>
      <c r="C4505" s="1">
        <f t="shared" si="351"/>
        <v>20804</v>
      </c>
      <c r="D4505" s="1">
        <f t="shared" si="352"/>
        <v>11533589</v>
      </c>
      <c r="F4505" s="1">
        <f t="shared" si="353"/>
        <v>11531296.874256233</v>
      </c>
      <c r="H4505" s="5">
        <f t="shared" si="354"/>
        <v>1.9873482085821218E-4</v>
      </c>
    </row>
    <row r="4506" spans="1:8">
      <c r="A4506" s="3" t="s">
        <v>4550</v>
      </c>
      <c r="B4506" s="1">
        <f t="shared" si="350"/>
        <v>6</v>
      </c>
      <c r="C4506" s="1">
        <f t="shared" si="351"/>
        <v>20784</v>
      </c>
      <c r="D4506" s="1">
        <f t="shared" si="352"/>
        <v>11539648</v>
      </c>
      <c r="F4506" s="1">
        <f t="shared" si="353"/>
        <v>11537299.429938298</v>
      </c>
      <c r="H4506" s="5">
        <f t="shared" si="354"/>
        <v>2.0352181121142355E-4</v>
      </c>
    </row>
    <row r="4507" spans="1:8">
      <c r="A4507" s="3" t="s">
        <v>4551</v>
      </c>
      <c r="B4507" s="1">
        <f t="shared" si="350"/>
        <v>6</v>
      </c>
      <c r="C4507" s="1">
        <f t="shared" si="351"/>
        <v>20764</v>
      </c>
      <c r="D4507" s="1">
        <f t="shared" si="352"/>
        <v>11545737</v>
      </c>
      <c r="F4507" s="1">
        <f t="shared" si="353"/>
        <v>11543306.664406579</v>
      </c>
      <c r="H4507" s="5">
        <f t="shared" si="354"/>
        <v>2.1049635838933558E-4</v>
      </c>
    </row>
    <row r="4508" spans="1:8">
      <c r="A4508" s="3" t="s">
        <v>4552</v>
      </c>
      <c r="B4508" s="1">
        <f t="shared" si="350"/>
        <v>6</v>
      </c>
      <c r="C4508" s="1">
        <f t="shared" si="351"/>
        <v>20744</v>
      </c>
      <c r="D4508" s="1">
        <f t="shared" si="352"/>
        <v>11551796</v>
      </c>
      <c r="F4508" s="1">
        <f t="shared" si="353"/>
        <v>11549318.58581993</v>
      </c>
      <c r="H4508" s="5">
        <f t="shared" si="354"/>
        <v>2.1446138592389979E-4</v>
      </c>
    </row>
    <row r="4509" spans="1:8">
      <c r="A4509" s="3" t="s">
        <v>4553</v>
      </c>
      <c r="B4509" s="1">
        <f t="shared" si="350"/>
        <v>6</v>
      </c>
      <c r="C4509" s="1">
        <f t="shared" si="351"/>
        <v>20724</v>
      </c>
      <c r="D4509" s="1">
        <f t="shared" si="352"/>
        <v>11557886</v>
      </c>
      <c r="F4509" s="1">
        <f t="shared" si="353"/>
        <v>11555335.202359324</v>
      </c>
      <c r="H4509" s="5">
        <f t="shared" si="354"/>
        <v>2.2069759475700651E-4</v>
      </c>
    </row>
    <row r="4510" spans="1:8">
      <c r="A4510" s="3" t="s">
        <v>4554</v>
      </c>
      <c r="B4510" s="1">
        <f t="shared" si="350"/>
        <v>6</v>
      </c>
      <c r="C4510" s="1">
        <f t="shared" si="351"/>
        <v>20704</v>
      </c>
      <c r="D4510" s="1">
        <f t="shared" si="352"/>
        <v>11563944</v>
      </c>
      <c r="F4510" s="1">
        <f t="shared" si="353"/>
        <v>11561356.522227924</v>
      </c>
      <c r="H4510" s="5">
        <f t="shared" si="354"/>
        <v>2.2375391752811003E-4</v>
      </c>
    </row>
    <row r="4511" spans="1:8">
      <c r="A4511" s="3" t="s">
        <v>4555</v>
      </c>
      <c r="B4511" s="1">
        <f t="shared" si="350"/>
        <v>6</v>
      </c>
      <c r="C4511" s="1">
        <f t="shared" si="351"/>
        <v>20684</v>
      </c>
      <c r="D4511" s="1">
        <f t="shared" si="352"/>
        <v>11570003</v>
      </c>
      <c r="F4511" s="1">
        <f t="shared" si="353"/>
        <v>11567382.553651167</v>
      </c>
      <c r="H4511" s="5">
        <f t="shared" si="354"/>
        <v>2.2648622898653701E-4</v>
      </c>
    </row>
    <row r="4512" spans="1:8">
      <c r="A4512" s="3" t="s">
        <v>4556</v>
      </c>
      <c r="B4512" s="1">
        <f t="shared" si="350"/>
        <v>6</v>
      </c>
      <c r="C4512" s="1">
        <f t="shared" si="351"/>
        <v>20664</v>
      </c>
      <c r="D4512" s="1">
        <f t="shared" si="352"/>
        <v>11576093</v>
      </c>
      <c r="F4512" s="1">
        <f t="shared" si="353"/>
        <v>11573413.304876838</v>
      </c>
      <c r="H4512" s="5">
        <f t="shared" si="354"/>
        <v>2.3148527946018752E-4</v>
      </c>
    </row>
    <row r="4513" spans="1:8">
      <c r="A4513" s="3" t="s">
        <v>4557</v>
      </c>
      <c r="B4513" s="1">
        <f t="shared" si="350"/>
        <v>6</v>
      </c>
      <c r="C4513" s="1">
        <f t="shared" si="351"/>
        <v>20644</v>
      </c>
      <c r="D4513" s="1">
        <f t="shared" si="352"/>
        <v>11582152</v>
      </c>
      <c r="F4513" s="1">
        <f t="shared" si="353"/>
        <v>11579448.784175165</v>
      </c>
      <c r="H4513" s="5">
        <f t="shared" si="354"/>
        <v>2.3339495327250086E-4</v>
      </c>
    </row>
    <row r="4514" spans="1:8">
      <c r="A4514" s="3" t="s">
        <v>4558</v>
      </c>
      <c r="B4514" s="1">
        <f t="shared" si="350"/>
        <v>6</v>
      </c>
      <c r="C4514" s="1">
        <f t="shared" si="351"/>
        <v>20624</v>
      </c>
      <c r="D4514" s="1">
        <f t="shared" si="352"/>
        <v>11588210</v>
      </c>
      <c r="F4514" s="1">
        <f t="shared" si="353"/>
        <v>11585488.999838911</v>
      </c>
      <c r="H4514" s="5">
        <f t="shared" si="354"/>
        <v>2.3480763302434138E-4</v>
      </c>
    </row>
    <row r="4515" spans="1:8">
      <c r="A4515" s="3" t="s">
        <v>4559</v>
      </c>
      <c r="B4515" s="1">
        <f t="shared" si="350"/>
        <v>6</v>
      </c>
      <c r="C4515" s="1">
        <f t="shared" si="351"/>
        <v>20604</v>
      </c>
      <c r="D4515" s="1">
        <f t="shared" si="352"/>
        <v>11594300</v>
      </c>
      <c r="F4515" s="1">
        <f t="shared" si="353"/>
        <v>11591533.960183416</v>
      </c>
      <c r="H4515" s="5">
        <f t="shared" si="354"/>
        <v>2.3856893616556739E-4</v>
      </c>
    </row>
    <row r="4516" spans="1:8">
      <c r="A4516" s="3" t="s">
        <v>4560</v>
      </c>
      <c r="B4516" s="1">
        <f t="shared" si="350"/>
        <v>6</v>
      </c>
      <c r="C4516" s="1">
        <f t="shared" si="351"/>
        <v>20584</v>
      </c>
      <c r="D4516" s="1">
        <f t="shared" si="352"/>
        <v>11600359</v>
      </c>
      <c r="F4516" s="1">
        <f t="shared" si="353"/>
        <v>11597583.673546731</v>
      </c>
      <c r="H4516" s="5">
        <f t="shared" si="354"/>
        <v>2.3924487623775504E-4</v>
      </c>
    </row>
    <row r="4517" spans="1:8">
      <c r="A4517" s="3" t="s">
        <v>4561</v>
      </c>
      <c r="B4517" s="1">
        <f t="shared" si="350"/>
        <v>6</v>
      </c>
      <c r="C4517" s="1">
        <f t="shared" si="351"/>
        <v>20564</v>
      </c>
      <c r="D4517" s="1">
        <f t="shared" si="352"/>
        <v>11606448</v>
      </c>
      <c r="F4517" s="1">
        <f t="shared" si="353"/>
        <v>11603638.148289666</v>
      </c>
      <c r="H4517" s="5">
        <f t="shared" si="354"/>
        <v>2.4209402483295667E-4</v>
      </c>
    </row>
    <row r="4518" spans="1:8">
      <c r="A4518" s="3" t="s">
        <v>4562</v>
      </c>
      <c r="B4518" s="1">
        <f t="shared" si="350"/>
        <v>6</v>
      </c>
      <c r="C4518" s="1">
        <f t="shared" si="351"/>
        <v>20544</v>
      </c>
      <c r="D4518" s="1">
        <f t="shared" si="352"/>
        <v>11612507</v>
      </c>
      <c r="F4518" s="1">
        <f t="shared" si="353"/>
        <v>11609697.392795887</v>
      </c>
      <c r="H4518" s="5">
        <f t="shared" si="354"/>
        <v>2.4194665321735915E-4</v>
      </c>
    </row>
    <row r="4519" spans="1:8">
      <c r="A4519" s="3" t="s">
        <v>4563</v>
      </c>
      <c r="B4519" s="1">
        <f t="shared" si="350"/>
        <v>6</v>
      </c>
      <c r="C4519" s="1">
        <f t="shared" si="351"/>
        <v>20524</v>
      </c>
      <c r="D4519" s="1">
        <f t="shared" si="352"/>
        <v>11618566</v>
      </c>
      <c r="F4519" s="1">
        <f t="shared" si="353"/>
        <v>11615761.415472012</v>
      </c>
      <c r="H4519" s="5">
        <f t="shared" si="354"/>
        <v>2.4138818232714664E-4</v>
      </c>
    </row>
    <row r="4520" spans="1:8">
      <c r="A4520" s="3" t="s">
        <v>4564</v>
      </c>
      <c r="B4520" s="1">
        <f t="shared" si="350"/>
        <v>6</v>
      </c>
      <c r="C4520" s="1">
        <f t="shared" si="351"/>
        <v>20504</v>
      </c>
      <c r="D4520" s="1">
        <f t="shared" si="352"/>
        <v>11624656</v>
      </c>
      <c r="F4520" s="1">
        <f t="shared" si="353"/>
        <v>11621830.224747673</v>
      </c>
      <c r="H4520" s="5">
        <f t="shared" si="354"/>
        <v>2.4308463427453878E-4</v>
      </c>
    </row>
    <row r="4521" spans="1:8">
      <c r="A4521" s="3" t="s">
        <v>4565</v>
      </c>
      <c r="B4521" s="1">
        <f t="shared" si="350"/>
        <v>6</v>
      </c>
      <c r="C4521" s="1">
        <f t="shared" si="351"/>
        <v>20484</v>
      </c>
      <c r="D4521" s="1">
        <f t="shared" si="352"/>
        <v>11630714</v>
      </c>
      <c r="F4521" s="1">
        <f t="shared" si="353"/>
        <v>11627903.829075618</v>
      </c>
      <c r="H4521" s="5">
        <f t="shared" si="354"/>
        <v>2.4161637233812854E-4</v>
      </c>
    </row>
    <row r="4522" spans="1:8">
      <c r="A4522" s="3" t="s">
        <v>4566</v>
      </c>
      <c r="B4522" s="1">
        <f t="shared" si="350"/>
        <v>6</v>
      </c>
      <c r="C4522" s="1">
        <f t="shared" si="351"/>
        <v>20464</v>
      </c>
      <c r="D4522" s="1">
        <f t="shared" si="352"/>
        <v>11636804</v>
      </c>
      <c r="F4522" s="1">
        <f t="shared" si="353"/>
        <v>11633982.236931795</v>
      </c>
      <c r="H4522" s="5">
        <f t="shared" si="354"/>
        <v>2.4248608709098699E-4</v>
      </c>
    </row>
    <row r="4523" spans="1:8">
      <c r="A4523" s="3" t="s">
        <v>4567</v>
      </c>
      <c r="B4523" s="1">
        <f t="shared" si="350"/>
        <v>6</v>
      </c>
      <c r="C4523" s="1">
        <f t="shared" si="351"/>
        <v>20444</v>
      </c>
      <c r="D4523" s="1">
        <f t="shared" si="352"/>
        <v>11642863</v>
      </c>
      <c r="F4523" s="1">
        <f t="shared" si="353"/>
        <v>11640065.456815436</v>
      </c>
      <c r="H4523" s="5">
        <f t="shared" si="354"/>
        <v>2.4027966184636179E-4</v>
      </c>
    </row>
    <row r="4524" spans="1:8">
      <c r="A4524" s="3" t="s">
        <v>4568</v>
      </c>
      <c r="B4524" s="1">
        <f t="shared" si="350"/>
        <v>6</v>
      </c>
      <c r="C4524" s="1">
        <f t="shared" si="351"/>
        <v>20424</v>
      </c>
      <c r="D4524" s="1">
        <f t="shared" si="352"/>
        <v>11648922</v>
      </c>
      <c r="F4524" s="1">
        <f t="shared" si="353"/>
        <v>11646153.497249139</v>
      </c>
      <c r="H4524" s="5">
        <f t="shared" si="354"/>
        <v>2.3766171246236581E-4</v>
      </c>
    </row>
    <row r="4525" spans="1:8">
      <c r="A4525" s="3" t="s">
        <v>4569</v>
      </c>
      <c r="B4525" s="1">
        <f t="shared" si="350"/>
        <v>6</v>
      </c>
      <c r="C4525" s="1">
        <f t="shared" si="351"/>
        <v>20404</v>
      </c>
      <c r="D4525" s="1">
        <f t="shared" si="352"/>
        <v>11655011</v>
      </c>
      <c r="F4525" s="1">
        <f t="shared" si="353"/>
        <v>11652246.36677896</v>
      </c>
      <c r="H4525" s="5">
        <f t="shared" si="354"/>
        <v>2.3720554369614482E-4</v>
      </c>
    </row>
    <row r="4526" spans="1:8">
      <c r="A4526" s="3" t="s">
        <v>4570</v>
      </c>
      <c r="B4526" s="1">
        <f t="shared" si="350"/>
        <v>6</v>
      </c>
      <c r="C4526" s="1">
        <f t="shared" si="351"/>
        <v>20384</v>
      </c>
      <c r="D4526" s="1">
        <f t="shared" si="352"/>
        <v>11661070</v>
      </c>
      <c r="F4526" s="1">
        <f t="shared" si="353"/>
        <v>11658344.073974518</v>
      </c>
      <c r="H4526" s="5">
        <f t="shared" si="354"/>
        <v>2.3376294160672173E-4</v>
      </c>
    </row>
    <row r="4527" spans="1:8">
      <c r="A4527" s="3" t="s">
        <v>4571</v>
      </c>
      <c r="B4527" s="1">
        <f t="shared" si="350"/>
        <v>6</v>
      </c>
      <c r="C4527" s="1">
        <f t="shared" si="351"/>
        <v>20364</v>
      </c>
      <c r="D4527" s="1">
        <f t="shared" si="352"/>
        <v>11667129</v>
      </c>
      <c r="F4527" s="1">
        <f t="shared" si="353"/>
        <v>11664446.627429036</v>
      </c>
      <c r="H4527" s="5">
        <f t="shared" si="354"/>
        <v>2.2990853799281525E-4</v>
      </c>
    </row>
    <row r="4528" spans="1:8">
      <c r="A4528" s="3" t="s">
        <v>4572</v>
      </c>
      <c r="B4528" s="1">
        <f t="shared" si="350"/>
        <v>6</v>
      </c>
      <c r="C4528" s="1">
        <f t="shared" si="351"/>
        <v>20344</v>
      </c>
      <c r="D4528" s="1">
        <f t="shared" si="352"/>
        <v>11673218</v>
      </c>
      <c r="F4528" s="1">
        <f t="shared" si="353"/>
        <v>11670554.035759492</v>
      </c>
      <c r="H4528" s="5">
        <f t="shared" si="354"/>
        <v>2.2821164142639621E-4</v>
      </c>
    </row>
    <row r="4529" spans="1:8">
      <c r="A4529" s="3" t="s">
        <v>4573</v>
      </c>
      <c r="B4529" s="1">
        <f t="shared" si="350"/>
        <v>6</v>
      </c>
      <c r="C4529" s="1">
        <f t="shared" si="351"/>
        <v>20324</v>
      </c>
      <c r="D4529" s="1">
        <f t="shared" si="352"/>
        <v>11679277</v>
      </c>
      <c r="F4529" s="1">
        <f t="shared" si="353"/>
        <v>11676666.307606637</v>
      </c>
      <c r="H4529" s="5">
        <f t="shared" si="354"/>
        <v>2.2353202114844283E-4</v>
      </c>
    </row>
    <row r="4530" spans="1:8">
      <c r="A4530" s="3" t="s">
        <v>4574</v>
      </c>
      <c r="B4530" s="1">
        <f t="shared" si="350"/>
        <v>6</v>
      </c>
      <c r="C4530" s="1">
        <f t="shared" si="351"/>
        <v>20304</v>
      </c>
      <c r="D4530" s="1">
        <f t="shared" si="352"/>
        <v>11685367</v>
      </c>
      <c r="F4530" s="1">
        <f t="shared" si="353"/>
        <v>11682783.451635169</v>
      </c>
      <c r="H4530" s="5">
        <f t="shared" si="354"/>
        <v>2.2109261650328437E-4</v>
      </c>
    </row>
    <row r="4531" spans="1:8">
      <c r="A4531" s="3" t="s">
        <v>4575</v>
      </c>
      <c r="B4531" s="1">
        <f t="shared" si="350"/>
        <v>6</v>
      </c>
      <c r="C4531" s="1">
        <f t="shared" si="351"/>
        <v>20284</v>
      </c>
      <c r="D4531" s="1">
        <f t="shared" si="352"/>
        <v>11691425</v>
      </c>
      <c r="F4531" s="1">
        <f t="shared" si="353"/>
        <v>11688905.476533733</v>
      </c>
      <c r="H4531" s="5">
        <f t="shared" si="354"/>
        <v>2.1550182858519741E-4</v>
      </c>
    </row>
    <row r="4532" spans="1:8">
      <c r="A4532" s="3" t="s">
        <v>4576</v>
      </c>
      <c r="B4532" s="1">
        <f t="shared" si="350"/>
        <v>6</v>
      </c>
      <c r="C4532" s="1">
        <f t="shared" si="351"/>
        <v>20264</v>
      </c>
      <c r="D4532" s="1">
        <f t="shared" si="352"/>
        <v>11697484</v>
      </c>
      <c r="F4532" s="1">
        <f t="shared" si="353"/>
        <v>11695032.391015081</v>
      </c>
      <c r="H4532" s="5">
        <f t="shared" si="354"/>
        <v>2.0958429906117119E-4</v>
      </c>
    </row>
    <row r="4533" spans="1:8">
      <c r="A4533" s="3" t="s">
        <v>4577</v>
      </c>
      <c r="B4533" s="1">
        <f t="shared" si="350"/>
        <v>6</v>
      </c>
      <c r="C4533" s="1">
        <f t="shared" si="351"/>
        <v>20244</v>
      </c>
      <c r="D4533" s="1">
        <f t="shared" si="352"/>
        <v>11703574</v>
      </c>
      <c r="F4533" s="1">
        <f t="shared" si="353"/>
        <v>11701164.203816125</v>
      </c>
      <c r="H4533" s="5">
        <f t="shared" si="354"/>
        <v>2.0590258871989279E-4</v>
      </c>
    </row>
    <row r="4534" spans="1:8">
      <c r="A4534" s="3" t="s">
        <v>4578</v>
      </c>
      <c r="B4534" s="1">
        <f t="shared" si="350"/>
        <v>6</v>
      </c>
      <c r="C4534" s="1">
        <f t="shared" si="351"/>
        <v>20224</v>
      </c>
      <c r="D4534" s="1">
        <f t="shared" si="352"/>
        <v>11709633</v>
      </c>
      <c r="F4534" s="1">
        <f t="shared" si="353"/>
        <v>11707300.923698043</v>
      </c>
      <c r="H4534" s="5">
        <f t="shared" si="354"/>
        <v>1.9915878678320229E-4</v>
      </c>
    </row>
    <row r="4535" spans="1:8">
      <c r="A4535" s="3" t="s">
        <v>4579</v>
      </c>
      <c r="B4535" s="1">
        <f t="shared" si="350"/>
        <v>6</v>
      </c>
      <c r="C4535" s="1">
        <f t="shared" si="351"/>
        <v>20204</v>
      </c>
      <c r="D4535" s="1">
        <f t="shared" si="352"/>
        <v>11715722</v>
      </c>
      <c r="F4535" s="1">
        <f t="shared" si="353"/>
        <v>11713442.559446367</v>
      </c>
      <c r="H4535" s="5">
        <f t="shared" si="354"/>
        <v>1.9456253346003739E-4</v>
      </c>
    </row>
    <row r="4536" spans="1:8">
      <c r="A4536" s="3" t="s">
        <v>4580</v>
      </c>
      <c r="B4536" s="1">
        <f t="shared" si="350"/>
        <v>6</v>
      </c>
      <c r="C4536" s="1">
        <f t="shared" si="351"/>
        <v>20184</v>
      </c>
      <c r="D4536" s="1">
        <f t="shared" si="352"/>
        <v>11721781</v>
      </c>
      <c r="F4536" s="1">
        <f t="shared" si="353"/>
        <v>11719589.119871072</v>
      </c>
      <c r="H4536" s="5">
        <f t="shared" si="354"/>
        <v>1.8699207304141997E-4</v>
      </c>
    </row>
    <row r="4537" spans="1:8">
      <c r="A4537" s="3" t="s">
        <v>4581</v>
      </c>
      <c r="B4537" s="1">
        <f t="shared" si="350"/>
        <v>6</v>
      </c>
      <c r="C4537" s="1">
        <f t="shared" si="351"/>
        <v>20164</v>
      </c>
      <c r="D4537" s="1">
        <f t="shared" si="352"/>
        <v>11727840</v>
      </c>
      <c r="F4537" s="1">
        <f t="shared" si="353"/>
        <v>11725740.613806669</v>
      </c>
      <c r="H4537" s="5">
        <f t="shared" si="354"/>
        <v>1.790087683095379E-4</v>
      </c>
    </row>
    <row r="4538" spans="1:8">
      <c r="A4538" s="3" t="s">
        <v>4582</v>
      </c>
      <c r="B4538" s="1">
        <f t="shared" si="350"/>
        <v>6</v>
      </c>
      <c r="C4538" s="1">
        <f t="shared" si="351"/>
        <v>20144</v>
      </c>
      <c r="D4538" s="1">
        <f t="shared" si="352"/>
        <v>11733929</v>
      </c>
      <c r="F4538" s="1">
        <f t="shared" si="353"/>
        <v>11731897.050112305</v>
      </c>
      <c r="H4538" s="5">
        <f t="shared" si="354"/>
        <v>1.7316875598060897E-4</v>
      </c>
    </row>
    <row r="4539" spans="1:8">
      <c r="A4539" s="3" t="s">
        <v>4583</v>
      </c>
      <c r="B4539" s="1">
        <f t="shared" si="350"/>
        <v>6</v>
      </c>
      <c r="C4539" s="1">
        <f t="shared" si="351"/>
        <v>20124</v>
      </c>
      <c r="D4539" s="1">
        <f t="shared" si="352"/>
        <v>11739988</v>
      </c>
      <c r="F4539" s="1">
        <f t="shared" si="353"/>
        <v>11738058.437671848</v>
      </c>
      <c r="H4539" s="5">
        <f t="shared" si="354"/>
        <v>1.6435811758515925E-4</v>
      </c>
    </row>
    <row r="4540" spans="1:8">
      <c r="A4540" s="3" t="s">
        <v>4584</v>
      </c>
      <c r="B4540" s="1">
        <f t="shared" si="350"/>
        <v>6</v>
      </c>
      <c r="C4540" s="1">
        <f t="shared" si="351"/>
        <v>20104</v>
      </c>
      <c r="D4540" s="1">
        <f t="shared" si="352"/>
        <v>11746047</v>
      </c>
      <c r="F4540" s="1">
        <f t="shared" si="353"/>
        <v>11744224.785393974</v>
      </c>
      <c r="H4540" s="5">
        <f t="shared" si="354"/>
        <v>1.5513428526432659E-4</v>
      </c>
    </row>
    <row r="4541" spans="1:8">
      <c r="A4541" s="3" t="s">
        <v>4585</v>
      </c>
      <c r="B4541" s="1">
        <f t="shared" si="350"/>
        <v>6</v>
      </c>
      <c r="C4541" s="1">
        <f t="shared" si="351"/>
        <v>20084</v>
      </c>
      <c r="D4541" s="1">
        <f t="shared" si="352"/>
        <v>11752137</v>
      </c>
      <c r="F4541" s="1">
        <f t="shared" si="353"/>
        <v>11750396.102212284</v>
      </c>
      <c r="H4541" s="5">
        <f t="shared" si="354"/>
        <v>1.4813457226683452E-4</v>
      </c>
    </row>
    <row r="4542" spans="1:8">
      <c r="A4542" s="3" t="s">
        <v>4586</v>
      </c>
      <c r="B4542" s="1">
        <f t="shared" si="350"/>
        <v>6</v>
      </c>
      <c r="C4542" s="1">
        <f t="shared" si="351"/>
        <v>20064</v>
      </c>
      <c r="D4542" s="1">
        <f t="shared" si="352"/>
        <v>11758195</v>
      </c>
      <c r="F4542" s="1">
        <f t="shared" si="353"/>
        <v>11756572.397085385</v>
      </c>
      <c r="H4542" s="5">
        <f t="shared" si="354"/>
        <v>1.379976190745776E-4</v>
      </c>
    </row>
    <row r="4543" spans="1:8">
      <c r="A4543" s="3" t="s">
        <v>4587</v>
      </c>
      <c r="B4543" s="1">
        <f t="shared" si="350"/>
        <v>6</v>
      </c>
      <c r="C4543" s="1">
        <f t="shared" si="351"/>
        <v>20044</v>
      </c>
      <c r="D4543" s="1">
        <f t="shared" si="352"/>
        <v>11764285</v>
      </c>
      <c r="F4543" s="1">
        <f t="shared" si="353"/>
        <v>11762753.678996969</v>
      </c>
      <c r="H4543" s="5">
        <f t="shared" si="354"/>
        <v>1.3016694197998311E-4</v>
      </c>
    </row>
    <row r="4544" spans="1:8">
      <c r="A4544" s="3" t="s">
        <v>4588</v>
      </c>
      <c r="B4544" s="1">
        <f t="shared" si="350"/>
        <v>6</v>
      </c>
      <c r="C4544" s="1">
        <f t="shared" si="351"/>
        <v>20024</v>
      </c>
      <c r="D4544" s="1">
        <f t="shared" si="352"/>
        <v>11770344</v>
      </c>
      <c r="F4544" s="1">
        <f t="shared" si="353"/>
        <v>11768939.956955947</v>
      </c>
      <c r="H4544" s="5">
        <f t="shared" si="354"/>
        <v>1.1928649188613502E-4</v>
      </c>
    </row>
    <row r="4545" spans="1:8">
      <c r="A4545" s="3" t="s">
        <v>4589</v>
      </c>
      <c r="B4545" s="1">
        <f t="shared" si="350"/>
        <v>6</v>
      </c>
      <c r="C4545" s="1">
        <f t="shared" si="351"/>
        <v>20004</v>
      </c>
      <c r="D4545" s="1">
        <f t="shared" si="352"/>
        <v>11776403</v>
      </c>
      <c r="F4545" s="1">
        <f t="shared" si="353"/>
        <v>11775131.239996504</v>
      </c>
      <c r="H4545" s="5">
        <f t="shared" si="354"/>
        <v>1.0799222848402534E-4</v>
      </c>
    </row>
    <row r="4546" spans="1:8">
      <c r="A4546" s="3" t="s">
        <v>4590</v>
      </c>
      <c r="B4546" s="1">
        <f t="shared" si="350"/>
        <v>6</v>
      </c>
      <c r="C4546" s="1">
        <f t="shared" si="351"/>
        <v>19984</v>
      </c>
      <c r="D4546" s="1">
        <f t="shared" si="352"/>
        <v>11782492</v>
      </c>
      <c r="F4546" s="1">
        <f t="shared" si="353"/>
        <v>11781327.537178217</v>
      </c>
      <c r="H4546" s="5">
        <f t="shared" si="354"/>
        <v>9.8829926791675128E-5</v>
      </c>
    </row>
    <row r="4547" spans="1:8">
      <c r="A4547" s="3" t="s">
        <v>4591</v>
      </c>
      <c r="B4547" s="1">
        <f t="shared" si="350"/>
        <v>6</v>
      </c>
      <c r="C4547" s="1">
        <f t="shared" si="351"/>
        <v>19964</v>
      </c>
      <c r="D4547" s="1">
        <f t="shared" si="352"/>
        <v>11788551</v>
      </c>
      <c r="F4547" s="1">
        <f t="shared" si="353"/>
        <v>11787528.857586158</v>
      </c>
      <c r="H4547" s="5">
        <f t="shared" si="354"/>
        <v>8.6706365679849919E-5</v>
      </c>
    </row>
    <row r="4548" spans="1:8">
      <c r="A4548" s="3" t="s">
        <v>4592</v>
      </c>
      <c r="B4548" s="1">
        <f t="shared" ref="B4548:B4611" si="355">IF(ISERROR(SEARCH(" ",A4548)), 0, SEARCH(" ",A4548))</f>
        <v>6</v>
      </c>
      <c r="C4548" s="1">
        <f t="shared" ref="C4548:C4611" si="356">IF(0=B4548,-1,LEFT(A4548,B4548-1)+0)</f>
        <v>19944</v>
      </c>
      <c r="D4548" s="1">
        <f t="shared" ref="D4548:D4611" si="357">IF(B4548=0,-1,RIGHT(A4548,LEN(A4548)-B4548)+0)</f>
        <v>11794640</v>
      </c>
      <c r="F4548" s="1">
        <f t="shared" ref="F4548:F4611" si="358">IF(C4548&lt;0,443300000,44330*(1-POWER(C4548/$A$1,1/5.255))*1000)</f>
        <v>11793735.210330965</v>
      </c>
      <c r="H4548" s="5">
        <f t="shared" ref="H4548:H4611" si="359">IF(D4548&gt;0,ABS((F4548-D4548)/D4548),0)</f>
        <v>7.671193601797109E-5</v>
      </c>
    </row>
    <row r="4549" spans="1:8">
      <c r="A4549" s="3" t="s">
        <v>4593</v>
      </c>
      <c r="B4549" s="1">
        <f t="shared" si="355"/>
        <v>6</v>
      </c>
      <c r="C4549" s="1">
        <f t="shared" si="356"/>
        <v>19924</v>
      </c>
      <c r="D4549" s="1">
        <f t="shared" si="357"/>
        <v>11800699</v>
      </c>
      <c r="F4549" s="1">
        <f t="shared" si="358"/>
        <v>11799946.604548974</v>
      </c>
      <c r="H4549" s="5">
        <f t="shared" si="359"/>
        <v>6.3758549474572418E-5</v>
      </c>
    </row>
    <row r="4550" spans="1:8">
      <c r="A4550" s="3" t="s">
        <v>4594</v>
      </c>
      <c r="B4550" s="1">
        <f t="shared" si="355"/>
        <v>6</v>
      </c>
      <c r="C4550" s="1">
        <f t="shared" si="356"/>
        <v>19904</v>
      </c>
      <c r="D4550" s="1">
        <f t="shared" si="357"/>
        <v>11806758</v>
      </c>
      <c r="F4550" s="1">
        <f t="shared" si="358"/>
        <v>11806163.049402291</v>
      </c>
      <c r="H4550" s="5">
        <f t="shared" si="359"/>
        <v>5.0390682836816404E-5</v>
      </c>
    </row>
    <row r="4551" spans="1:8">
      <c r="A4551" s="3" t="s">
        <v>4595</v>
      </c>
      <c r="B4551" s="1">
        <f t="shared" si="355"/>
        <v>6</v>
      </c>
      <c r="C4551" s="1">
        <f t="shared" si="356"/>
        <v>19884</v>
      </c>
      <c r="D4551" s="1">
        <f t="shared" si="357"/>
        <v>11812848</v>
      </c>
      <c r="F4551" s="1">
        <f t="shared" si="358"/>
        <v>11812384.554078905</v>
      </c>
      <c r="H4551" s="5">
        <f t="shared" si="359"/>
        <v>3.9232361331923353E-5</v>
      </c>
    </row>
    <row r="4552" spans="1:8">
      <c r="A4552" s="3" t="s">
        <v>4596</v>
      </c>
      <c r="B4552" s="1">
        <f t="shared" si="355"/>
        <v>6</v>
      </c>
      <c r="C4552" s="1">
        <f t="shared" si="356"/>
        <v>19864</v>
      </c>
      <c r="D4552" s="1">
        <f t="shared" si="357"/>
        <v>11818906</v>
      </c>
      <c r="F4552" s="1">
        <f t="shared" si="358"/>
        <v>11818611.127792772</v>
      </c>
      <c r="H4552" s="5">
        <f t="shared" si="359"/>
        <v>2.4949196417002923E-5</v>
      </c>
    </row>
    <row r="4553" spans="1:8">
      <c r="A4553" s="3" t="s">
        <v>4597</v>
      </c>
      <c r="B4553" s="1">
        <f t="shared" si="355"/>
        <v>6</v>
      </c>
      <c r="C4553" s="1">
        <f t="shared" si="356"/>
        <v>19844</v>
      </c>
      <c r="D4553" s="1">
        <f t="shared" si="357"/>
        <v>11824965</v>
      </c>
      <c r="F4553" s="1">
        <f t="shared" si="358"/>
        <v>11824842.779783931</v>
      </c>
      <c r="H4553" s="5">
        <f t="shared" si="359"/>
        <v>1.0335778251298883E-5</v>
      </c>
    </row>
    <row r="4554" spans="1:8">
      <c r="A4554" s="3" t="s">
        <v>4598</v>
      </c>
      <c r="B4554" s="1">
        <f t="shared" si="355"/>
        <v>6</v>
      </c>
      <c r="C4554" s="1">
        <f t="shared" si="356"/>
        <v>19824</v>
      </c>
      <c r="D4554" s="1">
        <f t="shared" si="357"/>
        <v>11831146</v>
      </c>
      <c r="F4554" s="1">
        <f t="shared" si="358"/>
        <v>11831079.519318592</v>
      </c>
      <c r="H4554" s="5">
        <f t="shared" si="359"/>
        <v>5.6191244202545285E-6</v>
      </c>
    </row>
    <row r="4555" spans="1:8">
      <c r="A4555" s="3" t="s">
        <v>4599</v>
      </c>
      <c r="B4555" s="1">
        <f t="shared" si="355"/>
        <v>6</v>
      </c>
      <c r="C4555" s="1">
        <f t="shared" si="356"/>
        <v>19804</v>
      </c>
      <c r="D4555" s="1">
        <f t="shared" si="357"/>
        <v>11837543</v>
      </c>
      <c r="F4555" s="1">
        <f t="shared" si="358"/>
        <v>11837321.355689256</v>
      </c>
      <c r="H4555" s="5">
        <f t="shared" si="359"/>
        <v>1.8723844191694112E-5</v>
      </c>
    </row>
    <row r="4556" spans="1:8">
      <c r="A4556" s="3" t="s">
        <v>4600</v>
      </c>
      <c r="B4556" s="1">
        <f t="shared" si="355"/>
        <v>6</v>
      </c>
      <c r="C4556" s="1">
        <f t="shared" si="356"/>
        <v>19784</v>
      </c>
      <c r="D4556" s="1">
        <f t="shared" si="357"/>
        <v>11843973</v>
      </c>
      <c r="F4556" s="1">
        <f t="shared" si="358"/>
        <v>11843568.298214789</v>
      </c>
      <c r="H4556" s="5">
        <f t="shared" si="359"/>
        <v>3.4169428215559092E-5</v>
      </c>
    </row>
    <row r="4557" spans="1:8">
      <c r="A4557" s="3" t="s">
        <v>4601</v>
      </c>
      <c r="B4557" s="1">
        <f t="shared" si="355"/>
        <v>6</v>
      </c>
      <c r="C4557" s="1">
        <f t="shared" si="356"/>
        <v>19764</v>
      </c>
      <c r="D4557" s="1">
        <f t="shared" si="357"/>
        <v>11850371</v>
      </c>
      <c r="F4557" s="1">
        <f t="shared" si="358"/>
        <v>11849820.356240543</v>
      </c>
      <c r="H4557" s="5">
        <f t="shared" si="359"/>
        <v>4.6466373032320635E-5</v>
      </c>
    </row>
    <row r="4558" spans="1:8">
      <c r="A4558" s="3" t="s">
        <v>4602</v>
      </c>
      <c r="B4558" s="1">
        <f t="shared" si="355"/>
        <v>6</v>
      </c>
      <c r="C4558" s="1">
        <f t="shared" si="356"/>
        <v>19744</v>
      </c>
      <c r="D4558" s="1">
        <f t="shared" si="357"/>
        <v>11856768</v>
      </c>
      <c r="F4558" s="1">
        <f t="shared" si="358"/>
        <v>11856077.539138446</v>
      </c>
      <c r="H4558" s="5">
        <f t="shared" si="359"/>
        <v>5.823347994616824E-5</v>
      </c>
    </row>
    <row r="4559" spans="1:8">
      <c r="A4559" s="3" t="s">
        <v>4603</v>
      </c>
      <c r="B4559" s="1">
        <f t="shared" si="355"/>
        <v>6</v>
      </c>
      <c r="C4559" s="1">
        <f t="shared" si="356"/>
        <v>19724</v>
      </c>
      <c r="D4559" s="1">
        <f t="shared" si="357"/>
        <v>11863198</v>
      </c>
      <c r="F4559" s="1">
        <f t="shared" si="358"/>
        <v>11862339.856307114</v>
      </c>
      <c r="H4559" s="5">
        <f t="shared" si="359"/>
        <v>7.2336623976642457E-5</v>
      </c>
    </row>
    <row r="4560" spans="1:8">
      <c r="A4560" s="3" t="s">
        <v>4604</v>
      </c>
      <c r="B4560" s="1">
        <f t="shared" si="355"/>
        <v>6</v>
      </c>
      <c r="C4560" s="1">
        <f t="shared" si="356"/>
        <v>19704</v>
      </c>
      <c r="D4560" s="1">
        <f t="shared" si="357"/>
        <v>11869596</v>
      </c>
      <c r="F4560" s="1">
        <f t="shared" si="358"/>
        <v>11868607.317171954</v>
      </c>
      <c r="H4560" s="5">
        <f t="shared" si="359"/>
        <v>8.3295406856845124E-5</v>
      </c>
    </row>
    <row r="4561" spans="1:8">
      <c r="A4561" s="3" t="s">
        <v>4605</v>
      </c>
      <c r="B4561" s="1">
        <f t="shared" si="355"/>
        <v>6</v>
      </c>
      <c r="C4561" s="1">
        <f t="shared" si="356"/>
        <v>19684</v>
      </c>
      <c r="D4561" s="1">
        <f t="shared" si="357"/>
        <v>11876026</v>
      </c>
      <c r="F4561" s="1">
        <f t="shared" si="358"/>
        <v>11874879.93118527</v>
      </c>
      <c r="H4561" s="5">
        <f t="shared" si="359"/>
        <v>9.6502720247519807E-5</v>
      </c>
    </row>
    <row r="4562" spans="1:8">
      <c r="A4562" s="3" t="s">
        <v>4606</v>
      </c>
      <c r="B4562" s="1">
        <f t="shared" si="355"/>
        <v>6</v>
      </c>
      <c r="C4562" s="1">
        <f t="shared" si="356"/>
        <v>19664</v>
      </c>
      <c r="D4562" s="1">
        <f t="shared" si="357"/>
        <v>11882423</v>
      </c>
      <c r="F4562" s="1">
        <f t="shared" si="358"/>
        <v>11881157.707826344</v>
      </c>
      <c r="H4562" s="5">
        <f t="shared" si="359"/>
        <v>1.064843570756321E-4</v>
      </c>
    </row>
    <row r="4563" spans="1:8">
      <c r="A4563" s="3" t="s">
        <v>4607</v>
      </c>
      <c r="B4563" s="1">
        <f t="shared" si="355"/>
        <v>6</v>
      </c>
      <c r="C4563" s="1">
        <f t="shared" si="356"/>
        <v>19644</v>
      </c>
      <c r="D4563" s="1">
        <f t="shared" si="357"/>
        <v>11888820</v>
      </c>
      <c r="F4563" s="1">
        <f t="shared" si="358"/>
        <v>11887440.656601572</v>
      </c>
      <c r="H4563" s="5">
        <f t="shared" si="359"/>
        <v>1.1602021045213829E-4</v>
      </c>
    </row>
    <row r="4564" spans="1:8">
      <c r="A4564" s="3" t="s">
        <v>4608</v>
      </c>
      <c r="B4564" s="1">
        <f t="shared" si="355"/>
        <v>6</v>
      </c>
      <c r="C4564" s="1">
        <f t="shared" si="356"/>
        <v>19624</v>
      </c>
      <c r="D4564" s="1">
        <f t="shared" si="357"/>
        <v>11895250</v>
      </c>
      <c r="F4564" s="1">
        <f t="shared" si="358"/>
        <v>11893728.787044551</v>
      </c>
      <c r="H4564" s="5">
        <f t="shared" si="359"/>
        <v>1.2788406762773179E-4</v>
      </c>
    </row>
    <row r="4565" spans="1:8">
      <c r="A4565" s="3" t="s">
        <v>4609</v>
      </c>
      <c r="B4565" s="1">
        <f t="shared" si="355"/>
        <v>6</v>
      </c>
      <c r="C4565" s="1">
        <f t="shared" si="356"/>
        <v>19604</v>
      </c>
      <c r="D4565" s="1">
        <f t="shared" si="357"/>
        <v>11901648</v>
      </c>
      <c r="F4565" s="1">
        <f t="shared" si="358"/>
        <v>11900022.108716192</v>
      </c>
      <c r="H4565" s="5">
        <f t="shared" si="359"/>
        <v>1.3661060080152564E-4</v>
      </c>
    </row>
    <row r="4566" spans="1:8">
      <c r="A4566" s="3" t="s">
        <v>4610</v>
      </c>
      <c r="B4566" s="1">
        <f t="shared" si="355"/>
        <v>6</v>
      </c>
      <c r="C4566" s="1">
        <f t="shared" si="356"/>
        <v>19584</v>
      </c>
      <c r="D4566" s="1">
        <f t="shared" si="357"/>
        <v>11908045</v>
      </c>
      <c r="F4566" s="1">
        <f t="shared" si="358"/>
        <v>11906320.631204816</v>
      </c>
      <c r="H4566" s="5">
        <f t="shared" si="359"/>
        <v>1.4480704390892196E-4</v>
      </c>
    </row>
    <row r="4567" spans="1:8">
      <c r="A4567" s="3" t="s">
        <v>4611</v>
      </c>
      <c r="B4567" s="1">
        <f t="shared" si="355"/>
        <v>6</v>
      </c>
      <c r="C4567" s="1">
        <f t="shared" si="356"/>
        <v>19564</v>
      </c>
      <c r="D4567" s="1">
        <f t="shared" si="357"/>
        <v>11914475</v>
      </c>
      <c r="F4567" s="1">
        <f t="shared" si="358"/>
        <v>11912624.36412628</v>
      </c>
      <c r="H4567" s="5">
        <f t="shared" si="359"/>
        <v>1.5532668235235291E-4</v>
      </c>
    </row>
    <row r="4568" spans="1:8">
      <c r="A4568" s="3" t="s">
        <v>4612</v>
      </c>
      <c r="B4568" s="1">
        <f t="shared" si="355"/>
        <v>6</v>
      </c>
      <c r="C4568" s="1">
        <f t="shared" si="356"/>
        <v>19544</v>
      </c>
      <c r="D4568" s="1">
        <f t="shared" si="357"/>
        <v>11920873</v>
      </c>
      <c r="F4568" s="1">
        <f t="shared" si="358"/>
        <v>11918933.317124056</v>
      </c>
      <c r="H4568" s="5">
        <f t="shared" si="359"/>
        <v>1.627131566575956E-4</v>
      </c>
    </row>
    <row r="4569" spans="1:8">
      <c r="A4569" s="3" t="s">
        <v>4613</v>
      </c>
      <c r="B4569" s="1">
        <f t="shared" si="355"/>
        <v>6</v>
      </c>
      <c r="C4569" s="1">
        <f t="shared" si="356"/>
        <v>19524</v>
      </c>
      <c r="D4569" s="1">
        <f t="shared" si="357"/>
        <v>11927303</v>
      </c>
      <c r="F4569" s="1">
        <f t="shared" si="358"/>
        <v>11925247.499869375</v>
      </c>
      <c r="H4569" s="5">
        <f t="shared" si="359"/>
        <v>1.7233570159368313E-4</v>
      </c>
    </row>
    <row r="4570" spans="1:8">
      <c r="A4570" s="3" t="s">
        <v>4614</v>
      </c>
      <c r="B4570" s="1">
        <f t="shared" si="355"/>
        <v>6</v>
      </c>
      <c r="C4570" s="1">
        <f t="shared" si="356"/>
        <v>19504</v>
      </c>
      <c r="D4570" s="1">
        <f t="shared" si="357"/>
        <v>11933700</v>
      </c>
      <c r="F4570" s="1">
        <f t="shared" si="358"/>
        <v>11931566.922061296</v>
      </c>
      <c r="H4570" s="5">
        <f t="shared" si="359"/>
        <v>1.7874405580028157E-4</v>
      </c>
    </row>
    <row r="4571" spans="1:8">
      <c r="A4571" s="3" t="s">
        <v>4615</v>
      </c>
      <c r="B4571" s="1">
        <f t="shared" si="355"/>
        <v>6</v>
      </c>
      <c r="C4571" s="1">
        <f t="shared" si="356"/>
        <v>19484</v>
      </c>
      <c r="D4571" s="1">
        <f t="shared" si="357"/>
        <v>11940098</v>
      </c>
      <c r="F4571" s="1">
        <f t="shared" si="358"/>
        <v>11937891.593426852</v>
      </c>
      <c r="H4571" s="5">
        <f t="shared" si="359"/>
        <v>1.8478965358143998E-4</v>
      </c>
    </row>
    <row r="4572" spans="1:8">
      <c r="A4572" s="3" t="s">
        <v>4616</v>
      </c>
      <c r="B4572" s="1">
        <f t="shared" si="355"/>
        <v>6</v>
      </c>
      <c r="C4572" s="1">
        <f t="shared" si="356"/>
        <v>19464</v>
      </c>
      <c r="D4572" s="1">
        <f t="shared" si="357"/>
        <v>11946527</v>
      </c>
      <c r="F4572" s="1">
        <f t="shared" si="358"/>
        <v>11944221.523721123</v>
      </c>
      <c r="H4572" s="5">
        <f t="shared" si="359"/>
        <v>1.9298297144240212E-4</v>
      </c>
    </row>
    <row r="4573" spans="1:8">
      <c r="A4573" s="3" t="s">
        <v>4617</v>
      </c>
      <c r="B4573" s="1">
        <f t="shared" si="355"/>
        <v>6</v>
      </c>
      <c r="C4573" s="1">
        <f t="shared" si="356"/>
        <v>19444</v>
      </c>
      <c r="D4573" s="1">
        <f t="shared" si="357"/>
        <v>11952925</v>
      </c>
      <c r="F4573" s="1">
        <f t="shared" si="358"/>
        <v>11950556.722727384</v>
      </c>
      <c r="H4573" s="5">
        <f t="shared" si="359"/>
        <v>1.9813370138401954E-4</v>
      </c>
    </row>
    <row r="4574" spans="1:8">
      <c r="A4574" s="3" t="s">
        <v>4618</v>
      </c>
      <c r="B4574" s="1">
        <f t="shared" si="355"/>
        <v>6</v>
      </c>
      <c r="C4574" s="1">
        <f t="shared" si="356"/>
        <v>19424</v>
      </c>
      <c r="D4574" s="1">
        <f t="shared" si="357"/>
        <v>11959355</v>
      </c>
      <c r="F4574" s="1">
        <f t="shared" si="358"/>
        <v>11956897.200257175</v>
      </c>
      <c r="H4574" s="5">
        <f t="shared" si="359"/>
        <v>2.0551273399153461E-4</v>
      </c>
    </row>
    <row r="4575" spans="1:8">
      <c r="A4575" s="3" t="s">
        <v>4619</v>
      </c>
      <c r="B4575" s="1">
        <f t="shared" si="355"/>
        <v>6</v>
      </c>
      <c r="C4575" s="1">
        <f t="shared" si="356"/>
        <v>19404</v>
      </c>
      <c r="D4575" s="1">
        <f t="shared" si="357"/>
        <v>11965752</v>
      </c>
      <c r="F4575" s="1">
        <f t="shared" si="358"/>
        <v>11963242.96615045</v>
      </c>
      <c r="H4575" s="5">
        <f t="shared" si="359"/>
        <v>2.096845939603638E-4</v>
      </c>
    </row>
    <row r="4576" spans="1:8">
      <c r="A4576" s="3" t="s">
        <v>4620</v>
      </c>
      <c r="B4576" s="1">
        <f t="shared" si="355"/>
        <v>6</v>
      </c>
      <c r="C4576" s="1">
        <f t="shared" si="356"/>
        <v>19384</v>
      </c>
      <c r="D4576" s="1">
        <f t="shared" si="357"/>
        <v>11972150</v>
      </c>
      <c r="F4576" s="1">
        <f t="shared" si="358"/>
        <v>11969594.030275667</v>
      </c>
      <c r="H4576" s="5">
        <f t="shared" si="359"/>
        <v>2.1349295860249946E-4</v>
      </c>
    </row>
    <row r="4577" spans="1:8">
      <c r="A4577" s="3" t="s">
        <v>4621</v>
      </c>
      <c r="B4577" s="1">
        <f t="shared" si="355"/>
        <v>6</v>
      </c>
      <c r="C4577" s="1">
        <f t="shared" si="356"/>
        <v>19364</v>
      </c>
      <c r="D4577" s="1">
        <f t="shared" si="357"/>
        <v>11978580</v>
      </c>
      <c r="F4577" s="1">
        <f t="shared" si="358"/>
        <v>11975950.402529893</v>
      </c>
      <c r="H4577" s="5">
        <f t="shared" si="359"/>
        <v>2.1952497458852026E-4</v>
      </c>
    </row>
    <row r="4578" spans="1:8">
      <c r="A4578" s="3" t="s">
        <v>4622</v>
      </c>
      <c r="B4578" s="1">
        <f t="shared" si="355"/>
        <v>6</v>
      </c>
      <c r="C4578" s="1">
        <f t="shared" si="356"/>
        <v>19344</v>
      </c>
      <c r="D4578" s="1">
        <f t="shared" si="357"/>
        <v>11984977</v>
      </c>
      <c r="F4578" s="1">
        <f t="shared" si="358"/>
        <v>11982312.092838949</v>
      </c>
      <c r="H4578" s="5">
        <f t="shared" si="359"/>
        <v>2.2235396538945444E-4</v>
      </c>
    </row>
    <row r="4579" spans="1:8">
      <c r="A4579" s="3" t="s">
        <v>4623</v>
      </c>
      <c r="B4579" s="1">
        <f t="shared" si="355"/>
        <v>6</v>
      </c>
      <c r="C4579" s="1">
        <f t="shared" si="356"/>
        <v>19324</v>
      </c>
      <c r="D4579" s="1">
        <f t="shared" si="357"/>
        <v>11991375</v>
      </c>
      <c r="F4579" s="1">
        <f t="shared" si="358"/>
        <v>11988679.11115749</v>
      </c>
      <c r="H4579" s="5">
        <f t="shared" si="359"/>
        <v>2.2481899219314378E-4</v>
      </c>
    </row>
    <row r="4580" spans="1:8">
      <c r="A4580" s="3" t="s">
        <v>4624</v>
      </c>
      <c r="B4580" s="1">
        <f t="shared" si="355"/>
        <v>6</v>
      </c>
      <c r="C4580" s="1">
        <f t="shared" si="356"/>
        <v>19304</v>
      </c>
      <c r="D4580" s="1">
        <f t="shared" si="357"/>
        <v>11997805</v>
      </c>
      <c r="F4580" s="1">
        <f t="shared" si="358"/>
        <v>11995051.467469124</v>
      </c>
      <c r="H4580" s="5">
        <f t="shared" si="359"/>
        <v>2.2950302416782707E-4</v>
      </c>
    </row>
    <row r="4581" spans="1:8">
      <c r="A4581" s="3" t="s">
        <v>4625</v>
      </c>
      <c r="B4581" s="1">
        <f t="shared" si="355"/>
        <v>6</v>
      </c>
      <c r="C4581" s="1">
        <f t="shared" si="356"/>
        <v>19284</v>
      </c>
      <c r="D4581" s="1">
        <f t="shared" si="357"/>
        <v>12004202</v>
      </c>
      <c r="F4581" s="1">
        <f t="shared" si="358"/>
        <v>12001429.171786552</v>
      </c>
      <c r="H4581" s="5">
        <f t="shared" si="359"/>
        <v>2.3098813344258159E-4</v>
      </c>
    </row>
    <row r="4582" spans="1:8">
      <c r="A4582" s="3" t="s">
        <v>4626</v>
      </c>
      <c r="B4582" s="1">
        <f t="shared" si="355"/>
        <v>6</v>
      </c>
      <c r="C4582" s="1">
        <f t="shared" si="356"/>
        <v>19264</v>
      </c>
      <c r="D4582" s="1">
        <f t="shared" si="357"/>
        <v>12010632</v>
      </c>
      <c r="F4582" s="1">
        <f t="shared" si="358"/>
        <v>12007812.234151643</v>
      </c>
      <c r="H4582" s="5">
        <f t="shared" si="359"/>
        <v>2.3477247894675572E-4</v>
      </c>
    </row>
    <row r="4583" spans="1:8">
      <c r="A4583" s="3" t="s">
        <v>4627</v>
      </c>
      <c r="B4583" s="1">
        <f t="shared" si="355"/>
        <v>6</v>
      </c>
      <c r="C4583" s="1">
        <f t="shared" si="356"/>
        <v>19244</v>
      </c>
      <c r="D4583" s="1">
        <f t="shared" si="357"/>
        <v>12017029</v>
      </c>
      <c r="F4583" s="1">
        <f t="shared" si="358"/>
        <v>12014200.664635599</v>
      </c>
      <c r="H4583" s="5">
        <f t="shared" si="359"/>
        <v>2.3536061737067793E-4</v>
      </c>
    </row>
    <row r="4584" spans="1:8">
      <c r="A4584" s="3" t="s">
        <v>4628</v>
      </c>
      <c r="B4584" s="1">
        <f t="shared" si="355"/>
        <v>6</v>
      </c>
      <c r="C4584" s="1">
        <f t="shared" si="356"/>
        <v>19224</v>
      </c>
      <c r="D4584" s="1">
        <f t="shared" si="357"/>
        <v>12023427</v>
      </c>
      <c r="F4584" s="1">
        <f t="shared" si="358"/>
        <v>12020594.473339017</v>
      </c>
      <c r="H4584" s="5">
        <f t="shared" si="359"/>
        <v>2.3558396961053779E-4</v>
      </c>
    </row>
    <row r="4585" spans="1:8">
      <c r="A4585" s="3" t="s">
        <v>4629</v>
      </c>
      <c r="B4585" s="1">
        <f t="shared" si="355"/>
        <v>6</v>
      </c>
      <c r="C4585" s="1">
        <f t="shared" si="356"/>
        <v>19204</v>
      </c>
      <c r="D4585" s="1">
        <f t="shared" si="357"/>
        <v>12029857</v>
      </c>
      <c r="F4585" s="1">
        <f t="shared" si="358"/>
        <v>12026993.670392042</v>
      </c>
      <c r="H4585" s="5">
        <f t="shared" si="359"/>
        <v>2.3801859057493154E-4</v>
      </c>
    </row>
    <row r="4586" spans="1:8">
      <c r="A4586" s="3" t="s">
        <v>4630</v>
      </c>
      <c r="B4586" s="1">
        <f t="shared" si="355"/>
        <v>6</v>
      </c>
      <c r="C4586" s="1">
        <f t="shared" si="356"/>
        <v>19184</v>
      </c>
      <c r="D4586" s="1">
        <f t="shared" si="357"/>
        <v>12036254</v>
      </c>
      <c r="F4586" s="1">
        <f t="shared" si="358"/>
        <v>12033398.265954472</v>
      </c>
      <c r="H4586" s="5">
        <f t="shared" si="359"/>
        <v>2.3726103200612711E-4</v>
      </c>
    </row>
    <row r="4587" spans="1:8">
      <c r="A4587" s="3" t="s">
        <v>4631</v>
      </c>
      <c r="B4587" s="1">
        <f t="shared" si="355"/>
        <v>6</v>
      </c>
      <c r="C4587" s="1">
        <f t="shared" si="356"/>
        <v>19164</v>
      </c>
      <c r="D4587" s="1">
        <f t="shared" si="357"/>
        <v>12042684</v>
      </c>
      <c r="F4587" s="1">
        <f t="shared" si="358"/>
        <v>12039808.270215886</v>
      </c>
      <c r="H4587" s="5">
        <f t="shared" si="359"/>
        <v>2.3879475573005871E-4</v>
      </c>
    </row>
    <row r="4588" spans="1:8">
      <c r="A4588" s="3" t="s">
        <v>4632</v>
      </c>
      <c r="B4588" s="1">
        <f t="shared" si="355"/>
        <v>6</v>
      </c>
      <c r="C4588" s="1">
        <f t="shared" si="356"/>
        <v>19144</v>
      </c>
      <c r="D4588" s="1">
        <f t="shared" si="357"/>
        <v>12049082</v>
      </c>
      <c r="F4588" s="1">
        <f t="shared" si="358"/>
        <v>12046223.693395739</v>
      </c>
      <c r="H4588" s="5">
        <f t="shared" si="359"/>
        <v>2.3722193975114276E-4</v>
      </c>
    </row>
    <row r="4589" spans="1:8">
      <c r="A4589" s="3" t="s">
        <v>4633</v>
      </c>
      <c r="B4589" s="1">
        <f t="shared" si="355"/>
        <v>6</v>
      </c>
      <c r="C4589" s="1">
        <f t="shared" si="356"/>
        <v>19124</v>
      </c>
      <c r="D4589" s="1">
        <f t="shared" si="357"/>
        <v>12055479</v>
      </c>
      <c r="F4589" s="1">
        <f t="shared" si="358"/>
        <v>12052644.545743514</v>
      </c>
      <c r="H4589" s="5">
        <f t="shared" si="359"/>
        <v>2.3511751432573916E-4</v>
      </c>
    </row>
    <row r="4590" spans="1:8">
      <c r="A4590" s="3" t="s">
        <v>4634</v>
      </c>
      <c r="B4590" s="1">
        <f t="shared" si="355"/>
        <v>6</v>
      </c>
      <c r="C4590" s="1">
        <f t="shared" si="356"/>
        <v>19104</v>
      </c>
      <c r="D4590" s="1">
        <f t="shared" si="357"/>
        <v>12061909</v>
      </c>
      <c r="F4590" s="1">
        <f t="shared" si="358"/>
        <v>12059070.837538809</v>
      </c>
      <c r="H4590" s="5">
        <f t="shared" si="359"/>
        <v>2.3529960814589265E-4</v>
      </c>
    </row>
    <row r="4591" spans="1:8">
      <c r="A4591" s="3" t="s">
        <v>4635</v>
      </c>
      <c r="B4591" s="1">
        <f t="shared" si="355"/>
        <v>6</v>
      </c>
      <c r="C4591" s="1">
        <f t="shared" si="356"/>
        <v>19084</v>
      </c>
      <c r="D4591" s="1">
        <f t="shared" si="357"/>
        <v>12068306</v>
      </c>
      <c r="F4591" s="1">
        <f t="shared" si="358"/>
        <v>12065502.57909148</v>
      </c>
      <c r="H4591" s="5">
        <f t="shared" si="359"/>
        <v>2.3229614069447677E-4</v>
      </c>
    </row>
    <row r="4592" spans="1:8">
      <c r="A4592" s="3" t="s">
        <v>4636</v>
      </c>
      <c r="B4592" s="1">
        <f t="shared" si="355"/>
        <v>6</v>
      </c>
      <c r="C4592" s="1">
        <f t="shared" si="356"/>
        <v>19064</v>
      </c>
      <c r="D4592" s="1">
        <f t="shared" si="357"/>
        <v>12074704</v>
      </c>
      <c r="F4592" s="1">
        <f t="shared" si="358"/>
        <v>12071939.780741753</v>
      </c>
      <c r="H4592" s="5">
        <f t="shared" si="359"/>
        <v>2.2892646132335363E-4</v>
      </c>
    </row>
    <row r="4593" spans="1:8">
      <c r="A4593" s="3" t="s">
        <v>4637</v>
      </c>
      <c r="B4593" s="1">
        <f t="shared" si="355"/>
        <v>6</v>
      </c>
      <c r="C4593" s="1">
        <f t="shared" si="356"/>
        <v>19044</v>
      </c>
      <c r="D4593" s="1">
        <f t="shared" si="357"/>
        <v>12081134</v>
      </c>
      <c r="F4593" s="1">
        <f t="shared" si="358"/>
        <v>12078382.45286034</v>
      </c>
      <c r="H4593" s="5">
        <f t="shared" si="359"/>
        <v>2.2775570071977713E-4</v>
      </c>
    </row>
    <row r="4594" spans="1:8">
      <c r="A4594" s="3" t="s">
        <v>4638</v>
      </c>
      <c r="B4594" s="1">
        <f t="shared" si="355"/>
        <v>6</v>
      </c>
      <c r="C4594" s="1">
        <f t="shared" si="356"/>
        <v>19024</v>
      </c>
      <c r="D4594" s="1">
        <f t="shared" si="357"/>
        <v>12087531</v>
      </c>
      <c r="F4594" s="1">
        <f t="shared" si="358"/>
        <v>12084830.605848586</v>
      </c>
      <c r="H4594" s="5">
        <f t="shared" si="359"/>
        <v>2.2340328652839137E-4</v>
      </c>
    </row>
    <row r="4595" spans="1:8">
      <c r="A4595" s="3" t="s">
        <v>4639</v>
      </c>
      <c r="B4595" s="1">
        <f t="shared" si="355"/>
        <v>6</v>
      </c>
      <c r="C4595" s="1">
        <f t="shared" si="356"/>
        <v>19004</v>
      </c>
      <c r="D4595" s="1">
        <f t="shared" si="357"/>
        <v>12093961</v>
      </c>
      <c r="F4595" s="1">
        <f t="shared" si="358"/>
        <v>12091284.250138542</v>
      </c>
      <c r="H4595" s="5">
        <f t="shared" si="359"/>
        <v>2.2132946033630475E-4</v>
      </c>
    </row>
    <row r="4596" spans="1:8">
      <c r="A4596" s="3" t="s">
        <v>4640</v>
      </c>
      <c r="B4596" s="1">
        <f t="shared" si="355"/>
        <v>6</v>
      </c>
      <c r="C4596" s="1">
        <f t="shared" si="356"/>
        <v>18984</v>
      </c>
      <c r="D4596" s="1">
        <f t="shared" si="357"/>
        <v>12100359</v>
      </c>
      <c r="F4596" s="1">
        <f t="shared" si="358"/>
        <v>12097743.396193152</v>
      </c>
      <c r="H4596" s="5">
        <f t="shared" si="359"/>
        <v>2.1615919055357832E-4</v>
      </c>
    </row>
    <row r="4597" spans="1:8">
      <c r="A4597" s="3" t="s">
        <v>4641</v>
      </c>
      <c r="B4597" s="1">
        <f t="shared" si="355"/>
        <v>6</v>
      </c>
      <c r="C4597" s="1">
        <f t="shared" si="356"/>
        <v>18964</v>
      </c>
      <c r="D4597" s="1">
        <f t="shared" si="357"/>
        <v>12106756</v>
      </c>
      <c r="F4597" s="1">
        <f t="shared" si="358"/>
        <v>12104208.054506321</v>
      </c>
      <c r="H4597" s="5">
        <f t="shared" si="359"/>
        <v>2.1045649996411043E-4</v>
      </c>
    </row>
    <row r="4598" spans="1:8">
      <c r="A4598" s="3" t="s">
        <v>4642</v>
      </c>
      <c r="B4598" s="1">
        <f t="shared" si="355"/>
        <v>6</v>
      </c>
      <c r="C4598" s="1">
        <f t="shared" si="356"/>
        <v>18944</v>
      </c>
      <c r="D4598" s="1">
        <f t="shared" si="357"/>
        <v>12113186</v>
      </c>
      <c r="F4598" s="1">
        <f t="shared" si="358"/>
        <v>12110678.235603074</v>
      </c>
      <c r="H4598" s="5">
        <f t="shared" si="359"/>
        <v>2.0702764713811776E-4</v>
      </c>
    </row>
    <row r="4599" spans="1:8">
      <c r="A4599" s="3" t="s">
        <v>4643</v>
      </c>
      <c r="B4599" s="1">
        <f t="shared" si="355"/>
        <v>6</v>
      </c>
      <c r="C4599" s="1">
        <f t="shared" si="356"/>
        <v>18924</v>
      </c>
      <c r="D4599" s="1">
        <f t="shared" si="357"/>
        <v>12119584</v>
      </c>
      <c r="F4599" s="1">
        <f t="shared" si="358"/>
        <v>12117153.950039668</v>
      </c>
      <c r="H4599" s="5">
        <f t="shared" si="359"/>
        <v>2.0050605370052234E-4</v>
      </c>
    </row>
    <row r="4600" spans="1:8">
      <c r="A4600" s="3" t="s">
        <v>4644</v>
      </c>
      <c r="B4600" s="1">
        <f t="shared" si="355"/>
        <v>6</v>
      </c>
      <c r="C4600" s="1">
        <f t="shared" si="356"/>
        <v>18904</v>
      </c>
      <c r="D4600" s="1">
        <f t="shared" si="357"/>
        <v>12126013</v>
      </c>
      <c r="F4600" s="1">
        <f t="shared" si="358"/>
        <v>12123635.20840372</v>
      </c>
      <c r="H4600" s="5">
        <f t="shared" si="359"/>
        <v>1.9609014078084946E-4</v>
      </c>
    </row>
    <row r="4601" spans="1:8">
      <c r="A4601" s="3" t="s">
        <v>4645</v>
      </c>
      <c r="B4601" s="1">
        <f t="shared" si="355"/>
        <v>6</v>
      </c>
      <c r="C4601" s="1">
        <f t="shared" si="356"/>
        <v>18884</v>
      </c>
      <c r="D4601" s="1">
        <f t="shared" si="357"/>
        <v>12132411</v>
      </c>
      <c r="F4601" s="1">
        <f t="shared" si="358"/>
        <v>12130122.021314336</v>
      </c>
      <c r="H4601" s="5">
        <f t="shared" si="359"/>
        <v>1.8866643123646346E-4</v>
      </c>
    </row>
    <row r="4602" spans="1:8">
      <c r="A4602" s="3" t="s">
        <v>4646</v>
      </c>
      <c r="B4602" s="1">
        <f t="shared" si="355"/>
        <v>6</v>
      </c>
      <c r="C4602" s="1">
        <f t="shared" si="356"/>
        <v>18864</v>
      </c>
      <c r="D4602" s="1">
        <f t="shared" si="357"/>
        <v>12138808</v>
      </c>
      <c r="F4602" s="1">
        <f t="shared" si="358"/>
        <v>12136614.399422221</v>
      </c>
      <c r="H4602" s="5">
        <f t="shared" si="359"/>
        <v>1.8070971859667886E-4</v>
      </c>
    </row>
    <row r="4603" spans="1:8">
      <c r="A4603" s="3" t="s">
        <v>4647</v>
      </c>
      <c r="B4603" s="1">
        <f t="shared" si="355"/>
        <v>6</v>
      </c>
      <c r="C4603" s="1">
        <f t="shared" si="356"/>
        <v>18844</v>
      </c>
      <c r="D4603" s="1">
        <f t="shared" si="357"/>
        <v>12145238</v>
      </c>
      <c r="F4603" s="1">
        <f t="shared" si="358"/>
        <v>12143112.353409844</v>
      </c>
      <c r="H4603" s="5">
        <f t="shared" si="359"/>
        <v>1.7501893253606728E-4</v>
      </c>
    </row>
    <row r="4604" spans="1:8">
      <c r="A4604" s="3" t="s">
        <v>4648</v>
      </c>
      <c r="B4604" s="1">
        <f t="shared" si="355"/>
        <v>6</v>
      </c>
      <c r="C4604" s="1">
        <f t="shared" si="356"/>
        <v>18824</v>
      </c>
      <c r="D4604" s="1">
        <f t="shared" si="357"/>
        <v>12151636</v>
      </c>
      <c r="F4604" s="1">
        <f t="shared" si="358"/>
        <v>12149615.893991519</v>
      </c>
      <c r="H4604" s="5">
        <f t="shared" si="359"/>
        <v>1.6624148456069902E-4</v>
      </c>
    </row>
    <row r="4605" spans="1:8">
      <c r="A4605" s="3" t="s">
        <v>4649</v>
      </c>
      <c r="B4605" s="1">
        <f t="shared" si="355"/>
        <v>6</v>
      </c>
      <c r="C4605" s="1">
        <f t="shared" si="356"/>
        <v>18804</v>
      </c>
      <c r="D4605" s="1">
        <f t="shared" si="357"/>
        <v>12158033</v>
      </c>
      <c r="F4605" s="1">
        <f t="shared" si="358"/>
        <v>12156125.031913588</v>
      </c>
      <c r="H4605" s="5">
        <f t="shared" si="359"/>
        <v>1.5693065534631929E-4</v>
      </c>
    </row>
    <row r="4606" spans="1:8">
      <c r="A4606" s="3" t="s">
        <v>4650</v>
      </c>
      <c r="B4606" s="1">
        <f t="shared" si="355"/>
        <v>6</v>
      </c>
      <c r="C4606" s="1">
        <f t="shared" si="356"/>
        <v>18784</v>
      </c>
      <c r="D4606" s="1">
        <f t="shared" si="357"/>
        <v>12164463</v>
      </c>
      <c r="F4606" s="1">
        <f t="shared" si="358"/>
        <v>12162639.777954489</v>
      </c>
      <c r="H4606" s="5">
        <f t="shared" si="359"/>
        <v>1.4988101369628953E-4</v>
      </c>
    </row>
    <row r="4607" spans="1:8">
      <c r="A4607" s="3" t="s">
        <v>4651</v>
      </c>
      <c r="B4607" s="1">
        <f t="shared" si="355"/>
        <v>6</v>
      </c>
      <c r="C4607" s="1">
        <f t="shared" si="356"/>
        <v>18764</v>
      </c>
      <c r="D4607" s="1">
        <f t="shared" si="357"/>
        <v>12170861</v>
      </c>
      <c r="F4607" s="1">
        <f t="shared" si="358"/>
        <v>12169160.142924942</v>
      </c>
      <c r="H4607" s="5">
        <f t="shared" si="359"/>
        <v>1.3974829513359194E-4</v>
      </c>
    </row>
    <row r="4608" spans="1:8">
      <c r="A4608" s="3" t="s">
        <v>4652</v>
      </c>
      <c r="B4608" s="1">
        <f t="shared" si="355"/>
        <v>6</v>
      </c>
      <c r="C4608" s="1">
        <f t="shared" si="356"/>
        <v>18744</v>
      </c>
      <c r="D4608" s="1">
        <f t="shared" si="357"/>
        <v>12177291</v>
      </c>
      <c r="F4608" s="1">
        <f t="shared" si="358"/>
        <v>12175686.137668047</v>
      </c>
      <c r="H4608" s="5">
        <f t="shared" si="359"/>
        <v>1.3179140844650093E-4</v>
      </c>
    </row>
    <row r="4609" spans="1:8">
      <c r="A4609" s="3" t="s">
        <v>4653</v>
      </c>
      <c r="B4609" s="1">
        <f t="shared" si="355"/>
        <v>6</v>
      </c>
      <c r="C4609" s="1">
        <f t="shared" si="356"/>
        <v>18724</v>
      </c>
      <c r="D4609" s="1">
        <f t="shared" si="357"/>
        <v>12183688</v>
      </c>
      <c r="F4609" s="1">
        <f t="shared" si="358"/>
        <v>12182217.773059426</v>
      </c>
      <c r="H4609" s="5">
        <f t="shared" si="359"/>
        <v>1.2067174902821908E-4</v>
      </c>
    </row>
    <row r="4610" spans="1:8">
      <c r="A4610" s="3" t="s">
        <v>4654</v>
      </c>
      <c r="B4610" s="1">
        <f t="shared" si="355"/>
        <v>6</v>
      </c>
      <c r="C4610" s="1">
        <f t="shared" si="356"/>
        <v>18704</v>
      </c>
      <c r="D4610" s="1">
        <f t="shared" si="357"/>
        <v>12190085</v>
      </c>
      <c r="F4610" s="1">
        <f t="shared" si="358"/>
        <v>12188755.06000736</v>
      </c>
      <c r="H4610" s="5">
        <f t="shared" si="359"/>
        <v>1.0910014102774242E-4</v>
      </c>
    </row>
    <row r="4611" spans="1:8">
      <c r="A4611" s="3" t="s">
        <v>4655</v>
      </c>
      <c r="B4611" s="1">
        <f t="shared" si="355"/>
        <v>6</v>
      </c>
      <c r="C4611" s="1">
        <f t="shared" si="356"/>
        <v>18684</v>
      </c>
      <c r="D4611" s="1">
        <f t="shared" si="357"/>
        <v>12196515</v>
      </c>
      <c r="F4611" s="1">
        <f t="shared" si="358"/>
        <v>12195298.009452913</v>
      </c>
      <c r="H4611" s="5">
        <f t="shared" si="359"/>
        <v>9.9781826783064143E-5</v>
      </c>
    </row>
    <row r="4612" spans="1:8">
      <c r="A4612" s="3" t="s">
        <v>4656</v>
      </c>
      <c r="B4612" s="1">
        <f t="shared" ref="B4612:B4675" si="360">IF(ISERROR(SEARCH(" ",A4612)), 0, SEARCH(" ",A4612))</f>
        <v>6</v>
      </c>
      <c r="C4612" s="1">
        <f t="shared" ref="C4612:C4675" si="361">IF(0=B4612,-1,LEFT(A4612,B4612-1)+0)</f>
        <v>18664</v>
      </c>
      <c r="D4612" s="1">
        <f t="shared" ref="D4612:D4675" si="362">IF(B4612=0,-1,RIGHT(A4612,LEN(A4612)-B4612)+0)</f>
        <v>12202913</v>
      </c>
      <c r="F4612" s="1">
        <f t="shared" ref="F4612:F4675" si="363">IF(C4612&lt;0,443300000,44330*(1-POWER(C4612/$A$1,1/5.255))*1000)</f>
        <v>12201846.632370064</v>
      </c>
      <c r="H4612" s="5">
        <f t="shared" ref="H4612:H4675" si="364">IF(D4612&gt;0,ABS((F4612-D4612)/D4612),0)</f>
        <v>8.7386317507628296E-5</v>
      </c>
    </row>
    <row r="4613" spans="1:8">
      <c r="A4613" s="3" t="s">
        <v>4657</v>
      </c>
      <c r="B4613" s="1">
        <f t="shared" si="360"/>
        <v>6</v>
      </c>
      <c r="C4613" s="1">
        <f t="shared" si="361"/>
        <v>18644</v>
      </c>
      <c r="D4613" s="1">
        <f t="shared" si="362"/>
        <v>12209343</v>
      </c>
      <c r="F4613" s="1">
        <f t="shared" si="363"/>
        <v>12208400.939765858</v>
      </c>
      <c r="H4613" s="5">
        <f t="shared" si="364"/>
        <v>7.7158962127812068E-5</v>
      </c>
    </row>
    <row r="4614" spans="1:8">
      <c r="A4614" s="3" t="s">
        <v>4658</v>
      </c>
      <c r="B4614" s="1">
        <f t="shared" si="360"/>
        <v>6</v>
      </c>
      <c r="C4614" s="1">
        <f t="shared" si="361"/>
        <v>18624</v>
      </c>
      <c r="D4614" s="1">
        <f t="shared" si="362"/>
        <v>12215740</v>
      </c>
      <c r="F4614" s="1">
        <f t="shared" si="363"/>
        <v>12214960.942680521</v>
      </c>
      <c r="H4614" s="5">
        <f t="shared" si="364"/>
        <v>6.3774877287750328E-5</v>
      </c>
    </row>
    <row r="4615" spans="1:8">
      <c r="A4615" s="3" t="s">
        <v>4659</v>
      </c>
      <c r="B4615" s="1">
        <f t="shared" si="360"/>
        <v>6</v>
      </c>
      <c r="C4615" s="1">
        <f t="shared" si="361"/>
        <v>18604</v>
      </c>
      <c r="D4615" s="1">
        <f t="shared" si="362"/>
        <v>12222138</v>
      </c>
      <c r="F4615" s="1">
        <f t="shared" si="363"/>
        <v>12221526.652187616</v>
      </c>
      <c r="H4615" s="5">
        <f t="shared" si="364"/>
        <v>5.0019711149094124E-5</v>
      </c>
    </row>
    <row r="4616" spans="1:8">
      <c r="A4616" s="3" t="s">
        <v>4660</v>
      </c>
      <c r="B4616" s="1">
        <f t="shared" si="360"/>
        <v>6</v>
      </c>
      <c r="C4616" s="1">
        <f t="shared" si="361"/>
        <v>18584</v>
      </c>
      <c r="D4616" s="1">
        <f t="shared" si="362"/>
        <v>12228568</v>
      </c>
      <c r="F4616" s="1">
        <f t="shared" si="363"/>
        <v>12228098.079394162</v>
      </c>
      <c r="H4616" s="5">
        <f t="shared" si="364"/>
        <v>3.8428097700262104E-5</v>
      </c>
    </row>
    <row r="4617" spans="1:8">
      <c r="A4617" s="3" t="s">
        <v>4661</v>
      </c>
      <c r="B4617" s="1">
        <f t="shared" si="360"/>
        <v>6</v>
      </c>
      <c r="C4617" s="1">
        <f t="shared" si="361"/>
        <v>18564</v>
      </c>
      <c r="D4617" s="1">
        <f t="shared" si="362"/>
        <v>12234965</v>
      </c>
      <c r="F4617" s="1">
        <f t="shared" si="363"/>
        <v>12234675.235440766</v>
      </c>
      <c r="H4617" s="5">
        <f t="shared" si="364"/>
        <v>2.3683317380438862E-5</v>
      </c>
    </row>
    <row r="4618" spans="1:8">
      <c r="A4618" s="3" t="s">
        <v>4662</v>
      </c>
      <c r="B4618" s="1">
        <f t="shared" si="360"/>
        <v>6</v>
      </c>
      <c r="C4618" s="1">
        <f t="shared" si="361"/>
        <v>18544</v>
      </c>
      <c r="D4618" s="1">
        <f t="shared" si="362"/>
        <v>12241362</v>
      </c>
      <c r="F4618" s="1">
        <f t="shared" si="363"/>
        <v>12241258.131501796</v>
      </c>
      <c r="H4618" s="5">
        <f t="shared" si="364"/>
        <v>8.4850442462428586E-6</v>
      </c>
    </row>
    <row r="4619" spans="1:8">
      <c r="A4619" s="3" t="s">
        <v>4663</v>
      </c>
      <c r="B4619" s="1">
        <f t="shared" si="360"/>
        <v>6</v>
      </c>
      <c r="C4619" s="1">
        <f t="shared" si="361"/>
        <v>18524</v>
      </c>
      <c r="D4619" s="1">
        <f t="shared" si="362"/>
        <v>12247946</v>
      </c>
      <c r="F4619" s="1">
        <f t="shared" si="363"/>
        <v>12247846.778785486</v>
      </c>
      <c r="H4619" s="5">
        <f t="shared" si="364"/>
        <v>8.1010493117969105E-6</v>
      </c>
    </row>
    <row r="4620" spans="1:8">
      <c r="A4620" s="3" t="s">
        <v>4664</v>
      </c>
      <c r="B4620" s="1">
        <f t="shared" si="360"/>
        <v>6</v>
      </c>
      <c r="C4620" s="1">
        <f t="shared" si="361"/>
        <v>18504</v>
      </c>
      <c r="D4620" s="1">
        <f t="shared" si="362"/>
        <v>12254707</v>
      </c>
      <c r="F4620" s="1">
        <f t="shared" si="363"/>
        <v>12254441.188534081</v>
      </c>
      <c r="H4620" s="5">
        <f t="shared" si="364"/>
        <v>2.1690560689783753E-5</v>
      </c>
    </row>
    <row r="4621" spans="1:8">
      <c r="A4621" s="3" t="s">
        <v>4665</v>
      </c>
      <c r="B4621" s="1">
        <f t="shared" si="360"/>
        <v>6</v>
      </c>
      <c r="C4621" s="1">
        <f t="shared" si="361"/>
        <v>18484</v>
      </c>
      <c r="D4621" s="1">
        <f t="shared" si="362"/>
        <v>12261503</v>
      </c>
      <c r="F4621" s="1">
        <f t="shared" si="363"/>
        <v>12261041.372023987</v>
      </c>
      <c r="H4621" s="5">
        <f t="shared" si="364"/>
        <v>3.7648563639657187E-5</v>
      </c>
    </row>
    <row r="4622" spans="1:8">
      <c r="A4622" s="3" t="s">
        <v>4666</v>
      </c>
      <c r="B4622" s="1">
        <f t="shared" si="360"/>
        <v>6</v>
      </c>
      <c r="C4622" s="1">
        <f t="shared" si="361"/>
        <v>18464</v>
      </c>
      <c r="D4622" s="1">
        <f t="shared" si="362"/>
        <v>12268264</v>
      </c>
      <c r="F4622" s="1">
        <f t="shared" si="363"/>
        <v>12267647.340565911</v>
      </c>
      <c r="H4622" s="5">
        <f t="shared" si="364"/>
        <v>5.026460419252774E-5</v>
      </c>
    </row>
    <row r="4623" spans="1:8">
      <c r="A4623" s="3" t="s">
        <v>4667</v>
      </c>
      <c r="B4623" s="1">
        <f t="shared" si="360"/>
        <v>6</v>
      </c>
      <c r="C4623" s="1">
        <f t="shared" si="361"/>
        <v>18444</v>
      </c>
      <c r="D4623" s="1">
        <f t="shared" si="362"/>
        <v>12275026</v>
      </c>
      <c r="F4623" s="1">
        <f t="shared" si="363"/>
        <v>12274259.105504991</v>
      </c>
      <c r="H4623" s="5">
        <f t="shared" si="364"/>
        <v>6.2475997607541796E-5</v>
      </c>
    </row>
    <row r="4624" spans="1:8">
      <c r="A4624" s="3" t="s">
        <v>4668</v>
      </c>
      <c r="B4624" s="1">
        <f t="shared" si="360"/>
        <v>6</v>
      </c>
      <c r="C4624" s="1">
        <f t="shared" si="361"/>
        <v>18424</v>
      </c>
      <c r="D4624" s="1">
        <f t="shared" si="362"/>
        <v>12281821</v>
      </c>
      <c r="F4624" s="1">
        <f t="shared" si="363"/>
        <v>12280876.678220944</v>
      </c>
      <c r="H4624" s="5">
        <f t="shared" si="364"/>
        <v>7.6887765996224903E-5</v>
      </c>
    </row>
    <row r="4625" spans="1:8">
      <c r="A4625" s="3" t="s">
        <v>4669</v>
      </c>
      <c r="B4625" s="1">
        <f t="shared" si="360"/>
        <v>6</v>
      </c>
      <c r="C4625" s="1">
        <f t="shared" si="361"/>
        <v>18404</v>
      </c>
      <c r="D4625" s="1">
        <f t="shared" si="362"/>
        <v>12288583</v>
      </c>
      <c r="F4625" s="1">
        <f t="shared" si="363"/>
        <v>12287500.070128221</v>
      </c>
      <c r="H4625" s="5">
        <f t="shared" si="364"/>
        <v>8.8124877520779672E-5</v>
      </c>
    </row>
    <row r="4626" spans="1:8">
      <c r="A4626" s="3" t="s">
        <v>4670</v>
      </c>
      <c r="B4626" s="1">
        <f t="shared" si="360"/>
        <v>6</v>
      </c>
      <c r="C4626" s="1">
        <f t="shared" si="361"/>
        <v>18384</v>
      </c>
      <c r="D4626" s="1">
        <f t="shared" si="362"/>
        <v>12295378</v>
      </c>
      <c r="F4626" s="1">
        <f t="shared" si="363"/>
        <v>12294129.29267614</v>
      </c>
      <c r="H4626" s="5">
        <f t="shared" si="364"/>
        <v>1.0155908373539855E-4</v>
      </c>
    </row>
    <row r="4627" spans="1:8">
      <c r="A4627" s="3" t="s">
        <v>4671</v>
      </c>
      <c r="B4627" s="1">
        <f t="shared" si="360"/>
        <v>6</v>
      </c>
      <c r="C4627" s="1">
        <f t="shared" si="361"/>
        <v>18364</v>
      </c>
      <c r="D4627" s="1">
        <f t="shared" si="362"/>
        <v>12302140</v>
      </c>
      <c r="F4627" s="1">
        <f t="shared" si="363"/>
        <v>12300764.357349018</v>
      </c>
      <c r="H4627" s="5">
        <f t="shared" si="364"/>
        <v>1.1182141082627615E-4</v>
      </c>
    </row>
    <row r="4628" spans="1:8">
      <c r="A4628" s="3" t="s">
        <v>4672</v>
      </c>
      <c r="B4628" s="1">
        <f t="shared" si="360"/>
        <v>6</v>
      </c>
      <c r="C4628" s="1">
        <f t="shared" si="361"/>
        <v>18344</v>
      </c>
      <c r="D4628" s="1">
        <f t="shared" si="362"/>
        <v>12308901</v>
      </c>
      <c r="F4628" s="1">
        <f t="shared" si="363"/>
        <v>12307405.275666345</v>
      </c>
      <c r="H4628" s="5">
        <f t="shared" si="364"/>
        <v>1.2151566851135525E-4</v>
      </c>
    </row>
    <row r="4629" spans="1:8">
      <c r="A4629" s="3" t="s">
        <v>4673</v>
      </c>
      <c r="B4629" s="1">
        <f t="shared" si="360"/>
        <v>6</v>
      </c>
      <c r="C4629" s="1">
        <f t="shared" si="361"/>
        <v>18324</v>
      </c>
      <c r="D4629" s="1">
        <f t="shared" si="362"/>
        <v>12315697</v>
      </c>
      <c r="F4629" s="1">
        <f t="shared" si="363"/>
        <v>12314052.059182912</v>
      </c>
      <c r="H4629" s="5">
        <f t="shared" si="364"/>
        <v>1.3356457349412613E-4</v>
      </c>
    </row>
    <row r="4630" spans="1:8">
      <c r="A4630" s="3" t="s">
        <v>4674</v>
      </c>
      <c r="B4630" s="1">
        <f t="shared" si="360"/>
        <v>6</v>
      </c>
      <c r="C4630" s="1">
        <f t="shared" si="361"/>
        <v>18304</v>
      </c>
      <c r="D4630" s="1">
        <f t="shared" si="362"/>
        <v>12322458</v>
      </c>
      <c r="F4630" s="1">
        <f t="shared" si="363"/>
        <v>12320704.719488947</v>
      </c>
      <c r="H4630" s="5">
        <f t="shared" si="364"/>
        <v>1.4228334241863749E-4</v>
      </c>
    </row>
    <row r="4631" spans="1:8">
      <c r="A4631" s="3" t="s">
        <v>4675</v>
      </c>
      <c r="B4631" s="1">
        <f t="shared" si="360"/>
        <v>6</v>
      </c>
      <c r="C4631" s="1">
        <f t="shared" si="361"/>
        <v>18284</v>
      </c>
      <c r="D4631" s="1">
        <f t="shared" si="362"/>
        <v>12329220</v>
      </c>
      <c r="F4631" s="1">
        <f t="shared" si="363"/>
        <v>12327363.268210299</v>
      </c>
      <c r="H4631" s="5">
        <f t="shared" si="364"/>
        <v>1.5059604660316606E-4</v>
      </c>
    </row>
    <row r="4632" spans="1:8">
      <c r="A4632" s="3" t="s">
        <v>4676</v>
      </c>
      <c r="B4632" s="1">
        <f t="shared" si="360"/>
        <v>6</v>
      </c>
      <c r="C4632" s="1">
        <f t="shared" si="361"/>
        <v>18264</v>
      </c>
      <c r="D4632" s="1">
        <f t="shared" si="362"/>
        <v>12336015</v>
      </c>
      <c r="F4632" s="1">
        <f t="shared" si="363"/>
        <v>12334027.717008539</v>
      </c>
      <c r="H4632" s="5">
        <f t="shared" si="364"/>
        <v>1.6109602586098152E-4</v>
      </c>
    </row>
    <row r="4633" spans="1:8">
      <c r="A4633" s="3" t="s">
        <v>4677</v>
      </c>
      <c r="B4633" s="1">
        <f t="shared" si="360"/>
        <v>6</v>
      </c>
      <c r="C4633" s="1">
        <f t="shared" si="361"/>
        <v>18244</v>
      </c>
      <c r="D4633" s="1">
        <f t="shared" si="362"/>
        <v>12342777</v>
      </c>
      <c r="F4633" s="1">
        <f t="shared" si="363"/>
        <v>12340698.07758116</v>
      </c>
      <c r="H4633" s="5">
        <f t="shared" si="364"/>
        <v>1.6843230812970449E-4</v>
      </c>
    </row>
    <row r="4634" spans="1:8">
      <c r="A4634" s="3" t="s">
        <v>4678</v>
      </c>
      <c r="B4634" s="1">
        <f t="shared" si="360"/>
        <v>6</v>
      </c>
      <c r="C4634" s="1">
        <f t="shared" si="361"/>
        <v>18224</v>
      </c>
      <c r="D4634" s="1">
        <f t="shared" si="362"/>
        <v>12349572</v>
      </c>
      <c r="F4634" s="1">
        <f t="shared" si="363"/>
        <v>12347374.361661676</v>
      </c>
      <c r="H4634" s="5">
        <f t="shared" si="364"/>
        <v>1.7795259125771181E-4</v>
      </c>
    </row>
    <row r="4635" spans="1:8">
      <c r="A4635" s="3" t="s">
        <v>4679</v>
      </c>
      <c r="B4635" s="1">
        <f t="shared" si="360"/>
        <v>6</v>
      </c>
      <c r="C4635" s="1">
        <f t="shared" si="361"/>
        <v>18204</v>
      </c>
      <c r="D4635" s="1">
        <f t="shared" si="362"/>
        <v>12356334</v>
      </c>
      <c r="F4635" s="1">
        <f t="shared" si="363"/>
        <v>12354056.581019817</v>
      </c>
      <c r="H4635" s="5">
        <f t="shared" si="364"/>
        <v>1.8431186630137061E-4</v>
      </c>
    </row>
    <row r="4636" spans="1:8">
      <c r="A4636" s="3" t="s">
        <v>4680</v>
      </c>
      <c r="B4636" s="1">
        <f t="shared" si="360"/>
        <v>6</v>
      </c>
      <c r="C4636" s="1">
        <f t="shared" si="361"/>
        <v>18184</v>
      </c>
      <c r="D4636" s="1">
        <f t="shared" si="362"/>
        <v>12363095</v>
      </c>
      <c r="F4636" s="1">
        <f t="shared" si="363"/>
        <v>12360744.747461647</v>
      </c>
      <c r="H4636" s="5">
        <f t="shared" si="364"/>
        <v>1.9010227927175231E-4</v>
      </c>
    </row>
    <row r="4637" spans="1:8">
      <c r="A4637" s="3" t="s">
        <v>4681</v>
      </c>
      <c r="B4637" s="1">
        <f t="shared" si="360"/>
        <v>6</v>
      </c>
      <c r="C4637" s="1">
        <f t="shared" si="361"/>
        <v>18164</v>
      </c>
      <c r="D4637" s="1">
        <f t="shared" si="362"/>
        <v>12369891</v>
      </c>
      <c r="F4637" s="1">
        <f t="shared" si="363"/>
        <v>12367438.872829739</v>
      </c>
      <c r="H4637" s="5">
        <f t="shared" si="364"/>
        <v>1.9823353093903541E-4</v>
      </c>
    </row>
    <row r="4638" spans="1:8">
      <c r="A4638" s="3" t="s">
        <v>4682</v>
      </c>
      <c r="B4638" s="1">
        <f t="shared" si="360"/>
        <v>6</v>
      </c>
      <c r="C4638" s="1">
        <f t="shared" si="361"/>
        <v>18144</v>
      </c>
      <c r="D4638" s="1">
        <f t="shared" si="362"/>
        <v>12376652</v>
      </c>
      <c r="F4638" s="1">
        <f t="shared" si="363"/>
        <v>12374138.969003322</v>
      </c>
      <c r="H4638" s="5">
        <f t="shared" si="364"/>
        <v>2.0304610622310436E-4</v>
      </c>
    </row>
    <row r="4639" spans="1:8">
      <c r="A4639" s="3" t="s">
        <v>4683</v>
      </c>
      <c r="B4639" s="1">
        <f t="shared" si="360"/>
        <v>6</v>
      </c>
      <c r="C4639" s="1">
        <f t="shared" si="361"/>
        <v>18124</v>
      </c>
      <c r="D4639" s="1">
        <f t="shared" si="362"/>
        <v>12383448</v>
      </c>
      <c r="F4639" s="1">
        <f t="shared" si="363"/>
        <v>12380845.047898421</v>
      </c>
      <c r="H4639" s="5">
        <f t="shared" si="364"/>
        <v>2.1019606991356011E-4</v>
      </c>
    </row>
    <row r="4640" spans="1:8">
      <c r="A4640" s="3" t="s">
        <v>4684</v>
      </c>
      <c r="B4640" s="1">
        <f t="shared" si="360"/>
        <v>6</v>
      </c>
      <c r="C4640" s="1">
        <f t="shared" si="361"/>
        <v>18104</v>
      </c>
      <c r="D4640" s="1">
        <f t="shared" si="362"/>
        <v>12390209</v>
      </c>
      <c r="F4640" s="1">
        <f t="shared" si="363"/>
        <v>12387557.121468034</v>
      </c>
      <c r="H4640" s="5">
        <f t="shared" si="364"/>
        <v>2.1403016946415984E-4</v>
      </c>
    </row>
    <row r="4641" spans="1:8">
      <c r="A4641" s="3" t="s">
        <v>4685</v>
      </c>
      <c r="B4641" s="1">
        <f t="shared" si="360"/>
        <v>6</v>
      </c>
      <c r="C4641" s="1">
        <f t="shared" si="361"/>
        <v>18084</v>
      </c>
      <c r="D4641" s="1">
        <f t="shared" si="362"/>
        <v>12396971</v>
      </c>
      <c r="F4641" s="1">
        <f t="shared" si="363"/>
        <v>12394275.201702276</v>
      </c>
      <c r="H4641" s="5">
        <f t="shared" si="364"/>
        <v>2.1745620746582009E-4</v>
      </c>
    </row>
    <row r="4642" spans="1:8">
      <c r="A4642" s="3" t="s">
        <v>4686</v>
      </c>
      <c r="B4642" s="1">
        <f t="shared" si="360"/>
        <v>6</v>
      </c>
      <c r="C4642" s="1">
        <f t="shared" si="361"/>
        <v>18064</v>
      </c>
      <c r="D4642" s="1">
        <f t="shared" si="362"/>
        <v>12403766</v>
      </c>
      <c r="F4642" s="1">
        <f t="shared" si="363"/>
        <v>12400999.300628541</v>
      </c>
      <c r="H4642" s="5">
        <f t="shared" si="364"/>
        <v>2.2305317364572683E-4</v>
      </c>
    </row>
    <row r="4643" spans="1:8">
      <c r="A4643" s="3" t="s">
        <v>4687</v>
      </c>
      <c r="B4643" s="1">
        <f t="shared" si="360"/>
        <v>6</v>
      </c>
      <c r="C4643" s="1">
        <f t="shared" si="361"/>
        <v>18044</v>
      </c>
      <c r="D4643" s="1">
        <f t="shared" si="362"/>
        <v>12410528</v>
      </c>
      <c r="F4643" s="1">
        <f t="shared" si="363"/>
        <v>12407729.430311633</v>
      </c>
      <c r="H4643" s="5">
        <f t="shared" si="364"/>
        <v>2.2549964742569584E-4</v>
      </c>
    </row>
    <row r="4644" spans="1:8">
      <c r="A4644" s="3" t="s">
        <v>4688</v>
      </c>
      <c r="B4644" s="1">
        <f t="shared" si="360"/>
        <v>6</v>
      </c>
      <c r="C4644" s="1">
        <f t="shared" si="361"/>
        <v>18024</v>
      </c>
      <c r="D4644" s="1">
        <f t="shared" si="362"/>
        <v>12417289</v>
      </c>
      <c r="F4644" s="1">
        <f t="shared" si="363"/>
        <v>12414465.602853974</v>
      </c>
      <c r="H4644" s="5">
        <f t="shared" si="364"/>
        <v>2.273762933298623E-4</v>
      </c>
    </row>
    <row r="4645" spans="1:8">
      <c r="A4645" s="3" t="s">
        <v>4689</v>
      </c>
      <c r="B4645" s="1">
        <f t="shared" si="360"/>
        <v>6</v>
      </c>
      <c r="C4645" s="1">
        <f t="shared" si="361"/>
        <v>18004</v>
      </c>
      <c r="D4645" s="1">
        <f t="shared" si="362"/>
        <v>12424085</v>
      </c>
      <c r="F4645" s="1">
        <f t="shared" si="363"/>
        <v>12421207.830395725</v>
      </c>
      <c r="H4645" s="5">
        <f t="shared" si="364"/>
        <v>2.31579999998018E-4</v>
      </c>
    </row>
    <row r="4646" spans="1:8">
      <c r="A4646" s="3" t="s">
        <v>4690</v>
      </c>
      <c r="B4646" s="1">
        <f t="shared" si="360"/>
        <v>6</v>
      </c>
      <c r="C4646" s="1">
        <f t="shared" si="361"/>
        <v>17984</v>
      </c>
      <c r="D4646" s="1">
        <f t="shared" si="362"/>
        <v>12430846</v>
      </c>
      <c r="F4646" s="1">
        <f t="shared" si="363"/>
        <v>12427956.125114948</v>
      </c>
      <c r="H4646" s="5">
        <f t="shared" si="364"/>
        <v>2.324761231095971E-4</v>
      </c>
    </row>
    <row r="4647" spans="1:8">
      <c r="A4647" s="3" t="s">
        <v>4691</v>
      </c>
      <c r="B4647" s="1">
        <f t="shared" si="360"/>
        <v>6</v>
      </c>
      <c r="C4647" s="1">
        <f t="shared" si="361"/>
        <v>17964</v>
      </c>
      <c r="D4647" s="1">
        <f t="shared" si="362"/>
        <v>12437642</v>
      </c>
      <c r="F4647" s="1">
        <f t="shared" si="363"/>
        <v>12434710.499227785</v>
      </c>
      <c r="H4647" s="5">
        <f t="shared" si="364"/>
        <v>2.3569586359017456E-4</v>
      </c>
    </row>
    <row r="4648" spans="1:8">
      <c r="A4648" s="3" t="s">
        <v>4692</v>
      </c>
      <c r="B4648" s="1">
        <f t="shared" si="360"/>
        <v>6</v>
      </c>
      <c r="C4648" s="1">
        <f t="shared" si="361"/>
        <v>17944</v>
      </c>
      <c r="D4648" s="1">
        <f t="shared" si="362"/>
        <v>12444403</v>
      </c>
      <c r="F4648" s="1">
        <f t="shared" si="363"/>
        <v>12441470.964988602</v>
      </c>
      <c r="H4648" s="5">
        <f t="shared" si="364"/>
        <v>2.3561074094094144E-4</v>
      </c>
    </row>
    <row r="4649" spans="1:8">
      <c r="A4649" s="3" t="s">
        <v>4693</v>
      </c>
      <c r="B4649" s="1">
        <f t="shared" si="360"/>
        <v>6</v>
      </c>
      <c r="C4649" s="1">
        <f t="shared" si="361"/>
        <v>17924</v>
      </c>
      <c r="D4649" s="1">
        <f t="shared" si="362"/>
        <v>12451165</v>
      </c>
      <c r="F4649" s="1">
        <f t="shared" si="363"/>
        <v>12448237.53469016</v>
      </c>
      <c r="H4649" s="5">
        <f t="shared" si="364"/>
        <v>2.3511577509732588E-4</v>
      </c>
    </row>
    <row r="4650" spans="1:8">
      <c r="A4650" s="3" t="s">
        <v>4694</v>
      </c>
      <c r="B4650" s="1">
        <f t="shared" si="360"/>
        <v>6</v>
      </c>
      <c r="C4650" s="1">
        <f t="shared" si="361"/>
        <v>17904</v>
      </c>
      <c r="D4650" s="1">
        <f t="shared" si="362"/>
        <v>12457960</v>
      </c>
      <c r="F4650" s="1">
        <f t="shared" si="363"/>
        <v>12455010.220663788</v>
      </c>
      <c r="H4650" s="5">
        <f t="shared" si="364"/>
        <v>2.3677868095677005E-4</v>
      </c>
    </row>
    <row r="4651" spans="1:8">
      <c r="A4651" s="3" t="s">
        <v>4695</v>
      </c>
      <c r="B4651" s="1">
        <f t="shared" si="360"/>
        <v>6</v>
      </c>
      <c r="C4651" s="1">
        <f t="shared" si="361"/>
        <v>17884</v>
      </c>
      <c r="D4651" s="1">
        <f t="shared" si="362"/>
        <v>12464722</v>
      </c>
      <c r="F4651" s="1">
        <f t="shared" si="363"/>
        <v>12461789.035279511</v>
      </c>
      <c r="H4651" s="5">
        <f t="shared" si="364"/>
        <v>2.353012542509538E-4</v>
      </c>
    </row>
    <row r="4652" spans="1:8">
      <c r="A4652" s="3" t="s">
        <v>4696</v>
      </c>
      <c r="B4652" s="1">
        <f t="shared" si="360"/>
        <v>6</v>
      </c>
      <c r="C4652" s="1">
        <f t="shared" si="361"/>
        <v>17864</v>
      </c>
      <c r="D4652" s="1">
        <f t="shared" si="362"/>
        <v>12471517</v>
      </c>
      <c r="F4652" s="1">
        <f t="shared" si="363"/>
        <v>12468573.990946271</v>
      </c>
      <c r="H4652" s="5">
        <f t="shared" si="364"/>
        <v>2.359784341976581E-4</v>
      </c>
    </row>
    <row r="4653" spans="1:8">
      <c r="A4653" s="3" t="s">
        <v>4697</v>
      </c>
      <c r="B4653" s="1">
        <f t="shared" si="360"/>
        <v>6</v>
      </c>
      <c r="C4653" s="1">
        <f t="shared" si="361"/>
        <v>17844</v>
      </c>
      <c r="D4653" s="1">
        <f t="shared" si="362"/>
        <v>12478279</v>
      </c>
      <c r="F4653" s="1">
        <f t="shared" si="363"/>
        <v>12475365.100112036</v>
      </c>
      <c r="H4653" s="5">
        <f t="shared" si="364"/>
        <v>2.3351777019604462E-4</v>
      </c>
    </row>
    <row r="4654" spans="1:8">
      <c r="A4654" s="3" t="s">
        <v>4698</v>
      </c>
      <c r="B4654" s="1">
        <f t="shared" si="360"/>
        <v>6</v>
      </c>
      <c r="C4654" s="1">
        <f t="shared" si="361"/>
        <v>17824</v>
      </c>
      <c r="D4654" s="1">
        <f t="shared" si="362"/>
        <v>12485040</v>
      </c>
      <c r="F4654" s="1">
        <f t="shared" si="363"/>
        <v>12482162.375264011</v>
      </c>
      <c r="H4654" s="5">
        <f t="shared" si="364"/>
        <v>2.3048582431363268E-4</v>
      </c>
    </row>
    <row r="4655" spans="1:8">
      <c r="A4655" s="3" t="s">
        <v>4699</v>
      </c>
      <c r="B4655" s="1">
        <f t="shared" si="360"/>
        <v>6</v>
      </c>
      <c r="C4655" s="1">
        <f t="shared" si="361"/>
        <v>17804</v>
      </c>
      <c r="D4655" s="1">
        <f t="shared" si="362"/>
        <v>12491836</v>
      </c>
      <c r="F4655" s="1">
        <f t="shared" si="363"/>
        <v>12488965.828928774</v>
      </c>
      <c r="H4655" s="5">
        <f t="shared" si="364"/>
        <v>2.2976374899780764E-4</v>
      </c>
    </row>
    <row r="4656" spans="1:8">
      <c r="A4656" s="3" t="s">
        <v>4700</v>
      </c>
      <c r="B4656" s="1">
        <f t="shared" si="360"/>
        <v>6</v>
      </c>
      <c r="C4656" s="1">
        <f t="shared" si="361"/>
        <v>17784</v>
      </c>
      <c r="D4656" s="1">
        <f t="shared" si="362"/>
        <v>12498597</v>
      </c>
      <c r="F4656" s="1">
        <f t="shared" si="363"/>
        <v>12495775.47367247</v>
      </c>
      <c r="H4656" s="5">
        <f t="shared" si="364"/>
        <v>2.2574744409551906E-4</v>
      </c>
    </row>
    <row r="4657" spans="1:8">
      <c r="A4657" s="3" t="s">
        <v>4701</v>
      </c>
      <c r="B4657" s="1">
        <f t="shared" si="360"/>
        <v>6</v>
      </c>
      <c r="C4657" s="1">
        <f t="shared" si="361"/>
        <v>17764</v>
      </c>
      <c r="D4657" s="1">
        <f t="shared" si="362"/>
        <v>12505358</v>
      </c>
      <c r="F4657" s="1">
        <f t="shared" si="363"/>
        <v>12502591.322100958</v>
      </c>
      <c r="H4657" s="5">
        <f t="shared" si="364"/>
        <v>2.2123939986701255E-4</v>
      </c>
    </row>
    <row r="4658" spans="1:8">
      <c r="A4658" s="3" t="s">
        <v>4702</v>
      </c>
      <c r="B4658" s="1">
        <f t="shared" si="360"/>
        <v>6</v>
      </c>
      <c r="C4658" s="1">
        <f t="shared" si="361"/>
        <v>17744</v>
      </c>
      <c r="D4658" s="1">
        <f t="shared" si="362"/>
        <v>12512154</v>
      </c>
      <c r="F4658" s="1">
        <f t="shared" si="363"/>
        <v>12509413.386859994</v>
      </c>
      <c r="H4658" s="5">
        <f t="shared" si="364"/>
        <v>2.1903607804104859E-4</v>
      </c>
    </row>
    <row r="4659" spans="1:8">
      <c r="A4659" s="3" t="s">
        <v>4703</v>
      </c>
      <c r="B4659" s="1">
        <f t="shared" si="360"/>
        <v>6</v>
      </c>
      <c r="C4659" s="1">
        <f t="shared" si="361"/>
        <v>17724</v>
      </c>
      <c r="D4659" s="1">
        <f t="shared" si="362"/>
        <v>12518916</v>
      </c>
      <c r="F4659" s="1">
        <f t="shared" si="363"/>
        <v>12516241.680635417</v>
      </c>
      <c r="H4659" s="5">
        <f t="shared" si="364"/>
        <v>2.1362227884451975E-4</v>
      </c>
    </row>
    <row r="4660" spans="1:8">
      <c r="A4660" s="3" t="s">
        <v>4704</v>
      </c>
      <c r="B4660" s="1">
        <f t="shared" si="360"/>
        <v>6</v>
      </c>
      <c r="C4660" s="1">
        <f t="shared" si="361"/>
        <v>17704</v>
      </c>
      <c r="D4660" s="1">
        <f t="shared" si="362"/>
        <v>12525711</v>
      </c>
      <c r="F4660" s="1">
        <f t="shared" si="363"/>
        <v>12523076.216153281</v>
      </c>
      <c r="H4660" s="5">
        <f t="shared" si="364"/>
        <v>2.1035004294121031E-4</v>
      </c>
    </row>
    <row r="4661" spans="1:8">
      <c r="A4661" s="3" t="s">
        <v>4705</v>
      </c>
      <c r="B4661" s="1">
        <f t="shared" si="360"/>
        <v>6</v>
      </c>
      <c r="C4661" s="1">
        <f t="shared" si="361"/>
        <v>17684</v>
      </c>
      <c r="D4661" s="1">
        <f t="shared" si="362"/>
        <v>12532473</v>
      </c>
      <c r="F4661" s="1">
        <f t="shared" si="363"/>
        <v>12529917.006180059</v>
      </c>
      <c r="H4661" s="5">
        <f t="shared" si="364"/>
        <v>2.0394967696645629E-4</v>
      </c>
    </row>
    <row r="4662" spans="1:8">
      <c r="A4662" s="3" t="s">
        <v>4706</v>
      </c>
      <c r="B4662" s="1">
        <f t="shared" si="360"/>
        <v>6</v>
      </c>
      <c r="C4662" s="1">
        <f t="shared" si="361"/>
        <v>17664</v>
      </c>
      <c r="D4662" s="1">
        <f t="shared" si="362"/>
        <v>12539234</v>
      </c>
      <c r="F4662" s="1">
        <f t="shared" si="363"/>
        <v>12536764.063522827</v>
      </c>
      <c r="H4662" s="5">
        <f t="shared" si="364"/>
        <v>1.969766635803367E-4</v>
      </c>
    </row>
    <row r="4663" spans="1:8">
      <c r="A4663" s="3" t="s">
        <v>4707</v>
      </c>
      <c r="B4663" s="1">
        <f t="shared" si="360"/>
        <v>6</v>
      </c>
      <c r="C4663" s="1">
        <f t="shared" si="361"/>
        <v>17644</v>
      </c>
      <c r="D4663" s="1">
        <f t="shared" si="362"/>
        <v>12546030</v>
      </c>
      <c r="F4663" s="1">
        <f t="shared" si="363"/>
        <v>12543617.401029401</v>
      </c>
      <c r="H4663" s="5">
        <f t="shared" si="364"/>
        <v>1.9229979289061739E-4</v>
      </c>
    </row>
    <row r="4664" spans="1:8">
      <c r="A4664" s="3" t="s">
        <v>4708</v>
      </c>
      <c r="B4664" s="1">
        <f t="shared" si="360"/>
        <v>6</v>
      </c>
      <c r="C4664" s="1">
        <f t="shared" si="361"/>
        <v>17624</v>
      </c>
      <c r="D4664" s="1">
        <f t="shared" si="362"/>
        <v>12552791</v>
      </c>
      <c r="F4664" s="1">
        <f t="shared" si="363"/>
        <v>12550477.031588547</v>
      </c>
      <c r="H4664" s="5">
        <f t="shared" si="364"/>
        <v>1.8433895788220073E-4</v>
      </c>
    </row>
    <row r="4665" spans="1:8">
      <c r="A4665" s="3" t="s">
        <v>4709</v>
      </c>
      <c r="B4665" s="1">
        <f t="shared" si="360"/>
        <v>6</v>
      </c>
      <c r="C4665" s="1">
        <f t="shared" si="361"/>
        <v>17604</v>
      </c>
      <c r="D4665" s="1">
        <f t="shared" si="362"/>
        <v>12559587</v>
      </c>
      <c r="F4665" s="1">
        <f t="shared" si="363"/>
        <v>12557342.968130141</v>
      </c>
      <c r="H4665" s="5">
        <f t="shared" si="364"/>
        <v>1.7867083287519752E-4</v>
      </c>
    </row>
    <row r="4666" spans="1:8">
      <c r="A4666" s="3" t="s">
        <v>4710</v>
      </c>
      <c r="B4666" s="1">
        <f t="shared" si="360"/>
        <v>6</v>
      </c>
      <c r="C4666" s="1">
        <f t="shared" si="361"/>
        <v>17584</v>
      </c>
      <c r="D4666" s="1">
        <f t="shared" si="362"/>
        <v>12566348</v>
      </c>
      <c r="F4666" s="1">
        <f t="shared" si="363"/>
        <v>12564215.223625347</v>
      </c>
      <c r="H4666" s="5">
        <f t="shared" si="364"/>
        <v>1.6972125669709146E-4</v>
      </c>
    </row>
    <row r="4667" spans="1:8">
      <c r="A4667" s="3" t="s">
        <v>4711</v>
      </c>
      <c r="B4667" s="1">
        <f t="shared" si="360"/>
        <v>6</v>
      </c>
      <c r="C4667" s="1">
        <f t="shared" si="361"/>
        <v>17564</v>
      </c>
      <c r="D4667" s="1">
        <f t="shared" si="362"/>
        <v>12573109</v>
      </c>
      <c r="F4667" s="1">
        <f t="shared" si="363"/>
        <v>12571093.811086822</v>
      </c>
      <c r="H4667" s="5">
        <f t="shared" si="364"/>
        <v>1.6027769370151001E-4</v>
      </c>
    </row>
    <row r="4668" spans="1:8">
      <c r="A4668" s="3" t="s">
        <v>4712</v>
      </c>
      <c r="B4668" s="1">
        <f t="shared" si="360"/>
        <v>6</v>
      </c>
      <c r="C4668" s="1">
        <f t="shared" si="361"/>
        <v>17544</v>
      </c>
      <c r="D4668" s="1">
        <f t="shared" si="362"/>
        <v>12579905</v>
      </c>
      <c r="F4668" s="1">
        <f t="shared" si="363"/>
        <v>12577978.743568843</v>
      </c>
      <c r="H4668" s="5">
        <f t="shared" si="364"/>
        <v>1.5312169934166987E-4</v>
      </c>
    </row>
    <row r="4669" spans="1:8">
      <c r="A4669" s="3" t="s">
        <v>4713</v>
      </c>
      <c r="B4669" s="1">
        <f t="shared" si="360"/>
        <v>6</v>
      </c>
      <c r="C4669" s="1">
        <f t="shared" si="361"/>
        <v>17524</v>
      </c>
      <c r="D4669" s="1">
        <f t="shared" si="362"/>
        <v>12586667</v>
      </c>
      <c r="F4669" s="1">
        <f t="shared" si="363"/>
        <v>12584870.034167545</v>
      </c>
      <c r="H4669" s="5">
        <f t="shared" si="364"/>
        <v>1.4276740875523948E-4</v>
      </c>
    </row>
    <row r="4670" spans="1:8">
      <c r="A4670" s="3" t="s">
        <v>4714</v>
      </c>
      <c r="B4670" s="1">
        <f t="shared" si="360"/>
        <v>6</v>
      </c>
      <c r="C4670" s="1">
        <f t="shared" si="361"/>
        <v>17504</v>
      </c>
      <c r="D4670" s="1">
        <f t="shared" si="362"/>
        <v>12593428</v>
      </c>
      <c r="F4670" s="1">
        <f t="shared" si="363"/>
        <v>12591767.696021065</v>
      </c>
      <c r="H4670" s="5">
        <f t="shared" si="364"/>
        <v>1.318389225661896E-4</v>
      </c>
    </row>
    <row r="4671" spans="1:8">
      <c r="A4671" s="3" t="s">
        <v>4715</v>
      </c>
      <c r="B4671" s="1">
        <f t="shared" si="360"/>
        <v>6</v>
      </c>
      <c r="C4671" s="1">
        <f t="shared" si="361"/>
        <v>17484</v>
      </c>
      <c r="D4671" s="1">
        <f t="shared" si="362"/>
        <v>12600224</v>
      </c>
      <c r="F4671" s="1">
        <f t="shared" si="363"/>
        <v>12598671.742309745</v>
      </c>
      <c r="H4671" s="5">
        <f t="shared" si="364"/>
        <v>1.2319286468673882E-4</v>
      </c>
    </row>
    <row r="4672" spans="1:8">
      <c r="A4672" s="3" t="s">
        <v>4716</v>
      </c>
      <c r="B4672" s="1">
        <f t="shared" si="360"/>
        <v>6</v>
      </c>
      <c r="C4672" s="1">
        <f t="shared" si="361"/>
        <v>17464</v>
      </c>
      <c r="D4672" s="1">
        <f t="shared" si="362"/>
        <v>12606985</v>
      </c>
      <c r="F4672" s="1">
        <f t="shared" si="363"/>
        <v>12605582.186256304</v>
      </c>
      <c r="H4672" s="5">
        <f t="shared" si="364"/>
        <v>1.112727383823822E-4</v>
      </c>
    </row>
    <row r="4673" spans="1:8">
      <c r="A4673" s="3" t="s">
        <v>4717</v>
      </c>
      <c r="B4673" s="1">
        <f t="shared" si="360"/>
        <v>6</v>
      </c>
      <c r="C4673" s="1">
        <f t="shared" si="361"/>
        <v>17444</v>
      </c>
      <c r="D4673" s="1">
        <f t="shared" si="362"/>
        <v>12613781</v>
      </c>
      <c r="F4673" s="1">
        <f t="shared" si="363"/>
        <v>12612499.041126028</v>
      </c>
      <c r="H4673" s="5">
        <f t="shared" si="364"/>
        <v>1.0163161021840292E-4</v>
      </c>
    </row>
    <row r="4674" spans="1:8">
      <c r="A4674" s="3" t="s">
        <v>4718</v>
      </c>
      <c r="B4674" s="1">
        <f t="shared" si="360"/>
        <v>6</v>
      </c>
      <c r="C4674" s="1">
        <f t="shared" si="361"/>
        <v>17424</v>
      </c>
      <c r="D4674" s="1">
        <f t="shared" si="362"/>
        <v>12620542</v>
      </c>
      <c r="F4674" s="1">
        <f t="shared" si="363"/>
        <v>12619422.32022696</v>
      </c>
      <c r="H4674" s="5">
        <f t="shared" si="364"/>
        <v>8.8718834186369801E-5</v>
      </c>
    </row>
    <row r="4675" spans="1:8">
      <c r="A4675" s="3" t="s">
        <v>4719</v>
      </c>
      <c r="B4675" s="1">
        <f t="shared" si="360"/>
        <v>6</v>
      </c>
      <c r="C4675" s="1">
        <f t="shared" si="361"/>
        <v>17404</v>
      </c>
      <c r="D4675" s="1">
        <f t="shared" si="362"/>
        <v>12627303</v>
      </c>
      <c r="F4675" s="1">
        <f t="shared" si="363"/>
        <v>12626352.036910074</v>
      </c>
      <c r="H4675" s="5">
        <f t="shared" si="364"/>
        <v>7.5310071353017213E-5</v>
      </c>
    </row>
    <row r="4676" spans="1:8">
      <c r="A4676" s="3" t="s">
        <v>4720</v>
      </c>
      <c r="B4676" s="1">
        <f t="shared" ref="B4676:B4739" si="365">IF(ISERROR(SEARCH(" ",A4676)), 0, SEARCH(" ",A4676))</f>
        <v>6</v>
      </c>
      <c r="C4676" s="1">
        <f t="shared" ref="C4676:C4739" si="366">IF(0=B4676,-1,LEFT(A4676,B4676-1)+0)</f>
        <v>17384</v>
      </c>
      <c r="D4676" s="1">
        <f t="shared" ref="D4676:D4739" si="367">IF(B4676=0,-1,RIGHT(A4676,LEN(A4676)-B4676)+0)</f>
        <v>12634099</v>
      </c>
      <c r="F4676" s="1">
        <f t="shared" ref="F4676:F4739" si="368">IF(C4676&lt;0,443300000,44330*(1-POWER(C4676/$A$1,1/5.255))*1000)</f>
        <v>12633288.204569476</v>
      </c>
      <c r="H4676" s="5">
        <f t="shared" ref="H4676:H4739" si="369">IF(D4676&gt;0,ABS((F4676-D4676)/D4676),0)</f>
        <v>6.4175168369685464E-5</v>
      </c>
    </row>
    <row r="4677" spans="1:8">
      <c r="A4677" s="3" t="s">
        <v>4721</v>
      </c>
      <c r="B4677" s="1">
        <f t="shared" si="365"/>
        <v>6</v>
      </c>
      <c r="C4677" s="1">
        <f t="shared" si="366"/>
        <v>17364</v>
      </c>
      <c r="D4677" s="1">
        <f t="shared" si="367"/>
        <v>12640861</v>
      </c>
      <c r="F4677" s="1">
        <f t="shared" si="368"/>
        <v>12640230.836642597</v>
      </c>
      <c r="H4677" s="5">
        <f t="shared" si="369"/>
        <v>4.9851300271645209E-5</v>
      </c>
    </row>
    <row r="4678" spans="1:8">
      <c r="A4678" s="3" t="s">
        <v>4722</v>
      </c>
      <c r="B4678" s="1">
        <f t="shared" si="365"/>
        <v>6</v>
      </c>
      <c r="C4678" s="1">
        <f t="shared" si="366"/>
        <v>17344</v>
      </c>
      <c r="D4678" s="1">
        <f t="shared" si="367"/>
        <v>12647656</v>
      </c>
      <c r="F4678" s="1">
        <f t="shared" si="368"/>
        <v>12647179.946610359</v>
      </c>
      <c r="H4678" s="5">
        <f t="shared" si="369"/>
        <v>3.7639653516867076E-5</v>
      </c>
    </row>
    <row r="4679" spans="1:8">
      <c r="A4679" s="3" t="s">
        <v>4723</v>
      </c>
      <c r="B4679" s="1">
        <f t="shared" si="365"/>
        <v>6</v>
      </c>
      <c r="C4679" s="1">
        <f t="shared" si="366"/>
        <v>17324</v>
      </c>
      <c r="D4679" s="1">
        <f t="shared" si="367"/>
        <v>12654418</v>
      </c>
      <c r="F4679" s="1">
        <f t="shared" si="368"/>
        <v>12654135.547997398</v>
      </c>
      <c r="H4679" s="5">
        <f t="shared" si="369"/>
        <v>2.2320426162759761E-5</v>
      </c>
    </row>
    <row r="4680" spans="1:8">
      <c r="A4680" s="3" t="s">
        <v>4724</v>
      </c>
      <c r="B4680" s="1">
        <f t="shared" si="365"/>
        <v>6</v>
      </c>
      <c r="C4680" s="1">
        <f t="shared" si="366"/>
        <v>17304</v>
      </c>
      <c r="D4680" s="1">
        <f t="shared" si="367"/>
        <v>12661179</v>
      </c>
      <c r="F4680" s="1">
        <f t="shared" si="368"/>
        <v>12661097.654372234</v>
      </c>
      <c r="H4680" s="5">
        <f t="shared" si="369"/>
        <v>6.4248067076614706E-6</v>
      </c>
    </row>
    <row r="4681" spans="1:8">
      <c r="A4681" s="3" t="s">
        <v>4725</v>
      </c>
      <c r="B4681" s="1">
        <f t="shared" si="365"/>
        <v>6</v>
      </c>
      <c r="C4681" s="1">
        <f t="shared" si="366"/>
        <v>17284</v>
      </c>
      <c r="D4681" s="1">
        <f t="shared" si="367"/>
        <v>12668218</v>
      </c>
      <c r="F4681" s="1">
        <f t="shared" si="368"/>
        <v>12668066.279347464</v>
      </c>
      <c r="H4681" s="5">
        <f t="shared" si="369"/>
        <v>1.1976479449245169E-5</v>
      </c>
    </row>
    <row r="4682" spans="1:8">
      <c r="A4682" s="3" t="s">
        <v>4726</v>
      </c>
      <c r="B4682" s="1">
        <f t="shared" si="365"/>
        <v>6</v>
      </c>
      <c r="C4682" s="1">
        <f t="shared" si="366"/>
        <v>17264</v>
      </c>
      <c r="D4682" s="1">
        <f t="shared" si="367"/>
        <v>12675375</v>
      </c>
      <c r="F4682" s="1">
        <f t="shared" si="368"/>
        <v>12675041.436579971</v>
      </c>
      <c r="H4682" s="5">
        <f t="shared" si="369"/>
        <v>2.6315862057679324E-5</v>
      </c>
    </row>
    <row r="4683" spans="1:8">
      <c r="A4683" s="3" t="s">
        <v>4727</v>
      </c>
      <c r="B4683" s="1">
        <f t="shared" si="365"/>
        <v>6</v>
      </c>
      <c r="C4683" s="1">
        <f t="shared" si="366"/>
        <v>17244</v>
      </c>
      <c r="D4683" s="1">
        <f t="shared" si="367"/>
        <v>12682533</v>
      </c>
      <c r="F4683" s="1">
        <f t="shared" si="368"/>
        <v>12682023.139771124</v>
      </c>
      <c r="H4683" s="5">
        <f t="shared" si="369"/>
        <v>4.0201766388122306E-5</v>
      </c>
    </row>
    <row r="4684" spans="1:8">
      <c r="A4684" s="3" t="s">
        <v>4728</v>
      </c>
      <c r="B4684" s="1">
        <f t="shared" si="365"/>
        <v>6</v>
      </c>
      <c r="C4684" s="1">
        <f t="shared" si="366"/>
        <v>17224</v>
      </c>
      <c r="D4684" s="1">
        <f t="shared" si="367"/>
        <v>12689727</v>
      </c>
      <c r="F4684" s="1">
        <f t="shared" si="368"/>
        <v>12689011.402666932</v>
      </c>
      <c r="H4684" s="5">
        <f t="shared" si="369"/>
        <v>5.6391861942185841E-5</v>
      </c>
    </row>
    <row r="4685" spans="1:8">
      <c r="A4685" s="3" t="s">
        <v>4729</v>
      </c>
      <c r="B4685" s="1">
        <f t="shared" si="365"/>
        <v>6</v>
      </c>
      <c r="C4685" s="1">
        <f t="shared" si="366"/>
        <v>17204</v>
      </c>
      <c r="D4685" s="1">
        <f t="shared" si="367"/>
        <v>12696884</v>
      </c>
      <c r="F4685" s="1">
        <f t="shared" si="368"/>
        <v>12696006.239058299</v>
      </c>
      <c r="H4685" s="5">
        <f t="shared" si="369"/>
        <v>6.9131996614366946E-5</v>
      </c>
    </row>
    <row r="4686" spans="1:8">
      <c r="A4686" s="3" t="s">
        <v>4730</v>
      </c>
      <c r="B4686" s="1">
        <f t="shared" si="365"/>
        <v>6</v>
      </c>
      <c r="C4686" s="1">
        <f t="shared" si="366"/>
        <v>17184</v>
      </c>
      <c r="D4686" s="1">
        <f t="shared" si="367"/>
        <v>12704078</v>
      </c>
      <c r="F4686" s="1">
        <f t="shared" si="368"/>
        <v>12703007.662781185</v>
      </c>
      <c r="H4686" s="5">
        <f t="shared" si="369"/>
        <v>8.4251467821235096E-5</v>
      </c>
    </row>
    <row r="4687" spans="1:8">
      <c r="A4687" s="3" t="s">
        <v>4731</v>
      </c>
      <c r="B4687" s="1">
        <f t="shared" si="365"/>
        <v>6</v>
      </c>
      <c r="C4687" s="1">
        <f t="shared" si="366"/>
        <v>17164</v>
      </c>
      <c r="D4687" s="1">
        <f t="shared" si="367"/>
        <v>12711236</v>
      </c>
      <c r="F4687" s="1">
        <f t="shared" si="368"/>
        <v>12710015.687716819</v>
      </c>
      <c r="H4687" s="5">
        <f t="shared" si="369"/>
        <v>9.6002645468989327E-5</v>
      </c>
    </row>
    <row r="4688" spans="1:8">
      <c r="A4688" s="3" t="s">
        <v>4732</v>
      </c>
      <c r="B4688" s="1">
        <f t="shared" si="365"/>
        <v>6</v>
      </c>
      <c r="C4688" s="1">
        <f t="shared" si="366"/>
        <v>17144</v>
      </c>
      <c r="D4688" s="1">
        <f t="shared" si="367"/>
        <v>12718393</v>
      </c>
      <c r="F4688" s="1">
        <f t="shared" si="368"/>
        <v>12717030.327791898</v>
      </c>
      <c r="H4688" s="5">
        <f t="shared" si="369"/>
        <v>1.0714185417154667E-4</v>
      </c>
    </row>
    <row r="4689" spans="1:8">
      <c r="A4689" s="3" t="s">
        <v>4733</v>
      </c>
      <c r="B4689" s="1">
        <f t="shared" si="365"/>
        <v>6</v>
      </c>
      <c r="C4689" s="1">
        <f t="shared" si="366"/>
        <v>17124</v>
      </c>
      <c r="D4689" s="1">
        <f t="shared" si="367"/>
        <v>12725587</v>
      </c>
      <c r="F4689" s="1">
        <f t="shared" si="368"/>
        <v>12724051.596978784</v>
      </c>
      <c r="H4689" s="5">
        <f t="shared" si="369"/>
        <v>1.2065478953673355E-4</v>
      </c>
    </row>
    <row r="4690" spans="1:8">
      <c r="A4690" s="3" t="s">
        <v>4734</v>
      </c>
      <c r="B4690" s="1">
        <f t="shared" si="365"/>
        <v>6</v>
      </c>
      <c r="C4690" s="1">
        <f t="shared" si="366"/>
        <v>17104</v>
      </c>
      <c r="D4690" s="1">
        <f t="shared" si="367"/>
        <v>12732744</v>
      </c>
      <c r="F4690" s="1">
        <f t="shared" si="368"/>
        <v>12731079.509295717</v>
      </c>
      <c r="H4690" s="5">
        <f t="shared" si="369"/>
        <v>1.3072521557671451E-4</v>
      </c>
    </row>
    <row r="4691" spans="1:8">
      <c r="A4691" s="3" t="s">
        <v>4735</v>
      </c>
      <c r="B4691" s="1">
        <f t="shared" si="365"/>
        <v>6</v>
      </c>
      <c r="C4691" s="1">
        <f t="shared" si="366"/>
        <v>17084</v>
      </c>
      <c r="D4691" s="1">
        <f t="shared" si="367"/>
        <v>12739938</v>
      </c>
      <c r="F4691" s="1">
        <f t="shared" si="368"/>
        <v>12738114.078807019</v>
      </c>
      <c r="H4691" s="5">
        <f t="shared" si="369"/>
        <v>1.4316562552983404E-4</v>
      </c>
    </row>
    <row r="4692" spans="1:8">
      <c r="A4692" s="3" t="s">
        <v>4736</v>
      </c>
      <c r="B4692" s="1">
        <f t="shared" si="365"/>
        <v>6</v>
      </c>
      <c r="C4692" s="1">
        <f t="shared" si="366"/>
        <v>17064</v>
      </c>
      <c r="D4692" s="1">
        <f t="shared" si="367"/>
        <v>12747096</v>
      </c>
      <c r="F4692" s="1">
        <f t="shared" si="368"/>
        <v>12745155.319623291</v>
      </c>
      <c r="H4692" s="5">
        <f t="shared" si="369"/>
        <v>1.5224490163944065E-4</v>
      </c>
    </row>
    <row r="4693" spans="1:8">
      <c r="A4693" s="3" t="s">
        <v>4737</v>
      </c>
      <c r="B4693" s="1">
        <f t="shared" si="365"/>
        <v>6</v>
      </c>
      <c r="C4693" s="1">
        <f t="shared" si="366"/>
        <v>17044</v>
      </c>
      <c r="D4693" s="1">
        <f t="shared" si="367"/>
        <v>12754253</v>
      </c>
      <c r="F4693" s="1">
        <f t="shared" si="368"/>
        <v>12752203.245901618</v>
      </c>
      <c r="H4693" s="5">
        <f t="shared" si="369"/>
        <v>1.6071141903660271E-4</v>
      </c>
    </row>
    <row r="4694" spans="1:8">
      <c r="A4694" s="3" t="s">
        <v>4738</v>
      </c>
      <c r="B4694" s="1">
        <f t="shared" si="365"/>
        <v>6</v>
      </c>
      <c r="C4694" s="1">
        <f t="shared" si="366"/>
        <v>17024</v>
      </c>
      <c r="D4694" s="1">
        <f t="shared" si="367"/>
        <v>12761447</v>
      </c>
      <c r="F4694" s="1">
        <f t="shared" si="368"/>
        <v>12759257.8718458</v>
      </c>
      <c r="H4694" s="5">
        <f t="shared" si="369"/>
        <v>1.7154231445693974E-4</v>
      </c>
    </row>
    <row r="4695" spans="1:8">
      <c r="A4695" s="3" t="s">
        <v>4739</v>
      </c>
      <c r="B4695" s="1">
        <f t="shared" si="365"/>
        <v>6</v>
      </c>
      <c r="C4695" s="1">
        <f t="shared" si="366"/>
        <v>17004</v>
      </c>
      <c r="D4695" s="1">
        <f t="shared" si="367"/>
        <v>12768605</v>
      </c>
      <c r="F4695" s="1">
        <f t="shared" si="368"/>
        <v>12766319.21170653</v>
      </c>
      <c r="H4695" s="5">
        <f t="shared" si="369"/>
        <v>1.7901628983508358E-4</v>
      </c>
    </row>
    <row r="4696" spans="1:8">
      <c r="A4696" s="3" t="s">
        <v>4740</v>
      </c>
      <c r="B4696" s="1">
        <f t="shared" si="365"/>
        <v>6</v>
      </c>
      <c r="C4696" s="1">
        <f t="shared" si="366"/>
        <v>16984</v>
      </c>
      <c r="D4696" s="1">
        <f t="shared" si="367"/>
        <v>12775762</v>
      </c>
      <c r="F4696" s="1">
        <f t="shared" si="368"/>
        <v>12773387.279781613</v>
      </c>
      <c r="H4696" s="5">
        <f t="shared" si="369"/>
        <v>1.8587699257285013E-4</v>
      </c>
    </row>
    <row r="4697" spans="1:8">
      <c r="A4697" s="3" t="s">
        <v>4741</v>
      </c>
      <c r="B4697" s="1">
        <f t="shared" si="365"/>
        <v>6</v>
      </c>
      <c r="C4697" s="1">
        <f t="shared" si="366"/>
        <v>16964</v>
      </c>
      <c r="D4697" s="1">
        <f t="shared" si="367"/>
        <v>12782956</v>
      </c>
      <c r="F4697" s="1">
        <f t="shared" si="368"/>
        <v>12780462.090416202</v>
      </c>
      <c r="H4697" s="5">
        <f t="shared" si="369"/>
        <v>1.9509646937669804E-4</v>
      </c>
    </row>
    <row r="4698" spans="1:8">
      <c r="A4698" s="3" t="s">
        <v>4742</v>
      </c>
      <c r="B4698" s="1">
        <f t="shared" si="365"/>
        <v>6</v>
      </c>
      <c r="C4698" s="1">
        <f t="shared" si="366"/>
        <v>16944</v>
      </c>
      <c r="D4698" s="1">
        <f t="shared" si="367"/>
        <v>12790113</v>
      </c>
      <c r="F4698" s="1">
        <f t="shared" si="368"/>
        <v>12787543.658002984</v>
      </c>
      <c r="H4698" s="5">
        <f t="shared" si="369"/>
        <v>2.0088501149412999E-4</v>
      </c>
    </row>
    <row r="4699" spans="1:8">
      <c r="A4699" s="3" t="s">
        <v>4743</v>
      </c>
      <c r="B4699" s="1">
        <f t="shared" si="365"/>
        <v>6</v>
      </c>
      <c r="C4699" s="1">
        <f t="shared" si="366"/>
        <v>16924</v>
      </c>
      <c r="D4699" s="1">
        <f t="shared" si="367"/>
        <v>12797307</v>
      </c>
      <c r="F4699" s="1">
        <f t="shared" si="368"/>
        <v>12794631.996982392</v>
      </c>
      <c r="H4699" s="5">
        <f t="shared" si="369"/>
        <v>2.0902858840598856E-4</v>
      </c>
    </row>
    <row r="4700" spans="1:8">
      <c r="A4700" s="3" t="s">
        <v>4744</v>
      </c>
      <c r="B4700" s="1">
        <f t="shared" si="365"/>
        <v>6</v>
      </c>
      <c r="C4700" s="1">
        <f t="shared" si="366"/>
        <v>16904</v>
      </c>
      <c r="D4700" s="1">
        <f t="shared" si="367"/>
        <v>12804465</v>
      </c>
      <c r="F4700" s="1">
        <f t="shared" si="368"/>
        <v>12801727.121842841</v>
      </c>
      <c r="H4700" s="5">
        <f t="shared" si="369"/>
        <v>2.1382214385054851E-4</v>
      </c>
    </row>
    <row r="4701" spans="1:8">
      <c r="A4701" s="3" t="s">
        <v>4745</v>
      </c>
      <c r="B4701" s="1">
        <f t="shared" si="365"/>
        <v>6</v>
      </c>
      <c r="C4701" s="1">
        <f t="shared" si="366"/>
        <v>16884</v>
      </c>
      <c r="D4701" s="1">
        <f t="shared" si="367"/>
        <v>12811622</v>
      </c>
      <c r="F4701" s="1">
        <f t="shared" si="368"/>
        <v>12808829.047120934</v>
      </c>
      <c r="H4701" s="5">
        <f t="shared" si="369"/>
        <v>2.1800150512289916E-4</v>
      </c>
    </row>
    <row r="4702" spans="1:8">
      <c r="A4702" s="3" t="s">
        <v>4746</v>
      </c>
      <c r="B4702" s="1">
        <f t="shared" si="365"/>
        <v>6</v>
      </c>
      <c r="C4702" s="1">
        <f t="shared" si="366"/>
        <v>16864</v>
      </c>
      <c r="D4702" s="1">
        <f t="shared" si="367"/>
        <v>12818816</v>
      </c>
      <c r="F4702" s="1">
        <f t="shared" si="368"/>
        <v>12815937.787401671</v>
      </c>
      <c r="H4702" s="5">
        <f t="shared" si="369"/>
        <v>2.2453029970392039E-4</v>
      </c>
    </row>
    <row r="4703" spans="1:8">
      <c r="A4703" s="3" t="s">
        <v>4747</v>
      </c>
      <c r="B4703" s="1">
        <f t="shared" si="365"/>
        <v>6</v>
      </c>
      <c r="C4703" s="1">
        <f t="shared" si="366"/>
        <v>16844</v>
      </c>
      <c r="D4703" s="1">
        <f t="shared" si="367"/>
        <v>12825973</v>
      </c>
      <c r="F4703" s="1">
        <f t="shared" si="368"/>
        <v>12823053.357318677</v>
      </c>
      <c r="H4703" s="5">
        <f t="shared" si="369"/>
        <v>2.2763518068555046E-4</v>
      </c>
    </row>
    <row r="4704" spans="1:8">
      <c r="A4704" s="3" t="s">
        <v>4748</v>
      </c>
      <c r="B4704" s="1">
        <f t="shared" si="365"/>
        <v>6</v>
      </c>
      <c r="C4704" s="1">
        <f t="shared" si="366"/>
        <v>16824</v>
      </c>
      <c r="D4704" s="1">
        <f t="shared" si="367"/>
        <v>12833167</v>
      </c>
      <c r="F4704" s="1">
        <f t="shared" si="368"/>
        <v>12830175.77155442</v>
      </c>
      <c r="H4704" s="5">
        <f t="shared" si="369"/>
        <v>2.3308575705281706E-4</v>
      </c>
    </row>
    <row r="4705" spans="1:8">
      <c r="A4705" s="3" t="s">
        <v>4749</v>
      </c>
      <c r="B4705" s="1">
        <f t="shared" si="365"/>
        <v>6</v>
      </c>
      <c r="C4705" s="1">
        <f t="shared" si="366"/>
        <v>16804</v>
      </c>
      <c r="D4705" s="1">
        <f t="shared" si="367"/>
        <v>12840325</v>
      </c>
      <c r="F4705" s="1">
        <f t="shared" si="368"/>
        <v>12837305.04484044</v>
      </c>
      <c r="H4705" s="5">
        <f t="shared" si="369"/>
        <v>2.3519304687068636E-4</v>
      </c>
    </row>
    <row r="4706" spans="1:8">
      <c r="A4706" s="3" t="s">
        <v>4750</v>
      </c>
      <c r="B4706" s="1">
        <f t="shared" si="365"/>
        <v>6</v>
      </c>
      <c r="C4706" s="1">
        <f t="shared" si="366"/>
        <v>16784</v>
      </c>
      <c r="D4706" s="1">
        <f t="shared" si="367"/>
        <v>12847482</v>
      </c>
      <c r="F4706" s="1">
        <f t="shared" si="368"/>
        <v>12844441.191957558</v>
      </c>
      <c r="H4706" s="5">
        <f t="shared" si="369"/>
        <v>2.366851374022105E-4</v>
      </c>
    </row>
    <row r="4707" spans="1:8">
      <c r="A4707" s="3" t="s">
        <v>4751</v>
      </c>
      <c r="B4707" s="1">
        <f t="shared" si="365"/>
        <v>6</v>
      </c>
      <c r="C4707" s="1">
        <f t="shared" si="366"/>
        <v>16764</v>
      </c>
      <c r="D4707" s="1">
        <f t="shared" si="367"/>
        <v>12854676</v>
      </c>
      <c r="F4707" s="1">
        <f t="shared" si="368"/>
        <v>12851584.227736102</v>
      </c>
      <c r="H4707" s="5">
        <f t="shared" si="369"/>
        <v>2.4051732333802756E-4</v>
      </c>
    </row>
    <row r="4708" spans="1:8">
      <c r="A4708" s="3" t="s">
        <v>4752</v>
      </c>
      <c r="B4708" s="1">
        <f t="shared" si="365"/>
        <v>6</v>
      </c>
      <c r="C4708" s="1">
        <f t="shared" si="366"/>
        <v>16744</v>
      </c>
      <c r="D4708" s="1">
        <f t="shared" si="367"/>
        <v>12861834</v>
      </c>
      <c r="F4708" s="1">
        <f t="shared" si="368"/>
        <v>12858734.167056149</v>
      </c>
      <c r="H4708" s="5">
        <f t="shared" si="369"/>
        <v>2.4101018127361371E-4</v>
      </c>
    </row>
    <row r="4709" spans="1:8">
      <c r="A4709" s="3" t="s">
        <v>4753</v>
      </c>
      <c r="B4709" s="1">
        <f t="shared" si="365"/>
        <v>6</v>
      </c>
      <c r="C4709" s="1">
        <f t="shared" si="366"/>
        <v>16724</v>
      </c>
      <c r="D4709" s="1">
        <f t="shared" si="367"/>
        <v>12868991</v>
      </c>
      <c r="F4709" s="1">
        <f t="shared" si="368"/>
        <v>12865891.024847731</v>
      </c>
      <c r="H4709" s="5">
        <f t="shared" si="369"/>
        <v>2.4088719560601184E-4</v>
      </c>
    </row>
    <row r="4710" spans="1:8">
      <c r="A4710" s="3" t="s">
        <v>4754</v>
      </c>
      <c r="B4710" s="1">
        <f t="shared" si="365"/>
        <v>6</v>
      </c>
      <c r="C4710" s="1">
        <f t="shared" si="366"/>
        <v>16704</v>
      </c>
      <c r="D4710" s="1">
        <f t="shared" si="367"/>
        <v>12876185</v>
      </c>
      <c r="F4710" s="1">
        <f t="shared" si="368"/>
        <v>12873054.816091066</v>
      </c>
      <c r="H4710" s="5">
        <f t="shared" si="369"/>
        <v>2.4309870578387727E-4</v>
      </c>
    </row>
    <row r="4711" spans="1:8">
      <c r="A4711" s="3" t="s">
        <v>4755</v>
      </c>
      <c r="B4711" s="1">
        <f t="shared" si="365"/>
        <v>6</v>
      </c>
      <c r="C4711" s="1">
        <f t="shared" si="366"/>
        <v>16684</v>
      </c>
      <c r="D4711" s="1">
        <f t="shared" si="367"/>
        <v>12883342</v>
      </c>
      <c r="F4711" s="1">
        <f t="shared" si="368"/>
        <v>12880225.555816799</v>
      </c>
      <c r="H4711" s="5">
        <f t="shared" si="369"/>
        <v>2.4189718655303862E-4</v>
      </c>
    </row>
    <row r="4712" spans="1:8">
      <c r="A4712" s="3" t="s">
        <v>4756</v>
      </c>
      <c r="B4712" s="1">
        <f t="shared" si="365"/>
        <v>6</v>
      </c>
      <c r="C4712" s="1">
        <f t="shared" si="366"/>
        <v>16664</v>
      </c>
      <c r="D4712" s="1">
        <f t="shared" si="367"/>
        <v>12890536</v>
      </c>
      <c r="F4712" s="1">
        <f t="shared" si="368"/>
        <v>12887403.259106228</v>
      </c>
      <c r="H4712" s="5">
        <f t="shared" si="369"/>
        <v>2.4302642603626971E-4</v>
      </c>
    </row>
    <row r="4713" spans="1:8">
      <c r="A4713" s="3" t="s">
        <v>4757</v>
      </c>
      <c r="B4713" s="1">
        <f t="shared" si="365"/>
        <v>6</v>
      </c>
      <c r="C4713" s="1">
        <f t="shared" si="366"/>
        <v>16644</v>
      </c>
      <c r="D4713" s="1">
        <f t="shared" si="367"/>
        <v>12897694</v>
      </c>
      <c r="F4713" s="1">
        <f t="shared" si="368"/>
        <v>12894587.941091519</v>
      </c>
      <c r="H4713" s="5">
        <f t="shared" si="369"/>
        <v>2.4082280975817468E-4</v>
      </c>
    </row>
    <row r="4714" spans="1:8">
      <c r="A4714" s="3" t="s">
        <v>4758</v>
      </c>
      <c r="B4714" s="1">
        <f t="shared" si="365"/>
        <v>6</v>
      </c>
      <c r="C4714" s="1">
        <f t="shared" si="366"/>
        <v>16624</v>
      </c>
      <c r="D4714" s="1">
        <f t="shared" si="367"/>
        <v>12904851</v>
      </c>
      <c r="F4714" s="1">
        <f t="shared" si="368"/>
        <v>12901779.616955968</v>
      </c>
      <c r="H4714" s="5">
        <f t="shared" si="369"/>
        <v>2.3800220893928803E-4</v>
      </c>
    </row>
    <row r="4715" spans="1:8">
      <c r="A4715" s="3" t="s">
        <v>4759</v>
      </c>
      <c r="B4715" s="1">
        <f t="shared" si="365"/>
        <v>6</v>
      </c>
      <c r="C4715" s="1">
        <f t="shared" si="366"/>
        <v>16604</v>
      </c>
      <c r="D4715" s="1">
        <f t="shared" si="367"/>
        <v>12912045</v>
      </c>
      <c r="F4715" s="1">
        <f t="shared" si="368"/>
        <v>12908978.301934205</v>
      </c>
      <c r="H4715" s="5">
        <f t="shared" si="369"/>
        <v>2.3750676719257131E-4</v>
      </c>
    </row>
    <row r="4716" spans="1:8">
      <c r="A4716" s="3" t="s">
        <v>4760</v>
      </c>
      <c r="B4716" s="1">
        <f t="shared" si="365"/>
        <v>6</v>
      </c>
      <c r="C4716" s="1">
        <f t="shared" si="366"/>
        <v>16584</v>
      </c>
      <c r="D4716" s="1">
        <f t="shared" si="367"/>
        <v>12919203</v>
      </c>
      <c r="F4716" s="1">
        <f t="shared" si="368"/>
        <v>12916184.011312466</v>
      </c>
      <c r="H4716" s="5">
        <f t="shared" si="369"/>
        <v>2.3368227030211424E-4</v>
      </c>
    </row>
    <row r="4717" spans="1:8">
      <c r="A4717" s="3" t="s">
        <v>4761</v>
      </c>
      <c r="B4717" s="1">
        <f t="shared" si="365"/>
        <v>6</v>
      </c>
      <c r="C4717" s="1">
        <f t="shared" si="366"/>
        <v>16564</v>
      </c>
      <c r="D4717" s="1">
        <f t="shared" si="367"/>
        <v>12926396</v>
      </c>
      <c r="F4717" s="1">
        <f t="shared" si="368"/>
        <v>12923396.760428783</v>
      </c>
      <c r="H4717" s="5">
        <f t="shared" si="369"/>
        <v>2.3202442283351427E-4</v>
      </c>
    </row>
    <row r="4718" spans="1:8">
      <c r="A4718" s="3" t="s">
        <v>4762</v>
      </c>
      <c r="B4718" s="1">
        <f t="shared" si="365"/>
        <v>6</v>
      </c>
      <c r="C4718" s="1">
        <f t="shared" si="366"/>
        <v>16544</v>
      </c>
      <c r="D4718" s="1">
        <f t="shared" si="367"/>
        <v>12933554</v>
      </c>
      <c r="F4718" s="1">
        <f t="shared" si="368"/>
        <v>12930616.564673269</v>
      </c>
      <c r="H4718" s="5">
        <f t="shared" si="369"/>
        <v>2.2711741310476861E-4</v>
      </c>
    </row>
    <row r="4719" spans="1:8">
      <c r="A4719" s="3" t="s">
        <v>4763</v>
      </c>
      <c r="B4719" s="1">
        <f t="shared" si="365"/>
        <v>6</v>
      </c>
      <c r="C4719" s="1">
        <f t="shared" si="366"/>
        <v>16524</v>
      </c>
      <c r="D4719" s="1">
        <f t="shared" si="367"/>
        <v>12940711</v>
      </c>
      <c r="F4719" s="1">
        <f t="shared" si="368"/>
        <v>12937843.439488322</v>
      </c>
      <c r="H4719" s="5">
        <f t="shared" si="369"/>
        <v>2.2159219162520957E-4</v>
      </c>
    </row>
    <row r="4720" spans="1:8">
      <c r="A4720" s="3" t="s">
        <v>4764</v>
      </c>
      <c r="B4720" s="1">
        <f t="shared" si="365"/>
        <v>6</v>
      </c>
      <c r="C4720" s="1">
        <f t="shared" si="366"/>
        <v>16504</v>
      </c>
      <c r="D4720" s="1">
        <f t="shared" si="367"/>
        <v>12947905</v>
      </c>
      <c r="F4720" s="1">
        <f t="shared" si="368"/>
        <v>12945077.400368899</v>
      </c>
      <c r="H4720" s="5">
        <f t="shared" si="369"/>
        <v>2.1838279096895544E-4</v>
      </c>
    </row>
    <row r="4721" spans="1:8">
      <c r="A4721" s="3" t="s">
        <v>4765</v>
      </c>
      <c r="B4721" s="1">
        <f t="shared" si="365"/>
        <v>6</v>
      </c>
      <c r="C4721" s="1">
        <f t="shared" si="366"/>
        <v>16484</v>
      </c>
      <c r="D4721" s="1">
        <f t="shared" si="367"/>
        <v>12955063</v>
      </c>
      <c r="F4721" s="1">
        <f t="shared" si="368"/>
        <v>12952318.462862732</v>
      </c>
      <c r="H4721" s="5">
        <f t="shared" si="369"/>
        <v>2.1185054347231744E-4</v>
      </c>
    </row>
    <row r="4722" spans="1:8">
      <c r="A4722" s="3" t="s">
        <v>4766</v>
      </c>
      <c r="B4722" s="1">
        <f t="shared" si="365"/>
        <v>6</v>
      </c>
      <c r="C4722" s="1">
        <f t="shared" si="366"/>
        <v>16464</v>
      </c>
      <c r="D4722" s="1">
        <f t="shared" si="367"/>
        <v>12962220</v>
      </c>
      <c r="F4722" s="1">
        <f t="shared" si="368"/>
        <v>12959566.64257057</v>
      </c>
      <c r="H4722" s="5">
        <f t="shared" si="369"/>
        <v>2.046993053219193E-4</v>
      </c>
    </row>
    <row r="4723" spans="1:8">
      <c r="A4723" s="3" t="s">
        <v>4767</v>
      </c>
      <c r="B4723" s="1">
        <f t="shared" si="365"/>
        <v>6</v>
      </c>
      <c r="C4723" s="1">
        <f t="shared" si="366"/>
        <v>16444</v>
      </c>
      <c r="D4723" s="1">
        <f t="shared" si="367"/>
        <v>12969414</v>
      </c>
      <c r="F4723" s="1">
        <f t="shared" si="368"/>
        <v>12966821.95514646</v>
      </c>
      <c r="H4723" s="5">
        <f t="shared" si="369"/>
        <v>1.9985828608294387E-4</v>
      </c>
    </row>
    <row r="4724" spans="1:8">
      <c r="A4724" s="3" t="s">
        <v>4768</v>
      </c>
      <c r="B4724" s="1">
        <f t="shared" si="365"/>
        <v>6</v>
      </c>
      <c r="C4724" s="1">
        <f t="shared" si="366"/>
        <v>16424</v>
      </c>
      <c r="D4724" s="1">
        <f t="shared" si="367"/>
        <v>12976571</v>
      </c>
      <c r="F4724" s="1">
        <f t="shared" si="368"/>
        <v>12974084.416297942</v>
      </c>
      <c r="H4724" s="5">
        <f t="shared" si="369"/>
        <v>1.9162101467772957E-4</v>
      </c>
    </row>
    <row r="4725" spans="1:8">
      <c r="A4725" s="3" t="s">
        <v>4769</v>
      </c>
      <c r="B4725" s="1">
        <f t="shared" si="365"/>
        <v>6</v>
      </c>
      <c r="C4725" s="1">
        <f t="shared" si="366"/>
        <v>16404</v>
      </c>
      <c r="D4725" s="1">
        <f t="shared" si="367"/>
        <v>12983765</v>
      </c>
      <c r="F4725" s="1">
        <f t="shared" si="368"/>
        <v>12981354.04178636</v>
      </c>
      <c r="H4725" s="5">
        <f t="shared" si="369"/>
        <v>1.8569022264654182E-4</v>
      </c>
    </row>
    <row r="4726" spans="1:8">
      <c r="A4726" s="3" t="s">
        <v>4770</v>
      </c>
      <c r="B4726" s="1">
        <f t="shared" si="365"/>
        <v>6</v>
      </c>
      <c r="C4726" s="1">
        <f t="shared" si="366"/>
        <v>16384</v>
      </c>
      <c r="D4726" s="1">
        <f t="shared" si="367"/>
        <v>12990923</v>
      </c>
      <c r="F4726" s="1">
        <f t="shared" si="368"/>
        <v>12988630.847427042</v>
      </c>
      <c r="H4726" s="5">
        <f t="shared" si="369"/>
        <v>1.7644262635978973E-4</v>
      </c>
    </row>
    <row r="4727" spans="1:8">
      <c r="A4727" s="3" t="s">
        <v>4771</v>
      </c>
      <c r="B4727" s="1">
        <f t="shared" si="365"/>
        <v>6</v>
      </c>
      <c r="C4727" s="1">
        <f t="shared" si="366"/>
        <v>16364</v>
      </c>
      <c r="D4727" s="1">
        <f t="shared" si="367"/>
        <v>12998080</v>
      </c>
      <c r="F4727" s="1">
        <f t="shared" si="368"/>
        <v>12995914.849089611</v>
      </c>
      <c r="H4727" s="5">
        <f t="shared" si="369"/>
        <v>1.6657467182758364E-4</v>
      </c>
    </row>
    <row r="4728" spans="1:8">
      <c r="A4728" s="3" t="s">
        <v>4772</v>
      </c>
      <c r="B4728" s="1">
        <f t="shared" si="365"/>
        <v>6</v>
      </c>
      <c r="C4728" s="1">
        <f t="shared" si="366"/>
        <v>16344</v>
      </c>
      <c r="D4728" s="1">
        <f t="shared" si="367"/>
        <v>13005274</v>
      </c>
      <c r="F4728" s="1">
        <f t="shared" si="368"/>
        <v>13003206.062698202</v>
      </c>
      <c r="H4728" s="5">
        <f t="shared" si="369"/>
        <v>1.5900759198136019E-4</v>
      </c>
    </row>
    <row r="4729" spans="1:8">
      <c r="A4729" s="3" t="s">
        <v>4773</v>
      </c>
      <c r="B4729" s="1">
        <f t="shared" si="365"/>
        <v>6</v>
      </c>
      <c r="C4729" s="1">
        <f t="shared" si="366"/>
        <v>16324</v>
      </c>
      <c r="D4729" s="1">
        <f t="shared" si="367"/>
        <v>13012432</v>
      </c>
      <c r="F4729" s="1">
        <f t="shared" si="368"/>
        <v>13010504.504231723</v>
      </c>
      <c r="H4729" s="5">
        <f t="shared" si="369"/>
        <v>1.4812725002343716E-4</v>
      </c>
    </row>
    <row r="4730" spans="1:8">
      <c r="A4730" s="3" t="s">
        <v>4774</v>
      </c>
      <c r="B4730" s="1">
        <f t="shared" si="365"/>
        <v>6</v>
      </c>
      <c r="C4730" s="1">
        <f t="shared" si="366"/>
        <v>16304</v>
      </c>
      <c r="D4730" s="1">
        <f t="shared" si="367"/>
        <v>13019625</v>
      </c>
      <c r="F4730" s="1">
        <f t="shared" si="368"/>
        <v>13017810.189724142</v>
      </c>
      <c r="H4730" s="5">
        <f t="shared" si="369"/>
        <v>1.3939036461175095E-4</v>
      </c>
    </row>
    <row r="4731" spans="1:8">
      <c r="A4731" s="3" t="s">
        <v>4775</v>
      </c>
      <c r="B4731" s="1">
        <f t="shared" si="365"/>
        <v>6</v>
      </c>
      <c r="C4731" s="1">
        <f t="shared" si="366"/>
        <v>16284</v>
      </c>
      <c r="D4731" s="1">
        <f t="shared" si="367"/>
        <v>13026783</v>
      </c>
      <c r="F4731" s="1">
        <f t="shared" si="368"/>
        <v>13025123.13526468</v>
      </c>
      <c r="H4731" s="5">
        <f t="shared" si="369"/>
        <v>1.2741938937036186E-4</v>
      </c>
    </row>
    <row r="4732" spans="1:8">
      <c r="A4732" s="3" t="s">
        <v>4776</v>
      </c>
      <c r="B4732" s="1">
        <f t="shared" si="365"/>
        <v>6</v>
      </c>
      <c r="C4732" s="1">
        <f t="shared" si="366"/>
        <v>16264</v>
      </c>
      <c r="D4732" s="1">
        <f t="shared" si="367"/>
        <v>13033940</v>
      </c>
      <c r="F4732" s="1">
        <f t="shared" si="368"/>
        <v>13032443.356998127</v>
      </c>
      <c r="H4732" s="5">
        <f t="shared" si="369"/>
        <v>1.1482659900790139E-4</v>
      </c>
    </row>
    <row r="4733" spans="1:8">
      <c r="A4733" s="3" t="s">
        <v>4777</v>
      </c>
      <c r="B4733" s="1">
        <f t="shared" si="365"/>
        <v>6</v>
      </c>
      <c r="C4733" s="1">
        <f t="shared" si="366"/>
        <v>16244</v>
      </c>
      <c r="D4733" s="1">
        <f t="shared" si="367"/>
        <v>13041134</v>
      </c>
      <c r="F4733" s="1">
        <f t="shared" si="368"/>
        <v>13039770.871125098</v>
      </c>
      <c r="H4733" s="5">
        <f t="shared" si="369"/>
        <v>1.0452533306548972E-4</v>
      </c>
    </row>
    <row r="4734" spans="1:8">
      <c r="A4734" s="3" t="s">
        <v>4778</v>
      </c>
      <c r="B4734" s="1">
        <f t="shared" si="365"/>
        <v>6</v>
      </c>
      <c r="C4734" s="1">
        <f t="shared" si="366"/>
        <v>16224</v>
      </c>
      <c r="D4734" s="1">
        <f t="shared" si="367"/>
        <v>13048292</v>
      </c>
      <c r="F4734" s="1">
        <f t="shared" si="368"/>
        <v>13047105.693902247</v>
      </c>
      <c r="H4734" s="5">
        <f t="shared" si="369"/>
        <v>9.091658109378192E-5</v>
      </c>
    </row>
    <row r="4735" spans="1:8">
      <c r="A4735" s="3" t="s">
        <v>4779</v>
      </c>
      <c r="B4735" s="1">
        <f t="shared" si="365"/>
        <v>6</v>
      </c>
      <c r="C4735" s="1">
        <f t="shared" si="366"/>
        <v>16204</v>
      </c>
      <c r="D4735" s="1">
        <f t="shared" si="367"/>
        <v>13055449</v>
      </c>
      <c r="F4735" s="1">
        <f t="shared" si="368"/>
        <v>13054447.84164259</v>
      </c>
      <c r="H4735" s="5">
        <f t="shared" si="369"/>
        <v>7.668509581016788E-5</v>
      </c>
    </row>
    <row r="4736" spans="1:8">
      <c r="A4736" s="3" t="s">
        <v>4780</v>
      </c>
      <c r="B4736" s="1">
        <f t="shared" si="365"/>
        <v>6</v>
      </c>
      <c r="C4736" s="1">
        <f t="shared" si="366"/>
        <v>16184</v>
      </c>
      <c r="D4736" s="1">
        <f t="shared" si="367"/>
        <v>13062643</v>
      </c>
      <c r="F4736" s="1">
        <f t="shared" si="368"/>
        <v>13061797.330715736</v>
      </c>
      <c r="H4736" s="5">
        <f t="shared" si="369"/>
        <v>6.473952356070864E-5</v>
      </c>
    </row>
    <row r="4737" spans="1:8">
      <c r="A4737" s="3" t="s">
        <v>4781</v>
      </c>
      <c r="B4737" s="1">
        <f t="shared" si="365"/>
        <v>6</v>
      </c>
      <c r="C4737" s="1">
        <f t="shared" si="366"/>
        <v>16164</v>
      </c>
      <c r="D4737" s="1">
        <f t="shared" si="367"/>
        <v>13069801</v>
      </c>
      <c r="F4737" s="1">
        <f t="shared" si="368"/>
        <v>13069154.177548151</v>
      </c>
      <c r="H4737" s="5">
        <f t="shared" si="369"/>
        <v>4.9489847002914332E-5</v>
      </c>
    </row>
    <row r="4738" spans="1:8">
      <c r="A4738" s="3" t="s">
        <v>4782</v>
      </c>
      <c r="B4738" s="1">
        <f t="shared" si="365"/>
        <v>6</v>
      </c>
      <c r="C4738" s="1">
        <f t="shared" si="366"/>
        <v>16144</v>
      </c>
      <c r="D4738" s="1">
        <f t="shared" si="367"/>
        <v>13076994</v>
      </c>
      <c r="F4738" s="1">
        <f t="shared" si="368"/>
        <v>13076518.398623452</v>
      </c>
      <c r="H4738" s="5">
        <f t="shared" si="369"/>
        <v>3.6369319780096978E-5</v>
      </c>
    </row>
    <row r="4739" spans="1:8">
      <c r="A4739" s="3" t="s">
        <v>4783</v>
      </c>
      <c r="B4739" s="1">
        <f t="shared" si="365"/>
        <v>6</v>
      </c>
      <c r="C4739" s="1">
        <f t="shared" si="366"/>
        <v>16124</v>
      </c>
      <c r="D4739" s="1">
        <f t="shared" si="367"/>
        <v>13084152</v>
      </c>
      <c r="F4739" s="1">
        <f t="shared" si="368"/>
        <v>13083890.010482654</v>
      </c>
      <c r="H4739" s="5">
        <f t="shared" si="369"/>
        <v>2.0023423554390418E-5</v>
      </c>
    </row>
    <row r="4740" spans="1:8">
      <c r="A4740" s="3" t="s">
        <v>4784</v>
      </c>
      <c r="B4740" s="1">
        <f t="shared" ref="B4740:B4803" si="370">IF(ISERROR(SEARCH(" ",A4740)), 0, SEARCH(" ",A4740))</f>
        <v>6</v>
      </c>
      <c r="C4740" s="1">
        <f t="shared" ref="C4740:C4803" si="371">IF(0=B4740,-1,LEFT(A4740,B4740-1)+0)</f>
        <v>16104</v>
      </c>
      <c r="D4740" s="1">
        <f t="shared" ref="D4740:D4803" si="372">IF(B4740=0,-1,RIGHT(A4740,LEN(A4740)-B4740)+0)</f>
        <v>13091309</v>
      </c>
      <c r="F4740" s="1">
        <f t="shared" ref="F4740:F4803" si="373">IF(C4740&lt;0,443300000,44330*(1-POWER(C4740/$A$1,1/5.255))*1000)</f>
        <v>13091269.029724438</v>
      </c>
      <c r="H4740" s="5">
        <f t="shared" ref="H4740:H4803" si="374">IF(D4740&gt;0,ABS((F4740-D4740)/D4740),0)</f>
        <v>3.0531916680185743E-6</v>
      </c>
    </row>
    <row r="4741" spans="1:8">
      <c r="A4741" s="3" t="s">
        <v>4785</v>
      </c>
      <c r="B4741" s="1">
        <f t="shared" si="370"/>
        <v>6</v>
      </c>
      <c r="C4741" s="1">
        <f t="shared" si="371"/>
        <v>16084</v>
      </c>
      <c r="D4741" s="1">
        <f t="shared" si="372"/>
        <v>13098863</v>
      </c>
      <c r="F4741" s="1">
        <f t="shared" si="373"/>
        <v>13098655.473005453</v>
      </c>
      <c r="H4741" s="5">
        <f t="shared" si="374"/>
        <v>1.5843130395888203E-5</v>
      </c>
    </row>
    <row r="4742" spans="1:8">
      <c r="A4742" s="3" t="s">
        <v>4786</v>
      </c>
      <c r="B4742" s="1">
        <f t="shared" si="370"/>
        <v>6</v>
      </c>
      <c r="C4742" s="1">
        <f t="shared" si="371"/>
        <v>16064</v>
      </c>
      <c r="D4742" s="1">
        <f t="shared" si="372"/>
        <v>13106452</v>
      </c>
      <c r="F4742" s="1">
        <f t="shared" si="373"/>
        <v>13106049.357040564</v>
      </c>
      <c r="H4742" s="5">
        <f t="shared" si="374"/>
        <v>3.0720973108237203E-5</v>
      </c>
    </row>
    <row r="4743" spans="1:8">
      <c r="A4743" s="3" t="s">
        <v>4787</v>
      </c>
      <c r="B4743" s="1">
        <f t="shared" si="370"/>
        <v>6</v>
      </c>
      <c r="C4743" s="1">
        <f t="shared" si="371"/>
        <v>16044</v>
      </c>
      <c r="D4743" s="1">
        <f t="shared" si="372"/>
        <v>13114080</v>
      </c>
      <c r="F4743" s="1">
        <f t="shared" si="373"/>
        <v>13113450.698603133</v>
      </c>
      <c r="H4743" s="5">
        <f t="shared" si="374"/>
        <v>4.7986698027407208E-5</v>
      </c>
    </row>
    <row r="4744" spans="1:8">
      <c r="A4744" s="3" t="s">
        <v>4788</v>
      </c>
      <c r="B4744" s="1">
        <f t="shared" si="370"/>
        <v>6</v>
      </c>
      <c r="C4744" s="1">
        <f t="shared" si="371"/>
        <v>16024</v>
      </c>
      <c r="D4744" s="1">
        <f t="shared" si="372"/>
        <v>13121669</v>
      </c>
      <c r="F4744" s="1">
        <f t="shared" si="373"/>
        <v>13120859.514525302</v>
      </c>
      <c r="H4744" s="5">
        <f t="shared" si="374"/>
        <v>6.1690740308892531E-5</v>
      </c>
    </row>
    <row r="4745" spans="1:8">
      <c r="A4745" s="3" t="s">
        <v>4789</v>
      </c>
      <c r="B4745" s="1">
        <f t="shared" si="370"/>
        <v>6</v>
      </c>
      <c r="C4745" s="1">
        <f t="shared" si="371"/>
        <v>16004</v>
      </c>
      <c r="D4745" s="1">
        <f t="shared" si="372"/>
        <v>13129259</v>
      </c>
      <c r="F4745" s="1">
        <f t="shared" si="373"/>
        <v>13128275.821698276</v>
      </c>
      <c r="H4745" s="5">
        <f t="shared" si="374"/>
        <v>7.4884523317246914E-5</v>
      </c>
    </row>
    <row r="4746" spans="1:8">
      <c r="A4746" s="3" t="s">
        <v>4790</v>
      </c>
      <c r="B4746" s="1">
        <f t="shared" si="370"/>
        <v>6</v>
      </c>
      <c r="C4746" s="1">
        <f t="shared" si="371"/>
        <v>15984</v>
      </c>
      <c r="D4746" s="1">
        <f t="shared" si="372"/>
        <v>13136886</v>
      </c>
      <c r="F4746" s="1">
        <f t="shared" si="373"/>
        <v>13135699.637072589</v>
      </c>
      <c r="H4746" s="5">
        <f t="shared" si="374"/>
        <v>9.0307773654331138E-5</v>
      </c>
    </row>
    <row r="4747" spans="1:8">
      <c r="A4747" s="3" t="s">
        <v>4791</v>
      </c>
      <c r="B4747" s="1">
        <f t="shared" si="370"/>
        <v>6</v>
      </c>
      <c r="C4747" s="1">
        <f t="shared" si="371"/>
        <v>15964</v>
      </c>
      <c r="D4747" s="1">
        <f t="shared" si="372"/>
        <v>13144476</v>
      </c>
      <c r="F4747" s="1">
        <f t="shared" si="373"/>
        <v>13143130.977658417</v>
      </c>
      <c r="H4747" s="5">
        <f t="shared" si="374"/>
        <v>1.0232605252449197E-4</v>
      </c>
    </row>
    <row r="4748" spans="1:8">
      <c r="A4748" s="3" t="s">
        <v>4792</v>
      </c>
      <c r="B4748" s="1">
        <f t="shared" si="370"/>
        <v>6</v>
      </c>
      <c r="C4748" s="1">
        <f t="shared" si="371"/>
        <v>15944</v>
      </c>
      <c r="D4748" s="1">
        <f t="shared" si="372"/>
        <v>13152065</v>
      </c>
      <c r="F4748" s="1">
        <f t="shared" si="373"/>
        <v>13150569.860525815</v>
      </c>
      <c r="H4748" s="5">
        <f t="shared" si="374"/>
        <v>1.1368096752754671E-4</v>
      </c>
    </row>
    <row r="4749" spans="1:8">
      <c r="A4749" s="3" t="s">
        <v>4793</v>
      </c>
      <c r="B4749" s="1">
        <f t="shared" si="370"/>
        <v>6</v>
      </c>
      <c r="C4749" s="1">
        <f t="shared" si="371"/>
        <v>15924</v>
      </c>
      <c r="D4749" s="1">
        <f t="shared" si="372"/>
        <v>13159693</v>
      </c>
      <c r="F4749" s="1">
        <f t="shared" si="373"/>
        <v>13158016.302805059</v>
      </c>
      <c r="H4749" s="5">
        <f t="shared" si="374"/>
        <v>1.2741157373058338E-4</v>
      </c>
    </row>
    <row r="4750" spans="1:8">
      <c r="A4750" s="3" t="s">
        <v>4794</v>
      </c>
      <c r="B4750" s="1">
        <f t="shared" si="370"/>
        <v>6</v>
      </c>
      <c r="C4750" s="1">
        <f t="shared" si="371"/>
        <v>15904</v>
      </c>
      <c r="D4750" s="1">
        <f t="shared" si="372"/>
        <v>13167282</v>
      </c>
      <c r="F4750" s="1">
        <f t="shared" si="373"/>
        <v>13165470.321686892</v>
      </c>
      <c r="H4750" s="5">
        <f t="shared" si="374"/>
        <v>1.3758939112173347E-4</v>
      </c>
    </row>
    <row r="4751" spans="1:8">
      <c r="A4751" s="3" t="s">
        <v>4795</v>
      </c>
      <c r="B4751" s="1">
        <f t="shared" si="370"/>
        <v>6</v>
      </c>
      <c r="C4751" s="1">
        <f t="shared" si="371"/>
        <v>15884</v>
      </c>
      <c r="D4751" s="1">
        <f t="shared" si="372"/>
        <v>13174910</v>
      </c>
      <c r="F4751" s="1">
        <f t="shared" si="373"/>
        <v>13172931.934422823</v>
      </c>
      <c r="H4751" s="5">
        <f t="shared" si="374"/>
        <v>1.501388303356403E-4</v>
      </c>
    </row>
    <row r="4752" spans="1:8">
      <c r="A4752" s="3" t="s">
        <v>4796</v>
      </c>
      <c r="B4752" s="1">
        <f t="shared" si="370"/>
        <v>6</v>
      </c>
      <c r="C4752" s="1">
        <f t="shared" si="371"/>
        <v>15864</v>
      </c>
      <c r="D4752" s="1">
        <f t="shared" si="372"/>
        <v>13182499</v>
      </c>
      <c r="F4752" s="1">
        <f t="shared" si="373"/>
        <v>13180401.158325436</v>
      </c>
      <c r="H4752" s="5">
        <f t="shared" si="374"/>
        <v>1.5913839057104471E-4</v>
      </c>
    </row>
    <row r="4753" spans="1:8">
      <c r="A4753" s="3" t="s">
        <v>4797</v>
      </c>
      <c r="B4753" s="1">
        <f t="shared" si="370"/>
        <v>6</v>
      </c>
      <c r="C4753" s="1">
        <f t="shared" si="371"/>
        <v>15844</v>
      </c>
      <c r="D4753" s="1">
        <f t="shared" si="372"/>
        <v>13190089</v>
      </c>
      <c r="F4753" s="1">
        <f t="shared" si="373"/>
        <v>13187878.010768676</v>
      </c>
      <c r="H4753" s="5">
        <f t="shared" si="374"/>
        <v>1.6762504266072984E-4</v>
      </c>
    </row>
    <row r="4754" spans="1:8">
      <c r="A4754" s="3" t="s">
        <v>4798</v>
      </c>
      <c r="B4754" s="1">
        <f t="shared" si="370"/>
        <v>6</v>
      </c>
      <c r="C4754" s="1">
        <f t="shared" si="371"/>
        <v>15824</v>
      </c>
      <c r="D4754" s="1">
        <f t="shared" si="372"/>
        <v>13197717</v>
      </c>
      <c r="F4754" s="1">
        <f t="shared" si="373"/>
        <v>13195362.509188127</v>
      </c>
      <c r="H4754" s="5">
        <f t="shared" si="374"/>
        <v>1.7840137137909741E-4</v>
      </c>
    </row>
    <row r="4755" spans="1:8">
      <c r="A4755" s="3" t="s">
        <v>4799</v>
      </c>
      <c r="B4755" s="1">
        <f t="shared" si="370"/>
        <v>6</v>
      </c>
      <c r="C4755" s="1">
        <f t="shared" si="371"/>
        <v>15804</v>
      </c>
      <c r="D4755" s="1">
        <f t="shared" si="372"/>
        <v>13205306</v>
      </c>
      <c r="F4755" s="1">
        <f t="shared" si="373"/>
        <v>13202854.671081318</v>
      </c>
      <c r="H4755" s="5">
        <f t="shared" si="374"/>
        <v>1.856321177776881E-4</v>
      </c>
    </row>
    <row r="4756" spans="1:8">
      <c r="A4756" s="3" t="s">
        <v>4800</v>
      </c>
      <c r="B4756" s="1">
        <f t="shared" si="370"/>
        <v>6</v>
      </c>
      <c r="C4756" s="1">
        <f t="shared" si="371"/>
        <v>15784</v>
      </c>
      <c r="D4756" s="1">
        <f t="shared" si="372"/>
        <v>13212934</v>
      </c>
      <c r="F4756" s="1">
        <f t="shared" si="373"/>
        <v>13210354.514008041</v>
      </c>
      <c r="H4756" s="5">
        <f t="shared" si="374"/>
        <v>1.9522431520194747E-4</v>
      </c>
    </row>
    <row r="4757" spans="1:8">
      <c r="A4757" s="3" t="s">
        <v>4801</v>
      </c>
      <c r="B4757" s="1">
        <f t="shared" si="370"/>
        <v>6</v>
      </c>
      <c r="C4757" s="1">
        <f t="shared" si="371"/>
        <v>15764</v>
      </c>
      <c r="D4757" s="1">
        <f t="shared" si="372"/>
        <v>13220523</v>
      </c>
      <c r="F4757" s="1">
        <f t="shared" si="373"/>
        <v>13217862.055590633</v>
      </c>
      <c r="H4757" s="5">
        <f t="shared" si="374"/>
        <v>2.0127376272229905E-4</v>
      </c>
    </row>
    <row r="4758" spans="1:8">
      <c r="A4758" s="3" t="s">
        <v>4802</v>
      </c>
      <c r="B4758" s="1">
        <f t="shared" si="370"/>
        <v>6</v>
      </c>
      <c r="C4758" s="1">
        <f t="shared" si="371"/>
        <v>15744</v>
      </c>
      <c r="D4758" s="1">
        <f t="shared" si="372"/>
        <v>13228112</v>
      </c>
      <c r="F4758" s="1">
        <f t="shared" si="373"/>
        <v>13225377.313514277</v>
      </c>
      <c r="H4758" s="5">
        <f t="shared" si="374"/>
        <v>2.067329400992871E-4</v>
      </c>
    </row>
    <row r="4759" spans="1:8">
      <c r="A4759" s="3" t="s">
        <v>4803</v>
      </c>
      <c r="B4759" s="1">
        <f t="shared" si="370"/>
        <v>6</v>
      </c>
      <c r="C4759" s="1">
        <f t="shared" si="371"/>
        <v>15724</v>
      </c>
      <c r="D4759" s="1">
        <f t="shared" si="372"/>
        <v>13235740</v>
      </c>
      <c r="F4759" s="1">
        <f t="shared" si="373"/>
        <v>13232900.305527309</v>
      </c>
      <c r="H4759" s="5">
        <f t="shared" si="374"/>
        <v>2.1454746562648135E-4</v>
      </c>
    </row>
    <row r="4760" spans="1:8">
      <c r="A4760" s="3" t="s">
        <v>4804</v>
      </c>
      <c r="B4760" s="1">
        <f t="shared" si="370"/>
        <v>6</v>
      </c>
      <c r="C4760" s="1">
        <f t="shared" si="371"/>
        <v>15704</v>
      </c>
      <c r="D4760" s="1">
        <f t="shared" si="372"/>
        <v>13243330</v>
      </c>
      <c r="F4760" s="1">
        <f t="shared" si="373"/>
        <v>13240431.049441533</v>
      </c>
      <c r="H4760" s="5">
        <f t="shared" si="374"/>
        <v>2.1889891428113903E-4</v>
      </c>
    </row>
    <row r="4761" spans="1:8">
      <c r="A4761" s="3" t="s">
        <v>4805</v>
      </c>
      <c r="B4761" s="1">
        <f t="shared" si="370"/>
        <v>6</v>
      </c>
      <c r="C4761" s="1">
        <f t="shared" si="371"/>
        <v>15684</v>
      </c>
      <c r="D4761" s="1">
        <f t="shared" si="372"/>
        <v>13250919</v>
      </c>
      <c r="F4761" s="1">
        <f t="shared" si="373"/>
        <v>13247969.563132519</v>
      </c>
      <c r="H4761" s="5">
        <f t="shared" si="374"/>
        <v>2.2258357080600204E-4</v>
      </c>
    </row>
    <row r="4762" spans="1:8">
      <c r="A4762" s="3" t="s">
        <v>4806</v>
      </c>
      <c r="B4762" s="1">
        <f t="shared" si="370"/>
        <v>6</v>
      </c>
      <c r="C4762" s="1">
        <f t="shared" si="371"/>
        <v>15664</v>
      </c>
      <c r="D4762" s="1">
        <f t="shared" si="372"/>
        <v>13258547</v>
      </c>
      <c r="F4762" s="1">
        <f t="shared" si="373"/>
        <v>13255515.864539918</v>
      </c>
      <c r="H4762" s="5">
        <f t="shared" si="374"/>
        <v>2.2861746917535094E-4</v>
      </c>
    </row>
    <row r="4763" spans="1:8">
      <c r="A4763" s="3" t="s">
        <v>4807</v>
      </c>
      <c r="B4763" s="1">
        <f t="shared" si="370"/>
        <v>6</v>
      </c>
      <c r="C4763" s="1">
        <f t="shared" si="371"/>
        <v>15644</v>
      </c>
      <c r="D4763" s="1">
        <f t="shared" si="372"/>
        <v>13266136</v>
      </c>
      <c r="F4763" s="1">
        <f t="shared" si="373"/>
        <v>13263069.971667767</v>
      </c>
      <c r="H4763" s="5">
        <f t="shared" si="374"/>
        <v>2.3111690790999194E-4</v>
      </c>
    </row>
    <row r="4764" spans="1:8">
      <c r="A4764" s="3" t="s">
        <v>4808</v>
      </c>
      <c r="B4764" s="1">
        <f t="shared" si="370"/>
        <v>6</v>
      </c>
      <c r="C4764" s="1">
        <f t="shared" si="371"/>
        <v>15624</v>
      </c>
      <c r="D4764" s="1">
        <f t="shared" si="372"/>
        <v>13273764</v>
      </c>
      <c r="F4764" s="1">
        <f t="shared" si="373"/>
        <v>13270631.902584819</v>
      </c>
      <c r="H4764" s="5">
        <f t="shared" si="374"/>
        <v>2.3596151138297148E-4</v>
      </c>
    </row>
    <row r="4765" spans="1:8">
      <c r="A4765" s="3" t="s">
        <v>4809</v>
      </c>
      <c r="B4765" s="1">
        <f t="shared" si="370"/>
        <v>6</v>
      </c>
      <c r="C4765" s="1">
        <f t="shared" si="371"/>
        <v>15604</v>
      </c>
      <c r="D4765" s="1">
        <f t="shared" si="372"/>
        <v>13281353</v>
      </c>
      <c r="F4765" s="1">
        <f t="shared" si="373"/>
        <v>13278201.675424831</v>
      </c>
      <c r="H4765" s="5">
        <f t="shared" si="374"/>
        <v>2.3727436317437026E-4</v>
      </c>
    </row>
    <row r="4766" spans="1:8">
      <c r="A4766" s="3" t="s">
        <v>4810</v>
      </c>
      <c r="B4766" s="1">
        <f t="shared" si="370"/>
        <v>6</v>
      </c>
      <c r="C4766" s="1">
        <f t="shared" si="371"/>
        <v>15584</v>
      </c>
      <c r="D4766" s="1">
        <f t="shared" si="372"/>
        <v>13288943</v>
      </c>
      <c r="F4766" s="1">
        <f t="shared" si="373"/>
        <v>13285779.308386918</v>
      </c>
      <c r="H4766" s="5">
        <f t="shared" si="374"/>
        <v>2.3806946971492336E-4</v>
      </c>
    </row>
    <row r="4767" spans="1:8">
      <c r="A4767" s="3" t="s">
        <v>4811</v>
      </c>
      <c r="B4767" s="1">
        <f t="shared" si="370"/>
        <v>6</v>
      </c>
      <c r="C4767" s="1">
        <f t="shared" si="371"/>
        <v>15564</v>
      </c>
      <c r="D4767" s="1">
        <f t="shared" si="372"/>
        <v>13296571</v>
      </c>
      <c r="F4767" s="1">
        <f t="shared" si="373"/>
        <v>13293364.819735842</v>
      </c>
      <c r="H4767" s="5">
        <f t="shared" si="374"/>
        <v>2.4112835287821006E-4</v>
      </c>
    </row>
    <row r="4768" spans="1:8">
      <c r="A4768" s="3" t="s">
        <v>4812</v>
      </c>
      <c r="B4768" s="1">
        <f t="shared" si="370"/>
        <v>6</v>
      </c>
      <c r="C4768" s="1">
        <f t="shared" si="371"/>
        <v>15544</v>
      </c>
      <c r="D4768" s="1">
        <f t="shared" si="372"/>
        <v>13304160</v>
      </c>
      <c r="F4768" s="1">
        <f t="shared" si="373"/>
        <v>13300958.227802344</v>
      </c>
      <c r="H4768" s="5">
        <f t="shared" si="374"/>
        <v>2.4065947776156732E-4</v>
      </c>
    </row>
    <row r="4769" spans="1:8">
      <c r="A4769" s="3" t="s">
        <v>4813</v>
      </c>
      <c r="B4769" s="1">
        <f t="shared" si="370"/>
        <v>6</v>
      </c>
      <c r="C4769" s="1">
        <f t="shared" si="371"/>
        <v>15524</v>
      </c>
      <c r="D4769" s="1">
        <f t="shared" si="372"/>
        <v>13311788</v>
      </c>
      <c r="F4769" s="1">
        <f t="shared" si="373"/>
        <v>13308559.550983472</v>
      </c>
      <c r="H4769" s="5">
        <f t="shared" si="374"/>
        <v>2.4252557331353263E-4</v>
      </c>
    </row>
    <row r="4770" spans="1:8">
      <c r="A4770" s="3" t="s">
        <v>4814</v>
      </c>
      <c r="B4770" s="1">
        <f t="shared" si="370"/>
        <v>6</v>
      </c>
      <c r="C4770" s="1">
        <f t="shared" si="371"/>
        <v>15504</v>
      </c>
      <c r="D4770" s="1">
        <f t="shared" si="372"/>
        <v>13319377</v>
      </c>
      <c r="F4770" s="1">
        <f t="shared" si="373"/>
        <v>13316168.807742892</v>
      </c>
      <c r="H4770" s="5">
        <f t="shared" si="374"/>
        <v>2.4086654031252113E-4</v>
      </c>
    </row>
    <row r="4771" spans="1:8">
      <c r="A4771" s="3" t="s">
        <v>4815</v>
      </c>
      <c r="B4771" s="1">
        <f t="shared" si="370"/>
        <v>6</v>
      </c>
      <c r="C4771" s="1">
        <f t="shared" si="371"/>
        <v>15484</v>
      </c>
      <c r="D4771" s="1">
        <f t="shared" si="372"/>
        <v>13326966</v>
      </c>
      <c r="F4771" s="1">
        <f t="shared" si="373"/>
        <v>13323786.01661125</v>
      </c>
      <c r="H4771" s="5">
        <f t="shared" si="374"/>
        <v>2.3861270365287062E-4</v>
      </c>
    </row>
    <row r="4772" spans="1:8">
      <c r="A4772" s="3" t="s">
        <v>4816</v>
      </c>
      <c r="B4772" s="1">
        <f t="shared" si="370"/>
        <v>6</v>
      </c>
      <c r="C4772" s="1">
        <f t="shared" si="371"/>
        <v>15464</v>
      </c>
      <c r="D4772" s="1">
        <f t="shared" si="372"/>
        <v>13334594</v>
      </c>
      <c r="F4772" s="1">
        <f t="shared" si="373"/>
        <v>13331411.196186449</v>
      </c>
      <c r="H4772" s="5">
        <f t="shared" si="374"/>
        <v>2.3868771809255096E-4</v>
      </c>
    </row>
    <row r="4773" spans="1:8">
      <c r="A4773" s="3" t="s">
        <v>4817</v>
      </c>
      <c r="B4773" s="1">
        <f t="shared" si="370"/>
        <v>6</v>
      </c>
      <c r="C4773" s="1">
        <f t="shared" si="371"/>
        <v>15444</v>
      </c>
      <c r="D4773" s="1">
        <f t="shared" si="372"/>
        <v>13342184</v>
      </c>
      <c r="F4773" s="1">
        <f t="shared" si="373"/>
        <v>13339044.365134034</v>
      </c>
      <c r="H4773" s="5">
        <f t="shared" si="374"/>
        <v>2.3531641191319909E-4</v>
      </c>
    </row>
    <row r="4774" spans="1:8">
      <c r="A4774" s="3" t="s">
        <v>4818</v>
      </c>
      <c r="B4774" s="1">
        <f t="shared" si="370"/>
        <v>6</v>
      </c>
      <c r="C4774" s="1">
        <f t="shared" si="371"/>
        <v>15424</v>
      </c>
      <c r="D4774" s="1">
        <f t="shared" si="372"/>
        <v>13349773</v>
      </c>
      <c r="F4774" s="1">
        <f t="shared" si="373"/>
        <v>13346685.542187493</v>
      </c>
      <c r="H4774" s="5">
        <f t="shared" si="374"/>
        <v>2.3127418065510967E-4</v>
      </c>
    </row>
    <row r="4775" spans="1:8">
      <c r="A4775" s="3" t="s">
        <v>4819</v>
      </c>
      <c r="B4775" s="1">
        <f t="shared" si="370"/>
        <v>6</v>
      </c>
      <c r="C4775" s="1">
        <f t="shared" si="371"/>
        <v>15404</v>
      </c>
      <c r="D4775" s="1">
        <f t="shared" si="372"/>
        <v>13357401</v>
      </c>
      <c r="F4775" s="1">
        <f t="shared" si="373"/>
        <v>13354334.74614859</v>
      </c>
      <c r="H4775" s="5">
        <f t="shared" si="374"/>
        <v>2.2955467544996227E-4</v>
      </c>
    </row>
    <row r="4776" spans="1:8">
      <c r="A4776" s="3" t="s">
        <v>4820</v>
      </c>
      <c r="B4776" s="1">
        <f t="shared" si="370"/>
        <v>6</v>
      </c>
      <c r="C4776" s="1">
        <f t="shared" si="371"/>
        <v>15384</v>
      </c>
      <c r="D4776" s="1">
        <f t="shared" si="372"/>
        <v>13364990</v>
      </c>
      <c r="F4776" s="1">
        <f t="shared" si="373"/>
        <v>13361991.995887734</v>
      </c>
      <c r="H4776" s="5">
        <f t="shared" si="374"/>
        <v>2.2431772206832958E-4</v>
      </c>
    </row>
    <row r="4777" spans="1:8">
      <c r="A4777" s="3" t="s">
        <v>4821</v>
      </c>
      <c r="B4777" s="1">
        <f t="shared" si="370"/>
        <v>6</v>
      </c>
      <c r="C4777" s="1">
        <f t="shared" si="371"/>
        <v>15364</v>
      </c>
      <c r="D4777" s="1">
        <f t="shared" si="372"/>
        <v>13372618</v>
      </c>
      <c r="F4777" s="1">
        <f t="shared" si="373"/>
        <v>13369657.310344292</v>
      </c>
      <c r="H4777" s="5">
        <f t="shared" si="374"/>
        <v>2.2139940404400612E-4</v>
      </c>
    </row>
    <row r="4778" spans="1:8">
      <c r="A4778" s="3" t="s">
        <v>4822</v>
      </c>
      <c r="B4778" s="1">
        <f t="shared" si="370"/>
        <v>6</v>
      </c>
      <c r="C4778" s="1">
        <f t="shared" si="371"/>
        <v>15344</v>
      </c>
      <c r="D4778" s="1">
        <f t="shared" si="372"/>
        <v>13380207</v>
      </c>
      <c r="F4778" s="1">
        <f t="shared" si="373"/>
        <v>13377330.708526926</v>
      </c>
      <c r="H4778" s="5">
        <f t="shared" si="374"/>
        <v>2.1496614163546833E-4</v>
      </c>
    </row>
    <row r="4779" spans="1:8">
      <c r="A4779" s="3" t="s">
        <v>4823</v>
      </c>
      <c r="B4779" s="1">
        <f t="shared" si="370"/>
        <v>6</v>
      </c>
      <c r="C4779" s="1">
        <f t="shared" si="371"/>
        <v>15324</v>
      </c>
      <c r="D4779" s="1">
        <f t="shared" si="372"/>
        <v>13387797</v>
      </c>
      <c r="F4779" s="1">
        <f t="shared" si="373"/>
        <v>13385012.209513964</v>
      </c>
      <c r="H4779" s="5">
        <f t="shared" si="374"/>
        <v>2.0800961398173789E-4</v>
      </c>
    </row>
    <row r="4780" spans="1:8">
      <c r="A4780" s="3" t="s">
        <v>4824</v>
      </c>
      <c r="B4780" s="1">
        <f t="shared" si="370"/>
        <v>6</v>
      </c>
      <c r="C4780" s="1">
        <f t="shared" si="371"/>
        <v>15304</v>
      </c>
      <c r="D4780" s="1">
        <f t="shared" si="372"/>
        <v>13395424</v>
      </c>
      <c r="F4780" s="1">
        <f t="shared" si="373"/>
        <v>13392701.832453737</v>
      </c>
      <c r="H4780" s="5">
        <f t="shared" si="374"/>
        <v>2.0321622863620924E-4</v>
      </c>
    </row>
    <row r="4781" spans="1:8">
      <c r="A4781" s="3" t="s">
        <v>4825</v>
      </c>
      <c r="B4781" s="1">
        <f t="shared" si="370"/>
        <v>6</v>
      </c>
      <c r="C4781" s="1">
        <f t="shared" si="371"/>
        <v>15284</v>
      </c>
      <c r="D4781" s="1">
        <f t="shared" si="372"/>
        <v>13403014</v>
      </c>
      <c r="F4781" s="1">
        <f t="shared" si="373"/>
        <v>13400399.596564909</v>
      </c>
      <c r="H4781" s="5">
        <f t="shared" si="374"/>
        <v>1.9506085982530174E-4</v>
      </c>
    </row>
    <row r="4782" spans="1:8">
      <c r="A4782" s="3" t="s">
        <v>4826</v>
      </c>
      <c r="B4782" s="1">
        <f t="shared" si="370"/>
        <v>6</v>
      </c>
      <c r="C4782" s="1">
        <f t="shared" si="371"/>
        <v>15264</v>
      </c>
      <c r="D4782" s="1">
        <f t="shared" si="372"/>
        <v>13410642</v>
      </c>
      <c r="F4782" s="1">
        <f t="shared" si="373"/>
        <v>13408105.52113685</v>
      </c>
      <c r="H4782" s="5">
        <f t="shared" si="374"/>
        <v>1.8913925695353596E-4</v>
      </c>
    </row>
    <row r="4783" spans="1:8">
      <c r="A4783" s="3" t="s">
        <v>4827</v>
      </c>
      <c r="B4783" s="1">
        <f t="shared" si="370"/>
        <v>6</v>
      </c>
      <c r="C4783" s="1">
        <f t="shared" si="371"/>
        <v>15244</v>
      </c>
      <c r="D4783" s="1">
        <f t="shared" si="372"/>
        <v>13418231</v>
      </c>
      <c r="F4783" s="1">
        <f t="shared" si="373"/>
        <v>13415819.625529975</v>
      </c>
      <c r="H4783" s="5">
        <f t="shared" si="374"/>
        <v>1.7970882078459529E-4</v>
      </c>
    </row>
    <row r="4784" spans="1:8">
      <c r="A4784" s="3" t="s">
        <v>4828</v>
      </c>
      <c r="B4784" s="1">
        <f t="shared" si="370"/>
        <v>6</v>
      </c>
      <c r="C4784" s="1">
        <f t="shared" si="371"/>
        <v>15224</v>
      </c>
      <c r="D4784" s="1">
        <f t="shared" si="372"/>
        <v>13425820</v>
      </c>
      <c r="F4784" s="1">
        <f t="shared" si="373"/>
        <v>13423541.929176118</v>
      </c>
      <c r="H4784" s="5">
        <f t="shared" si="374"/>
        <v>1.6967833799959891E-4</v>
      </c>
    </row>
    <row r="4785" spans="1:8">
      <c r="A4785" s="3" t="s">
        <v>4829</v>
      </c>
      <c r="B4785" s="1">
        <f t="shared" si="370"/>
        <v>6</v>
      </c>
      <c r="C4785" s="1">
        <f t="shared" si="371"/>
        <v>15204</v>
      </c>
      <c r="D4785" s="1">
        <f t="shared" si="372"/>
        <v>13433448</v>
      </c>
      <c r="F4785" s="1">
        <f t="shared" si="373"/>
        <v>13431272.451578865</v>
      </c>
      <c r="H4785" s="5">
        <f t="shared" si="374"/>
        <v>1.6195011296691456E-4</v>
      </c>
    </row>
    <row r="4786" spans="1:8">
      <c r="A4786" s="3" t="s">
        <v>4830</v>
      </c>
      <c r="B4786" s="1">
        <f t="shared" si="370"/>
        <v>6</v>
      </c>
      <c r="C4786" s="1">
        <f t="shared" si="371"/>
        <v>15184</v>
      </c>
      <c r="D4786" s="1">
        <f t="shared" si="372"/>
        <v>13441037</v>
      </c>
      <c r="F4786" s="1">
        <f t="shared" si="373"/>
        <v>13439011.212313928</v>
      </c>
      <c r="H4786" s="5">
        <f t="shared" si="374"/>
        <v>1.5071662149819914E-4</v>
      </c>
    </row>
    <row r="4787" spans="1:8">
      <c r="A4787" s="3" t="s">
        <v>4831</v>
      </c>
      <c r="B4787" s="1">
        <f t="shared" si="370"/>
        <v>6</v>
      </c>
      <c r="C4787" s="1">
        <f t="shared" si="371"/>
        <v>15164</v>
      </c>
      <c r="D4787" s="1">
        <f t="shared" si="372"/>
        <v>13448627</v>
      </c>
      <c r="F4787" s="1">
        <f t="shared" si="373"/>
        <v>13446758.23102951</v>
      </c>
      <c r="H4787" s="5">
        <f t="shared" si="374"/>
        <v>1.3895611577966301E-4</v>
      </c>
    </row>
    <row r="4788" spans="1:8">
      <c r="A4788" s="3" t="s">
        <v>4832</v>
      </c>
      <c r="B4788" s="1">
        <f t="shared" si="370"/>
        <v>6</v>
      </c>
      <c r="C4788" s="1">
        <f t="shared" si="371"/>
        <v>15144</v>
      </c>
      <c r="D4788" s="1">
        <f t="shared" si="372"/>
        <v>13456255</v>
      </c>
      <c r="F4788" s="1">
        <f t="shared" si="373"/>
        <v>13454513.527446659</v>
      </c>
      <c r="H4788" s="5">
        <f t="shared" si="374"/>
        <v>1.2941732698590493E-4</v>
      </c>
    </row>
    <row r="4789" spans="1:8">
      <c r="A4789" s="3" t="s">
        <v>4833</v>
      </c>
      <c r="B4789" s="1">
        <f t="shared" si="370"/>
        <v>6</v>
      </c>
      <c r="C4789" s="1">
        <f t="shared" si="371"/>
        <v>15124</v>
      </c>
      <c r="D4789" s="1">
        <f t="shared" si="372"/>
        <v>13463844</v>
      </c>
      <c r="F4789" s="1">
        <f t="shared" si="373"/>
        <v>13462277.121359644</v>
      </c>
      <c r="H4789" s="5">
        <f t="shared" si="374"/>
        <v>1.1637676731515475E-4</v>
      </c>
    </row>
    <row r="4790" spans="1:8">
      <c r="A4790" s="3" t="s">
        <v>4834</v>
      </c>
      <c r="B4790" s="1">
        <f t="shared" si="370"/>
        <v>6</v>
      </c>
      <c r="C4790" s="1">
        <f t="shared" si="371"/>
        <v>15104</v>
      </c>
      <c r="D4790" s="1">
        <f t="shared" si="372"/>
        <v>13471472</v>
      </c>
      <c r="F4790" s="1">
        <f t="shared" si="373"/>
        <v>13470049.03263632</v>
      </c>
      <c r="H4790" s="5">
        <f t="shared" si="374"/>
        <v>1.0562820185350062E-4</v>
      </c>
    </row>
    <row r="4791" spans="1:8">
      <c r="A4791" s="3" t="s">
        <v>4835</v>
      </c>
      <c r="B4791" s="1">
        <f t="shared" si="370"/>
        <v>6</v>
      </c>
      <c r="C4791" s="1">
        <f t="shared" si="371"/>
        <v>15084</v>
      </c>
      <c r="D4791" s="1">
        <f t="shared" si="372"/>
        <v>13479061</v>
      </c>
      <c r="F4791" s="1">
        <f t="shared" si="373"/>
        <v>13477829.281218493</v>
      </c>
      <c r="H4791" s="5">
        <f t="shared" si="374"/>
        <v>9.1380162275891667E-5</v>
      </c>
    </row>
    <row r="4792" spans="1:8">
      <c r="A4792" s="3" t="s">
        <v>4836</v>
      </c>
      <c r="B4792" s="1">
        <f t="shared" si="370"/>
        <v>6</v>
      </c>
      <c r="C4792" s="1">
        <f t="shared" si="371"/>
        <v>15064</v>
      </c>
      <c r="D4792" s="1">
        <f t="shared" si="372"/>
        <v>13486651</v>
      </c>
      <c r="F4792" s="1">
        <f t="shared" si="373"/>
        <v>13485617.887122313</v>
      </c>
      <c r="H4792" s="5">
        <f t="shared" si="374"/>
        <v>7.6602625639785539E-5</v>
      </c>
    </row>
    <row r="4793" spans="1:8">
      <c r="A4793" s="3" t="s">
        <v>4837</v>
      </c>
      <c r="B4793" s="1">
        <f t="shared" si="370"/>
        <v>6</v>
      </c>
      <c r="C4793" s="1">
        <f t="shared" si="371"/>
        <v>15044</v>
      </c>
      <c r="D4793" s="1">
        <f t="shared" si="372"/>
        <v>13494278</v>
      </c>
      <c r="F4793" s="1">
        <f t="shared" si="373"/>
        <v>13493414.87043862</v>
      </c>
      <c r="H4793" s="5">
        <f t="shared" si="374"/>
        <v>6.396263374591452E-5</v>
      </c>
    </row>
    <row r="4794" spans="1:8">
      <c r="A4794" s="3" t="s">
        <v>4838</v>
      </c>
      <c r="B4794" s="1">
        <f t="shared" si="370"/>
        <v>6</v>
      </c>
      <c r="C4794" s="1">
        <f t="shared" si="371"/>
        <v>15024</v>
      </c>
      <c r="D4794" s="1">
        <f t="shared" si="372"/>
        <v>13501868</v>
      </c>
      <c r="F4794" s="1">
        <f t="shared" si="373"/>
        <v>13501220.251333365</v>
      </c>
      <c r="H4794" s="5">
        <f t="shared" si="374"/>
        <v>4.7974744430532367E-5</v>
      </c>
    </row>
    <row r="4795" spans="1:8">
      <c r="A4795" s="3" t="s">
        <v>4839</v>
      </c>
      <c r="B4795" s="1">
        <f t="shared" si="370"/>
        <v>6</v>
      </c>
      <c r="C4795" s="1">
        <f t="shared" si="371"/>
        <v>15004</v>
      </c>
      <c r="D4795" s="1">
        <f t="shared" si="372"/>
        <v>13509496</v>
      </c>
      <c r="F4795" s="1">
        <f t="shared" si="373"/>
        <v>13509034.050047934</v>
      </c>
      <c r="H4795" s="5">
        <f t="shared" si="374"/>
        <v>3.4194462329752693E-5</v>
      </c>
    </row>
    <row r="4796" spans="1:8">
      <c r="A4796" s="3" t="s">
        <v>4840</v>
      </c>
      <c r="B4796" s="1">
        <f t="shared" si="370"/>
        <v>6</v>
      </c>
      <c r="C4796" s="1">
        <f t="shared" si="371"/>
        <v>14984</v>
      </c>
      <c r="D4796" s="1">
        <f t="shared" si="372"/>
        <v>13517085</v>
      </c>
      <c r="F4796" s="1">
        <f t="shared" si="373"/>
        <v>13516856.286899596</v>
      </c>
      <c r="H4796" s="5">
        <f t="shared" si="374"/>
        <v>1.6920297564419198E-5</v>
      </c>
    </row>
    <row r="4797" spans="1:8">
      <c r="A4797" s="3" t="s">
        <v>4841</v>
      </c>
      <c r="B4797" s="1">
        <f t="shared" si="370"/>
        <v>6</v>
      </c>
      <c r="C4797" s="1">
        <f t="shared" si="371"/>
        <v>14964</v>
      </c>
      <c r="D4797" s="1">
        <f t="shared" si="372"/>
        <v>13524715</v>
      </c>
      <c r="F4797" s="1">
        <f t="shared" si="373"/>
        <v>13524686.982281836</v>
      </c>
      <c r="H4797" s="5">
        <f t="shared" si="374"/>
        <v>2.0715939791892289E-6</v>
      </c>
    </row>
    <row r="4798" spans="1:8">
      <c r="A4798" s="3" t="s">
        <v>4842</v>
      </c>
      <c r="B4798" s="1">
        <f t="shared" si="370"/>
        <v>6</v>
      </c>
      <c r="C4798" s="1">
        <f t="shared" si="371"/>
        <v>14944</v>
      </c>
      <c r="D4798" s="1">
        <f t="shared" si="372"/>
        <v>13532812</v>
      </c>
      <c r="F4798" s="1">
        <f t="shared" si="373"/>
        <v>13532526.156664772</v>
      </c>
      <c r="H4798" s="5">
        <f t="shared" si="374"/>
        <v>2.1122242385990496E-5</v>
      </c>
    </row>
    <row r="4799" spans="1:8">
      <c r="A4799" s="3" t="s">
        <v>4843</v>
      </c>
      <c r="B4799" s="1">
        <f t="shared" si="370"/>
        <v>6</v>
      </c>
      <c r="C4799" s="1">
        <f t="shared" si="371"/>
        <v>14924</v>
      </c>
      <c r="D4799" s="1">
        <f t="shared" si="372"/>
        <v>13540868</v>
      </c>
      <c r="F4799" s="1">
        <f t="shared" si="373"/>
        <v>13540373.830595525</v>
      </c>
      <c r="H4799" s="5">
        <f t="shared" si="374"/>
        <v>3.6494662267959365E-5</v>
      </c>
    </row>
    <row r="4800" spans="1:8">
      <c r="A4800" s="3" t="s">
        <v>4844</v>
      </c>
      <c r="B4800" s="1">
        <f t="shared" si="370"/>
        <v>6</v>
      </c>
      <c r="C4800" s="1">
        <f t="shared" si="371"/>
        <v>14904</v>
      </c>
      <c r="D4800" s="1">
        <f t="shared" si="372"/>
        <v>13548925</v>
      </c>
      <c r="F4800" s="1">
        <f t="shared" si="373"/>
        <v>13548230.024698652</v>
      </c>
      <c r="H4800" s="5">
        <f t="shared" si="374"/>
        <v>5.1293759567469223E-5</v>
      </c>
    </row>
    <row r="4801" spans="1:8">
      <c r="A4801" s="3" t="s">
        <v>4845</v>
      </c>
      <c r="B4801" s="1">
        <f t="shared" si="370"/>
        <v>6</v>
      </c>
      <c r="C4801" s="1">
        <f t="shared" si="371"/>
        <v>14884</v>
      </c>
      <c r="D4801" s="1">
        <f t="shared" si="372"/>
        <v>13557022</v>
      </c>
      <c r="F4801" s="1">
        <f t="shared" si="373"/>
        <v>13556094.759676481</v>
      </c>
      <c r="H4801" s="5">
        <f t="shared" si="374"/>
        <v>6.8395575630056084E-5</v>
      </c>
    </row>
    <row r="4802" spans="1:8">
      <c r="A4802" s="3" t="s">
        <v>4846</v>
      </c>
      <c r="B4802" s="1">
        <f t="shared" si="370"/>
        <v>6</v>
      </c>
      <c r="C4802" s="1">
        <f t="shared" si="371"/>
        <v>14864</v>
      </c>
      <c r="D4802" s="1">
        <f t="shared" si="372"/>
        <v>13565079</v>
      </c>
      <c r="F4802" s="1">
        <f t="shared" si="373"/>
        <v>13563968.056309577</v>
      </c>
      <c r="H4802" s="5">
        <f t="shared" si="374"/>
        <v>8.1897325509340746E-5</v>
      </c>
    </row>
    <row r="4803" spans="1:8">
      <c r="A4803" s="3" t="s">
        <v>4847</v>
      </c>
      <c r="B4803" s="1">
        <f t="shared" si="370"/>
        <v>6</v>
      </c>
      <c r="C4803" s="1">
        <f t="shared" si="371"/>
        <v>14844</v>
      </c>
      <c r="D4803" s="1">
        <f t="shared" si="372"/>
        <v>13573176</v>
      </c>
      <c r="F4803" s="1">
        <f t="shared" si="373"/>
        <v>13571849.935457088</v>
      </c>
      <c r="H4803" s="5">
        <f t="shared" si="374"/>
        <v>9.7697439634758052E-5</v>
      </c>
    </row>
    <row r="4804" spans="1:8">
      <c r="A4804" s="3" t="s">
        <v>4848</v>
      </c>
      <c r="B4804" s="1">
        <f t="shared" ref="B4804:B4867" si="375">IF(ISERROR(SEARCH(" ",A4804)), 0, SEARCH(" ",A4804))</f>
        <v>6</v>
      </c>
      <c r="C4804" s="1">
        <f t="shared" ref="C4804:C4867" si="376">IF(0=B4804,-1,LEFT(A4804,B4804-1)+0)</f>
        <v>14824</v>
      </c>
      <c r="D4804" s="1">
        <f t="shared" ref="D4804:D4867" si="377">IF(B4804=0,-1,RIGHT(A4804,LEN(A4804)-B4804)+0)</f>
        <v>13581233</v>
      </c>
      <c r="F4804" s="1">
        <f t="shared" ref="F4804:F4867" si="378">IF(C4804&lt;0,443300000,44330*(1-POWER(C4804/$A$1,1/5.255))*1000)</f>
        <v>13579740.41805717</v>
      </c>
      <c r="H4804" s="5">
        <f t="shared" ref="H4804:H4867" si="379">IF(D4804&gt;0,ABS((F4804-D4804)/D4804),0)</f>
        <v>1.0990032663678141E-4</v>
      </c>
    </row>
    <row r="4805" spans="1:8">
      <c r="A4805" s="3" t="s">
        <v>4849</v>
      </c>
      <c r="B4805" s="1">
        <f t="shared" si="375"/>
        <v>6</v>
      </c>
      <c r="C4805" s="1">
        <f t="shared" si="376"/>
        <v>14804</v>
      </c>
      <c r="D4805" s="1">
        <f t="shared" si="377"/>
        <v>13589289</v>
      </c>
      <c r="F4805" s="1">
        <f t="shared" si="378"/>
        <v>13587639.525127413</v>
      </c>
      <c r="H4805" s="5">
        <f t="shared" si="379"/>
        <v>1.2138051318117149E-4</v>
      </c>
    </row>
    <row r="4806" spans="1:8">
      <c r="A4806" s="3" t="s">
        <v>4850</v>
      </c>
      <c r="B4806" s="1">
        <f t="shared" si="375"/>
        <v>6</v>
      </c>
      <c r="C4806" s="1">
        <f t="shared" si="376"/>
        <v>14784</v>
      </c>
      <c r="D4806" s="1">
        <f t="shared" si="377"/>
        <v>13597386</v>
      </c>
      <c r="F4806" s="1">
        <f t="shared" si="378"/>
        <v>13595547.277765209</v>
      </c>
      <c r="H4806" s="5">
        <f t="shared" si="379"/>
        <v>1.3522615558542978E-4</v>
      </c>
    </row>
    <row r="4807" spans="1:8">
      <c r="A4807" s="3" t="s">
        <v>4851</v>
      </c>
      <c r="B4807" s="1">
        <f t="shared" si="375"/>
        <v>6</v>
      </c>
      <c r="C4807" s="1">
        <f t="shared" si="376"/>
        <v>14764</v>
      </c>
      <c r="D4807" s="1">
        <f t="shared" si="377"/>
        <v>13605443</v>
      </c>
      <c r="F4807" s="1">
        <f t="shared" si="378"/>
        <v>13603463.697148202</v>
      </c>
      <c r="H4807" s="5">
        <f t="shared" si="379"/>
        <v>1.4547875080568953E-4</v>
      </c>
    </row>
    <row r="4808" spans="1:8">
      <c r="A4808" s="3" t="s">
        <v>4852</v>
      </c>
      <c r="B4808" s="1">
        <f t="shared" si="375"/>
        <v>6</v>
      </c>
      <c r="C4808" s="1">
        <f t="shared" si="376"/>
        <v>14744</v>
      </c>
      <c r="D4808" s="1">
        <f t="shared" si="377"/>
        <v>13613540</v>
      </c>
      <c r="F4808" s="1">
        <f t="shared" si="378"/>
        <v>13611388.804534668</v>
      </c>
      <c r="H4808" s="5">
        <f t="shared" si="379"/>
        <v>1.5801881548310704E-4</v>
      </c>
    </row>
    <row r="4809" spans="1:8">
      <c r="A4809" s="3" t="s">
        <v>4853</v>
      </c>
      <c r="B4809" s="1">
        <f t="shared" si="375"/>
        <v>6</v>
      </c>
      <c r="C4809" s="1">
        <f t="shared" si="376"/>
        <v>14724</v>
      </c>
      <c r="D4809" s="1">
        <f t="shared" si="377"/>
        <v>13621597</v>
      </c>
      <c r="F4809" s="1">
        <f t="shared" si="378"/>
        <v>13619322.621263972</v>
      </c>
      <c r="H4809" s="5">
        <f t="shared" si="379"/>
        <v>1.669685820266484E-4</v>
      </c>
    </row>
    <row r="4810" spans="1:8">
      <c r="A4810" s="3" t="s">
        <v>4854</v>
      </c>
      <c r="B4810" s="1">
        <f t="shared" si="375"/>
        <v>6</v>
      </c>
      <c r="C4810" s="1">
        <f t="shared" si="376"/>
        <v>14704</v>
      </c>
      <c r="D4810" s="1">
        <f t="shared" si="377"/>
        <v>13629653</v>
      </c>
      <c r="F4810" s="1">
        <f t="shared" si="378"/>
        <v>13627265.168756941</v>
      </c>
      <c r="H4810" s="5">
        <f t="shared" si="379"/>
        <v>1.751938397154107E-4</v>
      </c>
    </row>
    <row r="4811" spans="1:8">
      <c r="A4811" s="3" t="s">
        <v>4855</v>
      </c>
      <c r="B4811" s="1">
        <f t="shared" si="375"/>
        <v>6</v>
      </c>
      <c r="C4811" s="1">
        <f t="shared" si="376"/>
        <v>14684</v>
      </c>
      <c r="D4811" s="1">
        <f t="shared" si="377"/>
        <v>13637751</v>
      </c>
      <c r="F4811" s="1">
        <f t="shared" si="378"/>
        <v>13635216.468516331</v>
      </c>
      <c r="H4811" s="5">
        <f t="shared" si="379"/>
        <v>1.8584673408898828E-4</v>
      </c>
    </row>
    <row r="4812" spans="1:8">
      <c r="A4812" s="3" t="s">
        <v>4856</v>
      </c>
      <c r="B4812" s="1">
        <f t="shared" si="375"/>
        <v>6</v>
      </c>
      <c r="C4812" s="1">
        <f t="shared" si="376"/>
        <v>14664</v>
      </c>
      <c r="D4812" s="1">
        <f t="shared" si="377"/>
        <v>13645807</v>
      </c>
      <c r="F4812" s="1">
        <f t="shared" si="378"/>
        <v>13643176.542127227</v>
      </c>
      <c r="H4812" s="5">
        <f t="shared" si="379"/>
        <v>1.9276675045840744E-4</v>
      </c>
    </row>
    <row r="4813" spans="1:8">
      <c r="A4813" s="3" t="s">
        <v>4857</v>
      </c>
      <c r="B4813" s="1">
        <f t="shared" si="375"/>
        <v>6</v>
      </c>
      <c r="C4813" s="1">
        <f t="shared" si="376"/>
        <v>14644</v>
      </c>
      <c r="D4813" s="1">
        <f t="shared" si="377"/>
        <v>13653864</v>
      </c>
      <c r="F4813" s="1">
        <f t="shared" si="378"/>
        <v>13651145.41125747</v>
      </c>
      <c r="H4813" s="5">
        <f t="shared" si="379"/>
        <v>1.991076476614952E-4</v>
      </c>
    </row>
    <row r="4814" spans="1:8">
      <c r="A4814" s="3" t="s">
        <v>4858</v>
      </c>
      <c r="B4814" s="1">
        <f t="shared" si="375"/>
        <v>6</v>
      </c>
      <c r="C4814" s="1">
        <f t="shared" si="376"/>
        <v>14624</v>
      </c>
      <c r="D4814" s="1">
        <f t="shared" si="377"/>
        <v>13661961</v>
      </c>
      <c r="F4814" s="1">
        <f t="shared" si="378"/>
        <v>13659123.0976581</v>
      </c>
      <c r="H4814" s="5">
        <f t="shared" si="379"/>
        <v>2.077229134163385E-4</v>
      </c>
    </row>
    <row r="4815" spans="1:8">
      <c r="A4815" s="3" t="s">
        <v>4859</v>
      </c>
      <c r="B4815" s="1">
        <f t="shared" si="375"/>
        <v>6</v>
      </c>
      <c r="C4815" s="1">
        <f t="shared" si="376"/>
        <v>14604</v>
      </c>
      <c r="D4815" s="1">
        <f t="shared" si="377"/>
        <v>13670017</v>
      </c>
      <c r="F4815" s="1">
        <f t="shared" si="378"/>
        <v>13667109.623163775</v>
      </c>
      <c r="H4815" s="5">
        <f t="shared" si="379"/>
        <v>2.1268275205695724E-4</v>
      </c>
    </row>
    <row r="4816" spans="1:8">
      <c r="A4816" s="3" t="s">
        <v>4860</v>
      </c>
      <c r="B4816" s="1">
        <f t="shared" si="375"/>
        <v>6</v>
      </c>
      <c r="C4816" s="1">
        <f t="shared" si="376"/>
        <v>14584</v>
      </c>
      <c r="D4816" s="1">
        <f t="shared" si="377"/>
        <v>13678115</v>
      </c>
      <c r="F4816" s="1">
        <f t="shared" si="378"/>
        <v>13675105.009693226</v>
      </c>
      <c r="H4816" s="5">
        <f t="shared" si="379"/>
        <v>2.2005885363400983E-4</v>
      </c>
    </row>
    <row r="4817" spans="1:8">
      <c r="A4817" s="3" t="s">
        <v>4861</v>
      </c>
      <c r="B4817" s="1">
        <f t="shared" si="375"/>
        <v>6</v>
      </c>
      <c r="C4817" s="1">
        <f t="shared" si="376"/>
        <v>14564</v>
      </c>
      <c r="D4817" s="1">
        <f t="shared" si="377"/>
        <v>13686171</v>
      </c>
      <c r="F4817" s="1">
        <f t="shared" si="378"/>
        <v>13683109.279249694</v>
      </c>
      <c r="H4817" s="5">
        <f t="shared" si="379"/>
        <v>2.2370908198544368E-4</v>
      </c>
    </row>
    <row r="4818" spans="1:8">
      <c r="A4818" s="3" t="s">
        <v>4862</v>
      </c>
      <c r="B4818" s="1">
        <f t="shared" si="375"/>
        <v>6</v>
      </c>
      <c r="C4818" s="1">
        <f t="shared" si="376"/>
        <v>14544</v>
      </c>
      <c r="D4818" s="1">
        <f t="shared" si="377"/>
        <v>13694228</v>
      </c>
      <c r="F4818" s="1">
        <f t="shared" si="378"/>
        <v>13691122.453921342</v>
      </c>
      <c r="H4818" s="5">
        <f t="shared" si="379"/>
        <v>2.2677774012947144E-4</v>
      </c>
    </row>
    <row r="4819" spans="1:8">
      <c r="A4819" s="3" t="s">
        <v>4863</v>
      </c>
      <c r="B4819" s="1">
        <f t="shared" si="375"/>
        <v>6</v>
      </c>
      <c r="C4819" s="1">
        <f t="shared" si="376"/>
        <v>14524</v>
      </c>
      <c r="D4819" s="1">
        <f t="shared" si="377"/>
        <v>13702325</v>
      </c>
      <c r="F4819" s="1">
        <f t="shared" si="378"/>
        <v>13699144.555881742</v>
      </c>
      <c r="H4819" s="5">
        <f t="shared" si="379"/>
        <v>2.3210981481300524E-4</v>
      </c>
    </row>
    <row r="4820" spans="1:8">
      <c r="A4820" s="3" t="s">
        <v>4864</v>
      </c>
      <c r="B4820" s="1">
        <f t="shared" si="375"/>
        <v>6</v>
      </c>
      <c r="C4820" s="1">
        <f t="shared" si="376"/>
        <v>14504</v>
      </c>
      <c r="D4820" s="1">
        <f t="shared" si="377"/>
        <v>13710382</v>
      </c>
      <c r="F4820" s="1">
        <f t="shared" si="378"/>
        <v>13707175.607390298</v>
      </c>
      <c r="H4820" s="5">
        <f t="shared" si="379"/>
        <v>2.3386603011516552E-4</v>
      </c>
    </row>
    <row r="4821" spans="1:8">
      <c r="A4821" s="3" t="s">
        <v>4865</v>
      </c>
      <c r="B4821" s="1">
        <f t="shared" si="375"/>
        <v>6</v>
      </c>
      <c r="C4821" s="1">
        <f t="shared" si="376"/>
        <v>14484</v>
      </c>
      <c r="D4821" s="1">
        <f t="shared" si="377"/>
        <v>13718479</v>
      </c>
      <c r="F4821" s="1">
        <f t="shared" si="378"/>
        <v>13715215.630792705</v>
      </c>
      <c r="H4821" s="5">
        <f t="shared" si="379"/>
        <v>2.3788127002232956E-4</v>
      </c>
    </row>
    <row r="4822" spans="1:8">
      <c r="A4822" s="3" t="s">
        <v>4866</v>
      </c>
      <c r="B4822" s="1">
        <f t="shared" si="375"/>
        <v>6</v>
      </c>
      <c r="C4822" s="1">
        <f t="shared" si="376"/>
        <v>14464</v>
      </c>
      <c r="D4822" s="1">
        <f t="shared" si="377"/>
        <v>13726536</v>
      </c>
      <c r="F4822" s="1">
        <f t="shared" si="378"/>
        <v>13723264.648521399</v>
      </c>
      <c r="H4822" s="5">
        <f t="shared" si="379"/>
        <v>2.383231631491641E-4</v>
      </c>
    </row>
    <row r="4823" spans="1:8">
      <c r="A4823" s="3" t="s">
        <v>4867</v>
      </c>
      <c r="B4823" s="1">
        <f t="shared" si="375"/>
        <v>6</v>
      </c>
      <c r="C4823" s="1">
        <f t="shared" si="376"/>
        <v>14444</v>
      </c>
      <c r="D4823" s="1">
        <f t="shared" si="377"/>
        <v>13734592</v>
      </c>
      <c r="F4823" s="1">
        <f t="shared" si="378"/>
        <v>13731322.683096021</v>
      </c>
      <c r="H4823" s="5">
        <f t="shared" si="379"/>
        <v>2.3803524006964214E-4</v>
      </c>
    </row>
    <row r="4824" spans="1:8">
      <c r="A4824" s="3" t="s">
        <v>4868</v>
      </c>
      <c r="B4824" s="1">
        <f t="shared" si="375"/>
        <v>6</v>
      </c>
      <c r="C4824" s="1">
        <f t="shared" si="376"/>
        <v>14424</v>
      </c>
      <c r="D4824" s="1">
        <f t="shared" si="377"/>
        <v>13742689</v>
      </c>
      <c r="F4824" s="1">
        <f t="shared" si="378"/>
        <v>13739389.757123871</v>
      </c>
      <c r="H4824" s="5">
        <f t="shared" si="379"/>
        <v>2.4007258522180228E-4</v>
      </c>
    </row>
    <row r="4825" spans="1:8">
      <c r="A4825" s="3" t="s">
        <v>4869</v>
      </c>
      <c r="B4825" s="1">
        <f t="shared" si="375"/>
        <v>6</v>
      </c>
      <c r="C4825" s="1">
        <f t="shared" si="376"/>
        <v>14404</v>
      </c>
      <c r="D4825" s="1">
        <f t="shared" si="377"/>
        <v>13750746</v>
      </c>
      <c r="F4825" s="1">
        <f t="shared" si="378"/>
        <v>13747465.893300381</v>
      </c>
      <c r="H4825" s="5">
        <f t="shared" si="379"/>
        <v>2.3854027262371381E-4</v>
      </c>
    </row>
    <row r="4826" spans="1:8">
      <c r="A4826" s="3" t="s">
        <v>4870</v>
      </c>
      <c r="B4826" s="1">
        <f t="shared" si="375"/>
        <v>6</v>
      </c>
      <c r="C4826" s="1">
        <f t="shared" si="376"/>
        <v>14384</v>
      </c>
      <c r="D4826" s="1">
        <f t="shared" si="377"/>
        <v>13758802</v>
      </c>
      <c r="F4826" s="1">
        <f t="shared" si="378"/>
        <v>13755551.114409564</v>
      </c>
      <c r="H4826" s="5">
        <f t="shared" si="379"/>
        <v>2.36276791426749E-4</v>
      </c>
    </row>
    <row r="4827" spans="1:8">
      <c r="A4827" s="3" t="s">
        <v>4871</v>
      </c>
      <c r="B4827" s="1">
        <f t="shared" si="375"/>
        <v>6</v>
      </c>
      <c r="C4827" s="1">
        <f t="shared" si="376"/>
        <v>14364</v>
      </c>
      <c r="D4827" s="1">
        <f t="shared" si="377"/>
        <v>13766900</v>
      </c>
      <c r="F4827" s="1">
        <f t="shared" si="378"/>
        <v>13763645.443324493</v>
      </c>
      <c r="H4827" s="5">
        <f t="shared" si="379"/>
        <v>2.3640446836301242E-4</v>
      </c>
    </row>
    <row r="4828" spans="1:8">
      <c r="A4828" s="3" t="s">
        <v>4872</v>
      </c>
      <c r="B4828" s="1">
        <f t="shared" si="375"/>
        <v>6</v>
      </c>
      <c r="C4828" s="1">
        <f t="shared" si="376"/>
        <v>14344</v>
      </c>
      <c r="D4828" s="1">
        <f t="shared" si="377"/>
        <v>13774956</v>
      </c>
      <c r="F4828" s="1">
        <f t="shared" si="378"/>
        <v>13771748.903007789</v>
      </c>
      <c r="H4828" s="5">
        <f t="shared" si="379"/>
        <v>2.3282085200209833E-4</v>
      </c>
    </row>
    <row r="4829" spans="1:8">
      <c r="A4829" s="3" t="s">
        <v>4873</v>
      </c>
      <c r="B4829" s="1">
        <f t="shared" si="375"/>
        <v>6</v>
      </c>
      <c r="C4829" s="1">
        <f t="shared" si="376"/>
        <v>14324</v>
      </c>
      <c r="D4829" s="1">
        <f t="shared" si="377"/>
        <v>13783054</v>
      </c>
      <c r="F4829" s="1">
        <f t="shared" si="378"/>
        <v>13779861.516512062</v>
      </c>
      <c r="H4829" s="5">
        <f t="shared" si="379"/>
        <v>2.3162381050945599E-4</v>
      </c>
    </row>
    <row r="4830" spans="1:8">
      <c r="A4830" s="3" t="s">
        <v>4874</v>
      </c>
      <c r="B4830" s="1">
        <f t="shared" si="375"/>
        <v>6</v>
      </c>
      <c r="C4830" s="1">
        <f t="shared" si="376"/>
        <v>14304</v>
      </c>
      <c r="D4830" s="1">
        <f t="shared" si="377"/>
        <v>13791110</v>
      </c>
      <c r="F4830" s="1">
        <f t="shared" si="378"/>
        <v>13787983.306980431</v>
      </c>
      <c r="H4830" s="5">
        <f t="shared" si="379"/>
        <v>2.2671801033919098E-4</v>
      </c>
    </row>
    <row r="4831" spans="1:8">
      <c r="A4831" s="3" t="s">
        <v>4875</v>
      </c>
      <c r="B4831" s="1">
        <f t="shared" si="375"/>
        <v>6</v>
      </c>
      <c r="C4831" s="1">
        <f t="shared" si="376"/>
        <v>14284</v>
      </c>
      <c r="D4831" s="1">
        <f t="shared" si="377"/>
        <v>13799167</v>
      </c>
      <c r="F4831" s="1">
        <f t="shared" si="378"/>
        <v>13796114.297646966</v>
      </c>
      <c r="H4831" s="5">
        <f t="shared" si="379"/>
        <v>2.212236690109025E-4</v>
      </c>
    </row>
    <row r="4832" spans="1:8">
      <c r="A4832" s="3" t="s">
        <v>4876</v>
      </c>
      <c r="B4832" s="1">
        <f t="shared" si="375"/>
        <v>6</v>
      </c>
      <c r="C4832" s="1">
        <f t="shared" si="376"/>
        <v>14264</v>
      </c>
      <c r="D4832" s="1">
        <f t="shared" si="377"/>
        <v>13807264</v>
      </c>
      <c r="F4832" s="1">
        <f t="shared" si="378"/>
        <v>13804254.511837209</v>
      </c>
      <c r="H4832" s="5">
        <f t="shared" si="379"/>
        <v>2.179641211170697E-4</v>
      </c>
    </row>
    <row r="4833" spans="1:8">
      <c r="A4833" s="3" t="s">
        <v>4877</v>
      </c>
      <c r="B4833" s="1">
        <f t="shared" si="375"/>
        <v>6</v>
      </c>
      <c r="C4833" s="1">
        <f t="shared" si="376"/>
        <v>14244</v>
      </c>
      <c r="D4833" s="1">
        <f t="shared" si="377"/>
        <v>13815320</v>
      </c>
      <c r="F4833" s="1">
        <f t="shared" si="378"/>
        <v>13812403.972968638</v>
      </c>
      <c r="H4833" s="5">
        <f t="shared" si="379"/>
        <v>2.1107198612569647E-4</v>
      </c>
    </row>
    <row r="4834" spans="1:8">
      <c r="A4834" s="3" t="s">
        <v>4878</v>
      </c>
      <c r="B4834" s="1">
        <f t="shared" si="375"/>
        <v>6</v>
      </c>
      <c r="C4834" s="1">
        <f t="shared" si="376"/>
        <v>14224</v>
      </c>
      <c r="D4834" s="1">
        <f t="shared" si="377"/>
        <v>13823418</v>
      </c>
      <c r="F4834" s="1">
        <f t="shared" si="378"/>
        <v>13820562.704551177</v>
      </c>
      <c r="H4834" s="5">
        <f t="shared" si="379"/>
        <v>2.0655495253221024E-4</v>
      </c>
    </row>
    <row r="4835" spans="1:8">
      <c r="A4835" s="3" t="s">
        <v>4879</v>
      </c>
      <c r="B4835" s="1">
        <f t="shared" si="375"/>
        <v>6</v>
      </c>
      <c r="C4835" s="1">
        <f t="shared" si="376"/>
        <v>14204</v>
      </c>
      <c r="D4835" s="1">
        <f t="shared" si="377"/>
        <v>13831474</v>
      </c>
      <c r="F4835" s="1">
        <f t="shared" si="378"/>
        <v>13828730.73018766</v>
      </c>
      <c r="H4835" s="5">
        <f t="shared" si="379"/>
        <v>1.9833531931158724E-4</v>
      </c>
    </row>
    <row r="4836" spans="1:8">
      <c r="A4836" s="3" t="s">
        <v>4880</v>
      </c>
      <c r="B4836" s="1">
        <f t="shared" si="375"/>
        <v>6</v>
      </c>
      <c r="C4836" s="1">
        <f t="shared" si="376"/>
        <v>14184</v>
      </c>
      <c r="D4836" s="1">
        <f t="shared" si="377"/>
        <v>13839531</v>
      </c>
      <c r="F4836" s="1">
        <f t="shared" si="378"/>
        <v>13836908.073574387</v>
      </c>
      <c r="H4836" s="5">
        <f t="shared" si="379"/>
        <v>1.8952422778007889E-4</v>
      </c>
    </row>
    <row r="4837" spans="1:8">
      <c r="A4837" s="3" t="s">
        <v>4881</v>
      </c>
      <c r="B4837" s="1">
        <f t="shared" si="375"/>
        <v>6</v>
      </c>
      <c r="C4837" s="1">
        <f t="shared" si="376"/>
        <v>14164</v>
      </c>
      <c r="D4837" s="1">
        <f t="shared" si="377"/>
        <v>13847628</v>
      </c>
      <c r="F4837" s="1">
        <f t="shared" si="378"/>
        <v>13845094.758501558</v>
      </c>
      <c r="H4837" s="5">
        <f t="shared" si="379"/>
        <v>1.8293685376602887E-4</v>
      </c>
    </row>
    <row r="4838" spans="1:8">
      <c r="A4838" s="3" t="s">
        <v>4882</v>
      </c>
      <c r="B4838" s="1">
        <f t="shared" si="375"/>
        <v>6</v>
      </c>
      <c r="C4838" s="1">
        <f t="shared" si="376"/>
        <v>14144</v>
      </c>
      <c r="D4838" s="1">
        <f t="shared" si="377"/>
        <v>13855685</v>
      </c>
      <c r="F4838" s="1">
        <f t="shared" si="378"/>
        <v>13853290.80885384</v>
      </c>
      <c r="H4838" s="5">
        <f t="shared" si="379"/>
        <v>1.727948597387675E-4</v>
      </c>
    </row>
    <row r="4839" spans="1:8">
      <c r="A4839" s="3" t="s">
        <v>4883</v>
      </c>
      <c r="B4839" s="1">
        <f t="shared" si="375"/>
        <v>6</v>
      </c>
      <c r="C4839" s="1">
        <f t="shared" si="376"/>
        <v>14124</v>
      </c>
      <c r="D4839" s="1">
        <f t="shared" si="377"/>
        <v>13863741</v>
      </c>
      <c r="F4839" s="1">
        <f t="shared" si="378"/>
        <v>13861496.248610826</v>
      </c>
      <c r="H4839" s="5">
        <f t="shared" si="379"/>
        <v>1.6191527158317446E-4</v>
      </c>
    </row>
    <row r="4840" spans="1:8">
      <c r="A4840" s="3" t="s">
        <v>4884</v>
      </c>
      <c r="B4840" s="1">
        <f t="shared" si="375"/>
        <v>6</v>
      </c>
      <c r="C4840" s="1">
        <f t="shared" si="376"/>
        <v>14104</v>
      </c>
      <c r="D4840" s="1">
        <f t="shared" si="377"/>
        <v>13871839</v>
      </c>
      <c r="F4840" s="1">
        <f t="shared" si="378"/>
        <v>13869711.101847583</v>
      </c>
      <c r="H4840" s="5">
        <f t="shared" si="379"/>
        <v>1.533969758744008E-4</v>
      </c>
    </row>
    <row r="4841" spans="1:8">
      <c r="A4841" s="3" t="s">
        <v>4885</v>
      </c>
      <c r="B4841" s="1">
        <f t="shared" si="375"/>
        <v>6</v>
      </c>
      <c r="C4841" s="1">
        <f t="shared" si="376"/>
        <v>14084</v>
      </c>
      <c r="D4841" s="1">
        <f t="shared" si="377"/>
        <v>13879895</v>
      </c>
      <c r="F4841" s="1">
        <f t="shared" si="378"/>
        <v>13877935.392735152</v>
      </c>
      <c r="H4841" s="5">
        <f t="shared" si="379"/>
        <v>1.4118314762816476E-4</v>
      </c>
    </row>
    <row r="4842" spans="1:8">
      <c r="A4842" s="3" t="s">
        <v>4886</v>
      </c>
      <c r="B4842" s="1">
        <f t="shared" si="375"/>
        <v>6</v>
      </c>
      <c r="C4842" s="1">
        <f t="shared" si="376"/>
        <v>14064</v>
      </c>
      <c r="D4842" s="1">
        <f t="shared" si="377"/>
        <v>13887992</v>
      </c>
      <c r="F4842" s="1">
        <f t="shared" si="378"/>
        <v>13886169.145541063</v>
      </c>
      <c r="H4842" s="5">
        <f t="shared" si="379"/>
        <v>1.3125399690159826E-4</v>
      </c>
    </row>
    <row r="4843" spans="1:8">
      <c r="A4843" s="3" t="s">
        <v>4887</v>
      </c>
      <c r="B4843" s="1">
        <f t="shared" si="375"/>
        <v>6</v>
      </c>
      <c r="C4843" s="1">
        <f t="shared" si="376"/>
        <v>14044</v>
      </c>
      <c r="D4843" s="1">
        <f t="shared" si="377"/>
        <v>13896049</v>
      </c>
      <c r="F4843" s="1">
        <f t="shared" si="378"/>
        <v>13894412.384629875</v>
      </c>
      <c r="H4843" s="5">
        <f t="shared" si="379"/>
        <v>1.177755900345903E-4</v>
      </c>
    </row>
    <row r="4844" spans="1:8">
      <c r="A4844" s="3" t="s">
        <v>4888</v>
      </c>
      <c r="B4844" s="1">
        <f t="shared" si="375"/>
        <v>6</v>
      </c>
      <c r="C4844" s="1">
        <f t="shared" si="376"/>
        <v>14024</v>
      </c>
      <c r="D4844" s="1">
        <f t="shared" si="377"/>
        <v>13904105</v>
      </c>
      <c r="F4844" s="1">
        <f t="shared" si="378"/>
        <v>13902665.134463686</v>
      </c>
      <c r="H4844" s="5">
        <f t="shared" si="379"/>
        <v>1.035568658546166E-4</v>
      </c>
    </row>
    <row r="4845" spans="1:8">
      <c r="A4845" s="3" t="s">
        <v>4889</v>
      </c>
      <c r="B4845" s="1">
        <f t="shared" si="375"/>
        <v>6</v>
      </c>
      <c r="C4845" s="1">
        <f t="shared" si="376"/>
        <v>14004</v>
      </c>
      <c r="D4845" s="1">
        <f t="shared" si="377"/>
        <v>13912203</v>
      </c>
      <c r="F4845" s="1">
        <f t="shared" si="378"/>
        <v>13910927.419602677</v>
      </c>
      <c r="H4845" s="5">
        <f t="shared" si="379"/>
        <v>9.1687879865092099E-5</v>
      </c>
    </row>
    <row r="4846" spans="1:8">
      <c r="A4846" s="3" t="s">
        <v>4890</v>
      </c>
      <c r="B4846" s="1">
        <f t="shared" si="375"/>
        <v>6</v>
      </c>
      <c r="C4846" s="1">
        <f t="shared" si="376"/>
        <v>13984</v>
      </c>
      <c r="D4846" s="1">
        <f t="shared" si="377"/>
        <v>13920259</v>
      </c>
      <c r="F4846" s="1">
        <f t="shared" si="378"/>
        <v>13919199.264705636</v>
      </c>
      <c r="H4846" s="5">
        <f t="shared" si="379"/>
        <v>7.6128992597364234E-5</v>
      </c>
    </row>
    <row r="4847" spans="1:8">
      <c r="A4847" s="3" t="s">
        <v>4891</v>
      </c>
      <c r="B4847" s="1">
        <f t="shared" si="375"/>
        <v>6</v>
      </c>
      <c r="C4847" s="1">
        <f t="shared" si="376"/>
        <v>13964</v>
      </c>
      <c r="D4847" s="1">
        <f t="shared" si="377"/>
        <v>13928357</v>
      </c>
      <c r="F4847" s="1">
        <f t="shared" si="378"/>
        <v>13927480.694530491</v>
      </c>
      <c r="H4847" s="5">
        <f t="shared" si="379"/>
        <v>6.2915207408110966E-5</v>
      </c>
    </row>
    <row r="4848" spans="1:8">
      <c r="A4848" s="3" t="s">
        <v>4892</v>
      </c>
      <c r="B4848" s="1">
        <f t="shared" si="375"/>
        <v>6</v>
      </c>
      <c r="C4848" s="1">
        <f t="shared" si="376"/>
        <v>13944</v>
      </c>
      <c r="D4848" s="1">
        <f t="shared" si="377"/>
        <v>13936413</v>
      </c>
      <c r="F4848" s="1">
        <f t="shared" si="378"/>
        <v>13935771.733934872</v>
      </c>
      <c r="H4848" s="5">
        <f t="shared" si="379"/>
        <v>4.6013709921494693E-5</v>
      </c>
    </row>
    <row r="4849" spans="1:8">
      <c r="A4849" s="3" t="s">
        <v>4893</v>
      </c>
      <c r="B4849" s="1">
        <f t="shared" si="375"/>
        <v>6</v>
      </c>
      <c r="C4849" s="1">
        <f t="shared" si="376"/>
        <v>13924</v>
      </c>
      <c r="D4849" s="1">
        <f t="shared" si="377"/>
        <v>13944470</v>
      </c>
      <c r="F4849" s="1">
        <f t="shared" si="378"/>
        <v>13944072.407876635</v>
      </c>
      <c r="H4849" s="5">
        <f t="shared" si="379"/>
        <v>2.8512530298034252E-5</v>
      </c>
    </row>
    <row r="4850" spans="1:8">
      <c r="A4850" s="3" t="s">
        <v>4894</v>
      </c>
      <c r="B4850" s="1">
        <f t="shared" si="375"/>
        <v>6</v>
      </c>
      <c r="C4850" s="1">
        <f t="shared" si="376"/>
        <v>13904</v>
      </c>
      <c r="D4850" s="1">
        <f t="shared" si="377"/>
        <v>13952567</v>
      </c>
      <c r="F4850" s="1">
        <f t="shared" si="378"/>
        <v>13952382.741414424</v>
      </c>
      <c r="H4850" s="5">
        <f t="shared" si="379"/>
        <v>1.3206070651799632E-5</v>
      </c>
    </row>
    <row r="4851" spans="1:8">
      <c r="A4851" s="3" t="s">
        <v>4895</v>
      </c>
      <c r="B4851" s="1">
        <f t="shared" si="375"/>
        <v>6</v>
      </c>
      <c r="C4851" s="1">
        <f t="shared" si="376"/>
        <v>13884</v>
      </c>
      <c r="D4851" s="1">
        <f t="shared" si="377"/>
        <v>-1</v>
      </c>
      <c r="F4851" s="1">
        <f t="shared" si="378"/>
        <v>13960702.759708215</v>
      </c>
      <c r="H4851" s="5">
        <f t="shared" si="379"/>
        <v>0</v>
      </c>
    </row>
    <row r="4852" spans="1:8">
      <c r="A4852" s="3" t="s">
        <v>4896</v>
      </c>
      <c r="B4852" s="1">
        <f t="shared" si="375"/>
        <v>6</v>
      </c>
      <c r="C4852" s="1">
        <f t="shared" si="376"/>
        <v>13864</v>
      </c>
      <c r="D4852" s="1">
        <f t="shared" si="377"/>
        <v>-1</v>
      </c>
      <c r="F4852" s="1">
        <f t="shared" si="378"/>
        <v>13969032.488019869</v>
      </c>
      <c r="H4852" s="5">
        <f t="shared" si="379"/>
        <v>0</v>
      </c>
    </row>
    <row r="4853" spans="1:8">
      <c r="A4853" s="3" t="s">
        <v>4897</v>
      </c>
      <c r="B4853" s="1">
        <f t="shared" si="375"/>
        <v>6</v>
      </c>
      <c r="C4853" s="1">
        <f t="shared" si="376"/>
        <v>13844</v>
      </c>
      <c r="D4853" s="1">
        <f t="shared" si="377"/>
        <v>-1</v>
      </c>
      <c r="F4853" s="1">
        <f t="shared" si="378"/>
        <v>13977371.951713718</v>
      </c>
      <c r="H4853" s="5">
        <f t="shared" si="379"/>
        <v>0</v>
      </c>
    </row>
    <row r="4854" spans="1:8">
      <c r="A4854" s="3" t="s">
        <v>4898</v>
      </c>
      <c r="B4854" s="1">
        <f t="shared" si="375"/>
        <v>6</v>
      </c>
      <c r="C4854" s="1">
        <f t="shared" si="376"/>
        <v>13824</v>
      </c>
      <c r="D4854" s="1">
        <f t="shared" si="377"/>
        <v>-1</v>
      </c>
      <c r="F4854" s="1">
        <f t="shared" si="378"/>
        <v>13985721.176257091</v>
      </c>
      <c r="H4854" s="5">
        <f t="shared" si="379"/>
        <v>0</v>
      </c>
    </row>
    <row r="4855" spans="1:8">
      <c r="A4855" s="3" t="s">
        <v>4899</v>
      </c>
      <c r="B4855" s="1">
        <f t="shared" si="375"/>
        <v>6</v>
      </c>
      <c r="C4855" s="1">
        <f t="shared" si="376"/>
        <v>13804</v>
      </c>
      <c r="D4855" s="1">
        <f t="shared" si="377"/>
        <v>-1</v>
      </c>
      <c r="F4855" s="1">
        <f t="shared" si="378"/>
        <v>13994080.187220918</v>
      </c>
      <c r="H4855" s="5">
        <f t="shared" si="379"/>
        <v>0</v>
      </c>
    </row>
    <row r="4856" spans="1:8">
      <c r="A4856" s="3" t="s">
        <v>4900</v>
      </c>
      <c r="B4856" s="1">
        <f t="shared" si="375"/>
        <v>6</v>
      </c>
      <c r="C4856" s="1">
        <f t="shared" si="376"/>
        <v>13784</v>
      </c>
      <c r="D4856" s="1">
        <f t="shared" si="377"/>
        <v>-1</v>
      </c>
      <c r="F4856" s="1">
        <f t="shared" si="378"/>
        <v>14002449.010280278</v>
      </c>
      <c r="H4856" s="5">
        <f t="shared" si="379"/>
        <v>0</v>
      </c>
    </row>
    <row r="4857" spans="1:8">
      <c r="A4857" s="3" t="s">
        <v>4901</v>
      </c>
      <c r="B4857" s="1">
        <f t="shared" si="375"/>
        <v>6</v>
      </c>
      <c r="C4857" s="1">
        <f t="shared" si="376"/>
        <v>13764</v>
      </c>
      <c r="D4857" s="1">
        <f t="shared" si="377"/>
        <v>-1</v>
      </c>
      <c r="F4857" s="1">
        <f t="shared" si="378"/>
        <v>14010827.671214974</v>
      </c>
      <c r="H4857" s="5">
        <f t="shared" si="379"/>
        <v>0</v>
      </c>
    </row>
    <row r="4858" spans="1:8">
      <c r="A4858" s="3" t="s">
        <v>4902</v>
      </c>
      <c r="B4858" s="1">
        <f t="shared" si="375"/>
        <v>6</v>
      </c>
      <c r="C4858" s="1">
        <f t="shared" si="376"/>
        <v>13744</v>
      </c>
      <c r="D4858" s="1">
        <f t="shared" si="377"/>
        <v>-1</v>
      </c>
      <c r="F4858" s="1">
        <f t="shared" si="378"/>
        <v>14019216.19591013</v>
      </c>
      <c r="H4858" s="5">
        <f t="shared" si="379"/>
        <v>0</v>
      </c>
    </row>
    <row r="4859" spans="1:8">
      <c r="A4859" s="3" t="s">
        <v>4903</v>
      </c>
      <c r="B4859" s="1">
        <f t="shared" si="375"/>
        <v>6</v>
      </c>
      <c r="C4859" s="1">
        <f t="shared" si="376"/>
        <v>13724</v>
      </c>
      <c r="D4859" s="1">
        <f t="shared" si="377"/>
        <v>-1</v>
      </c>
      <c r="F4859" s="1">
        <f t="shared" si="378"/>
        <v>14027614.610356778</v>
      </c>
      <c r="H4859" s="5">
        <f t="shared" si="379"/>
        <v>0</v>
      </c>
    </row>
    <row r="4860" spans="1:8">
      <c r="A4860" s="3" t="s">
        <v>4904</v>
      </c>
      <c r="B4860" s="1">
        <f t="shared" si="375"/>
        <v>6</v>
      </c>
      <c r="C4860" s="1">
        <f t="shared" si="376"/>
        <v>13704</v>
      </c>
      <c r="D4860" s="1">
        <f t="shared" si="377"/>
        <v>-1</v>
      </c>
      <c r="F4860" s="1">
        <f t="shared" si="378"/>
        <v>14036022.940652413</v>
      </c>
      <c r="H4860" s="5">
        <f t="shared" si="379"/>
        <v>0</v>
      </c>
    </row>
    <row r="4861" spans="1:8">
      <c r="A4861" s="3" t="s">
        <v>4905</v>
      </c>
      <c r="B4861" s="1">
        <f t="shared" si="375"/>
        <v>6</v>
      </c>
      <c r="C4861" s="1">
        <f t="shared" si="376"/>
        <v>13684</v>
      </c>
      <c r="D4861" s="1">
        <f t="shared" si="377"/>
        <v>-1</v>
      </c>
      <c r="F4861" s="1">
        <f t="shared" si="378"/>
        <v>14044441.213001635</v>
      </c>
      <c r="H4861" s="5">
        <f t="shared" si="379"/>
        <v>0</v>
      </c>
    </row>
    <row r="4862" spans="1:8">
      <c r="A4862" s="3" t="s">
        <v>4906</v>
      </c>
      <c r="B4862" s="1">
        <f t="shared" si="375"/>
        <v>6</v>
      </c>
      <c r="C4862" s="1">
        <f t="shared" si="376"/>
        <v>13664</v>
      </c>
      <c r="D4862" s="1">
        <f t="shared" si="377"/>
        <v>-1</v>
      </c>
      <c r="F4862" s="1">
        <f t="shared" si="378"/>
        <v>14052869.453716692</v>
      </c>
      <c r="H4862" s="5">
        <f t="shared" si="379"/>
        <v>0</v>
      </c>
    </row>
    <row r="4863" spans="1:8">
      <c r="A4863" s="3" t="s">
        <v>4907</v>
      </c>
      <c r="B4863" s="1">
        <f t="shared" si="375"/>
        <v>6</v>
      </c>
      <c r="C4863" s="1">
        <f t="shared" si="376"/>
        <v>13644</v>
      </c>
      <c r="D4863" s="1">
        <f t="shared" si="377"/>
        <v>-1</v>
      </c>
      <c r="F4863" s="1">
        <f t="shared" si="378"/>
        <v>14061307.689218121</v>
      </c>
      <c r="H4863" s="5">
        <f t="shared" si="379"/>
        <v>0</v>
      </c>
    </row>
    <row r="4864" spans="1:8">
      <c r="A4864" s="3" t="s">
        <v>4908</v>
      </c>
      <c r="B4864" s="1">
        <f t="shared" si="375"/>
        <v>6</v>
      </c>
      <c r="C4864" s="1">
        <f t="shared" si="376"/>
        <v>13624</v>
      </c>
      <c r="D4864" s="1">
        <f t="shared" si="377"/>
        <v>-1</v>
      </c>
      <c r="F4864" s="1">
        <f t="shared" si="378"/>
        <v>14069755.946035337</v>
      </c>
      <c r="H4864" s="5">
        <f t="shared" si="379"/>
        <v>0</v>
      </c>
    </row>
    <row r="4865" spans="1:8">
      <c r="A4865" s="3" t="s">
        <v>4909</v>
      </c>
      <c r="B4865" s="1">
        <f t="shared" si="375"/>
        <v>6</v>
      </c>
      <c r="C4865" s="1">
        <f t="shared" si="376"/>
        <v>13604</v>
      </c>
      <c r="D4865" s="1">
        <f t="shared" si="377"/>
        <v>-1</v>
      </c>
      <c r="F4865" s="1">
        <f t="shared" si="378"/>
        <v>14078214.250807246</v>
      </c>
      <c r="H4865" s="5">
        <f t="shared" si="379"/>
        <v>0</v>
      </c>
    </row>
    <row r="4866" spans="1:8">
      <c r="A4866" s="3" t="s">
        <v>4910</v>
      </c>
      <c r="B4866" s="1">
        <f t="shared" si="375"/>
        <v>6</v>
      </c>
      <c r="C4866" s="1">
        <f t="shared" si="376"/>
        <v>13584</v>
      </c>
      <c r="D4866" s="1">
        <f t="shared" si="377"/>
        <v>-1</v>
      </c>
      <c r="F4866" s="1">
        <f t="shared" si="378"/>
        <v>14086682.630282851</v>
      </c>
      <c r="H4866" s="5">
        <f t="shared" si="379"/>
        <v>0</v>
      </c>
    </row>
    <row r="4867" spans="1:8">
      <c r="A4867" s="3" t="s">
        <v>4911</v>
      </c>
      <c r="B4867" s="1">
        <f t="shared" si="375"/>
        <v>6</v>
      </c>
      <c r="C4867" s="1">
        <f t="shared" si="376"/>
        <v>13564</v>
      </c>
      <c r="D4867" s="1">
        <f t="shared" si="377"/>
        <v>-1</v>
      </c>
      <c r="F4867" s="1">
        <f t="shared" si="378"/>
        <v>14095161.11132188</v>
      </c>
      <c r="H4867" s="5">
        <f t="shared" si="379"/>
        <v>0</v>
      </c>
    </row>
    <row r="4868" spans="1:8">
      <c r="A4868" s="3" t="s">
        <v>4912</v>
      </c>
      <c r="B4868" s="1">
        <f t="shared" ref="B4868:B4931" si="380">IF(ISERROR(SEARCH(" ",A4868)), 0, SEARCH(" ",A4868))</f>
        <v>6</v>
      </c>
      <c r="C4868" s="1">
        <f t="shared" ref="C4868:C4931" si="381">IF(0=B4868,-1,LEFT(A4868,B4868-1)+0)</f>
        <v>13544</v>
      </c>
      <c r="D4868" s="1">
        <f t="shared" ref="D4868:D4931" si="382">IF(B4868=0,-1,RIGHT(A4868,LEN(A4868)-B4868)+0)</f>
        <v>-1</v>
      </c>
      <c r="F4868" s="1">
        <f t="shared" ref="F4868:F4931" si="383">IF(C4868&lt;0,443300000,44330*(1-POWER(C4868/$A$1,1/5.255))*1000)</f>
        <v>14103649.720895408</v>
      </c>
      <c r="H4868" s="5">
        <f t="shared" ref="H4868:H4931" si="384">IF(D4868&gt;0,ABS((F4868-D4868)/D4868),0)</f>
        <v>0</v>
      </c>
    </row>
    <row r="4869" spans="1:8">
      <c r="A4869" s="3" t="s">
        <v>4913</v>
      </c>
      <c r="B4869" s="1">
        <f t="shared" si="380"/>
        <v>6</v>
      </c>
      <c r="C4869" s="1">
        <f t="shared" si="381"/>
        <v>13524</v>
      </c>
      <c r="D4869" s="1">
        <f t="shared" si="382"/>
        <v>-1</v>
      </c>
      <c r="F4869" s="1">
        <f t="shared" si="383"/>
        <v>14112148.486086475</v>
      </c>
      <c r="H4869" s="5">
        <f t="shared" si="384"/>
        <v>0</v>
      </c>
    </row>
    <row r="4870" spans="1:8">
      <c r="A4870" s="3" t="s">
        <v>4914</v>
      </c>
      <c r="B4870" s="1">
        <f t="shared" si="380"/>
        <v>6</v>
      </c>
      <c r="C4870" s="1">
        <f t="shared" si="381"/>
        <v>13504</v>
      </c>
      <c r="D4870" s="1">
        <f t="shared" si="382"/>
        <v>-1</v>
      </c>
      <c r="F4870" s="1">
        <f t="shared" si="383"/>
        <v>14120657.434090728</v>
      </c>
      <c r="H4870" s="5">
        <f t="shared" si="384"/>
        <v>0</v>
      </c>
    </row>
    <row r="4871" spans="1:8">
      <c r="A4871" s="3" t="s">
        <v>4915</v>
      </c>
      <c r="B4871" s="1">
        <f t="shared" si="380"/>
        <v>6</v>
      </c>
      <c r="C4871" s="1">
        <f t="shared" si="381"/>
        <v>13484</v>
      </c>
      <c r="D4871" s="1">
        <f t="shared" si="382"/>
        <v>-1</v>
      </c>
      <c r="F4871" s="1">
        <f t="shared" si="383"/>
        <v>14129176.592217037</v>
      </c>
      <c r="H4871" s="5">
        <f t="shared" si="384"/>
        <v>0</v>
      </c>
    </row>
    <row r="4872" spans="1:8">
      <c r="A4872" s="3" t="s">
        <v>4916</v>
      </c>
      <c r="B4872" s="1">
        <f t="shared" si="380"/>
        <v>6</v>
      </c>
      <c r="C4872" s="1">
        <f t="shared" si="381"/>
        <v>13464</v>
      </c>
      <c r="D4872" s="1">
        <f t="shared" si="382"/>
        <v>-1</v>
      </c>
      <c r="F4872" s="1">
        <f t="shared" si="383"/>
        <v>14137705.987888169</v>
      </c>
      <c r="H4872" s="5">
        <f t="shared" si="384"/>
        <v>0</v>
      </c>
    </row>
    <row r="4873" spans="1:8">
      <c r="A4873" s="3" t="s">
        <v>4917</v>
      </c>
      <c r="B4873" s="1">
        <f t="shared" si="380"/>
        <v>6</v>
      </c>
      <c r="C4873" s="1">
        <f t="shared" si="381"/>
        <v>13444</v>
      </c>
      <c r="D4873" s="1">
        <f t="shared" si="382"/>
        <v>-1</v>
      </c>
      <c r="F4873" s="1">
        <f t="shared" si="383"/>
        <v>14146245.648641398</v>
      </c>
      <c r="H4873" s="5">
        <f t="shared" si="384"/>
        <v>0</v>
      </c>
    </row>
    <row r="4874" spans="1:8">
      <c r="A4874" s="3" t="s">
        <v>4918</v>
      </c>
      <c r="B4874" s="1">
        <f t="shared" si="380"/>
        <v>6</v>
      </c>
      <c r="C4874" s="1">
        <f t="shared" si="381"/>
        <v>13424</v>
      </c>
      <c r="D4874" s="1">
        <f t="shared" si="382"/>
        <v>-1</v>
      </c>
      <c r="F4874" s="1">
        <f t="shared" si="383"/>
        <v>14154795.602129178</v>
      </c>
      <c r="H4874" s="5">
        <f t="shared" si="384"/>
        <v>0</v>
      </c>
    </row>
    <row r="4875" spans="1:8">
      <c r="A4875" s="3" t="s">
        <v>4919</v>
      </c>
      <c r="B4875" s="1">
        <f t="shared" si="380"/>
        <v>6</v>
      </c>
      <c r="C4875" s="1">
        <f t="shared" si="381"/>
        <v>13404</v>
      </c>
      <c r="D4875" s="1">
        <f t="shared" si="382"/>
        <v>-1</v>
      </c>
      <c r="F4875" s="1">
        <f t="shared" si="383"/>
        <v>14163355.876119785</v>
      </c>
      <c r="H4875" s="5">
        <f t="shared" si="384"/>
        <v>0</v>
      </c>
    </row>
    <row r="4876" spans="1:8">
      <c r="A4876" s="3" t="s">
        <v>4920</v>
      </c>
      <c r="B4876" s="1">
        <f t="shared" si="380"/>
        <v>6</v>
      </c>
      <c r="C4876" s="1">
        <f t="shared" si="381"/>
        <v>13384</v>
      </c>
      <c r="D4876" s="1">
        <f t="shared" si="382"/>
        <v>-1</v>
      </c>
      <c r="F4876" s="1">
        <f t="shared" si="383"/>
        <v>14171926.498497974</v>
      </c>
      <c r="H4876" s="5">
        <f t="shared" si="384"/>
        <v>0</v>
      </c>
    </row>
    <row r="4877" spans="1:8">
      <c r="A4877" s="3" t="s">
        <v>4921</v>
      </c>
      <c r="B4877" s="1">
        <f t="shared" si="380"/>
        <v>6</v>
      </c>
      <c r="C4877" s="1">
        <f t="shared" si="381"/>
        <v>13364</v>
      </c>
      <c r="D4877" s="1">
        <f t="shared" si="382"/>
        <v>-1</v>
      </c>
      <c r="F4877" s="1">
        <f t="shared" si="383"/>
        <v>14180507.497265657</v>
      </c>
      <c r="H4877" s="5">
        <f t="shared" si="384"/>
        <v>0</v>
      </c>
    </row>
    <row r="4878" spans="1:8">
      <c r="A4878" s="3" t="s">
        <v>4922</v>
      </c>
      <c r="B4878" s="1">
        <f t="shared" si="380"/>
        <v>6</v>
      </c>
      <c r="C4878" s="1">
        <f t="shared" si="381"/>
        <v>13344</v>
      </c>
      <c r="D4878" s="1">
        <f t="shared" si="382"/>
        <v>-1</v>
      </c>
      <c r="F4878" s="1">
        <f t="shared" si="383"/>
        <v>14189098.900542567</v>
      </c>
      <c r="H4878" s="5">
        <f t="shared" si="384"/>
        <v>0</v>
      </c>
    </row>
    <row r="4879" spans="1:8">
      <c r="A4879" s="3" t="s">
        <v>4923</v>
      </c>
      <c r="B4879" s="1">
        <f t="shared" si="380"/>
        <v>6</v>
      </c>
      <c r="C4879" s="1">
        <f t="shared" si="381"/>
        <v>13324</v>
      </c>
      <c r="D4879" s="1">
        <f t="shared" si="382"/>
        <v>-1</v>
      </c>
      <c r="F4879" s="1">
        <f t="shared" si="383"/>
        <v>14197700.736566911</v>
      </c>
      <c r="H4879" s="5">
        <f t="shared" si="384"/>
        <v>0</v>
      </c>
    </row>
    <row r="4880" spans="1:8">
      <c r="A4880" s="3" t="s">
        <v>4924</v>
      </c>
      <c r="B4880" s="1">
        <f t="shared" si="380"/>
        <v>6</v>
      </c>
      <c r="C4880" s="1">
        <f t="shared" si="381"/>
        <v>13304</v>
      </c>
      <c r="D4880" s="1">
        <f t="shared" si="382"/>
        <v>-1</v>
      </c>
      <c r="F4880" s="1">
        <f t="shared" si="383"/>
        <v>14206313.033696072</v>
      </c>
      <c r="H4880" s="5">
        <f t="shared" si="384"/>
        <v>0</v>
      </c>
    </row>
    <row r="4881" spans="1:8">
      <c r="A4881" s="3" t="s">
        <v>4925</v>
      </c>
      <c r="B4881" s="1">
        <f t="shared" si="380"/>
        <v>6</v>
      </c>
      <c r="C4881" s="1">
        <f t="shared" si="381"/>
        <v>13284</v>
      </c>
      <c r="D4881" s="1">
        <f t="shared" si="382"/>
        <v>-1</v>
      </c>
      <c r="F4881" s="1">
        <f t="shared" si="383"/>
        <v>14214935.820407284</v>
      </c>
      <c r="H4881" s="5">
        <f t="shared" si="384"/>
        <v>0</v>
      </c>
    </row>
    <row r="4882" spans="1:8">
      <c r="A4882" s="3" t="s">
        <v>4926</v>
      </c>
      <c r="B4882" s="1">
        <f t="shared" si="380"/>
        <v>6</v>
      </c>
      <c r="C4882" s="1">
        <f t="shared" si="381"/>
        <v>13264</v>
      </c>
      <c r="D4882" s="1">
        <f t="shared" si="382"/>
        <v>-1</v>
      </c>
      <c r="F4882" s="1">
        <f t="shared" si="383"/>
        <v>14223569.125298319</v>
      </c>
      <c r="H4882" s="5">
        <f t="shared" si="384"/>
        <v>0</v>
      </c>
    </row>
    <row r="4883" spans="1:8">
      <c r="A4883" s="3" t="s">
        <v>4927</v>
      </c>
      <c r="B4883" s="1">
        <f t="shared" si="380"/>
        <v>6</v>
      </c>
      <c r="C4883" s="1">
        <f t="shared" si="381"/>
        <v>13244</v>
      </c>
      <c r="D4883" s="1">
        <f t="shared" si="382"/>
        <v>-1</v>
      </c>
      <c r="F4883" s="1">
        <f t="shared" si="383"/>
        <v>14232212.977088174</v>
      </c>
      <c r="H4883" s="5">
        <f t="shared" si="384"/>
        <v>0</v>
      </c>
    </row>
    <row r="4884" spans="1:8">
      <c r="A4884" s="3" t="s">
        <v>4928</v>
      </c>
      <c r="B4884" s="1">
        <f t="shared" si="380"/>
        <v>6</v>
      </c>
      <c r="C4884" s="1">
        <f t="shared" si="381"/>
        <v>13224</v>
      </c>
      <c r="D4884" s="1">
        <f t="shared" si="382"/>
        <v>-1</v>
      </c>
      <c r="F4884" s="1">
        <f t="shared" si="383"/>
        <v>14240867.404617792</v>
      </c>
      <c r="H4884" s="5">
        <f t="shared" si="384"/>
        <v>0</v>
      </c>
    </row>
    <row r="4885" spans="1:8">
      <c r="A4885" s="3" t="s">
        <v>4929</v>
      </c>
      <c r="B4885" s="1">
        <f t="shared" si="380"/>
        <v>6</v>
      </c>
      <c r="C4885" s="1">
        <f t="shared" si="381"/>
        <v>13204</v>
      </c>
      <c r="D4885" s="1">
        <f t="shared" si="382"/>
        <v>-1</v>
      </c>
      <c r="F4885" s="1">
        <f t="shared" si="383"/>
        <v>14249532.436850715</v>
      </c>
      <c r="H4885" s="5">
        <f t="shared" si="384"/>
        <v>0</v>
      </c>
    </row>
    <row r="4886" spans="1:8">
      <c r="A4886" s="3" t="s">
        <v>4930</v>
      </c>
      <c r="B4886" s="1">
        <f t="shared" si="380"/>
        <v>6</v>
      </c>
      <c r="C4886" s="1">
        <f t="shared" si="381"/>
        <v>13184</v>
      </c>
      <c r="D4886" s="1">
        <f t="shared" si="382"/>
        <v>-1</v>
      </c>
      <c r="F4886" s="1">
        <f t="shared" si="383"/>
        <v>14258208.102873869</v>
      </c>
      <c r="H4886" s="5">
        <f t="shared" si="384"/>
        <v>0</v>
      </c>
    </row>
    <row r="4887" spans="1:8">
      <c r="A4887" s="3" t="s">
        <v>4931</v>
      </c>
      <c r="B4887" s="1">
        <f t="shared" si="380"/>
        <v>6</v>
      </c>
      <c r="C4887" s="1">
        <f t="shared" si="381"/>
        <v>13164</v>
      </c>
      <c r="D4887" s="1">
        <f t="shared" si="382"/>
        <v>-1</v>
      </c>
      <c r="F4887" s="1">
        <f t="shared" si="383"/>
        <v>14266894.43189819</v>
      </c>
      <c r="H4887" s="5">
        <f t="shared" si="384"/>
        <v>0</v>
      </c>
    </row>
    <row r="4888" spans="1:8">
      <c r="A4888" s="3" t="s">
        <v>4932</v>
      </c>
      <c r="B4888" s="1">
        <f t="shared" si="380"/>
        <v>6</v>
      </c>
      <c r="C4888" s="1">
        <f t="shared" si="381"/>
        <v>13144</v>
      </c>
      <c r="D4888" s="1">
        <f t="shared" si="382"/>
        <v>-1</v>
      </c>
      <c r="F4888" s="1">
        <f t="shared" si="383"/>
        <v>14275591.453259423</v>
      </c>
      <c r="H4888" s="5">
        <f t="shared" si="384"/>
        <v>0</v>
      </c>
    </row>
    <row r="4889" spans="1:8">
      <c r="A4889" s="3" t="s">
        <v>4933</v>
      </c>
      <c r="B4889" s="1">
        <f t="shared" si="380"/>
        <v>6</v>
      </c>
      <c r="C4889" s="1">
        <f t="shared" si="381"/>
        <v>13124</v>
      </c>
      <c r="D4889" s="1">
        <f t="shared" si="382"/>
        <v>-1</v>
      </c>
      <c r="F4889" s="1">
        <f t="shared" si="383"/>
        <v>14284299.196418779</v>
      </c>
      <c r="H4889" s="5">
        <f t="shared" si="384"/>
        <v>0</v>
      </c>
    </row>
    <row r="4890" spans="1:8">
      <c r="A4890" s="3" t="s">
        <v>4934</v>
      </c>
      <c r="B4890" s="1">
        <f t="shared" si="380"/>
        <v>6</v>
      </c>
      <c r="C4890" s="1">
        <f t="shared" si="381"/>
        <v>13104</v>
      </c>
      <c r="D4890" s="1">
        <f t="shared" si="382"/>
        <v>-1</v>
      </c>
      <c r="F4890" s="1">
        <f t="shared" si="383"/>
        <v>14293017.690963708</v>
      </c>
      <c r="H4890" s="5">
        <f t="shared" si="384"/>
        <v>0</v>
      </c>
    </row>
    <row r="4891" spans="1:8">
      <c r="A4891" s="3" t="s">
        <v>4935</v>
      </c>
      <c r="B4891" s="1">
        <f t="shared" si="380"/>
        <v>6</v>
      </c>
      <c r="C4891" s="1">
        <f t="shared" si="381"/>
        <v>13084</v>
      </c>
      <c r="D4891" s="1">
        <f t="shared" si="382"/>
        <v>-1</v>
      </c>
      <c r="F4891" s="1">
        <f t="shared" si="383"/>
        <v>14301746.966608623</v>
      </c>
      <c r="H4891" s="5">
        <f t="shared" si="384"/>
        <v>0</v>
      </c>
    </row>
    <row r="4892" spans="1:8">
      <c r="A4892" s="3" t="s">
        <v>4936</v>
      </c>
      <c r="B4892" s="1">
        <f t="shared" si="380"/>
        <v>6</v>
      </c>
      <c r="C4892" s="1">
        <f t="shared" si="381"/>
        <v>13064</v>
      </c>
      <c r="D4892" s="1">
        <f t="shared" si="382"/>
        <v>-1</v>
      </c>
      <c r="F4892" s="1">
        <f t="shared" si="383"/>
        <v>14310487.053195622</v>
      </c>
      <c r="H4892" s="5">
        <f t="shared" si="384"/>
        <v>0</v>
      </c>
    </row>
    <row r="4893" spans="1:8">
      <c r="A4893" s="3" t="s">
        <v>4937</v>
      </c>
      <c r="B4893" s="1">
        <f t="shared" si="380"/>
        <v>6</v>
      </c>
      <c r="C4893" s="1">
        <f t="shared" si="381"/>
        <v>13044</v>
      </c>
      <c r="D4893" s="1">
        <f t="shared" si="382"/>
        <v>-1</v>
      </c>
      <c r="F4893" s="1">
        <f t="shared" si="383"/>
        <v>14319237.980695259</v>
      </c>
      <c r="H4893" s="5">
        <f t="shared" si="384"/>
        <v>0</v>
      </c>
    </row>
    <row r="4894" spans="1:8">
      <c r="A4894" s="3" t="s">
        <v>4938</v>
      </c>
      <c r="B4894" s="1">
        <f t="shared" si="380"/>
        <v>6</v>
      </c>
      <c r="C4894" s="1">
        <f t="shared" si="381"/>
        <v>13024</v>
      </c>
      <c r="D4894" s="1">
        <f t="shared" si="382"/>
        <v>-1</v>
      </c>
      <c r="F4894" s="1">
        <f t="shared" si="383"/>
        <v>14327999.779207274</v>
      </c>
      <c r="H4894" s="5">
        <f t="shared" si="384"/>
        <v>0</v>
      </c>
    </row>
    <row r="4895" spans="1:8">
      <c r="A4895" s="3" t="s">
        <v>4939</v>
      </c>
      <c r="B4895" s="1">
        <f t="shared" si="380"/>
        <v>6</v>
      </c>
      <c r="C4895" s="1">
        <f t="shared" si="381"/>
        <v>13004</v>
      </c>
      <c r="D4895" s="1">
        <f t="shared" si="382"/>
        <v>-1</v>
      </c>
      <c r="F4895" s="1">
        <f t="shared" si="383"/>
        <v>14336772.478961371</v>
      </c>
      <c r="H4895" s="5">
        <f t="shared" si="384"/>
        <v>0</v>
      </c>
    </row>
    <row r="4896" spans="1:8">
      <c r="A4896" s="3" t="s">
        <v>4940</v>
      </c>
      <c r="B4896" s="1">
        <f t="shared" si="380"/>
        <v>6</v>
      </c>
      <c r="C4896" s="1">
        <f t="shared" si="381"/>
        <v>12984</v>
      </c>
      <c r="D4896" s="1">
        <f t="shared" si="382"/>
        <v>-1</v>
      </c>
      <c r="F4896" s="1">
        <f t="shared" si="383"/>
        <v>14345556.11031794</v>
      </c>
      <c r="H4896" s="5">
        <f t="shared" si="384"/>
        <v>0</v>
      </c>
    </row>
    <row r="4897" spans="1:8">
      <c r="A4897" s="3" t="s">
        <v>4941</v>
      </c>
      <c r="B4897" s="1">
        <f t="shared" si="380"/>
        <v>6</v>
      </c>
      <c r="C4897" s="1">
        <f t="shared" si="381"/>
        <v>12964</v>
      </c>
      <c r="D4897" s="1">
        <f t="shared" si="382"/>
        <v>-1</v>
      </c>
      <c r="F4897" s="1">
        <f t="shared" si="383"/>
        <v>14354350.703768894</v>
      </c>
      <c r="H4897" s="5">
        <f t="shared" si="384"/>
        <v>0</v>
      </c>
    </row>
    <row r="4898" spans="1:8">
      <c r="A4898" s="3" t="s">
        <v>4942</v>
      </c>
      <c r="B4898" s="1">
        <f t="shared" si="380"/>
        <v>6</v>
      </c>
      <c r="C4898" s="1">
        <f t="shared" si="381"/>
        <v>12944</v>
      </c>
      <c r="D4898" s="1">
        <f t="shared" si="382"/>
        <v>-1</v>
      </c>
      <c r="F4898" s="1">
        <f t="shared" si="383"/>
        <v>14363156.289938359</v>
      </c>
      <c r="H4898" s="5">
        <f t="shared" si="384"/>
        <v>0</v>
      </c>
    </row>
    <row r="4899" spans="1:8">
      <c r="A4899" s="3" t="s">
        <v>4943</v>
      </c>
      <c r="B4899" s="1">
        <f t="shared" si="380"/>
        <v>6</v>
      </c>
      <c r="C4899" s="1">
        <f t="shared" si="381"/>
        <v>12924</v>
      </c>
      <c r="D4899" s="1">
        <f t="shared" si="382"/>
        <v>-1</v>
      </c>
      <c r="F4899" s="1">
        <f t="shared" si="383"/>
        <v>14371972.899583511</v>
      </c>
      <c r="H4899" s="5">
        <f t="shared" si="384"/>
        <v>0</v>
      </c>
    </row>
    <row r="4900" spans="1:8">
      <c r="A4900" s="3" t="s">
        <v>4944</v>
      </c>
      <c r="B4900" s="1">
        <f t="shared" si="380"/>
        <v>6</v>
      </c>
      <c r="C4900" s="1">
        <f t="shared" si="381"/>
        <v>12904</v>
      </c>
      <c r="D4900" s="1">
        <f t="shared" si="382"/>
        <v>-1</v>
      </c>
      <c r="F4900" s="1">
        <f t="shared" si="383"/>
        <v>14380800.563595342</v>
      </c>
      <c r="H4900" s="5">
        <f t="shared" si="384"/>
        <v>0</v>
      </c>
    </row>
    <row r="4901" spans="1:8">
      <c r="A4901" s="3" t="s">
        <v>4945</v>
      </c>
      <c r="B4901" s="1">
        <f t="shared" si="380"/>
        <v>6</v>
      </c>
      <c r="C4901" s="1">
        <f t="shared" si="381"/>
        <v>12884</v>
      </c>
      <c r="D4901" s="1">
        <f t="shared" si="382"/>
        <v>-1</v>
      </c>
      <c r="F4901" s="1">
        <f t="shared" si="383"/>
        <v>14389639.312999453</v>
      </c>
      <c r="H4901" s="5">
        <f t="shared" si="384"/>
        <v>0</v>
      </c>
    </row>
    <row r="4902" spans="1:8">
      <c r="A4902" s="3" t="s">
        <v>4946</v>
      </c>
      <c r="B4902" s="1">
        <f t="shared" si="380"/>
        <v>6</v>
      </c>
      <c r="C4902" s="1">
        <f t="shared" si="381"/>
        <v>12864</v>
      </c>
      <c r="D4902" s="1">
        <f t="shared" si="382"/>
        <v>-1</v>
      </c>
      <c r="F4902" s="1">
        <f t="shared" si="383"/>
        <v>14398489.178956851</v>
      </c>
      <c r="H4902" s="5">
        <f t="shared" si="384"/>
        <v>0</v>
      </c>
    </row>
    <row r="4903" spans="1:8">
      <c r="A4903" s="3" t="s">
        <v>4947</v>
      </c>
      <c r="B4903" s="1">
        <f t="shared" si="380"/>
        <v>6</v>
      </c>
      <c r="C4903" s="1">
        <f t="shared" si="381"/>
        <v>12844</v>
      </c>
      <c r="D4903" s="1">
        <f t="shared" si="382"/>
        <v>-1</v>
      </c>
      <c r="F4903" s="1">
        <f t="shared" si="383"/>
        <v>14407350.192764748</v>
      </c>
      <c r="H4903" s="5">
        <f t="shared" si="384"/>
        <v>0</v>
      </c>
    </row>
    <row r="4904" spans="1:8">
      <c r="A4904" s="3" t="s">
        <v>4948</v>
      </c>
      <c r="B4904" s="1">
        <f t="shared" si="380"/>
        <v>6</v>
      </c>
      <c r="C4904" s="1">
        <f t="shared" si="381"/>
        <v>12824</v>
      </c>
      <c r="D4904" s="1">
        <f t="shared" si="382"/>
        <v>-1</v>
      </c>
      <c r="F4904" s="1">
        <f t="shared" si="383"/>
        <v>14416222.385857377</v>
      </c>
      <c r="H4904" s="5">
        <f t="shared" si="384"/>
        <v>0</v>
      </c>
    </row>
    <row r="4905" spans="1:8">
      <c r="A4905" s="3" t="s">
        <v>4949</v>
      </c>
      <c r="B4905" s="1">
        <f t="shared" si="380"/>
        <v>6</v>
      </c>
      <c r="C4905" s="1">
        <f t="shared" si="381"/>
        <v>12804</v>
      </c>
      <c r="D4905" s="1">
        <f t="shared" si="382"/>
        <v>-1</v>
      </c>
      <c r="F4905" s="1">
        <f t="shared" si="383"/>
        <v>14425105.789806787</v>
      </c>
      <c r="H4905" s="5">
        <f t="shared" si="384"/>
        <v>0</v>
      </c>
    </row>
    <row r="4906" spans="1:8">
      <c r="A4906" s="3" t="s">
        <v>4950</v>
      </c>
      <c r="B4906" s="1">
        <f t="shared" si="380"/>
        <v>6</v>
      </c>
      <c r="C4906" s="1">
        <f t="shared" si="381"/>
        <v>12784</v>
      </c>
      <c r="D4906" s="1">
        <f t="shared" si="382"/>
        <v>-1</v>
      </c>
      <c r="F4906" s="1">
        <f t="shared" si="383"/>
        <v>14434000.436323684</v>
      </c>
      <c r="H4906" s="5">
        <f t="shared" si="384"/>
        <v>0</v>
      </c>
    </row>
    <row r="4907" spans="1:8">
      <c r="A4907" s="3" t="s">
        <v>4951</v>
      </c>
      <c r="B4907" s="1">
        <f t="shared" si="380"/>
        <v>6</v>
      </c>
      <c r="C4907" s="1">
        <f t="shared" si="381"/>
        <v>12764</v>
      </c>
      <c r="D4907" s="1">
        <f t="shared" si="382"/>
        <v>-1</v>
      </c>
      <c r="F4907" s="1">
        <f t="shared" si="383"/>
        <v>14442906.357258271</v>
      </c>
      <c r="H4907" s="5">
        <f t="shared" si="384"/>
        <v>0</v>
      </c>
    </row>
    <row r="4908" spans="1:8">
      <c r="A4908" s="3" t="s">
        <v>4952</v>
      </c>
      <c r="B4908" s="1">
        <f t="shared" si="380"/>
        <v>6</v>
      </c>
      <c r="C4908" s="1">
        <f t="shared" si="381"/>
        <v>12744</v>
      </c>
      <c r="D4908" s="1">
        <f t="shared" si="382"/>
        <v>-1</v>
      </c>
      <c r="F4908" s="1">
        <f t="shared" si="383"/>
        <v>14451823.58460103</v>
      </c>
      <c r="H4908" s="5">
        <f t="shared" si="384"/>
        <v>0</v>
      </c>
    </row>
    <row r="4909" spans="1:8">
      <c r="A4909" s="3" t="s">
        <v>4953</v>
      </c>
      <c r="B4909" s="1">
        <f t="shared" si="380"/>
        <v>6</v>
      </c>
      <c r="C4909" s="1">
        <f t="shared" si="381"/>
        <v>12724</v>
      </c>
      <c r="D4909" s="1">
        <f t="shared" si="382"/>
        <v>-1</v>
      </c>
      <c r="F4909" s="1">
        <f t="shared" si="383"/>
        <v>14460752.150483619</v>
      </c>
      <c r="H4909" s="5">
        <f t="shared" si="384"/>
        <v>0</v>
      </c>
    </row>
    <row r="4910" spans="1:8">
      <c r="A4910" s="3" t="s">
        <v>4954</v>
      </c>
      <c r="B4910" s="1">
        <f t="shared" si="380"/>
        <v>6</v>
      </c>
      <c r="C4910" s="1">
        <f t="shared" si="381"/>
        <v>12704</v>
      </c>
      <c r="D4910" s="1">
        <f t="shared" si="382"/>
        <v>-1</v>
      </c>
      <c r="F4910" s="1">
        <f t="shared" si="383"/>
        <v>14469692.087179676</v>
      </c>
      <c r="H4910" s="5">
        <f t="shared" si="384"/>
        <v>0</v>
      </c>
    </row>
    <row r="4911" spans="1:8">
      <c r="A4911" s="3" t="s">
        <v>4955</v>
      </c>
      <c r="B4911" s="1">
        <f t="shared" si="380"/>
        <v>6</v>
      </c>
      <c r="C4911" s="1">
        <f t="shared" si="381"/>
        <v>12684</v>
      </c>
      <c r="D4911" s="1">
        <f t="shared" si="382"/>
        <v>-1</v>
      </c>
      <c r="F4911" s="1">
        <f t="shared" si="383"/>
        <v>14478643.427105708</v>
      </c>
      <c r="H4911" s="5">
        <f t="shared" si="384"/>
        <v>0</v>
      </c>
    </row>
    <row r="4912" spans="1:8">
      <c r="A4912" s="3" t="s">
        <v>4956</v>
      </c>
      <c r="B4912" s="1">
        <f t="shared" si="380"/>
        <v>6</v>
      </c>
      <c r="C4912" s="1">
        <f t="shared" si="381"/>
        <v>12664</v>
      </c>
      <c r="D4912" s="1">
        <f t="shared" si="382"/>
        <v>-1</v>
      </c>
      <c r="F4912" s="1">
        <f t="shared" si="383"/>
        <v>14487606.202821899</v>
      </c>
      <c r="H4912" s="5">
        <f t="shared" si="384"/>
        <v>0</v>
      </c>
    </row>
    <row r="4913" spans="1:8">
      <c r="A4913" s="3" t="s">
        <v>4957</v>
      </c>
      <c r="B4913" s="1">
        <f t="shared" si="380"/>
        <v>6</v>
      </c>
      <c r="C4913" s="1">
        <f t="shared" si="381"/>
        <v>12644</v>
      </c>
      <c r="D4913" s="1">
        <f t="shared" si="382"/>
        <v>-1</v>
      </c>
      <c r="F4913" s="1">
        <f t="shared" si="383"/>
        <v>14496580.447033029</v>
      </c>
      <c r="H4913" s="5">
        <f t="shared" si="384"/>
        <v>0</v>
      </c>
    </row>
    <row r="4914" spans="1:8">
      <c r="A4914" s="3" t="s">
        <v>4958</v>
      </c>
      <c r="B4914" s="1">
        <f t="shared" si="380"/>
        <v>6</v>
      </c>
      <c r="C4914" s="1">
        <f t="shared" si="381"/>
        <v>12624</v>
      </c>
      <c r="D4914" s="1">
        <f t="shared" si="382"/>
        <v>-1</v>
      </c>
      <c r="F4914" s="1">
        <f t="shared" si="383"/>
        <v>14505566.192589315</v>
      </c>
      <c r="H4914" s="5">
        <f t="shared" si="384"/>
        <v>0</v>
      </c>
    </row>
    <row r="4915" spans="1:8">
      <c r="A4915" s="3" t="s">
        <v>4959</v>
      </c>
      <c r="B4915" s="1">
        <f t="shared" si="380"/>
        <v>6</v>
      </c>
      <c r="C4915" s="1">
        <f t="shared" si="381"/>
        <v>12604</v>
      </c>
      <c r="D4915" s="1">
        <f t="shared" si="382"/>
        <v>-1</v>
      </c>
      <c r="F4915" s="1">
        <f t="shared" si="383"/>
        <v>14514563.472487301</v>
      </c>
      <c r="H4915" s="5">
        <f t="shared" si="384"/>
        <v>0</v>
      </c>
    </row>
    <row r="4916" spans="1:8">
      <c r="A4916" s="3" t="s">
        <v>4960</v>
      </c>
      <c r="B4916" s="1">
        <f t="shared" si="380"/>
        <v>6</v>
      </c>
      <c r="C4916" s="1">
        <f t="shared" si="381"/>
        <v>12584</v>
      </c>
      <c r="D4916" s="1">
        <f t="shared" si="382"/>
        <v>-1</v>
      </c>
      <c r="F4916" s="1">
        <f t="shared" si="383"/>
        <v>14523572.319870725</v>
      </c>
      <c r="H4916" s="5">
        <f t="shared" si="384"/>
        <v>0</v>
      </c>
    </row>
    <row r="4917" spans="1:8">
      <c r="A4917" s="3" t="s">
        <v>4961</v>
      </c>
      <c r="B4917" s="1">
        <f t="shared" si="380"/>
        <v>6</v>
      </c>
      <c r="C4917" s="1">
        <f t="shared" si="381"/>
        <v>12564</v>
      </c>
      <c r="D4917" s="1">
        <f t="shared" si="382"/>
        <v>-1</v>
      </c>
      <c r="F4917" s="1">
        <f t="shared" si="383"/>
        <v>14532592.768031441</v>
      </c>
      <c r="H4917" s="5">
        <f t="shared" si="384"/>
        <v>0</v>
      </c>
    </row>
    <row r="4918" spans="1:8">
      <c r="A4918" s="3" t="s">
        <v>4962</v>
      </c>
      <c r="B4918" s="1">
        <f t="shared" si="380"/>
        <v>6</v>
      </c>
      <c r="C4918" s="1">
        <f t="shared" si="381"/>
        <v>12544</v>
      </c>
      <c r="D4918" s="1">
        <f t="shared" si="382"/>
        <v>-1</v>
      </c>
      <c r="F4918" s="1">
        <f t="shared" si="383"/>
        <v>14541624.850410281</v>
      </c>
      <c r="H4918" s="5">
        <f t="shared" si="384"/>
        <v>0</v>
      </c>
    </row>
    <row r="4919" spans="1:8">
      <c r="A4919" s="3" t="s">
        <v>4963</v>
      </c>
      <c r="B4919" s="1">
        <f t="shared" si="380"/>
        <v>6</v>
      </c>
      <c r="C4919" s="1">
        <f t="shared" si="381"/>
        <v>12524</v>
      </c>
      <c r="D4919" s="1">
        <f t="shared" si="382"/>
        <v>-1</v>
      </c>
      <c r="F4919" s="1">
        <f t="shared" si="383"/>
        <v>14550668.600598011</v>
      </c>
      <c r="H4919" s="5">
        <f t="shared" si="384"/>
        <v>0</v>
      </c>
    </row>
    <row r="4920" spans="1:8">
      <c r="A4920" s="3" t="s">
        <v>4964</v>
      </c>
      <c r="B4920" s="1">
        <f t="shared" si="380"/>
        <v>6</v>
      </c>
      <c r="C4920" s="1">
        <f t="shared" si="381"/>
        <v>12504</v>
      </c>
      <c r="D4920" s="1">
        <f t="shared" si="382"/>
        <v>-1</v>
      </c>
      <c r="F4920" s="1">
        <f t="shared" si="383"/>
        <v>14559724.052336188</v>
      </c>
      <c r="H4920" s="5">
        <f t="shared" si="384"/>
        <v>0</v>
      </c>
    </row>
    <row r="4921" spans="1:8">
      <c r="A4921" s="3" t="s">
        <v>4965</v>
      </c>
      <c r="B4921" s="1">
        <f t="shared" si="380"/>
        <v>6</v>
      </c>
      <c r="C4921" s="1">
        <f t="shared" si="381"/>
        <v>12484</v>
      </c>
      <c r="D4921" s="1">
        <f t="shared" si="382"/>
        <v>-1</v>
      </c>
      <c r="F4921" s="1">
        <f t="shared" si="383"/>
        <v>14568791.23951811</v>
      </c>
      <c r="H4921" s="5">
        <f t="shared" si="384"/>
        <v>0</v>
      </c>
    </row>
    <row r="4922" spans="1:8">
      <c r="A4922" s="3" t="s">
        <v>4966</v>
      </c>
      <c r="B4922" s="1">
        <f t="shared" si="380"/>
        <v>6</v>
      </c>
      <c r="C4922" s="1">
        <f t="shared" si="381"/>
        <v>12464</v>
      </c>
      <c r="D4922" s="1">
        <f t="shared" si="382"/>
        <v>-1</v>
      </c>
      <c r="F4922" s="1">
        <f t="shared" si="383"/>
        <v>14577870.196189739</v>
      </c>
      <c r="H4922" s="5">
        <f t="shared" si="384"/>
        <v>0</v>
      </c>
    </row>
    <row r="4923" spans="1:8">
      <c r="A4923" s="3" t="s">
        <v>4967</v>
      </c>
      <c r="B4923" s="1">
        <f t="shared" si="380"/>
        <v>6</v>
      </c>
      <c r="C4923" s="1">
        <f t="shared" si="381"/>
        <v>12444</v>
      </c>
      <c r="D4923" s="1">
        <f t="shared" si="382"/>
        <v>-1</v>
      </c>
      <c r="F4923" s="1">
        <f t="shared" si="383"/>
        <v>14586960.956550643</v>
      </c>
      <c r="H4923" s="5">
        <f t="shared" si="384"/>
        <v>0</v>
      </c>
    </row>
    <row r="4924" spans="1:8">
      <c r="A4924" s="3" t="s">
        <v>4968</v>
      </c>
      <c r="B4924" s="1">
        <f t="shared" si="380"/>
        <v>6</v>
      </c>
      <c r="C4924" s="1">
        <f t="shared" si="381"/>
        <v>12424</v>
      </c>
      <c r="D4924" s="1">
        <f t="shared" si="382"/>
        <v>-1</v>
      </c>
      <c r="F4924" s="1">
        <f t="shared" si="383"/>
        <v>14596063.554954918</v>
      </c>
      <c r="H4924" s="5">
        <f t="shared" si="384"/>
        <v>0</v>
      </c>
    </row>
    <row r="4925" spans="1:8">
      <c r="A4925" s="3" t="s">
        <v>4969</v>
      </c>
      <c r="B4925" s="1">
        <f t="shared" si="380"/>
        <v>6</v>
      </c>
      <c r="C4925" s="1">
        <f t="shared" si="381"/>
        <v>12404</v>
      </c>
      <c r="D4925" s="1">
        <f t="shared" si="382"/>
        <v>-1</v>
      </c>
      <c r="F4925" s="1">
        <f t="shared" si="383"/>
        <v>14605178.025912143</v>
      </c>
      <c r="H4925" s="5">
        <f t="shared" si="384"/>
        <v>0</v>
      </c>
    </row>
    <row r="4926" spans="1:8">
      <c r="A4926" s="3" t="s">
        <v>4970</v>
      </c>
      <c r="B4926" s="1">
        <f t="shared" si="380"/>
        <v>6</v>
      </c>
      <c r="C4926" s="1">
        <f t="shared" si="381"/>
        <v>12384</v>
      </c>
      <c r="D4926" s="1">
        <f t="shared" si="382"/>
        <v>-1</v>
      </c>
      <c r="F4926" s="1">
        <f t="shared" si="383"/>
        <v>14614304.404088348</v>
      </c>
      <c r="H4926" s="5">
        <f t="shared" si="384"/>
        <v>0</v>
      </c>
    </row>
    <row r="4927" spans="1:8">
      <c r="A4927" s="3" t="s">
        <v>4971</v>
      </c>
      <c r="B4927" s="1">
        <f t="shared" si="380"/>
        <v>6</v>
      </c>
      <c r="C4927" s="1">
        <f t="shared" si="381"/>
        <v>12364</v>
      </c>
      <c r="D4927" s="1">
        <f t="shared" si="382"/>
        <v>-1</v>
      </c>
      <c r="F4927" s="1">
        <f t="shared" si="383"/>
        <v>14623442.724306962</v>
      </c>
      <c r="H4927" s="5">
        <f t="shared" si="384"/>
        <v>0</v>
      </c>
    </row>
    <row r="4928" spans="1:8">
      <c r="A4928" s="3" t="s">
        <v>4972</v>
      </c>
      <c r="B4928" s="1">
        <f t="shared" si="380"/>
        <v>6</v>
      </c>
      <c r="C4928" s="1">
        <f t="shared" si="381"/>
        <v>12344</v>
      </c>
      <c r="D4928" s="1">
        <f t="shared" si="382"/>
        <v>-1</v>
      </c>
      <c r="F4928" s="1">
        <f t="shared" si="383"/>
        <v>14632593.021549795</v>
      </c>
      <c r="H4928" s="5">
        <f t="shared" si="384"/>
        <v>0</v>
      </c>
    </row>
    <row r="4929" spans="1:8">
      <c r="A4929" s="3" t="s">
        <v>4973</v>
      </c>
      <c r="B4929" s="1">
        <f t="shared" si="380"/>
        <v>6</v>
      </c>
      <c r="C4929" s="1">
        <f t="shared" si="381"/>
        <v>12324</v>
      </c>
      <c r="D4929" s="1">
        <f t="shared" si="382"/>
        <v>-1</v>
      </c>
      <c r="F4929" s="1">
        <f t="shared" si="383"/>
        <v>14641755.330957999</v>
      </c>
      <c r="H4929" s="5">
        <f t="shared" si="384"/>
        <v>0</v>
      </c>
    </row>
    <row r="4930" spans="1:8">
      <c r="A4930" s="3" t="s">
        <v>4974</v>
      </c>
      <c r="B4930" s="1">
        <f t="shared" si="380"/>
        <v>6</v>
      </c>
      <c r="C4930" s="1">
        <f t="shared" si="381"/>
        <v>12304</v>
      </c>
      <c r="D4930" s="1">
        <f t="shared" si="382"/>
        <v>-1</v>
      </c>
      <c r="F4930" s="1">
        <f t="shared" si="383"/>
        <v>14650929.687833078</v>
      </c>
      <c r="H4930" s="5">
        <f t="shared" si="384"/>
        <v>0</v>
      </c>
    </row>
    <row r="4931" spans="1:8">
      <c r="A4931" s="3" t="s">
        <v>4975</v>
      </c>
      <c r="B4931" s="1">
        <f t="shared" si="380"/>
        <v>6</v>
      </c>
      <c r="C4931" s="1">
        <f t="shared" si="381"/>
        <v>12284</v>
      </c>
      <c r="D4931" s="1">
        <f t="shared" si="382"/>
        <v>-1</v>
      </c>
      <c r="F4931" s="1">
        <f t="shared" si="383"/>
        <v>14660116.127637867</v>
      </c>
      <c r="H4931" s="5">
        <f t="shared" si="384"/>
        <v>0</v>
      </c>
    </row>
    <row r="4932" spans="1:8">
      <c r="A4932" s="3" t="s">
        <v>4976</v>
      </c>
      <c r="B4932" s="1">
        <f t="shared" ref="B4932:B4995" si="385">IF(ISERROR(SEARCH(" ",A4932)), 0, SEARCH(" ",A4932))</f>
        <v>6</v>
      </c>
      <c r="C4932" s="1">
        <f t="shared" ref="C4932:C4995" si="386">IF(0=B4932,-1,LEFT(A4932,B4932-1)+0)</f>
        <v>12264</v>
      </c>
      <c r="D4932" s="1">
        <f t="shared" ref="D4932:D4995" si="387">IF(B4932=0,-1,RIGHT(A4932,LEN(A4932)-B4932)+0)</f>
        <v>-1</v>
      </c>
      <c r="F4932" s="1">
        <f t="shared" ref="F4932:F4995" si="388">IF(C4932&lt;0,443300000,44330*(1-POWER(C4932/$A$1,1/5.255))*1000)</f>
        <v>14669314.685997533</v>
      </c>
      <c r="H4932" s="5">
        <f t="shared" ref="H4932:H4995" si="389">IF(D4932&gt;0,ABS((F4932-D4932)/D4932),0)</f>
        <v>0</v>
      </c>
    </row>
    <row r="4933" spans="1:8">
      <c r="A4933" s="3" t="s">
        <v>4977</v>
      </c>
      <c r="B4933" s="1">
        <f t="shared" si="385"/>
        <v>6</v>
      </c>
      <c r="C4933" s="1">
        <f t="shared" si="386"/>
        <v>12244</v>
      </c>
      <c r="D4933" s="1">
        <f t="shared" si="387"/>
        <v>-1</v>
      </c>
      <c r="F4933" s="1">
        <f t="shared" si="388"/>
        <v>14678525.398700587</v>
      </c>
      <c r="H4933" s="5">
        <f t="shared" si="389"/>
        <v>0</v>
      </c>
    </row>
    <row r="4934" spans="1:8">
      <c r="A4934" s="3" t="s">
        <v>4978</v>
      </c>
      <c r="B4934" s="1">
        <f t="shared" si="385"/>
        <v>6</v>
      </c>
      <c r="C4934" s="1">
        <f t="shared" si="386"/>
        <v>12224</v>
      </c>
      <c r="D4934" s="1">
        <f t="shared" si="387"/>
        <v>-1</v>
      </c>
      <c r="F4934" s="1">
        <f t="shared" si="388"/>
        <v>14687748.301699899</v>
      </c>
      <c r="H4934" s="5">
        <f t="shared" si="389"/>
        <v>0</v>
      </c>
    </row>
    <row r="4935" spans="1:8">
      <c r="A4935" s="3" t="s">
        <v>4979</v>
      </c>
      <c r="B4935" s="1">
        <f t="shared" si="385"/>
        <v>6</v>
      </c>
      <c r="C4935" s="1">
        <f t="shared" si="386"/>
        <v>12204</v>
      </c>
      <c r="D4935" s="1">
        <f t="shared" si="387"/>
        <v>-1</v>
      </c>
      <c r="F4935" s="1">
        <f t="shared" si="388"/>
        <v>14696983.431113729</v>
      </c>
      <c r="H4935" s="5">
        <f t="shared" si="389"/>
        <v>0</v>
      </c>
    </row>
    <row r="4936" spans="1:8">
      <c r="A4936" s="3" t="s">
        <v>4980</v>
      </c>
      <c r="B4936" s="1">
        <f t="shared" si="385"/>
        <v>6</v>
      </c>
      <c r="C4936" s="1">
        <f t="shared" si="386"/>
        <v>12184</v>
      </c>
      <c r="D4936" s="1">
        <f t="shared" si="387"/>
        <v>-1</v>
      </c>
      <c r="F4936" s="1">
        <f t="shared" si="388"/>
        <v>14706230.823226757</v>
      </c>
      <c r="H4936" s="5">
        <f t="shared" si="389"/>
        <v>0</v>
      </c>
    </row>
    <row r="4937" spans="1:8">
      <c r="A4937" s="3" t="s">
        <v>4981</v>
      </c>
      <c r="B4937" s="1">
        <f t="shared" si="385"/>
        <v>6</v>
      </c>
      <c r="C4937" s="1">
        <f t="shared" si="386"/>
        <v>12164</v>
      </c>
      <c r="D4937" s="1">
        <f t="shared" si="387"/>
        <v>-1</v>
      </c>
      <c r="F4937" s="1">
        <f t="shared" si="388"/>
        <v>14715490.514491113</v>
      </c>
      <c r="H4937" s="5">
        <f t="shared" si="389"/>
        <v>0</v>
      </c>
    </row>
    <row r="4938" spans="1:8">
      <c r="A4938" s="3" t="s">
        <v>4982</v>
      </c>
      <c r="B4938" s="1">
        <f t="shared" si="385"/>
        <v>6</v>
      </c>
      <c r="C4938" s="1">
        <f t="shared" si="386"/>
        <v>12144</v>
      </c>
      <c r="D4938" s="1">
        <f t="shared" si="387"/>
        <v>-1</v>
      </c>
      <c r="F4938" s="1">
        <f t="shared" si="388"/>
        <v>14724762.541527463</v>
      </c>
      <c r="H4938" s="5">
        <f t="shared" si="389"/>
        <v>0</v>
      </c>
    </row>
    <row r="4939" spans="1:8">
      <c r="A4939" s="3" t="s">
        <v>4983</v>
      </c>
      <c r="B4939" s="1">
        <f t="shared" si="385"/>
        <v>6</v>
      </c>
      <c r="C4939" s="1">
        <f t="shared" si="386"/>
        <v>12124</v>
      </c>
      <c r="D4939" s="1">
        <f t="shared" si="387"/>
        <v>-1</v>
      </c>
      <c r="F4939" s="1">
        <f t="shared" si="388"/>
        <v>14734046.941126013</v>
      </c>
      <c r="H4939" s="5">
        <f t="shared" si="389"/>
        <v>0</v>
      </c>
    </row>
    <row r="4940" spans="1:8">
      <c r="A4940" s="3" t="s">
        <v>4984</v>
      </c>
      <c r="B4940" s="1">
        <f t="shared" si="385"/>
        <v>6</v>
      </c>
      <c r="C4940" s="1">
        <f t="shared" si="386"/>
        <v>12104</v>
      </c>
      <c r="D4940" s="1">
        <f t="shared" si="387"/>
        <v>-1</v>
      </c>
      <c r="F4940" s="1">
        <f t="shared" si="388"/>
        <v>14743343.750247613</v>
      </c>
      <c r="H4940" s="5">
        <f t="shared" si="389"/>
        <v>0</v>
      </c>
    </row>
    <row r="4941" spans="1:8">
      <c r="A4941" s="3" t="s">
        <v>4985</v>
      </c>
      <c r="B4941" s="1">
        <f t="shared" si="385"/>
        <v>6</v>
      </c>
      <c r="C4941" s="1">
        <f t="shared" si="386"/>
        <v>12084</v>
      </c>
      <c r="D4941" s="1">
        <f t="shared" si="387"/>
        <v>-1</v>
      </c>
      <c r="F4941" s="1">
        <f t="shared" si="388"/>
        <v>14752653.006024834</v>
      </c>
      <c r="H4941" s="5">
        <f t="shared" si="389"/>
        <v>0</v>
      </c>
    </row>
    <row r="4942" spans="1:8">
      <c r="A4942" s="3" t="s">
        <v>4986</v>
      </c>
      <c r="B4942" s="1">
        <f t="shared" si="385"/>
        <v>6</v>
      </c>
      <c r="C4942" s="1">
        <f t="shared" si="386"/>
        <v>12064</v>
      </c>
      <c r="D4942" s="1">
        <f t="shared" si="387"/>
        <v>-1</v>
      </c>
      <c r="F4942" s="1">
        <f t="shared" si="388"/>
        <v>14761974.745763028</v>
      </c>
      <c r="H4942" s="5">
        <f t="shared" si="389"/>
        <v>0</v>
      </c>
    </row>
    <row r="4943" spans="1:8">
      <c r="A4943" s="3" t="s">
        <v>4987</v>
      </c>
      <c r="B4943" s="1">
        <f t="shared" si="385"/>
        <v>6</v>
      </c>
      <c r="C4943" s="1">
        <f t="shared" si="386"/>
        <v>12044</v>
      </c>
      <c r="D4943" s="1">
        <f t="shared" si="387"/>
        <v>-1</v>
      </c>
      <c r="F4943" s="1">
        <f t="shared" si="388"/>
        <v>14771309.006941434</v>
      </c>
      <c r="H4943" s="5">
        <f t="shared" si="389"/>
        <v>0</v>
      </c>
    </row>
    <row r="4944" spans="1:8">
      <c r="A4944" s="3" t="s">
        <v>4988</v>
      </c>
      <c r="B4944" s="1">
        <f t="shared" si="385"/>
        <v>6</v>
      </c>
      <c r="C4944" s="1">
        <f t="shared" si="386"/>
        <v>12024</v>
      </c>
      <c r="D4944" s="1">
        <f t="shared" si="387"/>
        <v>-1</v>
      </c>
      <c r="F4944" s="1">
        <f t="shared" si="388"/>
        <v>14780655.827214282</v>
      </c>
      <c r="H4944" s="5">
        <f t="shared" si="389"/>
        <v>0</v>
      </c>
    </row>
    <row r="4945" spans="1:8">
      <c r="A4945" s="3" t="s">
        <v>4989</v>
      </c>
      <c r="B4945" s="1">
        <f t="shared" si="385"/>
        <v>6</v>
      </c>
      <c r="C4945" s="1">
        <f t="shared" si="386"/>
        <v>12004</v>
      </c>
      <c r="D4945" s="1">
        <f t="shared" si="387"/>
        <v>-1</v>
      </c>
      <c r="F4945" s="1">
        <f t="shared" si="388"/>
        <v>14790015.244411888</v>
      </c>
      <c r="H4945" s="5">
        <f t="shared" si="389"/>
        <v>0</v>
      </c>
    </row>
    <row r="4946" spans="1:8">
      <c r="A4946" s="3" t="s">
        <v>4990</v>
      </c>
      <c r="B4946" s="1">
        <f t="shared" si="385"/>
        <v>6</v>
      </c>
      <c r="C4946" s="1">
        <f t="shared" si="386"/>
        <v>11984</v>
      </c>
      <c r="D4946" s="1">
        <f t="shared" si="387"/>
        <v>-1</v>
      </c>
      <c r="F4946" s="1">
        <f t="shared" si="388"/>
        <v>14799387.296541799</v>
      </c>
      <c r="H4946" s="5">
        <f t="shared" si="389"/>
        <v>0</v>
      </c>
    </row>
    <row r="4947" spans="1:8">
      <c r="A4947" s="3" t="s">
        <v>4991</v>
      </c>
      <c r="B4947" s="1">
        <f t="shared" si="385"/>
        <v>6</v>
      </c>
      <c r="C4947" s="1">
        <f t="shared" si="386"/>
        <v>11964</v>
      </c>
      <c r="D4947" s="1">
        <f t="shared" si="387"/>
        <v>-1</v>
      </c>
      <c r="F4947" s="1">
        <f t="shared" si="388"/>
        <v>14808772.021789882</v>
      </c>
      <c r="H4947" s="5">
        <f t="shared" si="389"/>
        <v>0</v>
      </c>
    </row>
    <row r="4948" spans="1:8">
      <c r="A4948" s="3" t="s">
        <v>4992</v>
      </c>
      <c r="B4948" s="1">
        <f t="shared" si="385"/>
        <v>6</v>
      </c>
      <c r="C4948" s="1">
        <f t="shared" si="386"/>
        <v>11944</v>
      </c>
      <c r="D4948" s="1">
        <f t="shared" si="387"/>
        <v>-1</v>
      </c>
      <c r="F4948" s="1">
        <f t="shared" si="388"/>
        <v>14818169.458521498</v>
      </c>
      <c r="H4948" s="5">
        <f t="shared" si="389"/>
        <v>0</v>
      </c>
    </row>
    <row r="4949" spans="1:8">
      <c r="A4949" s="3" t="s">
        <v>4993</v>
      </c>
      <c r="B4949" s="1">
        <f t="shared" si="385"/>
        <v>6</v>
      </c>
      <c r="C4949" s="1">
        <f t="shared" si="386"/>
        <v>11924</v>
      </c>
      <c r="D4949" s="1">
        <f t="shared" si="387"/>
        <v>-1</v>
      </c>
      <c r="F4949" s="1">
        <f t="shared" si="388"/>
        <v>14827579.645282628</v>
      </c>
      <c r="H4949" s="5">
        <f t="shared" si="389"/>
        <v>0</v>
      </c>
    </row>
    <row r="4950" spans="1:8">
      <c r="A4950" s="3" t="s">
        <v>4994</v>
      </c>
      <c r="B4950" s="1">
        <f t="shared" si="385"/>
        <v>6</v>
      </c>
      <c r="C4950" s="1">
        <f t="shared" si="386"/>
        <v>11904</v>
      </c>
      <c r="D4950" s="1">
        <f t="shared" si="387"/>
        <v>-1</v>
      </c>
      <c r="F4950" s="1">
        <f t="shared" si="388"/>
        <v>14837002.620801033</v>
      </c>
      <c r="H4950" s="5">
        <f t="shared" si="389"/>
        <v>0</v>
      </c>
    </row>
    <row r="4951" spans="1:8">
      <c r="A4951" s="3" t="s">
        <v>4995</v>
      </c>
      <c r="B4951" s="1">
        <f t="shared" si="385"/>
        <v>6</v>
      </c>
      <c r="C4951" s="1">
        <f t="shared" si="386"/>
        <v>11884</v>
      </c>
      <c r="D4951" s="1">
        <f t="shared" si="387"/>
        <v>-1</v>
      </c>
      <c r="F4951" s="1">
        <f t="shared" si="388"/>
        <v>14846438.423987409</v>
      </c>
      <c r="H4951" s="5">
        <f t="shared" si="389"/>
        <v>0</v>
      </c>
    </row>
    <row r="4952" spans="1:8">
      <c r="A4952" s="3" t="s">
        <v>4996</v>
      </c>
      <c r="B4952" s="1">
        <f t="shared" si="385"/>
        <v>6</v>
      </c>
      <c r="C4952" s="1">
        <f t="shared" si="386"/>
        <v>11864</v>
      </c>
      <c r="D4952" s="1">
        <f t="shared" si="387"/>
        <v>-1</v>
      </c>
      <c r="F4952" s="1">
        <f t="shared" si="388"/>
        <v>14855887.093936579</v>
      </c>
      <c r="H4952" s="5">
        <f t="shared" si="389"/>
        <v>0</v>
      </c>
    </row>
    <row r="4953" spans="1:8">
      <c r="A4953" s="3" t="s">
        <v>4997</v>
      </c>
      <c r="B4953" s="1">
        <f t="shared" si="385"/>
        <v>6</v>
      </c>
      <c r="C4953" s="1">
        <f t="shared" si="386"/>
        <v>11844</v>
      </c>
      <c r="D4953" s="1">
        <f t="shared" si="387"/>
        <v>-1</v>
      </c>
      <c r="F4953" s="1">
        <f t="shared" si="388"/>
        <v>14865348.669928659</v>
      </c>
      <c r="H4953" s="5">
        <f t="shared" si="389"/>
        <v>0</v>
      </c>
    </row>
    <row r="4954" spans="1:8">
      <c r="A4954" s="3" t="s">
        <v>4998</v>
      </c>
      <c r="B4954" s="1">
        <f t="shared" si="385"/>
        <v>6</v>
      </c>
      <c r="C4954" s="1">
        <f t="shared" si="386"/>
        <v>11824</v>
      </c>
      <c r="D4954" s="1">
        <f t="shared" si="387"/>
        <v>-1</v>
      </c>
      <c r="F4954" s="1">
        <f t="shared" si="388"/>
        <v>14874823.191430265</v>
      </c>
      <c r="H4954" s="5">
        <f t="shared" si="389"/>
        <v>0</v>
      </c>
    </row>
    <row r="4955" spans="1:8">
      <c r="A4955" s="3" t="s">
        <v>4999</v>
      </c>
      <c r="B4955" s="1">
        <f t="shared" si="385"/>
        <v>6</v>
      </c>
      <c r="C4955" s="1">
        <f t="shared" si="386"/>
        <v>11804</v>
      </c>
      <c r="D4955" s="1">
        <f t="shared" si="387"/>
        <v>-1</v>
      </c>
      <c r="F4955" s="1">
        <f t="shared" si="388"/>
        <v>14884310.698095698</v>
      </c>
      <c r="H4955" s="5">
        <f t="shared" si="389"/>
        <v>0</v>
      </c>
    </row>
    <row r="4956" spans="1:8">
      <c r="A4956" s="3" t="s">
        <v>5000</v>
      </c>
      <c r="B4956" s="1">
        <f t="shared" si="385"/>
        <v>6</v>
      </c>
      <c r="C4956" s="1">
        <f t="shared" si="386"/>
        <v>11784</v>
      </c>
      <c r="D4956" s="1">
        <f t="shared" si="387"/>
        <v>-1</v>
      </c>
      <c r="F4956" s="1">
        <f t="shared" si="388"/>
        <v>14893811.229768181</v>
      </c>
      <c r="H4956" s="5">
        <f t="shared" si="389"/>
        <v>0</v>
      </c>
    </row>
    <row r="4957" spans="1:8">
      <c r="A4957" s="3" t="s">
        <v>5001</v>
      </c>
      <c r="B4957" s="1">
        <f t="shared" si="385"/>
        <v>6</v>
      </c>
      <c r="C4957" s="1">
        <f t="shared" si="386"/>
        <v>11764</v>
      </c>
      <c r="D4957" s="1">
        <f t="shared" si="387"/>
        <v>-1</v>
      </c>
      <c r="F4957" s="1">
        <f t="shared" si="388"/>
        <v>14903324.826481057</v>
      </c>
      <c r="H4957" s="5">
        <f t="shared" si="389"/>
        <v>0</v>
      </c>
    </row>
    <row r="4958" spans="1:8">
      <c r="A4958" s="3" t="s">
        <v>5002</v>
      </c>
      <c r="B4958" s="1">
        <f t="shared" si="385"/>
        <v>6</v>
      </c>
      <c r="C4958" s="1">
        <f t="shared" si="386"/>
        <v>11744</v>
      </c>
      <c r="D4958" s="1">
        <f t="shared" si="387"/>
        <v>-1</v>
      </c>
      <c r="F4958" s="1">
        <f t="shared" si="388"/>
        <v>14912851.528459037</v>
      </c>
      <c r="H4958" s="5">
        <f t="shared" si="389"/>
        <v>0</v>
      </c>
    </row>
    <row r="4959" spans="1:8">
      <c r="A4959" s="3" t="s">
        <v>5003</v>
      </c>
      <c r="B4959" s="1">
        <f t="shared" si="385"/>
        <v>6</v>
      </c>
      <c r="C4959" s="1">
        <f t="shared" si="386"/>
        <v>11724</v>
      </c>
      <c r="D4959" s="1">
        <f t="shared" si="387"/>
        <v>-1</v>
      </c>
      <c r="F4959" s="1">
        <f t="shared" si="388"/>
        <v>14922391.376119431</v>
      </c>
      <c r="H4959" s="5">
        <f t="shared" si="389"/>
        <v>0</v>
      </c>
    </row>
    <row r="4960" spans="1:8">
      <c r="A4960" s="3" t="s">
        <v>5004</v>
      </c>
      <c r="B4960" s="1">
        <f t="shared" si="385"/>
        <v>6</v>
      </c>
      <c r="C4960" s="1">
        <f t="shared" si="386"/>
        <v>11704</v>
      </c>
      <c r="D4960" s="1">
        <f t="shared" si="387"/>
        <v>-1</v>
      </c>
      <c r="F4960" s="1">
        <f t="shared" si="388"/>
        <v>14931944.410073409</v>
      </c>
      <c r="H4960" s="5">
        <f t="shared" si="389"/>
        <v>0</v>
      </c>
    </row>
    <row r="4961" spans="1:8">
      <c r="A4961" s="3" t="s">
        <v>5005</v>
      </c>
      <c r="B4961" s="1">
        <f t="shared" si="385"/>
        <v>6</v>
      </c>
      <c r="C4961" s="1">
        <f t="shared" si="386"/>
        <v>11684</v>
      </c>
      <c r="D4961" s="1">
        <f t="shared" si="387"/>
        <v>-1</v>
      </c>
      <c r="F4961" s="1">
        <f t="shared" si="388"/>
        <v>14941510.671127267</v>
      </c>
      <c r="H4961" s="5">
        <f t="shared" si="389"/>
        <v>0</v>
      </c>
    </row>
    <row r="4962" spans="1:8">
      <c r="A4962" s="3" t="s">
        <v>5006</v>
      </c>
      <c r="B4962" s="1">
        <f t="shared" si="385"/>
        <v>6</v>
      </c>
      <c r="C4962" s="1">
        <f t="shared" si="386"/>
        <v>11664</v>
      </c>
      <c r="D4962" s="1">
        <f t="shared" si="387"/>
        <v>-1</v>
      </c>
      <c r="F4962" s="1">
        <f t="shared" si="388"/>
        <v>14951090.200283689</v>
      </c>
      <c r="H4962" s="5">
        <f t="shared" si="389"/>
        <v>0</v>
      </c>
    </row>
    <row r="4963" spans="1:8">
      <c r="A4963" s="3" t="s">
        <v>5007</v>
      </c>
      <c r="B4963" s="1">
        <f t="shared" si="385"/>
        <v>6</v>
      </c>
      <c r="C4963" s="1">
        <f t="shared" si="386"/>
        <v>11644</v>
      </c>
      <c r="D4963" s="1">
        <f t="shared" si="387"/>
        <v>-1</v>
      </c>
      <c r="F4963" s="1">
        <f t="shared" si="388"/>
        <v>14960683.03874304</v>
      </c>
      <c r="H4963" s="5">
        <f t="shared" si="389"/>
        <v>0</v>
      </c>
    </row>
    <row r="4964" spans="1:8">
      <c r="A4964" s="3" t="s">
        <v>5008</v>
      </c>
      <c r="B4964" s="1">
        <f t="shared" si="385"/>
        <v>6</v>
      </c>
      <c r="C4964" s="1">
        <f t="shared" si="386"/>
        <v>11624</v>
      </c>
      <c r="D4964" s="1">
        <f t="shared" si="387"/>
        <v>-1</v>
      </c>
      <c r="F4964" s="1">
        <f t="shared" si="388"/>
        <v>14970289.227904651</v>
      </c>
      <c r="H4964" s="5">
        <f t="shared" si="389"/>
        <v>0</v>
      </c>
    </row>
    <row r="4965" spans="1:8">
      <c r="A4965" s="3" t="s">
        <v>5009</v>
      </c>
      <c r="B4965" s="1">
        <f t="shared" si="385"/>
        <v>6</v>
      </c>
      <c r="C4965" s="1">
        <f t="shared" si="386"/>
        <v>11604</v>
      </c>
      <c r="D4965" s="1">
        <f t="shared" si="387"/>
        <v>-1</v>
      </c>
      <c r="F4965" s="1">
        <f t="shared" si="388"/>
        <v>14979908.809368139</v>
      </c>
      <c r="H4965" s="5">
        <f t="shared" si="389"/>
        <v>0</v>
      </c>
    </row>
    <row r="4966" spans="1:8">
      <c r="A4966" s="3" t="s">
        <v>5010</v>
      </c>
      <c r="B4966" s="1">
        <f t="shared" si="385"/>
        <v>6</v>
      </c>
      <c r="C4966" s="1">
        <f t="shared" si="386"/>
        <v>11584</v>
      </c>
      <c r="D4966" s="1">
        <f t="shared" si="387"/>
        <v>-1</v>
      </c>
      <c r="F4966" s="1">
        <f t="shared" si="388"/>
        <v>14989541.824934706</v>
      </c>
      <c r="H4966" s="5">
        <f t="shared" si="389"/>
        <v>0</v>
      </c>
    </row>
    <row r="4967" spans="1:8">
      <c r="A4967" s="3" t="s">
        <v>5011</v>
      </c>
      <c r="B4967" s="1">
        <f t="shared" si="385"/>
        <v>6</v>
      </c>
      <c r="C4967" s="1">
        <f t="shared" si="386"/>
        <v>11564</v>
      </c>
      <c r="D4967" s="1">
        <f t="shared" si="387"/>
        <v>-1</v>
      </c>
      <c r="F4967" s="1">
        <f t="shared" si="388"/>
        <v>14999188.316608481</v>
      </c>
      <c r="H4967" s="5">
        <f t="shared" si="389"/>
        <v>0</v>
      </c>
    </row>
    <row r="4968" spans="1:8">
      <c r="A4968" s="3" t="s">
        <v>5012</v>
      </c>
      <c r="B4968" s="1">
        <f t="shared" si="385"/>
        <v>6</v>
      </c>
      <c r="C4968" s="1">
        <f t="shared" si="386"/>
        <v>11544</v>
      </c>
      <c r="D4968" s="1">
        <f t="shared" si="387"/>
        <v>-1</v>
      </c>
      <c r="F4968" s="1">
        <f t="shared" si="388"/>
        <v>15008848.326597845</v>
      </c>
      <c r="H4968" s="5">
        <f t="shared" si="389"/>
        <v>0</v>
      </c>
    </row>
    <row r="4969" spans="1:8">
      <c r="A4969" s="3" t="s">
        <v>5013</v>
      </c>
      <c r="B4969" s="1">
        <f t="shared" si="385"/>
        <v>6</v>
      </c>
      <c r="C4969" s="1">
        <f t="shared" si="386"/>
        <v>11524</v>
      </c>
      <c r="D4969" s="1">
        <f t="shared" si="387"/>
        <v>-1</v>
      </c>
      <c r="F4969" s="1">
        <f t="shared" si="388"/>
        <v>15018521.897316799</v>
      </c>
      <c r="H4969" s="5">
        <f t="shared" si="389"/>
        <v>0</v>
      </c>
    </row>
    <row r="4970" spans="1:8">
      <c r="A4970" s="3" t="s">
        <v>5014</v>
      </c>
      <c r="B4970" s="1">
        <f t="shared" si="385"/>
        <v>6</v>
      </c>
      <c r="C4970" s="1">
        <f t="shared" si="386"/>
        <v>11504</v>
      </c>
      <c r="D4970" s="1">
        <f t="shared" si="387"/>
        <v>-1</v>
      </c>
      <c r="F4970" s="1">
        <f t="shared" si="388"/>
        <v>15028209.071386289</v>
      </c>
      <c r="H4970" s="5">
        <f t="shared" si="389"/>
        <v>0</v>
      </c>
    </row>
    <row r="4971" spans="1:8">
      <c r="A4971" s="3" t="s">
        <v>5015</v>
      </c>
      <c r="B4971" s="1">
        <f t="shared" si="385"/>
        <v>6</v>
      </c>
      <c r="C4971" s="1">
        <f t="shared" si="386"/>
        <v>11484</v>
      </c>
      <c r="D4971" s="1">
        <f t="shared" si="387"/>
        <v>-1</v>
      </c>
      <c r="F4971" s="1">
        <f t="shared" si="388"/>
        <v>15037909.891635615</v>
      </c>
      <c r="H4971" s="5">
        <f t="shared" si="389"/>
        <v>0</v>
      </c>
    </row>
    <row r="4972" spans="1:8">
      <c r="A4972" s="3" t="s">
        <v>5016</v>
      </c>
      <c r="B4972" s="1">
        <f t="shared" si="385"/>
        <v>6</v>
      </c>
      <c r="C4972" s="1">
        <f t="shared" si="386"/>
        <v>11464</v>
      </c>
      <c r="D4972" s="1">
        <f t="shared" si="387"/>
        <v>-1</v>
      </c>
      <c r="F4972" s="1">
        <f t="shared" si="388"/>
        <v>15047624.401103806</v>
      </c>
      <c r="H4972" s="5">
        <f t="shared" si="389"/>
        <v>0</v>
      </c>
    </row>
    <row r="4973" spans="1:8">
      <c r="A4973" s="3" t="s">
        <v>5017</v>
      </c>
      <c r="B4973" s="1">
        <f t="shared" si="385"/>
        <v>6</v>
      </c>
      <c r="C4973" s="1">
        <f t="shared" si="386"/>
        <v>11444</v>
      </c>
      <c r="D4973" s="1">
        <f t="shared" si="387"/>
        <v>-1</v>
      </c>
      <c r="F4973" s="1">
        <f t="shared" si="388"/>
        <v>15057352.643040996</v>
      </c>
      <c r="H4973" s="5">
        <f t="shared" si="389"/>
        <v>0</v>
      </c>
    </row>
    <row r="4974" spans="1:8">
      <c r="A4974" s="3" t="s">
        <v>5018</v>
      </c>
      <c r="B4974" s="1">
        <f t="shared" si="385"/>
        <v>6</v>
      </c>
      <c r="C4974" s="1">
        <f t="shared" si="386"/>
        <v>11424</v>
      </c>
      <c r="D4974" s="1">
        <f t="shared" si="387"/>
        <v>-1</v>
      </c>
      <c r="F4974" s="1">
        <f t="shared" si="388"/>
        <v>15067094.660909843</v>
      </c>
      <c r="H4974" s="5">
        <f t="shared" si="389"/>
        <v>0</v>
      </c>
    </row>
    <row r="4975" spans="1:8">
      <c r="A4975" s="3" t="s">
        <v>5019</v>
      </c>
      <c r="B4975" s="1">
        <f t="shared" si="385"/>
        <v>6</v>
      </c>
      <c r="C4975" s="1">
        <f t="shared" si="386"/>
        <v>11404</v>
      </c>
      <c r="D4975" s="1">
        <f t="shared" si="387"/>
        <v>-1</v>
      </c>
      <c r="F4975" s="1">
        <f t="shared" si="388"/>
        <v>15076850.498386959</v>
      </c>
      <c r="H4975" s="5">
        <f t="shared" si="389"/>
        <v>0</v>
      </c>
    </row>
    <row r="4976" spans="1:8">
      <c r="A4976" s="3" t="s">
        <v>5020</v>
      </c>
      <c r="B4976" s="1">
        <f t="shared" si="385"/>
        <v>6</v>
      </c>
      <c r="C4976" s="1">
        <f t="shared" si="386"/>
        <v>11384</v>
      </c>
      <c r="D4976" s="1">
        <f t="shared" si="387"/>
        <v>-1</v>
      </c>
      <c r="F4976" s="1">
        <f t="shared" si="388"/>
        <v>15086620.199364325</v>
      </c>
      <c r="H4976" s="5">
        <f t="shared" si="389"/>
        <v>0</v>
      </c>
    </row>
    <row r="4977" spans="1:8">
      <c r="A4977" s="3" t="s">
        <v>5021</v>
      </c>
      <c r="B4977" s="1">
        <f t="shared" si="385"/>
        <v>6</v>
      </c>
      <c r="C4977" s="1">
        <f t="shared" si="386"/>
        <v>11364</v>
      </c>
      <c r="D4977" s="1">
        <f t="shared" si="387"/>
        <v>-1</v>
      </c>
      <c r="F4977" s="1">
        <f t="shared" si="388"/>
        <v>15096403.807950724</v>
      </c>
      <c r="H4977" s="5">
        <f t="shared" si="389"/>
        <v>0</v>
      </c>
    </row>
    <row r="4978" spans="1:8">
      <c r="A4978" s="3" t="s">
        <v>5022</v>
      </c>
      <c r="B4978" s="1">
        <f t="shared" si="385"/>
        <v>6</v>
      </c>
      <c r="C4978" s="1">
        <f t="shared" si="386"/>
        <v>11344</v>
      </c>
      <c r="D4978" s="1">
        <f t="shared" si="387"/>
        <v>-1</v>
      </c>
      <c r="F4978" s="1">
        <f t="shared" si="388"/>
        <v>15106201.368473226</v>
      </c>
      <c r="H4978" s="5">
        <f t="shared" si="389"/>
        <v>0</v>
      </c>
    </row>
    <row r="4979" spans="1:8">
      <c r="A4979" s="3" t="s">
        <v>5023</v>
      </c>
      <c r="B4979" s="1">
        <f t="shared" si="385"/>
        <v>6</v>
      </c>
      <c r="C4979" s="1">
        <f t="shared" si="386"/>
        <v>11324</v>
      </c>
      <c r="D4979" s="1">
        <f t="shared" si="387"/>
        <v>-1</v>
      </c>
      <c r="F4979" s="1">
        <f t="shared" si="388"/>
        <v>15116012.925478635</v>
      </c>
      <c r="H4979" s="5">
        <f t="shared" si="389"/>
        <v>0</v>
      </c>
    </row>
    <row r="4980" spans="1:8">
      <c r="A4980" s="3" t="s">
        <v>5024</v>
      </c>
      <c r="B4980" s="1">
        <f t="shared" si="385"/>
        <v>6</v>
      </c>
      <c r="C4980" s="1">
        <f t="shared" si="386"/>
        <v>11304</v>
      </c>
      <c r="D4980" s="1">
        <f t="shared" si="387"/>
        <v>-1</v>
      </c>
      <c r="F4980" s="1">
        <f t="shared" si="388"/>
        <v>15125838.523734964</v>
      </c>
      <c r="H4980" s="5">
        <f t="shared" si="389"/>
        <v>0</v>
      </c>
    </row>
    <row r="4981" spans="1:8">
      <c r="A4981" s="3" t="s">
        <v>5025</v>
      </c>
      <c r="B4981" s="1">
        <f t="shared" si="385"/>
        <v>6</v>
      </c>
      <c r="C4981" s="1">
        <f t="shared" si="386"/>
        <v>11284</v>
      </c>
      <c r="D4981" s="1">
        <f t="shared" si="387"/>
        <v>-1</v>
      </c>
      <c r="F4981" s="1">
        <f t="shared" si="388"/>
        <v>15135678.208232945</v>
      </c>
      <c r="H4981" s="5">
        <f t="shared" si="389"/>
        <v>0</v>
      </c>
    </row>
    <row r="4982" spans="1:8">
      <c r="A4982" s="3" t="s">
        <v>5026</v>
      </c>
      <c r="B4982" s="1">
        <f t="shared" si="385"/>
        <v>6</v>
      </c>
      <c r="C4982" s="1">
        <f t="shared" si="386"/>
        <v>11264</v>
      </c>
      <c r="D4982" s="1">
        <f t="shared" si="387"/>
        <v>-1</v>
      </c>
      <c r="F4982" s="1">
        <f t="shared" si="388"/>
        <v>15145532.024187516</v>
      </c>
      <c r="H4982" s="5">
        <f t="shared" si="389"/>
        <v>0</v>
      </c>
    </row>
    <row r="4983" spans="1:8">
      <c r="A4983" s="3" t="s">
        <v>5027</v>
      </c>
      <c r="B4983" s="1">
        <f t="shared" si="385"/>
        <v>6</v>
      </c>
      <c r="C4983" s="1">
        <f t="shared" si="386"/>
        <v>11244</v>
      </c>
      <c r="D4983" s="1">
        <f t="shared" si="387"/>
        <v>-1</v>
      </c>
      <c r="F4983" s="1">
        <f t="shared" si="388"/>
        <v>15155400.017039359</v>
      </c>
      <c r="H4983" s="5">
        <f t="shared" si="389"/>
        <v>0</v>
      </c>
    </row>
    <row r="4984" spans="1:8">
      <c r="A4984" s="3" t="s">
        <v>5028</v>
      </c>
      <c r="B4984" s="1">
        <f t="shared" si="385"/>
        <v>6</v>
      </c>
      <c r="C4984" s="1">
        <f t="shared" si="386"/>
        <v>11224</v>
      </c>
      <c r="D4984" s="1">
        <f t="shared" si="387"/>
        <v>-1</v>
      </c>
      <c r="F4984" s="1">
        <f t="shared" si="388"/>
        <v>15165282.232456405</v>
      </c>
      <c r="H4984" s="5">
        <f t="shared" si="389"/>
        <v>0</v>
      </c>
    </row>
    <row r="4985" spans="1:8">
      <c r="A4985" s="3" t="s">
        <v>5029</v>
      </c>
      <c r="B4985" s="1">
        <f t="shared" si="385"/>
        <v>6</v>
      </c>
      <c r="C4985" s="1">
        <f t="shared" si="386"/>
        <v>11204</v>
      </c>
      <c r="D4985" s="1">
        <f t="shared" si="387"/>
        <v>-1</v>
      </c>
      <c r="F4985" s="1">
        <f t="shared" si="388"/>
        <v>15175178.716335395</v>
      </c>
      <c r="H4985" s="5">
        <f t="shared" si="389"/>
        <v>0</v>
      </c>
    </row>
    <row r="4986" spans="1:8">
      <c r="A4986" s="3" t="s">
        <v>5030</v>
      </c>
      <c r="B4986" s="1">
        <f t="shared" si="385"/>
        <v>6</v>
      </c>
      <c r="C4986" s="1">
        <f t="shared" si="386"/>
        <v>11184</v>
      </c>
      <c r="D4986" s="1">
        <f t="shared" si="387"/>
        <v>-1</v>
      </c>
      <c r="F4986" s="1">
        <f t="shared" si="388"/>
        <v>15185089.514803436</v>
      </c>
      <c r="H4986" s="5">
        <f t="shared" si="389"/>
        <v>0</v>
      </c>
    </row>
    <row r="4987" spans="1:8">
      <c r="A4987" s="3" t="s">
        <v>5031</v>
      </c>
      <c r="B4987" s="1">
        <f t="shared" si="385"/>
        <v>6</v>
      </c>
      <c r="C4987" s="1">
        <f t="shared" si="386"/>
        <v>11164</v>
      </c>
      <c r="D4987" s="1">
        <f t="shared" si="387"/>
        <v>-1</v>
      </c>
      <c r="F4987" s="1">
        <f t="shared" si="388"/>
        <v>15195014.674219571</v>
      </c>
      <c r="H4987" s="5">
        <f t="shared" si="389"/>
        <v>0</v>
      </c>
    </row>
    <row r="4988" spans="1:8">
      <c r="A4988" s="3" t="s">
        <v>5032</v>
      </c>
      <c r="B4988" s="1">
        <f t="shared" si="385"/>
        <v>6</v>
      </c>
      <c r="C4988" s="1">
        <f t="shared" si="386"/>
        <v>11144</v>
      </c>
      <c r="D4988" s="1">
        <f t="shared" si="387"/>
        <v>-1</v>
      </c>
      <c r="F4988" s="1">
        <f t="shared" si="388"/>
        <v>15204954.241176359</v>
      </c>
      <c r="H4988" s="5">
        <f t="shared" si="389"/>
        <v>0</v>
      </c>
    </row>
    <row r="4989" spans="1:8">
      <c r="A4989" s="3" t="s">
        <v>5033</v>
      </c>
      <c r="B4989" s="1">
        <f t="shared" si="385"/>
        <v>6</v>
      </c>
      <c r="C4989" s="1">
        <f t="shared" si="386"/>
        <v>11124</v>
      </c>
      <c r="D4989" s="1">
        <f t="shared" si="387"/>
        <v>-1</v>
      </c>
      <c r="F4989" s="1">
        <f t="shared" si="388"/>
        <v>15214908.262501474</v>
      </c>
      <c r="H4989" s="5">
        <f t="shared" si="389"/>
        <v>0</v>
      </c>
    </row>
    <row r="4990" spans="1:8">
      <c r="A4990" s="3" t="s">
        <v>5034</v>
      </c>
      <c r="B4990" s="1">
        <f t="shared" si="385"/>
        <v>6</v>
      </c>
      <c r="C4990" s="1">
        <f t="shared" si="386"/>
        <v>11104</v>
      </c>
      <c r="D4990" s="1">
        <f t="shared" si="387"/>
        <v>-1</v>
      </c>
      <c r="F4990" s="1">
        <f t="shared" si="388"/>
        <v>15224876.785259321</v>
      </c>
      <c r="H4990" s="5">
        <f t="shared" si="389"/>
        <v>0</v>
      </c>
    </row>
    <row r="4991" spans="1:8">
      <c r="A4991" s="3" t="s">
        <v>5035</v>
      </c>
      <c r="B4991" s="1">
        <f t="shared" si="385"/>
        <v>6</v>
      </c>
      <c r="C4991" s="1">
        <f t="shared" si="386"/>
        <v>11084</v>
      </c>
      <c r="D4991" s="1">
        <f t="shared" si="387"/>
        <v>-1</v>
      </c>
      <c r="F4991" s="1">
        <f t="shared" si="388"/>
        <v>15234859.856752658</v>
      </c>
      <c r="H4991" s="5">
        <f t="shared" si="389"/>
        <v>0</v>
      </c>
    </row>
    <row r="4992" spans="1:8">
      <c r="A4992" s="3" t="s">
        <v>5036</v>
      </c>
      <c r="B4992" s="1">
        <f t="shared" si="385"/>
        <v>6</v>
      </c>
      <c r="C4992" s="1">
        <f t="shared" si="386"/>
        <v>11064</v>
      </c>
      <c r="D4992" s="1">
        <f t="shared" si="387"/>
        <v>-1</v>
      </c>
      <c r="F4992" s="1">
        <f t="shared" si="388"/>
        <v>15244857.524524232</v>
      </c>
      <c r="H4992" s="5">
        <f t="shared" si="389"/>
        <v>0</v>
      </c>
    </row>
    <row r="4993" spans="1:8">
      <c r="A4993" s="3" t="s">
        <v>5037</v>
      </c>
      <c r="B4993" s="1">
        <f t="shared" si="385"/>
        <v>6</v>
      </c>
      <c r="C4993" s="1">
        <f t="shared" si="386"/>
        <v>11044</v>
      </c>
      <c r="D4993" s="1">
        <f t="shared" si="387"/>
        <v>-1</v>
      </c>
      <c r="F4993" s="1">
        <f t="shared" si="388"/>
        <v>15254869.836358435</v>
      </c>
      <c r="H4993" s="5">
        <f t="shared" si="389"/>
        <v>0</v>
      </c>
    </row>
    <row r="4994" spans="1:8">
      <c r="A4994" s="3" t="s">
        <v>5038</v>
      </c>
      <c r="B4994" s="1">
        <f t="shared" si="385"/>
        <v>6</v>
      </c>
      <c r="C4994" s="1">
        <f t="shared" si="386"/>
        <v>11024</v>
      </c>
      <c r="D4994" s="1">
        <f t="shared" si="387"/>
        <v>-1</v>
      </c>
      <c r="F4994" s="1">
        <f t="shared" si="388"/>
        <v>15264896.840282984</v>
      </c>
      <c r="H4994" s="5">
        <f t="shared" si="389"/>
        <v>0</v>
      </c>
    </row>
    <row r="4995" spans="1:8">
      <c r="A4995" s="3" t="s">
        <v>5039</v>
      </c>
      <c r="B4995" s="1">
        <f t="shared" si="385"/>
        <v>6</v>
      </c>
      <c r="C4995" s="1">
        <f t="shared" si="386"/>
        <v>11004</v>
      </c>
      <c r="D4995" s="1">
        <f t="shared" si="387"/>
        <v>-1</v>
      </c>
      <c r="F4995" s="1">
        <f t="shared" si="388"/>
        <v>15274938.584570589</v>
      </c>
      <c r="H4995" s="5">
        <f t="shared" si="389"/>
        <v>0</v>
      </c>
    </row>
    <row r="4996" spans="1:8">
      <c r="A4996" s="3" t="s">
        <v>5040</v>
      </c>
      <c r="B4996" s="1">
        <f t="shared" ref="B4996:B5059" si="390">IF(ISERROR(SEARCH(" ",A4996)), 0, SEARCH(" ",A4996))</f>
        <v>6</v>
      </c>
      <c r="C4996" s="1">
        <f t="shared" ref="C4996:C5059" si="391">IF(0=B4996,-1,LEFT(A4996,B4996-1)+0)</f>
        <v>10984</v>
      </c>
      <c r="D4996" s="1">
        <f t="shared" ref="D4996:D5059" si="392">IF(B4996=0,-1,RIGHT(A4996,LEN(A4996)-B4996)+0)</f>
        <v>-1</v>
      </c>
      <c r="F4996" s="1">
        <f t="shared" ref="F4996:F5059" si="393">IF(C4996&lt;0,443300000,44330*(1-POWER(C4996/$A$1,1/5.255))*1000)</f>
        <v>15284995.117740657</v>
      </c>
      <c r="H4996" s="5">
        <f t="shared" ref="H4996:H5059" si="394">IF(D4996&gt;0,ABS((F4996-D4996)/D4996),0)</f>
        <v>0</v>
      </c>
    </row>
    <row r="4997" spans="1:8">
      <c r="A4997" s="3" t="s">
        <v>5041</v>
      </c>
      <c r="B4997" s="1">
        <f t="shared" si="390"/>
        <v>6</v>
      </c>
      <c r="C4997" s="1">
        <f t="shared" si="391"/>
        <v>10964</v>
      </c>
      <c r="D4997" s="1">
        <f t="shared" si="392"/>
        <v>-1</v>
      </c>
      <c r="F4997" s="1">
        <f t="shared" si="393"/>
        <v>15295066.488560991</v>
      </c>
      <c r="H4997" s="5">
        <f t="shared" si="394"/>
        <v>0</v>
      </c>
    </row>
    <row r="4998" spans="1:8">
      <c r="A4998" s="3" t="s">
        <v>5042</v>
      </c>
      <c r="B4998" s="1">
        <f t="shared" si="390"/>
        <v>6</v>
      </c>
      <c r="C4998" s="1">
        <f t="shared" si="391"/>
        <v>10944</v>
      </c>
      <c r="D4998" s="1">
        <f t="shared" si="392"/>
        <v>-1</v>
      </c>
      <c r="F4998" s="1">
        <f t="shared" si="393"/>
        <v>15305152.746049555</v>
      </c>
      <c r="H4998" s="5">
        <f t="shared" si="394"/>
        <v>0</v>
      </c>
    </row>
    <row r="4999" spans="1:8">
      <c r="A4999" s="3" t="s">
        <v>5043</v>
      </c>
      <c r="B4999" s="1">
        <f t="shared" si="390"/>
        <v>6</v>
      </c>
      <c r="C4999" s="1">
        <f t="shared" si="391"/>
        <v>10924</v>
      </c>
      <c r="D4999" s="1">
        <f t="shared" si="392"/>
        <v>-1</v>
      </c>
      <c r="F4999" s="1">
        <f t="shared" si="393"/>
        <v>15315253.939476175</v>
      </c>
      <c r="H4999" s="5">
        <f t="shared" si="394"/>
        <v>0</v>
      </c>
    </row>
    <row r="5000" spans="1:8">
      <c r="A5000" s="3" t="s">
        <v>5044</v>
      </c>
      <c r="B5000" s="1">
        <f t="shared" si="390"/>
        <v>6</v>
      </c>
      <c r="C5000" s="1">
        <f t="shared" si="391"/>
        <v>10904</v>
      </c>
      <c r="D5000" s="1">
        <f t="shared" si="392"/>
        <v>-1</v>
      </c>
      <c r="F5000" s="1">
        <f t="shared" si="393"/>
        <v>15325370.118364315</v>
      </c>
      <c r="H5000" s="5">
        <f t="shared" si="394"/>
        <v>0</v>
      </c>
    </row>
    <row r="5001" spans="1:8">
      <c r="A5001" s="3" t="s">
        <v>5045</v>
      </c>
      <c r="B5001" s="1">
        <f t="shared" si="390"/>
        <v>6</v>
      </c>
      <c r="C5001" s="1">
        <f t="shared" si="391"/>
        <v>10884</v>
      </c>
      <c r="D5001" s="1">
        <f t="shared" si="392"/>
        <v>-1</v>
      </c>
      <c r="F5001" s="1">
        <f t="shared" si="393"/>
        <v>15335501.332492853</v>
      </c>
      <c r="H5001" s="5">
        <f t="shared" si="394"/>
        <v>0</v>
      </c>
    </row>
    <row r="5002" spans="1:8">
      <c r="A5002" s="3" t="s">
        <v>5046</v>
      </c>
      <c r="B5002" s="1">
        <f t="shared" si="390"/>
        <v>6</v>
      </c>
      <c r="C5002" s="1">
        <f t="shared" si="391"/>
        <v>10864</v>
      </c>
      <c r="D5002" s="1">
        <f t="shared" si="392"/>
        <v>-1</v>
      </c>
      <c r="F5002" s="1">
        <f t="shared" si="393"/>
        <v>15345647.631897867</v>
      </c>
      <c r="H5002" s="5">
        <f t="shared" si="394"/>
        <v>0</v>
      </c>
    </row>
    <row r="5003" spans="1:8">
      <c r="A5003" s="3" t="s">
        <v>5047</v>
      </c>
      <c r="B5003" s="1">
        <f t="shared" si="390"/>
        <v>6</v>
      </c>
      <c r="C5003" s="1">
        <f t="shared" si="391"/>
        <v>10844</v>
      </c>
      <c r="D5003" s="1">
        <f t="shared" si="392"/>
        <v>-1</v>
      </c>
      <c r="F5003" s="1">
        <f t="shared" si="393"/>
        <v>15355809.066874437</v>
      </c>
      <c r="H5003" s="5">
        <f t="shared" si="394"/>
        <v>0</v>
      </c>
    </row>
    <row r="5004" spans="1:8">
      <c r="A5004" s="3" t="s">
        <v>5048</v>
      </c>
      <c r="B5004" s="1">
        <f t="shared" si="390"/>
        <v>6</v>
      </c>
      <c r="C5004" s="1">
        <f t="shared" si="391"/>
        <v>10824</v>
      </c>
      <c r="D5004" s="1">
        <f t="shared" si="392"/>
        <v>-1</v>
      </c>
      <c r="F5004" s="1">
        <f t="shared" si="393"/>
        <v>15365985.68797848</v>
      </c>
      <c r="H5004" s="5">
        <f t="shared" si="394"/>
        <v>0</v>
      </c>
    </row>
    <row r="5005" spans="1:8">
      <c r="A5005" s="3" t="s">
        <v>5049</v>
      </c>
      <c r="B5005" s="1">
        <f t="shared" si="390"/>
        <v>6</v>
      </c>
      <c r="C5005" s="1">
        <f t="shared" si="391"/>
        <v>10804</v>
      </c>
      <c r="D5005" s="1">
        <f t="shared" si="392"/>
        <v>-1</v>
      </c>
      <c r="F5005" s="1">
        <f t="shared" si="393"/>
        <v>15376177.546028554</v>
      </c>
      <c r="H5005" s="5">
        <f t="shared" si="394"/>
        <v>0</v>
      </c>
    </row>
    <row r="5006" spans="1:8">
      <c r="A5006" s="3" t="s">
        <v>5050</v>
      </c>
      <c r="B5006" s="1">
        <f t="shared" si="390"/>
        <v>6</v>
      </c>
      <c r="C5006" s="1">
        <f t="shared" si="391"/>
        <v>10784</v>
      </c>
      <c r="D5006" s="1">
        <f t="shared" si="392"/>
        <v>-1</v>
      </c>
      <c r="F5006" s="1">
        <f t="shared" si="393"/>
        <v>15386384.692107763</v>
      </c>
      <c r="H5006" s="5">
        <f t="shared" si="394"/>
        <v>0</v>
      </c>
    </row>
    <row r="5007" spans="1:8">
      <c r="A5007" s="3" t="s">
        <v>5051</v>
      </c>
      <c r="B5007" s="1">
        <f t="shared" si="390"/>
        <v>6</v>
      </c>
      <c r="C5007" s="1">
        <f t="shared" si="391"/>
        <v>10764</v>
      </c>
      <c r="D5007" s="1">
        <f t="shared" si="392"/>
        <v>-1</v>
      </c>
      <c r="F5007" s="1">
        <f t="shared" si="393"/>
        <v>15396607.177565578</v>
      </c>
      <c r="H5007" s="5">
        <f t="shared" si="394"/>
        <v>0</v>
      </c>
    </row>
    <row r="5008" spans="1:8">
      <c r="A5008" s="3" t="s">
        <v>5052</v>
      </c>
      <c r="B5008" s="1">
        <f t="shared" si="390"/>
        <v>6</v>
      </c>
      <c r="C5008" s="1">
        <f t="shared" si="391"/>
        <v>10744</v>
      </c>
      <c r="D5008" s="1">
        <f t="shared" si="392"/>
        <v>-1</v>
      </c>
      <c r="F5008" s="1">
        <f t="shared" si="393"/>
        <v>15406845.054019758</v>
      </c>
      <c r="H5008" s="5">
        <f t="shared" si="394"/>
        <v>0</v>
      </c>
    </row>
    <row r="5009" spans="1:8">
      <c r="A5009" s="3" t="s">
        <v>5053</v>
      </c>
      <c r="B5009" s="1">
        <f t="shared" si="390"/>
        <v>6</v>
      </c>
      <c r="C5009" s="1">
        <f t="shared" si="391"/>
        <v>10724</v>
      </c>
      <c r="D5009" s="1">
        <f t="shared" si="392"/>
        <v>-1</v>
      </c>
      <c r="F5009" s="1">
        <f t="shared" si="393"/>
        <v>15417098.373358235</v>
      </c>
      <c r="H5009" s="5">
        <f t="shared" si="394"/>
        <v>0</v>
      </c>
    </row>
    <row r="5010" spans="1:8">
      <c r="A5010" s="3" t="s">
        <v>5054</v>
      </c>
      <c r="B5010" s="1">
        <f t="shared" si="390"/>
        <v>6</v>
      </c>
      <c r="C5010" s="1">
        <f t="shared" si="391"/>
        <v>10704</v>
      </c>
      <c r="D5010" s="1">
        <f t="shared" si="392"/>
        <v>-1</v>
      </c>
      <c r="F5010" s="1">
        <f t="shared" si="393"/>
        <v>15427367.187741039</v>
      </c>
      <c r="H5010" s="5">
        <f t="shared" si="394"/>
        <v>0</v>
      </c>
    </row>
    <row r="5011" spans="1:8">
      <c r="A5011" s="3" t="s">
        <v>5055</v>
      </c>
      <c r="B5011" s="1">
        <f t="shared" si="390"/>
        <v>6</v>
      </c>
      <c r="C5011" s="1">
        <f t="shared" si="391"/>
        <v>10684</v>
      </c>
      <c r="D5011" s="1">
        <f t="shared" si="392"/>
        <v>-1</v>
      </c>
      <c r="F5011" s="1">
        <f t="shared" si="393"/>
        <v>15437651.549602238</v>
      </c>
      <c r="H5011" s="5">
        <f t="shared" si="394"/>
        <v>0</v>
      </c>
    </row>
    <row r="5012" spans="1:8">
      <c r="A5012" s="3" t="s">
        <v>5056</v>
      </c>
      <c r="B5012" s="1">
        <f t="shared" si="390"/>
        <v>6</v>
      </c>
      <c r="C5012" s="1">
        <f t="shared" si="391"/>
        <v>10664</v>
      </c>
      <c r="D5012" s="1">
        <f t="shared" si="392"/>
        <v>-1</v>
      </c>
      <c r="F5012" s="1">
        <f t="shared" si="393"/>
        <v>15447951.511651915</v>
      </c>
      <c r="H5012" s="5">
        <f t="shared" si="394"/>
        <v>0</v>
      </c>
    </row>
    <row r="5013" spans="1:8">
      <c r="A5013" s="3" t="s">
        <v>5057</v>
      </c>
      <c r="B5013" s="1">
        <f t="shared" si="390"/>
        <v>6</v>
      </c>
      <c r="C5013" s="1">
        <f t="shared" si="391"/>
        <v>10644</v>
      </c>
      <c r="D5013" s="1">
        <f t="shared" si="392"/>
        <v>-1</v>
      </c>
      <c r="F5013" s="1">
        <f t="shared" si="393"/>
        <v>15458267.126878085</v>
      </c>
      <c r="H5013" s="5">
        <f t="shared" si="394"/>
        <v>0</v>
      </c>
    </row>
    <row r="5014" spans="1:8">
      <c r="A5014" s="3" t="s">
        <v>5058</v>
      </c>
      <c r="B5014" s="1">
        <f t="shared" si="390"/>
        <v>6</v>
      </c>
      <c r="C5014" s="1">
        <f t="shared" si="391"/>
        <v>10624</v>
      </c>
      <c r="D5014" s="1">
        <f t="shared" si="392"/>
        <v>-1</v>
      </c>
      <c r="F5014" s="1">
        <f t="shared" si="393"/>
        <v>15468598.448548751</v>
      </c>
      <c r="H5014" s="5">
        <f t="shared" si="394"/>
        <v>0</v>
      </c>
    </row>
    <row r="5015" spans="1:8">
      <c r="A5015" s="3" t="s">
        <v>5059</v>
      </c>
      <c r="B5015" s="1">
        <f t="shared" si="390"/>
        <v>6</v>
      </c>
      <c r="C5015" s="1">
        <f t="shared" si="391"/>
        <v>10604</v>
      </c>
      <c r="D5015" s="1">
        <f t="shared" si="392"/>
        <v>-1</v>
      </c>
      <c r="F5015" s="1">
        <f t="shared" si="393"/>
        <v>15478945.53021387</v>
      </c>
      <c r="H5015" s="5">
        <f t="shared" si="394"/>
        <v>0</v>
      </c>
    </row>
    <row r="5016" spans="1:8">
      <c r="A5016" s="3" t="s">
        <v>5060</v>
      </c>
      <c r="B5016" s="1">
        <f t="shared" si="390"/>
        <v>6</v>
      </c>
      <c r="C5016" s="1">
        <f t="shared" si="391"/>
        <v>10584</v>
      </c>
      <c r="D5016" s="1">
        <f t="shared" si="392"/>
        <v>-1</v>
      </c>
      <c r="F5016" s="1">
        <f t="shared" si="393"/>
        <v>15489308.425707407</v>
      </c>
      <c r="H5016" s="5">
        <f t="shared" si="394"/>
        <v>0</v>
      </c>
    </row>
    <row r="5017" spans="1:8">
      <c r="A5017" s="3" t="s">
        <v>5061</v>
      </c>
      <c r="B5017" s="1">
        <f t="shared" si="390"/>
        <v>6</v>
      </c>
      <c r="C5017" s="1">
        <f t="shared" si="391"/>
        <v>10564</v>
      </c>
      <c r="D5017" s="1">
        <f t="shared" si="392"/>
        <v>-1</v>
      </c>
      <c r="F5017" s="1">
        <f t="shared" si="393"/>
        <v>15499687.189149359</v>
      </c>
      <c r="H5017" s="5">
        <f t="shared" si="394"/>
        <v>0</v>
      </c>
    </row>
    <row r="5018" spans="1:8">
      <c r="A5018" s="3" t="s">
        <v>5062</v>
      </c>
      <c r="B5018" s="1">
        <f t="shared" si="390"/>
        <v>6</v>
      </c>
      <c r="C5018" s="1">
        <f t="shared" si="391"/>
        <v>10544</v>
      </c>
      <c r="D5018" s="1">
        <f t="shared" si="392"/>
        <v>-1</v>
      </c>
      <c r="F5018" s="1">
        <f t="shared" si="393"/>
        <v>15510081.874947831</v>
      </c>
      <c r="H5018" s="5">
        <f t="shared" si="394"/>
        <v>0</v>
      </c>
    </row>
    <row r="5019" spans="1:8">
      <c r="A5019" s="3" t="s">
        <v>5063</v>
      </c>
      <c r="B5019" s="1">
        <f t="shared" si="390"/>
        <v>6</v>
      </c>
      <c r="C5019" s="1">
        <f t="shared" si="391"/>
        <v>10524</v>
      </c>
      <c r="D5019" s="1">
        <f t="shared" si="392"/>
        <v>-1</v>
      </c>
      <c r="F5019" s="1">
        <f t="shared" si="393"/>
        <v>15520492.537801119</v>
      </c>
      <c r="H5019" s="5">
        <f t="shared" si="394"/>
        <v>0</v>
      </c>
    </row>
    <row r="5020" spans="1:8">
      <c r="A5020" s="3" t="s">
        <v>5064</v>
      </c>
      <c r="B5020" s="1">
        <f t="shared" si="390"/>
        <v>6</v>
      </c>
      <c r="C5020" s="1">
        <f t="shared" si="391"/>
        <v>10504</v>
      </c>
      <c r="D5020" s="1">
        <f t="shared" si="392"/>
        <v>-1</v>
      </c>
      <c r="F5020" s="1">
        <f t="shared" si="393"/>
        <v>15530919.232699815</v>
      </c>
      <c r="H5020" s="5">
        <f t="shared" si="394"/>
        <v>0</v>
      </c>
    </row>
    <row r="5021" spans="1:8">
      <c r="A5021" s="3" t="s">
        <v>5065</v>
      </c>
      <c r="B5021" s="1">
        <f t="shared" si="390"/>
        <v>6</v>
      </c>
      <c r="C5021" s="1">
        <f t="shared" si="391"/>
        <v>10484</v>
      </c>
      <c r="D5021" s="1">
        <f t="shared" si="392"/>
        <v>-1</v>
      </c>
      <c r="F5021" s="1">
        <f t="shared" si="393"/>
        <v>15541362.014928931</v>
      </c>
      <c r="H5021" s="5">
        <f t="shared" si="394"/>
        <v>0</v>
      </c>
    </row>
    <row r="5022" spans="1:8">
      <c r="A5022" s="3" t="s">
        <v>5066</v>
      </c>
      <c r="B5022" s="1">
        <f t="shared" si="390"/>
        <v>6</v>
      </c>
      <c r="C5022" s="1">
        <f t="shared" si="391"/>
        <v>10464</v>
      </c>
      <c r="D5022" s="1">
        <f t="shared" si="392"/>
        <v>-1</v>
      </c>
      <c r="F5022" s="1">
        <f t="shared" si="393"/>
        <v>15551820.940070024</v>
      </c>
      <c r="H5022" s="5">
        <f t="shared" si="394"/>
        <v>0</v>
      </c>
    </row>
    <row r="5023" spans="1:8">
      <c r="A5023" s="3" t="s">
        <v>5067</v>
      </c>
      <c r="B5023" s="1">
        <f t="shared" si="390"/>
        <v>6</v>
      </c>
      <c r="C5023" s="1">
        <f t="shared" si="391"/>
        <v>10444</v>
      </c>
      <c r="D5023" s="1">
        <f t="shared" si="392"/>
        <v>-1</v>
      </c>
      <c r="F5023" s="1">
        <f t="shared" si="393"/>
        <v>15562296.064003374</v>
      </c>
      <c r="H5023" s="5">
        <f t="shared" si="394"/>
        <v>0</v>
      </c>
    </row>
    <row r="5024" spans="1:8">
      <c r="A5024" s="3" t="s">
        <v>5068</v>
      </c>
      <c r="B5024" s="1">
        <f t="shared" si="390"/>
        <v>6</v>
      </c>
      <c r="C5024" s="1">
        <f t="shared" si="391"/>
        <v>10424</v>
      </c>
      <c r="D5024" s="1">
        <f t="shared" si="392"/>
        <v>-1</v>
      </c>
      <c r="F5024" s="1">
        <f t="shared" si="393"/>
        <v>15572787.442910155</v>
      </c>
      <c r="H5024" s="5">
        <f t="shared" si="394"/>
        <v>0</v>
      </c>
    </row>
    <row r="5025" spans="1:8">
      <c r="A5025" s="3" t="s">
        <v>5069</v>
      </c>
      <c r="B5025" s="1">
        <f t="shared" si="390"/>
        <v>6</v>
      </c>
      <c r="C5025" s="1">
        <f t="shared" si="391"/>
        <v>10404</v>
      </c>
      <c r="D5025" s="1">
        <f t="shared" si="392"/>
        <v>-1</v>
      </c>
      <c r="F5025" s="1">
        <f t="shared" si="393"/>
        <v>15583295.133274652</v>
      </c>
      <c r="H5025" s="5">
        <f t="shared" si="394"/>
        <v>0</v>
      </c>
    </row>
    <row r="5026" spans="1:8">
      <c r="A5026" s="3" t="s">
        <v>5070</v>
      </c>
      <c r="B5026" s="1">
        <f t="shared" si="390"/>
        <v>6</v>
      </c>
      <c r="C5026" s="1">
        <f t="shared" si="391"/>
        <v>10384</v>
      </c>
      <c r="D5026" s="1">
        <f t="shared" si="392"/>
        <v>-1</v>
      </c>
      <c r="F5026" s="1">
        <f t="shared" si="393"/>
        <v>15593819.19188646</v>
      </c>
      <c r="H5026" s="5">
        <f t="shared" si="394"/>
        <v>0</v>
      </c>
    </row>
    <row r="5027" spans="1:8">
      <c r="A5027" s="3" t="s">
        <v>5071</v>
      </c>
      <c r="B5027" s="1">
        <f t="shared" si="390"/>
        <v>6</v>
      </c>
      <c r="C5027" s="1">
        <f t="shared" si="391"/>
        <v>10364</v>
      </c>
      <c r="D5027" s="1">
        <f t="shared" si="392"/>
        <v>-1</v>
      </c>
      <c r="F5027" s="1">
        <f t="shared" si="393"/>
        <v>15604359.675842736</v>
      </c>
      <c r="H5027" s="5">
        <f t="shared" si="394"/>
        <v>0</v>
      </c>
    </row>
    <row r="5028" spans="1:8">
      <c r="A5028" s="3" t="s">
        <v>5072</v>
      </c>
      <c r="B5028" s="1">
        <f t="shared" si="390"/>
        <v>6</v>
      </c>
      <c r="C5028" s="1">
        <f t="shared" si="391"/>
        <v>10344</v>
      </c>
      <c r="D5028" s="1">
        <f t="shared" si="392"/>
        <v>-1</v>
      </c>
      <c r="F5028" s="1">
        <f t="shared" si="393"/>
        <v>15614916.642550476</v>
      </c>
      <c r="H5028" s="5">
        <f t="shared" si="394"/>
        <v>0</v>
      </c>
    </row>
    <row r="5029" spans="1:8">
      <c r="A5029" s="3" t="s">
        <v>5073</v>
      </c>
      <c r="B5029" s="1">
        <f t="shared" si="390"/>
        <v>6</v>
      </c>
      <c r="C5029" s="1">
        <f t="shared" si="391"/>
        <v>10324</v>
      </c>
      <c r="D5029" s="1">
        <f t="shared" si="392"/>
        <v>-1</v>
      </c>
      <c r="F5029" s="1">
        <f t="shared" si="393"/>
        <v>15625490.149728769</v>
      </c>
      <c r="H5029" s="5">
        <f t="shared" si="394"/>
        <v>0</v>
      </c>
    </row>
    <row r="5030" spans="1:8">
      <c r="A5030" s="3" t="s">
        <v>5074</v>
      </c>
      <c r="B5030" s="1">
        <f t="shared" si="390"/>
        <v>6</v>
      </c>
      <c r="C5030" s="1">
        <f t="shared" si="391"/>
        <v>10304</v>
      </c>
      <c r="D5030" s="1">
        <f t="shared" si="392"/>
        <v>-1</v>
      </c>
      <c r="F5030" s="1">
        <f t="shared" si="393"/>
        <v>15636080.255411133</v>
      </c>
      <c r="H5030" s="5">
        <f t="shared" si="394"/>
        <v>0</v>
      </c>
    </row>
    <row r="5031" spans="1:8">
      <c r="A5031" s="3" t="s">
        <v>5075</v>
      </c>
      <c r="B5031" s="1">
        <f t="shared" si="390"/>
        <v>6</v>
      </c>
      <c r="C5031" s="1">
        <f t="shared" si="391"/>
        <v>10284</v>
      </c>
      <c r="D5031" s="1">
        <f t="shared" si="392"/>
        <v>-1</v>
      </c>
      <c r="F5031" s="1">
        <f t="shared" si="393"/>
        <v>15646687.017947825</v>
      </c>
      <c r="H5031" s="5">
        <f t="shared" si="394"/>
        <v>0</v>
      </c>
    </row>
    <row r="5032" spans="1:8">
      <c r="A5032" s="3" t="s">
        <v>5076</v>
      </c>
      <c r="B5032" s="1">
        <f t="shared" si="390"/>
        <v>6</v>
      </c>
      <c r="C5032" s="1">
        <f t="shared" si="391"/>
        <v>10264</v>
      </c>
      <c r="D5032" s="1">
        <f t="shared" si="392"/>
        <v>-1</v>
      </c>
      <c r="F5032" s="1">
        <f t="shared" si="393"/>
        <v>15657310.496008184</v>
      </c>
      <c r="H5032" s="5">
        <f t="shared" si="394"/>
        <v>0</v>
      </c>
    </row>
    <row r="5033" spans="1:8">
      <c r="A5033" s="3" t="s">
        <v>5077</v>
      </c>
      <c r="B5033" s="1">
        <f t="shared" si="390"/>
        <v>6</v>
      </c>
      <c r="C5033" s="1">
        <f t="shared" si="391"/>
        <v>10244</v>
      </c>
      <c r="D5033" s="1">
        <f t="shared" si="392"/>
        <v>-1</v>
      </c>
      <c r="F5033" s="1">
        <f t="shared" si="393"/>
        <v>15667950.748583017</v>
      </c>
      <c r="H5033" s="5">
        <f t="shared" si="394"/>
        <v>0</v>
      </c>
    </row>
    <row r="5034" spans="1:8">
      <c r="A5034" s="3" t="s">
        <v>5078</v>
      </c>
      <c r="B5034" s="1">
        <f t="shared" si="390"/>
        <v>6</v>
      </c>
      <c r="C5034" s="1">
        <f t="shared" si="391"/>
        <v>10224</v>
      </c>
      <c r="D5034" s="1">
        <f t="shared" si="392"/>
        <v>-1</v>
      </c>
      <c r="F5034" s="1">
        <f t="shared" si="393"/>
        <v>15678607.834986994</v>
      </c>
      <c r="H5034" s="5">
        <f t="shared" si="394"/>
        <v>0</v>
      </c>
    </row>
    <row r="5035" spans="1:8">
      <c r="A5035" s="3" t="s">
        <v>5079</v>
      </c>
      <c r="B5035" s="1">
        <f t="shared" si="390"/>
        <v>6</v>
      </c>
      <c r="C5035" s="1">
        <f t="shared" si="391"/>
        <v>10204</v>
      </c>
      <c r="D5035" s="1">
        <f t="shared" si="392"/>
        <v>-1</v>
      </c>
      <c r="F5035" s="1">
        <f t="shared" si="393"/>
        <v>15689281.814861037</v>
      </c>
      <c r="H5035" s="5">
        <f t="shared" si="394"/>
        <v>0</v>
      </c>
    </row>
    <row r="5036" spans="1:8">
      <c r="A5036" s="3" t="s">
        <v>5080</v>
      </c>
      <c r="B5036" s="1">
        <f t="shared" si="390"/>
        <v>6</v>
      </c>
      <c r="C5036" s="1">
        <f t="shared" si="391"/>
        <v>10184</v>
      </c>
      <c r="D5036" s="1">
        <f t="shared" si="392"/>
        <v>-1</v>
      </c>
      <c r="F5036" s="1">
        <f t="shared" si="393"/>
        <v>15699972.748174785</v>
      </c>
      <c r="H5036" s="5">
        <f t="shared" si="394"/>
        <v>0</v>
      </c>
    </row>
    <row r="5037" spans="1:8">
      <c r="A5037" s="3" t="s">
        <v>5081</v>
      </c>
      <c r="B5037" s="1">
        <f t="shared" si="390"/>
        <v>6</v>
      </c>
      <c r="C5037" s="1">
        <f t="shared" si="391"/>
        <v>10164</v>
      </c>
      <c r="D5037" s="1">
        <f t="shared" si="392"/>
        <v>-1</v>
      </c>
      <c r="F5037" s="1">
        <f t="shared" si="393"/>
        <v>15710680.695229048</v>
      </c>
      <c r="H5037" s="5">
        <f t="shared" si="394"/>
        <v>0</v>
      </c>
    </row>
    <row r="5038" spans="1:8">
      <c r="A5038" s="3" t="s">
        <v>5082</v>
      </c>
      <c r="B5038" s="1">
        <f t="shared" si="390"/>
        <v>6</v>
      </c>
      <c r="C5038" s="1">
        <f t="shared" si="391"/>
        <v>10144</v>
      </c>
      <c r="D5038" s="1">
        <f t="shared" si="392"/>
        <v>-1</v>
      </c>
      <c r="F5038" s="1">
        <f t="shared" si="393"/>
        <v>15721405.716658289</v>
      </c>
      <c r="H5038" s="5">
        <f t="shared" si="394"/>
        <v>0</v>
      </c>
    </row>
    <row r="5039" spans="1:8">
      <c r="A5039" s="3" t="s">
        <v>5083</v>
      </c>
      <c r="B5039" s="1">
        <f t="shared" si="390"/>
        <v>6</v>
      </c>
      <c r="C5039" s="1">
        <f t="shared" si="391"/>
        <v>10124</v>
      </c>
      <c r="D5039" s="1">
        <f t="shared" si="392"/>
        <v>-1</v>
      </c>
      <c r="F5039" s="1">
        <f t="shared" si="393"/>
        <v>15732147.87343313</v>
      </c>
      <c r="H5039" s="5">
        <f t="shared" si="394"/>
        <v>0</v>
      </c>
    </row>
    <row r="5040" spans="1:8">
      <c r="A5040" s="3" t="s">
        <v>5084</v>
      </c>
      <c r="B5040" s="1">
        <f t="shared" si="390"/>
        <v>6</v>
      </c>
      <c r="C5040" s="1">
        <f t="shared" si="391"/>
        <v>10104</v>
      </c>
      <c r="D5040" s="1">
        <f t="shared" si="392"/>
        <v>-1</v>
      </c>
      <c r="F5040" s="1">
        <f t="shared" si="393"/>
        <v>15742907.226862887</v>
      </c>
      <c r="H5040" s="5">
        <f t="shared" si="394"/>
        <v>0</v>
      </c>
    </row>
    <row r="5041" spans="1:8">
      <c r="A5041" s="3" t="s">
        <v>5085</v>
      </c>
      <c r="B5041" s="1">
        <f t="shared" si="390"/>
        <v>6</v>
      </c>
      <c r="C5041" s="1">
        <f t="shared" si="391"/>
        <v>10084</v>
      </c>
      <c r="D5041" s="1">
        <f t="shared" si="392"/>
        <v>-1</v>
      </c>
      <c r="F5041" s="1">
        <f t="shared" si="393"/>
        <v>15753683.838598125</v>
      </c>
      <c r="H5041" s="5">
        <f t="shared" si="394"/>
        <v>0</v>
      </c>
    </row>
    <row r="5042" spans="1:8">
      <c r="A5042" s="3" t="s">
        <v>5086</v>
      </c>
      <c r="B5042" s="1">
        <f t="shared" si="390"/>
        <v>6</v>
      </c>
      <c r="C5042" s="1">
        <f t="shared" si="391"/>
        <v>10064</v>
      </c>
      <c r="D5042" s="1">
        <f t="shared" si="392"/>
        <v>-1</v>
      </c>
      <c r="F5042" s="1">
        <f t="shared" si="393"/>
        <v>15764477.77063325</v>
      </c>
      <c r="H5042" s="5">
        <f t="shared" si="394"/>
        <v>0</v>
      </c>
    </row>
    <row r="5043" spans="1:8">
      <c r="A5043" s="3" t="s">
        <v>5087</v>
      </c>
      <c r="B5043" s="1">
        <f t="shared" si="390"/>
        <v>6</v>
      </c>
      <c r="C5043" s="1">
        <f t="shared" si="391"/>
        <v>10044</v>
      </c>
      <c r="D5043" s="1">
        <f t="shared" si="392"/>
        <v>-1</v>
      </c>
      <c r="F5043" s="1">
        <f t="shared" si="393"/>
        <v>15775289.085309085</v>
      </c>
      <c r="H5043" s="5">
        <f t="shared" si="394"/>
        <v>0</v>
      </c>
    </row>
    <row r="5044" spans="1:8">
      <c r="A5044" s="3" t="s">
        <v>5088</v>
      </c>
      <c r="B5044" s="1">
        <f t="shared" si="390"/>
        <v>6</v>
      </c>
      <c r="C5044" s="1">
        <f t="shared" si="391"/>
        <v>10024</v>
      </c>
      <c r="D5044" s="1">
        <f t="shared" si="392"/>
        <v>-1</v>
      </c>
      <c r="F5044" s="1">
        <f t="shared" si="393"/>
        <v>15786117.845315531</v>
      </c>
      <c r="H5044" s="5">
        <f t="shared" si="394"/>
        <v>0</v>
      </c>
    </row>
    <row r="5045" spans="1:8">
      <c r="A5045" s="3" t="s">
        <v>5089</v>
      </c>
      <c r="B5045" s="1">
        <f t="shared" si="390"/>
        <v>6</v>
      </c>
      <c r="C5045" s="1">
        <f t="shared" si="391"/>
        <v>10004</v>
      </c>
      <c r="D5045" s="1">
        <f t="shared" si="392"/>
        <v>-1</v>
      </c>
      <c r="F5045" s="1">
        <f t="shared" si="393"/>
        <v>15796964.113694217</v>
      </c>
      <c r="H5045" s="5">
        <f t="shared" si="394"/>
        <v>0</v>
      </c>
    </row>
    <row r="5046" spans="1:8">
      <c r="A5046" s="3" t="s">
        <v>5090</v>
      </c>
      <c r="B5046" s="1">
        <f t="shared" si="390"/>
        <v>5</v>
      </c>
      <c r="C5046" s="1">
        <f t="shared" si="391"/>
        <v>9984</v>
      </c>
      <c r="D5046" s="1">
        <f t="shared" si="392"/>
        <v>-1</v>
      </c>
      <c r="F5046" s="1">
        <f t="shared" si="393"/>
        <v>15807827.953841157</v>
      </c>
      <c r="H5046" s="5">
        <f t="shared" si="394"/>
        <v>0</v>
      </c>
    </row>
    <row r="5047" spans="1:8">
      <c r="A5047" s="3" t="s">
        <v>5091</v>
      </c>
      <c r="B5047" s="1">
        <f t="shared" si="390"/>
        <v>5</v>
      </c>
      <c r="C5047" s="1">
        <f t="shared" si="391"/>
        <v>9964</v>
      </c>
      <c r="D5047" s="1">
        <f t="shared" si="392"/>
        <v>-1</v>
      </c>
      <c r="F5047" s="1">
        <f t="shared" si="393"/>
        <v>15818709.429509491</v>
      </c>
      <c r="H5047" s="5">
        <f t="shared" si="394"/>
        <v>0</v>
      </c>
    </row>
    <row r="5048" spans="1:8">
      <c r="A5048" s="3" t="s">
        <v>5092</v>
      </c>
      <c r="B5048" s="1">
        <f t="shared" si="390"/>
        <v>5</v>
      </c>
      <c r="C5048" s="1">
        <f t="shared" si="391"/>
        <v>9944</v>
      </c>
      <c r="D5048" s="1">
        <f t="shared" si="392"/>
        <v>-1</v>
      </c>
      <c r="F5048" s="1">
        <f t="shared" si="393"/>
        <v>15829608.604812188</v>
      </c>
      <c r="H5048" s="5">
        <f t="shared" si="394"/>
        <v>0</v>
      </c>
    </row>
    <row r="5049" spans="1:8">
      <c r="A5049" s="3" t="s">
        <v>5093</v>
      </c>
      <c r="B5049" s="1">
        <f t="shared" si="390"/>
        <v>5</v>
      </c>
      <c r="C5049" s="1">
        <f t="shared" si="391"/>
        <v>9924</v>
      </c>
      <c r="D5049" s="1">
        <f t="shared" si="392"/>
        <v>-1</v>
      </c>
      <c r="F5049" s="1">
        <f t="shared" si="393"/>
        <v>15840525.544224828</v>
      </c>
      <c r="H5049" s="5">
        <f t="shared" si="394"/>
        <v>0</v>
      </c>
    </row>
    <row r="5050" spans="1:8">
      <c r="A5050" s="3" t="s">
        <v>5094</v>
      </c>
      <c r="B5050" s="1">
        <f t="shared" si="390"/>
        <v>5</v>
      </c>
      <c r="C5050" s="1">
        <f t="shared" si="391"/>
        <v>9904</v>
      </c>
      <c r="D5050" s="1">
        <f t="shared" si="392"/>
        <v>-1</v>
      </c>
      <c r="F5050" s="1">
        <f t="shared" si="393"/>
        <v>15851460.312588377</v>
      </c>
      <c r="H5050" s="5">
        <f t="shared" si="394"/>
        <v>0</v>
      </c>
    </row>
    <row r="5051" spans="1:8">
      <c r="A5051" s="3" t="s">
        <v>5095</v>
      </c>
      <c r="B5051" s="1">
        <f t="shared" si="390"/>
        <v>5</v>
      </c>
      <c r="C5051" s="1">
        <f t="shared" si="391"/>
        <v>9884</v>
      </c>
      <c r="D5051" s="1">
        <f t="shared" si="392"/>
        <v>-1</v>
      </c>
      <c r="F5051" s="1">
        <f t="shared" si="393"/>
        <v>15862412.975112</v>
      </c>
      <c r="H5051" s="5">
        <f t="shared" si="394"/>
        <v>0</v>
      </c>
    </row>
    <row r="5052" spans="1:8">
      <c r="A5052" s="6" t="s">
        <v>5096</v>
      </c>
      <c r="B5052" s="1">
        <f t="shared" si="390"/>
        <v>5</v>
      </c>
      <c r="C5052" s="1">
        <f t="shared" si="391"/>
        <v>9864</v>
      </c>
      <c r="D5052" s="1">
        <f t="shared" si="392"/>
        <v>-1</v>
      </c>
      <c r="F5052" s="1">
        <f t="shared" si="393"/>
        <v>15873383.5973759</v>
      </c>
      <c r="H5052" s="5">
        <f t="shared" si="394"/>
        <v>0</v>
      </c>
    </row>
    <row r="5053" spans="1:8">
      <c r="A5053" s="3" t="s">
        <v>5097</v>
      </c>
      <c r="B5053" s="1">
        <f t="shared" si="390"/>
        <v>5</v>
      </c>
      <c r="C5053" s="1">
        <f t="shared" si="391"/>
        <v>9844</v>
      </c>
      <c r="D5053" s="1">
        <f t="shared" si="392"/>
        <v>-1</v>
      </c>
      <c r="F5053" s="1">
        <f t="shared" si="393"/>
        <v>15884372.245334201</v>
      </c>
      <c r="H5053" s="5">
        <f t="shared" si="394"/>
        <v>0</v>
      </c>
    </row>
    <row r="5054" spans="1:8">
      <c r="A5054" s="3" t="s">
        <v>5098</v>
      </c>
      <c r="B5054" s="1">
        <f t="shared" si="390"/>
        <v>5</v>
      </c>
      <c r="C5054" s="1">
        <f t="shared" si="391"/>
        <v>9824</v>
      </c>
      <c r="D5054" s="1">
        <f t="shared" si="392"/>
        <v>-1</v>
      </c>
      <c r="F5054" s="1">
        <f t="shared" si="393"/>
        <v>15895378.985317836</v>
      </c>
      <c r="H5054" s="5">
        <f t="shared" si="394"/>
        <v>0</v>
      </c>
    </row>
    <row r="5055" spans="1:8">
      <c r="A5055" s="3" t="s">
        <v>5099</v>
      </c>
      <c r="B5055" s="1">
        <f t="shared" si="390"/>
        <v>5</v>
      </c>
      <c r="C5055" s="1">
        <f t="shared" si="391"/>
        <v>9804</v>
      </c>
      <c r="D5055" s="1">
        <f t="shared" si="392"/>
        <v>-1</v>
      </c>
      <c r="F5055" s="1">
        <f t="shared" si="393"/>
        <v>15906403.884037448</v>
      </c>
      <c r="H5055" s="5">
        <f t="shared" si="394"/>
        <v>0</v>
      </c>
    </row>
    <row r="5056" spans="1:8">
      <c r="A5056" s="3" t="s">
        <v>5100</v>
      </c>
      <c r="B5056" s="1">
        <f t="shared" si="390"/>
        <v>5</v>
      </c>
      <c r="C5056" s="1">
        <f t="shared" si="391"/>
        <v>9784</v>
      </c>
      <c r="D5056" s="1">
        <f t="shared" si="392"/>
        <v>-1</v>
      </c>
      <c r="F5056" s="1">
        <f t="shared" si="393"/>
        <v>15917447.008586394</v>
      </c>
      <c r="H5056" s="5">
        <f t="shared" si="394"/>
        <v>0</v>
      </c>
    </row>
    <row r="5057" spans="1:8">
      <c r="A5057" s="3" t="s">
        <v>5101</v>
      </c>
      <c r="B5057" s="1">
        <f t="shared" si="390"/>
        <v>5</v>
      </c>
      <c r="C5057" s="1">
        <f t="shared" si="391"/>
        <v>9764</v>
      </c>
      <c r="D5057" s="1">
        <f t="shared" si="392"/>
        <v>-1</v>
      </c>
      <c r="F5057" s="1">
        <f t="shared" si="393"/>
        <v>15928508.426443676</v>
      </c>
      <c r="H5057" s="5">
        <f t="shared" si="394"/>
        <v>0</v>
      </c>
    </row>
    <row r="5058" spans="1:8">
      <c r="A5058" s="3" t="s">
        <v>5102</v>
      </c>
      <c r="B5058" s="1">
        <f t="shared" si="390"/>
        <v>5</v>
      </c>
      <c r="C5058" s="1">
        <f t="shared" si="391"/>
        <v>9744</v>
      </c>
      <c r="D5058" s="1">
        <f t="shared" si="392"/>
        <v>-1</v>
      </c>
      <c r="F5058" s="1">
        <f t="shared" si="393"/>
        <v>15939588.205476992</v>
      </c>
      <c r="H5058" s="5">
        <f t="shared" si="394"/>
        <v>0</v>
      </c>
    </row>
    <row r="5059" spans="1:8">
      <c r="A5059" s="3" t="s">
        <v>5103</v>
      </c>
      <c r="B5059" s="1">
        <f t="shared" si="390"/>
        <v>5</v>
      </c>
      <c r="C5059" s="1">
        <f t="shared" si="391"/>
        <v>9724</v>
      </c>
      <c r="D5059" s="1">
        <f t="shared" si="392"/>
        <v>-1</v>
      </c>
      <c r="F5059" s="1">
        <f t="shared" si="393"/>
        <v>15950686.413945757</v>
      </c>
      <c r="H5059" s="5">
        <f t="shared" si="394"/>
        <v>0</v>
      </c>
    </row>
    <row r="5060" spans="1:8">
      <c r="A5060" s="3" t="s">
        <v>5104</v>
      </c>
      <c r="B5060" s="1">
        <f t="shared" ref="B5060:B5123" si="395">IF(ISERROR(SEARCH(" ",A5060)), 0, SEARCH(" ",A5060))</f>
        <v>5</v>
      </c>
      <c r="C5060" s="1">
        <f t="shared" ref="C5060:C5123" si="396">IF(0=B5060,-1,LEFT(A5060,B5060-1)+0)</f>
        <v>9704</v>
      </c>
      <c r="D5060" s="1">
        <f t="shared" ref="D5060:D5123" si="397">IF(B5060=0,-1,RIGHT(A5060,LEN(A5060)-B5060)+0)</f>
        <v>-1</v>
      </c>
      <c r="F5060" s="1">
        <f t="shared" ref="F5060:F5123" si="398">IF(C5060&lt;0,443300000,44330*(1-POWER(C5060/$A$1,1/5.255))*1000)</f>
        <v>15961803.120504184</v>
      </c>
      <c r="H5060" s="5">
        <f t="shared" ref="H5060:H5123" si="399">IF(D5060&gt;0,ABS((F5060-D5060)/D5060),0)</f>
        <v>0</v>
      </c>
    </row>
    <row r="5061" spans="1:8">
      <c r="A5061" s="3" t="s">
        <v>5105</v>
      </c>
      <c r="B5061" s="1">
        <f t="shared" si="395"/>
        <v>5</v>
      </c>
      <c r="C5061" s="1">
        <f t="shared" si="396"/>
        <v>9684</v>
      </c>
      <c r="D5061" s="1">
        <f t="shared" si="397"/>
        <v>-1</v>
      </c>
      <c r="F5061" s="1">
        <f t="shared" si="398"/>
        <v>15972938.394204369</v>
      </c>
      <c r="H5061" s="5">
        <f t="shared" si="399"/>
        <v>0</v>
      </c>
    </row>
    <row r="5062" spans="1:8">
      <c r="A5062" s="3" t="s">
        <v>5106</v>
      </c>
      <c r="B5062" s="1">
        <f t="shared" si="395"/>
        <v>5</v>
      </c>
      <c r="C5062" s="1">
        <f t="shared" si="396"/>
        <v>9664</v>
      </c>
      <c r="D5062" s="1">
        <f t="shared" si="397"/>
        <v>-1</v>
      </c>
      <c r="F5062" s="1">
        <f t="shared" si="398"/>
        <v>15984092.304499449</v>
      </c>
      <c r="H5062" s="5">
        <f t="shared" si="399"/>
        <v>0</v>
      </c>
    </row>
    <row r="5063" spans="1:8">
      <c r="A5063" s="3" t="s">
        <v>5107</v>
      </c>
      <c r="B5063" s="1">
        <f t="shared" si="395"/>
        <v>5</v>
      </c>
      <c r="C5063" s="1">
        <f t="shared" si="396"/>
        <v>9644</v>
      </c>
      <c r="D5063" s="1">
        <f t="shared" si="397"/>
        <v>-1</v>
      </c>
      <c r="F5063" s="1">
        <f t="shared" si="398"/>
        <v>15995264.921246761</v>
      </c>
      <c r="H5063" s="5">
        <f t="shared" si="399"/>
        <v>0</v>
      </c>
    </row>
    <row r="5064" spans="1:8">
      <c r="A5064" s="3" t="s">
        <v>5108</v>
      </c>
      <c r="B5064" s="1">
        <f t="shared" si="395"/>
        <v>5</v>
      </c>
      <c r="C5064" s="1">
        <f t="shared" si="396"/>
        <v>9624</v>
      </c>
      <c r="D5064" s="1">
        <f t="shared" si="397"/>
        <v>-1</v>
      </c>
      <c r="F5064" s="1">
        <f t="shared" si="398"/>
        <v>16006456.314711025</v>
      </c>
      <c r="H5064" s="5">
        <f t="shared" si="399"/>
        <v>0</v>
      </c>
    </row>
    <row r="5065" spans="1:8">
      <c r="A5065" s="3" t="s">
        <v>5109</v>
      </c>
      <c r="B5065" s="1">
        <f t="shared" si="395"/>
        <v>5</v>
      </c>
      <c r="C5065" s="1">
        <f t="shared" si="396"/>
        <v>9604</v>
      </c>
      <c r="D5065" s="1">
        <f t="shared" si="397"/>
        <v>-1</v>
      </c>
      <c r="F5065" s="1">
        <f t="shared" si="398"/>
        <v>16017666.555567576</v>
      </c>
      <c r="H5065" s="5">
        <f t="shared" si="399"/>
        <v>0</v>
      </c>
    </row>
    <row r="5066" spans="1:8">
      <c r="A5066" s="3" t="s">
        <v>5110</v>
      </c>
      <c r="B5066" s="1">
        <f t="shared" si="395"/>
        <v>5</v>
      </c>
      <c r="C5066" s="1">
        <f t="shared" si="396"/>
        <v>9584</v>
      </c>
      <c r="D5066" s="1">
        <f t="shared" si="397"/>
        <v>-1</v>
      </c>
      <c r="F5066" s="1">
        <f t="shared" si="398"/>
        <v>16028895.714905629</v>
      </c>
      <c r="H5066" s="5">
        <f t="shared" si="399"/>
        <v>0</v>
      </c>
    </row>
    <row r="5067" spans="1:8">
      <c r="A5067" s="3" t="s">
        <v>5111</v>
      </c>
      <c r="B5067" s="1">
        <f t="shared" si="395"/>
        <v>5</v>
      </c>
      <c r="C5067" s="1">
        <f t="shared" si="396"/>
        <v>9564</v>
      </c>
      <c r="D5067" s="1">
        <f t="shared" si="397"/>
        <v>-1</v>
      </c>
      <c r="F5067" s="1">
        <f t="shared" si="398"/>
        <v>16040143.864231588</v>
      </c>
      <c r="H5067" s="5">
        <f t="shared" si="399"/>
        <v>0</v>
      </c>
    </row>
    <row r="5068" spans="1:8">
      <c r="A5068" s="6" t="s">
        <v>5112</v>
      </c>
      <c r="B5068" s="1">
        <f t="shared" si="395"/>
        <v>5</v>
      </c>
      <c r="C5068" s="1">
        <f t="shared" si="396"/>
        <v>9544</v>
      </c>
      <c r="D5068" s="1">
        <f t="shared" si="397"/>
        <v>-1</v>
      </c>
      <c r="F5068" s="1">
        <f t="shared" si="398"/>
        <v>16051411.075472327</v>
      </c>
      <c r="H5068" s="5">
        <f t="shared" si="399"/>
        <v>0</v>
      </c>
    </row>
    <row r="5069" spans="1:8">
      <c r="A5069" s="6" t="s">
        <v>5113</v>
      </c>
      <c r="B5069" s="1">
        <f t="shared" si="395"/>
        <v>5</v>
      </c>
      <c r="C5069" s="1">
        <f t="shared" si="396"/>
        <v>9524</v>
      </c>
      <c r="D5069" s="1">
        <f t="shared" si="397"/>
        <v>-1</v>
      </c>
      <c r="F5069" s="1">
        <f t="shared" si="398"/>
        <v>16062697.420978602</v>
      </c>
      <c r="H5069" s="5">
        <f t="shared" si="399"/>
        <v>0</v>
      </c>
    </row>
    <row r="5070" spans="1:8">
      <c r="A5070" s="3" t="s">
        <v>5114</v>
      </c>
      <c r="B5070" s="1">
        <f t="shared" si="395"/>
        <v>5</v>
      </c>
      <c r="C5070" s="1">
        <f t="shared" si="396"/>
        <v>9504</v>
      </c>
      <c r="D5070" s="1">
        <f t="shared" si="397"/>
        <v>-1</v>
      </c>
      <c r="F5070" s="1">
        <f t="shared" si="398"/>
        <v>16074002.973528413</v>
      </c>
      <c r="H5070" s="5">
        <f t="shared" si="399"/>
        <v>0</v>
      </c>
    </row>
    <row r="5071" spans="1:8">
      <c r="A5071" s="3" t="s">
        <v>5115</v>
      </c>
      <c r="B5071" s="1">
        <f t="shared" si="395"/>
        <v>5</v>
      </c>
      <c r="C5071" s="1">
        <f t="shared" si="396"/>
        <v>9484</v>
      </c>
      <c r="D5071" s="1">
        <f t="shared" si="397"/>
        <v>-1</v>
      </c>
      <c r="F5071" s="1">
        <f t="shared" si="398"/>
        <v>16085327.806330446</v>
      </c>
      <c r="H5071" s="5">
        <f t="shared" si="399"/>
        <v>0</v>
      </c>
    </row>
    <row r="5072" spans="1:8">
      <c r="A5072" s="3" t="s">
        <v>5116</v>
      </c>
      <c r="B5072" s="1">
        <f t="shared" si="395"/>
        <v>5</v>
      </c>
      <c r="C5072" s="1">
        <f t="shared" si="396"/>
        <v>9464</v>
      </c>
      <c r="D5072" s="1">
        <f t="shared" si="397"/>
        <v>-1</v>
      </c>
      <c r="F5072" s="1">
        <f t="shared" si="398"/>
        <v>16096671.993027516</v>
      </c>
      <c r="H5072" s="5">
        <f t="shared" si="399"/>
        <v>0</v>
      </c>
    </row>
    <row r="5073" spans="1:8">
      <c r="A5073" s="3" t="s">
        <v>5117</v>
      </c>
      <c r="B5073" s="1">
        <f t="shared" si="395"/>
        <v>5</v>
      </c>
      <c r="C5073" s="1">
        <f t="shared" si="396"/>
        <v>9444</v>
      </c>
      <c r="D5073" s="1">
        <f t="shared" si="397"/>
        <v>-1</v>
      </c>
      <c r="F5073" s="1">
        <f t="shared" si="398"/>
        <v>16108035.607700096</v>
      </c>
      <c r="H5073" s="5">
        <f t="shared" si="399"/>
        <v>0</v>
      </c>
    </row>
    <row r="5074" spans="1:8">
      <c r="A5074" s="3" t="s">
        <v>5118</v>
      </c>
      <c r="B5074" s="1">
        <f t="shared" si="395"/>
        <v>5</v>
      </c>
      <c r="C5074" s="1">
        <f t="shared" si="396"/>
        <v>9424</v>
      </c>
      <c r="D5074" s="1">
        <f t="shared" si="397"/>
        <v>-1</v>
      </c>
      <c r="F5074" s="1">
        <f t="shared" si="398"/>
        <v>16119418.724869825</v>
      </c>
      <c r="H5074" s="5">
        <f t="shared" si="399"/>
        <v>0</v>
      </c>
    </row>
    <row r="5075" spans="1:8">
      <c r="A5075" s="3" t="s">
        <v>5119</v>
      </c>
      <c r="B5075" s="1">
        <f t="shared" si="395"/>
        <v>5</v>
      </c>
      <c r="C5075" s="1">
        <f t="shared" si="396"/>
        <v>9404</v>
      </c>
      <c r="D5075" s="1">
        <f t="shared" si="397"/>
        <v>-1</v>
      </c>
      <c r="F5075" s="1">
        <f t="shared" si="398"/>
        <v>16130821.419503091</v>
      </c>
      <c r="H5075" s="5">
        <f t="shared" si="399"/>
        <v>0</v>
      </c>
    </row>
    <row r="5076" spans="1:8">
      <c r="A5076" s="3" t="s">
        <v>5120</v>
      </c>
      <c r="B5076" s="1">
        <f t="shared" si="395"/>
        <v>5</v>
      </c>
      <c r="C5076" s="1">
        <f t="shared" si="396"/>
        <v>9384</v>
      </c>
      <c r="D5076" s="1">
        <f t="shared" si="397"/>
        <v>-1</v>
      </c>
      <c r="F5076" s="1">
        <f t="shared" si="398"/>
        <v>16142243.767014632</v>
      </c>
      <c r="H5076" s="5">
        <f t="shared" si="399"/>
        <v>0</v>
      </c>
    </row>
    <row r="5077" spans="1:8">
      <c r="A5077" s="3" t="s">
        <v>5121</v>
      </c>
      <c r="B5077" s="1">
        <f t="shared" si="395"/>
        <v>5</v>
      </c>
      <c r="C5077" s="1">
        <f t="shared" si="396"/>
        <v>9364</v>
      </c>
      <c r="D5077" s="1">
        <f t="shared" si="397"/>
        <v>-1</v>
      </c>
      <c r="F5077" s="1">
        <f t="shared" si="398"/>
        <v>16153685.843271188</v>
      </c>
      <c r="H5077" s="5">
        <f t="shared" si="399"/>
        <v>0</v>
      </c>
    </row>
    <row r="5078" spans="1:8">
      <c r="A5078" s="3" t="s">
        <v>5122</v>
      </c>
      <c r="B5078" s="1">
        <f t="shared" si="395"/>
        <v>5</v>
      </c>
      <c r="C5078" s="1">
        <f t="shared" si="396"/>
        <v>9344</v>
      </c>
      <c r="D5078" s="1">
        <f t="shared" si="397"/>
        <v>-1</v>
      </c>
      <c r="F5078" s="1">
        <f t="shared" si="398"/>
        <v>16165147.724595178</v>
      </c>
      <c r="H5078" s="5">
        <f t="shared" si="399"/>
        <v>0</v>
      </c>
    </row>
    <row r="5079" spans="1:8">
      <c r="A5079" s="3" t="s">
        <v>5123</v>
      </c>
      <c r="B5079" s="1">
        <f t="shared" si="395"/>
        <v>5</v>
      </c>
      <c r="C5079" s="1">
        <f t="shared" si="396"/>
        <v>9324</v>
      </c>
      <c r="D5079" s="1">
        <f t="shared" si="397"/>
        <v>-1</v>
      </c>
      <c r="F5079" s="1">
        <f t="shared" si="398"/>
        <v>16176629.4877684</v>
      </c>
      <c r="H5079" s="5">
        <f t="shared" si="399"/>
        <v>0</v>
      </c>
    </row>
    <row r="5080" spans="1:8">
      <c r="A5080" s="3" t="s">
        <v>5124</v>
      </c>
      <c r="B5080" s="1">
        <f t="shared" si="395"/>
        <v>5</v>
      </c>
      <c r="C5080" s="1">
        <f t="shared" si="396"/>
        <v>9304</v>
      </c>
      <c r="D5080" s="1">
        <f t="shared" si="397"/>
        <v>-1</v>
      </c>
      <c r="F5080" s="1">
        <f t="shared" si="398"/>
        <v>16188131.210035827</v>
      </c>
      <c r="H5080" s="5">
        <f t="shared" si="399"/>
        <v>0</v>
      </c>
    </row>
    <row r="5081" spans="1:8">
      <c r="A5081" s="3" t="s">
        <v>5125</v>
      </c>
      <c r="B5081" s="1">
        <f t="shared" si="395"/>
        <v>5</v>
      </c>
      <c r="C5081" s="1">
        <f t="shared" si="396"/>
        <v>9284</v>
      </c>
      <c r="D5081" s="1">
        <f t="shared" si="397"/>
        <v>-1</v>
      </c>
      <c r="F5081" s="1">
        <f t="shared" si="398"/>
        <v>16199652.969109362</v>
      </c>
      <c r="H5081" s="5">
        <f t="shared" si="399"/>
        <v>0</v>
      </c>
    </row>
    <row r="5082" spans="1:8">
      <c r="A5082" s="3" t="s">
        <v>5126</v>
      </c>
      <c r="B5082" s="1">
        <f t="shared" si="395"/>
        <v>5</v>
      </c>
      <c r="C5082" s="1">
        <f t="shared" si="396"/>
        <v>9264</v>
      </c>
      <c r="D5082" s="1">
        <f t="shared" si="397"/>
        <v>-1</v>
      </c>
      <c r="F5082" s="1">
        <f t="shared" si="398"/>
        <v>16211194.843171716</v>
      </c>
      <c r="H5082" s="5">
        <f t="shared" si="399"/>
        <v>0</v>
      </c>
    </row>
    <row r="5083" spans="1:8">
      <c r="A5083" s="3" t="s">
        <v>5127</v>
      </c>
      <c r="B5083" s="1">
        <f t="shared" si="395"/>
        <v>5</v>
      </c>
      <c r="C5083" s="1">
        <f t="shared" si="396"/>
        <v>9244</v>
      </c>
      <c r="D5083" s="1">
        <f t="shared" si="397"/>
        <v>-1</v>
      </c>
      <c r="F5083" s="1">
        <f t="shared" si="398"/>
        <v>16222756.910880236</v>
      </c>
      <c r="H5083" s="5">
        <f t="shared" si="399"/>
        <v>0</v>
      </c>
    </row>
    <row r="5084" spans="1:8">
      <c r="A5084" s="3" t="s">
        <v>5128</v>
      </c>
      <c r="B5084" s="1">
        <f t="shared" si="395"/>
        <v>5</v>
      </c>
      <c r="C5084" s="1">
        <f t="shared" si="396"/>
        <v>9224</v>
      </c>
      <c r="D5084" s="1">
        <f t="shared" si="397"/>
        <v>-1</v>
      </c>
      <c r="F5084" s="1">
        <f t="shared" si="398"/>
        <v>16234339.251370866</v>
      </c>
      <c r="H5084" s="5">
        <f t="shared" si="399"/>
        <v>0</v>
      </c>
    </row>
    <row r="5085" spans="1:8">
      <c r="A5085" s="3" t="s">
        <v>5129</v>
      </c>
      <c r="B5085" s="1">
        <f t="shared" si="395"/>
        <v>5</v>
      </c>
      <c r="C5085" s="1">
        <f t="shared" si="396"/>
        <v>9204</v>
      </c>
      <c r="D5085" s="1">
        <f t="shared" si="397"/>
        <v>-1</v>
      </c>
      <c r="F5085" s="1">
        <f t="shared" si="398"/>
        <v>16245941.944262067</v>
      </c>
      <c r="H5085" s="5">
        <f t="shared" si="399"/>
        <v>0</v>
      </c>
    </row>
    <row r="5086" spans="1:8">
      <c r="A5086" s="3" t="s">
        <v>5130</v>
      </c>
      <c r="B5086" s="1">
        <f t="shared" si="395"/>
        <v>5</v>
      </c>
      <c r="C5086" s="1">
        <f t="shared" si="396"/>
        <v>9184</v>
      </c>
      <c r="D5086" s="1">
        <f t="shared" si="397"/>
        <v>-1</v>
      </c>
      <c r="F5086" s="1">
        <f t="shared" si="398"/>
        <v>16257565.069658844</v>
      </c>
      <c r="H5086" s="5">
        <f t="shared" si="399"/>
        <v>0</v>
      </c>
    </row>
    <row r="5087" spans="1:8">
      <c r="A5087" s="3" t="s">
        <v>5131</v>
      </c>
      <c r="B5087" s="1">
        <f t="shared" si="395"/>
        <v>5</v>
      </c>
      <c r="C5087" s="1">
        <f t="shared" si="396"/>
        <v>9164</v>
      </c>
      <c r="D5087" s="1">
        <f t="shared" si="397"/>
        <v>-1</v>
      </c>
      <c r="F5087" s="1">
        <f t="shared" si="398"/>
        <v>16269208.708156768</v>
      </c>
      <c r="H5087" s="5">
        <f t="shared" si="399"/>
        <v>0</v>
      </c>
    </row>
    <row r="5088" spans="1:8">
      <c r="A5088" s="3" t="s">
        <v>5132</v>
      </c>
      <c r="B5088" s="1">
        <f t="shared" si="395"/>
        <v>5</v>
      </c>
      <c r="C5088" s="1">
        <f t="shared" si="396"/>
        <v>9144</v>
      </c>
      <c r="D5088" s="1">
        <f t="shared" si="397"/>
        <v>-1</v>
      </c>
      <c r="F5088" s="1">
        <f t="shared" si="398"/>
        <v>16280872.940846063</v>
      </c>
      <c r="H5088" s="5">
        <f t="shared" si="399"/>
        <v>0</v>
      </c>
    </row>
    <row r="5089" spans="1:8">
      <c r="A5089" s="3" t="s">
        <v>5133</v>
      </c>
      <c r="B5089" s="1">
        <f t="shared" si="395"/>
        <v>5</v>
      </c>
      <c r="C5089" s="1">
        <f t="shared" si="396"/>
        <v>9124</v>
      </c>
      <c r="D5089" s="1">
        <f t="shared" si="397"/>
        <v>-1</v>
      </c>
      <c r="F5089" s="1">
        <f t="shared" si="398"/>
        <v>16292557.849315738</v>
      </c>
      <c r="H5089" s="5">
        <f t="shared" si="399"/>
        <v>0</v>
      </c>
    </row>
    <row r="5090" spans="1:8">
      <c r="A5090" s="3" t="s">
        <v>5134</v>
      </c>
      <c r="B5090" s="1">
        <f t="shared" si="395"/>
        <v>5</v>
      </c>
      <c r="C5090" s="1">
        <f t="shared" si="396"/>
        <v>9104</v>
      </c>
      <c r="D5090" s="1">
        <f t="shared" si="397"/>
        <v>-1</v>
      </c>
      <c r="F5090" s="1">
        <f t="shared" si="398"/>
        <v>16304263.515657743</v>
      </c>
      <c r="H5090" s="5">
        <f t="shared" si="399"/>
        <v>0</v>
      </c>
    </row>
    <row r="5091" spans="1:8">
      <c r="A5091" s="3" t="s">
        <v>5135</v>
      </c>
      <c r="B5091" s="1">
        <f t="shared" si="395"/>
        <v>5</v>
      </c>
      <c r="C5091" s="1">
        <f t="shared" si="396"/>
        <v>9084</v>
      </c>
      <c r="D5091" s="1">
        <f t="shared" si="397"/>
        <v>-1</v>
      </c>
      <c r="F5091" s="1">
        <f t="shared" si="398"/>
        <v>16315990.022471199</v>
      </c>
      <c r="H5091" s="5">
        <f t="shared" si="399"/>
        <v>0</v>
      </c>
    </row>
    <row r="5092" spans="1:8">
      <c r="A5092" s="3" t="s">
        <v>5136</v>
      </c>
      <c r="B5092" s="1">
        <f t="shared" si="395"/>
        <v>5</v>
      </c>
      <c r="C5092" s="1">
        <f t="shared" si="396"/>
        <v>9064</v>
      </c>
      <c r="D5092" s="1">
        <f t="shared" si="397"/>
        <v>-1</v>
      </c>
      <c r="F5092" s="1">
        <f t="shared" si="398"/>
        <v>16327737.452866627</v>
      </c>
      <c r="H5092" s="5">
        <f t="shared" si="399"/>
        <v>0</v>
      </c>
    </row>
    <row r="5093" spans="1:8">
      <c r="A5093" s="3" t="s">
        <v>5137</v>
      </c>
      <c r="B5093" s="1">
        <f t="shared" si="395"/>
        <v>5</v>
      </c>
      <c r="C5093" s="1">
        <f t="shared" si="396"/>
        <v>9044</v>
      </c>
      <c r="D5093" s="1">
        <f t="shared" si="397"/>
        <v>-1</v>
      </c>
      <c r="F5093" s="1">
        <f t="shared" si="398"/>
        <v>16339505.8904703</v>
      </c>
      <c r="H5093" s="5">
        <f t="shared" si="399"/>
        <v>0</v>
      </c>
    </row>
    <row r="5094" spans="1:8">
      <c r="A5094" s="3" t="s">
        <v>5138</v>
      </c>
      <c r="B5094" s="1">
        <f t="shared" si="395"/>
        <v>5</v>
      </c>
      <c r="C5094" s="1">
        <f t="shared" si="396"/>
        <v>9024</v>
      </c>
      <c r="D5094" s="1">
        <f t="shared" si="397"/>
        <v>-1</v>
      </c>
      <c r="F5094" s="1">
        <f t="shared" si="398"/>
        <v>16351295.419428533</v>
      </c>
      <c r="H5094" s="5">
        <f t="shared" si="399"/>
        <v>0</v>
      </c>
    </row>
    <row r="5095" spans="1:8">
      <c r="A5095" s="3" t="s">
        <v>5139</v>
      </c>
      <c r="B5095" s="1">
        <f t="shared" si="395"/>
        <v>5</v>
      </c>
      <c r="C5095" s="1">
        <f t="shared" si="396"/>
        <v>9004</v>
      </c>
      <c r="D5095" s="1">
        <f t="shared" si="397"/>
        <v>-1</v>
      </c>
      <c r="F5095" s="1">
        <f t="shared" si="398"/>
        <v>16363106.124412131</v>
      </c>
      <c r="H5095" s="5">
        <f t="shared" si="399"/>
        <v>0</v>
      </c>
    </row>
    <row r="5096" spans="1:8">
      <c r="A5096" s="3" t="s">
        <v>5140</v>
      </c>
      <c r="B5096" s="1">
        <f t="shared" si="395"/>
        <v>5</v>
      </c>
      <c r="C5096" s="1">
        <f t="shared" si="396"/>
        <v>8984</v>
      </c>
      <c r="D5096" s="1">
        <f t="shared" si="397"/>
        <v>-1</v>
      </c>
      <c r="F5096" s="1">
        <f t="shared" si="398"/>
        <v>16374938.090620782</v>
      </c>
      <c r="H5096" s="5">
        <f t="shared" si="399"/>
        <v>0</v>
      </c>
    </row>
    <row r="5097" spans="1:8">
      <c r="A5097" s="3" t="s">
        <v>5141</v>
      </c>
      <c r="B5097" s="1">
        <f t="shared" si="395"/>
        <v>5</v>
      </c>
      <c r="C5097" s="1">
        <f t="shared" si="396"/>
        <v>8964</v>
      </c>
      <c r="D5097" s="1">
        <f t="shared" si="397"/>
        <v>-1</v>
      </c>
      <c r="F5097" s="1">
        <f t="shared" si="398"/>
        <v>16386791.403787604</v>
      </c>
      <c r="H5097" s="5">
        <f t="shared" si="399"/>
        <v>0</v>
      </c>
    </row>
    <row r="5098" spans="1:8">
      <c r="A5098" s="3" t="s">
        <v>5142</v>
      </c>
      <c r="B5098" s="1">
        <f t="shared" si="395"/>
        <v>5</v>
      </c>
      <c r="C5098" s="1">
        <f t="shared" si="396"/>
        <v>8944</v>
      </c>
      <c r="D5098" s="1">
        <f t="shared" si="397"/>
        <v>-1</v>
      </c>
      <c r="F5098" s="1">
        <f t="shared" si="398"/>
        <v>16398666.150183616</v>
      </c>
      <c r="H5098" s="5">
        <f t="shared" si="399"/>
        <v>0</v>
      </c>
    </row>
    <row r="5099" spans="1:8">
      <c r="A5099" s="3" t="s">
        <v>5143</v>
      </c>
      <c r="B5099" s="1">
        <f t="shared" si="395"/>
        <v>5</v>
      </c>
      <c r="C5099" s="1">
        <f t="shared" si="396"/>
        <v>8924</v>
      </c>
      <c r="D5099" s="1">
        <f t="shared" si="397"/>
        <v>-1</v>
      </c>
      <c r="F5099" s="1">
        <f t="shared" si="398"/>
        <v>16410562.416622385</v>
      </c>
      <c r="H5099" s="5">
        <f t="shared" si="399"/>
        <v>0</v>
      </c>
    </row>
    <row r="5100" spans="1:8">
      <c r="A5100" s="3" t="s">
        <v>5144</v>
      </c>
      <c r="B5100" s="1">
        <f t="shared" si="395"/>
        <v>5</v>
      </c>
      <c r="C5100" s="1">
        <f t="shared" si="396"/>
        <v>8904</v>
      </c>
      <c r="D5100" s="1">
        <f t="shared" si="397"/>
        <v>-1</v>
      </c>
      <c r="F5100" s="1">
        <f t="shared" si="398"/>
        <v>16422480.29046463</v>
      </c>
      <c r="H5100" s="5">
        <f t="shared" si="399"/>
        <v>0</v>
      </c>
    </row>
    <row r="5101" spans="1:8">
      <c r="A5101" s="3" t="s">
        <v>5145</v>
      </c>
      <c r="B5101" s="1">
        <f t="shared" si="395"/>
        <v>5</v>
      </c>
      <c r="C5101" s="1">
        <f t="shared" si="396"/>
        <v>8884</v>
      </c>
      <c r="D5101" s="1">
        <f t="shared" si="397"/>
        <v>-1</v>
      </c>
      <c r="F5101" s="1">
        <f t="shared" si="398"/>
        <v>16434419.859622918</v>
      </c>
      <c r="H5101" s="5">
        <f t="shared" si="399"/>
        <v>0</v>
      </c>
    </row>
    <row r="5102" spans="1:8">
      <c r="A5102" s="3" t="s">
        <v>5146</v>
      </c>
      <c r="B5102" s="1">
        <f t="shared" si="395"/>
        <v>5</v>
      </c>
      <c r="C5102" s="1">
        <f t="shared" si="396"/>
        <v>8864</v>
      </c>
      <c r="D5102" s="1">
        <f t="shared" si="397"/>
        <v>-1</v>
      </c>
      <c r="F5102" s="1">
        <f t="shared" si="398"/>
        <v>16446381.212566394</v>
      </c>
      <c r="H5102" s="5">
        <f t="shared" si="399"/>
        <v>0</v>
      </c>
    </row>
    <row r="5103" spans="1:8">
      <c r="A5103" s="3" t="s">
        <v>5147</v>
      </c>
      <c r="B5103" s="1">
        <f t="shared" si="395"/>
        <v>5</v>
      </c>
      <c r="C5103" s="1">
        <f t="shared" si="396"/>
        <v>8844</v>
      </c>
      <c r="D5103" s="1">
        <f t="shared" si="397"/>
        <v>-1</v>
      </c>
      <c r="F5103" s="1">
        <f t="shared" si="398"/>
        <v>16458364.438325567</v>
      </c>
      <c r="H5103" s="5">
        <f t="shared" si="399"/>
        <v>0</v>
      </c>
    </row>
    <row r="5104" spans="1:8">
      <c r="A5104" s="3" t="s">
        <v>5148</v>
      </c>
      <c r="B5104" s="1">
        <f t="shared" si="395"/>
        <v>5</v>
      </c>
      <c r="C5104" s="1">
        <f t="shared" si="396"/>
        <v>8824</v>
      </c>
      <c r="D5104" s="1">
        <f t="shared" si="397"/>
        <v>-1</v>
      </c>
      <c r="F5104" s="1">
        <f t="shared" si="398"/>
        <v>16470369.626497189</v>
      </c>
      <c r="H5104" s="5">
        <f t="shared" si="399"/>
        <v>0</v>
      </c>
    </row>
    <row r="5105" spans="1:8">
      <c r="A5105" s="3" t="s">
        <v>5149</v>
      </c>
      <c r="B5105" s="1">
        <f t="shared" si="395"/>
        <v>5</v>
      </c>
      <c r="C5105" s="1">
        <f t="shared" si="396"/>
        <v>8804</v>
      </c>
      <c r="D5105" s="1">
        <f t="shared" si="397"/>
        <v>-1</v>
      </c>
      <c r="F5105" s="1">
        <f t="shared" si="398"/>
        <v>16482396.867249073</v>
      </c>
      <c r="H5105" s="5">
        <f t="shared" si="399"/>
        <v>0</v>
      </c>
    </row>
    <row r="5106" spans="1:8">
      <c r="A5106" s="3" t="s">
        <v>5150</v>
      </c>
      <c r="B5106" s="1">
        <f t="shared" si="395"/>
        <v>5</v>
      </c>
      <c r="C5106" s="1">
        <f t="shared" si="396"/>
        <v>8784</v>
      </c>
      <c r="D5106" s="1">
        <f t="shared" si="397"/>
        <v>-1</v>
      </c>
      <c r="F5106" s="1">
        <f t="shared" si="398"/>
        <v>16494446.251325134</v>
      </c>
      <c r="H5106" s="5">
        <f t="shared" si="399"/>
        <v>0</v>
      </c>
    </row>
    <row r="5107" spans="1:8">
      <c r="A5107" s="3" t="s">
        <v>5151</v>
      </c>
      <c r="B5107" s="1">
        <f t="shared" si="395"/>
        <v>5</v>
      </c>
      <c r="C5107" s="1">
        <f t="shared" si="396"/>
        <v>8764</v>
      </c>
      <c r="D5107" s="1">
        <f t="shared" si="397"/>
        <v>-1</v>
      </c>
      <c r="F5107" s="1">
        <f t="shared" si="398"/>
        <v>16506517.870050309</v>
      </c>
      <c r="H5107" s="5">
        <f t="shared" si="399"/>
        <v>0</v>
      </c>
    </row>
    <row r="5108" spans="1:8">
      <c r="A5108" s="3" t="s">
        <v>5152</v>
      </c>
      <c r="B5108" s="1">
        <f t="shared" si="395"/>
        <v>5</v>
      </c>
      <c r="C5108" s="1">
        <f t="shared" si="396"/>
        <v>8744</v>
      </c>
      <c r="D5108" s="1">
        <f t="shared" si="397"/>
        <v>-1</v>
      </c>
      <c r="F5108" s="1">
        <f t="shared" si="398"/>
        <v>16518611.815335652</v>
      </c>
      <c r="H5108" s="5">
        <f t="shared" si="399"/>
        <v>0</v>
      </c>
    </row>
    <row r="5109" spans="1:8">
      <c r="A5109" s="3" t="s">
        <v>5153</v>
      </c>
      <c r="B5109" s="1">
        <f t="shared" si="395"/>
        <v>5</v>
      </c>
      <c r="C5109" s="1">
        <f t="shared" si="396"/>
        <v>8724</v>
      </c>
      <c r="D5109" s="1">
        <f t="shared" si="397"/>
        <v>-1</v>
      </c>
      <c r="F5109" s="1">
        <f t="shared" si="398"/>
        <v>16530728.179683439</v>
      </c>
      <c r="H5109" s="5">
        <f t="shared" si="399"/>
        <v>0</v>
      </c>
    </row>
    <row r="5110" spans="1:8">
      <c r="A5110" s="3" t="s">
        <v>5154</v>
      </c>
      <c r="B5110" s="1">
        <f t="shared" si="395"/>
        <v>5</v>
      </c>
      <c r="C5110" s="1">
        <f t="shared" si="396"/>
        <v>8704</v>
      </c>
      <c r="D5110" s="1">
        <f t="shared" si="397"/>
        <v>-1</v>
      </c>
      <c r="F5110" s="1">
        <f t="shared" si="398"/>
        <v>16542867.056192361</v>
      </c>
      <c r="H5110" s="5">
        <f t="shared" si="399"/>
        <v>0</v>
      </c>
    </row>
    <row r="5111" spans="1:8">
      <c r="A5111" s="3" t="s">
        <v>5155</v>
      </c>
      <c r="B5111" s="1">
        <f t="shared" si="395"/>
        <v>5</v>
      </c>
      <c r="C5111" s="1">
        <f t="shared" si="396"/>
        <v>8684</v>
      </c>
      <c r="D5111" s="1">
        <f t="shared" si="397"/>
        <v>-1</v>
      </c>
      <c r="F5111" s="1">
        <f t="shared" si="398"/>
        <v>16555028.538562696</v>
      </c>
      <c r="H5111" s="5">
        <f t="shared" si="399"/>
        <v>0</v>
      </c>
    </row>
    <row r="5112" spans="1:8">
      <c r="A5112" s="3" t="s">
        <v>5156</v>
      </c>
      <c r="B5112" s="1">
        <f t="shared" si="395"/>
        <v>5</v>
      </c>
      <c r="C5112" s="1">
        <f t="shared" si="396"/>
        <v>8664</v>
      </c>
      <c r="D5112" s="1">
        <f t="shared" si="397"/>
        <v>-1</v>
      </c>
      <c r="F5112" s="1">
        <f t="shared" si="398"/>
        <v>16567212.721101638</v>
      </c>
      <c r="H5112" s="5">
        <f t="shared" si="399"/>
        <v>0</v>
      </c>
    </row>
    <row r="5113" spans="1:8">
      <c r="A5113" s="3" t="s">
        <v>5157</v>
      </c>
      <c r="B5113" s="1">
        <f t="shared" si="395"/>
        <v>5</v>
      </c>
      <c r="C5113" s="1">
        <f t="shared" si="396"/>
        <v>8644</v>
      </c>
      <c r="D5113" s="1">
        <f t="shared" si="397"/>
        <v>-1</v>
      </c>
      <c r="F5113" s="1">
        <f t="shared" si="398"/>
        <v>16579419.698728615</v>
      </c>
      <c r="H5113" s="5">
        <f t="shared" si="399"/>
        <v>0</v>
      </c>
    </row>
    <row r="5114" spans="1:8">
      <c r="A5114" s="3" t="s">
        <v>5158</v>
      </c>
      <c r="B5114" s="1">
        <f t="shared" si="395"/>
        <v>5</v>
      </c>
      <c r="C5114" s="1">
        <f t="shared" si="396"/>
        <v>8624</v>
      </c>
      <c r="D5114" s="1">
        <f t="shared" si="397"/>
        <v>-1</v>
      </c>
      <c r="F5114" s="1">
        <f t="shared" si="398"/>
        <v>16591649.566980712</v>
      </c>
      <c r="H5114" s="5">
        <f t="shared" si="399"/>
        <v>0</v>
      </c>
    </row>
    <row r="5115" spans="1:8">
      <c r="A5115" s="3" t="s">
        <v>5159</v>
      </c>
      <c r="B5115" s="1">
        <f t="shared" si="395"/>
        <v>5</v>
      </c>
      <c r="C5115" s="1">
        <f t="shared" si="396"/>
        <v>8604</v>
      </c>
      <c r="D5115" s="1">
        <f t="shared" si="397"/>
        <v>-1</v>
      </c>
      <c r="F5115" s="1">
        <f t="shared" si="398"/>
        <v>16603902.42201812</v>
      </c>
      <c r="H5115" s="5">
        <f t="shared" si="399"/>
        <v>0</v>
      </c>
    </row>
    <row r="5116" spans="1:8">
      <c r="A5116" s="3" t="s">
        <v>5160</v>
      </c>
      <c r="B5116" s="1">
        <f t="shared" si="395"/>
        <v>5</v>
      </c>
      <c r="C5116" s="1">
        <f t="shared" si="396"/>
        <v>8584</v>
      </c>
      <c r="D5116" s="1">
        <f t="shared" si="397"/>
        <v>-1</v>
      </c>
      <c r="F5116" s="1">
        <f t="shared" si="398"/>
        <v>16616178.360629644</v>
      </c>
      <c r="H5116" s="5">
        <f t="shared" si="399"/>
        <v>0</v>
      </c>
    </row>
    <row r="5117" spans="1:8">
      <c r="A5117" s="3" t="s">
        <v>5161</v>
      </c>
      <c r="B5117" s="1">
        <f t="shared" si="395"/>
        <v>5</v>
      </c>
      <c r="C5117" s="1">
        <f t="shared" si="396"/>
        <v>8564</v>
      </c>
      <c r="D5117" s="1">
        <f t="shared" si="397"/>
        <v>-1</v>
      </c>
      <c r="F5117" s="1">
        <f t="shared" si="398"/>
        <v>16628477.480238333</v>
      </c>
      <c r="H5117" s="5">
        <f t="shared" si="399"/>
        <v>0</v>
      </c>
    </row>
    <row r="5118" spans="1:8">
      <c r="A5118" s="3" t="s">
        <v>5162</v>
      </c>
      <c r="B5118" s="1">
        <f t="shared" si="395"/>
        <v>5</v>
      </c>
      <c r="C5118" s="1">
        <f t="shared" si="396"/>
        <v>8544</v>
      </c>
      <c r="D5118" s="1">
        <f t="shared" si="397"/>
        <v>-1</v>
      </c>
      <c r="F5118" s="1">
        <f t="shared" si="398"/>
        <v>16640799.87890707</v>
      </c>
      <c r="H5118" s="5">
        <f t="shared" si="399"/>
        <v>0</v>
      </c>
    </row>
    <row r="5119" spans="1:8">
      <c r="A5119" s="3" t="s">
        <v>5163</v>
      </c>
      <c r="B5119" s="1">
        <f t="shared" si="395"/>
        <v>5</v>
      </c>
      <c r="C5119" s="1">
        <f t="shared" si="396"/>
        <v>8524</v>
      </c>
      <c r="D5119" s="1">
        <f t="shared" si="397"/>
        <v>-1</v>
      </c>
      <c r="F5119" s="1">
        <f t="shared" si="398"/>
        <v>16653145.655344332</v>
      </c>
      <c r="H5119" s="5">
        <f t="shared" si="399"/>
        <v>0</v>
      </c>
    </row>
    <row r="5120" spans="1:8">
      <c r="A5120" s="3" t="s">
        <v>5164</v>
      </c>
      <c r="B5120" s="1">
        <f t="shared" si="395"/>
        <v>5</v>
      </c>
      <c r="C5120" s="1">
        <f t="shared" si="396"/>
        <v>8504</v>
      </c>
      <c r="D5120" s="1">
        <f t="shared" si="397"/>
        <v>-1</v>
      </c>
      <c r="F5120" s="1">
        <f t="shared" si="398"/>
        <v>16665514.908909936</v>
      </c>
      <c r="H5120" s="5">
        <f t="shared" si="399"/>
        <v>0</v>
      </c>
    </row>
    <row r="5121" spans="1:8">
      <c r="A5121" s="3" t="s">
        <v>5165</v>
      </c>
      <c r="B5121" s="1">
        <f t="shared" si="395"/>
        <v>5</v>
      </c>
      <c r="C5121" s="1">
        <f t="shared" si="396"/>
        <v>8484</v>
      </c>
      <c r="D5121" s="1">
        <f t="shared" si="397"/>
        <v>-1</v>
      </c>
      <c r="F5121" s="1">
        <f t="shared" si="398"/>
        <v>16677907.739620907</v>
      </c>
      <c r="H5121" s="5">
        <f t="shared" si="399"/>
        <v>0</v>
      </c>
    </row>
    <row r="5122" spans="1:8">
      <c r="A5122" s="3" t="s">
        <v>5166</v>
      </c>
      <c r="B5122" s="1">
        <f t="shared" si="395"/>
        <v>5</v>
      </c>
      <c r="C5122" s="1">
        <f t="shared" si="396"/>
        <v>8464</v>
      </c>
      <c r="D5122" s="1">
        <f t="shared" si="397"/>
        <v>-1</v>
      </c>
      <c r="F5122" s="1">
        <f t="shared" si="398"/>
        <v>16690324.248157358</v>
      </c>
      <c r="H5122" s="5">
        <f t="shared" si="399"/>
        <v>0</v>
      </c>
    </row>
    <row r="5123" spans="1:8">
      <c r="A5123" s="3" t="s">
        <v>5167</v>
      </c>
      <c r="B5123" s="1">
        <f t="shared" si="395"/>
        <v>5</v>
      </c>
      <c r="C5123" s="1">
        <f t="shared" si="396"/>
        <v>8444</v>
      </c>
      <c r="D5123" s="1">
        <f t="shared" si="397"/>
        <v>-1</v>
      </c>
      <c r="F5123" s="1">
        <f t="shared" si="398"/>
        <v>16702764.535868479</v>
      </c>
      <c r="H5123" s="5">
        <f t="shared" si="399"/>
        <v>0</v>
      </c>
    </row>
    <row r="5124" spans="1:8">
      <c r="A5124" s="3" t="s">
        <v>5168</v>
      </c>
      <c r="B5124" s="1">
        <f t="shared" ref="B5124:B5187" si="400">IF(ISERROR(SEARCH(" ",A5124)), 0, SEARCH(" ",A5124))</f>
        <v>5</v>
      </c>
      <c r="C5124" s="1">
        <f t="shared" ref="C5124:C5187" si="401">IF(0=B5124,-1,LEFT(A5124,B5124-1)+0)</f>
        <v>8424</v>
      </c>
      <c r="D5124" s="1">
        <f t="shared" ref="D5124:D5187" si="402">IF(B5124=0,-1,RIGHT(A5124,LEN(A5124)-B5124)+0)</f>
        <v>-1</v>
      </c>
      <c r="F5124" s="1">
        <f t="shared" ref="F5124:F5187" si="403">IF(C5124&lt;0,443300000,44330*(1-POWER(C5124/$A$1,1/5.255))*1000)</f>
        <v>16715228.704778587</v>
      </c>
      <c r="H5124" s="5">
        <f t="shared" ref="H5124:H5187" si="404">IF(D5124&gt;0,ABS((F5124-D5124)/D5124),0)</f>
        <v>0</v>
      </c>
    </row>
    <row r="5125" spans="1:8">
      <c r="A5125" s="3" t="s">
        <v>5169</v>
      </c>
      <c r="B5125" s="1">
        <f t="shared" si="400"/>
        <v>5</v>
      </c>
      <c r="C5125" s="1">
        <f t="shared" si="401"/>
        <v>8404</v>
      </c>
      <c r="D5125" s="1">
        <f t="shared" si="402"/>
        <v>-1</v>
      </c>
      <c r="F5125" s="1">
        <f t="shared" si="403"/>
        <v>16727716.85759322</v>
      </c>
      <c r="H5125" s="5">
        <f t="shared" si="404"/>
        <v>0</v>
      </c>
    </row>
    <row r="5126" spans="1:8">
      <c r="A5126" s="3" t="s">
        <v>5170</v>
      </c>
      <c r="B5126" s="1">
        <f t="shared" si="400"/>
        <v>5</v>
      </c>
      <c r="C5126" s="1">
        <f t="shared" si="401"/>
        <v>8384</v>
      </c>
      <c r="D5126" s="1">
        <f t="shared" si="402"/>
        <v>-1</v>
      </c>
      <c r="F5126" s="1">
        <f t="shared" si="403"/>
        <v>16740229.097705334</v>
      </c>
      <c r="H5126" s="5">
        <f t="shared" si="404"/>
        <v>0</v>
      </c>
    </row>
    <row r="5127" spans="1:8">
      <c r="A5127" s="3" t="s">
        <v>5171</v>
      </c>
      <c r="B5127" s="1">
        <f t="shared" si="400"/>
        <v>5</v>
      </c>
      <c r="C5127" s="1">
        <f t="shared" si="401"/>
        <v>8364</v>
      </c>
      <c r="D5127" s="1">
        <f t="shared" si="402"/>
        <v>-1</v>
      </c>
      <c r="F5127" s="1">
        <f t="shared" si="403"/>
        <v>16752765.52920156</v>
      </c>
      <c r="H5127" s="5">
        <f t="shared" si="404"/>
        <v>0</v>
      </c>
    </row>
    <row r="5128" spans="1:8">
      <c r="A5128" s="3" t="s">
        <v>5172</v>
      </c>
      <c r="B5128" s="1">
        <f t="shared" si="400"/>
        <v>5</v>
      </c>
      <c r="C5128" s="1">
        <f t="shared" si="401"/>
        <v>8344</v>
      </c>
      <c r="D5128" s="1">
        <f t="shared" si="402"/>
        <v>-1</v>
      </c>
      <c r="F5128" s="1">
        <f t="shared" si="403"/>
        <v>16765326.256868502</v>
      </c>
      <c r="H5128" s="5">
        <f t="shared" si="404"/>
        <v>0</v>
      </c>
    </row>
    <row r="5129" spans="1:8">
      <c r="A5129" s="3" t="s">
        <v>5173</v>
      </c>
      <c r="B5129" s="1">
        <f t="shared" si="400"/>
        <v>5</v>
      </c>
      <c r="C5129" s="1">
        <f t="shared" si="401"/>
        <v>8324</v>
      </c>
      <c r="D5129" s="1">
        <f t="shared" si="402"/>
        <v>-1</v>
      </c>
      <c r="F5129" s="1">
        <f t="shared" si="403"/>
        <v>16777911.386199176</v>
      </c>
      <c r="H5129" s="5">
        <f t="shared" si="404"/>
        <v>0</v>
      </c>
    </row>
    <row r="5130" spans="1:8">
      <c r="A5130" s="3" t="s">
        <v>5174</v>
      </c>
      <c r="B5130" s="1">
        <f t="shared" si="400"/>
        <v>5</v>
      </c>
      <c r="C5130" s="1">
        <f t="shared" si="401"/>
        <v>8304</v>
      </c>
      <c r="D5130" s="1">
        <f t="shared" si="402"/>
        <v>-1</v>
      </c>
      <c r="F5130" s="1">
        <f t="shared" si="403"/>
        <v>16790521.023399454</v>
      </c>
      <c r="H5130" s="5">
        <f t="shared" si="404"/>
        <v>0</v>
      </c>
    </row>
    <row r="5131" spans="1:8">
      <c r="A5131" s="3" t="s">
        <v>5175</v>
      </c>
      <c r="B5131" s="1">
        <f t="shared" si="400"/>
        <v>5</v>
      </c>
      <c r="C5131" s="1">
        <f t="shared" si="401"/>
        <v>8284</v>
      </c>
      <c r="D5131" s="1">
        <f t="shared" si="402"/>
        <v>-1</v>
      </c>
      <c r="F5131" s="1">
        <f t="shared" si="403"/>
        <v>16803155.2753946</v>
      </c>
      <c r="H5131" s="5">
        <f t="shared" si="404"/>
        <v>0</v>
      </c>
    </row>
    <row r="5132" spans="1:8">
      <c r="A5132" s="3" t="s">
        <v>5176</v>
      </c>
      <c r="B5132" s="1">
        <f t="shared" si="400"/>
        <v>5</v>
      </c>
      <c r="C5132" s="1">
        <f t="shared" si="401"/>
        <v>8264</v>
      </c>
      <c r="D5132" s="1">
        <f t="shared" si="402"/>
        <v>-1</v>
      </c>
      <c r="F5132" s="1">
        <f t="shared" si="403"/>
        <v>16815814.249835938</v>
      </c>
      <c r="H5132" s="5">
        <f t="shared" si="404"/>
        <v>0</v>
      </c>
    </row>
    <row r="5133" spans="1:8">
      <c r="A5133" s="3" t="s">
        <v>5177</v>
      </c>
      <c r="B5133" s="1">
        <f t="shared" si="400"/>
        <v>5</v>
      </c>
      <c r="C5133" s="1">
        <f t="shared" si="401"/>
        <v>8244</v>
      </c>
      <c r="D5133" s="1">
        <f t="shared" si="402"/>
        <v>-1</v>
      </c>
      <c r="F5133" s="1">
        <f t="shared" si="403"/>
        <v>16828498.055107515</v>
      </c>
      <c r="H5133" s="5">
        <f t="shared" si="404"/>
        <v>0</v>
      </c>
    </row>
    <row r="5134" spans="1:8">
      <c r="A5134" s="3" t="s">
        <v>5178</v>
      </c>
      <c r="B5134" s="1">
        <f t="shared" si="400"/>
        <v>5</v>
      </c>
      <c r="C5134" s="1">
        <f t="shared" si="401"/>
        <v>8224</v>
      </c>
      <c r="D5134" s="1">
        <f t="shared" si="402"/>
        <v>-1</v>
      </c>
      <c r="F5134" s="1">
        <f t="shared" si="403"/>
        <v>16841206.800332889</v>
      </c>
      <c r="H5134" s="5">
        <f t="shared" si="404"/>
        <v>0</v>
      </c>
    </row>
    <row r="5135" spans="1:8">
      <c r="A5135" s="3" t="s">
        <v>5179</v>
      </c>
      <c r="B5135" s="1">
        <f t="shared" si="400"/>
        <v>5</v>
      </c>
      <c r="C5135" s="1">
        <f t="shared" si="401"/>
        <v>8204</v>
      </c>
      <c r="D5135" s="1">
        <f t="shared" si="402"/>
        <v>-1</v>
      </c>
      <c r="F5135" s="1">
        <f t="shared" si="403"/>
        <v>16853940.595381983</v>
      </c>
      <c r="H5135" s="5">
        <f t="shared" si="404"/>
        <v>0</v>
      </c>
    </row>
    <row r="5136" spans="1:8">
      <c r="A5136" s="3" t="s">
        <v>5180</v>
      </c>
      <c r="B5136" s="1">
        <f t="shared" si="400"/>
        <v>5</v>
      </c>
      <c r="C5136" s="1">
        <f t="shared" si="401"/>
        <v>8184</v>
      </c>
      <c r="D5136" s="1">
        <f t="shared" si="402"/>
        <v>-1</v>
      </c>
      <c r="F5136" s="1">
        <f t="shared" si="403"/>
        <v>16866699.550878048</v>
      </c>
      <c r="H5136" s="5">
        <f t="shared" si="404"/>
        <v>0</v>
      </c>
    </row>
    <row r="5137" spans="1:8">
      <c r="A5137" s="3" t="s">
        <v>5181</v>
      </c>
      <c r="B5137" s="1">
        <f t="shared" si="400"/>
        <v>5</v>
      </c>
      <c r="C5137" s="1">
        <f t="shared" si="401"/>
        <v>8164</v>
      </c>
      <c r="D5137" s="1">
        <f t="shared" si="402"/>
        <v>-1</v>
      </c>
      <c r="F5137" s="1">
        <f t="shared" si="403"/>
        <v>16879483.778204657</v>
      </c>
      <c r="H5137" s="5">
        <f t="shared" si="404"/>
        <v>0</v>
      </c>
    </row>
    <row r="5138" spans="1:8">
      <c r="A5138" s="3" t="s">
        <v>5182</v>
      </c>
      <c r="B5138" s="1">
        <f t="shared" si="400"/>
        <v>5</v>
      </c>
      <c r="C5138" s="1">
        <f t="shared" si="401"/>
        <v>8144</v>
      </c>
      <c r="D5138" s="1">
        <f t="shared" si="402"/>
        <v>-1</v>
      </c>
      <c r="F5138" s="1">
        <f t="shared" si="403"/>
        <v>16892293.389512807</v>
      </c>
      <c r="H5138" s="5">
        <f t="shared" si="404"/>
        <v>0</v>
      </c>
    </row>
    <row r="5139" spans="1:8">
      <c r="A5139" s="3" t="s">
        <v>5183</v>
      </c>
      <c r="B5139" s="1">
        <f t="shared" si="400"/>
        <v>5</v>
      </c>
      <c r="C5139" s="1">
        <f t="shared" si="401"/>
        <v>8124</v>
      </c>
      <c r="D5139" s="1">
        <f t="shared" si="402"/>
        <v>-1</v>
      </c>
      <c r="F5139" s="1">
        <f t="shared" si="403"/>
        <v>16905128.497728124</v>
      </c>
      <c r="H5139" s="5">
        <f t="shared" si="404"/>
        <v>0</v>
      </c>
    </row>
    <row r="5140" spans="1:8">
      <c r="A5140" s="3" t="s">
        <v>5184</v>
      </c>
      <c r="B5140" s="1">
        <f t="shared" si="400"/>
        <v>5</v>
      </c>
      <c r="C5140" s="1">
        <f t="shared" si="401"/>
        <v>8104</v>
      </c>
      <c r="D5140" s="1">
        <f t="shared" si="402"/>
        <v>-1</v>
      </c>
      <c r="F5140" s="1">
        <f t="shared" si="403"/>
        <v>16917989.216558136</v>
      </c>
      <c r="H5140" s="5">
        <f t="shared" si="404"/>
        <v>0</v>
      </c>
    </row>
    <row r="5141" spans="1:8">
      <c r="A5141" s="3" t="s">
        <v>5185</v>
      </c>
      <c r="B5141" s="1">
        <f t="shared" si="400"/>
        <v>5</v>
      </c>
      <c r="C5141" s="1">
        <f t="shared" si="401"/>
        <v>8084</v>
      </c>
      <c r="D5141" s="1">
        <f t="shared" si="402"/>
        <v>-1</v>
      </c>
      <c r="F5141" s="1">
        <f t="shared" si="403"/>
        <v>16930875.660499606</v>
      </c>
      <c r="H5141" s="5">
        <f t="shared" si="404"/>
        <v>0</v>
      </c>
    </row>
    <row r="5142" spans="1:8">
      <c r="A5142" s="3" t="s">
        <v>5186</v>
      </c>
      <c r="B5142" s="1">
        <f t="shared" si="400"/>
        <v>5</v>
      </c>
      <c r="C5142" s="1">
        <f t="shared" si="401"/>
        <v>8064</v>
      </c>
      <c r="D5142" s="1">
        <f t="shared" si="402"/>
        <v>-1</v>
      </c>
      <c r="F5142" s="1">
        <f t="shared" si="403"/>
        <v>16943787.944846004</v>
      </c>
      <c r="H5142" s="5">
        <f t="shared" si="404"/>
        <v>0</v>
      </c>
    </row>
    <row r="5143" spans="1:8">
      <c r="A5143" s="3" t="s">
        <v>5187</v>
      </c>
      <c r="B5143" s="1">
        <f t="shared" si="400"/>
        <v>5</v>
      </c>
      <c r="C5143" s="1">
        <f t="shared" si="401"/>
        <v>8044</v>
      </c>
      <c r="D5143" s="1">
        <f t="shared" si="402"/>
        <v>-1</v>
      </c>
      <c r="F5143" s="1">
        <f t="shared" si="403"/>
        <v>16956726.185695037</v>
      </c>
      <c r="H5143" s="5">
        <f t="shared" si="404"/>
        <v>0</v>
      </c>
    </row>
    <row r="5144" spans="1:8">
      <c r="A5144" s="3" t="s">
        <v>5188</v>
      </c>
      <c r="B5144" s="1">
        <f t="shared" si="400"/>
        <v>5</v>
      </c>
      <c r="C5144" s="1">
        <f t="shared" si="401"/>
        <v>8024</v>
      </c>
      <c r="D5144" s="1">
        <f t="shared" si="402"/>
        <v>-1</v>
      </c>
      <c r="F5144" s="1">
        <f t="shared" si="403"/>
        <v>16969690.499956261</v>
      </c>
      <c r="H5144" s="5">
        <f t="shared" si="404"/>
        <v>0</v>
      </c>
    </row>
    <row r="5145" spans="1:8">
      <c r="A5145" s="3" t="s">
        <v>5189</v>
      </c>
      <c r="B5145" s="1">
        <f t="shared" si="400"/>
        <v>5</v>
      </c>
      <c r="C5145" s="1">
        <f t="shared" si="401"/>
        <v>8004</v>
      </c>
      <c r="D5145" s="1">
        <f t="shared" si="402"/>
        <v>-1</v>
      </c>
      <c r="F5145" s="1">
        <f t="shared" si="403"/>
        <v>16982681.005358808</v>
      </c>
      <c r="H5145" s="5">
        <f t="shared" si="404"/>
        <v>0</v>
      </c>
    </row>
    <row r="5146" spans="1:8">
      <c r="A5146" s="3" t="s">
        <v>5190</v>
      </c>
      <c r="B5146" s="1">
        <f t="shared" si="400"/>
        <v>5</v>
      </c>
      <c r="C5146" s="1">
        <f t="shared" si="401"/>
        <v>7984</v>
      </c>
      <c r="D5146" s="1">
        <f t="shared" si="402"/>
        <v>-1</v>
      </c>
      <c r="F5146" s="1">
        <f t="shared" si="403"/>
        <v>16995697.820459224</v>
      </c>
      <c r="H5146" s="5">
        <f t="shared" si="404"/>
        <v>0</v>
      </c>
    </row>
    <row r="5147" spans="1:8">
      <c r="A5147" s="3" t="s">
        <v>5191</v>
      </c>
      <c r="B5147" s="1">
        <f t="shared" si="400"/>
        <v>5</v>
      </c>
      <c r="C5147" s="1">
        <f t="shared" si="401"/>
        <v>7964</v>
      </c>
      <c r="D5147" s="1">
        <f t="shared" si="402"/>
        <v>-1</v>
      </c>
      <c r="F5147" s="1">
        <f t="shared" si="403"/>
        <v>17008741.064649306</v>
      </c>
      <c r="H5147" s="5">
        <f t="shared" si="404"/>
        <v>0</v>
      </c>
    </row>
    <row r="5148" spans="1:8">
      <c r="A5148" s="3" t="s">
        <v>5192</v>
      </c>
      <c r="B5148" s="1">
        <f t="shared" si="400"/>
        <v>5</v>
      </c>
      <c r="C5148" s="1">
        <f t="shared" si="401"/>
        <v>7944</v>
      </c>
      <c r="D5148" s="1">
        <f t="shared" si="402"/>
        <v>-1</v>
      </c>
      <c r="F5148" s="1">
        <f t="shared" si="403"/>
        <v>17021810.858164158</v>
      </c>
      <c r="H5148" s="5">
        <f t="shared" si="404"/>
        <v>0</v>
      </c>
    </row>
    <row r="5149" spans="1:8">
      <c r="A5149" s="3" t="s">
        <v>5193</v>
      </c>
      <c r="B5149" s="1">
        <f t="shared" si="400"/>
        <v>5</v>
      </c>
      <c r="C5149" s="1">
        <f t="shared" si="401"/>
        <v>7924</v>
      </c>
      <c r="D5149" s="1">
        <f t="shared" si="402"/>
        <v>-1</v>
      </c>
      <c r="F5149" s="1">
        <f t="shared" si="403"/>
        <v>17034907.322090276</v>
      </c>
      <c r="H5149" s="5">
        <f t="shared" si="404"/>
        <v>0</v>
      </c>
    </row>
    <row r="5150" spans="1:8">
      <c r="A5150" s="3" t="s">
        <v>5194</v>
      </c>
      <c r="B5150" s="1">
        <f t="shared" si="400"/>
        <v>5</v>
      </c>
      <c r="C5150" s="1">
        <f t="shared" si="401"/>
        <v>7904</v>
      </c>
      <c r="D5150" s="1">
        <f t="shared" si="402"/>
        <v>-1</v>
      </c>
      <c r="F5150" s="1">
        <f t="shared" si="403"/>
        <v>17048030.578373726</v>
      </c>
      <c r="H5150" s="5">
        <f t="shared" si="404"/>
        <v>0</v>
      </c>
    </row>
    <row r="5151" spans="1:8">
      <c r="A5151" s="3" t="s">
        <v>5195</v>
      </c>
      <c r="B5151" s="1">
        <f t="shared" si="400"/>
        <v>5</v>
      </c>
      <c r="C5151" s="1">
        <f t="shared" si="401"/>
        <v>7884</v>
      </c>
      <c r="D5151" s="1">
        <f t="shared" si="402"/>
        <v>-1</v>
      </c>
      <c r="F5151" s="1">
        <f t="shared" si="403"/>
        <v>17061180.749828465</v>
      </c>
      <c r="H5151" s="5">
        <f t="shared" si="404"/>
        <v>0</v>
      </c>
    </row>
    <row r="5152" spans="1:8">
      <c r="A5152" s="3" t="s">
        <v>5196</v>
      </c>
      <c r="B5152" s="1">
        <f t="shared" si="400"/>
        <v>5</v>
      </c>
      <c r="C5152" s="1">
        <f t="shared" si="401"/>
        <v>7864</v>
      </c>
      <c r="D5152" s="1">
        <f t="shared" si="402"/>
        <v>-1</v>
      </c>
      <c r="F5152" s="1">
        <f t="shared" si="403"/>
        <v>17074357.960144706</v>
      </c>
      <c r="H5152" s="5">
        <f t="shared" si="404"/>
        <v>0</v>
      </c>
    </row>
    <row r="5153" spans="1:8">
      <c r="A5153" s="3" t="s">
        <v>5197</v>
      </c>
      <c r="B5153" s="1">
        <f t="shared" si="400"/>
        <v>5</v>
      </c>
      <c r="C5153" s="1">
        <f t="shared" si="401"/>
        <v>7844</v>
      </c>
      <c r="D5153" s="1">
        <f t="shared" si="402"/>
        <v>-1</v>
      </c>
      <c r="F5153" s="1">
        <f t="shared" si="403"/>
        <v>17087562.333897442</v>
      </c>
      <c r="H5153" s="5">
        <f t="shared" si="404"/>
        <v>0</v>
      </c>
    </row>
    <row r="5154" spans="1:8">
      <c r="A5154" s="3" t="s">
        <v>5198</v>
      </c>
      <c r="B5154" s="1">
        <f t="shared" si="400"/>
        <v>5</v>
      </c>
      <c r="C5154" s="1">
        <f t="shared" si="401"/>
        <v>7824</v>
      </c>
      <c r="D5154" s="1">
        <f t="shared" si="402"/>
        <v>-1</v>
      </c>
      <c r="F5154" s="1">
        <f t="shared" si="403"/>
        <v>17100793.996555034</v>
      </c>
      <c r="H5154" s="5">
        <f t="shared" si="404"/>
        <v>0</v>
      </c>
    </row>
    <row r="5155" spans="1:8">
      <c r="A5155" s="3" t="s">
        <v>5199</v>
      </c>
      <c r="B5155" s="1">
        <f t="shared" si="400"/>
        <v>5</v>
      </c>
      <c r="C5155" s="1">
        <f t="shared" si="401"/>
        <v>7804</v>
      </c>
      <c r="D5155" s="1">
        <f t="shared" si="402"/>
        <v>-1</v>
      </c>
      <c r="F5155" s="1">
        <f t="shared" si="403"/>
        <v>17114053.074487947</v>
      </c>
      <c r="H5155" s="5">
        <f t="shared" si="404"/>
        <v>0</v>
      </c>
    </row>
    <row r="5156" spans="1:8">
      <c r="A5156" s="3" t="s">
        <v>5200</v>
      </c>
      <c r="B5156" s="1">
        <f t="shared" si="400"/>
        <v>5</v>
      </c>
      <c r="C5156" s="1">
        <f t="shared" si="401"/>
        <v>7784</v>
      </c>
      <c r="D5156" s="1">
        <f t="shared" si="402"/>
        <v>-1</v>
      </c>
      <c r="F5156" s="1">
        <f t="shared" si="403"/>
        <v>17127339.694977514</v>
      </c>
      <c r="H5156" s="5">
        <f t="shared" si="404"/>
        <v>0</v>
      </c>
    </row>
    <row r="5157" spans="1:8">
      <c r="A5157" s="3" t="s">
        <v>5201</v>
      </c>
      <c r="B5157" s="1">
        <f t="shared" si="400"/>
        <v>5</v>
      </c>
      <c r="C5157" s="1">
        <f t="shared" si="401"/>
        <v>7764</v>
      </c>
      <c r="D5157" s="1">
        <f t="shared" si="402"/>
        <v>-1</v>
      </c>
      <c r="F5157" s="1">
        <f t="shared" si="403"/>
        <v>17140653.986224931</v>
      </c>
      <c r="H5157" s="5">
        <f t="shared" si="404"/>
        <v>0</v>
      </c>
    </row>
    <row r="5158" spans="1:8">
      <c r="A5158" s="3" t="s">
        <v>5202</v>
      </c>
      <c r="B5158" s="1">
        <f t="shared" si="400"/>
        <v>5</v>
      </c>
      <c r="C5158" s="1">
        <f t="shared" si="401"/>
        <v>7744</v>
      </c>
      <c r="D5158" s="1">
        <f t="shared" si="402"/>
        <v>-1</v>
      </c>
      <c r="F5158" s="1">
        <f t="shared" si="403"/>
        <v>17153996.077360213</v>
      </c>
      <c r="H5158" s="5">
        <f t="shared" si="404"/>
        <v>0</v>
      </c>
    </row>
    <row r="5159" spans="1:8">
      <c r="A5159" s="3" t="s">
        <v>5203</v>
      </c>
      <c r="B5159" s="1">
        <f t="shared" si="400"/>
        <v>5</v>
      </c>
      <c r="C5159" s="1">
        <f t="shared" si="401"/>
        <v>7724</v>
      </c>
      <c r="D5159" s="1">
        <f t="shared" si="402"/>
        <v>-1</v>
      </c>
      <c r="F5159" s="1">
        <f t="shared" si="403"/>
        <v>17167366.098451428</v>
      </c>
      <c r="H5159" s="5">
        <f t="shared" si="404"/>
        <v>0</v>
      </c>
    </row>
    <row r="5160" spans="1:8">
      <c r="A5160" s="3" t="s">
        <v>5204</v>
      </c>
      <c r="B5160" s="1">
        <f t="shared" si="400"/>
        <v>5</v>
      </c>
      <c r="C5160" s="1">
        <f t="shared" si="401"/>
        <v>7704</v>
      </c>
      <c r="D5160" s="1">
        <f t="shared" si="402"/>
        <v>-1</v>
      </c>
      <c r="F5160" s="1">
        <f t="shared" si="403"/>
        <v>17180764.1805139</v>
      </c>
      <c r="H5160" s="5">
        <f t="shared" si="404"/>
        <v>0</v>
      </c>
    </row>
    <row r="5161" spans="1:8">
      <c r="A5161" s="3" t="s">
        <v>5205</v>
      </c>
      <c r="B5161" s="1">
        <f t="shared" si="400"/>
        <v>5</v>
      </c>
      <c r="C5161" s="1">
        <f t="shared" si="401"/>
        <v>7684</v>
      </c>
      <c r="D5161" s="1">
        <f t="shared" si="402"/>
        <v>-1</v>
      </c>
      <c r="F5161" s="1">
        <f t="shared" si="403"/>
        <v>17194190.455519594</v>
      </c>
      <c r="H5161" s="5">
        <f t="shared" si="404"/>
        <v>0</v>
      </c>
    </row>
    <row r="5162" spans="1:8">
      <c r="A5162" s="3" t="s">
        <v>5206</v>
      </c>
      <c r="B5162" s="1">
        <f t="shared" si="400"/>
        <v>5</v>
      </c>
      <c r="C5162" s="1">
        <f t="shared" si="401"/>
        <v>7664</v>
      </c>
      <c r="D5162" s="1">
        <f t="shared" si="402"/>
        <v>-1</v>
      </c>
      <c r="F5162" s="1">
        <f t="shared" si="403"/>
        <v>17207645.056406651</v>
      </c>
      <c r="H5162" s="5">
        <f t="shared" si="404"/>
        <v>0</v>
      </c>
    </row>
    <row r="5163" spans="1:8">
      <c r="A5163" s="3" t="s">
        <v>5207</v>
      </c>
      <c r="B5163" s="1">
        <f t="shared" si="400"/>
        <v>5</v>
      </c>
      <c r="C5163" s="1">
        <f t="shared" si="401"/>
        <v>7644</v>
      </c>
      <c r="D5163" s="1">
        <f t="shared" si="402"/>
        <v>-1</v>
      </c>
      <c r="F5163" s="1">
        <f t="shared" si="403"/>
        <v>17221128.117088955</v>
      </c>
      <c r="H5163" s="5">
        <f t="shared" si="404"/>
        <v>0</v>
      </c>
    </row>
    <row r="5164" spans="1:8">
      <c r="A5164" s="3" t="s">
        <v>5208</v>
      </c>
      <c r="B5164" s="1">
        <f t="shared" si="400"/>
        <v>5</v>
      </c>
      <c r="C5164" s="1">
        <f t="shared" si="401"/>
        <v>7624</v>
      </c>
      <c r="D5164" s="1">
        <f t="shared" si="402"/>
        <v>-1</v>
      </c>
      <c r="F5164" s="1">
        <f t="shared" si="403"/>
        <v>17234639.772465903</v>
      </c>
      <c r="H5164" s="5">
        <f t="shared" si="404"/>
        <v>0</v>
      </c>
    </row>
    <row r="5165" spans="1:8">
      <c r="A5165" s="3" t="s">
        <v>5209</v>
      </c>
      <c r="B5165" s="1">
        <f t="shared" si="400"/>
        <v>5</v>
      </c>
      <c r="C5165" s="1">
        <f t="shared" si="401"/>
        <v>7604</v>
      </c>
      <c r="D5165" s="1">
        <f t="shared" si="402"/>
        <v>-1</v>
      </c>
      <c r="F5165" s="1">
        <f t="shared" si="403"/>
        <v>17248180.158432238</v>
      </c>
      <c r="H5165" s="5">
        <f t="shared" si="404"/>
        <v>0</v>
      </c>
    </row>
    <row r="5166" spans="1:8">
      <c r="A5166" s="3" t="s">
        <v>5210</v>
      </c>
      <c r="B5166" s="1">
        <f t="shared" si="400"/>
        <v>5</v>
      </c>
      <c r="C5166" s="1">
        <f t="shared" si="401"/>
        <v>7584</v>
      </c>
      <c r="D5166" s="1">
        <f t="shared" si="402"/>
        <v>-1</v>
      </c>
      <c r="F5166" s="1">
        <f t="shared" si="403"/>
        <v>17261749.411888059</v>
      </c>
      <c r="H5166" s="5">
        <f t="shared" si="404"/>
        <v>0</v>
      </c>
    </row>
    <row r="5167" spans="1:8">
      <c r="A5167" s="3" t="s">
        <v>5211</v>
      </c>
      <c r="B5167" s="1">
        <f t="shared" si="400"/>
        <v>5</v>
      </c>
      <c r="C5167" s="1">
        <f t="shared" si="401"/>
        <v>7564</v>
      </c>
      <c r="D5167" s="1">
        <f t="shared" si="402"/>
        <v>-1</v>
      </c>
      <c r="F5167" s="1">
        <f t="shared" si="403"/>
        <v>17275347.67074893</v>
      </c>
      <c r="H5167" s="5">
        <f t="shared" si="404"/>
        <v>0</v>
      </c>
    </row>
    <row r="5168" spans="1:8">
      <c r="A5168" s="3" t="s">
        <v>5212</v>
      </c>
      <c r="B5168" s="1">
        <f t="shared" si="400"/>
        <v>5</v>
      </c>
      <c r="C5168" s="1">
        <f t="shared" si="401"/>
        <v>7544</v>
      </c>
      <c r="D5168" s="1">
        <f t="shared" si="402"/>
        <v>-1</v>
      </c>
      <c r="F5168" s="1">
        <f t="shared" si="403"/>
        <v>17288975.073956098</v>
      </c>
      <c r="H5168" s="5">
        <f t="shared" si="404"/>
        <v>0</v>
      </c>
    </row>
    <row r="5169" spans="1:8">
      <c r="A5169" s="3" t="s">
        <v>5213</v>
      </c>
      <c r="B5169" s="1">
        <f t="shared" si="400"/>
        <v>5</v>
      </c>
      <c r="C5169" s="1">
        <f t="shared" si="401"/>
        <v>7524</v>
      </c>
      <c r="D5169" s="1">
        <f t="shared" si="402"/>
        <v>-1</v>
      </c>
      <c r="F5169" s="1">
        <f t="shared" si="403"/>
        <v>17302631.761486869</v>
      </c>
      <c r="H5169" s="5">
        <f t="shared" si="404"/>
        <v>0</v>
      </c>
    </row>
    <row r="5170" spans="1:8">
      <c r="A5170" s="3" t="s">
        <v>5214</v>
      </c>
      <c r="B5170" s="1">
        <f t="shared" si="400"/>
        <v>5</v>
      </c>
      <c r="C5170" s="1">
        <f t="shared" si="401"/>
        <v>7504</v>
      </c>
      <c r="D5170" s="1">
        <f t="shared" si="402"/>
        <v>-1</v>
      </c>
      <c r="F5170" s="1">
        <f t="shared" si="403"/>
        <v>17316317.87436514</v>
      </c>
      <c r="H5170" s="5">
        <f t="shared" si="404"/>
        <v>0</v>
      </c>
    </row>
    <row r="5171" spans="1:8">
      <c r="A5171" s="3" t="s">
        <v>5215</v>
      </c>
      <c r="B5171" s="1">
        <f t="shared" si="400"/>
        <v>5</v>
      </c>
      <c r="C5171" s="1">
        <f t="shared" si="401"/>
        <v>7484</v>
      </c>
      <c r="D5171" s="1">
        <f t="shared" si="402"/>
        <v>-1</v>
      </c>
      <c r="F5171" s="1">
        <f t="shared" si="403"/>
        <v>17330033.554672003</v>
      </c>
      <c r="H5171" s="5">
        <f t="shared" si="404"/>
        <v>0</v>
      </c>
    </row>
    <row r="5172" spans="1:8">
      <c r="A5172" s="3" t="s">
        <v>5216</v>
      </c>
      <c r="B5172" s="1">
        <f t="shared" si="400"/>
        <v>5</v>
      </c>
      <c r="C5172" s="1">
        <f t="shared" si="401"/>
        <v>7464</v>
      </c>
      <c r="D5172" s="1">
        <f t="shared" si="402"/>
        <v>-1</v>
      </c>
      <c r="F5172" s="1">
        <f t="shared" si="403"/>
        <v>17343778.94555654</v>
      </c>
      <c r="H5172" s="5">
        <f t="shared" si="404"/>
        <v>0</v>
      </c>
    </row>
    <row r="5173" spans="1:8">
      <c r="A5173" s="3" t="s">
        <v>5217</v>
      </c>
      <c r="B5173" s="1">
        <f t="shared" si="400"/>
        <v>5</v>
      </c>
      <c r="C5173" s="1">
        <f t="shared" si="401"/>
        <v>7444</v>
      </c>
      <c r="D5173" s="1">
        <f t="shared" si="402"/>
        <v>-1</v>
      </c>
      <c r="F5173" s="1">
        <f t="shared" si="403"/>
        <v>17357554.191246722</v>
      </c>
      <c r="H5173" s="5">
        <f t="shared" si="404"/>
        <v>0</v>
      </c>
    </row>
    <row r="5174" spans="1:8">
      <c r="A5174" s="3" t="s">
        <v>5218</v>
      </c>
      <c r="B5174" s="1">
        <f t="shared" si="400"/>
        <v>5</v>
      </c>
      <c r="C5174" s="1">
        <f t="shared" si="401"/>
        <v>7424</v>
      </c>
      <c r="D5174" s="1">
        <f t="shared" si="402"/>
        <v>-1</v>
      </c>
      <c r="F5174" s="1">
        <f t="shared" si="403"/>
        <v>17371359.437060487</v>
      </c>
      <c r="H5174" s="5">
        <f t="shared" si="404"/>
        <v>0</v>
      </c>
    </row>
    <row r="5175" spans="1:8">
      <c r="A5175" s="3" t="s">
        <v>5219</v>
      </c>
      <c r="B5175" s="1">
        <f t="shared" si="400"/>
        <v>5</v>
      </c>
      <c r="C5175" s="1">
        <f t="shared" si="401"/>
        <v>7404</v>
      </c>
      <c r="D5175" s="1">
        <f t="shared" si="402"/>
        <v>-1</v>
      </c>
      <c r="F5175" s="1">
        <f t="shared" si="403"/>
        <v>17385194.829416908</v>
      </c>
      <c r="H5175" s="5">
        <f t="shared" si="404"/>
        <v>0</v>
      </c>
    </row>
    <row r="5176" spans="1:8">
      <c r="A5176" s="3" t="s">
        <v>5220</v>
      </c>
      <c r="B5176" s="1">
        <f t="shared" si="400"/>
        <v>5</v>
      </c>
      <c r="C5176" s="1">
        <f t="shared" si="401"/>
        <v>7384</v>
      </c>
      <c r="D5176" s="1">
        <f t="shared" si="402"/>
        <v>-1</v>
      </c>
      <c r="F5176" s="1">
        <f t="shared" si="403"/>
        <v>17399060.515847564</v>
      </c>
      <c r="H5176" s="5">
        <f t="shared" si="404"/>
        <v>0</v>
      </c>
    </row>
    <row r="5177" spans="1:8">
      <c r="A5177" s="3" t="s">
        <v>5221</v>
      </c>
      <c r="B5177" s="1">
        <f t="shared" si="400"/>
        <v>5</v>
      </c>
      <c r="C5177" s="1">
        <f t="shared" si="401"/>
        <v>7364</v>
      </c>
      <c r="D5177" s="1">
        <f t="shared" si="402"/>
        <v>-1</v>
      </c>
      <c r="F5177" s="1">
        <f t="shared" si="403"/>
        <v>17412956.645008016</v>
      </c>
      <c r="H5177" s="5">
        <f t="shared" si="404"/>
        <v>0</v>
      </c>
    </row>
    <row r="5178" spans="1:8">
      <c r="A5178" s="3" t="s">
        <v>5222</v>
      </c>
      <c r="B5178" s="1">
        <f t="shared" si="400"/>
        <v>5</v>
      </c>
      <c r="C5178" s="1">
        <f t="shared" si="401"/>
        <v>7344</v>
      </c>
      <c r="D5178" s="1">
        <f t="shared" si="402"/>
        <v>-1</v>
      </c>
      <c r="F5178" s="1">
        <f t="shared" si="403"/>
        <v>17426883.366689473</v>
      </c>
      <c r="H5178" s="5">
        <f t="shared" si="404"/>
        <v>0</v>
      </c>
    </row>
    <row r="5179" spans="1:8">
      <c r="A5179" s="3" t="s">
        <v>5223</v>
      </c>
      <c r="B5179" s="1">
        <f t="shared" si="400"/>
        <v>5</v>
      </c>
      <c r="C5179" s="1">
        <f t="shared" si="401"/>
        <v>7324</v>
      </c>
      <c r="D5179" s="1">
        <f t="shared" si="402"/>
        <v>-1</v>
      </c>
      <c r="F5179" s="1">
        <f t="shared" si="403"/>
        <v>17440840.831830543</v>
      </c>
      <c r="H5179" s="5">
        <f t="shared" si="404"/>
        <v>0</v>
      </c>
    </row>
    <row r="5180" spans="1:8">
      <c r="A5180" s="3" t="s">
        <v>5224</v>
      </c>
      <c r="B5180" s="1">
        <f t="shared" si="400"/>
        <v>5</v>
      </c>
      <c r="C5180" s="1">
        <f t="shared" si="401"/>
        <v>7304</v>
      </c>
      <c r="D5180" s="1">
        <f t="shared" si="402"/>
        <v>-1</v>
      </c>
      <c r="F5180" s="1">
        <f t="shared" si="403"/>
        <v>17454829.192529228</v>
      </c>
      <c r="H5180" s="5">
        <f t="shared" si="404"/>
        <v>0</v>
      </c>
    </row>
    <row r="5181" spans="1:8">
      <c r="A5181" s="3" t="s">
        <v>5225</v>
      </c>
      <c r="B5181" s="1">
        <f t="shared" si="400"/>
        <v>5</v>
      </c>
      <c r="C5181" s="1">
        <f t="shared" si="401"/>
        <v>7284</v>
      </c>
      <c r="D5181" s="1">
        <f t="shared" si="402"/>
        <v>-1</v>
      </c>
      <c r="F5181" s="1">
        <f t="shared" si="403"/>
        <v>17468848.602055017</v>
      </c>
      <c r="H5181" s="5">
        <f t="shared" si="404"/>
        <v>0</v>
      </c>
    </row>
    <row r="5182" spans="1:8">
      <c r="A5182" s="3" t="s">
        <v>5226</v>
      </c>
      <c r="B5182" s="1">
        <f t="shared" si="400"/>
        <v>5</v>
      </c>
      <c r="C5182" s="1">
        <f t="shared" si="401"/>
        <v>7264</v>
      </c>
      <c r="D5182" s="1">
        <f t="shared" si="402"/>
        <v>-1</v>
      </c>
      <c r="F5182" s="1">
        <f t="shared" si="403"/>
        <v>17482899.214861132</v>
      </c>
      <c r="H5182" s="5">
        <f t="shared" si="404"/>
        <v>0</v>
      </c>
    </row>
    <row r="5183" spans="1:8">
      <c r="A5183" s="3" t="s">
        <v>5227</v>
      </c>
      <c r="B5183" s="1">
        <f t="shared" si="400"/>
        <v>5</v>
      </c>
      <c r="C5183" s="1">
        <f t="shared" si="401"/>
        <v>7244</v>
      </c>
      <c r="D5183" s="1">
        <f t="shared" si="402"/>
        <v>-1</v>
      </c>
      <c r="F5183" s="1">
        <f t="shared" si="403"/>
        <v>17496981.186596993</v>
      </c>
      <c r="H5183" s="5">
        <f t="shared" si="404"/>
        <v>0</v>
      </c>
    </row>
    <row r="5184" spans="1:8">
      <c r="A5184" s="3" t="s">
        <v>5228</v>
      </c>
      <c r="B5184" s="1">
        <f t="shared" si="400"/>
        <v>5</v>
      </c>
      <c r="C5184" s="1">
        <f t="shared" si="401"/>
        <v>7224</v>
      </c>
      <c r="D5184" s="1">
        <f t="shared" si="402"/>
        <v>-1</v>
      </c>
      <c r="F5184" s="1">
        <f t="shared" si="403"/>
        <v>17511094.674120795</v>
      </c>
      <c r="H5184" s="5">
        <f t="shared" si="404"/>
        <v>0</v>
      </c>
    </row>
    <row r="5185" spans="1:8">
      <c r="A5185" s="3" t="s">
        <v>5229</v>
      </c>
      <c r="B5185" s="1">
        <f t="shared" si="400"/>
        <v>5</v>
      </c>
      <c r="C5185" s="1">
        <f t="shared" si="401"/>
        <v>7204</v>
      </c>
      <c r="D5185" s="1">
        <f t="shared" si="402"/>
        <v>-1</v>
      </c>
      <c r="F5185" s="1">
        <f t="shared" si="403"/>
        <v>17525239.835512277</v>
      </c>
      <c r="H5185" s="5">
        <f t="shared" si="404"/>
        <v>0</v>
      </c>
    </row>
    <row r="5186" spans="1:8">
      <c r="A5186" s="3" t="s">
        <v>5230</v>
      </c>
      <c r="B5186" s="1">
        <f t="shared" si="400"/>
        <v>5</v>
      </c>
      <c r="C5186" s="1">
        <f t="shared" si="401"/>
        <v>7184</v>
      </c>
      <c r="D5186" s="1">
        <f t="shared" si="402"/>
        <v>-1</v>
      </c>
      <c r="F5186" s="1">
        <f t="shared" si="403"/>
        <v>17539416.830085658</v>
      </c>
      <c r="H5186" s="5">
        <f t="shared" si="404"/>
        <v>0</v>
      </c>
    </row>
    <row r="5187" spans="1:8">
      <c r="A5187" s="3" t="s">
        <v>5231</v>
      </c>
      <c r="B5187" s="1">
        <f t="shared" si="400"/>
        <v>5</v>
      </c>
      <c r="C5187" s="1">
        <f t="shared" si="401"/>
        <v>7164</v>
      </c>
      <c r="D5187" s="1">
        <f t="shared" si="402"/>
        <v>-1</v>
      </c>
      <c r="F5187" s="1">
        <f t="shared" si="403"/>
        <v>17553625.81840273</v>
      </c>
      <c r="H5187" s="5">
        <f t="shared" si="404"/>
        <v>0</v>
      </c>
    </row>
    <row r="5188" spans="1:8">
      <c r="A5188" s="3" t="s">
        <v>5232</v>
      </c>
      <c r="B5188" s="1">
        <f t="shared" ref="B5188:B5251" si="405">IF(ISERROR(SEARCH(" ",A5188)), 0, SEARCH(" ",A5188))</f>
        <v>5</v>
      </c>
      <c r="C5188" s="1">
        <f t="shared" ref="C5188:C5251" si="406">IF(0=B5188,-1,LEFT(A5188,B5188-1)+0)</f>
        <v>7144</v>
      </c>
      <c r="D5188" s="1">
        <f t="shared" ref="D5188:D5251" si="407">IF(B5188=0,-1,RIGHT(A5188,LEN(A5188)-B5188)+0)</f>
        <v>-1</v>
      </c>
      <c r="F5188" s="1">
        <f t="shared" ref="F5188:F5251" si="408">IF(C5188&lt;0,443300000,44330*(1-POWER(C5188/$A$1,1/5.255))*1000)</f>
        <v>17567866.962286163</v>
      </c>
      <c r="H5188" s="5">
        <f t="shared" ref="H5188:H5251" si="409">IF(D5188&gt;0,ABS((F5188-D5188)/D5188),0)</f>
        <v>0</v>
      </c>
    </row>
    <row r="5189" spans="1:8">
      <c r="A5189" s="3" t="s">
        <v>5233</v>
      </c>
      <c r="B5189" s="1">
        <f t="shared" si="405"/>
        <v>5</v>
      </c>
      <c r="C5189" s="1">
        <f t="shared" si="406"/>
        <v>7124</v>
      </c>
      <c r="D5189" s="1">
        <f t="shared" si="407"/>
        <v>-1</v>
      </c>
      <c r="F5189" s="1">
        <f t="shared" si="408"/>
        <v>17582140.424832955</v>
      </c>
      <c r="H5189" s="5">
        <f t="shared" si="409"/>
        <v>0</v>
      </c>
    </row>
    <row r="5190" spans="1:8">
      <c r="A5190" s="3" t="s">
        <v>5234</v>
      </c>
      <c r="B5190" s="1">
        <f t="shared" si="405"/>
        <v>5</v>
      </c>
      <c r="C5190" s="1">
        <f t="shared" si="406"/>
        <v>7104</v>
      </c>
      <c r="D5190" s="1">
        <f t="shared" si="407"/>
        <v>-1</v>
      </c>
      <c r="F5190" s="1">
        <f t="shared" si="408"/>
        <v>17596446.370428078</v>
      </c>
      <c r="H5190" s="5">
        <f t="shared" si="409"/>
        <v>0</v>
      </c>
    </row>
    <row r="5191" spans="1:8">
      <c r="A5191" s="3" t="s">
        <v>5235</v>
      </c>
      <c r="B5191" s="1">
        <f t="shared" si="405"/>
        <v>5</v>
      </c>
      <c r="C5191" s="1">
        <f t="shared" si="406"/>
        <v>7084</v>
      </c>
      <c r="D5191" s="1">
        <f t="shared" si="407"/>
        <v>-1</v>
      </c>
      <c r="F5191" s="1">
        <f t="shared" si="408"/>
        <v>17610784.964758318</v>
      </c>
      <c r="H5191" s="5">
        <f t="shared" si="409"/>
        <v>0</v>
      </c>
    </row>
    <row r="5192" spans="1:8">
      <c r="A5192" s="3" t="s">
        <v>5236</v>
      </c>
      <c r="B5192" s="1">
        <f t="shared" si="405"/>
        <v>5</v>
      </c>
      <c r="C5192" s="1">
        <f t="shared" si="406"/>
        <v>7064</v>
      </c>
      <c r="D5192" s="1">
        <f t="shared" si="407"/>
        <v>-1</v>
      </c>
      <c r="F5192" s="1">
        <f t="shared" si="408"/>
        <v>17625156.374826282</v>
      </c>
      <c r="H5192" s="5">
        <f t="shared" si="409"/>
        <v>0</v>
      </c>
    </row>
    <row r="5193" spans="1:8">
      <c r="A5193" s="3" t="s">
        <v>5237</v>
      </c>
      <c r="B5193" s="1">
        <f t="shared" si="405"/>
        <v>5</v>
      </c>
      <c r="C5193" s="1">
        <f t="shared" si="406"/>
        <v>7044</v>
      </c>
      <c r="D5193" s="1">
        <f t="shared" si="407"/>
        <v>-1</v>
      </c>
      <c r="F5193" s="1">
        <f t="shared" si="408"/>
        <v>17639560.768964604</v>
      </c>
      <c r="H5193" s="5">
        <f t="shared" si="409"/>
        <v>0</v>
      </c>
    </row>
    <row r="5194" spans="1:8">
      <c r="A5194" s="3" t="s">
        <v>5238</v>
      </c>
      <c r="B5194" s="1">
        <f t="shared" si="405"/>
        <v>5</v>
      </c>
      <c r="C5194" s="1">
        <f t="shared" si="406"/>
        <v>7024</v>
      </c>
      <c r="D5194" s="1">
        <f t="shared" si="407"/>
        <v>-1</v>
      </c>
      <c r="F5194" s="1">
        <f t="shared" si="408"/>
        <v>17653998.316850364</v>
      </c>
      <c r="H5194" s="5">
        <f t="shared" si="409"/>
        <v>0</v>
      </c>
    </row>
    <row r="5195" spans="1:8">
      <c r="A5195" s="3" t="s">
        <v>5239</v>
      </c>
      <c r="B5195" s="1">
        <f t="shared" si="405"/>
        <v>5</v>
      </c>
      <c r="C5195" s="1">
        <f t="shared" si="406"/>
        <v>7004</v>
      </c>
      <c r="D5195" s="1">
        <f t="shared" si="407"/>
        <v>-1</v>
      </c>
      <c r="F5195" s="1">
        <f t="shared" si="408"/>
        <v>17668469.189519688</v>
      </c>
      <c r="H5195" s="5">
        <f t="shared" si="409"/>
        <v>0</v>
      </c>
    </row>
    <row r="5196" spans="1:8">
      <c r="A5196" s="3" t="s">
        <v>5240</v>
      </c>
      <c r="B5196" s="1">
        <f t="shared" si="405"/>
        <v>5</v>
      </c>
      <c r="C5196" s="1">
        <f t="shared" si="406"/>
        <v>6984</v>
      </c>
      <c r="D5196" s="1">
        <f t="shared" si="407"/>
        <v>-1</v>
      </c>
      <c r="F5196" s="1">
        <f t="shared" si="408"/>
        <v>17682973.559382517</v>
      </c>
      <c r="H5196" s="5">
        <f t="shared" si="409"/>
        <v>0</v>
      </c>
    </row>
    <row r="5197" spans="1:8">
      <c r="A5197" s="3" t="s">
        <v>5241</v>
      </c>
      <c r="B5197" s="1">
        <f t="shared" si="405"/>
        <v>5</v>
      </c>
      <c r="C5197" s="1">
        <f t="shared" si="406"/>
        <v>6964</v>
      </c>
      <c r="D5197" s="1">
        <f t="shared" si="407"/>
        <v>-1</v>
      </c>
      <c r="F5197" s="1">
        <f t="shared" si="408"/>
        <v>17697511.600237664</v>
      </c>
      <c r="H5197" s="5">
        <f t="shared" si="409"/>
        <v>0</v>
      </c>
    </row>
    <row r="5198" spans="1:8">
      <c r="A5198" s="3" t="s">
        <v>5242</v>
      </c>
      <c r="B5198" s="1">
        <f t="shared" si="405"/>
        <v>5</v>
      </c>
      <c r="C5198" s="1">
        <f t="shared" si="406"/>
        <v>6944</v>
      </c>
      <c r="D5198" s="1">
        <f t="shared" si="407"/>
        <v>-1</v>
      </c>
      <c r="F5198" s="1">
        <f t="shared" si="408"/>
        <v>17712083.487287983</v>
      </c>
      <c r="H5198" s="5">
        <f t="shared" si="409"/>
        <v>0</v>
      </c>
    </row>
    <row r="5199" spans="1:8">
      <c r="A5199" s="3" t="s">
        <v>5243</v>
      </c>
      <c r="B5199" s="1">
        <f t="shared" si="405"/>
        <v>5</v>
      </c>
      <c r="C5199" s="1">
        <f t="shared" si="406"/>
        <v>6924</v>
      </c>
      <c r="D5199" s="1">
        <f t="shared" si="407"/>
        <v>-1</v>
      </c>
      <c r="F5199" s="1">
        <f t="shared" si="408"/>
        <v>17726689.397155814</v>
      </c>
      <c r="H5199" s="5">
        <f t="shared" si="409"/>
        <v>0</v>
      </c>
    </row>
    <row r="5200" spans="1:8">
      <c r="A5200" s="3" t="s">
        <v>5244</v>
      </c>
      <c r="B5200" s="1">
        <f t="shared" si="405"/>
        <v>5</v>
      </c>
      <c r="C5200" s="1">
        <f t="shared" si="406"/>
        <v>6904</v>
      </c>
      <c r="D5200" s="1">
        <f t="shared" si="407"/>
        <v>-1</v>
      </c>
      <c r="F5200" s="1">
        <f t="shared" si="408"/>
        <v>17741329.507898625</v>
      </c>
      <c r="H5200" s="5">
        <f t="shared" si="409"/>
        <v>0</v>
      </c>
    </row>
    <row r="5201" spans="1:8">
      <c r="A5201" s="3" t="s">
        <v>5245</v>
      </c>
      <c r="B5201" s="1">
        <f t="shared" si="405"/>
        <v>5</v>
      </c>
      <c r="C5201" s="1">
        <f t="shared" si="406"/>
        <v>6884</v>
      </c>
      <c r="D5201" s="1">
        <f t="shared" si="407"/>
        <v>-1</v>
      </c>
      <c r="F5201" s="1">
        <f t="shared" si="408"/>
        <v>17756003.999024864</v>
      </c>
      <c r="H5201" s="5">
        <f t="shared" si="409"/>
        <v>0</v>
      </c>
    </row>
    <row r="5202" spans="1:8">
      <c r="A5202" s="3" t="s">
        <v>5246</v>
      </c>
      <c r="B5202" s="1">
        <f t="shared" si="405"/>
        <v>5</v>
      </c>
      <c r="C5202" s="1">
        <f t="shared" si="406"/>
        <v>6864</v>
      </c>
      <c r="D5202" s="1">
        <f t="shared" si="407"/>
        <v>-1</v>
      </c>
      <c r="F5202" s="1">
        <f t="shared" si="408"/>
        <v>17770713.051510043</v>
      </c>
      <c r="H5202" s="5">
        <f t="shared" si="409"/>
        <v>0</v>
      </c>
    </row>
    <row r="5203" spans="1:8">
      <c r="A5203" s="3" t="s">
        <v>5247</v>
      </c>
      <c r="B5203" s="1">
        <f t="shared" si="405"/>
        <v>5</v>
      </c>
      <c r="C5203" s="1">
        <f t="shared" si="406"/>
        <v>6844</v>
      </c>
      <c r="D5203" s="1">
        <f t="shared" si="407"/>
        <v>-1</v>
      </c>
      <c r="F5203" s="1">
        <f t="shared" si="408"/>
        <v>17785456.84781301</v>
      </c>
      <c r="H5203" s="5">
        <f t="shared" si="409"/>
        <v>0</v>
      </c>
    </row>
    <row r="5204" spans="1:8">
      <c r="A5204" s="3" t="s">
        <v>5248</v>
      </c>
      <c r="B5204" s="1">
        <f t="shared" si="405"/>
        <v>5</v>
      </c>
      <c r="C5204" s="1">
        <f t="shared" si="406"/>
        <v>6824</v>
      </c>
      <c r="D5204" s="1">
        <f t="shared" si="407"/>
        <v>-1</v>
      </c>
      <c r="F5204" s="1">
        <f t="shared" si="408"/>
        <v>17800235.571892533</v>
      </c>
      <c r="H5204" s="5">
        <f t="shared" si="409"/>
        <v>0</v>
      </c>
    </row>
    <row r="5205" spans="1:8">
      <c r="A5205" s="3" t="s">
        <v>5249</v>
      </c>
      <c r="B5205" s="1">
        <f t="shared" si="405"/>
        <v>5</v>
      </c>
      <c r="C5205" s="1">
        <f t="shared" si="406"/>
        <v>6804</v>
      </c>
      <c r="D5205" s="1">
        <f t="shared" si="407"/>
        <v>-1</v>
      </c>
      <c r="F5205" s="1">
        <f t="shared" si="408"/>
        <v>17815049.40922403</v>
      </c>
      <c r="H5205" s="5">
        <f t="shared" si="409"/>
        <v>0</v>
      </c>
    </row>
    <row r="5206" spans="1:8">
      <c r="A5206" s="3" t="s">
        <v>5250</v>
      </c>
      <c r="B5206" s="1">
        <f t="shared" si="405"/>
        <v>5</v>
      </c>
      <c r="C5206" s="1">
        <f t="shared" si="406"/>
        <v>6784</v>
      </c>
      <c r="D5206" s="1">
        <f t="shared" si="407"/>
        <v>-1</v>
      </c>
      <c r="F5206" s="1">
        <f t="shared" si="408"/>
        <v>17829898.546816606</v>
      </c>
      <c r="H5206" s="5">
        <f t="shared" si="409"/>
        <v>0</v>
      </c>
    </row>
    <row r="5207" spans="1:8">
      <c r="A5207" s="3" t="s">
        <v>5251</v>
      </c>
      <c r="B5207" s="1">
        <f t="shared" si="405"/>
        <v>5</v>
      </c>
      <c r="C5207" s="1">
        <f t="shared" si="406"/>
        <v>6764</v>
      </c>
      <c r="D5207" s="1">
        <f t="shared" si="407"/>
        <v>-1</v>
      </c>
      <c r="F5207" s="1">
        <f t="shared" si="408"/>
        <v>17844783.173230249</v>
      </c>
      <c r="H5207" s="5">
        <f t="shared" si="409"/>
        <v>0</v>
      </c>
    </row>
    <row r="5208" spans="1:8">
      <c r="A5208" s="3" t="s">
        <v>5252</v>
      </c>
      <c r="B5208" s="1">
        <f t="shared" si="405"/>
        <v>5</v>
      </c>
      <c r="C5208" s="1">
        <f t="shared" si="406"/>
        <v>6744</v>
      </c>
      <c r="D5208" s="1">
        <f t="shared" si="407"/>
        <v>-1</v>
      </c>
      <c r="F5208" s="1">
        <f t="shared" si="408"/>
        <v>17859703.478593402</v>
      </c>
      <c r="H5208" s="5">
        <f t="shared" si="409"/>
        <v>0</v>
      </c>
    </row>
    <row r="5209" spans="1:8">
      <c r="A5209" s="3" t="s">
        <v>5253</v>
      </c>
      <c r="B5209" s="1">
        <f t="shared" si="405"/>
        <v>5</v>
      </c>
      <c r="C5209" s="1">
        <f t="shared" si="406"/>
        <v>6724</v>
      </c>
      <c r="D5209" s="1">
        <f t="shared" si="407"/>
        <v>-1</v>
      </c>
      <c r="F5209" s="1">
        <f t="shared" si="408"/>
        <v>17874659.654620588</v>
      </c>
      <c r="H5209" s="5">
        <f t="shared" si="409"/>
        <v>0</v>
      </c>
    </row>
    <row r="5210" spans="1:8">
      <c r="A5210" s="3" t="s">
        <v>5254</v>
      </c>
      <c r="B5210" s="1">
        <f t="shared" si="405"/>
        <v>5</v>
      </c>
      <c r="C5210" s="1">
        <f t="shared" si="406"/>
        <v>6704</v>
      </c>
      <c r="D5210" s="1">
        <f t="shared" si="407"/>
        <v>-1</v>
      </c>
      <c r="F5210" s="1">
        <f t="shared" si="408"/>
        <v>17889651.894630525</v>
      </c>
      <c r="H5210" s="5">
        <f t="shared" si="409"/>
        <v>0</v>
      </c>
    </row>
    <row r="5211" spans="1:8">
      <c r="A5211" s="3" t="s">
        <v>5255</v>
      </c>
      <c r="B5211" s="1">
        <f t="shared" si="405"/>
        <v>5</v>
      </c>
      <c r="C5211" s="1">
        <f t="shared" si="406"/>
        <v>6684</v>
      </c>
      <c r="D5211" s="1">
        <f t="shared" si="407"/>
        <v>-1</v>
      </c>
      <c r="F5211" s="1">
        <f t="shared" si="408"/>
        <v>17904680.393564317</v>
      </c>
      <c r="H5211" s="5">
        <f t="shared" si="409"/>
        <v>0</v>
      </c>
    </row>
    <row r="5212" spans="1:8">
      <c r="A5212" s="3" t="s">
        <v>5256</v>
      </c>
      <c r="B5212" s="1">
        <f t="shared" si="405"/>
        <v>5</v>
      </c>
      <c r="C5212" s="1">
        <f t="shared" si="406"/>
        <v>6664</v>
      </c>
      <c r="D5212" s="1">
        <f t="shared" si="407"/>
        <v>-1</v>
      </c>
      <c r="F5212" s="1">
        <f t="shared" si="408"/>
        <v>17919745.348003961</v>
      </c>
      <c r="H5212" s="5">
        <f t="shared" si="409"/>
        <v>0</v>
      </c>
    </row>
    <row r="5213" spans="1:8">
      <c r="A5213" s="3" t="s">
        <v>5257</v>
      </c>
      <c r="B5213" s="1">
        <f t="shared" si="405"/>
        <v>5</v>
      </c>
      <c r="C5213" s="1">
        <f t="shared" si="406"/>
        <v>6644</v>
      </c>
      <c r="D5213" s="1">
        <f t="shared" si="407"/>
        <v>-1</v>
      </c>
      <c r="F5213" s="1">
        <f t="shared" si="408"/>
        <v>17934846.956191167</v>
      </c>
      <c r="H5213" s="5">
        <f t="shared" si="409"/>
        <v>0</v>
      </c>
    </row>
    <row r="5214" spans="1:8">
      <c r="A5214" s="3" t="s">
        <v>5258</v>
      </c>
      <c r="B5214" s="1">
        <f t="shared" si="405"/>
        <v>5</v>
      </c>
      <c r="C5214" s="1">
        <f t="shared" si="406"/>
        <v>6624</v>
      </c>
      <c r="D5214" s="1">
        <f t="shared" si="407"/>
        <v>-1</v>
      </c>
      <c r="F5214" s="1">
        <f t="shared" si="408"/>
        <v>17949985.418046404</v>
      </c>
      <c r="H5214" s="5">
        <f t="shared" si="409"/>
        <v>0</v>
      </c>
    </row>
    <row r="5215" spans="1:8">
      <c r="A5215" s="3" t="s">
        <v>5259</v>
      </c>
      <c r="B5215" s="1">
        <f t="shared" si="405"/>
        <v>5</v>
      </c>
      <c r="C5215" s="1">
        <f t="shared" si="406"/>
        <v>6604</v>
      </c>
      <c r="D5215" s="1">
        <f t="shared" si="407"/>
        <v>-1</v>
      </c>
      <c r="F5215" s="1">
        <f t="shared" si="408"/>
        <v>17965160.935188219</v>
      </c>
      <c r="H5215" s="5">
        <f t="shared" si="409"/>
        <v>0</v>
      </c>
    </row>
    <row r="5216" spans="1:8">
      <c r="A5216" s="3" t="s">
        <v>5260</v>
      </c>
      <c r="B5216" s="1">
        <f t="shared" si="405"/>
        <v>5</v>
      </c>
      <c r="C5216" s="1">
        <f t="shared" si="406"/>
        <v>6584</v>
      </c>
      <c r="D5216" s="1">
        <f t="shared" si="407"/>
        <v>-1</v>
      </c>
      <c r="F5216" s="1">
        <f t="shared" si="408"/>
        <v>17980373.710952859</v>
      </c>
      <c r="H5216" s="5">
        <f t="shared" si="409"/>
        <v>0</v>
      </c>
    </row>
    <row r="5217" spans="1:8">
      <c r="A5217" s="3" t="s">
        <v>5261</v>
      </c>
      <c r="B5217" s="1">
        <f t="shared" si="405"/>
        <v>5</v>
      </c>
      <c r="C5217" s="1">
        <f t="shared" si="406"/>
        <v>6564</v>
      </c>
      <c r="D5217" s="1">
        <f t="shared" si="407"/>
        <v>-1</v>
      </c>
      <c r="F5217" s="1">
        <f t="shared" si="408"/>
        <v>17995623.950414203</v>
      </c>
      <c r="H5217" s="5">
        <f t="shared" si="409"/>
        <v>0</v>
      </c>
    </row>
    <row r="5218" spans="1:8">
      <c r="A5218" s="3" t="s">
        <v>5262</v>
      </c>
      <c r="B5218" s="1">
        <f t="shared" si="405"/>
        <v>5</v>
      </c>
      <c r="C5218" s="1">
        <f t="shared" si="406"/>
        <v>6544</v>
      </c>
      <c r="D5218" s="1">
        <f t="shared" si="407"/>
        <v>-1</v>
      </c>
      <c r="F5218" s="1">
        <f t="shared" si="408"/>
        <v>18010911.860403903</v>
      </c>
      <c r="H5218" s="5">
        <f t="shared" si="409"/>
        <v>0</v>
      </c>
    </row>
    <row r="5219" spans="1:8">
      <c r="A5219" s="3" t="s">
        <v>5263</v>
      </c>
      <c r="B5219" s="1">
        <f t="shared" si="405"/>
        <v>5</v>
      </c>
      <c r="C5219" s="1">
        <f t="shared" si="406"/>
        <v>6524</v>
      </c>
      <c r="D5219" s="1">
        <f t="shared" si="407"/>
        <v>-1</v>
      </c>
      <c r="F5219" s="1">
        <f t="shared" si="408"/>
        <v>18026237.649531927</v>
      </c>
      <c r="H5219" s="5">
        <f t="shared" si="409"/>
        <v>0</v>
      </c>
    </row>
    <row r="5220" spans="1:8">
      <c r="A5220" s="3" t="s">
        <v>5264</v>
      </c>
      <c r="B5220" s="1">
        <f t="shared" si="405"/>
        <v>5</v>
      </c>
      <c r="C5220" s="1">
        <f t="shared" si="406"/>
        <v>6504</v>
      </c>
      <c r="D5220" s="1">
        <f t="shared" si="407"/>
        <v>-1</v>
      </c>
      <c r="F5220" s="1">
        <f t="shared" si="408"/>
        <v>18041601.528207321</v>
      </c>
      <c r="H5220" s="5">
        <f t="shared" si="409"/>
        <v>0</v>
      </c>
    </row>
    <row r="5221" spans="1:8">
      <c r="A5221" s="3" t="s">
        <v>5265</v>
      </c>
      <c r="B5221" s="1">
        <f t="shared" si="405"/>
        <v>5</v>
      </c>
      <c r="C5221" s="1">
        <f t="shared" si="406"/>
        <v>6484</v>
      </c>
      <c r="D5221" s="1">
        <f t="shared" si="407"/>
        <v>-1</v>
      </c>
      <c r="F5221" s="1">
        <f t="shared" si="408"/>
        <v>18057003.708659325</v>
      </c>
      <c r="H5221" s="5">
        <f t="shared" si="409"/>
        <v>0</v>
      </c>
    </row>
    <row r="5222" spans="1:8">
      <c r="A5222" s="3" t="s">
        <v>5266</v>
      </c>
      <c r="B5222" s="1">
        <f t="shared" si="405"/>
        <v>5</v>
      </c>
      <c r="C5222" s="1">
        <f t="shared" si="406"/>
        <v>6464</v>
      </c>
      <c r="D5222" s="1">
        <f t="shared" si="407"/>
        <v>-1</v>
      </c>
      <c r="F5222" s="1">
        <f t="shared" si="408"/>
        <v>18072444.404958788</v>
      </c>
      <c r="H5222" s="5">
        <f t="shared" si="409"/>
        <v>0</v>
      </c>
    </row>
    <row r="5223" spans="1:8">
      <c r="A5223" s="3" t="s">
        <v>5267</v>
      </c>
      <c r="B5223" s="1">
        <f t="shared" si="405"/>
        <v>5</v>
      </c>
      <c r="C5223" s="1">
        <f t="shared" si="406"/>
        <v>6444</v>
      </c>
      <c r="D5223" s="1">
        <f t="shared" si="407"/>
        <v>-1</v>
      </c>
      <c r="F5223" s="1">
        <f t="shared" si="408"/>
        <v>18087923.833039902</v>
      </c>
      <c r="H5223" s="5">
        <f t="shared" si="409"/>
        <v>0</v>
      </c>
    </row>
    <row r="5224" spans="1:8">
      <c r="A5224" s="3" t="s">
        <v>5268</v>
      </c>
      <c r="B5224" s="1">
        <f t="shared" si="405"/>
        <v>5</v>
      </c>
      <c r="C5224" s="1">
        <f t="shared" si="406"/>
        <v>6424</v>
      </c>
      <c r="D5224" s="1">
        <f t="shared" si="407"/>
        <v>-1</v>
      </c>
      <c r="F5224" s="1">
        <f t="shared" si="408"/>
        <v>18103442.21072226</v>
      </c>
      <c r="H5224" s="5">
        <f t="shared" si="409"/>
        <v>0</v>
      </c>
    </row>
    <row r="5225" spans="1:8">
      <c r="A5225" s="3" t="s">
        <v>5269</v>
      </c>
      <c r="B5225" s="1">
        <f t="shared" si="405"/>
        <v>5</v>
      </c>
      <c r="C5225" s="1">
        <f t="shared" si="406"/>
        <v>6404</v>
      </c>
      <c r="D5225" s="1">
        <f t="shared" si="407"/>
        <v>-1</v>
      </c>
      <c r="F5225" s="1">
        <f t="shared" si="408"/>
        <v>18118999.757733259</v>
      </c>
      <c r="H5225" s="5">
        <f t="shared" si="409"/>
        <v>0</v>
      </c>
    </row>
    <row r="5226" spans="1:8">
      <c r="A5226" s="3" t="s">
        <v>5270</v>
      </c>
      <c r="B5226" s="1">
        <f t="shared" si="405"/>
        <v>5</v>
      </c>
      <c r="C5226" s="1">
        <f t="shared" si="406"/>
        <v>6384</v>
      </c>
      <c r="D5226" s="1">
        <f t="shared" si="407"/>
        <v>-1</v>
      </c>
      <c r="F5226" s="1">
        <f t="shared" si="408"/>
        <v>18134596.695730794</v>
      </c>
      <c r="H5226" s="5">
        <f t="shared" si="409"/>
        <v>0</v>
      </c>
    </row>
    <row r="5227" spans="1:8">
      <c r="A5227" s="3" t="s">
        <v>5271</v>
      </c>
      <c r="B5227" s="1">
        <f t="shared" si="405"/>
        <v>5</v>
      </c>
      <c r="C5227" s="1">
        <f t="shared" si="406"/>
        <v>6364</v>
      </c>
      <c r="D5227" s="1">
        <f t="shared" si="407"/>
        <v>-1</v>
      </c>
      <c r="F5227" s="1">
        <f t="shared" si="408"/>
        <v>18150233.248326384</v>
      </c>
      <c r="H5227" s="5">
        <f t="shared" si="409"/>
        <v>0</v>
      </c>
    </row>
    <row r="5228" spans="1:8">
      <c r="A5228" s="3" t="s">
        <v>5272</v>
      </c>
      <c r="B5228" s="1">
        <f t="shared" si="405"/>
        <v>5</v>
      </c>
      <c r="C5228" s="1">
        <f t="shared" si="406"/>
        <v>6344</v>
      </c>
      <c r="D5228" s="1">
        <f t="shared" si="407"/>
        <v>-1</v>
      </c>
      <c r="F5228" s="1">
        <f t="shared" si="408"/>
        <v>18165909.641108535</v>
      </c>
      <c r="H5228" s="5">
        <f t="shared" si="409"/>
        <v>0</v>
      </c>
    </row>
    <row r="5229" spans="1:8">
      <c r="A5229" s="3" t="s">
        <v>5273</v>
      </c>
      <c r="B5229" s="1">
        <f t="shared" si="405"/>
        <v>5</v>
      </c>
      <c r="C5229" s="1">
        <f t="shared" si="406"/>
        <v>6324</v>
      </c>
      <c r="D5229" s="1">
        <f t="shared" si="407"/>
        <v>-1</v>
      </c>
      <c r="F5229" s="1">
        <f t="shared" si="408"/>
        <v>18181626.101666547</v>
      </c>
      <c r="H5229" s="5">
        <f t="shared" si="409"/>
        <v>0</v>
      </c>
    </row>
    <row r="5230" spans="1:8">
      <c r="A5230" s="3" t="s">
        <v>5274</v>
      </c>
      <c r="B5230" s="1">
        <f t="shared" si="405"/>
        <v>5</v>
      </c>
      <c r="C5230" s="1">
        <f t="shared" si="406"/>
        <v>6304</v>
      </c>
      <c r="D5230" s="1">
        <f t="shared" si="407"/>
        <v>-1</v>
      </c>
      <c r="F5230" s="1">
        <f t="shared" si="408"/>
        <v>18197382.859614648</v>
      </c>
      <c r="H5230" s="5">
        <f t="shared" si="409"/>
        <v>0</v>
      </c>
    </row>
    <row r="5231" spans="1:8">
      <c r="A5231" s="3" t="s">
        <v>5275</v>
      </c>
      <c r="B5231" s="1">
        <f t="shared" si="405"/>
        <v>5</v>
      </c>
      <c r="C5231" s="1">
        <f t="shared" si="406"/>
        <v>6284</v>
      </c>
      <c r="D5231" s="1">
        <f t="shared" si="407"/>
        <v>-1</v>
      </c>
      <c r="F5231" s="1">
        <f t="shared" si="408"/>
        <v>18213180.146616496</v>
      </c>
      <c r="H5231" s="5">
        <f t="shared" si="409"/>
        <v>0</v>
      </c>
    </row>
    <row r="5232" spans="1:8">
      <c r="A5232" s="3" t="s">
        <v>5276</v>
      </c>
      <c r="B5232" s="1">
        <f t="shared" si="405"/>
        <v>5</v>
      </c>
      <c r="C5232" s="1">
        <f t="shared" si="406"/>
        <v>6264</v>
      </c>
      <c r="D5232" s="1">
        <f t="shared" si="407"/>
        <v>-1</v>
      </c>
      <c r="F5232" s="1">
        <f t="shared" si="408"/>
        <v>18229018.196410052</v>
      </c>
      <c r="H5232" s="5">
        <f t="shared" si="409"/>
        <v>0</v>
      </c>
    </row>
    <row r="5233" spans="1:8">
      <c r="A5233" s="3" t="s">
        <v>5277</v>
      </c>
      <c r="B5233" s="1">
        <f t="shared" si="405"/>
        <v>5</v>
      </c>
      <c r="C5233" s="1">
        <f t="shared" si="406"/>
        <v>6244</v>
      </c>
      <c r="D5233" s="1">
        <f t="shared" si="407"/>
        <v>-1</v>
      </c>
      <c r="F5233" s="1">
        <f t="shared" si="408"/>
        <v>18244897.244832866</v>
      </c>
      <c r="H5233" s="5">
        <f t="shared" si="409"/>
        <v>0</v>
      </c>
    </row>
    <row r="5234" spans="1:8">
      <c r="A5234" s="3" t="s">
        <v>5278</v>
      </c>
      <c r="B5234" s="1">
        <f t="shared" si="405"/>
        <v>5</v>
      </c>
      <c r="C5234" s="1">
        <f t="shared" si="406"/>
        <v>6224</v>
      </c>
      <c r="D5234" s="1">
        <f t="shared" si="407"/>
        <v>-1</v>
      </c>
      <c r="F5234" s="1">
        <f t="shared" si="408"/>
        <v>18260817.529847704</v>
      </c>
      <c r="H5234" s="5">
        <f t="shared" si="409"/>
        <v>0</v>
      </c>
    </row>
    <row r="5235" spans="1:8">
      <c r="A5235" s="3" t="s">
        <v>5279</v>
      </c>
      <c r="B5235" s="1">
        <f t="shared" si="405"/>
        <v>5</v>
      </c>
      <c r="C5235" s="1">
        <f t="shared" si="406"/>
        <v>6204</v>
      </c>
      <c r="D5235" s="1">
        <f t="shared" si="407"/>
        <v>-1</v>
      </c>
      <c r="F5235" s="1">
        <f t="shared" si="408"/>
        <v>18276779.291568629</v>
      </c>
      <c r="H5235" s="5">
        <f t="shared" si="409"/>
        <v>0</v>
      </c>
    </row>
    <row r="5236" spans="1:8">
      <c r="A5236" s="3" t="s">
        <v>5280</v>
      </c>
      <c r="B5236" s="1">
        <f t="shared" si="405"/>
        <v>5</v>
      </c>
      <c r="C5236" s="1">
        <f t="shared" si="406"/>
        <v>6184</v>
      </c>
      <c r="D5236" s="1">
        <f t="shared" si="407"/>
        <v>-1</v>
      </c>
      <c r="F5236" s="1">
        <f t="shared" si="408"/>
        <v>18292782.772287432</v>
      </c>
      <c r="H5236" s="5">
        <f t="shared" si="409"/>
        <v>0</v>
      </c>
    </row>
    <row r="5237" spans="1:8">
      <c r="A5237" s="3" t="s">
        <v>5281</v>
      </c>
      <c r="B5237" s="1">
        <f t="shared" si="405"/>
        <v>5</v>
      </c>
      <c r="C5237" s="1">
        <f t="shared" si="406"/>
        <v>6164</v>
      </c>
      <c r="D5237" s="1">
        <f t="shared" si="407"/>
        <v>-1</v>
      </c>
      <c r="F5237" s="1">
        <f t="shared" si="408"/>
        <v>18308828.216500506</v>
      </c>
      <c r="H5237" s="5">
        <f t="shared" si="409"/>
        <v>0</v>
      </c>
    </row>
    <row r="5238" spans="1:8">
      <c r="A5238" s="3" t="s">
        <v>5282</v>
      </c>
      <c r="B5238" s="1">
        <f t="shared" si="405"/>
        <v>5</v>
      </c>
      <c r="C5238" s="1">
        <f t="shared" si="406"/>
        <v>6144</v>
      </c>
      <c r="D5238" s="1">
        <f t="shared" si="407"/>
        <v>-1</v>
      </c>
      <c r="F5238" s="1">
        <f t="shared" si="408"/>
        <v>18324915.87093614</v>
      </c>
      <c r="H5238" s="5">
        <f t="shared" si="409"/>
        <v>0</v>
      </c>
    </row>
    <row r="5239" spans="1:8">
      <c r="A5239" s="3" t="s">
        <v>5283</v>
      </c>
      <c r="B5239" s="1">
        <f t="shared" si="405"/>
        <v>5</v>
      </c>
      <c r="C5239" s="1">
        <f t="shared" si="406"/>
        <v>6124</v>
      </c>
      <c r="D5239" s="1">
        <f t="shared" si="407"/>
        <v>-1</v>
      </c>
      <c r="F5239" s="1">
        <f t="shared" si="408"/>
        <v>18341045.984582234</v>
      </c>
      <c r="H5239" s="5">
        <f t="shared" si="409"/>
        <v>0</v>
      </c>
    </row>
    <row r="5240" spans="1:8">
      <c r="A5240" s="3" t="s">
        <v>5284</v>
      </c>
      <c r="B5240" s="1">
        <f t="shared" si="405"/>
        <v>5</v>
      </c>
      <c r="C5240" s="1">
        <f t="shared" si="406"/>
        <v>6104</v>
      </c>
      <c r="D5240" s="1">
        <f t="shared" si="407"/>
        <v>-1</v>
      </c>
      <c r="F5240" s="1">
        <f t="shared" si="408"/>
        <v>18357218.808714435</v>
      </c>
      <c r="H5240" s="5">
        <f t="shared" si="409"/>
        <v>0</v>
      </c>
    </row>
    <row r="5241" spans="1:8">
      <c r="A5241" s="3" t="s">
        <v>5285</v>
      </c>
      <c r="B5241" s="1">
        <f t="shared" si="405"/>
        <v>5</v>
      </c>
      <c r="C5241" s="1">
        <f t="shared" si="406"/>
        <v>6084</v>
      </c>
      <c r="D5241" s="1">
        <f t="shared" si="407"/>
        <v>-1</v>
      </c>
      <c r="F5241" s="1">
        <f t="shared" si="408"/>
        <v>18373434.596924759</v>
      </c>
      <c r="H5241" s="5">
        <f t="shared" si="409"/>
        <v>0</v>
      </c>
    </row>
    <row r="5242" spans="1:8">
      <c r="A5242" s="3" t="s">
        <v>5286</v>
      </c>
      <c r="B5242" s="1">
        <f t="shared" si="405"/>
        <v>5</v>
      </c>
      <c r="C5242" s="1">
        <f t="shared" si="406"/>
        <v>6064</v>
      </c>
      <c r="D5242" s="1">
        <f t="shared" si="407"/>
        <v>-1</v>
      </c>
      <c r="F5242" s="1">
        <f t="shared" si="408"/>
        <v>18389693.605150606</v>
      </c>
      <c r="H5242" s="5">
        <f t="shared" si="409"/>
        <v>0</v>
      </c>
    </row>
    <row r="5243" spans="1:8">
      <c r="A5243" s="3" t="s">
        <v>5287</v>
      </c>
      <c r="B5243" s="1">
        <f t="shared" si="405"/>
        <v>5</v>
      </c>
      <c r="C5243" s="1">
        <f t="shared" si="406"/>
        <v>6044</v>
      </c>
      <c r="D5243" s="1">
        <f t="shared" si="407"/>
        <v>-1</v>
      </c>
      <c r="F5243" s="1">
        <f t="shared" si="408"/>
        <v>18405996.091704298</v>
      </c>
      <c r="H5243" s="5">
        <f t="shared" si="409"/>
        <v>0</v>
      </c>
    </row>
    <row r="5244" spans="1:8">
      <c r="A5244" s="3" t="s">
        <v>5288</v>
      </c>
      <c r="B5244" s="1">
        <f t="shared" si="405"/>
        <v>5</v>
      </c>
      <c r="C5244" s="1">
        <f t="shared" si="406"/>
        <v>6024</v>
      </c>
      <c r="D5244" s="1">
        <f t="shared" si="407"/>
        <v>-1</v>
      </c>
      <c r="F5244" s="1">
        <f t="shared" si="408"/>
        <v>18422342.317303058</v>
      </c>
      <c r="H5244" s="5">
        <f t="shared" si="409"/>
        <v>0</v>
      </c>
    </row>
    <row r="5245" spans="1:8">
      <c r="A5245" s="3" t="s">
        <v>5289</v>
      </c>
      <c r="B5245" s="1">
        <f t="shared" si="405"/>
        <v>5</v>
      </c>
      <c r="C5245" s="1">
        <f t="shared" si="406"/>
        <v>6004</v>
      </c>
      <c r="D5245" s="1">
        <f t="shared" si="407"/>
        <v>-1</v>
      </c>
      <c r="F5245" s="1">
        <f t="shared" si="408"/>
        <v>18438732.54509943</v>
      </c>
      <c r="H5245" s="5">
        <f t="shared" si="409"/>
        <v>0</v>
      </c>
    </row>
    <row r="5246" spans="1:8">
      <c r="A5246" s="3" t="s">
        <v>5290</v>
      </c>
      <c r="B5246" s="1">
        <f t="shared" si="405"/>
        <v>5</v>
      </c>
      <c r="C5246" s="1">
        <f t="shared" si="406"/>
        <v>5984</v>
      </c>
      <c r="D5246" s="1">
        <f t="shared" si="407"/>
        <v>-1</v>
      </c>
      <c r="F5246" s="1">
        <f t="shared" si="408"/>
        <v>18455167.040712282</v>
      </c>
      <c r="H5246" s="5">
        <f t="shared" si="409"/>
        <v>0</v>
      </c>
    </row>
    <row r="5247" spans="1:8">
      <c r="A5247" s="3" t="s">
        <v>5291</v>
      </c>
      <c r="B5247" s="1">
        <f t="shared" si="405"/>
        <v>5</v>
      </c>
      <c r="C5247" s="1">
        <f t="shared" si="406"/>
        <v>5964</v>
      </c>
      <c r="D5247" s="1">
        <f t="shared" si="407"/>
        <v>-1</v>
      </c>
      <c r="F5247" s="1">
        <f t="shared" si="408"/>
        <v>18471646.072258219</v>
      </c>
      <c r="H5247" s="5">
        <f t="shared" si="409"/>
        <v>0</v>
      </c>
    </row>
    <row r="5248" spans="1:8">
      <c r="A5248" s="3" t="s">
        <v>5292</v>
      </c>
      <c r="B5248" s="1">
        <f t="shared" si="405"/>
        <v>5</v>
      </c>
      <c r="C5248" s="1">
        <f t="shared" si="406"/>
        <v>5944</v>
      </c>
      <c r="D5248" s="1">
        <f t="shared" si="407"/>
        <v>-1</v>
      </c>
      <c r="F5248" s="1">
        <f t="shared" si="408"/>
        <v>18488169.910383545</v>
      </c>
      <c r="H5248" s="5">
        <f t="shared" si="409"/>
        <v>0</v>
      </c>
    </row>
    <row r="5249" spans="1:8">
      <c r="A5249" s="3" t="s">
        <v>5293</v>
      </c>
      <c r="B5249" s="1">
        <f t="shared" si="405"/>
        <v>5</v>
      </c>
      <c r="C5249" s="1">
        <f t="shared" si="406"/>
        <v>5924</v>
      </c>
      <c r="D5249" s="1">
        <f t="shared" si="407"/>
        <v>-1</v>
      </c>
      <c r="F5249" s="1">
        <f t="shared" si="408"/>
        <v>18504738.828296717</v>
      </c>
      <c r="H5249" s="5">
        <f t="shared" si="409"/>
        <v>0</v>
      </c>
    </row>
    <row r="5250" spans="1:8">
      <c r="A5250" s="3" t="s">
        <v>5294</v>
      </c>
      <c r="B5250" s="1">
        <f t="shared" si="405"/>
        <v>5</v>
      </c>
      <c r="C5250" s="1">
        <f t="shared" si="406"/>
        <v>5904</v>
      </c>
      <c r="D5250" s="1">
        <f t="shared" si="407"/>
        <v>-1</v>
      </c>
      <c r="F5250" s="1">
        <f t="shared" si="408"/>
        <v>18521353.101801388</v>
      </c>
      <c r="H5250" s="5">
        <f t="shared" si="409"/>
        <v>0</v>
      </c>
    </row>
    <row r="5251" spans="1:8">
      <c r="A5251" s="3" t="s">
        <v>5295</v>
      </c>
      <c r="B5251" s="1">
        <f t="shared" si="405"/>
        <v>5</v>
      </c>
      <c r="C5251" s="1">
        <f t="shared" si="406"/>
        <v>5884</v>
      </c>
      <c r="D5251" s="1">
        <f t="shared" si="407"/>
        <v>-1</v>
      </c>
      <c r="F5251" s="1">
        <f t="shared" si="408"/>
        <v>18538013.009329908</v>
      </c>
      <c r="H5251" s="5">
        <f t="shared" si="409"/>
        <v>0</v>
      </c>
    </row>
    <row r="5252" spans="1:8">
      <c r="A5252" s="3" t="s">
        <v>5296</v>
      </c>
      <c r="B5252" s="1">
        <f t="shared" ref="B5252:B5315" si="410">IF(ISERROR(SEARCH(" ",A5252)), 0, SEARCH(" ",A5252))</f>
        <v>5</v>
      </c>
      <c r="C5252" s="1">
        <f t="shared" ref="C5252:C5315" si="411">IF(0=B5252,-1,LEFT(A5252,B5252-1)+0)</f>
        <v>5864</v>
      </c>
      <c r="D5252" s="1">
        <f t="shared" ref="D5252:D5315" si="412">IF(B5252=0,-1,RIGHT(A5252,LEN(A5252)-B5252)+0)</f>
        <v>-1</v>
      </c>
      <c r="F5252" s="1">
        <f t="shared" ref="F5252:F5315" si="413">IF(C5252&lt;0,443300000,44330*(1-POWER(C5252/$A$1,1/5.255))*1000)</f>
        <v>18554718.831977408</v>
      </c>
      <c r="H5252" s="5">
        <f t="shared" ref="H5252:H5315" si="414">IF(D5252&gt;0,ABS((F5252-D5252)/D5252),0)</f>
        <v>0</v>
      </c>
    </row>
    <row r="5253" spans="1:8">
      <c r="A5253" s="3" t="s">
        <v>5297</v>
      </c>
      <c r="B5253" s="1">
        <f t="shared" si="410"/>
        <v>5</v>
      </c>
      <c r="C5253" s="1">
        <f t="shared" si="411"/>
        <v>5844</v>
      </c>
      <c r="D5253" s="1">
        <f t="shared" si="412"/>
        <v>-1</v>
      </c>
      <c r="F5253" s="1">
        <f t="shared" si="413"/>
        <v>18571470.853536479</v>
      </c>
      <c r="H5253" s="5">
        <f t="shared" si="414"/>
        <v>0</v>
      </c>
    </row>
    <row r="5254" spans="1:8">
      <c r="A5254" s="3" t="s">
        <v>5298</v>
      </c>
      <c r="B5254" s="1">
        <f t="shared" si="410"/>
        <v>5</v>
      </c>
      <c r="C5254" s="1">
        <f t="shared" si="411"/>
        <v>5824</v>
      </c>
      <c r="D5254" s="1">
        <f t="shared" si="412"/>
        <v>-1</v>
      </c>
      <c r="F5254" s="1">
        <f t="shared" si="413"/>
        <v>18588269.360532366</v>
      </c>
      <c r="H5254" s="5">
        <f t="shared" si="414"/>
        <v>0</v>
      </c>
    </row>
    <row r="5255" spans="1:8">
      <c r="A5255" s="3" t="s">
        <v>5299</v>
      </c>
      <c r="B5255" s="1">
        <f t="shared" si="410"/>
        <v>5</v>
      </c>
      <c r="C5255" s="1">
        <f t="shared" si="411"/>
        <v>5804</v>
      </c>
      <c r="D5255" s="1">
        <f t="shared" si="412"/>
        <v>-1</v>
      </c>
      <c r="F5255" s="1">
        <f t="shared" si="413"/>
        <v>18605114.642258778</v>
      </c>
      <c r="H5255" s="5">
        <f t="shared" si="414"/>
        <v>0</v>
      </c>
    </row>
    <row r="5256" spans="1:8">
      <c r="A5256" s="3" t="s">
        <v>5300</v>
      </c>
      <c r="B5256" s="1">
        <f t="shared" si="410"/>
        <v>5</v>
      </c>
      <c r="C5256" s="1">
        <f t="shared" si="411"/>
        <v>5784</v>
      </c>
      <c r="D5256" s="1">
        <f t="shared" si="412"/>
        <v>-1</v>
      </c>
      <c r="F5256" s="1">
        <f t="shared" si="413"/>
        <v>18622006.990814269</v>
      </c>
      <c r="H5256" s="5">
        <f t="shared" si="414"/>
        <v>0</v>
      </c>
    </row>
    <row r="5257" spans="1:8">
      <c r="A5257" s="3" t="s">
        <v>5301</v>
      </c>
      <c r="B5257" s="1">
        <f t="shared" si="410"/>
        <v>5</v>
      </c>
      <c r="C5257" s="1">
        <f t="shared" si="411"/>
        <v>5764</v>
      </c>
      <c r="D5257" s="1">
        <f t="shared" si="412"/>
        <v>-1</v>
      </c>
      <c r="F5257" s="1">
        <f t="shared" si="413"/>
        <v>18638946.70113926</v>
      </c>
      <c r="H5257" s="5">
        <f t="shared" si="414"/>
        <v>0</v>
      </c>
    </row>
    <row r="5258" spans="1:8">
      <c r="A5258" s="3" t="s">
        <v>5302</v>
      </c>
      <c r="B5258" s="1">
        <f t="shared" si="410"/>
        <v>5</v>
      </c>
      <c r="C5258" s="1">
        <f t="shared" si="411"/>
        <v>5744</v>
      </c>
      <c r="D5258" s="1">
        <f t="shared" si="412"/>
        <v>-1</v>
      </c>
      <c r="F5258" s="1">
        <f t="shared" si="413"/>
        <v>18655934.07105365</v>
      </c>
      <c r="H5258" s="5">
        <f t="shared" si="414"/>
        <v>0</v>
      </c>
    </row>
    <row r="5259" spans="1:8">
      <c r="A5259" s="3" t="s">
        <v>5303</v>
      </c>
      <c r="B5259" s="1">
        <f t="shared" si="410"/>
        <v>5</v>
      </c>
      <c r="C5259" s="1">
        <f t="shared" si="411"/>
        <v>5724</v>
      </c>
      <c r="D5259" s="1">
        <f t="shared" si="412"/>
        <v>-1</v>
      </c>
      <c r="F5259" s="1">
        <f t="shared" si="413"/>
        <v>18672969.401295058</v>
      </c>
      <c r="H5259" s="5">
        <f t="shared" si="414"/>
        <v>0</v>
      </c>
    </row>
    <row r="5260" spans="1:8">
      <c r="A5260" s="3" t="s">
        <v>5304</v>
      </c>
      <c r="B5260" s="1">
        <f t="shared" si="410"/>
        <v>5</v>
      </c>
      <c r="C5260" s="1">
        <f t="shared" si="411"/>
        <v>5704</v>
      </c>
      <c r="D5260" s="1">
        <f t="shared" si="412"/>
        <v>-1</v>
      </c>
      <c r="F5260" s="1">
        <f t="shared" si="413"/>
        <v>18690052.995557725</v>
      </c>
      <c r="H5260" s="5">
        <f t="shared" si="414"/>
        <v>0</v>
      </c>
    </row>
    <row r="5261" spans="1:8">
      <c r="A5261" s="3" t="s">
        <v>5305</v>
      </c>
      <c r="B5261" s="1">
        <f t="shared" si="410"/>
        <v>5</v>
      </c>
      <c r="C5261" s="1">
        <f t="shared" si="411"/>
        <v>5684</v>
      </c>
      <c r="D5261" s="1">
        <f t="shared" si="412"/>
        <v>-1</v>
      </c>
      <c r="F5261" s="1">
        <f t="shared" si="413"/>
        <v>18707185.160532068</v>
      </c>
      <c r="H5261" s="5">
        <f t="shared" si="414"/>
        <v>0</v>
      </c>
    </row>
    <row r="5262" spans="1:8">
      <c r="A5262" s="3" t="s">
        <v>5306</v>
      </c>
      <c r="B5262" s="1">
        <f t="shared" si="410"/>
        <v>5</v>
      </c>
      <c r="C5262" s="1">
        <f t="shared" si="411"/>
        <v>5664</v>
      </c>
      <c r="D5262" s="1">
        <f t="shared" si="412"/>
        <v>-1</v>
      </c>
      <c r="F5262" s="1">
        <f t="shared" si="413"/>
        <v>18724366.205944899</v>
      </c>
      <c r="H5262" s="5">
        <f t="shared" si="414"/>
        <v>0</v>
      </c>
    </row>
    <row r="5263" spans="1:8">
      <c r="A5263" s="3" t="s">
        <v>5307</v>
      </c>
      <c r="B5263" s="1">
        <f t="shared" si="410"/>
        <v>5</v>
      </c>
      <c r="C5263" s="1">
        <f t="shared" si="411"/>
        <v>5644</v>
      </c>
      <c r="D5263" s="1">
        <f t="shared" si="412"/>
        <v>-1</v>
      </c>
      <c r="F5263" s="1">
        <f t="shared" si="413"/>
        <v>18741596.444600314</v>
      </c>
      <c r="H5263" s="5">
        <f t="shared" si="414"/>
        <v>0</v>
      </c>
    </row>
    <row r="5264" spans="1:8">
      <c r="A5264" s="3" t="s">
        <v>5308</v>
      </c>
      <c r="B5264" s="1">
        <f t="shared" si="410"/>
        <v>5</v>
      </c>
      <c r="C5264" s="1">
        <f t="shared" si="411"/>
        <v>5624</v>
      </c>
      <c r="D5264" s="1">
        <f t="shared" si="412"/>
        <v>-1</v>
      </c>
      <c r="F5264" s="1">
        <f t="shared" si="413"/>
        <v>18758876.192421332</v>
      </c>
      <c r="H5264" s="5">
        <f t="shared" si="414"/>
        <v>0</v>
      </c>
    </row>
    <row r="5265" spans="1:8">
      <c r="A5265" s="3" t="s">
        <v>5309</v>
      </c>
      <c r="B5265" s="1">
        <f t="shared" si="410"/>
        <v>5</v>
      </c>
      <c r="C5265" s="1">
        <f t="shared" si="411"/>
        <v>5604</v>
      </c>
      <c r="D5265" s="1">
        <f t="shared" si="412"/>
        <v>-1</v>
      </c>
      <c r="F5265" s="1">
        <f t="shared" si="413"/>
        <v>18776205.768492162</v>
      </c>
      <c r="H5265" s="5">
        <f t="shared" si="414"/>
        <v>0</v>
      </c>
    </row>
    <row r="5266" spans="1:8">
      <c r="A5266" s="3" t="s">
        <v>5310</v>
      </c>
      <c r="B5266" s="1">
        <f t="shared" si="410"/>
        <v>5</v>
      </c>
      <c r="C5266" s="1">
        <f t="shared" si="411"/>
        <v>5584</v>
      </c>
      <c r="D5266" s="1">
        <f t="shared" si="412"/>
        <v>-1</v>
      </c>
      <c r="F5266" s="1">
        <f t="shared" si="413"/>
        <v>18793585.495101318</v>
      </c>
      <c r="H5266" s="5">
        <f t="shared" si="414"/>
        <v>0</v>
      </c>
    </row>
    <row r="5267" spans="1:8">
      <c r="A5267" s="3" t="s">
        <v>5311</v>
      </c>
      <c r="B5267" s="1">
        <f t="shared" si="410"/>
        <v>5</v>
      </c>
      <c r="C5267" s="1">
        <f t="shared" si="411"/>
        <v>5564</v>
      </c>
      <c r="D5267" s="1">
        <f t="shared" si="412"/>
        <v>-1</v>
      </c>
      <c r="F5267" s="1">
        <f t="shared" si="413"/>
        <v>18811015.69778531</v>
      </c>
      <c r="H5267" s="5">
        <f t="shared" si="414"/>
        <v>0</v>
      </c>
    </row>
    <row r="5268" spans="1:8">
      <c r="A5268" s="3" t="s">
        <v>5312</v>
      </c>
      <c r="B5268" s="1">
        <f t="shared" si="410"/>
        <v>5</v>
      </c>
      <c r="C5268" s="1">
        <f t="shared" si="411"/>
        <v>5544</v>
      </c>
      <c r="D5268" s="1">
        <f t="shared" si="412"/>
        <v>-1</v>
      </c>
      <c r="F5268" s="1">
        <f t="shared" si="413"/>
        <v>18828496.705373283</v>
      </c>
      <c r="H5268" s="5">
        <f t="shared" si="414"/>
        <v>0</v>
      </c>
    </row>
    <row r="5269" spans="1:8">
      <c r="A5269" s="3" t="s">
        <v>5313</v>
      </c>
      <c r="B5269" s="1">
        <f t="shared" si="410"/>
        <v>5</v>
      </c>
      <c r="C5269" s="1">
        <f t="shared" si="411"/>
        <v>5524</v>
      </c>
      <c r="D5269" s="1">
        <f t="shared" si="412"/>
        <v>-1</v>
      </c>
      <c r="F5269" s="1">
        <f t="shared" si="413"/>
        <v>18846028.850032259</v>
      </c>
      <c r="H5269" s="5">
        <f t="shared" si="414"/>
        <v>0</v>
      </c>
    </row>
    <row r="5270" spans="1:8">
      <c r="A5270" s="3" t="s">
        <v>5314</v>
      </c>
      <c r="B5270" s="1">
        <f t="shared" si="410"/>
        <v>5</v>
      </c>
      <c r="C5270" s="1">
        <f t="shared" si="411"/>
        <v>5504</v>
      </c>
      <c r="D5270" s="1">
        <f t="shared" si="412"/>
        <v>-1</v>
      </c>
      <c r="F5270" s="1">
        <f t="shared" si="413"/>
        <v>18863612.467313312</v>
      </c>
      <c r="H5270" s="5">
        <f t="shared" si="414"/>
        <v>0</v>
      </c>
    </row>
    <row r="5271" spans="1:8">
      <c r="A5271" s="3" t="s">
        <v>5315</v>
      </c>
      <c r="B5271" s="1">
        <f t="shared" si="410"/>
        <v>5</v>
      </c>
      <c r="C5271" s="1">
        <f t="shared" si="411"/>
        <v>5484</v>
      </c>
      <c r="D5271" s="1">
        <f t="shared" si="412"/>
        <v>-1</v>
      </c>
      <c r="F5271" s="1">
        <f t="shared" si="413"/>
        <v>18881247.896198425</v>
      </c>
      <c r="H5271" s="5">
        <f t="shared" si="414"/>
        <v>0</v>
      </c>
    </row>
    <row r="5272" spans="1:8">
      <c r="A5272" s="3" t="s">
        <v>5316</v>
      </c>
      <c r="B5272" s="1">
        <f t="shared" si="410"/>
        <v>5</v>
      </c>
      <c r="C5272" s="1">
        <f t="shared" si="411"/>
        <v>5464</v>
      </c>
      <c r="D5272" s="1">
        <f t="shared" si="412"/>
        <v>-1</v>
      </c>
      <c r="F5272" s="1">
        <f t="shared" si="413"/>
        <v>18898935.479148265</v>
      </c>
      <c r="H5272" s="5">
        <f t="shared" si="414"/>
        <v>0</v>
      </c>
    </row>
    <row r="5273" spans="1:8">
      <c r="A5273" s="3" t="s">
        <v>5317</v>
      </c>
      <c r="B5273" s="1">
        <f t="shared" si="410"/>
        <v>5</v>
      </c>
      <c r="C5273" s="1">
        <f t="shared" si="411"/>
        <v>5444</v>
      </c>
      <c r="D5273" s="1">
        <f t="shared" si="412"/>
        <v>-1</v>
      </c>
      <c r="F5273" s="1">
        <f t="shared" si="413"/>
        <v>18916675.562150754</v>
      </c>
      <c r="H5273" s="5">
        <f t="shared" si="414"/>
        <v>0</v>
      </c>
    </row>
    <row r="5274" spans="1:8">
      <c r="A5274" s="3" t="s">
        <v>5318</v>
      </c>
      <c r="B5274" s="1">
        <f t="shared" si="410"/>
        <v>5</v>
      </c>
      <c r="C5274" s="1">
        <f t="shared" si="411"/>
        <v>5424</v>
      </c>
      <c r="D5274" s="1">
        <f t="shared" si="412"/>
        <v>-1</v>
      </c>
      <c r="F5274" s="1">
        <f t="shared" si="413"/>
        <v>18934468.494770519</v>
      </c>
      <c r="H5274" s="5">
        <f t="shared" si="414"/>
        <v>0</v>
      </c>
    </row>
    <row r="5275" spans="1:8">
      <c r="A5275" s="3" t="s">
        <v>5319</v>
      </c>
      <c r="B5275" s="1">
        <f t="shared" si="410"/>
        <v>5</v>
      </c>
      <c r="C5275" s="1">
        <f t="shared" si="411"/>
        <v>5404</v>
      </c>
      <c r="D5275" s="1">
        <f t="shared" si="412"/>
        <v>-1</v>
      </c>
      <c r="F5275" s="1">
        <f t="shared" si="413"/>
        <v>18952314.630199183</v>
      </c>
      <c r="H5275" s="5">
        <f t="shared" si="414"/>
        <v>0</v>
      </c>
    </row>
    <row r="5276" spans="1:8">
      <c r="A5276" s="3" t="s">
        <v>5320</v>
      </c>
      <c r="B5276" s="1">
        <f t="shared" si="410"/>
        <v>5</v>
      </c>
      <c r="C5276" s="1">
        <f t="shared" si="411"/>
        <v>5384</v>
      </c>
      <c r="D5276" s="1">
        <f t="shared" si="412"/>
        <v>-1</v>
      </c>
      <c r="F5276" s="1">
        <f t="shared" si="413"/>
        <v>18970214.325306624</v>
      </c>
      <c r="H5276" s="5">
        <f t="shared" si="414"/>
        <v>0</v>
      </c>
    </row>
    <row r="5277" spans="1:8">
      <c r="A5277" s="3" t="s">
        <v>5321</v>
      </c>
      <c r="B5277" s="1">
        <f t="shared" si="410"/>
        <v>5</v>
      </c>
      <c r="C5277" s="1">
        <f t="shared" si="411"/>
        <v>5364</v>
      </c>
      <c r="D5277" s="1">
        <f t="shared" si="412"/>
        <v>-1</v>
      </c>
      <c r="F5277" s="1">
        <f t="shared" si="413"/>
        <v>18988167.940693066</v>
      </c>
      <c r="H5277" s="5">
        <f t="shared" si="414"/>
        <v>0</v>
      </c>
    </row>
    <row r="5278" spans="1:8">
      <c r="A5278" s="3" t="s">
        <v>5322</v>
      </c>
      <c r="B5278" s="1">
        <f t="shared" si="410"/>
        <v>5</v>
      </c>
      <c r="C5278" s="1">
        <f t="shared" si="411"/>
        <v>5344</v>
      </c>
      <c r="D5278" s="1">
        <f t="shared" si="412"/>
        <v>-1</v>
      </c>
      <c r="F5278" s="1">
        <f t="shared" si="413"/>
        <v>19006175.840742193</v>
      </c>
      <c r="H5278" s="5">
        <f t="shared" si="414"/>
        <v>0</v>
      </c>
    </row>
    <row r="5279" spans="1:8">
      <c r="A5279" s="3" t="s">
        <v>5323</v>
      </c>
      <c r="B5279" s="1">
        <f t="shared" si="410"/>
        <v>5</v>
      </c>
      <c r="C5279" s="1">
        <f t="shared" si="411"/>
        <v>5324</v>
      </c>
      <c r="D5279" s="1">
        <f t="shared" si="412"/>
        <v>-1</v>
      </c>
      <c r="F5279" s="1">
        <f t="shared" si="413"/>
        <v>19024238.393675134</v>
      </c>
      <c r="H5279" s="5">
        <f t="shared" si="414"/>
        <v>0</v>
      </c>
    </row>
    <row r="5280" spans="1:8">
      <c r="A5280" s="3" t="s">
        <v>5324</v>
      </c>
      <c r="B5280" s="1">
        <f t="shared" si="410"/>
        <v>5</v>
      </c>
      <c r="C5280" s="1">
        <f t="shared" si="411"/>
        <v>5304</v>
      </c>
      <c r="D5280" s="1">
        <f t="shared" si="412"/>
        <v>-1</v>
      </c>
      <c r="F5280" s="1">
        <f t="shared" si="413"/>
        <v>19042355.971605483</v>
      </c>
      <c r="H5280" s="5">
        <f t="shared" si="414"/>
        <v>0</v>
      </c>
    </row>
    <row r="5281" spans="1:8">
      <c r="A5281" s="3" t="s">
        <v>5325</v>
      </c>
      <c r="B5281" s="1">
        <f t="shared" si="410"/>
        <v>5</v>
      </c>
      <c r="C5281" s="1">
        <f t="shared" si="411"/>
        <v>5284</v>
      </c>
      <c r="D5281" s="1">
        <f t="shared" si="412"/>
        <v>-1</v>
      </c>
      <c r="F5281" s="1">
        <f t="shared" si="413"/>
        <v>19060528.950595304</v>
      </c>
      <c r="H5281" s="5">
        <f t="shared" si="414"/>
        <v>0</v>
      </c>
    </row>
    <row r="5282" spans="1:8">
      <c r="A5282" s="3" t="s">
        <v>5326</v>
      </c>
      <c r="B5282" s="1">
        <f t="shared" si="410"/>
        <v>5</v>
      </c>
      <c r="C5282" s="1">
        <f t="shared" si="411"/>
        <v>5264</v>
      </c>
      <c r="D5282" s="1">
        <f t="shared" si="412"/>
        <v>-1</v>
      </c>
      <c r="F5282" s="1">
        <f t="shared" si="413"/>
        <v>19078757.71071215</v>
      </c>
      <c r="H5282" s="5">
        <f t="shared" si="414"/>
        <v>0</v>
      </c>
    </row>
    <row r="5283" spans="1:8">
      <c r="A5283" s="3" t="s">
        <v>5327</v>
      </c>
      <c r="B5283" s="1">
        <f t="shared" si="410"/>
        <v>5</v>
      </c>
      <c r="C5283" s="1">
        <f t="shared" si="411"/>
        <v>5244</v>
      </c>
      <c r="D5283" s="1">
        <f t="shared" si="412"/>
        <v>-1</v>
      </c>
      <c r="F5283" s="1">
        <f t="shared" si="413"/>
        <v>19097042.636087142</v>
      </c>
      <c r="H5283" s="5">
        <f t="shared" si="414"/>
        <v>0</v>
      </c>
    </row>
    <row r="5284" spans="1:8">
      <c r="A5284" s="3" t="s">
        <v>5328</v>
      </c>
      <c r="B5284" s="1">
        <f t="shared" si="410"/>
        <v>5</v>
      </c>
      <c r="C5284" s="1">
        <f t="shared" si="411"/>
        <v>5224</v>
      </c>
      <c r="D5284" s="1">
        <f t="shared" si="412"/>
        <v>-1</v>
      </c>
      <c r="F5284" s="1">
        <f t="shared" si="413"/>
        <v>19115384.114974085</v>
      </c>
      <c r="H5284" s="5">
        <f t="shared" si="414"/>
        <v>0</v>
      </c>
    </row>
    <row r="5285" spans="1:8">
      <c r="A5285" s="3" t="s">
        <v>5329</v>
      </c>
      <c r="B5285" s="1">
        <f t="shared" si="410"/>
        <v>5</v>
      </c>
      <c r="C5285" s="1">
        <f t="shared" si="411"/>
        <v>5204</v>
      </c>
      <c r="D5285" s="1">
        <f t="shared" si="412"/>
        <v>-1</v>
      </c>
      <c r="F5285" s="1">
        <f t="shared" si="413"/>
        <v>19133782.539809696</v>
      </c>
      <c r="H5285" s="5">
        <f t="shared" si="414"/>
        <v>0</v>
      </c>
    </row>
    <row r="5286" spans="1:8">
      <c r="A5286" s="3" t="s">
        <v>5330</v>
      </c>
      <c r="B5286" s="1">
        <f t="shared" si="410"/>
        <v>5</v>
      </c>
      <c r="C5286" s="1">
        <f t="shared" si="411"/>
        <v>5184</v>
      </c>
      <c r="D5286" s="1">
        <f t="shared" si="412"/>
        <v>-1</v>
      </c>
      <c r="F5286" s="1">
        <f t="shared" si="413"/>
        <v>19152238.307274975</v>
      </c>
      <c r="H5286" s="5">
        <f t="shared" si="414"/>
        <v>0</v>
      </c>
    </row>
    <row r="5287" spans="1:8">
      <c r="A5287" s="3" t="s">
        <v>5331</v>
      </c>
      <c r="B5287" s="1">
        <f t="shared" si="410"/>
        <v>5</v>
      </c>
      <c r="C5287" s="1">
        <f t="shared" si="411"/>
        <v>5164</v>
      </c>
      <c r="D5287" s="1">
        <f t="shared" si="412"/>
        <v>-1</v>
      </c>
      <c r="F5287" s="1">
        <f t="shared" si="413"/>
        <v>19170751.818357628</v>
      </c>
      <c r="H5287" s="5">
        <f t="shared" si="414"/>
        <v>0</v>
      </c>
    </row>
    <row r="5288" spans="1:8">
      <c r="A5288" s="3" t="s">
        <v>5332</v>
      </c>
      <c r="B5288" s="1">
        <f t="shared" si="410"/>
        <v>5</v>
      </c>
      <c r="C5288" s="1">
        <f t="shared" si="411"/>
        <v>5144</v>
      </c>
      <c r="D5288" s="1">
        <f t="shared" si="412"/>
        <v>-1</v>
      </c>
      <c r="F5288" s="1">
        <f t="shared" si="413"/>
        <v>19189323.478415765</v>
      </c>
      <c r="H5288" s="5">
        <f t="shared" si="414"/>
        <v>0</v>
      </c>
    </row>
    <row r="5289" spans="1:8">
      <c r="A5289" s="3" t="s">
        <v>5333</v>
      </c>
      <c r="B5289" s="1">
        <f t="shared" si="410"/>
        <v>5</v>
      </c>
      <c r="C5289" s="1">
        <f t="shared" si="411"/>
        <v>5124</v>
      </c>
      <c r="D5289" s="1">
        <f t="shared" si="412"/>
        <v>-1</v>
      </c>
      <c r="F5289" s="1">
        <f t="shared" si="413"/>
        <v>19207953.697242711</v>
      </c>
      <c r="H5289" s="5">
        <f t="shared" si="414"/>
        <v>0</v>
      </c>
    </row>
    <row r="5290" spans="1:8">
      <c r="A5290" s="3" t="s">
        <v>5334</v>
      </c>
      <c r="B5290" s="1">
        <f t="shared" si="410"/>
        <v>5</v>
      </c>
      <c r="C5290" s="1">
        <f t="shared" si="411"/>
        <v>5104</v>
      </c>
      <c r="D5290" s="1">
        <f t="shared" si="412"/>
        <v>-1</v>
      </c>
      <c r="F5290" s="1">
        <f t="shared" si="413"/>
        <v>19226642.889133077</v>
      </c>
      <c r="H5290" s="5">
        <f t="shared" si="414"/>
        <v>0</v>
      </c>
    </row>
    <row r="5291" spans="1:8">
      <c r="A5291" s="3" t="s">
        <v>5335</v>
      </c>
      <c r="B5291" s="1">
        <f t="shared" si="410"/>
        <v>5</v>
      </c>
      <c r="C5291" s="1">
        <f t="shared" si="411"/>
        <v>5084</v>
      </c>
      <c r="D5291" s="1">
        <f t="shared" si="412"/>
        <v>-1</v>
      </c>
      <c r="F5291" s="1">
        <f t="shared" si="413"/>
        <v>19245391.472950034</v>
      </c>
      <c r="H5291" s="5">
        <f t="shared" si="414"/>
        <v>0</v>
      </c>
    </row>
    <row r="5292" spans="1:8">
      <c r="A5292" s="3" t="s">
        <v>5336</v>
      </c>
      <c r="B5292" s="1">
        <f t="shared" si="410"/>
        <v>5</v>
      </c>
      <c r="C5292" s="1">
        <f t="shared" si="411"/>
        <v>5064</v>
      </c>
      <c r="D5292" s="1">
        <f t="shared" si="412"/>
        <v>-1</v>
      </c>
      <c r="F5292" s="1">
        <f t="shared" si="413"/>
        <v>19264199.872193929</v>
      </c>
      <c r="H5292" s="5">
        <f t="shared" si="414"/>
        <v>0</v>
      </c>
    </row>
    <row r="5293" spans="1:8">
      <c r="A5293" s="3" t="s">
        <v>5337</v>
      </c>
      <c r="B5293" s="1">
        <f t="shared" si="410"/>
        <v>5</v>
      </c>
      <c r="C5293" s="1">
        <f t="shared" si="411"/>
        <v>5044</v>
      </c>
      <c r="D5293" s="1">
        <f t="shared" si="412"/>
        <v>-1</v>
      </c>
      <c r="F5293" s="1">
        <f t="shared" si="413"/>
        <v>19283068.515072152</v>
      </c>
      <c r="H5293" s="5">
        <f t="shared" si="414"/>
        <v>0</v>
      </c>
    </row>
    <row r="5294" spans="1:8">
      <c r="A5294" s="3" t="s">
        <v>5338</v>
      </c>
      <c r="B5294" s="1">
        <f t="shared" si="410"/>
        <v>5</v>
      </c>
      <c r="C5294" s="1">
        <f t="shared" si="411"/>
        <v>5024</v>
      </c>
      <c r="D5294" s="1">
        <f t="shared" si="412"/>
        <v>-1</v>
      </c>
      <c r="F5294" s="1">
        <f t="shared" si="413"/>
        <v>19301997.834570363</v>
      </c>
      <c r="H5294" s="5">
        <f t="shared" si="414"/>
        <v>0</v>
      </c>
    </row>
    <row r="5295" spans="1:8">
      <c r="A5295" s="3" t="s">
        <v>5339</v>
      </c>
      <c r="B5295" s="1">
        <f t="shared" si="410"/>
        <v>5</v>
      </c>
      <c r="C5295" s="1">
        <f t="shared" si="411"/>
        <v>5004</v>
      </c>
      <c r="D5295" s="1">
        <f t="shared" si="412"/>
        <v>-1</v>
      </c>
      <c r="F5295" s="1">
        <f t="shared" si="413"/>
        <v>19320988.268525064</v>
      </c>
      <c r="H5295" s="5">
        <f t="shared" si="414"/>
        <v>0</v>
      </c>
    </row>
    <row r="5296" spans="1:8">
      <c r="A5296" s="3" t="s">
        <v>5340</v>
      </c>
      <c r="B5296" s="1">
        <f t="shared" si="410"/>
        <v>5</v>
      </c>
      <c r="C5296" s="1">
        <f t="shared" si="411"/>
        <v>4984</v>
      </c>
      <c r="D5296" s="1">
        <f t="shared" si="412"/>
        <v>-1</v>
      </c>
      <c r="F5296" s="1">
        <f t="shared" si="413"/>
        <v>19340040.259697571</v>
      </c>
      <c r="H5296" s="5">
        <f t="shared" si="414"/>
        <v>0</v>
      </c>
    </row>
    <row r="5297" spans="1:8">
      <c r="A5297" s="3" t="s">
        <v>5341</v>
      </c>
      <c r="B5297" s="1">
        <f t="shared" si="410"/>
        <v>5</v>
      </c>
      <c r="C5297" s="1">
        <f t="shared" si="411"/>
        <v>4964</v>
      </c>
      <c r="D5297" s="1">
        <f t="shared" si="412"/>
        <v>-1</v>
      </c>
      <c r="F5297" s="1">
        <f t="shared" si="413"/>
        <v>19359154.255849477</v>
      </c>
      <c r="H5297" s="5">
        <f t="shared" si="414"/>
        <v>0</v>
      </c>
    </row>
    <row r="5298" spans="1:8">
      <c r="A5298" s="3" t="s">
        <v>5342</v>
      </c>
      <c r="B5298" s="1">
        <f t="shared" si="410"/>
        <v>5</v>
      </c>
      <c r="C5298" s="1">
        <f t="shared" si="411"/>
        <v>4944</v>
      </c>
      <c r="D5298" s="1">
        <f t="shared" si="412"/>
        <v>-1</v>
      </c>
      <c r="F5298" s="1">
        <f t="shared" si="413"/>
        <v>19378330.70981947</v>
      </c>
      <c r="H5298" s="5">
        <f t="shared" si="414"/>
        <v>0</v>
      </c>
    </row>
    <row r="5299" spans="1:8">
      <c r="A5299" s="3" t="s">
        <v>5343</v>
      </c>
      <c r="B5299" s="1">
        <f t="shared" si="410"/>
        <v>5</v>
      </c>
      <c r="C5299" s="1">
        <f t="shared" si="411"/>
        <v>4924</v>
      </c>
      <c r="D5299" s="1">
        <f t="shared" si="412"/>
        <v>-1</v>
      </c>
      <c r="F5299" s="1">
        <f t="shared" si="413"/>
        <v>19397570.079601746</v>
      </c>
      <c r="H5299" s="5">
        <f t="shared" si="414"/>
        <v>0</v>
      </c>
    </row>
    <row r="5300" spans="1:8">
      <c r="A5300" s="3" t="s">
        <v>5344</v>
      </c>
      <c r="B5300" s="1">
        <f t="shared" si="410"/>
        <v>5</v>
      </c>
      <c r="C5300" s="1">
        <f t="shared" si="411"/>
        <v>4904</v>
      </c>
      <c r="D5300" s="1">
        <f t="shared" si="412"/>
        <v>-1</v>
      </c>
      <c r="F5300" s="1">
        <f t="shared" si="413"/>
        <v>19416872.828425892</v>
      </c>
      <c r="H5300" s="5">
        <f t="shared" si="414"/>
        <v>0</v>
      </c>
    </row>
    <row r="5301" spans="1:8">
      <c r="A5301" s="3" t="s">
        <v>5345</v>
      </c>
      <c r="B5301" s="1">
        <f t="shared" si="410"/>
        <v>5</v>
      </c>
      <c r="C5301" s="1">
        <f t="shared" si="411"/>
        <v>4884</v>
      </c>
      <c r="D5301" s="1">
        <f t="shared" si="412"/>
        <v>-1</v>
      </c>
      <c r="F5301" s="1">
        <f t="shared" si="413"/>
        <v>19436239.424838379</v>
      </c>
      <c r="H5301" s="5">
        <f t="shared" si="414"/>
        <v>0</v>
      </c>
    </row>
    <row r="5302" spans="1:8">
      <c r="A5302" s="3" t="s">
        <v>5346</v>
      </c>
      <c r="B5302" s="1">
        <f t="shared" si="410"/>
        <v>5</v>
      </c>
      <c r="C5302" s="1">
        <f t="shared" si="411"/>
        <v>4864</v>
      </c>
      <c r="D5302" s="1">
        <f t="shared" si="412"/>
        <v>-1</v>
      </c>
      <c r="F5302" s="1">
        <f t="shared" si="413"/>
        <v>19455670.342785653</v>
      </c>
      <c r="H5302" s="5">
        <f t="shared" si="414"/>
        <v>0</v>
      </c>
    </row>
    <row r="5303" spans="1:8">
      <c r="A5303" s="3" t="s">
        <v>5347</v>
      </c>
      <c r="B5303" s="1">
        <f t="shared" si="410"/>
        <v>5</v>
      </c>
      <c r="C5303" s="1">
        <f t="shared" si="411"/>
        <v>4844</v>
      </c>
      <c r="D5303" s="1">
        <f t="shared" si="412"/>
        <v>-1</v>
      </c>
      <c r="F5303" s="1">
        <f t="shared" si="413"/>
        <v>19475166.061698854</v>
      </c>
      <c r="H5303" s="5">
        <f t="shared" si="414"/>
        <v>0</v>
      </c>
    </row>
    <row r="5304" spans="1:8">
      <c r="A5304" s="3" t="s">
        <v>5348</v>
      </c>
      <c r="B5304" s="1">
        <f t="shared" si="410"/>
        <v>5</v>
      </c>
      <c r="C5304" s="1">
        <f t="shared" si="411"/>
        <v>4824</v>
      </c>
      <c r="D5304" s="1">
        <f t="shared" si="412"/>
        <v>-1</v>
      </c>
      <c r="F5304" s="1">
        <f t="shared" si="413"/>
        <v>19494727.066580236</v>
      </c>
      <c r="H5304" s="5">
        <f t="shared" si="414"/>
        <v>0</v>
      </c>
    </row>
    <row r="5305" spans="1:8">
      <c r="A5305" s="3" t="s">
        <v>5349</v>
      </c>
      <c r="B5305" s="1">
        <f t="shared" si="410"/>
        <v>5</v>
      </c>
      <c r="C5305" s="1">
        <f t="shared" si="411"/>
        <v>4804</v>
      </c>
      <c r="D5305" s="1">
        <f t="shared" si="412"/>
        <v>-1</v>
      </c>
      <c r="F5305" s="1">
        <f t="shared" si="413"/>
        <v>19514353.848091308</v>
      </c>
      <c r="H5305" s="5">
        <f t="shared" si="414"/>
        <v>0</v>
      </c>
    </row>
    <row r="5306" spans="1:8">
      <c r="A5306" s="3" t="s">
        <v>5350</v>
      </c>
      <c r="B5306" s="1">
        <f t="shared" si="410"/>
        <v>5</v>
      </c>
      <c r="C5306" s="1">
        <f t="shared" si="411"/>
        <v>4784</v>
      </c>
      <c r="D5306" s="1">
        <f t="shared" si="412"/>
        <v>-1</v>
      </c>
      <c r="F5306" s="1">
        <f t="shared" si="413"/>
        <v>19534046.902642764</v>
      </c>
      <c r="H5306" s="5">
        <f t="shared" si="414"/>
        <v>0</v>
      </c>
    </row>
    <row r="5307" spans="1:8">
      <c r="A5307" s="3" t="s">
        <v>5351</v>
      </c>
      <c r="B5307" s="1">
        <f t="shared" si="410"/>
        <v>5</v>
      </c>
      <c r="C5307" s="1">
        <f t="shared" si="411"/>
        <v>4764</v>
      </c>
      <c r="D5307" s="1">
        <f t="shared" si="412"/>
        <v>-1</v>
      </c>
      <c r="F5307" s="1">
        <f t="shared" si="413"/>
        <v>19553806.732486166</v>
      </c>
      <c r="H5307" s="5">
        <f t="shared" si="414"/>
        <v>0</v>
      </c>
    </row>
    <row r="5308" spans="1:8">
      <c r="A5308" s="3" t="s">
        <v>5352</v>
      </c>
      <c r="B5308" s="1">
        <f t="shared" si="410"/>
        <v>5</v>
      </c>
      <c r="C5308" s="1">
        <f t="shared" si="411"/>
        <v>4744</v>
      </c>
      <c r="D5308" s="1">
        <f t="shared" si="412"/>
        <v>-1</v>
      </c>
      <c r="F5308" s="1">
        <f t="shared" si="413"/>
        <v>19573633.845807582</v>
      </c>
      <c r="H5308" s="5">
        <f t="shared" si="414"/>
        <v>0</v>
      </c>
    </row>
    <row r="5309" spans="1:8">
      <c r="A5309" s="3" t="s">
        <v>5353</v>
      </c>
      <c r="B5309" s="1">
        <f t="shared" si="410"/>
        <v>5</v>
      </c>
      <c r="C5309" s="1">
        <f t="shared" si="411"/>
        <v>4724</v>
      </c>
      <c r="D5309" s="1">
        <f t="shared" si="412"/>
        <v>-1</v>
      </c>
      <c r="F5309" s="1">
        <f t="shared" si="413"/>
        <v>19593528.756822985</v>
      </c>
      <c r="H5309" s="5">
        <f t="shared" si="414"/>
        <v>0</v>
      </c>
    </row>
    <row r="5310" spans="1:8">
      <c r="A5310" s="3" t="s">
        <v>5354</v>
      </c>
      <c r="B5310" s="1">
        <f t="shared" si="410"/>
        <v>5</v>
      </c>
      <c r="C5310" s="1">
        <f t="shared" si="411"/>
        <v>4704</v>
      </c>
      <c r="D5310" s="1">
        <f t="shared" si="412"/>
        <v>-1</v>
      </c>
      <c r="F5310" s="1">
        <f t="shared" si="413"/>
        <v>19613491.985875756</v>
      </c>
      <c r="H5310" s="5">
        <f t="shared" si="414"/>
        <v>0</v>
      </c>
    </row>
    <row r="5311" spans="1:8">
      <c r="A5311" s="3" t="s">
        <v>5355</v>
      </c>
      <c r="B5311" s="1">
        <f t="shared" si="410"/>
        <v>5</v>
      </c>
      <c r="C5311" s="1">
        <f t="shared" si="411"/>
        <v>4684</v>
      </c>
      <c r="D5311" s="1">
        <f t="shared" si="412"/>
        <v>-1</v>
      </c>
      <c r="F5311" s="1">
        <f t="shared" si="413"/>
        <v>19633524.059536058</v>
      </c>
      <c r="H5311" s="5">
        <f t="shared" si="414"/>
        <v>0</v>
      </c>
    </row>
    <row r="5312" spans="1:8">
      <c r="A5312" s="3" t="s">
        <v>5356</v>
      </c>
      <c r="B5312" s="1">
        <f t="shared" si="410"/>
        <v>5</v>
      </c>
      <c r="C5312" s="1">
        <f t="shared" si="411"/>
        <v>4664</v>
      </c>
      <c r="D5312" s="1">
        <f t="shared" si="412"/>
        <v>-1</v>
      </c>
      <c r="F5312" s="1">
        <f t="shared" si="413"/>
        <v>19653625.510702319</v>
      </c>
      <c r="H5312" s="5">
        <f t="shared" si="414"/>
        <v>0</v>
      </c>
    </row>
    <row r="5313" spans="1:8">
      <c r="A5313" s="3" t="s">
        <v>5357</v>
      </c>
      <c r="B5313" s="1">
        <f t="shared" si="410"/>
        <v>5</v>
      </c>
      <c r="C5313" s="1">
        <f t="shared" si="411"/>
        <v>4644</v>
      </c>
      <c r="D5313" s="1">
        <f t="shared" si="412"/>
        <v>-1</v>
      </c>
      <c r="F5313" s="1">
        <f t="shared" si="413"/>
        <v>19673796.878704786</v>
      </c>
      <c r="H5313" s="5">
        <f t="shared" si="414"/>
        <v>0</v>
      </c>
    </row>
    <row r="5314" spans="1:8">
      <c r="A5314" s="3" t="s">
        <v>5358</v>
      </c>
      <c r="B5314" s="1">
        <f t="shared" si="410"/>
        <v>5</v>
      </c>
      <c r="C5314" s="1">
        <f t="shared" si="411"/>
        <v>4624</v>
      </c>
      <c r="D5314" s="1">
        <f t="shared" si="412"/>
        <v>-1</v>
      </c>
      <c r="F5314" s="1">
        <f t="shared" si="413"/>
        <v>19694038.709411249</v>
      </c>
      <c r="H5314" s="5">
        <f t="shared" si="414"/>
        <v>0</v>
      </c>
    </row>
    <row r="5315" spans="1:8">
      <c r="A5315" s="3" t="s">
        <v>5359</v>
      </c>
      <c r="B5315" s="1">
        <f t="shared" si="410"/>
        <v>5</v>
      </c>
      <c r="C5315" s="1">
        <f t="shared" si="411"/>
        <v>4604</v>
      </c>
      <c r="D5315" s="1">
        <f t="shared" si="412"/>
        <v>-1</v>
      </c>
      <c r="F5315" s="1">
        <f t="shared" si="413"/>
        <v>19714351.555334952</v>
      </c>
      <c r="H5315" s="5">
        <f t="shared" si="414"/>
        <v>0</v>
      </c>
    </row>
    <row r="5316" spans="1:8">
      <c r="A5316" s="3" t="s">
        <v>5360</v>
      </c>
      <c r="B5316" s="1">
        <f t="shared" ref="B5316:B5379" si="415">IF(ISERROR(SEARCH(" ",A5316)), 0, SEARCH(" ",A5316))</f>
        <v>5</v>
      </c>
      <c r="C5316" s="1">
        <f t="shared" ref="C5316:C5379" si="416">IF(0=B5316,-1,LEFT(A5316,B5316-1)+0)</f>
        <v>4584</v>
      </c>
      <c r="D5316" s="1">
        <f t="shared" ref="D5316:D5379" si="417">IF(B5316=0,-1,RIGHT(A5316,LEN(A5316)-B5316)+0)</f>
        <v>-1</v>
      </c>
      <c r="F5316" s="1">
        <f t="shared" ref="F5316:F5379" si="418">IF(C5316&lt;0,443300000,44330*(1-POWER(C5316/$A$1,1/5.255))*1000)</f>
        <v>19734735.975744769</v>
      </c>
      <c r="H5316" s="5">
        <f t="shared" ref="H5316:H5379" si="419">IF(D5316&gt;0,ABS((F5316-D5316)/D5316),0)</f>
        <v>0</v>
      </c>
    </row>
    <row r="5317" spans="1:8">
      <c r="A5317" s="3" t="s">
        <v>5361</v>
      </c>
      <c r="B5317" s="1">
        <f t="shared" si="415"/>
        <v>5</v>
      </c>
      <c r="C5317" s="1">
        <f t="shared" si="416"/>
        <v>4564</v>
      </c>
      <c r="D5317" s="1">
        <f t="shared" si="417"/>
        <v>-1</v>
      </c>
      <c r="F5317" s="1">
        <f t="shared" si="418"/>
        <v>19755192.536777686</v>
      </c>
      <c r="H5317" s="5">
        <f t="shared" si="419"/>
        <v>0</v>
      </c>
    </row>
    <row r="5318" spans="1:8">
      <c r="A5318" s="3" t="s">
        <v>5362</v>
      </c>
      <c r="B5318" s="1">
        <f t="shared" si="415"/>
        <v>5</v>
      </c>
      <c r="C5318" s="1">
        <f t="shared" si="416"/>
        <v>4544</v>
      </c>
      <c r="D5318" s="1">
        <f t="shared" si="417"/>
        <v>-1</v>
      </c>
      <c r="F5318" s="1">
        <f t="shared" si="418"/>
        <v>19775721.811553665</v>
      </c>
      <c r="H5318" s="5">
        <f t="shared" si="419"/>
        <v>0</v>
      </c>
    </row>
    <row r="5319" spans="1:8">
      <c r="A5319" s="3" t="s">
        <v>5363</v>
      </c>
      <c r="B5319" s="1">
        <f t="shared" si="415"/>
        <v>5</v>
      </c>
      <c r="C5319" s="1">
        <f t="shared" si="416"/>
        <v>4524</v>
      </c>
      <c r="D5319" s="1">
        <f t="shared" si="417"/>
        <v>-1</v>
      </c>
      <c r="F5319" s="1">
        <f t="shared" si="418"/>
        <v>19796324.380292963</v>
      </c>
      <c r="H5319" s="5">
        <f t="shared" si="419"/>
        <v>0</v>
      </c>
    </row>
    <row r="5320" spans="1:8">
      <c r="A5320" s="3" t="s">
        <v>5364</v>
      </c>
      <c r="B5320" s="1">
        <f t="shared" si="415"/>
        <v>5</v>
      </c>
      <c r="C5320" s="1">
        <f t="shared" si="416"/>
        <v>4504</v>
      </c>
      <c r="D5320" s="1">
        <f t="shared" si="417"/>
        <v>-1</v>
      </c>
      <c r="F5320" s="1">
        <f t="shared" si="418"/>
        <v>19817000.830435917</v>
      </c>
      <c r="H5320" s="5">
        <f t="shared" si="419"/>
        <v>0</v>
      </c>
    </row>
    <row r="5321" spans="1:8">
      <c r="A5321" s="3" t="s">
        <v>5365</v>
      </c>
      <c r="B5321" s="1">
        <f t="shared" si="415"/>
        <v>5</v>
      </c>
      <c r="C5321" s="1">
        <f t="shared" si="416"/>
        <v>4484</v>
      </c>
      <c r="D5321" s="1">
        <f t="shared" si="417"/>
        <v>-1</v>
      </c>
      <c r="F5321" s="1">
        <f t="shared" si="418"/>
        <v>19837751.756765306</v>
      </c>
      <c r="H5321" s="5">
        <f t="shared" si="419"/>
        <v>0</v>
      </c>
    </row>
    <row r="5322" spans="1:8">
      <c r="A5322" s="3" t="s">
        <v>5366</v>
      </c>
      <c r="B5322" s="1">
        <f t="shared" si="415"/>
        <v>5</v>
      </c>
      <c r="C5322" s="1">
        <f t="shared" si="416"/>
        <v>4464</v>
      </c>
      <c r="D5322" s="1">
        <f t="shared" si="417"/>
        <v>-1</v>
      </c>
      <c r="F5322" s="1">
        <f t="shared" si="418"/>
        <v>19858577.761531353</v>
      </c>
      <c r="H5322" s="5">
        <f t="shared" si="419"/>
        <v>0</v>
      </c>
    </row>
    <row r="5323" spans="1:8">
      <c r="A5323" s="3" t="s">
        <v>5367</v>
      </c>
      <c r="B5323" s="1">
        <f t="shared" si="415"/>
        <v>5</v>
      </c>
      <c r="C5323" s="1">
        <f t="shared" si="416"/>
        <v>4444</v>
      </c>
      <c r="D5323" s="1">
        <f t="shared" si="417"/>
        <v>-1</v>
      </c>
      <c r="F5323" s="1">
        <f t="shared" si="418"/>
        <v>19879479.454579413</v>
      </c>
      <c r="H5323" s="5">
        <f t="shared" si="419"/>
        <v>0</v>
      </c>
    </row>
    <row r="5324" spans="1:8">
      <c r="A5324" s="3" t="s">
        <v>5368</v>
      </c>
      <c r="B5324" s="1">
        <f t="shared" si="415"/>
        <v>5</v>
      </c>
      <c r="C5324" s="1">
        <f t="shared" si="416"/>
        <v>4424</v>
      </c>
      <c r="D5324" s="1">
        <f t="shared" si="417"/>
        <v>-1</v>
      </c>
      <c r="F5324" s="1">
        <f t="shared" si="418"/>
        <v>19900457.453480422</v>
      </c>
      <c r="H5324" s="5">
        <f t="shared" si="419"/>
        <v>0</v>
      </c>
    </row>
    <row r="5325" spans="1:8">
      <c r="A5325" s="3" t="s">
        <v>5369</v>
      </c>
      <c r="B5325" s="1">
        <f t="shared" si="415"/>
        <v>5</v>
      </c>
      <c r="C5325" s="1">
        <f t="shared" si="416"/>
        <v>4404</v>
      </c>
      <c r="D5325" s="1">
        <f t="shared" si="417"/>
        <v>-1</v>
      </c>
      <c r="F5325" s="1">
        <f t="shared" si="418"/>
        <v>19921512.383664228</v>
      </c>
      <c r="H5325" s="5">
        <f t="shared" si="419"/>
        <v>0</v>
      </c>
    </row>
    <row r="5326" spans="1:8">
      <c r="A5326" s="3" t="s">
        <v>5370</v>
      </c>
      <c r="B5326" s="1">
        <f t="shared" si="415"/>
        <v>5</v>
      </c>
      <c r="C5326" s="1">
        <f t="shared" si="416"/>
        <v>4384</v>
      </c>
      <c r="D5326" s="1">
        <f t="shared" si="417"/>
        <v>-1</v>
      </c>
      <c r="F5326" s="1">
        <f t="shared" si="418"/>
        <v>19942644.878555767</v>
      </c>
      <c r="H5326" s="5">
        <f t="shared" si="419"/>
        <v>0</v>
      </c>
    </row>
    <row r="5327" spans="1:8">
      <c r="A5327" s="3" t="s">
        <v>5371</v>
      </c>
      <c r="B5327" s="1">
        <f t="shared" si="415"/>
        <v>5</v>
      </c>
      <c r="C5327" s="1">
        <f t="shared" si="416"/>
        <v>4364</v>
      </c>
      <c r="D5327" s="1">
        <f t="shared" si="417"/>
        <v>-1</v>
      </c>
      <c r="F5327" s="1">
        <f t="shared" si="418"/>
        <v>19963855.579714328</v>
      </c>
      <c r="H5327" s="5">
        <f t="shared" si="419"/>
        <v>0</v>
      </c>
    </row>
    <row r="5328" spans="1:8">
      <c r="A5328" s="3" t="s">
        <v>5372</v>
      </c>
      <c r="B5328" s="1">
        <f t="shared" si="415"/>
        <v>5</v>
      </c>
      <c r="C5328" s="1">
        <f t="shared" si="416"/>
        <v>4344</v>
      </c>
      <c r="D5328" s="1">
        <f t="shared" si="417"/>
        <v>-1</v>
      </c>
      <c r="F5328" s="1">
        <f t="shared" si="418"/>
        <v>19985145.136975795</v>
      </c>
      <c r="H5328" s="5">
        <f t="shared" si="419"/>
        <v>0</v>
      </c>
    </row>
    <row r="5329" spans="1:8">
      <c r="A5329" s="3" t="s">
        <v>5373</v>
      </c>
      <c r="B5329" s="1">
        <f t="shared" si="415"/>
        <v>5</v>
      </c>
      <c r="C5329" s="1">
        <f t="shared" si="416"/>
        <v>4324</v>
      </c>
      <c r="D5329" s="1">
        <f t="shared" si="417"/>
        <v>-1</v>
      </c>
      <c r="F5329" s="1">
        <f t="shared" si="418"/>
        <v>20006514.208598133</v>
      </c>
      <c r="H5329" s="5">
        <f t="shared" si="419"/>
        <v>0</v>
      </c>
    </row>
    <row r="5330" spans="1:8">
      <c r="A5330" s="3" t="s">
        <v>5374</v>
      </c>
      <c r="B5330" s="1">
        <f t="shared" si="415"/>
        <v>5</v>
      </c>
      <c r="C5330" s="1">
        <f t="shared" si="416"/>
        <v>4304</v>
      </c>
      <c r="D5330" s="1">
        <f t="shared" si="417"/>
        <v>-1</v>
      </c>
      <c r="F5330" s="1">
        <f t="shared" si="418"/>
        <v>20027963.461410023</v>
      </c>
      <c r="H5330" s="5">
        <f t="shared" si="419"/>
        <v>0</v>
      </c>
    </row>
    <row r="5331" spans="1:8">
      <c r="A5331" s="3" t="s">
        <v>5375</v>
      </c>
      <c r="B5331" s="1">
        <f t="shared" si="415"/>
        <v>5</v>
      </c>
      <c r="C5331" s="1">
        <f t="shared" si="416"/>
        <v>4284</v>
      </c>
      <c r="D5331" s="1">
        <f t="shared" si="417"/>
        <v>-1</v>
      </c>
      <c r="F5331" s="1">
        <f t="shared" si="418"/>
        <v>20049493.570962939</v>
      </c>
      <c r="H5331" s="5">
        <f t="shared" si="419"/>
        <v>0</v>
      </c>
    </row>
    <row r="5332" spans="1:8">
      <c r="A5332" s="3" t="s">
        <v>5376</v>
      </c>
      <c r="B5332" s="1">
        <f t="shared" si="415"/>
        <v>5</v>
      </c>
      <c r="C5332" s="1">
        <f t="shared" si="416"/>
        <v>4264</v>
      </c>
      <c r="D5332" s="1">
        <f t="shared" si="417"/>
        <v>-1</v>
      </c>
      <c r="F5332" s="1">
        <f t="shared" si="418"/>
        <v>20071105.221686538</v>
      </c>
      <c r="H5332" s="5">
        <f t="shared" si="419"/>
        <v>0</v>
      </c>
    </row>
    <row r="5333" spans="1:8">
      <c r="A5333" s="3" t="s">
        <v>5377</v>
      </c>
      <c r="B5333" s="1">
        <f t="shared" si="415"/>
        <v>5</v>
      </c>
      <c r="C5333" s="1">
        <f t="shared" si="416"/>
        <v>4244</v>
      </c>
      <c r="D5333" s="1">
        <f t="shared" si="417"/>
        <v>-1</v>
      </c>
      <c r="F5333" s="1">
        <f t="shared" si="418"/>
        <v>20092799.10704764</v>
      </c>
      <c r="H5333" s="5">
        <f t="shared" si="419"/>
        <v>0</v>
      </c>
    </row>
    <row r="5334" spans="1:8">
      <c r="A5334" s="3" t="s">
        <v>5378</v>
      </c>
      <c r="B5334" s="1">
        <f t="shared" si="415"/>
        <v>5</v>
      </c>
      <c r="C5334" s="1">
        <f t="shared" si="416"/>
        <v>4224</v>
      </c>
      <c r="D5334" s="1">
        <f t="shared" si="417"/>
        <v>-1</v>
      </c>
      <c r="F5334" s="1">
        <f t="shared" si="418"/>
        <v>20114575.929712746</v>
      </c>
      <c r="H5334" s="5">
        <f t="shared" si="419"/>
        <v>0</v>
      </c>
    </row>
    <row r="5335" spans="1:8">
      <c r="A5335" s="3" t="s">
        <v>5379</v>
      </c>
      <c r="B5335" s="1">
        <f t="shared" si="415"/>
        <v>5</v>
      </c>
      <c r="C5335" s="1">
        <f t="shared" si="416"/>
        <v>4204</v>
      </c>
      <c r="D5335" s="1">
        <f t="shared" si="417"/>
        <v>-1</v>
      </c>
      <c r="F5335" s="1">
        <f t="shared" si="418"/>
        <v>20136436.401714358</v>
      </c>
      <c r="H5335" s="5">
        <f t="shared" si="419"/>
        <v>0</v>
      </c>
    </row>
    <row r="5336" spans="1:8">
      <c r="A5336" s="3" t="s">
        <v>5380</v>
      </c>
      <c r="B5336" s="1">
        <f t="shared" si="415"/>
        <v>5</v>
      </c>
      <c r="C5336" s="1">
        <f t="shared" si="416"/>
        <v>4184</v>
      </c>
      <c r="D5336" s="1">
        <f t="shared" si="417"/>
        <v>-1</v>
      </c>
      <c r="F5336" s="1">
        <f t="shared" si="418"/>
        <v>20158381.244621038</v>
      </c>
      <c r="H5336" s="5">
        <f t="shared" si="419"/>
        <v>0</v>
      </c>
    </row>
    <row r="5337" spans="1:8">
      <c r="A5337" s="3" t="s">
        <v>5381</v>
      </c>
      <c r="B5337" s="1">
        <f t="shared" si="415"/>
        <v>5</v>
      </c>
      <c r="C5337" s="1">
        <f t="shared" si="416"/>
        <v>4164</v>
      </c>
      <c r="D5337" s="1">
        <f t="shared" si="417"/>
        <v>-1</v>
      </c>
      <c r="F5337" s="1">
        <f t="shared" si="418"/>
        <v>20180411.189711384</v>
      </c>
      <c r="H5337" s="5">
        <f t="shared" si="419"/>
        <v>0</v>
      </c>
    </row>
    <row r="5338" spans="1:8">
      <c r="A5338" s="3" t="s">
        <v>5382</v>
      </c>
      <c r="B5338" s="1">
        <f t="shared" si="415"/>
        <v>5</v>
      </c>
      <c r="C5338" s="1">
        <f t="shared" si="416"/>
        <v>4144</v>
      </c>
      <c r="D5338" s="1">
        <f t="shared" si="417"/>
        <v>-1</v>
      </c>
      <c r="F5338" s="1">
        <f t="shared" si="418"/>
        <v>20202526.97815207</v>
      </c>
      <c r="H5338" s="5">
        <f t="shared" si="419"/>
        <v>0</v>
      </c>
    </row>
    <row r="5339" spans="1:8">
      <c r="A5339" s="3" t="s">
        <v>5383</v>
      </c>
      <c r="B5339" s="1">
        <f t="shared" si="415"/>
        <v>5</v>
      </c>
      <c r="C5339" s="1">
        <f t="shared" si="416"/>
        <v>4124</v>
      </c>
      <c r="D5339" s="1">
        <f t="shared" si="417"/>
        <v>-1</v>
      </c>
      <c r="F5339" s="1">
        <f t="shared" si="418"/>
        <v>20224729.361180041</v>
      </c>
      <c r="H5339" s="5">
        <f t="shared" si="419"/>
        <v>0</v>
      </c>
    </row>
    <row r="5340" spans="1:8">
      <c r="A5340" s="3" t="s">
        <v>5384</v>
      </c>
      <c r="B5340" s="1">
        <f t="shared" si="415"/>
        <v>5</v>
      </c>
      <c r="C5340" s="1">
        <f t="shared" si="416"/>
        <v>4104</v>
      </c>
      <c r="D5340" s="1">
        <f t="shared" si="417"/>
        <v>-1</v>
      </c>
      <c r="F5340" s="1">
        <f t="shared" si="418"/>
        <v>20247019.100288894</v>
      </c>
      <c r="H5340" s="5">
        <f t="shared" si="419"/>
        <v>0</v>
      </c>
    </row>
    <row r="5341" spans="1:8">
      <c r="A5341" s="3" t="s">
        <v>5385</v>
      </c>
      <c r="B5341" s="1">
        <f t="shared" si="415"/>
        <v>5</v>
      </c>
      <c r="C5341" s="1">
        <f t="shared" si="416"/>
        <v>4084</v>
      </c>
      <c r="D5341" s="1">
        <f t="shared" si="417"/>
        <v>-1</v>
      </c>
      <c r="F5341" s="1">
        <f t="shared" si="418"/>
        <v>20269396.967419703</v>
      </c>
      <c r="H5341" s="5">
        <f t="shared" si="419"/>
        <v>0</v>
      </c>
    </row>
    <row r="5342" spans="1:8">
      <c r="A5342" s="3" t="s">
        <v>5386</v>
      </c>
      <c r="B5342" s="1">
        <f t="shared" si="415"/>
        <v>5</v>
      </c>
      <c r="C5342" s="1">
        <f t="shared" si="416"/>
        <v>4064</v>
      </c>
      <c r="D5342" s="1">
        <f t="shared" si="417"/>
        <v>-1</v>
      </c>
      <c r="F5342" s="1">
        <f t="shared" si="418"/>
        <v>20291863.745156318</v>
      </c>
      <c r="H5342" s="5">
        <f t="shared" si="419"/>
        <v>0</v>
      </c>
    </row>
    <row r="5343" spans="1:8">
      <c r="A5343" s="3" t="s">
        <v>5387</v>
      </c>
      <c r="B5343" s="1">
        <f t="shared" si="415"/>
        <v>5</v>
      </c>
      <c r="C5343" s="1">
        <f t="shared" si="416"/>
        <v>4044</v>
      </c>
      <c r="D5343" s="1">
        <f t="shared" si="417"/>
        <v>-1</v>
      </c>
      <c r="F5343" s="1">
        <f t="shared" si="418"/>
        <v>20314420.226925306</v>
      </c>
      <c r="H5343" s="5">
        <f t="shared" si="419"/>
        <v>0</v>
      </c>
    </row>
    <row r="5344" spans="1:8">
      <c r="A5344" s="3" t="s">
        <v>5388</v>
      </c>
      <c r="B5344" s="1">
        <f t="shared" si="415"/>
        <v>5</v>
      </c>
      <c r="C5344" s="1">
        <f t="shared" si="416"/>
        <v>4024</v>
      </c>
      <c r="D5344" s="1">
        <f t="shared" si="417"/>
        <v>-1</v>
      </c>
      <c r="F5344" s="1">
        <f t="shared" si="418"/>
        <v>20337067.217200648</v>
      </c>
      <c r="H5344" s="5">
        <f t="shared" si="419"/>
        <v>0</v>
      </c>
    </row>
    <row r="5345" spans="1:8">
      <c r="A5345" s="3" t="s">
        <v>5389</v>
      </c>
      <c r="B5345" s="1">
        <f t="shared" si="415"/>
        <v>5</v>
      </c>
      <c r="C5345" s="1">
        <f t="shared" si="416"/>
        <v>4004</v>
      </c>
      <c r="D5345" s="1">
        <f t="shared" si="417"/>
        <v>-1</v>
      </c>
      <c r="F5345" s="1">
        <f t="shared" si="418"/>
        <v>20359805.531713352</v>
      </c>
      <c r="H5345" s="5">
        <f t="shared" si="419"/>
        <v>0</v>
      </c>
    </row>
    <row r="5346" spans="1:8">
      <c r="A5346" s="3" t="s">
        <v>5390</v>
      </c>
      <c r="B5346" s="1">
        <f t="shared" si="415"/>
        <v>5</v>
      </c>
      <c r="C5346" s="1">
        <f t="shared" si="416"/>
        <v>3984</v>
      </c>
      <c r="D5346" s="1">
        <f t="shared" si="417"/>
        <v>-1</v>
      </c>
      <c r="F5346" s="1">
        <f t="shared" si="418"/>
        <v>20382635.997666094</v>
      </c>
      <c r="H5346" s="5">
        <f t="shared" si="419"/>
        <v>0</v>
      </c>
    </row>
    <row r="5347" spans="1:8">
      <c r="A5347" s="3" t="s">
        <v>5391</v>
      </c>
      <c r="B5347" s="1">
        <f t="shared" si="415"/>
        <v>5</v>
      </c>
      <c r="C5347" s="1">
        <f t="shared" si="416"/>
        <v>3964</v>
      </c>
      <c r="D5347" s="1">
        <f t="shared" si="417"/>
        <v>-1</v>
      </c>
      <c r="F5347" s="1">
        <f t="shared" si="418"/>
        <v>20405559.45395308</v>
      </c>
      <c r="H5347" s="5">
        <f t="shared" si="419"/>
        <v>0</v>
      </c>
    </row>
    <row r="5348" spans="1:8">
      <c r="A5348" s="3" t="s">
        <v>5392</v>
      </c>
      <c r="B5348" s="1">
        <f t="shared" si="415"/>
        <v>5</v>
      </c>
      <c r="C5348" s="1">
        <f t="shared" si="416"/>
        <v>3944</v>
      </c>
      <c r="D5348" s="1">
        <f t="shared" si="417"/>
        <v>-1</v>
      </c>
      <c r="F5348" s="1">
        <f t="shared" si="418"/>
        <v>20428576.751385219</v>
      </c>
      <c r="H5348" s="5">
        <f t="shared" si="419"/>
        <v>0</v>
      </c>
    </row>
    <row r="5349" spans="1:8">
      <c r="A5349" s="3" t="s">
        <v>5393</v>
      </c>
      <c r="B5349" s="1">
        <f t="shared" si="415"/>
        <v>5</v>
      </c>
      <c r="C5349" s="1">
        <f t="shared" si="416"/>
        <v>3924</v>
      </c>
      <c r="D5349" s="1">
        <f t="shared" si="417"/>
        <v>-1</v>
      </c>
      <c r="F5349" s="1">
        <f t="shared" si="418"/>
        <v>20451688.752920829</v>
      </c>
      <c r="H5349" s="5">
        <f t="shared" si="419"/>
        <v>0</v>
      </c>
    </row>
    <row r="5350" spans="1:8">
      <c r="A5350" s="3" t="s">
        <v>5394</v>
      </c>
      <c r="B5350" s="1">
        <f t="shared" si="415"/>
        <v>5</v>
      </c>
      <c r="C5350" s="1">
        <f t="shared" si="416"/>
        <v>3904</v>
      </c>
      <c r="D5350" s="1">
        <f t="shared" si="417"/>
        <v>-1</v>
      </c>
      <c r="F5350" s="1">
        <f t="shared" si="418"/>
        <v>20474896.333902016</v>
      </c>
      <c r="H5350" s="5">
        <f t="shared" si="419"/>
        <v>0</v>
      </c>
    </row>
    <row r="5351" spans="1:8">
      <c r="A5351" s="3" t="s">
        <v>5395</v>
      </c>
      <c r="B5351" s="1">
        <f t="shared" si="415"/>
        <v>5</v>
      </c>
      <c r="C5351" s="1">
        <f t="shared" si="416"/>
        <v>3884</v>
      </c>
      <c r="D5351" s="1">
        <f t="shared" si="417"/>
        <v>-1</v>
      </c>
      <c r="F5351" s="1">
        <f t="shared" si="418"/>
        <v>20498200.382296834</v>
      </c>
      <c r="H5351" s="5">
        <f t="shared" si="419"/>
        <v>0</v>
      </c>
    </row>
    <row r="5352" spans="1:8">
      <c r="A5352" s="3" t="s">
        <v>5396</v>
      </c>
      <c r="B5352" s="1">
        <f t="shared" si="415"/>
        <v>5</v>
      </c>
      <c r="C5352" s="1">
        <f t="shared" si="416"/>
        <v>3864</v>
      </c>
      <c r="D5352" s="1">
        <f t="shared" si="417"/>
        <v>-1</v>
      </c>
      <c r="F5352" s="1">
        <f t="shared" si="418"/>
        <v>20521601.798947509</v>
      </c>
      <c r="H5352" s="5">
        <f t="shared" si="419"/>
        <v>0</v>
      </c>
    </row>
    <row r="5353" spans="1:8">
      <c r="A5353" s="3" t="s">
        <v>5397</v>
      </c>
      <c r="B5353" s="1">
        <f t="shared" si="415"/>
        <v>5</v>
      </c>
      <c r="C5353" s="1">
        <f t="shared" si="416"/>
        <v>3844</v>
      </c>
      <c r="D5353" s="1">
        <f t="shared" si="417"/>
        <v>-1</v>
      </c>
      <c r="F5353" s="1">
        <f t="shared" si="418"/>
        <v>20545101.49782487</v>
      </c>
      <c r="H5353" s="5">
        <f t="shared" si="419"/>
        <v>0</v>
      </c>
    </row>
    <row r="5354" spans="1:8">
      <c r="A5354" s="3" t="s">
        <v>5398</v>
      </c>
      <c r="B5354" s="1">
        <f t="shared" si="415"/>
        <v>5</v>
      </c>
      <c r="C5354" s="1">
        <f t="shared" si="416"/>
        <v>3824</v>
      </c>
      <c r="D5354" s="1">
        <f t="shared" si="417"/>
        <v>-1</v>
      </c>
      <c r="F5354" s="1">
        <f t="shared" si="418"/>
        <v>20568700.406289104</v>
      </c>
      <c r="H5354" s="5">
        <f t="shared" si="419"/>
        <v>0</v>
      </c>
    </row>
    <row r="5355" spans="1:8">
      <c r="A5355" s="3" t="s">
        <v>5399</v>
      </c>
      <c r="B5355" s="1">
        <f t="shared" si="415"/>
        <v>5</v>
      </c>
      <c r="C5355" s="1">
        <f t="shared" si="416"/>
        <v>3804</v>
      </c>
      <c r="D5355" s="1">
        <f t="shared" si="417"/>
        <v>-1</v>
      </c>
      <c r="F5355" s="1">
        <f t="shared" si="418"/>
        <v>20592399.465357095</v>
      </c>
      <c r="H5355" s="5">
        <f t="shared" si="419"/>
        <v>0</v>
      </c>
    </row>
    <row r="5356" spans="1:8">
      <c r="A5356" s="3" t="s">
        <v>5400</v>
      </c>
      <c r="B5356" s="1">
        <f t="shared" si="415"/>
        <v>5</v>
      </c>
      <c r="C5356" s="1">
        <f t="shared" si="416"/>
        <v>3784</v>
      </c>
      <c r="D5356" s="1">
        <f t="shared" si="417"/>
        <v>-1</v>
      </c>
      <c r="F5356" s="1">
        <f t="shared" si="418"/>
        <v>20616199.629976593</v>
      </c>
      <c r="H5356" s="5">
        <f t="shared" si="419"/>
        <v>0</v>
      </c>
    </row>
    <row r="5357" spans="1:8">
      <c r="A5357" s="3" t="s">
        <v>5401</v>
      </c>
      <c r="B5357" s="1">
        <f t="shared" si="415"/>
        <v>5</v>
      </c>
      <c r="C5357" s="1">
        <f t="shared" si="416"/>
        <v>3764</v>
      </c>
      <c r="D5357" s="1">
        <f t="shared" si="417"/>
        <v>-1</v>
      </c>
      <c r="F5357" s="1">
        <f t="shared" si="418"/>
        <v>20640101.869307309</v>
      </c>
      <c r="H5357" s="5">
        <f t="shared" si="419"/>
        <v>0</v>
      </c>
    </row>
    <row r="5358" spans="1:8">
      <c r="A5358" s="3" t="s">
        <v>5402</v>
      </c>
      <c r="B5358" s="1">
        <f t="shared" si="415"/>
        <v>5</v>
      </c>
      <c r="C5358" s="1">
        <f t="shared" si="416"/>
        <v>3744</v>
      </c>
      <c r="D5358" s="1">
        <f t="shared" si="417"/>
        <v>-1</v>
      </c>
      <c r="F5358" s="1">
        <f t="shared" si="418"/>
        <v>20664107.167009231</v>
      </c>
      <c r="H5358" s="5">
        <f t="shared" si="419"/>
        <v>0</v>
      </c>
    </row>
    <row r="5359" spans="1:8">
      <c r="A5359" s="3" t="s">
        <v>5403</v>
      </c>
      <c r="B5359" s="1">
        <f t="shared" si="415"/>
        <v>5</v>
      </c>
      <c r="C5359" s="1">
        <f t="shared" si="416"/>
        <v>3724</v>
      </c>
      <c r="D5359" s="1">
        <f t="shared" si="417"/>
        <v>-1</v>
      </c>
      <c r="F5359" s="1">
        <f t="shared" si="418"/>
        <v>20688216.521538373</v>
      </c>
      <c r="H5359" s="5">
        <f t="shared" si="419"/>
        <v>0</v>
      </c>
    </row>
    <row r="5360" spans="1:8">
      <c r="A5360" s="3" t="s">
        <v>5404</v>
      </c>
      <c r="B5360" s="1">
        <f t="shared" si="415"/>
        <v>5</v>
      </c>
      <c r="C5360" s="1">
        <f t="shared" si="416"/>
        <v>3704</v>
      </c>
      <c r="D5360" s="1">
        <f t="shared" si="417"/>
        <v>-1</v>
      </c>
      <c r="F5360" s="1">
        <f t="shared" si="418"/>
        <v>20712430.946450137</v>
      </c>
      <c r="H5360" s="5">
        <f t="shared" si="419"/>
        <v>0</v>
      </c>
    </row>
    <row r="5361" spans="1:8">
      <c r="A5361" s="3" t="s">
        <v>5405</v>
      </c>
      <c r="B5361" s="1">
        <f t="shared" si="415"/>
        <v>5</v>
      </c>
      <c r="C5361" s="1">
        <f t="shared" si="416"/>
        <v>3684</v>
      </c>
      <c r="D5361" s="1">
        <f t="shared" si="417"/>
        <v>-1</v>
      </c>
      <c r="F5361" s="1">
        <f t="shared" si="418"/>
        <v>20736751.470710635</v>
      </c>
      <c r="H5361" s="5">
        <f t="shared" si="419"/>
        <v>0</v>
      </c>
    </row>
    <row r="5362" spans="1:8">
      <c r="A5362" s="3" t="s">
        <v>5406</v>
      </c>
      <c r="B5362" s="1">
        <f t="shared" si="415"/>
        <v>5</v>
      </c>
      <c r="C5362" s="1">
        <f t="shared" si="416"/>
        <v>3664</v>
      </c>
      <c r="D5362" s="1">
        <f t="shared" si="417"/>
        <v>-1</v>
      </c>
      <c r="F5362" s="1">
        <f t="shared" si="418"/>
        <v>20761179.139016144</v>
      </c>
      <c r="H5362" s="5">
        <f t="shared" si="419"/>
        <v>0</v>
      </c>
    </row>
    <row r="5363" spans="1:8">
      <c r="A5363" s="3" t="s">
        <v>5407</v>
      </c>
      <c r="B5363" s="1">
        <f t="shared" si="415"/>
        <v>5</v>
      </c>
      <c r="C5363" s="1">
        <f t="shared" si="416"/>
        <v>3644</v>
      </c>
      <c r="D5363" s="1">
        <f t="shared" si="417"/>
        <v>-1</v>
      </c>
      <c r="F5363" s="1">
        <f t="shared" si="418"/>
        <v>20785715.012120899</v>
      </c>
      <c r="H5363" s="5">
        <f t="shared" si="419"/>
        <v>0</v>
      </c>
    </row>
    <row r="5364" spans="1:8">
      <c r="A5364" s="3" t="s">
        <v>5408</v>
      </c>
      <c r="B5364" s="1">
        <f t="shared" si="415"/>
        <v>5</v>
      </c>
      <c r="C5364" s="1">
        <f t="shared" si="416"/>
        <v>3624</v>
      </c>
      <c r="D5364" s="1">
        <f t="shared" si="417"/>
        <v>-1</v>
      </c>
      <c r="F5364" s="1">
        <f t="shared" si="418"/>
        <v>20810360.167173631</v>
      </c>
      <c r="H5364" s="5">
        <f t="shared" si="419"/>
        <v>0</v>
      </c>
    </row>
    <row r="5365" spans="1:8">
      <c r="A5365" s="3" t="s">
        <v>5409</v>
      </c>
      <c r="B5365" s="1">
        <f t="shared" si="415"/>
        <v>5</v>
      </c>
      <c r="C5365" s="1">
        <f t="shared" si="416"/>
        <v>3604</v>
      </c>
      <c r="D5365" s="1">
        <f t="shared" si="417"/>
        <v>-1</v>
      </c>
      <c r="F5365" s="1">
        <f t="shared" si="418"/>
        <v>20835115.698063057</v>
      </c>
      <c r="H5365" s="5">
        <f t="shared" si="419"/>
        <v>0</v>
      </c>
    </row>
    <row r="5366" spans="1:8">
      <c r="A5366" s="3" t="s">
        <v>5410</v>
      </c>
      <c r="B5366" s="1">
        <f t="shared" si="415"/>
        <v>5</v>
      </c>
      <c r="C5366" s="1">
        <f t="shared" si="416"/>
        <v>3584</v>
      </c>
      <c r="D5366" s="1">
        <f t="shared" si="417"/>
        <v>-1</v>
      </c>
      <c r="F5366" s="1">
        <f t="shared" si="418"/>
        <v>20859982.715772562</v>
      </c>
      <c r="H5366" s="5">
        <f t="shared" si="419"/>
        <v>0</v>
      </c>
    </row>
    <row r="5367" spans="1:8">
      <c r="A5367" s="3" t="s">
        <v>5411</v>
      </c>
      <c r="B5367" s="1">
        <f t="shared" si="415"/>
        <v>5</v>
      </c>
      <c r="C5367" s="1">
        <f t="shared" si="416"/>
        <v>3564</v>
      </c>
      <c r="D5367" s="1">
        <f t="shared" si="417"/>
        <v>-1</v>
      </c>
      <c r="F5367" s="1">
        <f t="shared" si="418"/>
        <v>20884962.348744463</v>
      </c>
      <c r="H5367" s="5">
        <f t="shared" si="419"/>
        <v>0</v>
      </c>
    </row>
    <row r="5368" spans="1:8">
      <c r="A5368" s="3" t="s">
        <v>5412</v>
      </c>
      <c r="B5368" s="1">
        <f t="shared" si="415"/>
        <v>5</v>
      </c>
      <c r="C5368" s="1">
        <f t="shared" si="416"/>
        <v>3544</v>
      </c>
      <c r="D5368" s="1">
        <f t="shared" si="417"/>
        <v>-1</v>
      </c>
      <c r="F5368" s="1">
        <f t="shared" si="418"/>
        <v>20910055.743254114</v>
      </c>
      <c r="H5368" s="5">
        <f t="shared" si="419"/>
        <v>0</v>
      </c>
    </row>
    <row r="5369" spans="1:8">
      <c r="A5369" s="3" t="s">
        <v>5413</v>
      </c>
      <c r="B5369" s="1">
        <f t="shared" si="415"/>
        <v>5</v>
      </c>
      <c r="C5369" s="1">
        <f t="shared" si="416"/>
        <v>3524</v>
      </c>
      <c r="D5369" s="1">
        <f t="shared" si="417"/>
        <v>-1</v>
      </c>
      <c r="F5369" s="1">
        <f t="shared" si="418"/>
        <v>20935264.063794199</v>
      </c>
      <c r="H5369" s="5">
        <f t="shared" si="419"/>
        <v>0</v>
      </c>
    </row>
    <row r="5370" spans="1:8">
      <c r="A5370" s="3" t="s">
        <v>5414</v>
      </c>
      <c r="B5370" s="1">
        <f t="shared" si="415"/>
        <v>5</v>
      </c>
      <c r="C5370" s="1">
        <f t="shared" si="416"/>
        <v>3504</v>
      </c>
      <c r="D5370" s="1">
        <f t="shared" si="417"/>
        <v>-1</v>
      </c>
      <c r="F5370" s="1">
        <f t="shared" si="418"/>
        <v>20960588.493469514</v>
      </c>
      <c r="H5370" s="5">
        <f t="shared" si="419"/>
        <v>0</v>
      </c>
    </row>
    <row r="5371" spans="1:8">
      <c r="A5371" s="3" t="s">
        <v>5415</v>
      </c>
      <c r="B5371" s="1">
        <f t="shared" si="415"/>
        <v>5</v>
      </c>
      <c r="C5371" s="1">
        <f t="shared" si="416"/>
        <v>3484</v>
      </c>
      <c r="D5371" s="1">
        <f t="shared" si="417"/>
        <v>-1</v>
      </c>
      <c r="F5371" s="1">
        <f t="shared" si="418"/>
        <v>20986030.234402642</v>
      </c>
      <c r="H5371" s="5">
        <f t="shared" si="419"/>
        <v>0</v>
      </c>
    </row>
    <row r="5372" spans="1:8">
      <c r="A5372" s="3" t="s">
        <v>5416</v>
      </c>
      <c r="B5372" s="1">
        <f t="shared" si="415"/>
        <v>5</v>
      </c>
      <c r="C5372" s="1">
        <f t="shared" si="416"/>
        <v>3464</v>
      </c>
      <c r="D5372" s="1">
        <f t="shared" si="417"/>
        <v>-1</v>
      </c>
      <c r="F5372" s="1">
        <f t="shared" si="418"/>
        <v>21011590.508150846</v>
      </c>
      <c r="H5372" s="5">
        <f t="shared" si="419"/>
        <v>0</v>
      </c>
    </row>
    <row r="5373" spans="1:8">
      <c r="A5373" s="3" t="s">
        <v>5417</v>
      </c>
      <c r="B5373" s="1">
        <f t="shared" si="415"/>
        <v>5</v>
      </c>
      <c r="C5373" s="1">
        <f t="shared" si="416"/>
        <v>3444</v>
      </c>
      <c r="D5373" s="1">
        <f t="shared" si="417"/>
        <v>-1</v>
      </c>
      <c r="F5373" s="1">
        <f t="shared" si="418"/>
        <v>21037270.556134544</v>
      </c>
      <c r="H5373" s="5">
        <f t="shared" si="419"/>
        <v>0</v>
      </c>
    </row>
    <row r="5374" spans="1:8">
      <c r="A5374" s="3" t="s">
        <v>5418</v>
      </c>
      <c r="B5374" s="1">
        <f t="shared" si="415"/>
        <v>5</v>
      </c>
      <c r="C5374" s="1">
        <f t="shared" si="416"/>
        <v>3424</v>
      </c>
      <c r="D5374" s="1">
        <f t="shared" si="417"/>
        <v>-1</v>
      </c>
      <c r="F5374" s="1">
        <f t="shared" si="418"/>
        <v>21063071.640077811</v>
      </c>
      <c r="H5374" s="5">
        <f t="shared" si="419"/>
        <v>0</v>
      </c>
    </row>
    <row r="5375" spans="1:8">
      <c r="A5375" s="3" t="s">
        <v>5419</v>
      </c>
      <c r="B5375" s="1">
        <f t="shared" si="415"/>
        <v>5</v>
      </c>
      <c r="C5375" s="1">
        <f t="shared" si="416"/>
        <v>3404</v>
      </c>
      <c r="D5375" s="1">
        <f t="shared" si="417"/>
        <v>-1</v>
      </c>
      <c r="F5375" s="1">
        <f t="shared" si="418"/>
        <v>21088995.042461284</v>
      </c>
      <c r="H5375" s="5">
        <f t="shared" si="419"/>
        <v>0</v>
      </c>
    </row>
    <row r="5376" spans="1:8">
      <c r="A5376" s="3" t="s">
        <v>5420</v>
      </c>
      <c r="B5376" s="1">
        <f t="shared" si="415"/>
        <v>5</v>
      </c>
      <c r="C5376" s="1">
        <f t="shared" si="416"/>
        <v>3384</v>
      </c>
      <c r="D5376" s="1">
        <f t="shared" si="417"/>
        <v>-1</v>
      </c>
      <c r="F5376" s="1">
        <f t="shared" si="418"/>
        <v>21115042.066987868</v>
      </c>
      <c r="H5376" s="5">
        <f t="shared" si="419"/>
        <v>0</v>
      </c>
    </row>
    <row r="5377" spans="1:8">
      <c r="A5377" s="3" t="s">
        <v>5421</v>
      </c>
      <c r="B5377" s="1">
        <f t="shared" si="415"/>
        <v>5</v>
      </c>
      <c r="C5377" s="1">
        <f t="shared" si="416"/>
        <v>3364</v>
      </c>
      <c r="D5377" s="1">
        <f t="shared" si="417"/>
        <v>-1</v>
      </c>
      <c r="F5377" s="1">
        <f t="shared" si="418"/>
        <v>21141214.039061721</v>
      </c>
      <c r="H5377" s="5">
        <f t="shared" si="419"/>
        <v>0</v>
      </c>
    </row>
    <row r="5378" spans="1:8">
      <c r="A5378" s="3" t="s">
        <v>5422</v>
      </c>
      <c r="B5378" s="1">
        <f t="shared" si="415"/>
        <v>5</v>
      </c>
      <c r="C5378" s="1">
        <f t="shared" si="416"/>
        <v>3344</v>
      </c>
      <c r="D5378" s="1">
        <f t="shared" si="417"/>
        <v>-1</v>
      </c>
      <c r="F5378" s="1">
        <f t="shared" si="418"/>
        <v>21167512.306281019</v>
      </c>
      <c r="H5378" s="5">
        <f t="shared" si="419"/>
        <v>0</v>
      </c>
    </row>
    <row r="5379" spans="1:8">
      <c r="A5379" s="3" t="s">
        <v>5423</v>
      </c>
      <c r="B5379" s="1">
        <f t="shared" si="415"/>
        <v>5</v>
      </c>
      <c r="C5379" s="1">
        <f t="shared" si="416"/>
        <v>3324</v>
      </c>
      <c r="D5379" s="1">
        <f t="shared" si="417"/>
        <v>-1</v>
      </c>
      <c r="F5379" s="1">
        <f t="shared" si="418"/>
        <v>21193938.238944855</v>
      </c>
      <c r="H5379" s="5">
        <f t="shared" si="419"/>
        <v>0</v>
      </c>
    </row>
    <row r="5380" spans="1:8">
      <c r="A5380" s="3" t="s">
        <v>5424</v>
      </c>
      <c r="B5380" s="1">
        <f t="shared" ref="B5380:B5443" si="420">IF(ISERROR(SEARCH(" ",A5380)), 0, SEARCH(" ",A5380))</f>
        <v>5</v>
      </c>
      <c r="C5380" s="1">
        <f t="shared" ref="C5380:C5443" si="421">IF(0=B5380,-1,LEFT(A5380,B5380-1)+0)</f>
        <v>3304</v>
      </c>
      <c r="D5380" s="1">
        <f t="shared" ref="D5380:D5443" si="422">IF(B5380=0,-1,RIGHT(A5380,LEN(A5380)-B5380)+0)</f>
        <v>-1</v>
      </c>
      <c r="F5380" s="1">
        <f t="shared" ref="F5380:F5443" si="423">IF(C5380&lt;0,443300000,44330*(1-POWER(C5380/$A$1,1/5.255))*1000)</f>
        <v>21220493.230574869</v>
      </c>
      <c r="H5380" s="5">
        <f t="shared" ref="H5380:H5443" si="424">IF(D5380&gt;0,ABS((F5380-D5380)/D5380),0)</f>
        <v>0</v>
      </c>
    </row>
    <row r="5381" spans="1:8">
      <c r="A5381" s="3" t="s">
        <v>5425</v>
      </c>
      <c r="B5381" s="1">
        <f t="shared" si="420"/>
        <v>5</v>
      </c>
      <c r="C5381" s="1">
        <f t="shared" si="421"/>
        <v>3284</v>
      </c>
      <c r="D5381" s="1">
        <f t="shared" si="422"/>
        <v>-1</v>
      </c>
      <c r="F5381" s="1">
        <f t="shared" si="423"/>
        <v>21247178.69845216</v>
      </c>
      <c r="H5381" s="5">
        <f t="shared" si="424"/>
        <v>0</v>
      </c>
    </row>
    <row r="5382" spans="1:8">
      <c r="A5382" s="3" t="s">
        <v>5426</v>
      </c>
      <c r="B5382" s="1">
        <f t="shared" si="420"/>
        <v>5</v>
      </c>
      <c r="C5382" s="1">
        <f t="shared" si="421"/>
        <v>3264</v>
      </c>
      <c r="D5382" s="1">
        <f t="shared" si="422"/>
        <v>-1</v>
      </c>
      <c r="F5382" s="1">
        <f t="shared" si="423"/>
        <v>21273996.084169872</v>
      </c>
      <c r="H5382" s="5">
        <f t="shared" si="424"/>
        <v>0</v>
      </c>
    </row>
    <row r="5383" spans="1:8">
      <c r="A5383" s="3" t="s">
        <v>5427</v>
      </c>
      <c r="B5383" s="1">
        <f t="shared" si="420"/>
        <v>5</v>
      </c>
      <c r="C5383" s="1">
        <f t="shared" si="421"/>
        <v>3244</v>
      </c>
      <c r="D5383" s="1">
        <f t="shared" si="422"/>
        <v>-1</v>
      </c>
      <c r="F5383" s="1">
        <f t="shared" si="423"/>
        <v>21300946.854202177</v>
      </c>
      <c r="H5383" s="5">
        <f t="shared" si="424"/>
        <v>0</v>
      </c>
    </row>
    <row r="5384" spans="1:8">
      <c r="A5384" s="3" t="s">
        <v>5428</v>
      </c>
      <c r="B5384" s="1">
        <f t="shared" si="420"/>
        <v>5</v>
      </c>
      <c r="C5384" s="1">
        <f t="shared" si="421"/>
        <v>3224</v>
      </c>
      <c r="D5384" s="1">
        <f t="shared" si="422"/>
        <v>-1</v>
      </c>
      <c r="F5384" s="1">
        <f t="shared" si="423"/>
        <v>21328032.500490118</v>
      </c>
      <c r="H5384" s="5">
        <f t="shared" si="424"/>
        <v>0</v>
      </c>
    </row>
    <row r="5385" spans="1:8">
      <c r="A5385" s="3" t="s">
        <v>5429</v>
      </c>
      <c r="B5385" s="1">
        <f t="shared" si="420"/>
        <v>5</v>
      </c>
      <c r="C5385" s="1">
        <f t="shared" si="421"/>
        <v>3204</v>
      </c>
      <c r="D5385" s="1">
        <f t="shared" si="422"/>
        <v>-1</v>
      </c>
      <c r="F5385" s="1">
        <f t="shared" si="423"/>
        <v>21355254.541045032</v>
      </c>
      <c r="H5385" s="5">
        <f t="shared" si="424"/>
        <v>0</v>
      </c>
    </row>
    <row r="5386" spans="1:8">
      <c r="A5386" s="3" t="s">
        <v>5430</v>
      </c>
      <c r="B5386" s="1">
        <f t="shared" si="420"/>
        <v>5</v>
      </c>
      <c r="C5386" s="1">
        <f t="shared" si="421"/>
        <v>3184</v>
      </c>
      <c r="D5386" s="1">
        <f t="shared" si="422"/>
        <v>-1</v>
      </c>
      <c r="F5386" s="1">
        <f t="shared" si="423"/>
        <v>21382614.520570092</v>
      </c>
      <c r="H5386" s="5">
        <f t="shared" si="424"/>
        <v>0</v>
      </c>
    </row>
    <row r="5387" spans="1:8">
      <c r="A5387" s="3" t="s">
        <v>5431</v>
      </c>
      <c r="B5387" s="1">
        <f t="shared" si="420"/>
        <v>5</v>
      </c>
      <c r="C5387" s="1">
        <f t="shared" si="421"/>
        <v>3164</v>
      </c>
      <c r="D5387" s="1">
        <f t="shared" si="422"/>
        <v>-1</v>
      </c>
      <c r="F5387" s="1">
        <f t="shared" si="423"/>
        <v>21410114.011100698</v>
      </c>
      <c r="H5387" s="5">
        <f t="shared" si="424"/>
        <v>0</v>
      </c>
    </row>
    <row r="5388" spans="1:8">
      <c r="A5388" s="3" t="s">
        <v>5432</v>
      </c>
      <c r="B5388" s="1">
        <f t="shared" si="420"/>
        <v>5</v>
      </c>
      <c r="C5388" s="1">
        <f t="shared" si="421"/>
        <v>3144</v>
      </c>
      <c r="D5388" s="1">
        <f t="shared" si="422"/>
        <v>-1</v>
      </c>
      <c r="F5388" s="1">
        <f t="shared" si="423"/>
        <v>21437754.61266439</v>
      </c>
      <c r="H5388" s="5">
        <f t="shared" si="424"/>
        <v>0</v>
      </c>
    </row>
    <row r="5389" spans="1:8">
      <c r="A5389" s="3" t="s">
        <v>5433</v>
      </c>
      <c r="B5389" s="1">
        <f t="shared" si="420"/>
        <v>5</v>
      </c>
      <c r="C5389" s="1">
        <f t="shared" si="421"/>
        <v>3124</v>
      </c>
      <c r="D5389" s="1">
        <f t="shared" si="422"/>
        <v>-1</v>
      </c>
      <c r="F5389" s="1">
        <f t="shared" si="423"/>
        <v>21465537.953960966</v>
      </c>
      <c r="H5389" s="5">
        <f t="shared" si="424"/>
        <v>0</v>
      </c>
    </row>
    <row r="5390" spans="1:8">
      <c r="A5390" s="3" t="s">
        <v>5434</v>
      </c>
      <c r="B5390" s="1">
        <f t="shared" si="420"/>
        <v>5</v>
      </c>
      <c r="C5390" s="1">
        <f t="shared" si="421"/>
        <v>3104</v>
      </c>
      <c r="D5390" s="1">
        <f t="shared" si="422"/>
        <v>-1</v>
      </c>
      <c r="F5390" s="1">
        <f t="shared" si="423"/>
        <v>21493465.693063658</v>
      </c>
      <c r="H5390" s="5">
        <f t="shared" si="424"/>
        <v>0</v>
      </c>
    </row>
    <row r="5391" spans="1:8">
      <c r="A5391" s="3" t="s">
        <v>5435</v>
      </c>
      <c r="B5391" s="1">
        <f t="shared" si="420"/>
        <v>5</v>
      </c>
      <c r="C5391" s="1">
        <f t="shared" si="421"/>
        <v>3084</v>
      </c>
      <c r="D5391" s="1">
        <f t="shared" si="422"/>
        <v>-1</v>
      </c>
      <c r="F5391" s="1">
        <f t="shared" si="423"/>
        <v>21521539.518142056</v>
      </c>
      <c r="H5391" s="5">
        <f t="shared" si="424"/>
        <v>0</v>
      </c>
    </row>
    <row r="5392" spans="1:8">
      <c r="A5392" s="3" t="s">
        <v>5436</v>
      </c>
      <c r="B5392" s="1">
        <f t="shared" si="420"/>
        <v>5</v>
      </c>
      <c r="C5392" s="1">
        <f t="shared" si="421"/>
        <v>3064</v>
      </c>
      <c r="D5392" s="1">
        <f t="shared" si="422"/>
        <v>-1</v>
      </c>
      <c r="F5392" s="1">
        <f t="shared" si="423"/>
        <v>21549761.148207635</v>
      </c>
      <c r="H5392" s="5">
        <f t="shared" si="424"/>
        <v>0</v>
      </c>
    </row>
    <row r="5393" spans="1:8">
      <c r="A5393" s="3" t="s">
        <v>5437</v>
      </c>
      <c r="B5393" s="1">
        <f t="shared" si="420"/>
        <v>5</v>
      </c>
      <c r="C5393" s="1">
        <f t="shared" si="421"/>
        <v>3044</v>
      </c>
      <c r="D5393" s="1">
        <f t="shared" si="422"/>
        <v>-1</v>
      </c>
      <c r="F5393" s="1">
        <f t="shared" si="423"/>
        <v>21578132.333882783</v>
      </c>
      <c r="H5393" s="5">
        <f t="shared" si="424"/>
        <v>0</v>
      </c>
    </row>
    <row r="5394" spans="1:8">
      <c r="A5394" s="3" t="s">
        <v>5438</v>
      </c>
      <c r="B5394" s="1">
        <f t="shared" si="420"/>
        <v>5</v>
      </c>
      <c r="C5394" s="1">
        <f t="shared" si="421"/>
        <v>3024</v>
      </c>
      <c r="D5394" s="1">
        <f t="shared" si="422"/>
        <v>-1</v>
      </c>
      <c r="F5394" s="1">
        <f t="shared" si="423"/>
        <v>21606654.85819415</v>
      </c>
      <c r="H5394" s="5">
        <f t="shared" si="424"/>
        <v>0</v>
      </c>
    </row>
    <row r="5395" spans="1:8">
      <c r="A5395" s="3" t="s">
        <v>5439</v>
      </c>
      <c r="B5395" s="1">
        <f t="shared" si="420"/>
        <v>5</v>
      </c>
      <c r="C5395" s="1">
        <f t="shared" si="421"/>
        <v>3004</v>
      </c>
      <c r="D5395" s="1">
        <f t="shared" si="422"/>
        <v>-1</v>
      </c>
      <c r="F5395" s="1">
        <f t="shared" si="423"/>
        <v>21635330.537391361</v>
      </c>
      <c r="H5395" s="5">
        <f t="shared" si="424"/>
        <v>0</v>
      </c>
    </row>
    <row r="5396" spans="1:8">
      <c r="A5396" s="3" t="s">
        <v>5440</v>
      </c>
      <c r="B5396" s="1">
        <f t="shared" si="420"/>
        <v>5</v>
      </c>
      <c r="C5396" s="1">
        <f t="shared" si="421"/>
        <v>2984</v>
      </c>
      <c r="D5396" s="1">
        <f t="shared" si="422"/>
        <v>-1</v>
      </c>
      <c r="F5396" s="1">
        <f t="shared" si="423"/>
        <v>21664161.221791986</v>
      </c>
      <c r="H5396" s="5">
        <f t="shared" si="424"/>
        <v>0</v>
      </c>
    </row>
    <row r="5397" spans="1:8">
      <c r="A5397" s="3" t="s">
        <v>5441</v>
      </c>
      <c r="B5397" s="1">
        <f t="shared" si="420"/>
        <v>5</v>
      </c>
      <c r="C5397" s="1">
        <f t="shared" si="421"/>
        <v>2964</v>
      </c>
      <c r="D5397" s="1">
        <f t="shared" si="422"/>
        <v>-1</v>
      </c>
      <c r="F5397" s="1">
        <f t="shared" si="423"/>
        <v>21693148.796653792</v>
      </c>
      <c r="H5397" s="5">
        <f t="shared" si="424"/>
        <v>0</v>
      </c>
    </row>
    <row r="5398" spans="1:8">
      <c r="A5398" s="3" t="s">
        <v>5442</v>
      </c>
      <c r="B5398" s="1">
        <f t="shared" si="420"/>
        <v>5</v>
      </c>
      <c r="C5398" s="1">
        <f t="shared" si="421"/>
        <v>2944</v>
      </c>
      <c r="D5398" s="1">
        <f t="shared" si="422"/>
        <v>-1</v>
      </c>
      <c r="F5398" s="1">
        <f t="shared" si="423"/>
        <v>21722295.183075432</v>
      </c>
      <c r="H5398" s="5">
        <f t="shared" si="424"/>
        <v>0</v>
      </c>
    </row>
    <row r="5399" spans="1:8">
      <c r="A5399" s="3" t="s">
        <v>5443</v>
      </c>
      <c r="B5399" s="1">
        <f t="shared" si="420"/>
        <v>5</v>
      </c>
      <c r="C5399" s="1">
        <f t="shared" si="421"/>
        <v>2924</v>
      </c>
      <c r="D5399" s="1">
        <f t="shared" si="422"/>
        <v>-1</v>
      </c>
      <c r="F5399" s="1">
        <f t="shared" si="423"/>
        <v>21751602.338926632</v>
      </c>
      <c r="H5399" s="5">
        <f t="shared" si="424"/>
        <v>0</v>
      </c>
    </row>
    <row r="5400" spans="1:8">
      <c r="A5400" s="3" t="s">
        <v>5444</v>
      </c>
      <c r="B5400" s="1">
        <f t="shared" si="420"/>
        <v>5</v>
      </c>
      <c r="C5400" s="1">
        <f t="shared" si="421"/>
        <v>2904</v>
      </c>
      <c r="D5400" s="1">
        <f t="shared" si="422"/>
        <v>-1</v>
      </c>
      <c r="F5400" s="1">
        <f t="shared" si="423"/>
        <v>21781072.259809058</v>
      </c>
      <c r="H5400" s="5">
        <f t="shared" si="424"/>
        <v>0</v>
      </c>
    </row>
    <row r="5401" spans="1:8">
      <c r="A5401" s="3" t="s">
        <v>5445</v>
      </c>
      <c r="B5401" s="1">
        <f t="shared" si="420"/>
        <v>5</v>
      </c>
      <c r="C5401" s="1">
        <f t="shared" si="421"/>
        <v>2884</v>
      </c>
      <c r="D5401" s="1">
        <f t="shared" si="422"/>
        <v>-1</v>
      </c>
      <c r="F5401" s="1">
        <f t="shared" si="423"/>
        <v>21810706.980049092</v>
      </c>
      <c r="H5401" s="5">
        <f t="shared" si="424"/>
        <v>0</v>
      </c>
    </row>
    <row r="5402" spans="1:8">
      <c r="A5402" s="3" t="s">
        <v>5446</v>
      </c>
      <c r="B5402" s="1">
        <f t="shared" si="420"/>
        <v>5</v>
      </c>
      <c r="C5402" s="1">
        <f t="shared" si="421"/>
        <v>2864</v>
      </c>
      <c r="D5402" s="1">
        <f t="shared" si="422"/>
        <v>-1</v>
      </c>
      <c r="F5402" s="1">
        <f t="shared" si="423"/>
        <v>21840508.573723845</v>
      </c>
      <c r="H5402" s="5">
        <f t="shared" si="424"/>
        <v>0</v>
      </c>
    </row>
    <row r="5403" spans="1:8">
      <c r="A5403" s="3" t="s">
        <v>5447</v>
      </c>
      <c r="B5403" s="1">
        <f t="shared" si="420"/>
        <v>5</v>
      </c>
      <c r="C5403" s="1">
        <f t="shared" si="421"/>
        <v>2844</v>
      </c>
      <c r="D5403" s="1">
        <f t="shared" si="422"/>
        <v>-1</v>
      </c>
      <c r="F5403" s="1">
        <f t="shared" si="423"/>
        <v>21870479.155721698</v>
      </c>
      <c r="H5403" s="5">
        <f t="shared" si="424"/>
        <v>0</v>
      </c>
    </row>
    <row r="5404" spans="1:8">
      <c r="A5404" s="3" t="s">
        <v>5448</v>
      </c>
      <c r="B5404" s="1">
        <f t="shared" si="420"/>
        <v>5</v>
      </c>
      <c r="C5404" s="1">
        <f t="shared" si="421"/>
        <v>2824</v>
      </c>
      <c r="D5404" s="1">
        <f t="shared" si="422"/>
        <v>-1</v>
      </c>
      <c r="F5404" s="1">
        <f t="shared" si="423"/>
        <v>21900620.882838834</v>
      </c>
      <c r="H5404" s="5">
        <f t="shared" si="424"/>
        <v>0</v>
      </c>
    </row>
    <row r="5405" spans="1:8">
      <c r="A5405" s="3" t="s">
        <v>5449</v>
      </c>
      <c r="B5405" s="1">
        <f t="shared" si="420"/>
        <v>5</v>
      </c>
      <c r="C5405" s="1">
        <f t="shared" si="421"/>
        <v>2804</v>
      </c>
      <c r="D5405" s="1">
        <f t="shared" si="422"/>
        <v>-1</v>
      </c>
      <c r="F5405" s="1">
        <f t="shared" si="423"/>
        <v>21930935.954913232</v>
      </c>
      <c r="H5405" s="5">
        <f t="shared" si="424"/>
        <v>0</v>
      </c>
    </row>
    <row r="5406" spans="1:8">
      <c r="A5406" s="3" t="s">
        <v>5450</v>
      </c>
      <c r="B5406" s="1">
        <f t="shared" si="420"/>
        <v>5</v>
      </c>
      <c r="C5406" s="1">
        <f t="shared" si="421"/>
        <v>2784</v>
      </c>
      <c r="D5406" s="1">
        <f t="shared" si="422"/>
        <v>-1</v>
      </c>
      <c r="F5406" s="1">
        <f t="shared" si="423"/>
        <v>21961426.61599765</v>
      </c>
      <c r="H5406" s="5">
        <f t="shared" si="424"/>
        <v>0</v>
      </c>
    </row>
    <row r="5407" spans="1:8">
      <c r="A5407" s="3" t="s">
        <v>5451</v>
      </c>
      <c r="B5407" s="1">
        <f t="shared" si="420"/>
        <v>5</v>
      </c>
      <c r="C5407" s="1">
        <f t="shared" si="421"/>
        <v>2764</v>
      </c>
      <c r="D5407" s="1">
        <f t="shared" si="422"/>
        <v>-1</v>
      </c>
      <c r="F5407" s="1">
        <f t="shared" si="423"/>
        <v>21992095.155573338</v>
      </c>
      <c r="H5407" s="5">
        <f t="shared" si="424"/>
        <v>0</v>
      </c>
    </row>
    <row r="5408" spans="1:8">
      <c r="A5408" s="3" t="s">
        <v>5452</v>
      </c>
      <c r="B5408" s="1">
        <f t="shared" si="420"/>
        <v>5</v>
      </c>
      <c r="C5408" s="1">
        <f t="shared" si="421"/>
        <v>2744</v>
      </c>
      <c r="D5408" s="1">
        <f t="shared" si="422"/>
        <v>-1</v>
      </c>
      <c r="F5408" s="1">
        <f t="shared" si="423"/>
        <v>22022943.909805976</v>
      </c>
      <c r="H5408" s="5">
        <f t="shared" si="424"/>
        <v>0</v>
      </c>
    </row>
    <row r="5409" spans="1:8">
      <c r="A5409" s="3" t="s">
        <v>5453</v>
      </c>
      <c r="B5409" s="1">
        <f t="shared" si="420"/>
        <v>5</v>
      </c>
      <c r="C5409" s="1">
        <f t="shared" si="421"/>
        <v>2724</v>
      </c>
      <c r="D5409" s="1">
        <f t="shared" si="422"/>
        <v>-1</v>
      </c>
      <c r="F5409" s="1">
        <f t="shared" si="423"/>
        <v>22053975.262845926</v>
      </c>
      <c r="H5409" s="5">
        <f t="shared" si="424"/>
        <v>0</v>
      </c>
    </row>
    <row r="5410" spans="1:8">
      <c r="A5410" s="3" t="s">
        <v>5454</v>
      </c>
      <c r="B5410" s="1">
        <f t="shared" si="420"/>
        <v>5</v>
      </c>
      <c r="C5410" s="1">
        <f t="shared" si="421"/>
        <v>2704</v>
      </c>
      <c r="D5410" s="1">
        <f t="shared" si="422"/>
        <v>-1</v>
      </c>
      <c r="F5410" s="1">
        <f t="shared" si="423"/>
        <v>22085191.648174424</v>
      </c>
      <c r="H5410" s="5">
        <f t="shared" si="424"/>
        <v>0</v>
      </c>
    </row>
    <row r="5411" spans="1:8">
      <c r="A5411" s="3" t="s">
        <v>5455</v>
      </c>
      <c r="B5411" s="1">
        <f t="shared" si="420"/>
        <v>5</v>
      </c>
      <c r="C5411" s="1">
        <f t="shared" si="421"/>
        <v>2684</v>
      </c>
      <c r="D5411" s="1">
        <f t="shared" si="422"/>
        <v>-1</v>
      </c>
      <c r="F5411" s="1">
        <f t="shared" si="423"/>
        <v>22116595.54999787</v>
      </c>
      <c r="H5411" s="5">
        <f t="shared" si="424"/>
        <v>0</v>
      </c>
    </row>
    <row r="5412" spans="1:8">
      <c r="A5412" s="3" t="s">
        <v>5456</v>
      </c>
      <c r="B5412" s="1">
        <f t="shared" si="420"/>
        <v>5</v>
      </c>
      <c r="C5412" s="1">
        <f t="shared" si="421"/>
        <v>2664</v>
      </c>
      <c r="D5412" s="1">
        <f t="shared" si="422"/>
        <v>-1</v>
      </c>
      <c r="F5412" s="1">
        <f t="shared" si="423"/>
        <v>22148189.504692219</v>
      </c>
      <c r="H5412" s="5">
        <f t="shared" si="424"/>
        <v>0</v>
      </c>
    </row>
    <row r="5413" spans="1:8">
      <c r="A5413" s="3" t="s">
        <v>5457</v>
      </c>
      <c r="B5413" s="1">
        <f t="shared" si="420"/>
        <v>5</v>
      </c>
      <c r="C5413" s="1">
        <f t="shared" si="421"/>
        <v>2644</v>
      </c>
      <c r="D5413" s="1">
        <f t="shared" si="422"/>
        <v>-1</v>
      </c>
      <c r="F5413" s="1">
        <f t="shared" si="423"/>
        <v>22179976.102299679</v>
      </c>
      <c r="H5413" s="5">
        <f t="shared" si="424"/>
        <v>0</v>
      </c>
    </row>
    <row r="5414" spans="1:8">
      <c r="A5414" s="3" t="s">
        <v>5458</v>
      </c>
      <c r="B5414" s="1">
        <f t="shared" si="420"/>
        <v>5</v>
      </c>
      <c r="C5414" s="1">
        <f t="shared" si="421"/>
        <v>2624</v>
      </c>
      <c r="D5414" s="1">
        <f t="shared" si="422"/>
        <v>-1</v>
      </c>
      <c r="F5414" s="1">
        <f t="shared" si="423"/>
        <v>22211957.988080069</v>
      </c>
      <c r="H5414" s="5">
        <f t="shared" si="424"/>
        <v>0</v>
      </c>
    </row>
    <row r="5415" spans="1:8">
      <c r="A5415" s="3" t="s">
        <v>5459</v>
      </c>
      <c r="B5415" s="1">
        <f t="shared" si="420"/>
        <v>5</v>
      </c>
      <c r="C5415" s="1">
        <f t="shared" si="421"/>
        <v>2604</v>
      </c>
      <c r="D5415" s="1">
        <f t="shared" si="422"/>
        <v>-1</v>
      </c>
      <c r="F5415" s="1">
        <f t="shared" si="423"/>
        <v>22244137.86411918</v>
      </c>
      <c r="H5415" s="5">
        <f t="shared" si="424"/>
        <v>0</v>
      </c>
    </row>
    <row r="5416" spans="1:8">
      <c r="A5416" s="3" t="s">
        <v>5460</v>
      </c>
      <c r="B5416" s="1">
        <f t="shared" si="420"/>
        <v>5</v>
      </c>
      <c r="C5416" s="1">
        <f t="shared" si="421"/>
        <v>2584</v>
      </c>
      <c r="D5416" s="1">
        <f t="shared" si="422"/>
        <v>-1</v>
      </c>
      <c r="F5416" s="1">
        <f t="shared" si="423"/>
        <v>22276518.490996763</v>
      </c>
      <c r="H5416" s="5">
        <f t="shared" si="424"/>
        <v>0</v>
      </c>
    </row>
    <row r="5417" spans="1:8">
      <c r="A5417" s="3" t="s">
        <v>5461</v>
      </c>
      <c r="B5417" s="1">
        <f t="shared" si="420"/>
        <v>5</v>
      </c>
      <c r="C5417" s="1">
        <f t="shared" si="421"/>
        <v>2564</v>
      </c>
      <c r="D5417" s="1">
        <f t="shared" si="422"/>
        <v>-1</v>
      </c>
      <c r="F5417" s="1">
        <f t="shared" si="423"/>
        <v>22309102.689516813</v>
      </c>
      <c r="H5417" s="5">
        <f t="shared" si="424"/>
        <v>0</v>
      </c>
    </row>
    <row r="5418" spans="1:8">
      <c r="A5418" s="3" t="s">
        <v>5462</v>
      </c>
      <c r="B5418" s="1">
        <f t="shared" si="420"/>
        <v>5</v>
      </c>
      <c r="C5418" s="1">
        <f t="shared" si="421"/>
        <v>2544</v>
      </c>
      <c r="D5418" s="1">
        <f t="shared" si="422"/>
        <v>-1</v>
      </c>
      <c r="F5418" s="1">
        <f t="shared" si="423"/>
        <v>22341893.342502963</v>
      </c>
      <c r="H5418" s="5">
        <f t="shared" si="424"/>
        <v>0</v>
      </c>
    </row>
    <row r="5419" spans="1:8">
      <c r="A5419" s="3" t="s">
        <v>5463</v>
      </c>
      <c r="B5419" s="1">
        <f t="shared" si="420"/>
        <v>5</v>
      </c>
      <c r="C5419" s="1">
        <f t="shared" si="421"/>
        <v>2524</v>
      </c>
      <c r="D5419" s="1">
        <f t="shared" si="422"/>
        <v>-1</v>
      </c>
      <c r="F5419" s="1">
        <f t="shared" si="423"/>
        <v>22374893.396661986</v>
      </c>
      <c r="H5419" s="5">
        <f t="shared" si="424"/>
        <v>0</v>
      </c>
    </row>
    <row r="5420" spans="1:8">
      <c r="A5420" s="3" t="s">
        <v>5464</v>
      </c>
      <c r="B5420" s="1">
        <f t="shared" si="420"/>
        <v>5</v>
      </c>
      <c r="C5420" s="1">
        <f t="shared" si="421"/>
        <v>2504</v>
      </c>
      <c r="D5420" s="1">
        <f t="shared" si="422"/>
        <v>-1</v>
      </c>
      <c r="F5420" s="1">
        <f t="shared" si="423"/>
        <v>22408105.864518542</v>
      </c>
      <c r="H5420" s="5">
        <f t="shared" si="424"/>
        <v>0</v>
      </c>
    </row>
    <row r="5421" spans="1:8">
      <c r="A5421" s="3" t="s">
        <v>5465</v>
      </c>
      <c r="B5421" s="1">
        <f t="shared" si="420"/>
        <v>5</v>
      </c>
      <c r="C5421" s="1">
        <f t="shared" si="421"/>
        <v>2484</v>
      </c>
      <c r="D5421" s="1">
        <f t="shared" si="422"/>
        <v>-1</v>
      </c>
      <c r="F5421" s="1">
        <f t="shared" si="423"/>
        <v>22441533.826424535</v>
      </c>
      <c r="H5421" s="5">
        <f t="shared" si="424"/>
        <v>0</v>
      </c>
    </row>
    <row r="5422" spans="1:8">
      <c r="A5422" s="3" t="s">
        <v>5466</v>
      </c>
      <c r="B5422" s="1">
        <f t="shared" si="420"/>
        <v>5</v>
      </c>
      <c r="C5422" s="1">
        <f t="shared" si="421"/>
        <v>2464</v>
      </c>
      <c r="D5422" s="1">
        <f t="shared" si="422"/>
        <v>-1</v>
      </c>
      <c r="F5422" s="1">
        <f t="shared" si="423"/>
        <v>22475180.432646494</v>
      </c>
      <c r="H5422" s="5">
        <f t="shared" si="424"/>
        <v>0</v>
      </c>
    </row>
    <row r="5423" spans="1:8">
      <c r="A5423" s="3" t="s">
        <v>5467</v>
      </c>
      <c r="B5423" s="1">
        <f t="shared" si="420"/>
        <v>5</v>
      </c>
      <c r="C5423" s="1">
        <f t="shared" si="421"/>
        <v>2444</v>
      </c>
      <c r="D5423" s="1">
        <f t="shared" si="422"/>
        <v>-1</v>
      </c>
      <c r="F5423" s="1">
        <f t="shared" si="423"/>
        <v>22509048.905534729</v>
      </c>
      <c r="H5423" s="5">
        <f t="shared" si="424"/>
        <v>0</v>
      </c>
    </row>
    <row r="5424" spans="1:8">
      <c r="A5424" s="3" t="s">
        <v>5468</v>
      </c>
      <c r="B5424" s="1">
        <f t="shared" si="420"/>
        <v>5</v>
      </c>
      <c r="C5424" s="1">
        <f t="shared" si="421"/>
        <v>2424</v>
      </c>
      <c r="D5424" s="1">
        <f t="shared" si="422"/>
        <v>-1</v>
      </c>
      <c r="F5424" s="1">
        <f t="shared" si="423"/>
        <v>22543142.541778155</v>
      </c>
      <c r="H5424" s="5">
        <f t="shared" si="424"/>
        <v>0</v>
      </c>
    </row>
    <row r="5425" spans="1:8">
      <c r="A5425" s="3" t="s">
        <v>5469</v>
      </c>
      <c r="B5425" s="1">
        <f t="shared" si="420"/>
        <v>5</v>
      </c>
      <c r="C5425" s="1">
        <f t="shared" si="421"/>
        <v>2404</v>
      </c>
      <c r="D5425" s="1">
        <f t="shared" si="422"/>
        <v>-1</v>
      </c>
      <c r="F5425" s="1">
        <f t="shared" si="423"/>
        <v>22577464.714748908</v>
      </c>
      <c r="H5425" s="5">
        <f t="shared" si="424"/>
        <v>0</v>
      </c>
    </row>
    <row r="5426" spans="1:8">
      <c r="A5426" s="3" t="s">
        <v>5470</v>
      </c>
      <c r="B5426" s="1">
        <f t="shared" si="420"/>
        <v>5</v>
      </c>
      <c r="C5426" s="1">
        <f t="shared" si="421"/>
        <v>2384</v>
      </c>
      <c r="D5426" s="1">
        <f t="shared" si="422"/>
        <v>-1</v>
      </c>
      <c r="F5426" s="1">
        <f t="shared" si="423"/>
        <v>22612018.876941092</v>
      </c>
      <c r="H5426" s="5">
        <f t="shared" si="424"/>
        <v>0</v>
      </c>
    </row>
    <row r="5427" spans="1:8">
      <c r="A5427" s="3" t="s">
        <v>5471</v>
      </c>
      <c r="B5427" s="1">
        <f t="shared" si="420"/>
        <v>5</v>
      </c>
      <c r="C5427" s="1">
        <f t="shared" si="421"/>
        <v>2364</v>
      </c>
      <c r="D5427" s="1">
        <f t="shared" si="422"/>
        <v>-1</v>
      </c>
      <c r="F5427" s="1">
        <f t="shared" si="423"/>
        <v>22646808.562508274</v>
      </c>
      <c r="H5427" s="5">
        <f t="shared" si="424"/>
        <v>0</v>
      </c>
    </row>
    <row r="5428" spans="1:8">
      <c r="A5428" s="3" t="s">
        <v>5472</v>
      </c>
      <c r="B5428" s="1">
        <f t="shared" si="420"/>
        <v>5</v>
      </c>
      <c r="C5428" s="1">
        <f t="shared" si="421"/>
        <v>2344</v>
      </c>
      <c r="D5428" s="1">
        <f t="shared" si="422"/>
        <v>-1</v>
      </c>
      <c r="F5428" s="1">
        <f t="shared" si="423"/>
        <v>22681837.389904551</v>
      </c>
      <c r="H5428" s="5">
        <f t="shared" si="424"/>
        <v>0</v>
      </c>
    </row>
    <row r="5429" spans="1:8">
      <c r="A5429" s="3" t="s">
        <v>5473</v>
      </c>
      <c r="B5429" s="1">
        <f t="shared" si="420"/>
        <v>5</v>
      </c>
      <c r="C5429" s="1">
        <f t="shared" si="421"/>
        <v>2324</v>
      </c>
      <c r="D5429" s="1">
        <f t="shared" si="422"/>
        <v>-1</v>
      </c>
      <c r="F5429" s="1">
        <f t="shared" si="423"/>
        <v>22717109.064634454</v>
      </c>
      <c r="H5429" s="5">
        <f t="shared" si="424"/>
        <v>0</v>
      </c>
    </row>
    <row r="5430" spans="1:8">
      <c r="A5430" s="3" t="s">
        <v>5474</v>
      </c>
      <c r="B5430" s="1">
        <f t="shared" si="420"/>
        <v>5</v>
      </c>
      <c r="C5430" s="1">
        <f t="shared" si="421"/>
        <v>2304</v>
      </c>
      <c r="D5430" s="1">
        <f t="shared" si="422"/>
        <v>-1</v>
      </c>
      <c r="F5430" s="1">
        <f t="shared" si="423"/>
        <v>22752627.382117048</v>
      </c>
      <c r="H5430" s="5">
        <f t="shared" si="424"/>
        <v>0</v>
      </c>
    </row>
    <row r="5431" spans="1:8">
      <c r="A5431" s="3" t="s">
        <v>5475</v>
      </c>
      <c r="B5431" s="1">
        <f t="shared" si="420"/>
        <v>5</v>
      </c>
      <c r="C5431" s="1">
        <f t="shared" si="421"/>
        <v>2284</v>
      </c>
      <c r="D5431" s="1">
        <f t="shared" si="422"/>
        <v>-1</v>
      </c>
      <c r="F5431" s="1">
        <f t="shared" si="423"/>
        <v>22788396.230669998</v>
      </c>
      <c r="H5431" s="5">
        <f t="shared" si="424"/>
        <v>0</v>
      </c>
    </row>
    <row r="5432" spans="1:8">
      <c r="A5432" s="3" t="s">
        <v>5476</v>
      </c>
      <c r="B5432" s="1">
        <f t="shared" si="420"/>
        <v>5</v>
      </c>
      <c r="C5432" s="1">
        <f t="shared" si="421"/>
        <v>2264</v>
      </c>
      <c r="D5432" s="1">
        <f t="shared" si="422"/>
        <v>-1</v>
      </c>
      <c r="F5432" s="1">
        <f t="shared" si="423"/>
        <v>22824419.594619803</v>
      </c>
      <c r="H5432" s="5">
        <f t="shared" si="424"/>
        <v>0</v>
      </c>
    </row>
    <row r="5433" spans="1:8">
      <c r="A5433" s="3" t="s">
        <v>5477</v>
      </c>
      <c r="B5433" s="1">
        <f t="shared" si="420"/>
        <v>5</v>
      </c>
      <c r="C5433" s="1">
        <f t="shared" si="421"/>
        <v>2244</v>
      </c>
      <c r="D5433" s="1">
        <f t="shared" si="422"/>
        <v>-1</v>
      </c>
      <c r="F5433" s="1">
        <f t="shared" si="423"/>
        <v>22860701.557544693</v>
      </c>
      <c r="H5433" s="5">
        <f t="shared" si="424"/>
        <v>0</v>
      </c>
    </row>
    <row r="5434" spans="1:8">
      <c r="A5434" s="3" t="s">
        <v>5478</v>
      </c>
      <c r="B5434" s="1">
        <f t="shared" si="420"/>
        <v>5</v>
      </c>
      <c r="C5434" s="1">
        <f t="shared" si="421"/>
        <v>2224</v>
      </c>
      <c r="D5434" s="1">
        <f t="shared" si="422"/>
        <v>-1</v>
      </c>
      <c r="F5434" s="1">
        <f t="shared" si="423"/>
        <v>22897246.305656966</v>
      </c>
      <c r="H5434" s="5">
        <f t="shared" si="424"/>
        <v>0</v>
      </c>
    </row>
    <row r="5435" spans="1:8">
      <c r="A5435" s="3" t="s">
        <v>5479</v>
      </c>
      <c r="B5435" s="1">
        <f t="shared" si="420"/>
        <v>5</v>
      </c>
      <c r="C5435" s="1">
        <f t="shared" si="421"/>
        <v>2204</v>
      </c>
      <c r="D5435" s="1">
        <f t="shared" si="422"/>
        <v>-1</v>
      </c>
      <c r="F5435" s="1">
        <f t="shared" si="423"/>
        <v>22934058.131332237</v>
      </c>
      <c r="H5435" s="5">
        <f t="shared" si="424"/>
        <v>0</v>
      </c>
    </row>
    <row r="5436" spans="1:8">
      <c r="A5436" s="3" t="s">
        <v>5480</v>
      </c>
      <c r="B5436" s="1">
        <f t="shared" si="420"/>
        <v>5</v>
      </c>
      <c r="C5436" s="1">
        <f t="shared" si="421"/>
        <v>2184</v>
      </c>
      <c r="D5436" s="1">
        <f t="shared" si="422"/>
        <v>-1</v>
      </c>
      <c r="F5436" s="1">
        <f t="shared" si="423"/>
        <v>22971141.436793257</v>
      </c>
      <c r="H5436" s="5">
        <f t="shared" si="424"/>
        <v>0</v>
      </c>
    </row>
    <row r="5437" spans="1:8">
      <c r="A5437" s="3" t="s">
        <v>5481</v>
      </c>
      <c r="B5437" s="1">
        <f t="shared" si="420"/>
        <v>5</v>
      </c>
      <c r="C5437" s="1">
        <f t="shared" si="421"/>
        <v>2164</v>
      </c>
      <c r="D5437" s="1">
        <f t="shared" si="422"/>
        <v>-1</v>
      </c>
      <c r="F5437" s="1">
        <f t="shared" si="423"/>
        <v>23008500.737956613</v>
      </c>
      <c r="H5437" s="5">
        <f t="shared" si="424"/>
        <v>0</v>
      </c>
    </row>
    <row r="5438" spans="1:8">
      <c r="A5438" s="3" t="s">
        <v>5482</v>
      </c>
      <c r="B5438" s="1">
        <f t="shared" si="420"/>
        <v>5</v>
      </c>
      <c r="C5438" s="1">
        <f t="shared" si="421"/>
        <v>2144</v>
      </c>
      <c r="D5438" s="1">
        <f t="shared" si="422"/>
        <v>-1</v>
      </c>
      <c r="F5438" s="1">
        <f t="shared" si="423"/>
        <v>23046140.668451052</v>
      </c>
      <c r="H5438" s="5">
        <f t="shared" si="424"/>
        <v>0</v>
      </c>
    </row>
    <row r="5439" spans="1:8">
      <c r="A5439" s="3" t="s">
        <v>5483</v>
      </c>
      <c r="B5439" s="1">
        <f t="shared" si="420"/>
        <v>5</v>
      </c>
      <c r="C5439" s="1">
        <f t="shared" si="421"/>
        <v>2124</v>
      </c>
      <c r="D5439" s="1">
        <f t="shared" si="422"/>
        <v>-1</v>
      </c>
      <c r="F5439" s="1">
        <f t="shared" si="423"/>
        <v>23084065.983816836</v>
      </c>
      <c r="H5439" s="5">
        <f t="shared" si="424"/>
        <v>0</v>
      </c>
    </row>
    <row r="5440" spans="1:8">
      <c r="A5440" s="3" t="s">
        <v>5484</v>
      </c>
      <c r="B5440" s="1">
        <f t="shared" si="420"/>
        <v>5</v>
      </c>
      <c r="C5440" s="1">
        <f t="shared" si="421"/>
        <v>2104</v>
      </c>
      <c r="D5440" s="1">
        <f t="shared" si="422"/>
        <v>-1</v>
      </c>
      <c r="F5440" s="1">
        <f t="shared" si="423"/>
        <v>23122281.565895945</v>
      </c>
      <c r="H5440" s="5">
        <f t="shared" si="424"/>
        <v>0</v>
      </c>
    </row>
    <row r="5441" spans="1:8">
      <c r="A5441" s="3" t="s">
        <v>5485</v>
      </c>
      <c r="B5441" s="1">
        <f t="shared" si="420"/>
        <v>5</v>
      </c>
      <c r="C5441" s="1">
        <f t="shared" si="421"/>
        <v>2084</v>
      </c>
      <c r="D5441" s="1">
        <f t="shared" si="422"/>
        <v>-1</v>
      </c>
      <c r="F5441" s="1">
        <f t="shared" si="423"/>
        <v>23160792.427423842</v>
      </c>
      <c r="H5441" s="5">
        <f t="shared" si="424"/>
        <v>0</v>
      </c>
    </row>
    <row r="5442" spans="1:8">
      <c r="A5442" s="3" t="s">
        <v>5486</v>
      </c>
      <c r="B5442" s="1">
        <f t="shared" si="420"/>
        <v>5</v>
      </c>
      <c r="C5442" s="1">
        <f t="shared" si="421"/>
        <v>2064</v>
      </c>
      <c r="D5442" s="1">
        <f t="shared" si="422"/>
        <v>-1</v>
      </c>
      <c r="F5442" s="1">
        <f t="shared" si="423"/>
        <v>23199603.716834027</v>
      </c>
      <c r="H5442" s="5">
        <f t="shared" si="424"/>
        <v>0</v>
      </c>
    </row>
    <row r="5443" spans="1:8">
      <c r="A5443" s="3" t="s">
        <v>5487</v>
      </c>
      <c r="B5443" s="1">
        <f t="shared" si="420"/>
        <v>5</v>
      </c>
      <c r="C5443" s="1">
        <f t="shared" si="421"/>
        <v>2044</v>
      </c>
      <c r="D5443" s="1">
        <f t="shared" si="422"/>
        <v>-1</v>
      </c>
      <c r="F5443" s="1">
        <f t="shared" si="423"/>
        <v>23238720.723287329</v>
      </c>
      <c r="H5443" s="5">
        <f t="shared" si="424"/>
        <v>0</v>
      </c>
    </row>
    <row r="5444" spans="1:8">
      <c r="A5444" s="3" t="s">
        <v>5488</v>
      </c>
      <c r="B5444" s="1">
        <f t="shared" ref="B5444:B5507" si="425">IF(ISERROR(SEARCH(" ",A5444)), 0, SEARCH(" ",A5444))</f>
        <v>5</v>
      </c>
      <c r="C5444" s="1">
        <f t="shared" ref="C5444:C5507" si="426">IF(0=B5444,-1,LEFT(A5444,B5444-1)+0)</f>
        <v>2024</v>
      </c>
      <c r="D5444" s="1">
        <f t="shared" ref="D5444:D5507" si="427">IF(B5444=0,-1,RIGHT(A5444,LEN(A5444)-B5444)+0)</f>
        <v>-1</v>
      </c>
      <c r="F5444" s="1">
        <f t="shared" ref="F5444:F5507" si="428">IF(C5444&lt;0,443300000,44330*(1-POWER(C5444/$A$1,1/5.255))*1000)</f>
        <v>23278148.881938964</v>
      </c>
      <c r="H5444" s="5">
        <f t="shared" ref="H5444:H5507" si="429">IF(D5444&gt;0,ABS((F5444-D5444)/D5444),0)</f>
        <v>0</v>
      </c>
    </row>
    <row r="5445" spans="1:8">
      <c r="A5445" s="3" t="s">
        <v>5489</v>
      </c>
      <c r="B5445" s="1">
        <f t="shared" si="425"/>
        <v>5</v>
      </c>
      <c r="C5445" s="1">
        <f t="shared" si="426"/>
        <v>2004</v>
      </c>
      <c r="D5445" s="1">
        <f t="shared" si="427"/>
        <v>-1</v>
      </c>
      <c r="F5445" s="1">
        <f t="shared" si="428"/>
        <v>23317893.779456794</v>
      </c>
      <c r="H5445" s="5">
        <f t="shared" si="429"/>
        <v>0</v>
      </c>
    </row>
    <row r="5446" spans="1:8">
      <c r="A5446" s="3" t="s">
        <v>5490</v>
      </c>
      <c r="B5446" s="1">
        <f t="shared" si="425"/>
        <v>5</v>
      </c>
      <c r="C5446" s="1">
        <f t="shared" si="426"/>
        <v>1984</v>
      </c>
      <c r="D5446" s="1">
        <f t="shared" si="427"/>
        <v>-1</v>
      </c>
      <c r="F5446" s="1">
        <f t="shared" si="428"/>
        <v>23357961.159805711</v>
      </c>
      <c r="H5446" s="5">
        <f t="shared" si="429"/>
        <v>0</v>
      </c>
    </row>
    <row r="5447" spans="1:8">
      <c r="A5447" s="3" t="s">
        <v>5491</v>
      </c>
      <c r="B5447" s="1">
        <f t="shared" si="425"/>
        <v>5</v>
      </c>
      <c r="C5447" s="1">
        <f t="shared" si="426"/>
        <v>1964</v>
      </c>
      <c r="D5447" s="1">
        <f t="shared" si="427"/>
        <v>-1</v>
      </c>
      <c r="F5447" s="1">
        <f t="shared" si="428"/>
        <v>23398356.930313479</v>
      </c>
      <c r="H5447" s="5">
        <f t="shared" si="429"/>
        <v>0</v>
      </c>
    </row>
    <row r="5448" spans="1:8">
      <c r="A5448" s="3" t="s">
        <v>5492</v>
      </c>
      <c r="B5448" s="1">
        <f t="shared" si="425"/>
        <v>5</v>
      </c>
      <c r="C5448" s="1">
        <f t="shared" si="426"/>
        <v>1944</v>
      </c>
      <c r="D5448" s="1">
        <f t="shared" si="427"/>
        <v>-1</v>
      </c>
      <c r="F5448" s="1">
        <f t="shared" si="428"/>
        <v>23439087.168035086</v>
      </c>
      <c r="H5448" s="5">
        <f t="shared" si="429"/>
        <v>0</v>
      </c>
    </row>
    <row r="5449" spans="1:8">
      <c r="A5449" s="3" t="s">
        <v>5493</v>
      </c>
      <c r="B5449" s="1">
        <f t="shared" si="425"/>
        <v>5</v>
      </c>
      <c r="C5449" s="1">
        <f t="shared" si="426"/>
        <v>1924</v>
      </c>
      <c r="D5449" s="1">
        <f t="shared" si="427"/>
        <v>-1</v>
      </c>
      <c r="F5449" s="1">
        <f t="shared" si="428"/>
        <v>23480158.126433223</v>
      </c>
      <c r="H5449" s="5">
        <f t="shared" si="429"/>
        <v>0</v>
      </c>
    </row>
    <row r="5450" spans="1:8">
      <c r="A5450" s="3" t="s">
        <v>5494</v>
      </c>
      <c r="B5450" s="1">
        <f t="shared" si="425"/>
        <v>5</v>
      </c>
      <c r="C5450" s="1">
        <f t="shared" si="426"/>
        <v>1904</v>
      </c>
      <c r="D5450" s="1">
        <f t="shared" si="427"/>
        <v>-1</v>
      </c>
      <c r="F5450" s="1">
        <f t="shared" si="428"/>
        <v>23521576.242394257</v>
      </c>
      <c r="H5450" s="5">
        <f t="shared" si="429"/>
        <v>0</v>
      </c>
    </row>
    <row r="5451" spans="1:8">
      <c r="A5451" s="3" t="s">
        <v>5495</v>
      </c>
      <c r="B5451" s="1">
        <f t="shared" si="425"/>
        <v>5</v>
      </c>
      <c r="C5451" s="1">
        <f t="shared" si="426"/>
        <v>1884</v>
      </c>
      <c r="D5451" s="1">
        <f t="shared" si="427"/>
        <v>-1</v>
      </c>
      <c r="F5451" s="1">
        <f t="shared" si="428"/>
        <v>23563348.143600214</v>
      </c>
      <c r="H5451" s="5">
        <f t="shared" si="429"/>
        <v>0</v>
      </c>
    </row>
    <row r="5452" spans="1:8">
      <c r="A5452" s="3" t="s">
        <v>5496</v>
      </c>
      <c r="B5452" s="1">
        <f t="shared" si="425"/>
        <v>5</v>
      </c>
      <c r="C5452" s="1">
        <f t="shared" si="426"/>
        <v>1864</v>
      </c>
      <c r="D5452" s="1">
        <f t="shared" si="427"/>
        <v>-1</v>
      </c>
      <c r="F5452" s="1">
        <f t="shared" si="428"/>
        <v>23605480.656278778</v>
      </c>
      <c r="H5452" s="5">
        <f t="shared" si="429"/>
        <v>0</v>
      </c>
    </row>
    <row r="5453" spans="1:8">
      <c r="A5453" s="3" t="s">
        <v>5497</v>
      </c>
      <c r="B5453" s="1">
        <f t="shared" si="425"/>
        <v>5</v>
      </c>
      <c r="C5453" s="1">
        <f t="shared" si="426"/>
        <v>1844</v>
      </c>
      <c r="D5453" s="1">
        <f t="shared" si="427"/>
        <v>-1</v>
      </c>
      <c r="F5453" s="1">
        <f t="shared" si="428"/>
        <v>23647980.813355036</v>
      </c>
      <c r="H5453" s="5">
        <f t="shared" si="429"/>
        <v>0</v>
      </c>
    </row>
    <row r="5454" spans="1:8">
      <c r="A5454" s="3" t="s">
        <v>5498</v>
      </c>
      <c r="B5454" s="1">
        <f t="shared" si="425"/>
        <v>5</v>
      </c>
      <c r="C5454" s="1">
        <f t="shared" si="426"/>
        <v>1824</v>
      </c>
      <c r="D5454" s="1">
        <f t="shared" si="427"/>
        <v>-1</v>
      </c>
      <c r="F5454" s="1">
        <f t="shared" si="428"/>
        <v>23690855.863030359</v>
      </c>
      <c r="H5454" s="5">
        <f t="shared" si="429"/>
        <v>0</v>
      </c>
    </row>
    <row r="5455" spans="1:8">
      <c r="A5455" s="3" t="s">
        <v>5499</v>
      </c>
      <c r="B5455" s="1">
        <f t="shared" si="425"/>
        <v>5</v>
      </c>
      <c r="C5455" s="1">
        <f t="shared" si="426"/>
        <v>1804</v>
      </c>
      <c r="D5455" s="1">
        <f t="shared" si="427"/>
        <v>-1</v>
      </c>
      <c r="F5455" s="1">
        <f t="shared" si="428"/>
        <v>23734113.277815755</v>
      </c>
      <c r="H5455" s="5">
        <f t="shared" si="429"/>
        <v>0</v>
      </c>
    </row>
    <row r="5456" spans="1:8">
      <c r="A5456" s="3" t="s">
        <v>5500</v>
      </c>
      <c r="B5456" s="1">
        <f t="shared" si="425"/>
        <v>5</v>
      </c>
      <c r="C5456" s="1">
        <f t="shared" si="426"/>
        <v>1784</v>
      </c>
      <c r="D5456" s="1">
        <f t="shared" si="427"/>
        <v>-1</v>
      </c>
      <c r="F5456" s="1">
        <f t="shared" si="428"/>
        <v>23777760.764049139</v>
      </c>
      <c r="H5456" s="5">
        <f t="shared" si="429"/>
        <v>0</v>
      </c>
    </row>
    <row r="5457" spans="1:8">
      <c r="A5457" s="3" t="s">
        <v>5501</v>
      </c>
      <c r="B5457" s="1">
        <f t="shared" si="425"/>
        <v>5</v>
      </c>
      <c r="C5457" s="1">
        <f t="shared" si="426"/>
        <v>1764</v>
      </c>
      <c r="D5457" s="1">
        <f t="shared" si="427"/>
        <v>-1</v>
      </c>
      <c r="F5457" s="1">
        <f t="shared" si="428"/>
        <v>23821806.27192812</v>
      </c>
      <c r="H5457" s="5">
        <f t="shared" si="429"/>
        <v>0</v>
      </c>
    </row>
    <row r="5458" spans="1:8">
      <c r="A5458" s="3" t="s">
        <v>5502</v>
      </c>
      <c r="B5458" s="1">
        <f t="shared" si="425"/>
        <v>5</v>
      </c>
      <c r="C5458" s="1">
        <f t="shared" si="426"/>
        <v>1744</v>
      </c>
      <c r="D5458" s="1">
        <f t="shared" si="427"/>
        <v>-1</v>
      </c>
      <c r="F5458" s="1">
        <f t="shared" si="428"/>
        <v>23866258.006092504</v>
      </c>
      <c r="H5458" s="5">
        <f t="shared" si="429"/>
        <v>0</v>
      </c>
    </row>
    <row r="5459" spans="1:8">
      <c r="A5459" s="3" t="s">
        <v>5503</v>
      </c>
      <c r="B5459" s="1">
        <f t="shared" si="425"/>
        <v>5</v>
      </c>
      <c r="C5459" s="1">
        <f t="shared" si="426"/>
        <v>1724</v>
      </c>
      <c r="D5459" s="1">
        <f t="shared" si="427"/>
        <v>-1</v>
      </c>
      <c r="F5459" s="1">
        <f t="shared" si="428"/>
        <v>23911124.436793193</v>
      </c>
      <c r="H5459" s="5">
        <f t="shared" si="429"/>
        <v>0</v>
      </c>
    </row>
    <row r="5460" spans="1:8">
      <c r="A5460" s="3" t="s">
        <v>5504</v>
      </c>
      <c r="B5460" s="1">
        <f t="shared" si="425"/>
        <v>5</v>
      </c>
      <c r="C5460" s="1">
        <f t="shared" si="426"/>
        <v>1704</v>
      </c>
      <c r="D5460" s="1">
        <f t="shared" si="427"/>
        <v>-1</v>
      </c>
      <c r="F5460" s="1">
        <f t="shared" si="428"/>
        <v>23956414.311687332</v>
      </c>
      <c r="H5460" s="5">
        <f t="shared" si="429"/>
        <v>0</v>
      </c>
    </row>
    <row r="5461" spans="1:8">
      <c r="A5461" s="3" t="s">
        <v>5505</v>
      </c>
      <c r="B5461" s="1">
        <f t="shared" si="425"/>
        <v>5</v>
      </c>
      <c r="C5461" s="1">
        <f t="shared" si="426"/>
        <v>1684</v>
      </c>
      <c r="D5461" s="1">
        <f t="shared" si="427"/>
        <v>-1</v>
      </c>
      <c r="F5461" s="1">
        <f t="shared" si="428"/>
        <v>24002136.668302499</v>
      </c>
      <c r="H5461" s="5">
        <f t="shared" si="429"/>
        <v>0</v>
      </c>
    </row>
    <row r="5462" spans="1:8">
      <c r="A5462" s="3" t="s">
        <v>5506</v>
      </c>
      <c r="B5462" s="1">
        <f t="shared" si="425"/>
        <v>5</v>
      </c>
      <c r="C5462" s="1">
        <f t="shared" si="426"/>
        <v>1664</v>
      </c>
      <c r="D5462" s="1">
        <f t="shared" si="427"/>
        <v>-1</v>
      </c>
      <c r="F5462" s="1">
        <f t="shared" si="428"/>
        <v>24048300.84721645</v>
      </c>
      <c r="H5462" s="5">
        <f t="shared" si="429"/>
        <v>0</v>
      </c>
    </row>
    <row r="5463" spans="1:8">
      <c r="A5463" s="3" t="s">
        <v>5507</v>
      </c>
      <c r="B5463" s="1">
        <f t="shared" si="425"/>
        <v>5</v>
      </c>
      <c r="C5463" s="1">
        <f t="shared" si="426"/>
        <v>1644</v>
      </c>
      <c r="D5463" s="1">
        <f t="shared" si="427"/>
        <v>-1</v>
      </c>
      <c r="F5463" s="1">
        <f t="shared" si="428"/>
        <v>24094916.50600243</v>
      </c>
      <c r="H5463" s="5">
        <f t="shared" si="429"/>
        <v>0</v>
      </c>
    </row>
    <row r="5464" spans="1:8">
      <c r="A5464" s="3" t="s">
        <v>5508</v>
      </c>
      <c r="B5464" s="1">
        <f t="shared" si="425"/>
        <v>5</v>
      </c>
      <c r="C5464" s="1">
        <f t="shared" si="426"/>
        <v>1624</v>
      </c>
      <c r="D5464" s="1">
        <f t="shared" si="427"/>
        <v>-1</v>
      </c>
      <c r="F5464" s="1">
        <f t="shared" si="428"/>
        <v>24141993.633994695</v>
      </c>
      <c r="H5464" s="5">
        <f t="shared" si="429"/>
        <v>0</v>
      </c>
    </row>
    <row r="5465" spans="1:8">
      <c r="A5465" s="3" t="s">
        <v>5509</v>
      </c>
      <c r="B5465" s="1">
        <f t="shared" si="425"/>
        <v>5</v>
      </c>
      <c r="C5465" s="1">
        <f t="shared" si="426"/>
        <v>1604</v>
      </c>
      <c r="D5465" s="1">
        <f t="shared" si="427"/>
        <v>-1</v>
      </c>
      <c r="F5465" s="1">
        <f t="shared" si="428"/>
        <v>24189542.567933008</v>
      </c>
      <c r="H5465" s="5">
        <f t="shared" si="429"/>
        <v>0</v>
      </c>
    </row>
    <row r="5466" spans="1:8">
      <c r="A5466" s="3" t="s">
        <v>5510</v>
      </c>
      <c r="B5466" s="1">
        <f t="shared" si="425"/>
        <v>5</v>
      </c>
      <c r="C5466" s="1">
        <f t="shared" si="426"/>
        <v>1584</v>
      </c>
      <c r="D5466" s="1">
        <f t="shared" si="427"/>
        <v>-1</v>
      </c>
      <c r="F5466" s="1">
        <f t="shared" si="428"/>
        <v>24237574.00855026</v>
      </c>
      <c r="H5466" s="5">
        <f t="shared" si="429"/>
        <v>0</v>
      </c>
    </row>
    <row r="5467" spans="1:8">
      <c r="A5467" s="3" t="s">
        <v>5511</v>
      </c>
      <c r="B5467" s="1">
        <f t="shared" si="425"/>
        <v>5</v>
      </c>
      <c r="C5467" s="1">
        <f t="shared" si="426"/>
        <v>1564</v>
      </c>
      <c r="D5467" s="1">
        <f t="shared" si="427"/>
        <v>-1</v>
      </c>
      <c r="F5467" s="1">
        <f t="shared" si="428"/>
        <v>24286099.038172636</v>
      </c>
      <c r="H5467" s="5">
        <f t="shared" si="429"/>
        <v>0</v>
      </c>
    </row>
    <row r="5468" spans="1:8">
      <c r="A5468" s="3" t="s">
        <v>5512</v>
      </c>
      <c r="B5468" s="1">
        <f t="shared" si="425"/>
        <v>5</v>
      </c>
      <c r="C5468" s="1">
        <f t="shared" si="426"/>
        <v>1544</v>
      </c>
      <c r="D5468" s="1">
        <f t="shared" si="427"/>
        <v>-1</v>
      </c>
      <c r="F5468" s="1">
        <f t="shared" si="428"/>
        <v>24335129.139408108</v>
      </c>
      <c r="H5468" s="5">
        <f t="shared" si="429"/>
        <v>0</v>
      </c>
    </row>
    <row r="5469" spans="1:8">
      <c r="A5469" s="3" t="s">
        <v>5513</v>
      </c>
      <c r="B5469" s="1">
        <f t="shared" si="425"/>
        <v>5</v>
      </c>
      <c r="C5469" s="1">
        <f t="shared" si="426"/>
        <v>1524</v>
      </c>
      <c r="D5469" s="1">
        <f t="shared" si="427"/>
        <v>-1</v>
      </c>
      <c r="F5469" s="1">
        <f t="shared" si="428"/>
        <v>24384676.215005379</v>
      </c>
      <c r="H5469" s="5">
        <f t="shared" si="429"/>
        <v>0</v>
      </c>
    </row>
    <row r="5470" spans="1:8">
      <c r="A5470" s="3" t="s">
        <v>5514</v>
      </c>
      <c r="B5470" s="1">
        <f t="shared" si="425"/>
        <v>5</v>
      </c>
      <c r="C5470" s="1">
        <f t="shared" si="426"/>
        <v>1504</v>
      </c>
      <c r="D5470" s="1">
        <f t="shared" si="427"/>
        <v>-1</v>
      </c>
      <c r="F5470" s="1">
        <f t="shared" si="428"/>
        <v>24434752.608973261</v>
      </c>
      <c r="H5470" s="5">
        <f t="shared" si="429"/>
        <v>0</v>
      </c>
    </row>
    <row r="5471" spans="1:8">
      <c r="A5471" s="3" t="s">
        <v>5515</v>
      </c>
      <c r="B5471" s="1">
        <f t="shared" si="425"/>
        <v>5</v>
      </c>
      <c r="C5471" s="1">
        <f t="shared" si="426"/>
        <v>1484</v>
      </c>
      <c r="D5471" s="1">
        <f t="shared" si="427"/>
        <v>-1</v>
      </c>
      <c r="F5471" s="1">
        <f t="shared" si="428"/>
        <v>24485371.129058175</v>
      </c>
      <c r="H5471" s="5">
        <f t="shared" si="429"/>
        <v>0</v>
      </c>
    </row>
    <row r="5472" spans="1:8">
      <c r="A5472" s="3" t="s">
        <v>5516</v>
      </c>
      <c r="B5472" s="1">
        <f t="shared" si="425"/>
        <v>5</v>
      </c>
      <c r="C5472" s="1">
        <f t="shared" si="426"/>
        <v>1464</v>
      </c>
      <c r="D5472" s="1">
        <f t="shared" si="427"/>
        <v>-1</v>
      </c>
      <c r="F5472" s="1">
        <f t="shared" si="428"/>
        <v>24536545.070686866</v>
      </c>
      <c r="H5472" s="5">
        <f t="shared" si="429"/>
        <v>0</v>
      </c>
    </row>
    <row r="5473" spans="1:8">
      <c r="A5473" s="3" t="s">
        <v>5517</v>
      </c>
      <c r="B5473" s="1">
        <f t="shared" si="425"/>
        <v>5</v>
      </c>
      <c r="C5473" s="1">
        <f t="shared" si="426"/>
        <v>1444</v>
      </c>
      <c r="D5473" s="1">
        <f t="shared" si="427"/>
        <v>-1</v>
      </c>
      <c r="F5473" s="1">
        <f t="shared" si="428"/>
        <v>24588288.242491197</v>
      </c>
      <c r="H5473" s="5">
        <f t="shared" si="429"/>
        <v>0</v>
      </c>
    </row>
    <row r="5474" spans="1:8">
      <c r="A5474" s="3" t="s">
        <v>5518</v>
      </c>
      <c r="B5474" s="1">
        <f t="shared" si="425"/>
        <v>5</v>
      </c>
      <c r="C5474" s="1">
        <f t="shared" si="426"/>
        <v>1424</v>
      </c>
      <c r="D5474" s="1">
        <f t="shared" si="427"/>
        <v>-1</v>
      </c>
      <c r="F5474" s="1">
        <f t="shared" si="428"/>
        <v>24640614.993543077</v>
      </c>
      <c r="H5474" s="5">
        <f t="shared" si="429"/>
        <v>0</v>
      </c>
    </row>
    <row r="5475" spans="1:8">
      <c r="A5475" s="3" t="s">
        <v>5519</v>
      </c>
      <c r="B5475" s="1">
        <f t="shared" si="425"/>
        <v>5</v>
      </c>
      <c r="C5475" s="1">
        <f t="shared" si="426"/>
        <v>1404</v>
      </c>
      <c r="D5475" s="1">
        <f t="shared" si="427"/>
        <v>-1</v>
      </c>
      <c r="F5475" s="1">
        <f t="shared" si="428"/>
        <v>24693540.242439903</v>
      </c>
      <c r="H5475" s="5">
        <f t="shared" si="429"/>
        <v>0</v>
      </c>
    </row>
    <row r="5476" spans="1:8">
      <c r="A5476" s="3" t="s">
        <v>5520</v>
      </c>
      <c r="B5476" s="1">
        <f t="shared" si="425"/>
        <v>5</v>
      </c>
      <c r="C5476" s="1">
        <f t="shared" si="426"/>
        <v>1384</v>
      </c>
      <c r="D5476" s="1">
        <f t="shared" si="427"/>
        <v>-1</v>
      </c>
      <c r="F5476" s="1">
        <f t="shared" si="428"/>
        <v>24747079.508394569</v>
      </c>
      <c r="H5476" s="5">
        <f t="shared" si="429"/>
        <v>0</v>
      </c>
    </row>
    <row r="5477" spans="1:8">
      <c r="A5477" s="3" t="s">
        <v>5521</v>
      </c>
      <c r="B5477" s="1">
        <f t="shared" si="425"/>
        <v>5</v>
      </c>
      <c r="C5477" s="1">
        <f t="shared" si="426"/>
        <v>1364</v>
      </c>
      <c r="D5477" s="1">
        <f t="shared" si="427"/>
        <v>-1</v>
      </c>
      <c r="F5477" s="1">
        <f t="shared" si="428"/>
        <v>24801248.94449931</v>
      </c>
      <c r="H5477" s="5">
        <f t="shared" si="429"/>
        <v>0</v>
      </c>
    </row>
    <row r="5478" spans="1:8">
      <c r="A5478" s="3" t="s">
        <v>5522</v>
      </c>
      <c r="B5478" s="1">
        <f t="shared" si="425"/>
        <v>5</v>
      </c>
      <c r="C5478" s="1">
        <f t="shared" si="426"/>
        <v>1344</v>
      </c>
      <c r="D5478" s="1">
        <f t="shared" si="427"/>
        <v>-1</v>
      </c>
      <c r="F5478" s="1">
        <f t="shared" si="428"/>
        <v>24856065.373349786</v>
      </c>
      <c r="H5478" s="5">
        <f t="shared" si="429"/>
        <v>0</v>
      </c>
    </row>
    <row r="5479" spans="1:8">
      <c r="A5479" s="3" t="s">
        <v>5523</v>
      </c>
      <c r="B5479" s="1">
        <f t="shared" si="425"/>
        <v>5</v>
      </c>
      <c r="C5479" s="1">
        <f t="shared" si="426"/>
        <v>1324</v>
      </c>
      <c r="D5479" s="1">
        <f t="shared" si="427"/>
        <v>-1</v>
      </c>
      <c r="F5479" s="1">
        <f t="shared" si="428"/>
        <v>24911546.32523457</v>
      </c>
      <c r="H5479" s="5">
        <f t="shared" si="429"/>
        <v>0</v>
      </c>
    </row>
    <row r="5480" spans="1:8">
      <c r="A5480" s="3" t="s">
        <v>5524</v>
      </c>
      <c r="B5480" s="1">
        <f t="shared" si="425"/>
        <v>5</v>
      </c>
      <c r="C5480" s="1">
        <f t="shared" si="426"/>
        <v>1304</v>
      </c>
      <c r="D5480" s="1">
        <f t="shared" si="427"/>
        <v>-1</v>
      </c>
      <c r="F5480" s="1">
        <f t="shared" si="428"/>
        <v>24967710.07911678</v>
      </c>
      <c r="H5480" s="5">
        <f t="shared" si="429"/>
        <v>0</v>
      </c>
    </row>
    <row r="5481" spans="1:8">
      <c r="A5481" s="3" t="s">
        <v>5525</v>
      </c>
      <c r="B5481" s="1">
        <f t="shared" si="425"/>
        <v>5</v>
      </c>
      <c r="C5481" s="1">
        <f t="shared" si="426"/>
        <v>1284</v>
      </c>
      <c r="D5481" s="1">
        <f t="shared" si="427"/>
        <v>-1</v>
      </c>
      <c r="F5481" s="1">
        <f t="shared" si="428"/>
        <v>25024575.706658106</v>
      </c>
      <c r="H5481" s="5">
        <f t="shared" si="429"/>
        <v>0</v>
      </c>
    </row>
    <row r="5482" spans="1:8">
      <c r="A5482" s="3" t="s">
        <v>5526</v>
      </c>
      <c r="B5482" s="1">
        <f t="shared" si="425"/>
        <v>5</v>
      </c>
      <c r="C5482" s="1">
        <f t="shared" si="426"/>
        <v>1264</v>
      </c>
      <c r="D5482" s="1">
        <f t="shared" si="427"/>
        <v>-1</v>
      </c>
      <c r="F5482" s="1">
        <f t="shared" si="428"/>
        <v>25082163.119562391</v>
      </c>
      <c r="H5482" s="5">
        <f t="shared" si="429"/>
        <v>0</v>
      </c>
    </row>
    <row r="5483" spans="1:8">
      <c r="A5483" s="3" t="s">
        <v>5527</v>
      </c>
      <c r="B5483" s="1">
        <f t="shared" si="425"/>
        <v>5</v>
      </c>
      <c r="C5483" s="1">
        <f t="shared" si="426"/>
        <v>1244</v>
      </c>
      <c r="D5483" s="1">
        <f t="shared" si="427"/>
        <v>-1</v>
      </c>
      <c r="F5483" s="1">
        <f t="shared" si="428"/>
        <v>25140493.120546006</v>
      </c>
      <c r="H5483" s="5">
        <f t="shared" si="429"/>
        <v>0</v>
      </c>
    </row>
    <row r="5484" spans="1:8">
      <c r="A5484" s="3" t="s">
        <v>5528</v>
      </c>
      <c r="B5484" s="1">
        <f t="shared" si="425"/>
        <v>5</v>
      </c>
      <c r="C5484" s="1">
        <f t="shared" si="426"/>
        <v>1224</v>
      </c>
      <c r="D5484" s="1">
        <f t="shared" si="427"/>
        <v>-1</v>
      </c>
      <c r="F5484" s="1">
        <f t="shared" si="428"/>
        <v>25199587.458275843</v>
      </c>
      <c r="H5484" s="5">
        <f t="shared" si="429"/>
        <v>0</v>
      </c>
    </row>
    <row r="5485" spans="1:8">
      <c r="A5485" s="3" t="s">
        <v>5529</v>
      </c>
      <c r="B5485" s="1">
        <f t="shared" si="425"/>
        <v>5</v>
      </c>
      <c r="C5485" s="1">
        <f t="shared" si="426"/>
        <v>1204</v>
      </c>
      <c r="D5485" s="1">
        <f t="shared" si="427"/>
        <v>-1</v>
      </c>
      <c r="F5485" s="1">
        <f t="shared" si="428"/>
        <v>25259468.886654463</v>
      </c>
      <c r="H5485" s="5">
        <f t="shared" si="429"/>
        <v>0</v>
      </c>
    </row>
    <row r="5486" spans="1:8">
      <c r="A5486" s="3" t="s">
        <v>5530</v>
      </c>
      <c r="B5486" s="1">
        <f t="shared" si="425"/>
        <v>5</v>
      </c>
      <c r="C5486" s="1">
        <f t="shared" si="426"/>
        <v>1184</v>
      </c>
      <c r="D5486" s="1">
        <f t="shared" si="427"/>
        <v>-1</v>
      </c>
      <c r="F5486" s="1">
        <f t="shared" si="428"/>
        <v>25320161.228874493</v>
      </c>
      <c r="H5486" s="5">
        <f t="shared" si="429"/>
        <v>0</v>
      </c>
    </row>
    <row r="5487" spans="1:8">
      <c r="A5487" s="3" t="s">
        <v>5531</v>
      </c>
      <c r="B5487" s="1">
        <f t="shared" si="425"/>
        <v>5</v>
      </c>
      <c r="C5487" s="1">
        <f t="shared" si="426"/>
        <v>1164</v>
      </c>
      <c r="D5487" s="1">
        <f t="shared" si="427"/>
        <v>-1</v>
      </c>
      <c r="F5487" s="1">
        <f t="shared" si="428"/>
        <v>25381689.446713932</v>
      </c>
      <c r="H5487" s="5">
        <f t="shared" si="429"/>
        <v>0</v>
      </c>
    </row>
    <row r="5488" spans="1:8">
      <c r="A5488" s="3" t="s">
        <v>5532</v>
      </c>
      <c r="B5488" s="1">
        <f t="shared" si="425"/>
        <v>5</v>
      </c>
      <c r="C5488" s="1">
        <f t="shared" si="426"/>
        <v>1144</v>
      </c>
      <c r="D5488" s="1">
        <f t="shared" si="427"/>
        <v>-1</v>
      </c>
      <c r="F5488" s="1">
        <f t="shared" si="428"/>
        <v>25444079.715599086</v>
      </c>
      <c r="H5488" s="5">
        <f t="shared" si="429"/>
        <v>0</v>
      </c>
    </row>
    <row r="5489" spans="1:8">
      <c r="A5489" s="3" t="s">
        <v>5533</v>
      </c>
      <c r="B5489" s="1">
        <f t="shared" si="425"/>
        <v>5</v>
      </c>
      <c r="C5489" s="1">
        <f t="shared" si="426"/>
        <v>1124</v>
      </c>
      <c r="D5489" s="1">
        <f t="shared" si="427"/>
        <v>-1</v>
      </c>
      <c r="F5489" s="1">
        <f t="shared" si="428"/>
        <v>25507359.506025337</v>
      </c>
      <c r="H5489" s="5">
        <f t="shared" si="429"/>
        <v>0</v>
      </c>
    </row>
    <row r="5490" spans="1:8">
      <c r="A5490" s="3" t="s">
        <v>5534</v>
      </c>
      <c r="B5490" s="1">
        <f t="shared" si="425"/>
        <v>5</v>
      </c>
      <c r="C5490" s="1">
        <f t="shared" si="426"/>
        <v>1104</v>
      </c>
      <c r="D5490" s="1">
        <f t="shared" si="427"/>
        <v>-1</v>
      </c>
      <c r="F5490" s="1">
        <f t="shared" si="428"/>
        <v>25571557.671997838</v>
      </c>
      <c r="H5490" s="5">
        <f t="shared" si="429"/>
        <v>0</v>
      </c>
    </row>
    <row r="5491" spans="1:8">
      <c r="A5491" s="3" t="s">
        <v>5535</v>
      </c>
      <c r="B5491" s="1">
        <f t="shared" si="425"/>
        <v>5</v>
      </c>
      <c r="C5491" s="1">
        <f t="shared" si="426"/>
        <v>1084</v>
      </c>
      <c r="D5491" s="1">
        <f t="shared" si="427"/>
        <v>-1</v>
      </c>
      <c r="F5491" s="1">
        <f t="shared" si="428"/>
        <v>25636704.547236685</v>
      </c>
      <c r="H5491" s="5">
        <f t="shared" si="429"/>
        <v>0</v>
      </c>
    </row>
    <row r="5492" spans="1:8">
      <c r="A5492" s="3" t="s">
        <v>5536</v>
      </c>
      <c r="B5492" s="1">
        <f t="shared" si="425"/>
        <v>5</v>
      </c>
      <c r="C5492" s="1">
        <f t="shared" si="426"/>
        <v>1064</v>
      </c>
      <c r="D5492" s="1">
        <f t="shared" si="427"/>
        <v>-1</v>
      </c>
      <c r="F5492" s="1">
        <f t="shared" si="428"/>
        <v>25702832.049985122</v>
      </c>
      <c r="H5492" s="5">
        <f t="shared" si="429"/>
        <v>0</v>
      </c>
    </row>
    <row r="5493" spans="1:8">
      <c r="A5493" s="3" t="s">
        <v>5537</v>
      </c>
      <c r="B5493" s="1">
        <f t="shared" si="425"/>
        <v>5</v>
      </c>
      <c r="C5493" s="1">
        <f t="shared" si="426"/>
        <v>1044</v>
      </c>
      <c r="D5493" s="1">
        <f t="shared" si="427"/>
        <v>-1</v>
      </c>
      <c r="F5493" s="1">
        <f t="shared" si="428"/>
        <v>25769973.797367893</v>
      </c>
      <c r="H5493" s="5">
        <f t="shared" si="429"/>
        <v>0</v>
      </c>
    </row>
    <row r="5494" spans="1:8">
      <c r="A5494" s="3" t="s">
        <v>5538</v>
      </c>
      <c r="B5494" s="1">
        <f t="shared" si="425"/>
        <v>5</v>
      </c>
      <c r="C5494" s="1">
        <f t="shared" si="426"/>
        <v>1024</v>
      </c>
      <c r="D5494" s="1">
        <f t="shared" si="427"/>
        <v>-1</v>
      </c>
      <c r="F5494" s="1">
        <f t="shared" si="428"/>
        <v>25838165.230371032</v>
      </c>
      <c r="H5494" s="5">
        <f t="shared" si="429"/>
        <v>0</v>
      </c>
    </row>
    <row r="5495" spans="1:8">
      <c r="A5495" s="3" t="s">
        <v>5539</v>
      </c>
      <c r="B5495" s="1">
        <f t="shared" si="425"/>
        <v>5</v>
      </c>
      <c r="C5495" s="1">
        <f t="shared" si="426"/>
        <v>1004</v>
      </c>
      <c r="D5495" s="1">
        <f t="shared" si="427"/>
        <v>-1</v>
      </c>
      <c r="F5495" s="1">
        <f t="shared" si="428"/>
        <v>25907443.750658363</v>
      </c>
      <c r="H5495" s="5">
        <f t="shared" si="429"/>
        <v>0</v>
      </c>
    </row>
    <row r="5496" spans="1:8">
      <c r="A5496" s="3" t="s">
        <v>5540</v>
      </c>
      <c r="B5496" s="1">
        <f t="shared" si="425"/>
        <v>4</v>
      </c>
      <c r="C5496" s="1">
        <f t="shared" si="426"/>
        <v>984</v>
      </c>
      <c r="D5496" s="1">
        <f t="shared" si="427"/>
        <v>-1</v>
      </c>
      <c r="F5496" s="1">
        <f t="shared" si="428"/>
        <v>25977848.870605983</v>
      </c>
      <c r="H5496" s="5">
        <f t="shared" si="429"/>
        <v>0</v>
      </c>
    </row>
    <row r="5497" spans="1:8">
      <c r="A5497" s="3" t="s">
        <v>5541</v>
      </c>
      <c r="B5497" s="1">
        <f t="shared" si="425"/>
        <v>4</v>
      </c>
      <c r="C5497" s="1">
        <f t="shared" si="426"/>
        <v>964</v>
      </c>
      <c r="D5497" s="1">
        <f t="shared" si="427"/>
        <v>-1</v>
      </c>
      <c r="F5497" s="1">
        <f t="shared" si="428"/>
        <v>26049422.378128938</v>
      </c>
      <c r="H5497" s="5">
        <f t="shared" si="429"/>
        <v>0</v>
      </c>
    </row>
    <row r="5498" spans="1:8">
      <c r="A5498" s="3" t="s">
        <v>5542</v>
      </c>
      <c r="B5498" s="1">
        <f t="shared" si="425"/>
        <v>4</v>
      </c>
      <c r="C5498" s="1">
        <f t="shared" si="426"/>
        <v>944</v>
      </c>
      <c r="D5498" s="1">
        <f t="shared" si="427"/>
        <v>-1</v>
      </c>
      <c r="F5498" s="1">
        <f t="shared" si="428"/>
        <v>26122208.518098738</v>
      </c>
      <c r="H5498" s="5">
        <f t="shared" si="429"/>
        <v>0</v>
      </c>
    </row>
    <row r="5499" spans="1:8">
      <c r="A5499" s="6" t="s">
        <v>5543</v>
      </c>
      <c r="B5499" s="1">
        <f t="shared" si="425"/>
        <v>4</v>
      </c>
      <c r="C5499" s="1">
        <f t="shared" si="426"/>
        <v>924</v>
      </c>
      <c r="D5499" s="1">
        <f t="shared" si="427"/>
        <v>-1</v>
      </c>
      <c r="F5499" s="1">
        <f t="shared" si="428"/>
        <v>26196254.192411963</v>
      </c>
      <c r="H5499" s="5">
        <f t="shared" si="429"/>
        <v>0</v>
      </c>
    </row>
    <row r="5500" spans="1:8">
      <c r="A5500" s="6" t="s">
        <v>5544</v>
      </c>
      <c r="B5500" s="1">
        <f t="shared" si="425"/>
        <v>4</v>
      </c>
      <c r="C5500" s="1">
        <f t="shared" si="426"/>
        <v>904</v>
      </c>
      <c r="D5500" s="1">
        <f t="shared" si="427"/>
        <v>-1</v>
      </c>
      <c r="F5500" s="1">
        <f t="shared" si="428"/>
        <v>26271609.181076869</v>
      </c>
      <c r="H5500" s="5">
        <f t="shared" si="429"/>
        <v>0</v>
      </c>
    </row>
    <row r="5501" spans="1:8">
      <c r="A5501" s="6" t="s">
        <v>5545</v>
      </c>
      <c r="B5501" s="1">
        <f t="shared" si="425"/>
        <v>4</v>
      </c>
      <c r="C5501" s="1">
        <f t="shared" si="426"/>
        <v>884</v>
      </c>
      <c r="D5501" s="1">
        <f t="shared" si="427"/>
        <v>-1</v>
      </c>
      <c r="F5501" s="1">
        <f t="shared" si="428"/>
        <v>26348326.387044866</v>
      </c>
      <c r="H5501" s="5">
        <f t="shared" si="429"/>
        <v>0</v>
      </c>
    </row>
    <row r="5502" spans="1:8">
      <c r="A5502" s="6" t="s">
        <v>5546</v>
      </c>
      <c r="B5502" s="1">
        <f t="shared" si="425"/>
        <v>4</v>
      </c>
      <c r="C5502" s="1">
        <f t="shared" si="426"/>
        <v>864</v>
      </c>
      <c r="D5502" s="1">
        <f t="shared" si="427"/>
        <v>-1</v>
      </c>
      <c r="F5502" s="1">
        <f t="shared" si="428"/>
        <v>26426462.107937619</v>
      </c>
      <c r="H5502" s="5">
        <f t="shared" si="429"/>
        <v>0</v>
      </c>
    </row>
    <row r="5503" spans="1:8">
      <c r="A5503" s="6" t="s">
        <v>5547</v>
      </c>
      <c r="B5503" s="1">
        <f t="shared" si="425"/>
        <v>4</v>
      </c>
      <c r="C5503" s="1">
        <f t="shared" si="426"/>
        <v>844</v>
      </c>
      <c r="D5503" s="1">
        <f t="shared" si="427"/>
        <v>-1</v>
      </c>
      <c r="F5503" s="1">
        <f t="shared" si="428"/>
        <v>26506076.338322535</v>
      </c>
      <c r="H5503" s="5">
        <f t="shared" si="429"/>
        <v>0</v>
      </c>
    </row>
    <row r="5504" spans="1:8">
      <c r="A5504" s="6" t="s">
        <v>5548</v>
      </c>
      <c r="B5504" s="1">
        <f t="shared" si="425"/>
        <v>4</v>
      </c>
      <c r="C5504" s="1">
        <f t="shared" si="426"/>
        <v>824</v>
      </c>
      <c r="D5504" s="1">
        <f t="shared" si="427"/>
        <v>-1</v>
      </c>
      <c r="F5504" s="1">
        <f t="shared" si="428"/>
        <v>26587233.106784284</v>
      </c>
      <c r="H5504" s="5">
        <f t="shared" si="429"/>
        <v>0</v>
      </c>
    </row>
    <row r="5505" spans="1:8">
      <c r="A5505" s="6" t="s">
        <v>5549</v>
      </c>
      <c r="B5505" s="1">
        <f t="shared" si="425"/>
        <v>4</v>
      </c>
      <c r="C5505" s="1">
        <f t="shared" si="426"/>
        <v>804</v>
      </c>
      <c r="D5505" s="1">
        <f t="shared" si="427"/>
        <v>-1</v>
      </c>
      <c r="F5505" s="1">
        <f t="shared" si="428"/>
        <v>26670000.852749825</v>
      </c>
      <c r="H5505" s="5">
        <f t="shared" si="429"/>
        <v>0</v>
      </c>
    </row>
    <row r="5506" spans="1:8">
      <c r="A5506" s="6" t="s">
        <v>5550</v>
      </c>
      <c r="B5506" s="1">
        <f t="shared" si="425"/>
        <v>4</v>
      </c>
      <c r="C5506" s="1">
        <f t="shared" si="426"/>
        <v>784</v>
      </c>
      <c r="D5506" s="1">
        <f t="shared" si="427"/>
        <v>-1</v>
      </c>
      <c r="F5506" s="1">
        <f t="shared" si="428"/>
        <v>26754452.848872639</v>
      </c>
      <c r="H5506" s="5">
        <f t="shared" si="429"/>
        <v>0</v>
      </c>
    </row>
    <row r="5507" spans="1:8">
      <c r="A5507" s="6" t="s">
        <v>5551</v>
      </c>
      <c r="B5507" s="1">
        <f t="shared" si="425"/>
        <v>4</v>
      </c>
      <c r="C5507" s="1">
        <f t="shared" si="426"/>
        <v>764</v>
      </c>
      <c r="D5507" s="1">
        <f t="shared" si="427"/>
        <v>-1</v>
      </c>
      <c r="F5507" s="1">
        <f t="shared" si="428"/>
        <v>26840667.67580191</v>
      </c>
      <c r="H5507" s="5">
        <f t="shared" si="429"/>
        <v>0</v>
      </c>
    </row>
    <row r="5508" spans="1:8">
      <c r="A5508" s="6" t="s">
        <v>5552</v>
      </c>
      <c r="B5508" s="1">
        <f t="shared" ref="B5508:B5571" si="430">IF(ISERROR(SEARCH(" ",A5508)), 0, SEARCH(" ",A5508))</f>
        <v>4</v>
      </c>
      <c r="C5508" s="1">
        <f t="shared" ref="C5508:C5571" si="431">IF(0=B5508,-1,LEFT(A5508,B5508-1)+0)</f>
        <v>744</v>
      </c>
      <c r="D5508" s="1">
        <f t="shared" ref="D5508:D5571" si="432">IF(B5508=0,-1,RIGHT(A5508,LEN(A5508)-B5508)+0)</f>
        <v>-1</v>
      </c>
      <c r="F5508" s="1">
        <f t="shared" ref="F5508:F5571" si="433">IF(C5508&lt;0,443300000,44330*(1-POWER(C5508/$A$1,1/5.255))*1000)</f>
        <v>26928729.757392403</v>
      </c>
      <c r="H5508" s="5">
        <f t="shared" ref="H5508:H5571" si="434">IF(D5508&gt;0,ABS((F5508-D5508)/D5508),0)</f>
        <v>0</v>
      </c>
    </row>
    <row r="5509" spans="1:8">
      <c r="A5509" s="6" t="s">
        <v>5553</v>
      </c>
      <c r="B5509" s="1">
        <f t="shared" si="430"/>
        <v>4</v>
      </c>
      <c r="C5509" s="1">
        <f t="shared" si="431"/>
        <v>724</v>
      </c>
      <c r="D5509" s="1">
        <f t="shared" si="432"/>
        <v>-1</v>
      </c>
      <c r="F5509" s="1">
        <f t="shared" si="433"/>
        <v>27018729.965902731</v>
      </c>
      <c r="H5509" s="5">
        <f t="shared" si="434"/>
        <v>0</v>
      </c>
    </row>
    <row r="5510" spans="1:8">
      <c r="A5510" s="6" t="s">
        <v>5554</v>
      </c>
      <c r="B5510" s="1">
        <f t="shared" si="430"/>
        <v>4</v>
      </c>
      <c r="C5510" s="1">
        <f t="shared" si="431"/>
        <v>704</v>
      </c>
      <c r="D5510" s="1">
        <f t="shared" si="432"/>
        <v>-1</v>
      </c>
      <c r="F5510" s="1">
        <f t="shared" si="433"/>
        <v>27110766.308546927</v>
      </c>
      <c r="H5510" s="5">
        <f t="shared" si="434"/>
        <v>0</v>
      </c>
    </row>
    <row r="5511" spans="1:8">
      <c r="A5511" s="6" t="s">
        <v>5555</v>
      </c>
      <c r="B5511" s="1">
        <f t="shared" si="430"/>
        <v>4</v>
      </c>
      <c r="C5511" s="1">
        <f t="shared" si="431"/>
        <v>684</v>
      </c>
      <c r="D5511" s="1">
        <f t="shared" si="432"/>
        <v>-1</v>
      </c>
      <c r="F5511" s="1">
        <f t="shared" si="433"/>
        <v>27204944.708989888</v>
      </c>
      <c r="H5511" s="5">
        <f t="shared" si="434"/>
        <v>0</v>
      </c>
    </row>
    <row r="5512" spans="1:8">
      <c r="A5512" s="6" t="s">
        <v>5556</v>
      </c>
      <c r="B5512" s="1">
        <f t="shared" si="430"/>
        <v>4</v>
      </c>
      <c r="C5512" s="1">
        <f t="shared" si="431"/>
        <v>664</v>
      </c>
      <c r="D5512" s="1">
        <f t="shared" si="432"/>
        <v>-1</v>
      </c>
      <c r="F5512" s="1">
        <f t="shared" si="433"/>
        <v>27301379.900117237</v>
      </c>
      <c r="H5512" s="5">
        <f t="shared" si="434"/>
        <v>0</v>
      </c>
    </row>
    <row r="5513" spans="1:8">
      <c r="A5513" s="6" t="s">
        <v>5557</v>
      </c>
      <c r="B5513" s="1">
        <f t="shared" si="430"/>
        <v>4</v>
      </c>
      <c r="C5513" s="1">
        <f t="shared" si="431"/>
        <v>644</v>
      </c>
      <c r="D5513" s="1">
        <f t="shared" si="432"/>
        <v>-1</v>
      </c>
      <c r="F5513" s="1">
        <f t="shared" si="433"/>
        <v>27400196.447803497</v>
      </c>
      <c r="H5513" s="5">
        <f t="shared" si="434"/>
        <v>0</v>
      </c>
    </row>
    <row r="5514" spans="1:8">
      <c r="A5514" s="6" t="s">
        <v>5558</v>
      </c>
      <c r="B5514" s="1">
        <f t="shared" si="430"/>
        <v>4</v>
      </c>
      <c r="C5514" s="1">
        <f t="shared" si="431"/>
        <v>624</v>
      </c>
      <c r="D5514" s="1">
        <f t="shared" si="432"/>
        <v>-1</v>
      </c>
      <c r="F5514" s="1">
        <f t="shared" si="433"/>
        <v>27501529.929629751</v>
      </c>
      <c r="H5514" s="5">
        <f t="shared" si="434"/>
        <v>0</v>
      </c>
    </row>
    <row r="5515" spans="1:8">
      <c r="A5515" s="6" t="s">
        <v>5559</v>
      </c>
      <c r="B5515" s="1">
        <f t="shared" si="430"/>
        <v>4</v>
      </c>
      <c r="C5515" s="1">
        <f t="shared" si="431"/>
        <v>604</v>
      </c>
      <c r="D5515" s="1">
        <f t="shared" si="432"/>
        <v>-1</v>
      </c>
      <c r="F5515" s="1">
        <f t="shared" si="433"/>
        <v>27605528.297801916</v>
      </c>
      <c r="H5515" s="5">
        <f t="shared" si="434"/>
        <v>0</v>
      </c>
    </row>
    <row r="5516" spans="1:8">
      <c r="A5516" s="6" t="s">
        <v>5560</v>
      </c>
      <c r="B5516" s="1">
        <f t="shared" si="430"/>
        <v>4</v>
      </c>
      <c r="C5516" s="1">
        <f t="shared" si="431"/>
        <v>584</v>
      </c>
      <c r="D5516" s="1">
        <f t="shared" si="432"/>
        <v>-1</v>
      </c>
      <c r="F5516" s="1">
        <f t="shared" si="433"/>
        <v>27712353.462211844</v>
      </c>
      <c r="H5516" s="5">
        <f t="shared" si="434"/>
        <v>0</v>
      </c>
    </row>
    <row r="5517" spans="1:8">
      <c r="A5517" s="6" t="s">
        <v>5561</v>
      </c>
      <c r="B5517" s="1">
        <f t="shared" si="430"/>
        <v>4</v>
      </c>
      <c r="C5517" s="1">
        <f t="shared" si="431"/>
        <v>564</v>
      </c>
      <c r="D5517" s="1">
        <f t="shared" si="432"/>
        <v>-1</v>
      </c>
      <c r="F5517" s="1">
        <f t="shared" si="433"/>
        <v>27822183.138090041</v>
      </c>
      <c r="H5517" s="5">
        <f t="shared" si="434"/>
        <v>0</v>
      </c>
    </row>
    <row r="5518" spans="1:8">
      <c r="A5518" s="6" t="s">
        <v>5562</v>
      </c>
      <c r="B5518" s="1">
        <f t="shared" si="430"/>
        <v>4</v>
      </c>
      <c r="C5518" s="1">
        <f t="shared" si="431"/>
        <v>544</v>
      </c>
      <c r="D5518" s="1">
        <f t="shared" si="432"/>
        <v>-1</v>
      </c>
      <c r="F5518" s="1">
        <f t="shared" si="433"/>
        <v>27935213.013598625</v>
      </c>
      <c r="H5518" s="5">
        <f t="shared" si="434"/>
        <v>0</v>
      </c>
    </row>
    <row r="5519" spans="1:8">
      <c r="A5519" s="6" t="s">
        <v>5563</v>
      </c>
      <c r="B5519" s="1">
        <f t="shared" si="430"/>
        <v>4</v>
      </c>
      <c r="C5519" s="1">
        <f t="shared" si="431"/>
        <v>524</v>
      </c>
      <c r="D5519" s="1">
        <f t="shared" si="432"/>
        <v>-1</v>
      </c>
      <c r="F5519" s="1">
        <f t="shared" si="433"/>
        <v>28051659.30679303</v>
      </c>
      <c r="H5519" s="5">
        <f t="shared" si="434"/>
        <v>0</v>
      </c>
    </row>
    <row r="5520" spans="1:8">
      <c r="A5520" s="6" t="s">
        <v>5564</v>
      </c>
      <c r="B5520" s="1">
        <f t="shared" si="430"/>
        <v>4</v>
      </c>
      <c r="C5520" s="1">
        <f t="shared" si="431"/>
        <v>504</v>
      </c>
      <c r="D5520" s="1">
        <f t="shared" si="432"/>
        <v>-1</v>
      </c>
      <c r="F5520" s="1">
        <f t="shared" si="433"/>
        <v>28171761.799728069</v>
      </c>
      <c r="H5520" s="5">
        <f t="shared" si="434"/>
        <v>0</v>
      </c>
    </row>
    <row r="5521" spans="1:8">
      <c r="A5521" s="6" t="s">
        <v>27</v>
      </c>
      <c r="B5521" s="1">
        <f t="shared" si="430"/>
        <v>4</v>
      </c>
      <c r="C5521" s="1">
        <f t="shared" si="431"/>
        <v>484</v>
      </c>
      <c r="D5521" s="1">
        <f t="shared" si="432"/>
        <v>-1</v>
      </c>
      <c r="F5521" s="1">
        <f t="shared" si="433"/>
        <v>28295787.461618021</v>
      </c>
      <c r="H5521" s="5">
        <f t="shared" si="434"/>
        <v>0</v>
      </c>
    </row>
    <row r="5522" spans="1:8">
      <c r="A5522" s="6" t="s">
        <v>29</v>
      </c>
      <c r="B5522" s="1">
        <f t="shared" si="430"/>
        <v>4</v>
      </c>
      <c r="C5522" s="1">
        <f t="shared" si="431"/>
        <v>464</v>
      </c>
      <c r="D5522" s="1">
        <f t="shared" si="432"/>
        <v>-1</v>
      </c>
      <c r="F5522" s="1">
        <f t="shared" si="433"/>
        <v>28424034.805024806</v>
      </c>
      <c r="H5522" s="5">
        <f t="shared" si="434"/>
        <v>0</v>
      </c>
    </row>
    <row r="5523" spans="1:8">
      <c r="A5523" s="6" t="s">
        <v>31</v>
      </c>
      <c r="B5523" s="1">
        <f t="shared" si="430"/>
        <v>4</v>
      </c>
      <c r="C5523" s="1">
        <f t="shared" si="431"/>
        <v>444</v>
      </c>
      <c r="D5523" s="1">
        <f t="shared" si="432"/>
        <v>-1</v>
      </c>
      <c r="F5523" s="1">
        <f t="shared" si="433"/>
        <v>28556839.162115067</v>
      </c>
      <c r="H5523" s="5">
        <f t="shared" si="434"/>
        <v>0</v>
      </c>
    </row>
    <row r="5524" spans="1:8">
      <c r="A5524" s="6" t="s">
        <v>33</v>
      </c>
      <c r="B5524" s="1">
        <f t="shared" si="430"/>
        <v>4</v>
      </c>
      <c r="C5524" s="1">
        <f t="shared" si="431"/>
        <v>424</v>
      </c>
      <c r="D5524" s="1">
        <f t="shared" si="432"/>
        <v>-1</v>
      </c>
      <c r="F5524" s="1">
        <f t="shared" si="433"/>
        <v>28694579.12654902</v>
      </c>
      <c r="H5524" s="5">
        <f t="shared" si="434"/>
        <v>0</v>
      </c>
    </row>
    <row r="5525" spans="1:8">
      <c r="A5525" s="6" t="s">
        <v>35</v>
      </c>
      <c r="B5525" s="1">
        <f t="shared" si="430"/>
        <v>4</v>
      </c>
      <c r="C5525" s="1">
        <f t="shared" si="431"/>
        <v>404</v>
      </c>
      <c r="D5525" s="1">
        <f t="shared" si="432"/>
        <v>-1</v>
      </c>
      <c r="F5525" s="1">
        <f t="shared" si="433"/>
        <v>28837684.487102643</v>
      </c>
      <c r="H5525" s="5">
        <f t="shared" si="434"/>
        <v>0</v>
      </c>
    </row>
    <row r="5526" spans="1:8">
      <c r="A5526" s="6" t="s">
        <v>37</v>
      </c>
      <c r="B5526" s="1">
        <f t="shared" si="430"/>
        <v>4</v>
      </c>
      <c r="C5526" s="1">
        <f t="shared" si="431"/>
        <v>384</v>
      </c>
      <c r="D5526" s="1">
        <f t="shared" si="432"/>
        <v>-1</v>
      </c>
      <c r="F5526" s="1">
        <f t="shared" si="433"/>
        <v>28986646.091497514</v>
      </c>
      <c r="H5526" s="5">
        <f t="shared" si="434"/>
        <v>0</v>
      </c>
    </row>
    <row r="5527" spans="1:8">
      <c r="A5527" s="6" t="s">
        <v>39</v>
      </c>
      <c r="B5527" s="1">
        <f t="shared" si="430"/>
        <v>4</v>
      </c>
      <c r="C5527" s="1">
        <f t="shared" si="431"/>
        <v>364</v>
      </c>
      <c r="D5527" s="1">
        <f t="shared" si="432"/>
        <v>-1</v>
      </c>
      <c r="F5527" s="1">
        <f t="shared" si="433"/>
        <v>29142028.238075461</v>
      </c>
      <c r="H5527" s="5">
        <f t="shared" si="434"/>
        <v>0</v>
      </c>
    </row>
    <row r="5528" spans="1:8">
      <c r="A5528" s="6" t="s">
        <v>41</v>
      </c>
      <c r="B5528" s="1">
        <f t="shared" si="430"/>
        <v>4</v>
      </c>
      <c r="C5528" s="1">
        <f t="shared" si="431"/>
        <v>344</v>
      </c>
      <c r="D5528" s="1">
        <f t="shared" si="432"/>
        <v>-1</v>
      </c>
      <c r="F5528" s="1">
        <f t="shared" si="433"/>
        <v>29304484.422129303</v>
      </c>
      <c r="H5528" s="5">
        <f t="shared" si="434"/>
        <v>0</v>
      </c>
    </row>
    <row r="5529" spans="1:8">
      <c r="A5529" s="6" t="s">
        <v>43</v>
      </c>
      <c r="B5529" s="1">
        <f t="shared" si="430"/>
        <v>4</v>
      </c>
      <c r="C5529" s="1">
        <f t="shared" si="431"/>
        <v>324</v>
      </c>
      <c r="D5529" s="1">
        <f t="shared" si="432"/>
        <v>-1</v>
      </c>
      <c r="F5529" s="1">
        <f t="shared" si="433"/>
        <v>29474777.599713027</v>
      </c>
      <c r="H5529" s="5">
        <f t="shared" si="434"/>
        <v>0</v>
      </c>
    </row>
    <row r="5530" spans="1:8">
      <c r="A5530" s="3" t="s">
        <v>45</v>
      </c>
      <c r="B5530" s="1">
        <f t="shared" si="430"/>
        <v>4</v>
      </c>
      <c r="C5530" s="1">
        <f t="shared" si="431"/>
        <v>304</v>
      </c>
      <c r="D5530" s="1">
        <f t="shared" si="432"/>
        <v>-1</v>
      </c>
      <c r="F5530" s="1">
        <f t="shared" si="433"/>
        <v>29653806.634378385</v>
      </c>
      <c r="H5530" s="5">
        <f t="shared" si="434"/>
        <v>0</v>
      </c>
    </row>
    <row r="5531" spans="1:8">
      <c r="A5531" s="3" t="s">
        <v>47</v>
      </c>
      <c r="B5531" s="1">
        <f t="shared" si="430"/>
        <v>4</v>
      </c>
      <c r="C5531" s="1">
        <f t="shared" si="431"/>
        <v>284</v>
      </c>
      <c r="D5531" s="1">
        <f t="shared" si="432"/>
        <v>-1</v>
      </c>
      <c r="F5531" s="1">
        <f t="shared" si="433"/>
        <v>29842641.36107536</v>
      </c>
      <c r="H5531" s="5">
        <f t="shared" si="434"/>
        <v>0</v>
      </c>
    </row>
    <row r="5532" spans="1:8">
      <c r="A5532" s="3" t="s">
        <v>49</v>
      </c>
      <c r="B5532" s="1">
        <f t="shared" si="430"/>
        <v>4</v>
      </c>
      <c r="C5532" s="1">
        <f t="shared" si="431"/>
        <v>264</v>
      </c>
      <c r="D5532" s="1">
        <f t="shared" si="432"/>
        <v>-1</v>
      </c>
      <c r="F5532" s="1">
        <f t="shared" si="433"/>
        <v>30042569.907065243</v>
      </c>
      <c r="H5532" s="5">
        <f t="shared" si="434"/>
        <v>0</v>
      </c>
    </row>
    <row r="5533" spans="1:8">
      <c r="A5533" s="3" t="s">
        <v>51</v>
      </c>
      <c r="B5533" s="1">
        <f t="shared" si="430"/>
        <v>4</v>
      </c>
      <c r="C5533" s="1">
        <f t="shared" si="431"/>
        <v>244</v>
      </c>
      <c r="D5533" s="1">
        <f t="shared" si="432"/>
        <v>-1</v>
      </c>
      <c r="F5533" s="1">
        <f t="shared" si="433"/>
        <v>30255163.85425235</v>
      </c>
      <c r="H5533" s="5">
        <f t="shared" si="434"/>
        <v>0</v>
      </c>
    </row>
    <row r="5534" spans="1:8">
      <c r="A5534" s="3" t="s">
        <v>53</v>
      </c>
      <c r="B5534" s="1">
        <f t="shared" si="430"/>
        <v>4</v>
      </c>
      <c r="C5534" s="1">
        <f t="shared" si="431"/>
        <v>224</v>
      </c>
      <c r="D5534" s="1">
        <f t="shared" si="432"/>
        <v>-1</v>
      </c>
      <c r="F5534" s="1">
        <f t="shared" si="433"/>
        <v>30482370.065663185</v>
      </c>
      <c r="H5534" s="5">
        <f t="shared" si="434"/>
        <v>0</v>
      </c>
    </row>
    <row r="5535" spans="1:8">
      <c r="A5535" s="3" t="s">
        <v>55</v>
      </c>
      <c r="B5535" s="1">
        <f t="shared" si="430"/>
        <v>4</v>
      </c>
      <c r="C5535" s="1">
        <f t="shared" si="431"/>
        <v>204</v>
      </c>
      <c r="D5535" s="1">
        <f t="shared" si="432"/>
        <v>-1</v>
      </c>
      <c r="F5535" s="1">
        <f t="shared" si="433"/>
        <v>30726643.593202814</v>
      </c>
      <c r="H5535" s="5">
        <f t="shared" si="434"/>
        <v>0</v>
      </c>
    </row>
    <row r="5536" spans="1:8">
      <c r="A5536" s="3" t="s">
        <v>57</v>
      </c>
      <c r="B5536" s="1">
        <f t="shared" si="430"/>
        <v>4</v>
      </c>
      <c r="C5536" s="1">
        <f t="shared" si="431"/>
        <v>184</v>
      </c>
      <c r="D5536" s="1">
        <f t="shared" si="432"/>
        <v>-1</v>
      </c>
      <c r="F5536" s="1">
        <f t="shared" si="433"/>
        <v>30991146.168823518</v>
      </c>
      <c r="H5536" s="5">
        <f t="shared" si="434"/>
        <v>0</v>
      </c>
    </row>
    <row r="5537" spans="1:8">
      <c r="A5537" s="3" t="s">
        <v>59</v>
      </c>
      <c r="B5537" s="1">
        <f t="shared" si="430"/>
        <v>4</v>
      </c>
      <c r="C5537" s="1">
        <f t="shared" si="431"/>
        <v>164</v>
      </c>
      <c r="D5537" s="1">
        <f t="shared" si="432"/>
        <v>-1</v>
      </c>
      <c r="F5537" s="1">
        <f t="shared" si="433"/>
        <v>31280053.894548569</v>
      </c>
      <c r="H5537" s="5">
        <f t="shared" si="434"/>
        <v>0</v>
      </c>
    </row>
    <row r="5538" spans="1:8">
      <c r="A5538" s="3" t="s">
        <v>61</v>
      </c>
      <c r="B5538" s="1">
        <f t="shared" si="430"/>
        <v>4</v>
      </c>
      <c r="C5538" s="1">
        <f t="shared" si="431"/>
        <v>144</v>
      </c>
      <c r="D5538" s="1">
        <f t="shared" si="432"/>
        <v>-1</v>
      </c>
      <c r="F5538" s="1">
        <f t="shared" si="433"/>
        <v>31599056.202675439</v>
      </c>
      <c r="H5538" s="5">
        <f t="shared" si="434"/>
        <v>0</v>
      </c>
    </row>
    <row r="5539" spans="1:8">
      <c r="A5539" s="3" t="s">
        <v>63</v>
      </c>
      <c r="B5539" s="1">
        <f t="shared" si="430"/>
        <v>4</v>
      </c>
      <c r="C5539" s="1">
        <f t="shared" si="431"/>
        <v>124</v>
      </c>
      <c r="D5539" s="1">
        <f t="shared" si="432"/>
        <v>-1</v>
      </c>
      <c r="F5539" s="1">
        <f t="shared" si="433"/>
        <v>31956211.378092367</v>
      </c>
      <c r="H5539" s="5">
        <f t="shared" si="434"/>
        <v>0</v>
      </c>
    </row>
    <row r="5540" spans="1:8">
      <c r="A5540" s="3" t="s">
        <v>65</v>
      </c>
      <c r="B5540" s="1">
        <f t="shared" si="430"/>
        <v>4</v>
      </c>
      <c r="C5540" s="1">
        <f t="shared" si="431"/>
        <v>104</v>
      </c>
      <c r="D5540" s="1">
        <f t="shared" si="432"/>
        <v>-1</v>
      </c>
      <c r="F5540" s="1">
        <f t="shared" si="433"/>
        <v>32363521.198297489</v>
      </c>
      <c r="H5540" s="5">
        <f t="shared" si="434"/>
        <v>0</v>
      </c>
    </row>
    <row r="5541" spans="1:8">
      <c r="A5541" s="3" t="s">
        <v>67</v>
      </c>
      <c r="B5541" s="1">
        <f t="shared" si="430"/>
        <v>3</v>
      </c>
      <c r="C5541" s="1">
        <f t="shared" si="431"/>
        <v>84</v>
      </c>
      <c r="D5541" s="1">
        <f t="shared" si="432"/>
        <v>-1</v>
      </c>
      <c r="F5541" s="1">
        <f t="shared" si="433"/>
        <v>32840113.273050521</v>
      </c>
      <c r="H5541" s="5">
        <f t="shared" si="434"/>
        <v>0</v>
      </c>
    </row>
    <row r="5542" spans="1:8">
      <c r="A5542" s="3" t="s">
        <v>69</v>
      </c>
      <c r="B5542" s="1">
        <f t="shared" si="430"/>
        <v>3</v>
      </c>
      <c r="C5542" s="1">
        <f t="shared" si="431"/>
        <v>64</v>
      </c>
      <c r="D5542" s="1">
        <f t="shared" si="432"/>
        <v>-1</v>
      </c>
      <c r="F5542" s="1">
        <f t="shared" si="433"/>
        <v>33419565.56803178</v>
      </c>
      <c r="H5542" s="5">
        <f t="shared" si="434"/>
        <v>0</v>
      </c>
    </row>
    <row r="5543" spans="1:8">
      <c r="A5543" s="3" t="s">
        <v>71</v>
      </c>
      <c r="B5543" s="1">
        <f t="shared" si="430"/>
        <v>3</v>
      </c>
      <c r="C5543" s="1">
        <f t="shared" si="431"/>
        <v>44</v>
      </c>
      <c r="D5543" s="1">
        <f t="shared" si="432"/>
        <v>-1</v>
      </c>
      <c r="F5543" s="1">
        <f t="shared" si="433"/>
        <v>34170417.541049302</v>
      </c>
      <c r="H5543" s="5">
        <f t="shared" si="434"/>
        <v>0</v>
      </c>
    </row>
    <row r="5544" spans="1:8">
      <c r="A5544" s="6">
        <v>40932</v>
      </c>
      <c r="B5544" s="1">
        <f t="shared" si="430"/>
        <v>0</v>
      </c>
      <c r="C5544" s="1">
        <f t="shared" si="431"/>
        <v>-1</v>
      </c>
      <c r="D5544" s="1">
        <f t="shared" si="432"/>
        <v>-1</v>
      </c>
      <c r="F5544" s="1">
        <f t="shared" si="433"/>
        <v>443300000</v>
      </c>
      <c r="H5544" s="5">
        <f t="shared" si="434"/>
        <v>0</v>
      </c>
    </row>
    <row r="5545" spans="1:8">
      <c r="A5545" s="6">
        <v>40912</v>
      </c>
      <c r="B5545" s="1">
        <f t="shared" si="430"/>
        <v>0</v>
      </c>
      <c r="C5545" s="1">
        <f t="shared" si="431"/>
        <v>-1</v>
      </c>
      <c r="D5545" s="1">
        <f t="shared" si="432"/>
        <v>-1</v>
      </c>
      <c r="F5545" s="1">
        <f t="shared" si="433"/>
        <v>443300000</v>
      </c>
      <c r="H5545" s="5">
        <f t="shared" si="434"/>
        <v>0</v>
      </c>
    </row>
    <row r="5546" spans="1:8">
      <c r="B5546" s="1">
        <f t="shared" si="430"/>
        <v>0</v>
      </c>
      <c r="C5546" s="1">
        <f t="shared" si="431"/>
        <v>-1</v>
      </c>
      <c r="D5546" s="1">
        <f t="shared" si="432"/>
        <v>-1</v>
      </c>
      <c r="F5546" s="1">
        <f t="shared" si="433"/>
        <v>443300000</v>
      </c>
      <c r="H5546" s="5">
        <f t="shared" si="434"/>
        <v>0</v>
      </c>
    </row>
    <row r="5547" spans="1:8">
      <c r="B5547" s="1">
        <f t="shared" si="430"/>
        <v>0</v>
      </c>
      <c r="C5547" s="1">
        <f t="shared" si="431"/>
        <v>-1</v>
      </c>
      <c r="D5547" s="1">
        <f t="shared" si="432"/>
        <v>-1</v>
      </c>
      <c r="F5547" s="1">
        <f t="shared" si="433"/>
        <v>443300000</v>
      </c>
      <c r="H5547" s="5">
        <f t="shared" si="434"/>
        <v>0</v>
      </c>
    </row>
    <row r="5548" spans="1:8">
      <c r="B5548" s="1">
        <f t="shared" si="430"/>
        <v>0</v>
      </c>
      <c r="C5548" s="1">
        <f t="shared" si="431"/>
        <v>-1</v>
      </c>
      <c r="D5548" s="1">
        <f t="shared" si="432"/>
        <v>-1</v>
      </c>
      <c r="F5548" s="1">
        <f t="shared" si="433"/>
        <v>443300000</v>
      </c>
      <c r="H5548" s="5">
        <f t="shared" si="434"/>
        <v>0</v>
      </c>
    </row>
    <row r="5549" spans="1:8">
      <c r="B5549" s="1">
        <f t="shared" si="430"/>
        <v>0</v>
      </c>
      <c r="C5549" s="1">
        <f t="shared" si="431"/>
        <v>-1</v>
      </c>
      <c r="D5549" s="1">
        <f t="shared" si="432"/>
        <v>-1</v>
      </c>
      <c r="F5549" s="1">
        <f t="shared" si="433"/>
        <v>443300000</v>
      </c>
      <c r="H5549" s="5">
        <f t="shared" si="434"/>
        <v>0</v>
      </c>
    </row>
    <row r="5550" spans="1:8">
      <c r="B5550" s="1">
        <f t="shared" si="430"/>
        <v>0</v>
      </c>
      <c r="C5550" s="1">
        <f t="shared" si="431"/>
        <v>-1</v>
      </c>
      <c r="D5550" s="1">
        <f t="shared" si="432"/>
        <v>-1</v>
      </c>
      <c r="F5550" s="1">
        <f t="shared" si="433"/>
        <v>443300000</v>
      </c>
      <c r="H5550" s="5">
        <f t="shared" si="434"/>
        <v>0</v>
      </c>
    </row>
    <row r="5551" spans="1:8">
      <c r="B5551" s="1">
        <f t="shared" si="430"/>
        <v>0</v>
      </c>
      <c r="C5551" s="1">
        <f t="shared" si="431"/>
        <v>-1</v>
      </c>
      <c r="D5551" s="1">
        <f t="shared" si="432"/>
        <v>-1</v>
      </c>
      <c r="F5551" s="1">
        <f t="shared" si="433"/>
        <v>443300000</v>
      </c>
      <c r="H5551" s="5">
        <f t="shared" si="434"/>
        <v>0</v>
      </c>
    </row>
    <row r="5552" spans="1:8">
      <c r="B5552" s="1">
        <f t="shared" si="430"/>
        <v>0</v>
      </c>
      <c r="C5552" s="1">
        <f t="shared" si="431"/>
        <v>-1</v>
      </c>
      <c r="D5552" s="1">
        <f t="shared" si="432"/>
        <v>-1</v>
      </c>
      <c r="F5552" s="1">
        <f t="shared" si="433"/>
        <v>443300000</v>
      </c>
      <c r="H5552" s="5">
        <f t="shared" si="434"/>
        <v>0</v>
      </c>
    </row>
    <row r="5553" spans="2:8">
      <c r="B5553" s="1">
        <f t="shared" si="430"/>
        <v>0</v>
      </c>
      <c r="C5553" s="1">
        <f t="shared" si="431"/>
        <v>-1</v>
      </c>
      <c r="D5553" s="1">
        <f t="shared" si="432"/>
        <v>-1</v>
      </c>
      <c r="F5553" s="1">
        <f t="shared" si="433"/>
        <v>443300000</v>
      </c>
      <c r="H5553" s="5">
        <f t="shared" si="434"/>
        <v>0</v>
      </c>
    </row>
    <row r="5554" spans="2:8">
      <c r="B5554" s="1">
        <f t="shared" si="430"/>
        <v>0</v>
      </c>
      <c r="C5554" s="1">
        <f t="shared" si="431"/>
        <v>-1</v>
      </c>
      <c r="D5554" s="1">
        <f t="shared" si="432"/>
        <v>-1</v>
      </c>
      <c r="F5554" s="1">
        <f t="shared" si="433"/>
        <v>443300000</v>
      </c>
      <c r="H5554" s="5">
        <f t="shared" si="434"/>
        <v>0</v>
      </c>
    </row>
    <row r="5555" spans="2:8">
      <c r="B5555" s="1">
        <f t="shared" si="430"/>
        <v>0</v>
      </c>
      <c r="C5555" s="1">
        <f t="shared" si="431"/>
        <v>-1</v>
      </c>
      <c r="D5555" s="1">
        <f t="shared" si="432"/>
        <v>-1</v>
      </c>
      <c r="F5555" s="1">
        <f t="shared" si="433"/>
        <v>443300000</v>
      </c>
      <c r="H5555" s="5">
        <f t="shared" si="434"/>
        <v>0</v>
      </c>
    </row>
    <row r="5556" spans="2:8">
      <c r="B5556" s="1">
        <f t="shared" si="430"/>
        <v>0</v>
      </c>
      <c r="C5556" s="1">
        <f t="shared" si="431"/>
        <v>-1</v>
      </c>
      <c r="D5556" s="1">
        <f t="shared" si="432"/>
        <v>-1</v>
      </c>
      <c r="F5556" s="1">
        <f t="shared" si="433"/>
        <v>443300000</v>
      </c>
      <c r="H5556" s="5">
        <f t="shared" si="434"/>
        <v>0</v>
      </c>
    </row>
    <row r="5557" spans="2:8">
      <c r="B5557" s="1">
        <f t="shared" si="430"/>
        <v>0</v>
      </c>
      <c r="C5557" s="1">
        <f t="shared" si="431"/>
        <v>-1</v>
      </c>
      <c r="D5557" s="1">
        <f t="shared" si="432"/>
        <v>-1</v>
      </c>
      <c r="F5557" s="1">
        <f t="shared" si="433"/>
        <v>443300000</v>
      </c>
      <c r="H5557" s="5">
        <f t="shared" si="434"/>
        <v>0</v>
      </c>
    </row>
    <row r="5558" spans="2:8">
      <c r="B5558" s="1">
        <f t="shared" si="430"/>
        <v>0</v>
      </c>
      <c r="C5558" s="1">
        <f t="shared" si="431"/>
        <v>-1</v>
      </c>
      <c r="D5558" s="1">
        <f t="shared" si="432"/>
        <v>-1</v>
      </c>
      <c r="F5558" s="1">
        <f t="shared" si="433"/>
        <v>443300000</v>
      </c>
      <c r="H5558" s="5">
        <f t="shared" si="434"/>
        <v>0</v>
      </c>
    </row>
    <row r="5559" spans="2:8">
      <c r="B5559" s="1">
        <f t="shared" si="430"/>
        <v>0</v>
      </c>
      <c r="C5559" s="1">
        <f t="shared" si="431"/>
        <v>-1</v>
      </c>
      <c r="D5559" s="1">
        <f t="shared" si="432"/>
        <v>-1</v>
      </c>
      <c r="F5559" s="1">
        <f t="shared" si="433"/>
        <v>443300000</v>
      </c>
      <c r="H5559" s="5">
        <f t="shared" si="434"/>
        <v>0</v>
      </c>
    </row>
    <row r="5560" spans="2:8">
      <c r="B5560" s="1">
        <f t="shared" si="430"/>
        <v>0</v>
      </c>
      <c r="C5560" s="1">
        <f t="shared" si="431"/>
        <v>-1</v>
      </c>
      <c r="D5560" s="1">
        <f t="shared" si="432"/>
        <v>-1</v>
      </c>
      <c r="F5560" s="1">
        <f t="shared" si="433"/>
        <v>443300000</v>
      </c>
      <c r="H5560" s="5">
        <f t="shared" si="434"/>
        <v>0</v>
      </c>
    </row>
    <row r="5561" spans="2:8">
      <c r="B5561" s="1">
        <f t="shared" si="430"/>
        <v>0</v>
      </c>
      <c r="C5561" s="1">
        <f t="shared" si="431"/>
        <v>-1</v>
      </c>
      <c r="D5561" s="1">
        <f t="shared" si="432"/>
        <v>-1</v>
      </c>
      <c r="F5561" s="1">
        <f t="shared" si="433"/>
        <v>443300000</v>
      </c>
      <c r="H5561" s="5">
        <f t="shared" si="434"/>
        <v>0</v>
      </c>
    </row>
    <row r="5562" spans="2:8">
      <c r="B5562" s="1">
        <f t="shared" si="430"/>
        <v>0</v>
      </c>
      <c r="C5562" s="1">
        <f t="shared" si="431"/>
        <v>-1</v>
      </c>
      <c r="D5562" s="1">
        <f t="shared" si="432"/>
        <v>-1</v>
      </c>
      <c r="F5562" s="1">
        <f t="shared" si="433"/>
        <v>443300000</v>
      </c>
      <c r="H5562" s="5">
        <f t="shared" si="434"/>
        <v>0</v>
      </c>
    </row>
    <row r="5563" spans="2:8">
      <c r="B5563" s="1">
        <f t="shared" si="430"/>
        <v>0</v>
      </c>
      <c r="C5563" s="1">
        <f t="shared" si="431"/>
        <v>-1</v>
      </c>
      <c r="D5563" s="1">
        <f t="shared" si="432"/>
        <v>-1</v>
      </c>
      <c r="F5563" s="1">
        <f t="shared" si="433"/>
        <v>443300000</v>
      </c>
      <c r="H5563" s="5">
        <f t="shared" si="434"/>
        <v>0</v>
      </c>
    </row>
    <row r="5564" spans="2:8">
      <c r="B5564" s="1">
        <f t="shared" si="430"/>
        <v>0</v>
      </c>
      <c r="C5564" s="1">
        <f t="shared" si="431"/>
        <v>-1</v>
      </c>
      <c r="D5564" s="1">
        <f t="shared" si="432"/>
        <v>-1</v>
      </c>
      <c r="F5564" s="1">
        <f t="shared" si="433"/>
        <v>443300000</v>
      </c>
      <c r="H5564" s="5">
        <f t="shared" si="434"/>
        <v>0</v>
      </c>
    </row>
    <row r="5565" spans="2:8">
      <c r="B5565" s="1">
        <f t="shared" si="430"/>
        <v>0</v>
      </c>
      <c r="C5565" s="1">
        <f t="shared" si="431"/>
        <v>-1</v>
      </c>
      <c r="D5565" s="1">
        <f t="shared" si="432"/>
        <v>-1</v>
      </c>
      <c r="F5565" s="1">
        <f t="shared" si="433"/>
        <v>443300000</v>
      </c>
      <c r="H5565" s="5">
        <f t="shared" si="434"/>
        <v>0</v>
      </c>
    </row>
    <row r="5566" spans="2:8">
      <c r="B5566" s="1">
        <f t="shared" si="430"/>
        <v>0</v>
      </c>
      <c r="C5566" s="1">
        <f t="shared" si="431"/>
        <v>-1</v>
      </c>
      <c r="D5566" s="1">
        <f t="shared" si="432"/>
        <v>-1</v>
      </c>
      <c r="F5566" s="1">
        <f t="shared" si="433"/>
        <v>443300000</v>
      </c>
      <c r="H5566" s="5">
        <f t="shared" si="434"/>
        <v>0</v>
      </c>
    </row>
    <row r="5567" spans="2:8">
      <c r="B5567" s="1">
        <f t="shared" si="430"/>
        <v>0</v>
      </c>
      <c r="C5567" s="1">
        <f t="shared" si="431"/>
        <v>-1</v>
      </c>
      <c r="D5567" s="1">
        <f t="shared" si="432"/>
        <v>-1</v>
      </c>
      <c r="F5567" s="1">
        <f t="shared" si="433"/>
        <v>443300000</v>
      </c>
      <c r="H5567" s="5">
        <f t="shared" si="434"/>
        <v>0</v>
      </c>
    </row>
    <row r="5568" spans="2:8">
      <c r="B5568" s="1">
        <f t="shared" si="430"/>
        <v>0</v>
      </c>
      <c r="C5568" s="1">
        <f t="shared" si="431"/>
        <v>-1</v>
      </c>
      <c r="D5568" s="1">
        <f t="shared" si="432"/>
        <v>-1</v>
      </c>
      <c r="F5568" s="1">
        <f t="shared" si="433"/>
        <v>443300000</v>
      </c>
      <c r="H5568" s="5">
        <f t="shared" si="434"/>
        <v>0</v>
      </c>
    </row>
    <row r="5569" spans="2:8">
      <c r="B5569" s="1">
        <f t="shared" si="430"/>
        <v>0</v>
      </c>
      <c r="C5569" s="1">
        <f t="shared" si="431"/>
        <v>-1</v>
      </c>
      <c r="D5569" s="1">
        <f t="shared" si="432"/>
        <v>-1</v>
      </c>
      <c r="F5569" s="1">
        <f t="shared" si="433"/>
        <v>443300000</v>
      </c>
      <c r="H5569" s="5">
        <f t="shared" si="434"/>
        <v>0</v>
      </c>
    </row>
    <row r="5570" spans="2:8">
      <c r="B5570" s="1">
        <f t="shared" si="430"/>
        <v>0</v>
      </c>
      <c r="C5570" s="1">
        <f t="shared" si="431"/>
        <v>-1</v>
      </c>
      <c r="D5570" s="1">
        <f t="shared" si="432"/>
        <v>-1</v>
      </c>
      <c r="F5570" s="1">
        <f t="shared" si="433"/>
        <v>443300000</v>
      </c>
      <c r="H5570" s="5">
        <f t="shared" si="434"/>
        <v>0</v>
      </c>
    </row>
    <row r="5571" spans="2:8">
      <c r="B5571" s="1">
        <f t="shared" si="430"/>
        <v>0</v>
      </c>
      <c r="C5571" s="1">
        <f t="shared" si="431"/>
        <v>-1</v>
      </c>
      <c r="D5571" s="1">
        <f t="shared" si="432"/>
        <v>-1</v>
      </c>
      <c r="F5571" s="1">
        <f t="shared" si="433"/>
        <v>443300000</v>
      </c>
      <c r="H5571" s="5">
        <f t="shared" si="434"/>
        <v>0</v>
      </c>
    </row>
    <row r="5572" spans="2:8">
      <c r="B5572" s="1">
        <f t="shared" ref="B5572:B5600" si="435">IF(ISERROR(SEARCH(" ",A5572)), 0, SEARCH(" ",A5572))</f>
        <v>0</v>
      </c>
      <c r="C5572" s="1">
        <f t="shared" ref="C5572:C5600" si="436">IF(0=B5572,-1,LEFT(A5572,B5572-1)+0)</f>
        <v>-1</v>
      </c>
      <c r="D5572" s="1">
        <f t="shared" ref="D5572:D5600" si="437">IF(B5572=0,-1,RIGHT(A5572,LEN(A5572)-B5572)+0)</f>
        <v>-1</v>
      </c>
      <c r="F5572" s="1">
        <f t="shared" ref="F5572:F5600" si="438">IF(C5572&lt;0,443300000,44330*(1-POWER(C5572/$A$1,1/5.255))*1000)</f>
        <v>443300000</v>
      </c>
      <c r="H5572" s="5">
        <f t="shared" ref="H5572:H5628" si="439">IF(D5572&gt;0,ABS((F5572-D5572)/D5572),0)</f>
        <v>0</v>
      </c>
    </row>
    <row r="5573" spans="2:8">
      <c r="B5573" s="1">
        <f t="shared" si="435"/>
        <v>0</v>
      </c>
      <c r="C5573" s="1">
        <f t="shared" si="436"/>
        <v>-1</v>
      </c>
      <c r="D5573" s="1">
        <f t="shared" si="437"/>
        <v>-1</v>
      </c>
      <c r="F5573" s="1">
        <f t="shared" si="438"/>
        <v>443300000</v>
      </c>
      <c r="H5573" s="5">
        <f t="shared" si="439"/>
        <v>0</v>
      </c>
    </row>
    <row r="5574" spans="2:8">
      <c r="B5574" s="1">
        <f t="shared" si="435"/>
        <v>0</v>
      </c>
      <c r="C5574" s="1">
        <f t="shared" si="436"/>
        <v>-1</v>
      </c>
      <c r="D5574" s="1">
        <f t="shared" si="437"/>
        <v>-1</v>
      </c>
      <c r="F5574" s="1">
        <f t="shared" si="438"/>
        <v>443300000</v>
      </c>
      <c r="H5574" s="5">
        <f t="shared" si="439"/>
        <v>0</v>
      </c>
    </row>
    <row r="5575" spans="2:8">
      <c r="B5575" s="1">
        <f t="shared" si="435"/>
        <v>0</v>
      </c>
      <c r="C5575" s="1">
        <f t="shared" si="436"/>
        <v>-1</v>
      </c>
      <c r="D5575" s="1">
        <f t="shared" si="437"/>
        <v>-1</v>
      </c>
      <c r="F5575" s="1">
        <f t="shared" si="438"/>
        <v>443300000</v>
      </c>
      <c r="H5575" s="5">
        <f t="shared" si="439"/>
        <v>0</v>
      </c>
    </row>
    <row r="5576" spans="2:8">
      <c r="B5576" s="1">
        <f t="shared" si="435"/>
        <v>0</v>
      </c>
      <c r="C5576" s="1">
        <f t="shared" si="436"/>
        <v>-1</v>
      </c>
      <c r="D5576" s="1">
        <f t="shared" si="437"/>
        <v>-1</v>
      </c>
      <c r="F5576" s="1">
        <f t="shared" si="438"/>
        <v>443300000</v>
      </c>
      <c r="H5576" s="5">
        <f t="shared" si="439"/>
        <v>0</v>
      </c>
    </row>
    <row r="5577" spans="2:8">
      <c r="B5577" s="1">
        <f t="shared" si="435"/>
        <v>0</v>
      </c>
      <c r="C5577" s="1">
        <f t="shared" si="436"/>
        <v>-1</v>
      </c>
      <c r="D5577" s="1">
        <f t="shared" si="437"/>
        <v>-1</v>
      </c>
      <c r="F5577" s="1">
        <f t="shared" si="438"/>
        <v>443300000</v>
      </c>
      <c r="H5577" s="5">
        <f t="shared" si="439"/>
        <v>0</v>
      </c>
    </row>
    <row r="5578" spans="2:8">
      <c r="B5578" s="1">
        <f t="shared" si="435"/>
        <v>0</v>
      </c>
      <c r="C5578" s="1">
        <f t="shared" si="436"/>
        <v>-1</v>
      </c>
      <c r="D5578" s="1">
        <f t="shared" si="437"/>
        <v>-1</v>
      </c>
      <c r="F5578" s="1">
        <f t="shared" si="438"/>
        <v>443300000</v>
      </c>
      <c r="H5578" s="5">
        <f t="shared" si="439"/>
        <v>0</v>
      </c>
    </row>
    <row r="5579" spans="2:8">
      <c r="B5579" s="1">
        <f t="shared" si="435"/>
        <v>0</v>
      </c>
      <c r="C5579" s="1">
        <f t="shared" si="436"/>
        <v>-1</v>
      </c>
      <c r="D5579" s="1">
        <f t="shared" si="437"/>
        <v>-1</v>
      </c>
      <c r="F5579" s="1">
        <f t="shared" si="438"/>
        <v>443300000</v>
      </c>
      <c r="H5579" s="5">
        <f t="shared" si="439"/>
        <v>0</v>
      </c>
    </row>
    <row r="5580" spans="2:8">
      <c r="B5580" s="1">
        <f t="shared" si="435"/>
        <v>0</v>
      </c>
      <c r="C5580" s="1">
        <f t="shared" si="436"/>
        <v>-1</v>
      </c>
      <c r="D5580" s="1">
        <f t="shared" si="437"/>
        <v>-1</v>
      </c>
      <c r="F5580" s="1">
        <f t="shared" si="438"/>
        <v>443300000</v>
      </c>
      <c r="H5580" s="5">
        <f t="shared" si="439"/>
        <v>0</v>
      </c>
    </row>
    <row r="5581" spans="2:8">
      <c r="B5581" s="1">
        <f t="shared" si="435"/>
        <v>0</v>
      </c>
      <c r="C5581" s="1">
        <f t="shared" si="436"/>
        <v>-1</v>
      </c>
      <c r="D5581" s="1">
        <f t="shared" si="437"/>
        <v>-1</v>
      </c>
      <c r="F5581" s="1">
        <f t="shared" si="438"/>
        <v>443300000</v>
      </c>
      <c r="H5581" s="5">
        <f t="shared" si="439"/>
        <v>0</v>
      </c>
    </row>
    <row r="5582" spans="2:8">
      <c r="B5582" s="1">
        <f t="shared" si="435"/>
        <v>0</v>
      </c>
      <c r="C5582" s="1">
        <f t="shared" si="436"/>
        <v>-1</v>
      </c>
      <c r="D5582" s="1">
        <f t="shared" si="437"/>
        <v>-1</v>
      </c>
      <c r="F5582" s="1">
        <f t="shared" si="438"/>
        <v>443300000</v>
      </c>
      <c r="H5582" s="5">
        <f t="shared" si="439"/>
        <v>0</v>
      </c>
    </row>
    <row r="5583" spans="2:8">
      <c r="B5583" s="1">
        <f t="shared" si="435"/>
        <v>0</v>
      </c>
      <c r="C5583" s="1">
        <f t="shared" si="436"/>
        <v>-1</v>
      </c>
      <c r="D5583" s="1">
        <f t="shared" si="437"/>
        <v>-1</v>
      </c>
      <c r="F5583" s="1">
        <f t="shared" si="438"/>
        <v>443300000</v>
      </c>
      <c r="H5583" s="5">
        <f t="shared" si="439"/>
        <v>0</v>
      </c>
    </row>
    <row r="5584" spans="2:8">
      <c r="B5584" s="1">
        <f t="shared" si="435"/>
        <v>0</v>
      </c>
      <c r="C5584" s="1">
        <f t="shared" si="436"/>
        <v>-1</v>
      </c>
      <c r="D5584" s="1">
        <f t="shared" si="437"/>
        <v>-1</v>
      </c>
      <c r="F5584" s="1">
        <f t="shared" si="438"/>
        <v>443300000</v>
      </c>
      <c r="H5584" s="5">
        <f t="shared" si="439"/>
        <v>0</v>
      </c>
    </row>
    <row r="5585" spans="2:8">
      <c r="B5585" s="1">
        <f t="shared" si="435"/>
        <v>0</v>
      </c>
      <c r="C5585" s="1">
        <f t="shared" si="436"/>
        <v>-1</v>
      </c>
      <c r="D5585" s="1">
        <f t="shared" si="437"/>
        <v>-1</v>
      </c>
      <c r="F5585" s="1">
        <f t="shared" si="438"/>
        <v>443300000</v>
      </c>
      <c r="H5585" s="5">
        <f t="shared" si="439"/>
        <v>0</v>
      </c>
    </row>
    <row r="5586" spans="2:8">
      <c r="B5586" s="1">
        <f t="shared" si="435"/>
        <v>0</v>
      </c>
      <c r="C5586" s="1">
        <f t="shared" si="436"/>
        <v>-1</v>
      </c>
      <c r="D5586" s="1">
        <f t="shared" si="437"/>
        <v>-1</v>
      </c>
      <c r="F5586" s="1">
        <f t="shared" si="438"/>
        <v>443300000</v>
      </c>
      <c r="H5586" s="5">
        <f t="shared" si="439"/>
        <v>0</v>
      </c>
    </row>
    <row r="5587" spans="2:8">
      <c r="B5587" s="1">
        <f t="shared" si="435"/>
        <v>0</v>
      </c>
      <c r="C5587" s="1">
        <f t="shared" si="436"/>
        <v>-1</v>
      </c>
      <c r="D5587" s="1">
        <f t="shared" si="437"/>
        <v>-1</v>
      </c>
      <c r="F5587" s="1">
        <f t="shared" si="438"/>
        <v>443300000</v>
      </c>
      <c r="H5587" s="5">
        <f t="shared" si="439"/>
        <v>0</v>
      </c>
    </row>
    <row r="5588" spans="2:8">
      <c r="B5588" s="1">
        <f t="shared" si="435"/>
        <v>0</v>
      </c>
      <c r="C5588" s="1">
        <f t="shared" si="436"/>
        <v>-1</v>
      </c>
      <c r="D5588" s="1">
        <f t="shared" si="437"/>
        <v>-1</v>
      </c>
      <c r="F5588" s="1">
        <f t="shared" si="438"/>
        <v>443300000</v>
      </c>
      <c r="H5588" s="5">
        <f t="shared" si="439"/>
        <v>0</v>
      </c>
    </row>
    <row r="5589" spans="2:8">
      <c r="B5589" s="1">
        <f t="shared" si="435"/>
        <v>0</v>
      </c>
      <c r="C5589" s="1">
        <f t="shared" si="436"/>
        <v>-1</v>
      </c>
      <c r="D5589" s="1">
        <f t="shared" si="437"/>
        <v>-1</v>
      </c>
      <c r="F5589" s="1">
        <f t="shared" si="438"/>
        <v>443300000</v>
      </c>
      <c r="H5589" s="5">
        <f t="shared" si="439"/>
        <v>0</v>
      </c>
    </row>
    <row r="5590" spans="2:8">
      <c r="B5590" s="1">
        <f t="shared" si="435"/>
        <v>0</v>
      </c>
      <c r="C5590" s="1">
        <f t="shared" si="436"/>
        <v>-1</v>
      </c>
      <c r="D5590" s="1">
        <f t="shared" si="437"/>
        <v>-1</v>
      </c>
      <c r="F5590" s="1">
        <f t="shared" si="438"/>
        <v>443300000</v>
      </c>
      <c r="H5590" s="5">
        <f t="shared" si="439"/>
        <v>0</v>
      </c>
    </row>
    <row r="5591" spans="2:8">
      <c r="B5591" s="1">
        <f t="shared" si="435"/>
        <v>0</v>
      </c>
      <c r="C5591" s="1">
        <f t="shared" si="436"/>
        <v>-1</v>
      </c>
      <c r="D5591" s="1">
        <f t="shared" si="437"/>
        <v>-1</v>
      </c>
      <c r="F5591" s="1">
        <f t="shared" si="438"/>
        <v>443300000</v>
      </c>
      <c r="H5591" s="5">
        <f t="shared" si="439"/>
        <v>0</v>
      </c>
    </row>
    <row r="5592" spans="2:8">
      <c r="B5592" s="1">
        <f t="shared" si="435"/>
        <v>0</v>
      </c>
      <c r="C5592" s="1">
        <f t="shared" si="436"/>
        <v>-1</v>
      </c>
      <c r="D5592" s="1">
        <f t="shared" si="437"/>
        <v>-1</v>
      </c>
      <c r="F5592" s="1">
        <f t="shared" si="438"/>
        <v>443300000</v>
      </c>
      <c r="H5592" s="5">
        <f t="shared" si="439"/>
        <v>0</v>
      </c>
    </row>
    <row r="5593" spans="2:8">
      <c r="B5593" s="1">
        <f t="shared" si="435"/>
        <v>0</v>
      </c>
      <c r="C5593" s="1">
        <f t="shared" si="436"/>
        <v>-1</v>
      </c>
      <c r="D5593" s="1">
        <f t="shared" si="437"/>
        <v>-1</v>
      </c>
      <c r="F5593" s="1">
        <f t="shared" si="438"/>
        <v>443300000</v>
      </c>
      <c r="H5593" s="5">
        <f t="shared" si="439"/>
        <v>0</v>
      </c>
    </row>
    <row r="5594" spans="2:8">
      <c r="B5594" s="1">
        <f t="shared" si="435"/>
        <v>0</v>
      </c>
      <c r="C5594" s="1">
        <f t="shared" si="436"/>
        <v>-1</v>
      </c>
      <c r="D5594" s="1">
        <f t="shared" si="437"/>
        <v>-1</v>
      </c>
      <c r="F5594" s="1">
        <f t="shared" si="438"/>
        <v>443300000</v>
      </c>
      <c r="H5594" s="5">
        <f t="shared" si="439"/>
        <v>0</v>
      </c>
    </row>
    <row r="5595" spans="2:8">
      <c r="B5595" s="1">
        <f t="shared" si="435"/>
        <v>0</v>
      </c>
      <c r="C5595" s="1">
        <f t="shared" si="436"/>
        <v>-1</v>
      </c>
      <c r="D5595" s="1">
        <f t="shared" si="437"/>
        <v>-1</v>
      </c>
      <c r="F5595" s="1">
        <f t="shared" si="438"/>
        <v>443300000</v>
      </c>
      <c r="H5595" s="5">
        <f t="shared" si="439"/>
        <v>0</v>
      </c>
    </row>
    <row r="5596" spans="2:8">
      <c r="B5596" s="1">
        <f t="shared" si="435"/>
        <v>0</v>
      </c>
      <c r="C5596" s="1">
        <f t="shared" si="436"/>
        <v>-1</v>
      </c>
      <c r="D5596" s="1">
        <f t="shared" si="437"/>
        <v>-1</v>
      </c>
      <c r="F5596" s="1">
        <f t="shared" si="438"/>
        <v>443300000</v>
      </c>
      <c r="H5596" s="5">
        <f t="shared" si="439"/>
        <v>0</v>
      </c>
    </row>
    <row r="5597" spans="2:8">
      <c r="B5597" s="1">
        <f t="shared" si="435"/>
        <v>0</v>
      </c>
      <c r="C5597" s="1">
        <f t="shared" si="436"/>
        <v>-1</v>
      </c>
      <c r="D5597" s="1">
        <f t="shared" si="437"/>
        <v>-1</v>
      </c>
      <c r="F5597" s="1">
        <f t="shared" si="438"/>
        <v>443300000</v>
      </c>
      <c r="H5597" s="5">
        <f t="shared" si="439"/>
        <v>0</v>
      </c>
    </row>
    <row r="5598" spans="2:8">
      <c r="B5598" s="1">
        <f t="shared" si="435"/>
        <v>0</v>
      </c>
      <c r="C5598" s="1">
        <f t="shared" si="436"/>
        <v>-1</v>
      </c>
      <c r="D5598" s="1">
        <f t="shared" si="437"/>
        <v>-1</v>
      </c>
      <c r="F5598" s="1">
        <f t="shared" si="438"/>
        <v>443300000</v>
      </c>
      <c r="H5598" s="5">
        <f t="shared" si="439"/>
        <v>0</v>
      </c>
    </row>
    <row r="5599" spans="2:8">
      <c r="B5599" s="1">
        <f t="shared" si="435"/>
        <v>0</v>
      </c>
      <c r="C5599" s="1">
        <f t="shared" si="436"/>
        <v>-1</v>
      </c>
      <c r="D5599" s="1">
        <f t="shared" si="437"/>
        <v>-1</v>
      </c>
      <c r="F5599" s="1">
        <f t="shared" si="438"/>
        <v>443300000</v>
      </c>
      <c r="H5599" s="5">
        <f t="shared" si="439"/>
        <v>0</v>
      </c>
    </row>
    <row r="5600" spans="2:8">
      <c r="B5600" s="1">
        <f t="shared" si="435"/>
        <v>0</v>
      </c>
      <c r="C5600" s="1">
        <f t="shared" si="436"/>
        <v>-1</v>
      </c>
      <c r="D5600" s="1">
        <f t="shared" si="437"/>
        <v>-1</v>
      </c>
      <c r="F5600" s="1">
        <f t="shared" si="438"/>
        <v>443300000</v>
      </c>
      <c r="H5600" s="5">
        <f t="shared" si="439"/>
        <v>0</v>
      </c>
    </row>
  </sheetData>
  <sheetProtection sheet="1" objects="1" scenarios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5600"/>
  <sheetViews>
    <sheetView workbookViewId="0"/>
  </sheetViews>
  <sheetFormatPr defaultRowHeight="15"/>
  <cols>
    <col min="1" max="1" width="19.5703125" style="3" customWidth="1"/>
    <col min="2" max="7" width="9.140625" style="1"/>
    <col min="8" max="8" width="10.85546875" style="5" customWidth="1"/>
    <col min="9" max="10" width="9.140625" style="1"/>
    <col min="11" max="11" width="13.7109375" style="1" customWidth="1"/>
    <col min="12" max="16384" width="9.140625" style="1"/>
  </cols>
  <sheetData>
    <row r="1" spans="1:9">
      <c r="A1" s="3">
        <v>108570</v>
      </c>
      <c r="C1" s="1" t="s">
        <v>26</v>
      </c>
      <c r="E1" s="5">
        <f>MAX(H16:H5600)</f>
        <v>5.5038325700115277E-3</v>
      </c>
      <c r="I1" s="5"/>
    </row>
    <row r="2" spans="1:9">
      <c r="C2" s="1" t="s">
        <v>15910</v>
      </c>
      <c r="E2" s="5">
        <f>MAX(H3:H15)</f>
        <v>7.5009001345799825E-2</v>
      </c>
    </row>
    <row r="3" spans="1:9">
      <c r="A3" s="3" t="s">
        <v>5565</v>
      </c>
      <c r="B3" s="1">
        <f>IF(ISERROR(SEARCH(" ",A3)), 0, SEARCH(" ",A3))</f>
        <v>7</v>
      </c>
      <c r="C3" s="1">
        <f>IF(0=B3,-1,LEFT(A3,B3-1)+0)</f>
        <v>108570</v>
      </c>
      <c r="D3" s="1">
        <f>IF(B3=0,-1,RIGHT(A3,LEN(A3)-B3)+0)</f>
        <v>0</v>
      </c>
      <c r="F3" s="1">
        <f>IF(C3&lt;0,443300000,44330*(1-POWER(C3/$A$1,1/5.255))*1000)</f>
        <v>0</v>
      </c>
      <c r="H3" s="5">
        <f>IF(D3&gt;0,ABS((F3-D3)/D3),0)</f>
        <v>0</v>
      </c>
    </row>
    <row r="4" spans="1:9">
      <c r="A4" s="3" t="s">
        <v>5566</v>
      </c>
      <c r="B4" s="1">
        <f t="shared" ref="B4:B67" si="0">IF(ISERROR(SEARCH(" ",A4)), 0, SEARCH(" ",A4))</f>
        <v>7</v>
      </c>
      <c r="C4" s="1">
        <f t="shared" ref="C4:C67" si="1">IF(0=B4,-1,LEFT(A4,B4-1)+0)</f>
        <v>108569</v>
      </c>
      <c r="D4" s="1">
        <f t="shared" ref="D4:D67" si="2">IF(B4=0,-1,RIGHT(A4,LEN(A4)-B4)+0)</f>
        <v>84</v>
      </c>
      <c r="F4" s="1">
        <f t="shared" ref="F4:F67" si="3">IF(C4&lt;0,443300000,44330*(1-POWER(C4/$A$1,1/5.255))*1000)</f>
        <v>77.699243886952814</v>
      </c>
      <c r="H4" s="5">
        <f t="shared" ref="H4:H67" si="4">IF(D4&gt;0,ABS((F4-D4)/D4),0)</f>
        <v>7.5009001345799825E-2</v>
      </c>
    </row>
    <row r="5" spans="1:9">
      <c r="A5" s="3" t="s">
        <v>5567</v>
      </c>
      <c r="B5" s="1">
        <f t="shared" si="0"/>
        <v>7</v>
      </c>
      <c r="C5" s="1">
        <f t="shared" si="1"/>
        <v>108568</v>
      </c>
      <c r="D5" s="1">
        <f t="shared" si="2"/>
        <v>160</v>
      </c>
      <c r="F5" s="1">
        <f t="shared" si="3"/>
        <v>155.39906725513086</v>
      </c>
      <c r="H5" s="5">
        <f t="shared" si="4"/>
        <v>2.8755829655432129E-2</v>
      </c>
    </row>
    <row r="6" spans="1:9">
      <c r="A6" s="3" t="s">
        <v>5568</v>
      </c>
      <c r="B6" s="1">
        <f t="shared" si="0"/>
        <v>7</v>
      </c>
      <c r="C6" s="1">
        <f t="shared" si="1"/>
        <v>108567</v>
      </c>
      <c r="D6" s="1">
        <f t="shared" si="2"/>
        <v>236</v>
      </c>
      <c r="F6" s="1">
        <f t="shared" si="3"/>
        <v>233.09947011437737</v>
      </c>
      <c r="H6" s="5">
        <f t="shared" si="4"/>
        <v>1.2290380871282338E-2</v>
      </c>
    </row>
    <row r="7" spans="1:9">
      <c r="A7" s="3" t="s">
        <v>5569</v>
      </c>
      <c r="B7" s="1">
        <f t="shared" si="0"/>
        <v>7</v>
      </c>
      <c r="C7" s="1">
        <f t="shared" si="1"/>
        <v>108566</v>
      </c>
      <c r="D7" s="1">
        <f t="shared" si="2"/>
        <v>312</v>
      </c>
      <c r="F7" s="1">
        <f t="shared" si="3"/>
        <v>310.80045247453558</v>
      </c>
      <c r="H7" s="5">
        <f t="shared" si="4"/>
        <v>3.8447036072577719E-3</v>
      </c>
    </row>
    <row r="8" spans="1:9">
      <c r="A8" s="3" t="s">
        <v>5570</v>
      </c>
      <c r="B8" s="1">
        <f t="shared" si="0"/>
        <v>7</v>
      </c>
      <c r="C8" s="1">
        <f t="shared" si="1"/>
        <v>108565</v>
      </c>
      <c r="D8" s="1">
        <f t="shared" si="2"/>
        <v>396</v>
      </c>
      <c r="F8" s="1">
        <f t="shared" si="3"/>
        <v>388.50201434052713</v>
      </c>
      <c r="H8" s="5">
        <f t="shared" si="4"/>
        <v>1.8934307220891098E-2</v>
      </c>
    </row>
    <row r="9" spans="1:9">
      <c r="A9" s="3" t="s">
        <v>5571</v>
      </c>
      <c r="B9" s="1">
        <f t="shared" si="0"/>
        <v>7</v>
      </c>
      <c r="C9" s="1">
        <f t="shared" si="1"/>
        <v>108564</v>
      </c>
      <c r="D9" s="1">
        <f t="shared" si="2"/>
        <v>472</v>
      </c>
      <c r="F9" s="1">
        <f t="shared" si="3"/>
        <v>466.20415573203843</v>
      </c>
      <c r="H9" s="5">
        <f t="shared" si="4"/>
        <v>1.2279331076189767E-2</v>
      </c>
    </row>
    <row r="10" spans="1:9">
      <c r="A10" s="3" t="s">
        <v>5572</v>
      </c>
      <c r="B10" s="1">
        <f t="shared" si="0"/>
        <v>7</v>
      </c>
      <c r="C10" s="1">
        <f t="shared" si="1"/>
        <v>108563</v>
      </c>
      <c r="D10" s="1">
        <f t="shared" si="2"/>
        <v>548</v>
      </c>
      <c r="F10" s="1">
        <f t="shared" si="3"/>
        <v>543.90687664906955</v>
      </c>
      <c r="H10" s="5">
        <f t="shared" si="4"/>
        <v>7.4692031951285667E-3</v>
      </c>
    </row>
    <row r="11" spans="1:9">
      <c r="A11" s="3" t="s">
        <v>5573</v>
      </c>
      <c r="B11" s="1">
        <f t="shared" si="0"/>
        <v>7</v>
      </c>
      <c r="C11" s="1">
        <f t="shared" si="1"/>
        <v>108562</v>
      </c>
      <c r="D11" s="1">
        <f t="shared" si="2"/>
        <v>624</v>
      </c>
      <c r="F11" s="1">
        <f t="shared" si="3"/>
        <v>621.61017710638532</v>
      </c>
      <c r="H11" s="5">
        <f t="shared" si="4"/>
        <v>3.829844380792753E-3</v>
      </c>
    </row>
    <row r="12" spans="1:9">
      <c r="A12" s="3" t="s">
        <v>5574</v>
      </c>
      <c r="B12" s="1">
        <f t="shared" si="0"/>
        <v>7</v>
      </c>
      <c r="C12" s="1">
        <f t="shared" si="1"/>
        <v>108561</v>
      </c>
      <c r="D12" s="1">
        <f t="shared" si="2"/>
        <v>700</v>
      </c>
      <c r="F12" s="1">
        <f t="shared" si="3"/>
        <v>699.31405711382899</v>
      </c>
      <c r="H12" s="5">
        <f t="shared" si="4"/>
        <v>9.7991840881572257E-4</v>
      </c>
    </row>
    <row r="13" spans="1:9">
      <c r="A13" s="3" t="s">
        <v>5575</v>
      </c>
      <c r="B13" s="1">
        <f t="shared" si="0"/>
        <v>7</v>
      </c>
      <c r="C13" s="1">
        <f t="shared" si="1"/>
        <v>108560</v>
      </c>
      <c r="D13" s="1">
        <f t="shared" si="2"/>
        <v>784</v>
      </c>
      <c r="F13" s="1">
        <f t="shared" si="3"/>
        <v>777.0185166812438</v>
      </c>
      <c r="H13" s="5">
        <f t="shared" si="4"/>
        <v>8.9049532126992403E-3</v>
      </c>
    </row>
    <row r="14" spans="1:9">
      <c r="A14" s="3" t="s">
        <v>5576</v>
      </c>
      <c r="B14" s="1">
        <f t="shared" si="0"/>
        <v>7</v>
      </c>
      <c r="C14" s="1">
        <f t="shared" si="1"/>
        <v>108559</v>
      </c>
      <c r="D14" s="1">
        <f t="shared" si="2"/>
        <v>860</v>
      </c>
      <c r="F14" s="1">
        <f t="shared" si="3"/>
        <v>854.72355581355134</v>
      </c>
      <c r="H14" s="5">
        <f t="shared" si="4"/>
        <v>6.135400216800764E-3</v>
      </c>
    </row>
    <row r="15" spans="1:9">
      <c r="A15" s="3" t="s">
        <v>5577</v>
      </c>
      <c r="B15" s="1">
        <f t="shared" si="0"/>
        <v>7</v>
      </c>
      <c r="C15" s="1">
        <f t="shared" si="1"/>
        <v>108558</v>
      </c>
      <c r="D15" s="1">
        <f t="shared" si="2"/>
        <v>936</v>
      </c>
      <c r="F15" s="1">
        <f t="shared" si="3"/>
        <v>932.42917452551649</v>
      </c>
      <c r="H15" s="5">
        <f t="shared" si="4"/>
        <v>3.8149844812858046E-3</v>
      </c>
    </row>
    <row r="16" spans="1:9">
      <c r="A16" s="3" t="s">
        <v>5578</v>
      </c>
      <c r="B16" s="1">
        <f t="shared" si="0"/>
        <v>7</v>
      </c>
      <c r="C16" s="1">
        <f t="shared" si="1"/>
        <v>108557</v>
      </c>
      <c r="D16" s="1">
        <f t="shared" si="2"/>
        <v>1012</v>
      </c>
      <c r="F16" s="1">
        <f t="shared" si="3"/>
        <v>1010.1353728269823</v>
      </c>
      <c r="H16" s="5">
        <f t="shared" si="4"/>
        <v>1.8425169693850319E-3</v>
      </c>
    </row>
    <row r="17" spans="1:8">
      <c r="A17" s="3" t="s">
        <v>5579</v>
      </c>
      <c r="B17" s="1">
        <f t="shared" si="0"/>
        <v>7</v>
      </c>
      <c r="C17" s="1">
        <f t="shared" si="1"/>
        <v>108556</v>
      </c>
      <c r="D17" s="1">
        <f t="shared" si="2"/>
        <v>1088</v>
      </c>
      <c r="F17" s="1">
        <f t="shared" si="3"/>
        <v>1087.8421507228709</v>
      </c>
      <c r="H17" s="5">
        <f t="shared" si="4"/>
        <v>1.4508205618484989E-4</v>
      </c>
    </row>
    <row r="18" spans="1:8">
      <c r="A18" s="3" t="s">
        <v>5580</v>
      </c>
      <c r="B18" s="1">
        <f t="shared" si="0"/>
        <v>7</v>
      </c>
      <c r="C18" s="1">
        <f t="shared" si="1"/>
        <v>108555</v>
      </c>
      <c r="D18" s="1">
        <f t="shared" si="2"/>
        <v>1172</v>
      </c>
      <c r="F18" s="1">
        <f t="shared" si="3"/>
        <v>1165.5495082279465</v>
      </c>
      <c r="H18" s="5">
        <f t="shared" si="4"/>
        <v>5.5038325700115277E-3</v>
      </c>
    </row>
    <row r="19" spans="1:8">
      <c r="A19" s="3" t="s">
        <v>5581</v>
      </c>
      <c r="B19" s="1">
        <f t="shared" si="0"/>
        <v>7</v>
      </c>
      <c r="C19" s="1">
        <f t="shared" si="1"/>
        <v>108554</v>
      </c>
      <c r="D19" s="1">
        <f t="shared" si="2"/>
        <v>1248</v>
      </c>
      <c r="F19" s="1">
        <f t="shared" si="3"/>
        <v>1243.2574453471311</v>
      </c>
      <c r="H19" s="5">
        <f t="shared" si="4"/>
        <v>3.8001239205680093E-3</v>
      </c>
    </row>
    <row r="20" spans="1:8">
      <c r="A20" s="3" t="s">
        <v>5582</v>
      </c>
      <c r="B20" s="1">
        <f t="shared" si="0"/>
        <v>7</v>
      </c>
      <c r="C20" s="1">
        <f t="shared" si="1"/>
        <v>108553</v>
      </c>
      <c r="D20" s="1">
        <f t="shared" si="2"/>
        <v>1324</v>
      </c>
      <c r="F20" s="1">
        <f t="shared" si="3"/>
        <v>1320.965962090268</v>
      </c>
      <c r="H20" s="5">
        <f t="shared" si="4"/>
        <v>2.2915694182265695E-3</v>
      </c>
    </row>
    <row r="21" spans="1:8">
      <c r="A21" s="3" t="s">
        <v>5583</v>
      </c>
      <c r="B21" s="1">
        <f t="shared" si="0"/>
        <v>7</v>
      </c>
      <c r="C21" s="1">
        <f t="shared" si="1"/>
        <v>108552</v>
      </c>
      <c r="D21" s="1">
        <f t="shared" si="2"/>
        <v>1400</v>
      </c>
      <c r="F21" s="1">
        <f t="shared" si="3"/>
        <v>1398.6750584770436</v>
      </c>
      <c r="H21" s="5">
        <f t="shared" si="4"/>
        <v>9.4638680211167928E-4</v>
      </c>
    </row>
    <row r="22" spans="1:8">
      <c r="A22" s="3" t="s">
        <v>5584</v>
      </c>
      <c r="B22" s="1">
        <f t="shared" si="0"/>
        <v>7</v>
      </c>
      <c r="C22" s="1">
        <f t="shared" si="1"/>
        <v>108551</v>
      </c>
      <c r="D22" s="1">
        <f t="shared" si="2"/>
        <v>1484</v>
      </c>
      <c r="F22" s="1">
        <f t="shared" si="3"/>
        <v>1476.384734502536</v>
      </c>
      <c r="H22" s="5">
        <f t="shared" si="4"/>
        <v>5.1315805238975418E-3</v>
      </c>
    </row>
    <row r="23" spans="1:8">
      <c r="A23" s="3" t="s">
        <v>5585</v>
      </c>
      <c r="B23" s="1">
        <f t="shared" si="0"/>
        <v>7</v>
      </c>
      <c r="C23" s="1">
        <f t="shared" si="1"/>
        <v>108550</v>
      </c>
      <c r="D23" s="1">
        <f t="shared" si="2"/>
        <v>1560</v>
      </c>
      <c r="F23" s="1">
        <f t="shared" si="3"/>
        <v>1554.0949901864321</v>
      </c>
      <c r="H23" s="5">
        <f t="shared" si="4"/>
        <v>3.7852627010050372E-3</v>
      </c>
    </row>
    <row r="24" spans="1:8">
      <c r="A24" s="3" t="s">
        <v>5586</v>
      </c>
      <c r="B24" s="1">
        <f t="shared" si="0"/>
        <v>7</v>
      </c>
      <c r="C24" s="1">
        <f t="shared" si="1"/>
        <v>108549</v>
      </c>
      <c r="D24" s="1">
        <f t="shared" si="2"/>
        <v>1636</v>
      </c>
      <c r="F24" s="1">
        <f t="shared" si="3"/>
        <v>1631.8058255336532</v>
      </c>
      <c r="H24" s="5">
        <f t="shared" si="4"/>
        <v>2.5636763241728574E-3</v>
      </c>
    </row>
    <row r="25" spans="1:8">
      <c r="A25" s="3" t="s">
        <v>5587</v>
      </c>
      <c r="B25" s="1">
        <f t="shared" si="0"/>
        <v>7</v>
      </c>
      <c r="C25" s="1">
        <f t="shared" si="1"/>
        <v>108548</v>
      </c>
      <c r="D25" s="1">
        <f t="shared" si="2"/>
        <v>1712</v>
      </c>
      <c r="F25" s="1">
        <f t="shared" si="3"/>
        <v>1709.5172405540427</v>
      </c>
      <c r="H25" s="5">
        <f t="shared" si="4"/>
        <v>1.450209956750759E-3</v>
      </c>
    </row>
    <row r="26" spans="1:8">
      <c r="A26" s="3" t="s">
        <v>5588</v>
      </c>
      <c r="B26" s="1">
        <f t="shared" si="0"/>
        <v>7</v>
      </c>
      <c r="C26" s="1">
        <f t="shared" si="1"/>
        <v>108547</v>
      </c>
      <c r="D26" s="1">
        <f t="shared" si="2"/>
        <v>1788</v>
      </c>
      <c r="F26" s="1">
        <f t="shared" si="3"/>
        <v>1787.2292352623654</v>
      </c>
      <c r="H26" s="5">
        <f t="shared" si="4"/>
        <v>4.3107647518715651E-4</v>
      </c>
    </row>
    <row r="27" spans="1:8">
      <c r="A27" s="3" t="s">
        <v>5589</v>
      </c>
      <c r="B27" s="1">
        <f t="shared" si="0"/>
        <v>7</v>
      </c>
      <c r="C27" s="1">
        <f t="shared" si="1"/>
        <v>108546</v>
      </c>
      <c r="D27" s="1">
        <f t="shared" si="2"/>
        <v>1872</v>
      </c>
      <c r="F27" s="1">
        <f t="shared" si="3"/>
        <v>1864.9418096635429</v>
      </c>
      <c r="H27" s="5">
        <f t="shared" si="4"/>
        <v>3.7704008207569838E-3</v>
      </c>
    </row>
    <row r="28" spans="1:8">
      <c r="A28" s="3" t="s">
        <v>5590</v>
      </c>
      <c r="B28" s="1">
        <f t="shared" si="0"/>
        <v>7</v>
      </c>
      <c r="C28" s="1">
        <f t="shared" si="1"/>
        <v>108545</v>
      </c>
      <c r="D28" s="1">
        <f t="shared" si="2"/>
        <v>1948</v>
      </c>
      <c r="F28" s="1">
        <f t="shared" si="3"/>
        <v>1942.6549637674184</v>
      </c>
      <c r="H28" s="5">
        <f t="shared" si="4"/>
        <v>2.7438584356168408E-3</v>
      </c>
    </row>
    <row r="29" spans="1:8">
      <c r="A29" s="3" t="s">
        <v>5591</v>
      </c>
      <c r="B29" s="1">
        <f t="shared" si="0"/>
        <v>7</v>
      </c>
      <c r="C29" s="1">
        <f t="shared" si="1"/>
        <v>108544</v>
      </c>
      <c r="D29" s="1">
        <f t="shared" si="2"/>
        <v>2024</v>
      </c>
      <c r="F29" s="1">
        <f t="shared" si="3"/>
        <v>2020.3686975838355</v>
      </c>
      <c r="H29" s="5">
        <f t="shared" si="4"/>
        <v>1.7941217471168698E-3</v>
      </c>
    </row>
    <row r="30" spans="1:8">
      <c r="A30" s="3" t="s">
        <v>5592</v>
      </c>
      <c r="B30" s="1">
        <f t="shared" si="0"/>
        <v>7</v>
      </c>
      <c r="C30" s="1">
        <f t="shared" si="1"/>
        <v>108543</v>
      </c>
      <c r="D30" s="1">
        <f t="shared" si="2"/>
        <v>2100</v>
      </c>
      <c r="F30" s="1">
        <f t="shared" si="3"/>
        <v>2098.0830111226369</v>
      </c>
      <c r="H30" s="5">
        <f t="shared" si="4"/>
        <v>9.1285184636338574E-4</v>
      </c>
    </row>
    <row r="31" spans="1:8">
      <c r="A31" s="3" t="s">
        <v>5593</v>
      </c>
      <c r="B31" s="1">
        <f t="shared" si="0"/>
        <v>7</v>
      </c>
      <c r="C31" s="1">
        <f t="shared" si="1"/>
        <v>108542</v>
      </c>
      <c r="D31" s="1">
        <f t="shared" si="2"/>
        <v>2176</v>
      </c>
      <c r="F31" s="1">
        <f t="shared" si="3"/>
        <v>2175.7979043936662</v>
      </c>
      <c r="H31" s="5">
        <f t="shared" si="4"/>
        <v>9.2874819087243431E-5</v>
      </c>
    </row>
    <row r="32" spans="1:8">
      <c r="A32" s="3" t="s">
        <v>5594</v>
      </c>
      <c r="B32" s="1">
        <f t="shared" si="0"/>
        <v>7</v>
      </c>
      <c r="C32" s="1">
        <f t="shared" si="1"/>
        <v>108541</v>
      </c>
      <c r="D32" s="1">
        <f t="shared" si="2"/>
        <v>2261</v>
      </c>
      <c r="F32" s="1">
        <f t="shared" si="3"/>
        <v>2253.5133774116875</v>
      </c>
      <c r="H32" s="5">
        <f t="shared" si="4"/>
        <v>3.3111997294615024E-3</v>
      </c>
    </row>
    <row r="33" spans="1:8">
      <c r="A33" s="3" t="s">
        <v>5595</v>
      </c>
      <c r="B33" s="1">
        <f t="shared" si="0"/>
        <v>7</v>
      </c>
      <c r="C33" s="1">
        <f t="shared" si="1"/>
        <v>108540</v>
      </c>
      <c r="D33" s="1">
        <f t="shared" si="2"/>
        <v>2337</v>
      </c>
      <c r="F33" s="1">
        <f t="shared" si="3"/>
        <v>2331.2294301767024</v>
      </c>
      <c r="H33" s="5">
        <f t="shared" si="4"/>
        <v>2.4692211481803987E-3</v>
      </c>
    </row>
    <row r="34" spans="1:8">
      <c r="A34" s="3" t="s">
        <v>5596</v>
      </c>
      <c r="B34" s="1">
        <f t="shared" si="0"/>
        <v>7</v>
      </c>
      <c r="C34" s="1">
        <f t="shared" si="1"/>
        <v>108539</v>
      </c>
      <c r="D34" s="1">
        <f t="shared" si="2"/>
        <v>2413</v>
      </c>
      <c r="F34" s="1">
        <f t="shared" si="3"/>
        <v>2408.9460627034741</v>
      </c>
      <c r="H34" s="5">
        <f t="shared" si="4"/>
        <v>1.6800403218093136E-3</v>
      </c>
    </row>
    <row r="35" spans="1:8">
      <c r="A35" s="3" t="s">
        <v>5597</v>
      </c>
      <c r="B35" s="1">
        <f t="shared" si="0"/>
        <v>7</v>
      </c>
      <c r="C35" s="1">
        <f t="shared" si="1"/>
        <v>108538</v>
      </c>
      <c r="D35" s="1">
        <f t="shared" si="2"/>
        <v>2489</v>
      </c>
      <c r="F35" s="1">
        <f t="shared" si="3"/>
        <v>2486.6632750018471</v>
      </c>
      <c r="H35" s="5">
        <f t="shared" si="4"/>
        <v>9.3882081082881927E-4</v>
      </c>
    </row>
    <row r="36" spans="1:8">
      <c r="A36" s="3" t="s">
        <v>5598</v>
      </c>
      <c r="B36" s="1">
        <f t="shared" si="0"/>
        <v>7</v>
      </c>
      <c r="C36" s="1">
        <f t="shared" si="1"/>
        <v>108537</v>
      </c>
      <c r="D36" s="1">
        <f t="shared" si="2"/>
        <v>2565</v>
      </c>
      <c r="F36" s="1">
        <f t="shared" si="3"/>
        <v>2564.3810670816638</v>
      </c>
      <c r="H36" s="5">
        <f t="shared" si="4"/>
        <v>2.4129938336694477E-4</v>
      </c>
    </row>
    <row r="37" spans="1:8">
      <c r="A37" s="3" t="s">
        <v>5599</v>
      </c>
      <c r="B37" s="1">
        <f t="shared" si="0"/>
        <v>7</v>
      </c>
      <c r="C37" s="1">
        <f t="shared" si="1"/>
        <v>108536</v>
      </c>
      <c r="D37" s="1">
        <f t="shared" si="2"/>
        <v>2649</v>
      </c>
      <c r="F37" s="1">
        <f t="shared" si="3"/>
        <v>2642.0994389527673</v>
      </c>
      <c r="H37" s="5">
        <f t="shared" si="4"/>
        <v>2.6049683077511189E-3</v>
      </c>
    </row>
    <row r="38" spans="1:8">
      <c r="A38" s="3" t="s">
        <v>5600</v>
      </c>
      <c r="B38" s="1">
        <f t="shared" si="0"/>
        <v>7</v>
      </c>
      <c r="C38" s="1">
        <f t="shared" si="1"/>
        <v>108535</v>
      </c>
      <c r="D38" s="1">
        <f t="shared" si="2"/>
        <v>2725</v>
      </c>
      <c r="F38" s="1">
        <f t="shared" si="3"/>
        <v>2719.8183906250019</v>
      </c>
      <c r="H38" s="5">
        <f t="shared" si="4"/>
        <v>1.9015080275222242E-3</v>
      </c>
    </row>
    <row r="39" spans="1:8">
      <c r="A39" s="3" t="s">
        <v>5601</v>
      </c>
      <c r="B39" s="1">
        <f t="shared" si="0"/>
        <v>7</v>
      </c>
      <c r="C39" s="1">
        <f t="shared" si="1"/>
        <v>108534</v>
      </c>
      <c r="D39" s="1">
        <f t="shared" si="2"/>
        <v>2801</v>
      </c>
      <c r="F39" s="1">
        <f t="shared" si="3"/>
        <v>2797.5379221032881</v>
      </c>
      <c r="H39" s="5">
        <f t="shared" si="4"/>
        <v>1.2360149577693286E-3</v>
      </c>
    </row>
    <row r="40" spans="1:8">
      <c r="A40" s="3" t="s">
        <v>5602</v>
      </c>
      <c r="B40" s="1">
        <f t="shared" si="0"/>
        <v>7</v>
      </c>
      <c r="C40" s="1">
        <f t="shared" si="1"/>
        <v>108533</v>
      </c>
      <c r="D40" s="1">
        <f t="shared" si="2"/>
        <v>2877</v>
      </c>
      <c r="F40" s="1">
        <f t="shared" si="3"/>
        <v>2875.2580334023914</v>
      </c>
      <c r="H40" s="5">
        <f t="shared" si="4"/>
        <v>6.0548022162271555E-4</v>
      </c>
    </row>
    <row r="41" spans="1:8">
      <c r="A41" s="3" t="s">
        <v>5603</v>
      </c>
      <c r="B41" s="1">
        <f t="shared" si="0"/>
        <v>7</v>
      </c>
      <c r="C41" s="1">
        <f t="shared" si="1"/>
        <v>108532</v>
      </c>
      <c r="D41" s="1">
        <f t="shared" si="2"/>
        <v>2961</v>
      </c>
      <c r="F41" s="1">
        <f t="shared" si="3"/>
        <v>2952.978724532155</v>
      </c>
      <c r="H41" s="5">
        <f t="shared" si="4"/>
        <v>2.7089751664454726E-3</v>
      </c>
    </row>
    <row r="42" spans="1:8">
      <c r="A42" s="3" t="s">
        <v>5604</v>
      </c>
      <c r="B42" s="1">
        <f t="shared" si="0"/>
        <v>7</v>
      </c>
      <c r="C42" s="1">
        <f t="shared" si="1"/>
        <v>108531</v>
      </c>
      <c r="D42" s="1">
        <f t="shared" si="2"/>
        <v>3037</v>
      </c>
      <c r="F42" s="1">
        <f t="shared" si="3"/>
        <v>3030.6999955024216</v>
      </c>
      <c r="H42" s="5">
        <f t="shared" si="4"/>
        <v>2.0744170225809539E-3</v>
      </c>
    </row>
    <row r="43" spans="1:8">
      <c r="A43" s="3" t="s">
        <v>5605</v>
      </c>
      <c r="B43" s="1">
        <f t="shared" si="0"/>
        <v>7</v>
      </c>
      <c r="C43" s="1">
        <f t="shared" si="1"/>
        <v>108530</v>
      </c>
      <c r="D43" s="1">
        <f t="shared" si="2"/>
        <v>3113</v>
      </c>
      <c r="F43" s="1">
        <f t="shared" si="3"/>
        <v>3108.4218463181132</v>
      </c>
      <c r="H43" s="5">
        <f t="shared" si="4"/>
        <v>1.4706564991605398E-3</v>
      </c>
    </row>
    <row r="44" spans="1:8">
      <c r="A44" s="3" t="s">
        <v>5606</v>
      </c>
      <c r="B44" s="1">
        <f t="shared" si="0"/>
        <v>7</v>
      </c>
      <c r="C44" s="1">
        <f t="shared" si="1"/>
        <v>108529</v>
      </c>
      <c r="D44" s="1">
        <f t="shared" si="2"/>
        <v>3189</v>
      </c>
      <c r="F44" s="1">
        <f t="shared" si="3"/>
        <v>3186.1442769939954</v>
      </c>
      <c r="H44" s="5">
        <f t="shared" si="4"/>
        <v>8.9549169206792391E-4</v>
      </c>
    </row>
    <row r="45" spans="1:8">
      <c r="A45" s="3" t="s">
        <v>5607</v>
      </c>
      <c r="B45" s="1">
        <f t="shared" si="0"/>
        <v>7</v>
      </c>
      <c r="C45" s="1">
        <f t="shared" si="1"/>
        <v>108528</v>
      </c>
      <c r="D45" s="1">
        <f t="shared" si="2"/>
        <v>3265</v>
      </c>
      <c r="F45" s="1">
        <f t="shared" si="3"/>
        <v>3263.867287534988</v>
      </c>
      <c r="H45" s="5">
        <f t="shared" si="4"/>
        <v>3.4692571669586259E-4</v>
      </c>
    </row>
    <row r="46" spans="1:8">
      <c r="A46" s="3" t="s">
        <v>5608</v>
      </c>
      <c r="B46" s="1">
        <f t="shared" si="0"/>
        <v>7</v>
      </c>
      <c r="C46" s="1">
        <f t="shared" si="1"/>
        <v>108527</v>
      </c>
      <c r="D46" s="1">
        <f t="shared" si="2"/>
        <v>3350</v>
      </c>
      <c r="F46" s="1">
        <f t="shared" si="3"/>
        <v>3341.5908779558576</v>
      </c>
      <c r="H46" s="5">
        <f t="shared" si="4"/>
        <v>2.5101856848186118E-3</v>
      </c>
    </row>
    <row r="47" spans="1:8">
      <c r="A47" s="3" t="s">
        <v>5609</v>
      </c>
      <c r="B47" s="1">
        <f t="shared" si="0"/>
        <v>7</v>
      </c>
      <c r="C47" s="1">
        <f t="shared" si="1"/>
        <v>108526</v>
      </c>
      <c r="D47" s="1">
        <f t="shared" si="2"/>
        <v>3426</v>
      </c>
      <c r="F47" s="1">
        <f t="shared" si="3"/>
        <v>3419.3150482615256</v>
      </c>
      <c r="H47" s="5">
        <f t="shared" si="4"/>
        <v>1.9512410211542353E-3</v>
      </c>
    </row>
    <row r="48" spans="1:8">
      <c r="A48" s="3" t="s">
        <v>5610</v>
      </c>
      <c r="B48" s="1">
        <f t="shared" si="0"/>
        <v>7</v>
      </c>
      <c r="C48" s="1">
        <f t="shared" si="1"/>
        <v>108525</v>
      </c>
      <c r="D48" s="1">
        <f t="shared" si="2"/>
        <v>3502</v>
      </c>
      <c r="F48" s="1">
        <f t="shared" si="3"/>
        <v>3497.0397984667557</v>
      </c>
      <c r="H48" s="5">
        <f t="shared" si="4"/>
        <v>1.4163910717431023E-3</v>
      </c>
    </row>
    <row r="49" spans="1:8">
      <c r="A49" s="3" t="s">
        <v>5611</v>
      </c>
      <c r="B49" s="1">
        <f t="shared" si="0"/>
        <v>7</v>
      </c>
      <c r="C49" s="1">
        <f t="shared" si="1"/>
        <v>108524</v>
      </c>
      <c r="D49" s="1">
        <f t="shared" si="2"/>
        <v>3578</v>
      </c>
      <c r="F49" s="1">
        <f t="shared" si="3"/>
        <v>3574.7651285764705</v>
      </c>
      <c r="H49" s="5">
        <f t="shared" si="4"/>
        <v>9.0410045375335717E-4</v>
      </c>
    </row>
    <row r="50" spans="1:8">
      <c r="A50" s="3" t="s">
        <v>5612</v>
      </c>
      <c r="B50" s="1">
        <f t="shared" si="0"/>
        <v>7</v>
      </c>
      <c r="C50" s="1">
        <f t="shared" si="1"/>
        <v>108523</v>
      </c>
      <c r="D50" s="1">
        <f t="shared" si="2"/>
        <v>3654</v>
      </c>
      <c r="F50" s="1">
        <f t="shared" si="3"/>
        <v>3652.4910386054344</v>
      </c>
      <c r="H50" s="5">
        <f t="shared" si="4"/>
        <v>4.1296152013290397E-4</v>
      </c>
    </row>
    <row r="51" spans="1:8">
      <c r="A51" s="3" t="s">
        <v>5613</v>
      </c>
      <c r="B51" s="1">
        <f t="shared" si="0"/>
        <v>7</v>
      </c>
      <c r="C51" s="1">
        <f t="shared" si="1"/>
        <v>108522</v>
      </c>
      <c r="D51" s="1">
        <f t="shared" si="2"/>
        <v>3738</v>
      </c>
      <c r="F51" s="1">
        <f t="shared" si="3"/>
        <v>3730.217528558569</v>
      </c>
      <c r="H51" s="5">
        <f t="shared" si="4"/>
        <v>2.0819880795695483E-3</v>
      </c>
    </row>
    <row r="52" spans="1:8">
      <c r="A52" s="3" t="s">
        <v>5614</v>
      </c>
      <c r="B52" s="1">
        <f t="shared" si="0"/>
        <v>7</v>
      </c>
      <c r="C52" s="1">
        <f t="shared" si="1"/>
        <v>108521</v>
      </c>
      <c r="D52" s="1">
        <f t="shared" si="2"/>
        <v>3814</v>
      </c>
      <c r="F52" s="1">
        <f t="shared" si="3"/>
        <v>3807.9445984457184</v>
      </c>
      <c r="H52" s="5">
        <f t="shared" si="4"/>
        <v>1.5876773870691179E-3</v>
      </c>
    </row>
    <row r="53" spans="1:8">
      <c r="A53" s="3" t="s">
        <v>5615</v>
      </c>
      <c r="B53" s="1">
        <f t="shared" si="0"/>
        <v>7</v>
      </c>
      <c r="C53" s="1">
        <f t="shared" si="1"/>
        <v>108520</v>
      </c>
      <c r="D53" s="1">
        <f t="shared" si="2"/>
        <v>3890</v>
      </c>
      <c r="F53" s="1">
        <f t="shared" si="3"/>
        <v>3885.6722482816463</v>
      </c>
      <c r="H53" s="5">
        <f t="shared" si="4"/>
        <v>1.1125325754122721E-3</v>
      </c>
    </row>
    <row r="54" spans="1:8">
      <c r="A54" s="3" t="s">
        <v>5616</v>
      </c>
      <c r="B54" s="1">
        <f t="shared" si="0"/>
        <v>7</v>
      </c>
      <c r="C54" s="1">
        <f t="shared" si="1"/>
        <v>108519</v>
      </c>
      <c r="D54" s="1">
        <f t="shared" si="2"/>
        <v>3966</v>
      </c>
      <c r="F54" s="1">
        <f t="shared" si="3"/>
        <v>3963.4004780663536</v>
      </c>
      <c r="H54" s="5">
        <f t="shared" si="4"/>
        <v>6.5545182391488373E-4</v>
      </c>
    </row>
    <row r="55" spans="1:8">
      <c r="A55" s="3" t="s">
        <v>5617</v>
      </c>
      <c r="B55" s="1">
        <f t="shared" si="0"/>
        <v>7</v>
      </c>
      <c r="C55" s="1">
        <f t="shared" si="1"/>
        <v>108518</v>
      </c>
      <c r="D55" s="1">
        <f t="shared" si="2"/>
        <v>4042</v>
      </c>
      <c r="F55" s="1">
        <f t="shared" si="3"/>
        <v>4041.1292878195263</v>
      </c>
      <c r="H55" s="5">
        <f t="shared" si="4"/>
        <v>2.1541617527799959E-4</v>
      </c>
    </row>
    <row r="56" spans="1:8">
      <c r="A56" s="3" t="s">
        <v>5618</v>
      </c>
      <c r="B56" s="1">
        <f t="shared" si="0"/>
        <v>7</v>
      </c>
      <c r="C56" s="1">
        <f t="shared" si="1"/>
        <v>108517</v>
      </c>
      <c r="D56" s="1">
        <f t="shared" si="2"/>
        <v>4126</v>
      </c>
      <c r="F56" s="1">
        <f t="shared" si="3"/>
        <v>4118.8586775460853</v>
      </c>
      <c r="H56" s="5">
        <f t="shared" si="4"/>
        <v>1.730810095471317E-3</v>
      </c>
    </row>
    <row r="57" spans="1:8">
      <c r="A57" s="3" t="s">
        <v>5619</v>
      </c>
      <c r="B57" s="1">
        <f t="shared" si="0"/>
        <v>7</v>
      </c>
      <c r="C57" s="1">
        <f t="shared" si="1"/>
        <v>108516</v>
      </c>
      <c r="D57" s="1">
        <f t="shared" si="2"/>
        <v>4202</v>
      </c>
      <c r="F57" s="1">
        <f t="shared" si="3"/>
        <v>4196.5886472607972</v>
      </c>
      <c r="H57" s="5">
        <f t="shared" si="4"/>
        <v>1.2878040788202789E-3</v>
      </c>
    </row>
    <row r="58" spans="1:8">
      <c r="A58" s="3" t="s">
        <v>5620</v>
      </c>
      <c r="B58" s="1">
        <f t="shared" si="0"/>
        <v>7</v>
      </c>
      <c r="C58" s="1">
        <f t="shared" si="1"/>
        <v>108515</v>
      </c>
      <c r="D58" s="1">
        <f t="shared" si="2"/>
        <v>4278</v>
      </c>
      <c r="F58" s="1">
        <f t="shared" si="3"/>
        <v>4274.3191969636609</v>
      </c>
      <c r="H58" s="5">
        <f t="shared" si="4"/>
        <v>8.6040276679267343E-4</v>
      </c>
    </row>
    <row r="59" spans="1:8">
      <c r="A59" s="3" t="s">
        <v>5621</v>
      </c>
      <c r="B59" s="1">
        <f t="shared" si="0"/>
        <v>7</v>
      </c>
      <c r="C59" s="1">
        <f t="shared" si="1"/>
        <v>108514</v>
      </c>
      <c r="D59" s="1">
        <f t="shared" si="2"/>
        <v>4354</v>
      </c>
      <c r="F59" s="1">
        <f t="shared" si="3"/>
        <v>4352.0503266743626</v>
      </c>
      <c r="H59" s="5">
        <f t="shared" si="4"/>
        <v>4.4778900451019227E-4</v>
      </c>
    </row>
    <row r="60" spans="1:8">
      <c r="A60" s="3" t="s">
        <v>5622</v>
      </c>
      <c r="B60" s="1">
        <f t="shared" si="0"/>
        <v>7</v>
      </c>
      <c r="C60" s="1">
        <f t="shared" si="1"/>
        <v>108513</v>
      </c>
      <c r="D60" s="1">
        <f t="shared" si="2"/>
        <v>4439</v>
      </c>
      <c r="F60" s="1">
        <f t="shared" si="3"/>
        <v>4429.7820363929031</v>
      </c>
      <c r="H60" s="5">
        <f t="shared" si="4"/>
        <v>2.0765856289923098E-3</v>
      </c>
    </row>
    <row r="61" spans="1:8">
      <c r="A61" s="3" t="s">
        <v>5623</v>
      </c>
      <c r="B61" s="1">
        <f t="shared" si="0"/>
        <v>7</v>
      </c>
      <c r="C61" s="1">
        <f t="shared" si="1"/>
        <v>108512</v>
      </c>
      <c r="D61" s="1">
        <f t="shared" si="2"/>
        <v>4515</v>
      </c>
      <c r="F61" s="1">
        <f t="shared" si="3"/>
        <v>4507.5143261340463</v>
      </c>
      <c r="H61" s="5">
        <f t="shared" si="4"/>
        <v>1.6579565594581807E-3</v>
      </c>
    </row>
    <row r="62" spans="1:8">
      <c r="A62" s="3" t="s">
        <v>5624</v>
      </c>
      <c r="B62" s="1">
        <f t="shared" si="0"/>
        <v>7</v>
      </c>
      <c r="C62" s="1">
        <f t="shared" si="1"/>
        <v>108511</v>
      </c>
      <c r="D62" s="1">
        <f t="shared" si="2"/>
        <v>4591</v>
      </c>
      <c r="F62" s="1">
        <f t="shared" si="3"/>
        <v>4585.2471959125578</v>
      </c>
      <c r="H62" s="5">
        <f t="shared" si="4"/>
        <v>1.2530612257552168E-3</v>
      </c>
    </row>
    <row r="63" spans="1:8">
      <c r="A63" s="3" t="s">
        <v>5625</v>
      </c>
      <c r="B63" s="1">
        <f t="shared" si="0"/>
        <v>7</v>
      </c>
      <c r="C63" s="1">
        <f t="shared" si="1"/>
        <v>108510</v>
      </c>
      <c r="D63" s="1">
        <f t="shared" si="2"/>
        <v>4667</v>
      </c>
      <c r="F63" s="1">
        <f t="shared" si="3"/>
        <v>4662.9806457284385</v>
      </c>
      <c r="H63" s="5">
        <f t="shared" si="4"/>
        <v>8.6122868471426967E-4</v>
      </c>
    </row>
    <row r="64" spans="1:8">
      <c r="A64" s="3" t="s">
        <v>5626</v>
      </c>
      <c r="B64" s="1">
        <f t="shared" si="0"/>
        <v>7</v>
      </c>
      <c r="C64" s="1">
        <f t="shared" si="1"/>
        <v>108509</v>
      </c>
      <c r="D64" s="1">
        <f t="shared" si="2"/>
        <v>4743</v>
      </c>
      <c r="F64" s="1">
        <f t="shared" si="3"/>
        <v>4740.7146756013726</v>
      </c>
      <c r="H64" s="5">
        <f t="shared" si="4"/>
        <v>4.8183099275297936E-4</v>
      </c>
    </row>
    <row r="65" spans="1:8">
      <c r="A65" s="3" t="s">
        <v>5627</v>
      </c>
      <c r="B65" s="1">
        <f t="shared" si="0"/>
        <v>7</v>
      </c>
      <c r="C65" s="1">
        <f t="shared" si="1"/>
        <v>108508</v>
      </c>
      <c r="D65" s="1">
        <f t="shared" si="2"/>
        <v>4827</v>
      </c>
      <c r="F65" s="1">
        <f t="shared" si="3"/>
        <v>4818.449285531362</v>
      </c>
      <c r="H65" s="5">
        <f t="shared" si="4"/>
        <v>1.7714345284106142E-3</v>
      </c>
    </row>
    <row r="66" spans="1:8">
      <c r="A66" s="3" t="s">
        <v>5628</v>
      </c>
      <c r="B66" s="1">
        <f t="shared" si="0"/>
        <v>7</v>
      </c>
      <c r="C66" s="1">
        <f t="shared" si="1"/>
        <v>108507</v>
      </c>
      <c r="D66" s="1">
        <f t="shared" si="2"/>
        <v>4903</v>
      </c>
      <c r="F66" s="1">
        <f t="shared" si="3"/>
        <v>4896.1844755331713</v>
      </c>
      <c r="H66" s="5">
        <f t="shared" si="4"/>
        <v>1.3900722959063266E-3</v>
      </c>
    </row>
    <row r="67" spans="1:8">
      <c r="A67" s="3" t="s">
        <v>5629</v>
      </c>
      <c r="B67" s="1">
        <f t="shared" si="0"/>
        <v>7</v>
      </c>
      <c r="C67" s="1">
        <f t="shared" si="1"/>
        <v>108506</v>
      </c>
      <c r="D67" s="1">
        <f t="shared" si="2"/>
        <v>4979</v>
      </c>
      <c r="F67" s="1">
        <f t="shared" si="3"/>
        <v>4973.9202456117209</v>
      </c>
      <c r="H67" s="5">
        <f t="shared" si="4"/>
        <v>1.0202358683026854E-3</v>
      </c>
    </row>
    <row r="68" spans="1:8">
      <c r="A68" s="3" t="s">
        <v>5630</v>
      </c>
      <c r="B68" s="1">
        <f t="shared" ref="B68:B131" si="5">IF(ISERROR(SEARCH(" ",A68)), 0, SEARCH(" ",A68))</f>
        <v>7</v>
      </c>
      <c r="C68" s="1">
        <f t="shared" ref="C68:C131" si="6">IF(0=B68,-1,LEFT(A68,B68-1)+0)</f>
        <v>108505</v>
      </c>
      <c r="D68" s="1">
        <f t="shared" ref="D68:D131" si="7">IF(B68=0,-1,RIGHT(A68,LEN(A68)-B68)+0)</f>
        <v>5055</v>
      </c>
      <c r="F68" s="1">
        <f t="shared" ref="F68:F131" si="8">IF(C68&lt;0,443300000,44330*(1-POWER(C68/$A$1,1/5.255))*1000)</f>
        <v>5051.6565957866978</v>
      </c>
      <c r="H68" s="5">
        <f t="shared" ref="H68:H131" si="9">IF(D68&gt;0,ABS((F68-D68)/D68),0)</f>
        <v>6.6140538344256481E-4</v>
      </c>
    </row>
    <row r="69" spans="1:8">
      <c r="A69" s="3" t="s">
        <v>5631</v>
      </c>
      <c r="B69" s="1">
        <f t="shared" si="5"/>
        <v>7</v>
      </c>
      <c r="C69" s="1">
        <f t="shared" si="6"/>
        <v>108504</v>
      </c>
      <c r="D69" s="1">
        <f t="shared" si="7"/>
        <v>5131</v>
      </c>
      <c r="F69" s="1">
        <f t="shared" si="8"/>
        <v>5129.393526058102</v>
      </c>
      <c r="H69" s="5">
        <f t="shared" si="9"/>
        <v>3.1309178364802233E-4</v>
      </c>
    </row>
    <row r="70" spans="1:8">
      <c r="A70" s="3" t="s">
        <v>5632</v>
      </c>
      <c r="B70" s="1">
        <f t="shared" si="5"/>
        <v>7</v>
      </c>
      <c r="C70" s="1">
        <f t="shared" si="6"/>
        <v>108503</v>
      </c>
      <c r="D70" s="1">
        <f t="shared" si="7"/>
        <v>5215</v>
      </c>
      <c r="F70" s="1">
        <f t="shared" si="8"/>
        <v>5207.1310364407</v>
      </c>
      <c r="H70" s="5">
        <f t="shared" si="9"/>
        <v>1.5089095990987588E-3</v>
      </c>
    </row>
    <row r="71" spans="1:8">
      <c r="A71" s="3" t="s">
        <v>5633</v>
      </c>
      <c r="B71" s="1">
        <f t="shared" si="5"/>
        <v>7</v>
      </c>
      <c r="C71" s="1">
        <f t="shared" si="6"/>
        <v>108502</v>
      </c>
      <c r="D71" s="1">
        <f t="shared" si="7"/>
        <v>5291</v>
      </c>
      <c r="F71" s="1">
        <f t="shared" si="8"/>
        <v>5284.8691269443325</v>
      </c>
      <c r="H71" s="5">
        <f t="shared" si="9"/>
        <v>1.1587361662573252E-3</v>
      </c>
    </row>
    <row r="72" spans="1:8">
      <c r="A72" s="3" t="s">
        <v>5634</v>
      </c>
      <c r="B72" s="1">
        <f t="shared" si="5"/>
        <v>7</v>
      </c>
      <c r="C72" s="1">
        <f t="shared" si="6"/>
        <v>108501</v>
      </c>
      <c r="D72" s="1">
        <f t="shared" si="7"/>
        <v>5367</v>
      </c>
      <c r="F72" s="1">
        <f t="shared" si="8"/>
        <v>5362.6077975739227</v>
      </c>
      <c r="H72" s="5">
        <f t="shared" si="9"/>
        <v>8.1837198175467617E-4</v>
      </c>
    </row>
    <row r="73" spans="1:8">
      <c r="A73" s="3" t="s">
        <v>5635</v>
      </c>
      <c r="B73" s="1">
        <f t="shared" si="5"/>
        <v>7</v>
      </c>
      <c r="C73" s="1">
        <f t="shared" si="6"/>
        <v>108500</v>
      </c>
      <c r="D73" s="1">
        <f t="shared" si="7"/>
        <v>5443</v>
      </c>
      <c r="F73" s="1">
        <f t="shared" si="8"/>
        <v>5440.3470483442352</v>
      </c>
      <c r="H73" s="5">
        <f t="shared" si="9"/>
        <v>4.8740614656711545E-4</v>
      </c>
    </row>
    <row r="74" spans="1:8">
      <c r="A74" s="3" t="s">
        <v>5636</v>
      </c>
      <c r="B74" s="1">
        <f t="shared" si="5"/>
        <v>7</v>
      </c>
      <c r="C74" s="1">
        <f t="shared" si="6"/>
        <v>108499</v>
      </c>
      <c r="D74" s="1">
        <f t="shared" si="7"/>
        <v>5519</v>
      </c>
      <c r="F74" s="1">
        <f t="shared" si="8"/>
        <v>5518.0868792601914</v>
      </c>
      <c r="H74" s="5">
        <f t="shared" si="9"/>
        <v>1.6545039677633974E-4</v>
      </c>
    </row>
    <row r="75" spans="1:8">
      <c r="A75" s="3" t="s">
        <v>5637</v>
      </c>
      <c r="B75" s="1">
        <f t="shared" si="5"/>
        <v>7</v>
      </c>
      <c r="C75" s="1">
        <f t="shared" si="6"/>
        <v>108498</v>
      </c>
      <c r="D75" s="1">
        <f t="shared" si="7"/>
        <v>5604</v>
      </c>
      <c r="F75" s="1">
        <f t="shared" si="8"/>
        <v>5595.827290336556</v>
      </c>
      <c r="H75" s="5">
        <f t="shared" si="9"/>
        <v>1.4583707465103566E-3</v>
      </c>
    </row>
    <row r="76" spans="1:8">
      <c r="A76" s="3" t="s">
        <v>5638</v>
      </c>
      <c r="B76" s="1">
        <f t="shared" si="5"/>
        <v>7</v>
      </c>
      <c r="C76" s="1">
        <f t="shared" si="6"/>
        <v>108497</v>
      </c>
      <c r="D76" s="1">
        <f t="shared" si="7"/>
        <v>5679</v>
      </c>
      <c r="F76" s="1">
        <f t="shared" si="8"/>
        <v>5673.5682815782511</v>
      </c>
      <c r="H76" s="5">
        <f t="shared" si="9"/>
        <v>9.5645684482283555E-4</v>
      </c>
    </row>
    <row r="77" spans="1:8">
      <c r="A77" s="3" t="s">
        <v>5639</v>
      </c>
      <c r="B77" s="1">
        <f t="shared" si="5"/>
        <v>7</v>
      </c>
      <c r="C77" s="1">
        <f t="shared" si="6"/>
        <v>108496</v>
      </c>
      <c r="D77" s="1">
        <f t="shared" si="7"/>
        <v>5755</v>
      </c>
      <c r="F77" s="1">
        <f t="shared" si="8"/>
        <v>5751.3098530000407</v>
      </c>
      <c r="H77" s="5">
        <f t="shared" si="9"/>
        <v>6.4120712423272369E-4</v>
      </c>
    </row>
    <row r="78" spans="1:8">
      <c r="A78" s="3" t="s">
        <v>5640</v>
      </c>
      <c r="B78" s="1">
        <f t="shared" si="5"/>
        <v>7</v>
      </c>
      <c r="C78" s="1">
        <f t="shared" si="6"/>
        <v>108495</v>
      </c>
      <c r="D78" s="1">
        <f t="shared" si="7"/>
        <v>5831</v>
      </c>
      <c r="F78" s="1">
        <f t="shared" si="8"/>
        <v>5829.0520046068468</v>
      </c>
      <c r="H78" s="5">
        <f t="shared" si="9"/>
        <v>3.3407569767675841E-4</v>
      </c>
    </row>
    <row r="79" spans="1:8">
      <c r="A79" s="3" t="s">
        <v>5641</v>
      </c>
      <c r="B79" s="1">
        <f t="shared" si="5"/>
        <v>7</v>
      </c>
      <c r="C79" s="1">
        <f t="shared" si="6"/>
        <v>108494</v>
      </c>
      <c r="D79" s="1">
        <f t="shared" si="7"/>
        <v>5916</v>
      </c>
      <c r="F79" s="1">
        <f t="shared" si="8"/>
        <v>5906.7947364134361</v>
      </c>
      <c r="H79" s="5">
        <f t="shared" si="9"/>
        <v>1.5559945210554238E-3</v>
      </c>
    </row>
    <row r="80" spans="1:8">
      <c r="A80" s="3" t="s">
        <v>5642</v>
      </c>
      <c r="B80" s="1">
        <f t="shared" si="5"/>
        <v>7</v>
      </c>
      <c r="C80" s="1">
        <f t="shared" si="6"/>
        <v>108493</v>
      </c>
      <c r="D80" s="1">
        <f t="shared" si="7"/>
        <v>5992</v>
      </c>
      <c r="F80" s="1">
        <f t="shared" si="8"/>
        <v>5984.5380484247271</v>
      </c>
      <c r="H80" s="5">
        <f t="shared" si="9"/>
        <v>1.2453190212404716E-3</v>
      </c>
    </row>
    <row r="81" spans="1:8">
      <c r="A81" s="3" t="s">
        <v>5643</v>
      </c>
      <c r="B81" s="1">
        <f t="shared" si="5"/>
        <v>7</v>
      </c>
      <c r="C81" s="1">
        <f t="shared" si="6"/>
        <v>108492</v>
      </c>
      <c r="D81" s="1">
        <f t="shared" si="7"/>
        <v>6068</v>
      </c>
      <c r="F81" s="1">
        <f t="shared" si="8"/>
        <v>6062.2819406505641</v>
      </c>
      <c r="H81" s="5">
        <f t="shared" si="9"/>
        <v>9.4233014987407085E-4</v>
      </c>
    </row>
    <row r="82" spans="1:8">
      <c r="A82" s="3" t="s">
        <v>5644</v>
      </c>
      <c r="B82" s="1">
        <f t="shared" si="5"/>
        <v>7</v>
      </c>
      <c r="C82" s="1">
        <f t="shared" si="6"/>
        <v>108491</v>
      </c>
      <c r="D82" s="1">
        <f t="shared" si="7"/>
        <v>6144</v>
      </c>
      <c r="F82" s="1">
        <f t="shared" si="8"/>
        <v>6140.0264131057138</v>
      </c>
      <c r="H82" s="5">
        <f t="shared" si="9"/>
        <v>6.4674265857522784E-4</v>
      </c>
    </row>
    <row r="83" spans="1:8">
      <c r="A83" s="3" t="s">
        <v>5645</v>
      </c>
      <c r="B83" s="1">
        <f t="shared" si="5"/>
        <v>7</v>
      </c>
      <c r="C83" s="1">
        <f t="shared" si="6"/>
        <v>108490</v>
      </c>
      <c r="D83" s="1">
        <f t="shared" si="7"/>
        <v>6220</v>
      </c>
      <c r="F83" s="1">
        <f t="shared" si="8"/>
        <v>6217.7714657950955</v>
      </c>
      <c r="H83" s="5">
        <f t="shared" si="9"/>
        <v>3.5828524194605517E-4</v>
      </c>
    </row>
    <row r="84" spans="1:8">
      <c r="A84" s="3" t="s">
        <v>5646</v>
      </c>
      <c r="B84" s="1">
        <f t="shared" si="5"/>
        <v>7</v>
      </c>
      <c r="C84" s="1">
        <f t="shared" si="6"/>
        <v>108489</v>
      </c>
      <c r="D84" s="1">
        <f t="shared" si="7"/>
        <v>6304</v>
      </c>
      <c r="F84" s="1">
        <f t="shared" si="8"/>
        <v>6295.5170987285537</v>
      </c>
      <c r="H84" s="5">
        <f t="shared" si="9"/>
        <v>1.3456378920441434E-3</v>
      </c>
    </row>
    <row r="85" spans="1:8">
      <c r="A85" s="3" t="s">
        <v>5647</v>
      </c>
      <c r="B85" s="1">
        <f t="shared" si="5"/>
        <v>7</v>
      </c>
      <c r="C85" s="1">
        <f t="shared" si="6"/>
        <v>108488</v>
      </c>
      <c r="D85" s="1">
        <f t="shared" si="7"/>
        <v>6380</v>
      </c>
      <c r="F85" s="1">
        <f t="shared" si="8"/>
        <v>6373.2633119159309</v>
      </c>
      <c r="H85" s="5">
        <f t="shared" si="9"/>
        <v>1.0559072232083229E-3</v>
      </c>
    </row>
    <row r="86" spans="1:8">
      <c r="A86" s="3" t="s">
        <v>5648</v>
      </c>
      <c r="B86" s="1">
        <f t="shared" si="5"/>
        <v>7</v>
      </c>
      <c r="C86" s="1">
        <f t="shared" si="6"/>
        <v>108487</v>
      </c>
      <c r="D86" s="1">
        <f t="shared" si="7"/>
        <v>6456</v>
      </c>
      <c r="F86" s="1">
        <f t="shared" si="8"/>
        <v>6451.0101053670705</v>
      </c>
      <c r="H86" s="5">
        <f t="shared" si="9"/>
        <v>7.7290809060245706E-4</v>
      </c>
    </row>
    <row r="87" spans="1:8">
      <c r="A87" s="3" t="s">
        <v>5649</v>
      </c>
      <c r="B87" s="1">
        <f t="shared" si="5"/>
        <v>7</v>
      </c>
      <c r="C87" s="1">
        <f t="shared" si="6"/>
        <v>108486</v>
      </c>
      <c r="D87" s="1">
        <f t="shared" si="7"/>
        <v>6532</v>
      </c>
      <c r="F87" s="1">
        <f t="shared" si="8"/>
        <v>6528.7574790967383</v>
      </c>
      <c r="H87" s="5">
        <f t="shared" si="9"/>
        <v>4.9640552713743418E-4</v>
      </c>
    </row>
    <row r="88" spans="1:8">
      <c r="A88" s="3" t="s">
        <v>5650</v>
      </c>
      <c r="B88" s="1">
        <f t="shared" si="5"/>
        <v>7</v>
      </c>
      <c r="C88" s="1">
        <f t="shared" si="6"/>
        <v>108485</v>
      </c>
      <c r="D88" s="1">
        <f t="shared" si="7"/>
        <v>6608</v>
      </c>
      <c r="F88" s="1">
        <f t="shared" si="8"/>
        <v>6606.5054331049332</v>
      </c>
      <c r="H88" s="5">
        <f t="shared" si="9"/>
        <v>2.2617537758274551E-4</v>
      </c>
    </row>
    <row r="89" spans="1:8">
      <c r="A89" s="3" t="s">
        <v>5651</v>
      </c>
      <c r="B89" s="1">
        <f t="shared" si="5"/>
        <v>7</v>
      </c>
      <c r="C89" s="1">
        <f t="shared" si="6"/>
        <v>108484</v>
      </c>
      <c r="D89" s="1">
        <f t="shared" si="7"/>
        <v>6692</v>
      </c>
      <c r="F89" s="1">
        <f t="shared" si="8"/>
        <v>6684.2539674113423</v>
      </c>
      <c r="H89" s="5">
        <f t="shared" si="9"/>
        <v>1.157506364115022E-3</v>
      </c>
    </row>
    <row r="90" spans="1:8">
      <c r="A90" s="3" t="s">
        <v>5652</v>
      </c>
      <c r="B90" s="1">
        <f t="shared" si="5"/>
        <v>7</v>
      </c>
      <c r="C90" s="1">
        <f t="shared" si="6"/>
        <v>108483</v>
      </c>
      <c r="D90" s="1">
        <f t="shared" si="7"/>
        <v>6768</v>
      </c>
      <c r="F90" s="1">
        <f t="shared" si="8"/>
        <v>6762.0030820208858</v>
      </c>
      <c r="H90" s="5">
        <f t="shared" si="9"/>
        <v>8.8606944135847913E-4</v>
      </c>
    </row>
    <row r="91" spans="1:8">
      <c r="A91" s="3" t="s">
        <v>5653</v>
      </c>
      <c r="B91" s="1">
        <f t="shared" si="5"/>
        <v>7</v>
      </c>
      <c r="C91" s="1">
        <f t="shared" si="6"/>
        <v>108482</v>
      </c>
      <c r="D91" s="1">
        <f t="shared" si="7"/>
        <v>6844</v>
      </c>
      <c r="F91" s="1">
        <f t="shared" si="8"/>
        <v>6839.7527769384878</v>
      </c>
      <c r="H91" s="5">
        <f t="shared" si="9"/>
        <v>6.2057613406080636E-4</v>
      </c>
    </row>
    <row r="92" spans="1:8">
      <c r="A92" s="3" t="s">
        <v>5654</v>
      </c>
      <c r="B92" s="1">
        <f t="shared" si="5"/>
        <v>7</v>
      </c>
      <c r="C92" s="1">
        <f t="shared" si="6"/>
        <v>108481</v>
      </c>
      <c r="D92" s="1">
        <f t="shared" si="7"/>
        <v>6920</v>
      </c>
      <c r="F92" s="1">
        <f t="shared" si="8"/>
        <v>6917.5030521838335</v>
      </c>
      <c r="H92" s="5">
        <f t="shared" si="9"/>
        <v>3.6083060927262126E-4</v>
      </c>
    </row>
    <row r="93" spans="1:8">
      <c r="A93" s="3" t="s">
        <v>5655</v>
      </c>
      <c r="B93" s="1">
        <f t="shared" si="5"/>
        <v>7</v>
      </c>
      <c r="C93" s="1">
        <f t="shared" si="6"/>
        <v>108480</v>
      </c>
      <c r="D93" s="1">
        <f t="shared" si="7"/>
        <v>6996</v>
      </c>
      <c r="F93" s="1">
        <f t="shared" si="8"/>
        <v>6995.2539077569218</v>
      </c>
      <c r="H93" s="5">
        <f t="shared" si="9"/>
        <v>1.0664554646630039E-4</v>
      </c>
    </row>
    <row r="94" spans="1:8">
      <c r="A94" s="3" t="s">
        <v>5656</v>
      </c>
      <c r="B94" s="1">
        <f t="shared" si="5"/>
        <v>7</v>
      </c>
      <c r="C94" s="1">
        <f t="shared" si="6"/>
        <v>108479</v>
      </c>
      <c r="D94" s="1">
        <f t="shared" si="7"/>
        <v>7081</v>
      </c>
      <c r="F94" s="1">
        <f t="shared" si="8"/>
        <v>7073.0053436725193</v>
      </c>
      <c r="H94" s="5">
        <f t="shared" si="9"/>
        <v>1.1290292794069619E-3</v>
      </c>
    </row>
    <row r="95" spans="1:8">
      <c r="A95" s="3" t="s">
        <v>5657</v>
      </c>
      <c r="B95" s="1">
        <f t="shared" si="5"/>
        <v>7</v>
      </c>
      <c r="C95" s="1">
        <f t="shared" si="6"/>
        <v>108478</v>
      </c>
      <c r="D95" s="1">
        <f t="shared" si="7"/>
        <v>7157</v>
      </c>
      <c r="F95" s="1">
        <f t="shared" si="8"/>
        <v>7150.7573599453899</v>
      </c>
      <c r="H95" s="5">
        <f t="shared" si="9"/>
        <v>8.7224256736203611E-4</v>
      </c>
    </row>
    <row r="96" spans="1:8">
      <c r="A96" s="3" t="s">
        <v>5658</v>
      </c>
      <c r="B96" s="1">
        <f t="shared" si="5"/>
        <v>7</v>
      </c>
      <c r="C96" s="1">
        <f t="shared" si="6"/>
        <v>108477</v>
      </c>
      <c r="D96" s="1">
        <f t="shared" si="7"/>
        <v>7233</v>
      </c>
      <c r="F96" s="1">
        <f t="shared" si="8"/>
        <v>7228.5099565755345</v>
      </c>
      <c r="H96" s="5">
        <f t="shared" si="9"/>
        <v>6.2077193757300035E-4</v>
      </c>
    </row>
    <row r="97" spans="1:8">
      <c r="A97" s="3" t="s">
        <v>5659</v>
      </c>
      <c r="B97" s="1">
        <f t="shared" si="5"/>
        <v>7</v>
      </c>
      <c r="C97" s="1">
        <f t="shared" si="6"/>
        <v>108476</v>
      </c>
      <c r="D97" s="1">
        <f t="shared" si="7"/>
        <v>7309</v>
      </c>
      <c r="F97" s="1">
        <f t="shared" si="8"/>
        <v>7306.263133577716</v>
      </c>
      <c r="H97" s="5">
        <f t="shared" si="9"/>
        <v>3.7445155592886006E-4</v>
      </c>
    </row>
    <row r="98" spans="1:8">
      <c r="A98" s="3" t="s">
        <v>5660</v>
      </c>
      <c r="B98" s="1">
        <f t="shared" si="5"/>
        <v>7</v>
      </c>
      <c r="C98" s="1">
        <f t="shared" si="6"/>
        <v>108475</v>
      </c>
      <c r="D98" s="1">
        <f t="shared" si="7"/>
        <v>7393</v>
      </c>
      <c r="F98" s="1">
        <f t="shared" si="8"/>
        <v>7384.0168909568583</v>
      </c>
      <c r="H98" s="5">
        <f t="shared" si="9"/>
        <v>1.2150830573707111E-3</v>
      </c>
    </row>
    <row r="99" spans="1:8">
      <c r="A99" s="3" t="s">
        <v>5661</v>
      </c>
      <c r="B99" s="1">
        <f t="shared" si="5"/>
        <v>7</v>
      </c>
      <c r="C99" s="1">
        <f t="shared" si="6"/>
        <v>108474</v>
      </c>
      <c r="D99" s="1">
        <f t="shared" si="7"/>
        <v>7469</v>
      </c>
      <c r="F99" s="1">
        <f t="shared" si="8"/>
        <v>7461.7712287326467</v>
      </c>
      <c r="H99" s="5">
        <f t="shared" si="9"/>
        <v>9.6783656009550071E-4</v>
      </c>
    </row>
    <row r="100" spans="1:8">
      <c r="A100" s="3" t="s">
        <v>5662</v>
      </c>
      <c r="B100" s="1">
        <f t="shared" si="5"/>
        <v>7</v>
      </c>
      <c r="C100" s="1">
        <f t="shared" si="6"/>
        <v>108473</v>
      </c>
      <c r="D100" s="1">
        <f t="shared" si="7"/>
        <v>7545</v>
      </c>
      <c r="F100" s="1">
        <f t="shared" si="8"/>
        <v>7539.5261469050811</v>
      </c>
      <c r="H100" s="5">
        <f t="shared" si="9"/>
        <v>7.2549411463471473E-4</v>
      </c>
    </row>
    <row r="101" spans="1:8">
      <c r="A101" s="3" t="s">
        <v>5663</v>
      </c>
      <c r="B101" s="1">
        <f t="shared" si="5"/>
        <v>7</v>
      </c>
      <c r="C101" s="1">
        <f t="shared" si="6"/>
        <v>108472</v>
      </c>
      <c r="D101" s="1">
        <f t="shared" si="7"/>
        <v>7621</v>
      </c>
      <c r="F101" s="1">
        <f t="shared" si="8"/>
        <v>7617.2816454840049</v>
      </c>
      <c r="H101" s="5">
        <f t="shared" si="9"/>
        <v>4.8790900354219764E-4</v>
      </c>
    </row>
    <row r="102" spans="1:8">
      <c r="A102" s="3" t="s">
        <v>5664</v>
      </c>
      <c r="B102" s="1">
        <f t="shared" si="5"/>
        <v>7</v>
      </c>
      <c r="C102" s="1">
        <f t="shared" si="6"/>
        <v>108471</v>
      </c>
      <c r="D102" s="1">
        <f t="shared" si="7"/>
        <v>7697</v>
      </c>
      <c r="F102" s="1">
        <f t="shared" si="8"/>
        <v>7695.0377244891051</v>
      </c>
      <c r="H102" s="5">
        <f t="shared" si="9"/>
        <v>2.5494030283160576E-4</v>
      </c>
    </row>
    <row r="103" spans="1:8">
      <c r="A103" s="3" t="s">
        <v>5665</v>
      </c>
      <c r="B103" s="1">
        <f t="shared" si="5"/>
        <v>7</v>
      </c>
      <c r="C103" s="1">
        <f t="shared" si="6"/>
        <v>108470</v>
      </c>
      <c r="D103" s="1">
        <f t="shared" si="7"/>
        <v>7781</v>
      </c>
      <c r="F103" s="1">
        <f t="shared" si="8"/>
        <v>7772.7943839154605</v>
      </c>
      <c r="H103" s="5">
        <f t="shared" si="9"/>
        <v>1.0545708886440742E-3</v>
      </c>
    </row>
    <row r="104" spans="1:8">
      <c r="A104" s="3" t="s">
        <v>5666</v>
      </c>
      <c r="B104" s="1">
        <f t="shared" si="5"/>
        <v>7</v>
      </c>
      <c r="C104" s="1">
        <f t="shared" si="6"/>
        <v>108469</v>
      </c>
      <c r="D104" s="1">
        <f t="shared" si="7"/>
        <v>7857</v>
      </c>
      <c r="F104" s="1">
        <f t="shared" si="8"/>
        <v>7850.5516237876773</v>
      </c>
      <c r="H104" s="5">
        <f t="shared" si="9"/>
        <v>8.207173491565137E-4</v>
      </c>
    </row>
    <row r="105" spans="1:8">
      <c r="A105" s="3" t="s">
        <v>5667</v>
      </c>
      <c r="B105" s="1">
        <f t="shared" si="5"/>
        <v>7</v>
      </c>
      <c r="C105" s="1">
        <f t="shared" si="6"/>
        <v>108468</v>
      </c>
      <c r="D105" s="1">
        <f t="shared" si="7"/>
        <v>7933</v>
      </c>
      <c r="F105" s="1">
        <f t="shared" si="8"/>
        <v>7928.3094441057574</v>
      </c>
      <c r="H105" s="5">
        <f t="shared" si="9"/>
        <v>5.9127138462657341E-4</v>
      </c>
    </row>
    <row r="106" spans="1:8">
      <c r="A106" s="3" t="s">
        <v>5668</v>
      </c>
      <c r="B106" s="1">
        <f t="shared" si="5"/>
        <v>7</v>
      </c>
      <c r="C106" s="1">
        <f t="shared" si="6"/>
        <v>108467</v>
      </c>
      <c r="D106" s="1">
        <f t="shared" si="7"/>
        <v>8009</v>
      </c>
      <c r="F106" s="1">
        <f t="shared" si="8"/>
        <v>8006.0678448795425</v>
      </c>
      <c r="H106" s="5">
        <f t="shared" si="9"/>
        <v>3.6610751909820665E-4</v>
      </c>
    </row>
    <row r="107" spans="1:8">
      <c r="A107" s="3" t="s">
        <v>5669</v>
      </c>
      <c r="B107" s="1">
        <f t="shared" si="5"/>
        <v>7</v>
      </c>
      <c r="C107" s="1">
        <f t="shared" si="6"/>
        <v>108466</v>
      </c>
      <c r="D107" s="1">
        <f t="shared" si="7"/>
        <v>8085</v>
      </c>
      <c r="F107" s="1">
        <f t="shared" si="8"/>
        <v>8083.8268261237972</v>
      </c>
      <c r="H107" s="5">
        <f t="shared" si="9"/>
        <v>1.4510499396447516E-4</v>
      </c>
    </row>
    <row r="108" spans="1:8">
      <c r="A108" s="3" t="s">
        <v>5670</v>
      </c>
      <c r="B108" s="1">
        <f t="shared" si="5"/>
        <v>7</v>
      </c>
      <c r="C108" s="1">
        <f t="shared" si="6"/>
        <v>108465</v>
      </c>
      <c r="D108" s="1">
        <f t="shared" si="7"/>
        <v>8170</v>
      </c>
      <c r="F108" s="1">
        <f t="shared" si="8"/>
        <v>8161.5863878483669</v>
      </c>
      <c r="H108" s="5">
        <f t="shared" si="9"/>
        <v>1.029817888816776E-3</v>
      </c>
    </row>
    <row r="109" spans="1:8">
      <c r="A109" s="3" t="s">
        <v>5671</v>
      </c>
      <c r="B109" s="1">
        <f t="shared" si="5"/>
        <v>7</v>
      </c>
      <c r="C109" s="1">
        <f t="shared" si="6"/>
        <v>108464</v>
      </c>
      <c r="D109" s="1">
        <f t="shared" si="7"/>
        <v>8246</v>
      </c>
      <c r="F109" s="1">
        <f t="shared" si="8"/>
        <v>8239.346530058172</v>
      </c>
      <c r="H109" s="5">
        <f t="shared" si="9"/>
        <v>8.068724159383952E-4</v>
      </c>
    </row>
    <row r="110" spans="1:8">
      <c r="A110" s="3" t="s">
        <v>5672</v>
      </c>
      <c r="B110" s="1">
        <f t="shared" si="5"/>
        <v>7</v>
      </c>
      <c r="C110" s="1">
        <f t="shared" si="6"/>
        <v>108463</v>
      </c>
      <c r="D110" s="1">
        <f t="shared" si="7"/>
        <v>8322</v>
      </c>
      <c r="F110" s="1">
        <f t="shared" si="8"/>
        <v>8317.1072527630567</v>
      </c>
      <c r="H110" s="5">
        <f t="shared" si="9"/>
        <v>5.8792925221620414E-4</v>
      </c>
    </row>
    <row r="111" spans="1:8">
      <c r="A111" s="3" t="s">
        <v>5673</v>
      </c>
      <c r="B111" s="1">
        <f t="shared" si="5"/>
        <v>7</v>
      </c>
      <c r="C111" s="1">
        <f t="shared" si="6"/>
        <v>108462</v>
      </c>
      <c r="D111" s="1">
        <f t="shared" si="7"/>
        <v>8398</v>
      </c>
      <c r="F111" s="1">
        <f t="shared" si="8"/>
        <v>8394.8685559728619</v>
      </c>
      <c r="H111" s="5">
        <f t="shared" si="9"/>
        <v>3.7287973650131686E-4</v>
      </c>
    </row>
    <row r="112" spans="1:8">
      <c r="A112" s="3" t="s">
        <v>5674</v>
      </c>
      <c r="B112" s="1">
        <f t="shared" si="5"/>
        <v>7</v>
      </c>
      <c r="C112" s="1">
        <f t="shared" si="6"/>
        <v>108461</v>
      </c>
      <c r="D112" s="1">
        <f t="shared" si="7"/>
        <v>8474</v>
      </c>
      <c r="F112" s="1">
        <f t="shared" si="8"/>
        <v>8472.6304397023559</v>
      </c>
      <c r="H112" s="5">
        <f t="shared" si="9"/>
        <v>1.6161910522115376E-4</v>
      </c>
    </row>
    <row r="113" spans="1:8">
      <c r="A113" s="3" t="s">
        <v>5675</v>
      </c>
      <c r="B113" s="1">
        <f t="shared" si="5"/>
        <v>7</v>
      </c>
      <c r="C113" s="1">
        <f t="shared" si="6"/>
        <v>108460</v>
      </c>
      <c r="D113" s="1">
        <f t="shared" si="7"/>
        <v>8558</v>
      </c>
      <c r="F113" s="1">
        <f t="shared" si="8"/>
        <v>8550.3929039564555</v>
      </c>
      <c r="H113" s="5">
        <f t="shared" si="9"/>
        <v>8.8888712824778174E-4</v>
      </c>
    </row>
    <row r="114" spans="1:8">
      <c r="A114" s="3" t="s">
        <v>5676</v>
      </c>
      <c r="B114" s="1">
        <f t="shared" si="5"/>
        <v>7</v>
      </c>
      <c r="C114" s="1">
        <f t="shared" si="6"/>
        <v>108459</v>
      </c>
      <c r="D114" s="1">
        <f t="shared" si="7"/>
        <v>8634</v>
      </c>
      <c r="F114" s="1">
        <f t="shared" si="8"/>
        <v>8628.1559487450068</v>
      </c>
      <c r="H114" s="5">
        <f t="shared" si="9"/>
        <v>6.7686486622576397E-4</v>
      </c>
    </row>
    <row r="115" spans="1:8">
      <c r="A115" s="3" t="s">
        <v>5677</v>
      </c>
      <c r="B115" s="1">
        <f t="shared" si="5"/>
        <v>7</v>
      </c>
      <c r="C115" s="1">
        <f t="shared" si="6"/>
        <v>108458</v>
      </c>
      <c r="D115" s="1">
        <f t="shared" si="7"/>
        <v>8710</v>
      </c>
      <c r="F115" s="1">
        <f t="shared" si="8"/>
        <v>8705.9195740827781</v>
      </c>
      <c r="H115" s="5">
        <f t="shared" si="9"/>
        <v>4.6847599508861924E-4</v>
      </c>
    </row>
    <row r="116" spans="1:8">
      <c r="A116" s="3" t="s">
        <v>5678</v>
      </c>
      <c r="B116" s="1">
        <f t="shared" si="5"/>
        <v>7</v>
      </c>
      <c r="C116" s="1">
        <f t="shared" si="6"/>
        <v>108457</v>
      </c>
      <c r="D116" s="1">
        <f t="shared" si="7"/>
        <v>8786</v>
      </c>
      <c r="F116" s="1">
        <f t="shared" si="8"/>
        <v>8783.6837799697623</v>
      </c>
      <c r="H116" s="5">
        <f t="shared" si="9"/>
        <v>2.6362622697902042E-4</v>
      </c>
    </row>
    <row r="117" spans="1:8">
      <c r="A117" s="3" t="s">
        <v>5679</v>
      </c>
      <c r="B117" s="1">
        <f t="shared" si="5"/>
        <v>7</v>
      </c>
      <c r="C117" s="1">
        <f t="shared" si="6"/>
        <v>108456</v>
      </c>
      <c r="D117" s="1">
        <f t="shared" si="7"/>
        <v>8870</v>
      </c>
      <c r="F117" s="1">
        <f t="shared" si="8"/>
        <v>8861.4485664256499</v>
      </c>
      <c r="H117" s="5">
        <f t="shared" si="9"/>
        <v>9.6408495764938951E-4</v>
      </c>
    </row>
    <row r="118" spans="1:8">
      <c r="A118" s="3" t="s">
        <v>5680</v>
      </c>
      <c r="B118" s="1">
        <f t="shared" si="5"/>
        <v>7</v>
      </c>
      <c r="C118" s="1">
        <f t="shared" si="6"/>
        <v>108455</v>
      </c>
      <c r="D118" s="1">
        <f t="shared" si="7"/>
        <v>8946</v>
      </c>
      <c r="F118" s="1">
        <f t="shared" si="8"/>
        <v>8939.2139334553631</v>
      </c>
      <c r="H118" s="5">
        <f t="shared" si="9"/>
        <v>7.5855874632650613E-4</v>
      </c>
    </row>
    <row r="119" spans="1:8">
      <c r="A119" s="3" t="s">
        <v>5681</v>
      </c>
      <c r="B119" s="1">
        <f t="shared" si="5"/>
        <v>7</v>
      </c>
      <c r="C119" s="1">
        <f t="shared" si="6"/>
        <v>108454</v>
      </c>
      <c r="D119" s="1">
        <f t="shared" si="7"/>
        <v>9022</v>
      </c>
      <c r="F119" s="1">
        <f t="shared" si="8"/>
        <v>9016.9798810687444</v>
      </c>
      <c r="H119" s="5">
        <f t="shared" si="9"/>
        <v>5.5643082811523362E-4</v>
      </c>
    </row>
    <row r="120" spans="1:8">
      <c r="A120" s="3" t="s">
        <v>5682</v>
      </c>
      <c r="B120" s="1">
        <f t="shared" si="5"/>
        <v>7</v>
      </c>
      <c r="C120" s="1">
        <f t="shared" si="6"/>
        <v>108453</v>
      </c>
      <c r="D120" s="1">
        <f t="shared" si="7"/>
        <v>9098</v>
      </c>
      <c r="F120" s="1">
        <f t="shared" si="8"/>
        <v>9094.7464092756363</v>
      </c>
      <c r="H120" s="5">
        <f t="shared" si="9"/>
        <v>3.5761603916945213E-4</v>
      </c>
    </row>
    <row r="121" spans="1:8">
      <c r="A121" s="3" t="s">
        <v>5683</v>
      </c>
      <c r="B121" s="1">
        <f t="shared" si="5"/>
        <v>7</v>
      </c>
      <c r="C121" s="1">
        <f t="shared" si="6"/>
        <v>108452</v>
      </c>
      <c r="D121" s="1">
        <f t="shared" si="7"/>
        <v>9174</v>
      </c>
      <c r="F121" s="1">
        <f t="shared" si="8"/>
        <v>9172.5135180858815</v>
      </c>
      <c r="H121" s="5">
        <f t="shared" si="9"/>
        <v>1.6203203772819765E-4</v>
      </c>
    </row>
    <row r="122" spans="1:8">
      <c r="A122" s="3" t="s">
        <v>5684</v>
      </c>
      <c r="B122" s="1">
        <f t="shared" si="5"/>
        <v>7</v>
      </c>
      <c r="C122" s="1">
        <f t="shared" si="6"/>
        <v>108451</v>
      </c>
      <c r="D122" s="1">
        <f t="shared" si="7"/>
        <v>9259</v>
      </c>
      <c r="F122" s="1">
        <f t="shared" si="8"/>
        <v>9250.2812075093243</v>
      </c>
      <c r="H122" s="5">
        <f t="shared" si="9"/>
        <v>9.4165595535972526E-4</v>
      </c>
    </row>
    <row r="123" spans="1:8">
      <c r="A123" s="3" t="s">
        <v>5685</v>
      </c>
      <c r="B123" s="1">
        <f t="shared" si="5"/>
        <v>7</v>
      </c>
      <c r="C123" s="1">
        <f t="shared" si="6"/>
        <v>108450</v>
      </c>
      <c r="D123" s="1">
        <f t="shared" si="7"/>
        <v>9335</v>
      </c>
      <c r="F123" s="1">
        <f t="shared" si="8"/>
        <v>9328.0494775558109</v>
      </c>
      <c r="H123" s="5">
        <f t="shared" si="9"/>
        <v>7.4456587511399232E-4</v>
      </c>
    </row>
    <row r="124" spans="1:8">
      <c r="A124" s="3" t="s">
        <v>5686</v>
      </c>
      <c r="B124" s="1">
        <f t="shared" si="5"/>
        <v>7</v>
      </c>
      <c r="C124" s="1">
        <f t="shared" si="6"/>
        <v>108449</v>
      </c>
      <c r="D124" s="1">
        <f t="shared" si="7"/>
        <v>9411</v>
      </c>
      <c r="F124" s="1">
        <f t="shared" si="8"/>
        <v>9405.8183282351783</v>
      </c>
      <c r="H124" s="5">
        <f t="shared" si="9"/>
        <v>5.5059736104788636E-4</v>
      </c>
    </row>
    <row r="125" spans="1:8">
      <c r="A125" s="3" t="s">
        <v>5687</v>
      </c>
      <c r="B125" s="1">
        <f t="shared" si="5"/>
        <v>7</v>
      </c>
      <c r="C125" s="1">
        <f t="shared" si="6"/>
        <v>108448</v>
      </c>
      <c r="D125" s="1">
        <f t="shared" si="7"/>
        <v>9486</v>
      </c>
      <c r="F125" s="1">
        <f t="shared" si="8"/>
        <v>9483.5877595572747</v>
      </c>
      <c r="H125" s="5">
        <f t="shared" si="9"/>
        <v>2.5429479682957049E-4</v>
      </c>
    </row>
    <row r="126" spans="1:8">
      <c r="A126" s="3" t="s">
        <v>5688</v>
      </c>
      <c r="B126" s="1">
        <f t="shared" si="5"/>
        <v>7</v>
      </c>
      <c r="C126" s="1">
        <f t="shared" si="6"/>
        <v>108447</v>
      </c>
      <c r="D126" s="1">
        <f t="shared" si="7"/>
        <v>9562</v>
      </c>
      <c r="F126" s="1">
        <f t="shared" si="8"/>
        <v>9561.3577715319407</v>
      </c>
      <c r="H126" s="5">
        <f t="shared" si="9"/>
        <v>6.7164658864184195E-5</v>
      </c>
    </row>
    <row r="127" spans="1:8">
      <c r="A127" s="3" t="s">
        <v>5689</v>
      </c>
      <c r="B127" s="1">
        <f t="shared" si="5"/>
        <v>7</v>
      </c>
      <c r="C127" s="1">
        <f t="shared" si="6"/>
        <v>108446</v>
      </c>
      <c r="D127" s="1">
        <f t="shared" si="7"/>
        <v>9647</v>
      </c>
      <c r="F127" s="1">
        <f t="shared" si="8"/>
        <v>9639.1283641640966</v>
      </c>
      <c r="H127" s="5">
        <f t="shared" si="9"/>
        <v>8.1596722669258443E-4</v>
      </c>
    </row>
    <row r="128" spans="1:8">
      <c r="A128" s="3" t="s">
        <v>5690</v>
      </c>
      <c r="B128" s="1">
        <f t="shared" si="5"/>
        <v>7</v>
      </c>
      <c r="C128" s="1">
        <f t="shared" si="6"/>
        <v>108445</v>
      </c>
      <c r="D128" s="1">
        <f t="shared" si="7"/>
        <v>9723</v>
      </c>
      <c r="F128" s="1">
        <f t="shared" si="8"/>
        <v>9716.899537473435</v>
      </c>
      <c r="H128" s="5">
        <f t="shared" si="9"/>
        <v>6.2742595151342429E-4</v>
      </c>
    </row>
    <row r="129" spans="1:8">
      <c r="A129" s="3" t="s">
        <v>5691</v>
      </c>
      <c r="B129" s="1">
        <f t="shared" si="5"/>
        <v>7</v>
      </c>
      <c r="C129" s="1">
        <f t="shared" si="6"/>
        <v>108444</v>
      </c>
      <c r="D129" s="1">
        <f t="shared" si="7"/>
        <v>9799</v>
      </c>
      <c r="F129" s="1">
        <f t="shared" si="8"/>
        <v>9794.6712914599502</v>
      </c>
      <c r="H129" s="5">
        <f t="shared" si="9"/>
        <v>4.4175002959993614E-4</v>
      </c>
    </row>
    <row r="130" spans="1:8">
      <c r="A130" s="3" t="s">
        <v>5692</v>
      </c>
      <c r="B130" s="1">
        <f t="shared" si="5"/>
        <v>7</v>
      </c>
      <c r="C130" s="1">
        <f t="shared" si="6"/>
        <v>108443</v>
      </c>
      <c r="D130" s="1">
        <f t="shared" si="7"/>
        <v>9875</v>
      </c>
      <c r="F130" s="1">
        <f t="shared" si="8"/>
        <v>9872.4436261384089</v>
      </c>
      <c r="H130" s="5">
        <f t="shared" si="9"/>
        <v>2.588733024396005E-4</v>
      </c>
    </row>
    <row r="131" spans="1:8">
      <c r="A131" s="3" t="s">
        <v>5693</v>
      </c>
      <c r="B131" s="1">
        <f t="shared" si="5"/>
        <v>7</v>
      </c>
      <c r="C131" s="1">
        <f t="shared" si="6"/>
        <v>108442</v>
      </c>
      <c r="D131" s="1">
        <f t="shared" si="7"/>
        <v>9951</v>
      </c>
      <c r="F131" s="1">
        <f t="shared" si="8"/>
        <v>9950.2165415137333</v>
      </c>
      <c r="H131" s="5">
        <f t="shared" si="9"/>
        <v>7.8731633631462324E-5</v>
      </c>
    </row>
    <row r="132" spans="1:8">
      <c r="A132" s="3" t="s">
        <v>5694</v>
      </c>
      <c r="B132" s="1">
        <f t="shared" ref="B132:B195" si="10">IF(ISERROR(SEARCH(" ",A132)), 0, SEARCH(" ",A132))</f>
        <v>7</v>
      </c>
      <c r="C132" s="1">
        <f t="shared" ref="C132:C195" si="11">IF(0=B132,-1,LEFT(A132,B132-1)+0)</f>
        <v>108441</v>
      </c>
      <c r="D132" s="1">
        <f t="shared" ref="D132:D195" si="12">IF(B132=0,-1,RIGHT(A132,LEN(A132)-B132)+0)</f>
        <v>10035</v>
      </c>
      <c r="F132" s="1">
        <f t="shared" ref="F132:F195" si="13">IF(C132&lt;0,443300000,44330*(1-POWER(C132/$A$1,1/5.255))*1000)</f>
        <v>10027.990037600686</v>
      </c>
      <c r="H132" s="5">
        <f t="shared" ref="H132:H195" si="14">IF(D132&gt;0,ABS((F132-D132)/D132),0)</f>
        <v>6.9855131034516553E-4</v>
      </c>
    </row>
    <row r="133" spans="1:8">
      <c r="A133" s="3" t="s">
        <v>5695</v>
      </c>
      <c r="B133" s="1">
        <f t="shared" si="10"/>
        <v>7</v>
      </c>
      <c r="C133" s="1">
        <f t="shared" si="11"/>
        <v>108440</v>
      </c>
      <c r="D133" s="1">
        <f t="shared" si="12"/>
        <v>10111</v>
      </c>
      <c r="F133" s="1">
        <f t="shared" si="13"/>
        <v>10105.764114409112</v>
      </c>
      <c r="H133" s="5">
        <f t="shared" si="14"/>
        <v>5.178405292145037E-4</v>
      </c>
    </row>
    <row r="134" spans="1:8">
      <c r="A134" s="3" t="s">
        <v>5696</v>
      </c>
      <c r="B134" s="1">
        <f t="shared" si="10"/>
        <v>7</v>
      </c>
      <c r="C134" s="1">
        <f t="shared" si="11"/>
        <v>108439</v>
      </c>
      <c r="D134" s="1">
        <f t="shared" si="12"/>
        <v>10187</v>
      </c>
      <c r="F134" s="1">
        <f t="shared" si="13"/>
        <v>10183.538771948855</v>
      </c>
      <c r="H134" s="5">
        <f t="shared" si="14"/>
        <v>3.3976912252327909E-4</v>
      </c>
    </row>
    <row r="135" spans="1:8">
      <c r="A135" s="3" t="s">
        <v>5697</v>
      </c>
      <c r="B135" s="1">
        <f t="shared" si="10"/>
        <v>7</v>
      </c>
      <c r="C135" s="1">
        <f t="shared" si="11"/>
        <v>108438</v>
      </c>
      <c r="D135" s="1">
        <f t="shared" si="12"/>
        <v>10263</v>
      </c>
      <c r="F135" s="1">
        <f t="shared" si="13"/>
        <v>10261.314010224836</v>
      </c>
      <c r="H135" s="5">
        <f t="shared" si="14"/>
        <v>1.6427845417166148E-4</v>
      </c>
    </row>
    <row r="136" spans="1:8">
      <c r="A136" s="3" t="s">
        <v>5698</v>
      </c>
      <c r="B136" s="1">
        <f t="shared" si="10"/>
        <v>7</v>
      </c>
      <c r="C136" s="1">
        <f t="shared" si="11"/>
        <v>108437</v>
      </c>
      <c r="D136" s="1">
        <f t="shared" si="12"/>
        <v>10348</v>
      </c>
      <c r="F136" s="1">
        <f t="shared" si="13"/>
        <v>10339.089829246897</v>
      </c>
      <c r="H136" s="5">
        <f t="shared" si="14"/>
        <v>8.6105245004857443E-4</v>
      </c>
    </row>
    <row r="137" spans="1:8">
      <c r="A137" s="3" t="s">
        <v>5699</v>
      </c>
      <c r="B137" s="1">
        <f t="shared" si="10"/>
        <v>7</v>
      </c>
      <c r="C137" s="1">
        <f t="shared" si="11"/>
        <v>108436</v>
      </c>
      <c r="D137" s="1">
        <f t="shared" si="12"/>
        <v>10423</v>
      </c>
      <c r="F137" s="1">
        <f t="shared" si="13"/>
        <v>10416.866229034729</v>
      </c>
      <c r="H137" s="5">
        <f t="shared" si="14"/>
        <v>5.8848421426371887E-4</v>
      </c>
    </row>
    <row r="138" spans="1:8">
      <c r="A138" s="3" t="s">
        <v>5700</v>
      </c>
      <c r="B138" s="1">
        <f t="shared" si="10"/>
        <v>7</v>
      </c>
      <c r="C138" s="1">
        <f t="shared" si="11"/>
        <v>108435</v>
      </c>
      <c r="D138" s="1">
        <f t="shared" si="12"/>
        <v>10499</v>
      </c>
      <c r="F138" s="1">
        <f t="shared" si="13"/>
        <v>10494.643209583404</v>
      </c>
      <c r="H138" s="5">
        <f t="shared" si="14"/>
        <v>4.1497194176547158E-4</v>
      </c>
    </row>
    <row r="139" spans="1:8">
      <c r="A139" s="3" t="s">
        <v>5701</v>
      </c>
      <c r="B139" s="1">
        <f t="shared" si="10"/>
        <v>7</v>
      </c>
      <c r="C139" s="1">
        <f t="shared" si="11"/>
        <v>108434</v>
      </c>
      <c r="D139" s="1">
        <f t="shared" si="12"/>
        <v>10575</v>
      </c>
      <c r="F139" s="1">
        <f t="shared" si="13"/>
        <v>10572.420770912615</v>
      </c>
      <c r="H139" s="5">
        <f t="shared" si="14"/>
        <v>2.438987316676219E-4</v>
      </c>
    </row>
    <row r="140" spans="1:8">
      <c r="A140" s="3" t="s">
        <v>5702</v>
      </c>
      <c r="B140" s="1">
        <f t="shared" si="10"/>
        <v>7</v>
      </c>
      <c r="C140" s="1">
        <f t="shared" si="11"/>
        <v>108433</v>
      </c>
      <c r="D140" s="1">
        <f t="shared" si="12"/>
        <v>10651</v>
      </c>
      <c r="F140" s="1">
        <f t="shared" si="13"/>
        <v>10650.198913032198</v>
      </c>
      <c r="H140" s="5">
        <f t="shared" si="14"/>
        <v>7.5212371401924092E-5</v>
      </c>
    </row>
    <row r="141" spans="1:8">
      <c r="A141" s="3" t="s">
        <v>5703</v>
      </c>
      <c r="B141" s="1">
        <f t="shared" si="10"/>
        <v>7</v>
      </c>
      <c r="C141" s="1">
        <f t="shared" si="11"/>
        <v>108432</v>
      </c>
      <c r="D141" s="1">
        <f t="shared" si="12"/>
        <v>10736</v>
      </c>
      <c r="F141" s="1">
        <f t="shared" si="13"/>
        <v>10727.977635947082</v>
      </c>
      <c r="H141" s="5">
        <f t="shared" si="14"/>
        <v>7.4723957273830288E-4</v>
      </c>
    </row>
    <row r="142" spans="1:8">
      <c r="A142" s="3" t="s">
        <v>5704</v>
      </c>
      <c r="B142" s="1">
        <f t="shared" si="10"/>
        <v>7</v>
      </c>
      <c r="C142" s="1">
        <f t="shared" si="11"/>
        <v>108431</v>
      </c>
      <c r="D142" s="1">
        <f t="shared" si="12"/>
        <v>10812</v>
      </c>
      <c r="F142" s="1">
        <f t="shared" si="13"/>
        <v>10805.756939667102</v>
      </c>
      <c r="H142" s="5">
        <f t="shared" si="14"/>
        <v>5.7741956464091608E-4</v>
      </c>
    </row>
    <row r="143" spans="1:8">
      <c r="A143" s="3" t="s">
        <v>5705</v>
      </c>
      <c r="B143" s="1">
        <f t="shared" si="10"/>
        <v>7</v>
      </c>
      <c r="C143" s="1">
        <f t="shared" si="11"/>
        <v>108430</v>
      </c>
      <c r="D143" s="1">
        <f t="shared" si="12"/>
        <v>10888</v>
      </c>
      <c r="F143" s="1">
        <f t="shared" si="13"/>
        <v>10883.536824202109</v>
      </c>
      <c r="H143" s="5">
        <f t="shared" si="14"/>
        <v>4.0991695425159633E-4</v>
      </c>
    </row>
    <row r="144" spans="1:8">
      <c r="A144" s="3" t="s">
        <v>5706</v>
      </c>
      <c r="B144" s="1">
        <f t="shared" si="10"/>
        <v>7</v>
      </c>
      <c r="C144" s="1">
        <f t="shared" si="11"/>
        <v>108429</v>
      </c>
      <c r="D144" s="1">
        <f t="shared" si="12"/>
        <v>10964</v>
      </c>
      <c r="F144" s="1">
        <f t="shared" si="13"/>
        <v>10961.317289566865</v>
      </c>
      <c r="H144" s="5">
        <f t="shared" si="14"/>
        <v>2.4468354917320972E-4</v>
      </c>
    </row>
    <row r="145" spans="1:8">
      <c r="A145" s="3" t="s">
        <v>5707</v>
      </c>
      <c r="B145" s="1">
        <f t="shared" si="10"/>
        <v>7</v>
      </c>
      <c r="C145" s="1">
        <f t="shared" si="11"/>
        <v>108428</v>
      </c>
      <c r="D145" s="1">
        <f t="shared" si="12"/>
        <v>11040</v>
      </c>
      <c r="F145" s="1">
        <f t="shared" si="13"/>
        <v>11039.09833577121</v>
      </c>
      <c r="H145" s="5">
        <f t="shared" si="14"/>
        <v>8.1672484491824386E-5</v>
      </c>
    </row>
    <row r="146" spans="1:8">
      <c r="A146" s="3" t="s">
        <v>5708</v>
      </c>
      <c r="B146" s="1">
        <f t="shared" si="10"/>
        <v>7</v>
      </c>
      <c r="C146" s="1">
        <f t="shared" si="11"/>
        <v>108427</v>
      </c>
      <c r="D146" s="1">
        <f t="shared" si="12"/>
        <v>11124</v>
      </c>
      <c r="F146" s="1">
        <f t="shared" si="13"/>
        <v>11116.879962815152</v>
      </c>
      <c r="H146" s="5">
        <f t="shared" si="14"/>
        <v>6.4006087602014707E-4</v>
      </c>
    </row>
    <row r="147" spans="1:8">
      <c r="A147" s="3" t="s">
        <v>5709</v>
      </c>
      <c r="B147" s="1">
        <f t="shared" si="10"/>
        <v>7</v>
      </c>
      <c r="C147" s="1">
        <f t="shared" si="11"/>
        <v>108426</v>
      </c>
      <c r="D147" s="1">
        <f t="shared" si="12"/>
        <v>11200</v>
      </c>
      <c r="F147" s="1">
        <f t="shared" si="13"/>
        <v>11194.662170718368</v>
      </c>
      <c r="H147" s="5">
        <f t="shared" si="14"/>
        <v>4.7659190014574701E-4</v>
      </c>
    </row>
    <row r="148" spans="1:8">
      <c r="A148" s="3" t="s">
        <v>5710</v>
      </c>
      <c r="B148" s="1">
        <f t="shared" si="10"/>
        <v>7</v>
      </c>
      <c r="C148" s="1">
        <f t="shared" si="11"/>
        <v>108425</v>
      </c>
      <c r="D148" s="1">
        <f t="shared" si="12"/>
        <v>11276</v>
      </c>
      <c r="F148" s="1">
        <f t="shared" si="13"/>
        <v>11272.444959480865</v>
      </c>
      <c r="H148" s="5">
        <f t="shared" si="14"/>
        <v>3.152749662234142E-4</v>
      </c>
    </row>
    <row r="149" spans="1:8">
      <c r="A149" s="3" t="s">
        <v>5711</v>
      </c>
      <c r="B149" s="1">
        <f t="shared" si="10"/>
        <v>7</v>
      </c>
      <c r="C149" s="1">
        <f t="shared" si="11"/>
        <v>108424</v>
      </c>
      <c r="D149" s="1">
        <f t="shared" si="12"/>
        <v>11352</v>
      </c>
      <c r="F149" s="1">
        <f t="shared" si="13"/>
        <v>11350.228329127245</v>
      </c>
      <c r="H149" s="5">
        <f t="shared" si="14"/>
        <v>1.5606684925606408E-4</v>
      </c>
    </row>
    <row r="150" spans="1:8">
      <c r="A150" s="3" t="s">
        <v>5712</v>
      </c>
      <c r="B150" s="1">
        <f t="shared" si="10"/>
        <v>7</v>
      </c>
      <c r="C150" s="1">
        <f t="shared" si="11"/>
        <v>108423</v>
      </c>
      <c r="D150" s="1">
        <f t="shared" si="12"/>
        <v>11428</v>
      </c>
      <c r="F150" s="1">
        <f t="shared" si="13"/>
        <v>11428.012279652594</v>
      </c>
      <c r="H150" s="5">
        <f t="shared" si="14"/>
        <v>1.0745233281292527E-6</v>
      </c>
    </row>
    <row r="151" spans="1:8">
      <c r="A151" s="3" t="s">
        <v>5713</v>
      </c>
      <c r="B151" s="1">
        <f t="shared" si="10"/>
        <v>7</v>
      </c>
      <c r="C151" s="1">
        <f t="shared" si="11"/>
        <v>108422</v>
      </c>
      <c r="D151" s="1">
        <f t="shared" si="12"/>
        <v>11512</v>
      </c>
      <c r="F151" s="1">
        <f t="shared" si="13"/>
        <v>11505.796811071672</v>
      </c>
      <c r="H151" s="5">
        <f t="shared" si="14"/>
        <v>5.3884545937526215E-4</v>
      </c>
    </row>
    <row r="152" spans="1:8">
      <c r="A152" s="3" t="s">
        <v>5714</v>
      </c>
      <c r="B152" s="1">
        <f t="shared" si="10"/>
        <v>7</v>
      </c>
      <c r="C152" s="1">
        <f t="shared" si="11"/>
        <v>108421</v>
      </c>
      <c r="D152" s="1">
        <f t="shared" si="12"/>
        <v>11588</v>
      </c>
      <c r="F152" s="1">
        <f t="shared" si="13"/>
        <v>11583.581923394322</v>
      </c>
      <c r="H152" s="5">
        <f t="shared" si="14"/>
        <v>3.812630829891202E-4</v>
      </c>
    </row>
    <row r="153" spans="1:8">
      <c r="A153" s="3" t="s">
        <v>5715</v>
      </c>
      <c r="B153" s="1">
        <f t="shared" si="10"/>
        <v>7</v>
      </c>
      <c r="C153" s="1">
        <f t="shared" si="11"/>
        <v>108420</v>
      </c>
      <c r="D153" s="1">
        <f t="shared" si="12"/>
        <v>11664</v>
      </c>
      <c r="F153" s="1">
        <f t="shared" si="13"/>
        <v>11661.367616630389</v>
      </c>
      <c r="H153" s="5">
        <f t="shared" si="14"/>
        <v>2.2568444526847471E-4</v>
      </c>
    </row>
    <row r="154" spans="1:8">
      <c r="A154" s="3" t="s">
        <v>5716</v>
      </c>
      <c r="B154" s="1">
        <f t="shared" si="10"/>
        <v>7</v>
      </c>
      <c r="C154" s="1">
        <f t="shared" si="11"/>
        <v>108419</v>
      </c>
      <c r="D154" s="1">
        <f t="shared" si="12"/>
        <v>11740</v>
      </c>
      <c r="F154" s="1">
        <f t="shared" si="13"/>
        <v>11739.153890794636</v>
      </c>
      <c r="H154" s="5">
        <f t="shared" si="14"/>
        <v>7.2070630780576934E-5</v>
      </c>
    </row>
    <row r="155" spans="1:8">
      <c r="A155" s="3" t="s">
        <v>5717</v>
      </c>
      <c r="B155" s="1">
        <f t="shared" si="10"/>
        <v>7</v>
      </c>
      <c r="C155" s="1">
        <f t="shared" si="11"/>
        <v>108418</v>
      </c>
      <c r="D155" s="1">
        <f t="shared" si="12"/>
        <v>11825</v>
      </c>
      <c r="F155" s="1">
        <f t="shared" si="13"/>
        <v>11816.940745887065</v>
      </c>
      <c r="H155" s="5">
        <f t="shared" si="14"/>
        <v>6.8154368819749493E-4</v>
      </c>
    </row>
    <row r="156" spans="1:8">
      <c r="A156" s="3" t="s">
        <v>5718</v>
      </c>
      <c r="B156" s="1">
        <f t="shared" si="10"/>
        <v>7</v>
      </c>
      <c r="C156" s="1">
        <f t="shared" si="11"/>
        <v>108417</v>
      </c>
      <c r="D156" s="1">
        <f t="shared" si="12"/>
        <v>11901</v>
      </c>
      <c r="F156" s="1">
        <f t="shared" si="13"/>
        <v>11894.728181922439</v>
      </c>
      <c r="H156" s="5">
        <f t="shared" si="14"/>
        <v>5.2699925027820897E-4</v>
      </c>
    </row>
    <row r="157" spans="1:8">
      <c r="A157" s="3" t="s">
        <v>5719</v>
      </c>
      <c r="B157" s="1">
        <f t="shared" si="10"/>
        <v>7</v>
      </c>
      <c r="C157" s="1">
        <f t="shared" si="11"/>
        <v>108416</v>
      </c>
      <c r="D157" s="1">
        <f t="shared" si="12"/>
        <v>11977</v>
      </c>
      <c r="F157" s="1">
        <f t="shared" si="13"/>
        <v>11972.516198910604</v>
      </c>
      <c r="H157" s="5">
        <f t="shared" si="14"/>
        <v>3.7436762873811183E-4</v>
      </c>
    </row>
    <row r="158" spans="1:8">
      <c r="A158" s="3" t="s">
        <v>5720</v>
      </c>
      <c r="B158" s="1">
        <f t="shared" si="10"/>
        <v>7</v>
      </c>
      <c r="C158" s="1">
        <f t="shared" si="11"/>
        <v>108415</v>
      </c>
      <c r="D158" s="1">
        <f t="shared" si="12"/>
        <v>12053</v>
      </c>
      <c r="F158" s="1">
        <f t="shared" si="13"/>
        <v>12050.304796861401</v>
      </c>
      <c r="H158" s="5">
        <f t="shared" si="14"/>
        <v>2.2361263906073398E-4</v>
      </c>
    </row>
    <row r="159" spans="1:8">
      <c r="A159" s="3" t="s">
        <v>5721</v>
      </c>
      <c r="B159" s="1">
        <f t="shared" si="10"/>
        <v>7</v>
      </c>
      <c r="C159" s="1">
        <f t="shared" si="11"/>
        <v>108414</v>
      </c>
      <c r="D159" s="1">
        <f t="shared" si="12"/>
        <v>12129</v>
      </c>
      <c r="F159" s="1">
        <f t="shared" si="13"/>
        <v>12128.093975784672</v>
      </c>
      <c r="H159" s="5">
        <f t="shared" si="14"/>
        <v>7.469900365472966E-5</v>
      </c>
    </row>
    <row r="160" spans="1:8">
      <c r="A160" s="3" t="s">
        <v>5722</v>
      </c>
      <c r="B160" s="1">
        <f t="shared" si="10"/>
        <v>7</v>
      </c>
      <c r="C160" s="1">
        <f t="shared" si="11"/>
        <v>108413</v>
      </c>
      <c r="D160" s="1">
        <f t="shared" si="12"/>
        <v>12214</v>
      </c>
      <c r="F160" s="1">
        <f t="shared" si="13"/>
        <v>12205.883735690262</v>
      </c>
      <c r="H160" s="5">
        <f t="shared" si="14"/>
        <v>6.6450501962811068E-4</v>
      </c>
    </row>
    <row r="161" spans="1:8">
      <c r="A161" s="3" t="s">
        <v>5723</v>
      </c>
      <c r="B161" s="1">
        <f t="shared" si="10"/>
        <v>7</v>
      </c>
      <c r="C161" s="1">
        <f t="shared" si="11"/>
        <v>108412</v>
      </c>
      <c r="D161" s="1">
        <f t="shared" si="12"/>
        <v>12290</v>
      </c>
      <c r="F161" s="1">
        <f t="shared" si="13"/>
        <v>12283.674076588015</v>
      </c>
      <c r="H161" s="5">
        <f t="shared" si="14"/>
        <v>5.1472118893287704E-4</v>
      </c>
    </row>
    <row r="162" spans="1:8">
      <c r="A162" s="3" t="s">
        <v>5724</v>
      </c>
      <c r="B162" s="1">
        <f t="shared" si="10"/>
        <v>7</v>
      </c>
      <c r="C162" s="1">
        <f t="shared" si="11"/>
        <v>108411</v>
      </c>
      <c r="D162" s="1">
        <f t="shared" si="12"/>
        <v>12366</v>
      </c>
      <c r="F162" s="1">
        <f t="shared" si="13"/>
        <v>12361.464998482854</v>
      </c>
      <c r="H162" s="5">
        <f t="shared" si="14"/>
        <v>3.667314828680379E-4</v>
      </c>
    </row>
    <row r="163" spans="1:8">
      <c r="A163" s="3" t="s">
        <v>5725</v>
      </c>
      <c r="B163" s="1">
        <f t="shared" si="10"/>
        <v>7</v>
      </c>
      <c r="C163" s="1">
        <f t="shared" si="11"/>
        <v>108410</v>
      </c>
      <c r="D163" s="1">
        <f t="shared" si="12"/>
        <v>12442</v>
      </c>
      <c r="F163" s="1">
        <f t="shared" si="13"/>
        <v>12439.256501389538</v>
      </c>
      <c r="H163" s="5">
        <f t="shared" si="14"/>
        <v>2.2050302286302496E-4</v>
      </c>
    </row>
    <row r="164" spans="1:8">
      <c r="A164" s="3" t="s">
        <v>5726</v>
      </c>
      <c r="B164" s="1">
        <f t="shared" si="10"/>
        <v>7</v>
      </c>
      <c r="C164" s="1">
        <f t="shared" si="11"/>
        <v>108409</v>
      </c>
      <c r="D164" s="1">
        <f t="shared" si="12"/>
        <v>12518</v>
      </c>
      <c r="F164" s="1">
        <f t="shared" si="13"/>
        <v>12517.048585317916</v>
      </c>
      <c r="H164" s="5">
        <f t="shared" si="14"/>
        <v>7.600372919666484E-5</v>
      </c>
    </row>
    <row r="165" spans="1:8">
      <c r="A165" s="3" t="s">
        <v>5727</v>
      </c>
      <c r="B165" s="1">
        <f t="shared" si="10"/>
        <v>7</v>
      </c>
      <c r="C165" s="1">
        <f t="shared" si="11"/>
        <v>108408</v>
      </c>
      <c r="D165" s="1">
        <f t="shared" si="12"/>
        <v>12602</v>
      </c>
      <c r="F165" s="1">
        <f t="shared" si="13"/>
        <v>12594.841250272908</v>
      </c>
      <c r="H165" s="5">
        <f t="shared" si="14"/>
        <v>5.6806457126583657E-4</v>
      </c>
    </row>
    <row r="166" spans="1:8">
      <c r="A166" s="3" t="s">
        <v>5728</v>
      </c>
      <c r="B166" s="1">
        <f t="shared" si="10"/>
        <v>7</v>
      </c>
      <c r="C166" s="1">
        <f t="shared" si="11"/>
        <v>108407</v>
      </c>
      <c r="D166" s="1">
        <f t="shared" si="12"/>
        <v>12679</v>
      </c>
      <c r="F166" s="1">
        <f t="shared" si="13"/>
        <v>12672.634496269276</v>
      </c>
      <c r="H166" s="5">
        <f t="shared" si="14"/>
        <v>5.0205092915241764E-4</v>
      </c>
    </row>
    <row r="167" spans="1:8">
      <c r="A167" s="3" t="s">
        <v>5729</v>
      </c>
      <c r="B167" s="1">
        <f t="shared" si="10"/>
        <v>7</v>
      </c>
      <c r="C167" s="1">
        <f t="shared" si="11"/>
        <v>108406</v>
      </c>
      <c r="D167" s="1">
        <f t="shared" si="12"/>
        <v>12755</v>
      </c>
      <c r="F167" s="1">
        <f t="shared" si="13"/>
        <v>12750.428323316868</v>
      </c>
      <c r="H167" s="5">
        <f t="shared" si="14"/>
        <v>3.5842231933609994E-4</v>
      </c>
    </row>
    <row r="168" spans="1:8">
      <c r="A168" s="3" t="s">
        <v>5730</v>
      </c>
      <c r="B168" s="1">
        <f t="shared" si="10"/>
        <v>7</v>
      </c>
      <c r="C168" s="1">
        <f t="shared" si="11"/>
        <v>108405</v>
      </c>
      <c r="D168" s="1">
        <f t="shared" si="12"/>
        <v>12831</v>
      </c>
      <c r="F168" s="1">
        <f t="shared" si="13"/>
        <v>12828.222731420601</v>
      </c>
      <c r="H168" s="5">
        <f t="shared" si="14"/>
        <v>2.1644989318049087E-4</v>
      </c>
    </row>
    <row r="169" spans="1:8">
      <c r="A169" s="3" t="s">
        <v>5731</v>
      </c>
      <c r="B169" s="1">
        <f t="shared" si="10"/>
        <v>7</v>
      </c>
      <c r="C169" s="1">
        <f t="shared" si="11"/>
        <v>108404</v>
      </c>
      <c r="D169" s="1">
        <f t="shared" si="12"/>
        <v>12907</v>
      </c>
      <c r="F169" s="1">
        <f t="shared" si="13"/>
        <v>12906.017720595242</v>
      </c>
      <c r="H169" s="5">
        <f t="shared" si="14"/>
        <v>7.6104393333673129E-5</v>
      </c>
    </row>
    <row r="170" spans="1:8">
      <c r="A170" s="3" t="s">
        <v>5732</v>
      </c>
      <c r="B170" s="1">
        <f t="shared" si="10"/>
        <v>7</v>
      </c>
      <c r="C170" s="1">
        <f t="shared" si="11"/>
        <v>108403</v>
      </c>
      <c r="D170" s="1">
        <f t="shared" si="12"/>
        <v>12991</v>
      </c>
      <c r="F170" s="1">
        <f t="shared" si="13"/>
        <v>12983.813290845716</v>
      </c>
      <c r="H170" s="5">
        <f t="shared" si="14"/>
        <v>5.5320677040139111E-4</v>
      </c>
    </row>
    <row r="171" spans="1:8">
      <c r="A171" s="3" t="s">
        <v>5733</v>
      </c>
      <c r="B171" s="1">
        <f t="shared" si="10"/>
        <v>7</v>
      </c>
      <c r="C171" s="1">
        <f t="shared" si="11"/>
        <v>108402</v>
      </c>
      <c r="D171" s="1">
        <f t="shared" si="12"/>
        <v>13067</v>
      </c>
      <c r="F171" s="1">
        <f t="shared" si="13"/>
        <v>13061.609442191702</v>
      </c>
      <c r="H171" s="5">
        <f t="shared" si="14"/>
        <v>4.1253216563080065E-4</v>
      </c>
    </row>
    <row r="172" spans="1:8">
      <c r="A172" s="3" t="s">
        <v>5734</v>
      </c>
      <c r="B172" s="1">
        <f t="shared" si="10"/>
        <v>7</v>
      </c>
      <c r="C172" s="1">
        <f t="shared" si="11"/>
        <v>108401</v>
      </c>
      <c r="D172" s="1">
        <f t="shared" si="12"/>
        <v>13143</v>
      </c>
      <c r="F172" s="1">
        <f t="shared" si="13"/>
        <v>13139.406174628284</v>
      </c>
      <c r="H172" s="5">
        <f t="shared" si="14"/>
        <v>2.7344026262770036E-4</v>
      </c>
    </row>
    <row r="173" spans="1:8">
      <c r="A173" s="3" t="s">
        <v>5735</v>
      </c>
      <c r="B173" s="1">
        <f t="shared" si="10"/>
        <v>7</v>
      </c>
      <c r="C173" s="1">
        <f t="shared" si="11"/>
        <v>108400</v>
      </c>
      <c r="D173" s="1">
        <f t="shared" si="12"/>
        <v>13220</v>
      </c>
      <c r="F173" s="1">
        <f t="shared" si="13"/>
        <v>13217.203488175148</v>
      </c>
      <c r="H173" s="5">
        <f t="shared" si="14"/>
        <v>2.1153644666052436E-4</v>
      </c>
    </row>
    <row r="174" spans="1:8">
      <c r="A174" s="3" t="s">
        <v>5736</v>
      </c>
      <c r="B174" s="1">
        <f t="shared" si="10"/>
        <v>7</v>
      </c>
      <c r="C174" s="1">
        <f t="shared" si="11"/>
        <v>108399</v>
      </c>
      <c r="D174" s="1">
        <f t="shared" si="12"/>
        <v>13304</v>
      </c>
      <c r="F174" s="1">
        <f t="shared" si="13"/>
        <v>13295.001382837216</v>
      </c>
      <c r="H174" s="5">
        <f t="shared" si="14"/>
        <v>6.7638433274085129E-4</v>
      </c>
    </row>
    <row r="175" spans="1:8">
      <c r="A175" s="3" t="s">
        <v>5737</v>
      </c>
      <c r="B175" s="1">
        <f t="shared" si="10"/>
        <v>7</v>
      </c>
      <c r="C175" s="1">
        <f t="shared" si="11"/>
        <v>108398</v>
      </c>
      <c r="D175" s="1">
        <f t="shared" si="12"/>
        <v>13380</v>
      </c>
      <c r="F175" s="1">
        <f t="shared" si="13"/>
        <v>13372.799858629249</v>
      </c>
      <c r="H175" s="5">
        <f t="shared" si="14"/>
        <v>5.3812715775420218E-4</v>
      </c>
    </row>
    <row r="176" spans="1:8">
      <c r="A176" s="3" t="s">
        <v>5738</v>
      </c>
      <c r="B176" s="1">
        <f t="shared" si="10"/>
        <v>7</v>
      </c>
      <c r="C176" s="1">
        <f t="shared" si="11"/>
        <v>108397</v>
      </c>
      <c r="D176" s="1">
        <f t="shared" si="12"/>
        <v>13456</v>
      </c>
      <c r="F176" s="1">
        <f t="shared" si="13"/>
        <v>13450.598915556171</v>
      </c>
      <c r="H176" s="5">
        <f t="shared" si="14"/>
        <v>4.0138855854852479E-4</v>
      </c>
    </row>
    <row r="177" spans="1:8">
      <c r="A177" s="3" t="s">
        <v>5739</v>
      </c>
      <c r="B177" s="1">
        <f t="shared" si="10"/>
        <v>7</v>
      </c>
      <c r="C177" s="1">
        <f t="shared" si="11"/>
        <v>108396</v>
      </c>
      <c r="D177" s="1">
        <f t="shared" si="12"/>
        <v>13532</v>
      </c>
      <c r="F177" s="1">
        <f t="shared" si="13"/>
        <v>13528.398553627825</v>
      </c>
      <c r="H177" s="5">
        <f t="shared" si="14"/>
        <v>2.6614294798809528E-4</v>
      </c>
    </row>
    <row r="178" spans="1:8">
      <c r="A178" s="3" t="s">
        <v>5740</v>
      </c>
      <c r="B178" s="1">
        <f t="shared" si="10"/>
        <v>7</v>
      </c>
      <c r="C178" s="1">
        <f t="shared" si="11"/>
        <v>108395</v>
      </c>
      <c r="D178" s="1">
        <f t="shared" si="12"/>
        <v>13608</v>
      </c>
      <c r="F178" s="1">
        <f t="shared" si="13"/>
        <v>13606.198772858977</v>
      </c>
      <c r="H178" s="5">
        <f t="shared" si="14"/>
        <v>1.3236531018684131E-4</v>
      </c>
    </row>
    <row r="179" spans="1:8">
      <c r="A179" s="3" t="s">
        <v>5741</v>
      </c>
      <c r="B179" s="1">
        <f t="shared" si="10"/>
        <v>7</v>
      </c>
      <c r="C179" s="1">
        <f t="shared" si="11"/>
        <v>108394</v>
      </c>
      <c r="D179" s="1">
        <f t="shared" si="12"/>
        <v>13693</v>
      </c>
      <c r="F179" s="1">
        <f t="shared" si="13"/>
        <v>13683.99957325455</v>
      </c>
      <c r="H179" s="5">
        <f t="shared" si="14"/>
        <v>6.5730130325346227E-4</v>
      </c>
    </row>
    <row r="180" spans="1:8">
      <c r="A180" s="3" t="s">
        <v>5742</v>
      </c>
      <c r="B180" s="1">
        <f t="shared" si="10"/>
        <v>7</v>
      </c>
      <c r="C180" s="1">
        <f t="shared" si="11"/>
        <v>108393</v>
      </c>
      <c r="D180" s="1">
        <f t="shared" si="12"/>
        <v>13769</v>
      </c>
      <c r="F180" s="1">
        <f t="shared" si="13"/>
        <v>13761.800954824383</v>
      </c>
      <c r="H180" s="5">
        <f t="shared" si="14"/>
        <v>5.2284444590147119E-4</v>
      </c>
    </row>
    <row r="181" spans="1:8">
      <c r="A181" s="3" t="s">
        <v>5743</v>
      </c>
      <c r="B181" s="1">
        <f t="shared" si="10"/>
        <v>7</v>
      </c>
      <c r="C181" s="1">
        <f t="shared" si="11"/>
        <v>108392</v>
      </c>
      <c r="D181" s="1">
        <f t="shared" si="12"/>
        <v>13845</v>
      </c>
      <c r="F181" s="1">
        <f t="shared" si="13"/>
        <v>13839.602917578321</v>
      </c>
      <c r="H181" s="5">
        <f t="shared" si="14"/>
        <v>3.8982177115777847E-4</v>
      </c>
    </row>
    <row r="182" spans="1:8">
      <c r="A182" s="3" t="s">
        <v>5744</v>
      </c>
      <c r="B182" s="1">
        <f t="shared" si="10"/>
        <v>7</v>
      </c>
      <c r="C182" s="1">
        <f t="shared" si="11"/>
        <v>108391</v>
      </c>
      <c r="D182" s="1">
        <f t="shared" si="12"/>
        <v>13921</v>
      </c>
      <c r="F182" s="1">
        <f t="shared" si="13"/>
        <v>13917.405461531129</v>
      </c>
      <c r="H182" s="5">
        <f t="shared" si="14"/>
        <v>2.5820978872718759E-4</v>
      </c>
    </row>
    <row r="183" spans="1:8">
      <c r="A183" s="3" t="s">
        <v>5745</v>
      </c>
      <c r="B183" s="1">
        <f t="shared" si="10"/>
        <v>7</v>
      </c>
      <c r="C183" s="1">
        <f t="shared" si="11"/>
        <v>108390</v>
      </c>
      <c r="D183" s="1">
        <f t="shared" si="12"/>
        <v>13997</v>
      </c>
      <c r="F183" s="1">
        <f t="shared" si="13"/>
        <v>13995.20858668773</v>
      </c>
      <c r="H183" s="5">
        <f t="shared" si="14"/>
        <v>1.2798551920199891E-4</v>
      </c>
    </row>
    <row r="184" spans="1:8">
      <c r="A184" s="3" t="s">
        <v>5746</v>
      </c>
      <c r="B184" s="1">
        <f t="shared" si="10"/>
        <v>7</v>
      </c>
      <c r="C184" s="1">
        <f t="shared" si="11"/>
        <v>108389</v>
      </c>
      <c r="D184" s="1">
        <f t="shared" si="12"/>
        <v>14082</v>
      </c>
      <c r="F184" s="1">
        <f t="shared" si="13"/>
        <v>14073.012293053043</v>
      </c>
      <c r="H184" s="5">
        <f t="shared" si="14"/>
        <v>6.3824080009634127E-4</v>
      </c>
    </row>
    <row r="185" spans="1:8">
      <c r="A185" s="3" t="s">
        <v>5747</v>
      </c>
      <c r="B185" s="1">
        <f t="shared" si="10"/>
        <v>7</v>
      </c>
      <c r="C185" s="1">
        <f t="shared" si="11"/>
        <v>108388</v>
      </c>
      <c r="D185" s="1">
        <f t="shared" si="12"/>
        <v>14158</v>
      </c>
      <c r="F185" s="1">
        <f t="shared" si="13"/>
        <v>14150.816580651679</v>
      </c>
      <c r="H185" s="5">
        <f t="shared" si="14"/>
        <v>5.0737528947033248E-4</v>
      </c>
    </row>
    <row r="186" spans="1:8">
      <c r="A186" s="3" t="s">
        <v>5748</v>
      </c>
      <c r="B186" s="1">
        <f t="shared" si="10"/>
        <v>7</v>
      </c>
      <c r="C186" s="1">
        <f t="shared" si="11"/>
        <v>108387</v>
      </c>
      <c r="D186" s="1">
        <f t="shared" si="12"/>
        <v>14234</v>
      </c>
      <c r="F186" s="1">
        <f t="shared" si="13"/>
        <v>14228.621449478713</v>
      </c>
      <c r="H186" s="5">
        <f t="shared" si="14"/>
        <v>3.778664129048231E-4</v>
      </c>
    </row>
    <row r="187" spans="1:8">
      <c r="A187" s="3" t="s">
        <v>5749</v>
      </c>
      <c r="B187" s="1">
        <f t="shared" si="10"/>
        <v>7</v>
      </c>
      <c r="C187" s="1">
        <f t="shared" si="11"/>
        <v>108386</v>
      </c>
      <c r="D187" s="1">
        <f t="shared" si="12"/>
        <v>14310</v>
      </c>
      <c r="F187" s="1">
        <f t="shared" si="13"/>
        <v>14306.426899548913</v>
      </c>
      <c r="H187" s="5">
        <f t="shared" si="14"/>
        <v>2.4969255423390338E-4</v>
      </c>
    </row>
    <row r="188" spans="1:8">
      <c r="A188" s="3" t="s">
        <v>5750</v>
      </c>
      <c r="B188" s="1">
        <f t="shared" si="10"/>
        <v>7</v>
      </c>
      <c r="C188" s="1">
        <f t="shared" si="11"/>
        <v>108385</v>
      </c>
      <c r="D188" s="1">
        <f t="shared" si="12"/>
        <v>14386</v>
      </c>
      <c r="F188" s="1">
        <f t="shared" si="13"/>
        <v>14384.23293087212</v>
      </c>
      <c r="H188" s="5">
        <f t="shared" si="14"/>
        <v>1.2283255441957109E-4</v>
      </c>
    </row>
    <row r="189" spans="1:8">
      <c r="A189" s="3" t="s">
        <v>5751</v>
      </c>
      <c r="B189" s="1">
        <f t="shared" si="10"/>
        <v>7</v>
      </c>
      <c r="C189" s="1">
        <f t="shared" si="11"/>
        <v>108384</v>
      </c>
      <c r="D189" s="1">
        <f t="shared" si="12"/>
        <v>14471</v>
      </c>
      <c r="F189" s="1">
        <f t="shared" si="13"/>
        <v>14462.039543458179</v>
      </c>
      <c r="H189" s="5">
        <f t="shared" si="14"/>
        <v>6.1920092196954312E-4</v>
      </c>
    </row>
    <row r="190" spans="1:8">
      <c r="A190" s="3" t="s">
        <v>5752</v>
      </c>
      <c r="B190" s="1">
        <f t="shared" si="10"/>
        <v>7</v>
      </c>
      <c r="C190" s="1">
        <f t="shared" si="11"/>
        <v>108383</v>
      </c>
      <c r="D190" s="1">
        <f t="shared" si="12"/>
        <v>14547</v>
      </c>
      <c r="F190" s="1">
        <f t="shared" si="13"/>
        <v>14539.846737316931</v>
      </c>
      <c r="H190" s="5">
        <f t="shared" si="14"/>
        <v>4.9173456266367863E-4</v>
      </c>
    </row>
    <row r="191" spans="1:8">
      <c r="A191" s="3" t="s">
        <v>5753</v>
      </c>
      <c r="B191" s="1">
        <f t="shared" si="10"/>
        <v>7</v>
      </c>
      <c r="C191" s="1">
        <f t="shared" si="11"/>
        <v>108382</v>
      </c>
      <c r="D191" s="1">
        <f t="shared" si="12"/>
        <v>14623</v>
      </c>
      <c r="F191" s="1">
        <f t="shared" si="13"/>
        <v>14617.654512458223</v>
      </c>
      <c r="H191" s="5">
        <f t="shared" si="14"/>
        <v>3.6555341187016359E-4</v>
      </c>
    </row>
    <row r="192" spans="1:8">
      <c r="A192" s="3" t="s">
        <v>5754</v>
      </c>
      <c r="B192" s="1">
        <f t="shared" si="10"/>
        <v>7</v>
      </c>
      <c r="C192" s="1">
        <f t="shared" si="11"/>
        <v>108381</v>
      </c>
      <c r="D192" s="1">
        <f t="shared" si="12"/>
        <v>14699</v>
      </c>
      <c r="F192" s="1">
        <f t="shared" si="13"/>
        <v>14695.462868891895</v>
      </c>
      <c r="H192" s="5">
        <f t="shared" si="14"/>
        <v>2.4063753371694085E-4</v>
      </c>
    </row>
    <row r="193" spans="1:8">
      <c r="A193" s="3" t="s">
        <v>5755</v>
      </c>
      <c r="B193" s="1">
        <f t="shared" si="10"/>
        <v>7</v>
      </c>
      <c r="C193" s="1">
        <f t="shared" si="11"/>
        <v>108380</v>
      </c>
      <c r="D193" s="1">
        <f t="shared" si="12"/>
        <v>14783</v>
      </c>
      <c r="F193" s="1">
        <f t="shared" si="13"/>
        <v>14773.271806627792</v>
      </c>
      <c r="H193" s="5">
        <f t="shared" si="14"/>
        <v>6.5806624989568402E-4</v>
      </c>
    </row>
    <row r="194" spans="1:8">
      <c r="A194" s="3" t="s">
        <v>5756</v>
      </c>
      <c r="B194" s="1">
        <f t="shared" si="10"/>
        <v>7</v>
      </c>
      <c r="C194" s="1">
        <f t="shared" si="11"/>
        <v>108379</v>
      </c>
      <c r="D194" s="1">
        <f t="shared" si="12"/>
        <v>14860</v>
      </c>
      <c r="F194" s="1">
        <f t="shared" si="13"/>
        <v>14851.081325675754</v>
      </c>
      <c r="H194" s="5">
        <f t="shared" si="14"/>
        <v>6.0017996798426918E-4</v>
      </c>
    </row>
    <row r="195" spans="1:8">
      <c r="A195" s="3" t="s">
        <v>5757</v>
      </c>
      <c r="B195" s="1">
        <f t="shared" si="10"/>
        <v>7</v>
      </c>
      <c r="C195" s="1">
        <f t="shared" si="11"/>
        <v>108378</v>
      </c>
      <c r="D195" s="1">
        <f t="shared" si="12"/>
        <v>14936</v>
      </c>
      <c r="F195" s="1">
        <f t="shared" si="13"/>
        <v>14928.891426040707</v>
      </c>
      <c r="H195" s="5">
        <f t="shared" si="14"/>
        <v>4.75935589133148E-4</v>
      </c>
    </row>
    <row r="196" spans="1:8">
      <c r="A196" s="3" t="s">
        <v>5758</v>
      </c>
      <c r="B196" s="1">
        <f t="shared" ref="B196:B259" si="15">IF(ISERROR(SEARCH(" ",A196)), 0, SEARCH(" ",A196))</f>
        <v>7</v>
      </c>
      <c r="C196" s="1">
        <f t="shared" ref="C196:C259" si="16">IF(0=B196,-1,LEFT(A196,B196-1)+0)</f>
        <v>108377</v>
      </c>
      <c r="D196" s="1">
        <f t="shared" ref="D196:D259" si="17">IF(B196=0,-1,RIGHT(A196,LEN(A196)-B196)+0)</f>
        <v>15012</v>
      </c>
      <c r="F196" s="1">
        <f t="shared" ref="F196:F259" si="18">IF(C196&lt;0,443300000,44330*(1-POWER(C196/$A$1,1/5.255))*1000)</f>
        <v>15006.702107742334</v>
      </c>
      <c r="H196" s="5">
        <f t="shared" ref="H196:H259" si="19">IF(D196&gt;0,ABS((F196-D196)/D196),0)</f>
        <v>3.529104887866912E-4</v>
      </c>
    </row>
    <row r="197" spans="1:8">
      <c r="A197" s="3" t="s">
        <v>5759</v>
      </c>
      <c r="B197" s="1">
        <f t="shared" si="15"/>
        <v>7</v>
      </c>
      <c r="C197" s="1">
        <f t="shared" si="16"/>
        <v>108376</v>
      </c>
      <c r="D197" s="1">
        <f t="shared" si="17"/>
        <v>15088</v>
      </c>
      <c r="F197" s="1">
        <f t="shared" si="18"/>
        <v>15084.513370780638</v>
      </c>
      <c r="H197" s="5">
        <f t="shared" si="19"/>
        <v>2.310862420043697E-4</v>
      </c>
    </row>
    <row r="198" spans="1:8">
      <c r="A198" s="3" t="s">
        <v>5760</v>
      </c>
      <c r="B198" s="1">
        <f t="shared" si="15"/>
        <v>7</v>
      </c>
      <c r="C198" s="1">
        <f t="shared" si="16"/>
        <v>108375</v>
      </c>
      <c r="D198" s="1">
        <f t="shared" si="17"/>
        <v>15172</v>
      </c>
      <c r="F198" s="1">
        <f t="shared" si="18"/>
        <v>15162.325215170382</v>
      </c>
      <c r="H198" s="5">
        <f t="shared" si="19"/>
        <v>6.3767366396112225E-4</v>
      </c>
    </row>
    <row r="199" spans="1:8">
      <c r="A199" s="3" t="s">
        <v>5761</v>
      </c>
      <c r="B199" s="1">
        <f t="shared" si="15"/>
        <v>7</v>
      </c>
      <c r="C199" s="1">
        <f t="shared" si="16"/>
        <v>108374</v>
      </c>
      <c r="D199" s="1">
        <f t="shared" si="17"/>
        <v>15248</v>
      </c>
      <c r="F199" s="1">
        <f t="shared" si="18"/>
        <v>15240.137640916488</v>
      </c>
      <c r="H199" s="5">
        <f t="shared" si="19"/>
        <v>5.15632153955422E-4</v>
      </c>
    </row>
    <row r="200" spans="1:8">
      <c r="A200" s="3" t="s">
        <v>5762</v>
      </c>
      <c r="B200" s="1">
        <f t="shared" si="15"/>
        <v>7</v>
      </c>
      <c r="C200" s="1">
        <f t="shared" si="16"/>
        <v>108373</v>
      </c>
      <c r="D200" s="1">
        <f t="shared" si="17"/>
        <v>15325</v>
      </c>
      <c r="F200" s="1">
        <f t="shared" si="18"/>
        <v>15317.950648033719</v>
      </c>
      <c r="H200" s="5">
        <f t="shared" si="19"/>
        <v>4.5999034037725234E-4</v>
      </c>
    </row>
    <row r="201" spans="1:8">
      <c r="A201" s="3" t="s">
        <v>5763</v>
      </c>
      <c r="B201" s="1">
        <f t="shared" si="15"/>
        <v>7</v>
      </c>
      <c r="C201" s="1">
        <f t="shared" si="16"/>
        <v>108372</v>
      </c>
      <c r="D201" s="1">
        <f t="shared" si="17"/>
        <v>15401</v>
      </c>
      <c r="F201" s="1">
        <f t="shared" si="18"/>
        <v>15395.764236531921</v>
      </c>
      <c r="H201" s="5">
        <f t="shared" si="19"/>
        <v>3.3996256529311816E-4</v>
      </c>
    </row>
    <row r="202" spans="1:8">
      <c r="A202" s="3" t="s">
        <v>5764</v>
      </c>
      <c r="B202" s="1">
        <f t="shared" si="15"/>
        <v>7</v>
      </c>
      <c r="C202" s="1">
        <f t="shared" si="16"/>
        <v>108371</v>
      </c>
      <c r="D202" s="1">
        <f t="shared" si="17"/>
        <v>15477</v>
      </c>
      <c r="F202" s="1">
        <f t="shared" si="18"/>
        <v>15473.578406420938</v>
      </c>
      <c r="H202" s="5">
        <f t="shared" si="19"/>
        <v>2.2107602113210985E-4</v>
      </c>
    </row>
    <row r="203" spans="1:8">
      <c r="A203" s="3" t="s">
        <v>5765</v>
      </c>
      <c r="B203" s="1">
        <f t="shared" si="15"/>
        <v>7</v>
      </c>
      <c r="C203" s="1">
        <f t="shared" si="16"/>
        <v>108370</v>
      </c>
      <c r="D203" s="1">
        <f t="shared" si="17"/>
        <v>15561</v>
      </c>
      <c r="F203" s="1">
        <f t="shared" si="18"/>
        <v>15551.393157705688</v>
      </c>
      <c r="H203" s="5">
        <f t="shared" si="19"/>
        <v>6.1736664059583045E-4</v>
      </c>
    </row>
    <row r="204" spans="1:8">
      <c r="A204" s="3" t="s">
        <v>5766</v>
      </c>
      <c r="B204" s="1">
        <f t="shared" si="15"/>
        <v>7</v>
      </c>
      <c r="C204" s="1">
        <f t="shared" si="16"/>
        <v>108369</v>
      </c>
      <c r="D204" s="1">
        <f t="shared" si="17"/>
        <v>15637</v>
      </c>
      <c r="F204" s="1">
        <f t="shared" si="18"/>
        <v>15629.208490400937</v>
      </c>
      <c r="H204" s="5">
        <f t="shared" si="19"/>
        <v>4.9827393995414211E-4</v>
      </c>
    </row>
    <row r="205" spans="1:8">
      <c r="A205" s="3" t="s">
        <v>5767</v>
      </c>
      <c r="B205" s="1">
        <f t="shared" si="15"/>
        <v>7</v>
      </c>
      <c r="C205" s="1">
        <f t="shared" si="16"/>
        <v>108368</v>
      </c>
      <c r="D205" s="1">
        <f t="shared" si="17"/>
        <v>15713</v>
      </c>
      <c r="F205" s="1">
        <f t="shared" si="18"/>
        <v>15707.024404511609</v>
      </c>
      <c r="H205" s="5">
        <f t="shared" si="19"/>
        <v>3.8029628259347441E-4</v>
      </c>
    </row>
    <row r="206" spans="1:8">
      <c r="A206" s="3" t="s">
        <v>5768</v>
      </c>
      <c r="B206" s="1">
        <f t="shared" si="15"/>
        <v>7</v>
      </c>
      <c r="C206" s="1">
        <f t="shared" si="16"/>
        <v>108367</v>
      </c>
      <c r="D206" s="1">
        <f t="shared" si="17"/>
        <v>15789</v>
      </c>
      <c r="F206" s="1">
        <f t="shared" si="18"/>
        <v>15784.840900052468</v>
      </c>
      <c r="H206" s="5">
        <f t="shared" si="19"/>
        <v>2.6341756587067031E-4</v>
      </c>
    </row>
    <row r="207" spans="1:8">
      <c r="A207" s="3" t="s">
        <v>5769</v>
      </c>
      <c r="B207" s="1">
        <f t="shared" si="15"/>
        <v>7</v>
      </c>
      <c r="C207" s="1">
        <f t="shared" si="16"/>
        <v>108366</v>
      </c>
      <c r="D207" s="1">
        <f t="shared" si="17"/>
        <v>15866</v>
      </c>
      <c r="F207" s="1">
        <f t="shared" si="18"/>
        <v>15862.657977028432</v>
      </c>
      <c r="H207" s="5">
        <f t="shared" si="19"/>
        <v>2.1064055033205849E-4</v>
      </c>
    </row>
    <row r="208" spans="1:8">
      <c r="A208" s="3" t="s">
        <v>5770</v>
      </c>
      <c r="B208" s="1">
        <f t="shared" si="15"/>
        <v>7</v>
      </c>
      <c r="C208" s="1">
        <f t="shared" si="16"/>
        <v>108365</v>
      </c>
      <c r="D208" s="1">
        <f t="shared" si="17"/>
        <v>15950</v>
      </c>
      <c r="F208" s="1">
        <f t="shared" si="18"/>
        <v>15940.475635454271</v>
      </c>
      <c r="H208" s="5">
        <f t="shared" si="19"/>
        <v>5.9713884299238444E-4</v>
      </c>
    </row>
    <row r="209" spans="1:8">
      <c r="A209" s="3" t="s">
        <v>5771</v>
      </c>
      <c r="B209" s="1">
        <f t="shared" si="15"/>
        <v>7</v>
      </c>
      <c r="C209" s="1">
        <f t="shared" si="16"/>
        <v>108364</v>
      </c>
      <c r="D209" s="1">
        <f t="shared" si="17"/>
        <v>16026</v>
      </c>
      <c r="F209" s="1">
        <f t="shared" si="18"/>
        <v>16018.293875334904</v>
      </c>
      <c r="H209" s="5">
        <f t="shared" si="19"/>
        <v>4.8085140803042295E-4</v>
      </c>
    </row>
    <row r="210" spans="1:8">
      <c r="A210" s="3" t="s">
        <v>5772</v>
      </c>
      <c r="B210" s="1">
        <f t="shared" si="15"/>
        <v>7</v>
      </c>
      <c r="C210" s="1">
        <f t="shared" si="16"/>
        <v>108363</v>
      </c>
      <c r="D210" s="1">
        <f t="shared" si="17"/>
        <v>16102</v>
      </c>
      <c r="F210" s="1">
        <f t="shared" si="18"/>
        <v>16096.112696685097</v>
      </c>
      <c r="H210" s="5">
        <f t="shared" si="19"/>
        <v>3.656255940195606E-4</v>
      </c>
    </row>
    <row r="211" spans="1:8">
      <c r="A211" s="3" t="s">
        <v>5773</v>
      </c>
      <c r="B211" s="1">
        <f t="shared" si="15"/>
        <v>7</v>
      </c>
      <c r="C211" s="1">
        <f t="shared" si="16"/>
        <v>108362</v>
      </c>
      <c r="D211" s="1">
        <f t="shared" si="17"/>
        <v>16178</v>
      </c>
      <c r="F211" s="1">
        <f t="shared" si="18"/>
        <v>16173.932099509766</v>
      </c>
      <c r="H211" s="5">
        <f t="shared" si="19"/>
        <v>2.514464390056882E-4</v>
      </c>
    </row>
    <row r="212" spans="1:8">
      <c r="A212" s="3" t="s">
        <v>5774</v>
      </c>
      <c r="B212" s="1">
        <f t="shared" si="15"/>
        <v>7</v>
      </c>
      <c r="C212" s="1">
        <f t="shared" si="16"/>
        <v>108361</v>
      </c>
      <c r="D212" s="1">
        <f t="shared" si="17"/>
        <v>16263</v>
      </c>
      <c r="F212" s="1">
        <f t="shared" si="18"/>
        <v>16251.752083818765</v>
      </c>
      <c r="H212" s="5">
        <f t="shared" si="19"/>
        <v>6.9162615638168037E-4</v>
      </c>
    </row>
    <row r="213" spans="1:8">
      <c r="A213" s="3" t="s">
        <v>5775</v>
      </c>
      <c r="B213" s="1">
        <f t="shared" si="15"/>
        <v>7</v>
      </c>
      <c r="C213" s="1">
        <f t="shared" si="16"/>
        <v>108360</v>
      </c>
      <c r="D213" s="1">
        <f t="shared" si="17"/>
        <v>16339</v>
      </c>
      <c r="F213" s="1">
        <f t="shared" si="18"/>
        <v>16329.572649626851</v>
      </c>
      <c r="H213" s="5">
        <f t="shared" si="19"/>
        <v>5.7698453841417707E-4</v>
      </c>
    </row>
    <row r="214" spans="1:8">
      <c r="A214" s="3" t="s">
        <v>5776</v>
      </c>
      <c r="B214" s="1">
        <f t="shared" si="15"/>
        <v>7</v>
      </c>
      <c r="C214" s="1">
        <f t="shared" si="16"/>
        <v>108359</v>
      </c>
      <c r="D214" s="1">
        <f t="shared" si="17"/>
        <v>16415</v>
      </c>
      <c r="F214" s="1">
        <f t="shared" si="18"/>
        <v>16407.393796938948</v>
      </c>
      <c r="H214" s="5">
        <f t="shared" si="19"/>
        <v>4.6336905641498194E-4</v>
      </c>
    </row>
    <row r="215" spans="1:8">
      <c r="A215" s="3" t="s">
        <v>5777</v>
      </c>
      <c r="B215" s="1">
        <f t="shared" si="15"/>
        <v>7</v>
      </c>
      <c r="C215" s="1">
        <f t="shared" si="16"/>
        <v>108358</v>
      </c>
      <c r="D215" s="1">
        <f t="shared" si="17"/>
        <v>16491</v>
      </c>
      <c r="F215" s="1">
        <f t="shared" si="18"/>
        <v>16485.215525764896</v>
      </c>
      <c r="H215" s="5">
        <f t="shared" si="19"/>
        <v>3.5076552271568894E-4</v>
      </c>
    </row>
    <row r="216" spans="1:8">
      <c r="A216" s="3" t="s">
        <v>5778</v>
      </c>
      <c r="B216" s="1">
        <f t="shared" si="15"/>
        <v>7</v>
      </c>
      <c r="C216" s="1">
        <f t="shared" si="16"/>
        <v>108357</v>
      </c>
      <c r="D216" s="1">
        <f t="shared" si="17"/>
        <v>16567</v>
      </c>
      <c r="F216" s="1">
        <f t="shared" si="18"/>
        <v>16563.037836119463</v>
      </c>
      <c r="H216" s="5">
        <f t="shared" si="19"/>
        <v>2.3916000969013921E-4</v>
      </c>
    </row>
    <row r="217" spans="1:8">
      <c r="A217" s="3" t="s">
        <v>5779</v>
      </c>
      <c r="B217" s="1">
        <f t="shared" si="15"/>
        <v>7</v>
      </c>
      <c r="C217" s="1">
        <f t="shared" si="16"/>
        <v>108356</v>
      </c>
      <c r="D217" s="1">
        <f t="shared" si="17"/>
        <v>16652</v>
      </c>
      <c r="F217" s="1">
        <f t="shared" si="18"/>
        <v>16640.860728007574</v>
      </c>
      <c r="H217" s="5">
        <f t="shared" si="19"/>
        <v>6.689449911377657E-4</v>
      </c>
    </row>
    <row r="218" spans="1:8">
      <c r="A218" s="3" t="s">
        <v>5780</v>
      </c>
      <c r="B218" s="1">
        <f t="shared" si="15"/>
        <v>7</v>
      </c>
      <c r="C218" s="1">
        <f t="shared" si="16"/>
        <v>108355</v>
      </c>
      <c r="D218" s="1">
        <f t="shared" si="17"/>
        <v>16728</v>
      </c>
      <c r="F218" s="1">
        <f t="shared" si="18"/>
        <v>16718.684201439064</v>
      </c>
      <c r="H218" s="5">
        <f t="shared" si="19"/>
        <v>5.5689852707651514E-4</v>
      </c>
    </row>
    <row r="219" spans="1:8">
      <c r="A219" s="3" t="s">
        <v>5781</v>
      </c>
      <c r="B219" s="1">
        <f t="shared" si="15"/>
        <v>7</v>
      </c>
      <c r="C219" s="1">
        <f t="shared" si="16"/>
        <v>108354</v>
      </c>
      <c r="D219" s="1">
        <f t="shared" si="17"/>
        <v>16804</v>
      </c>
      <c r="F219" s="1">
        <f t="shared" si="18"/>
        <v>16796.508256423785</v>
      </c>
      <c r="H219" s="5">
        <f t="shared" si="19"/>
        <v>4.4583096740148198E-4</v>
      </c>
    </row>
    <row r="220" spans="1:8">
      <c r="A220" s="3" t="s">
        <v>5782</v>
      </c>
      <c r="B220" s="1">
        <f t="shared" si="15"/>
        <v>7</v>
      </c>
      <c r="C220" s="1">
        <f t="shared" si="16"/>
        <v>108353</v>
      </c>
      <c r="D220" s="1">
        <f t="shared" si="17"/>
        <v>16880</v>
      </c>
      <c r="F220" s="1">
        <f t="shared" si="18"/>
        <v>16874.332892976494</v>
      </c>
      <c r="H220" s="5">
        <f t="shared" si="19"/>
        <v>3.3572908907026689E-4</v>
      </c>
    </row>
    <row r="221" spans="1:8">
      <c r="A221" s="3" t="s">
        <v>5783</v>
      </c>
      <c r="B221" s="1">
        <f t="shared" si="15"/>
        <v>7</v>
      </c>
      <c r="C221" s="1">
        <f t="shared" si="16"/>
        <v>108352</v>
      </c>
      <c r="D221" s="1">
        <f t="shared" si="17"/>
        <v>16956</v>
      </c>
      <c r="F221" s="1">
        <f t="shared" si="18"/>
        <v>16952.158111097193</v>
      </c>
      <c r="H221" s="5">
        <f t="shared" si="19"/>
        <v>2.2657990698319848E-4</v>
      </c>
    </row>
    <row r="222" spans="1:8">
      <c r="A222" s="3" t="s">
        <v>5784</v>
      </c>
      <c r="B222" s="1">
        <f t="shared" si="15"/>
        <v>7</v>
      </c>
      <c r="C222" s="1">
        <f t="shared" si="16"/>
        <v>108351</v>
      </c>
      <c r="D222" s="1">
        <f t="shared" si="17"/>
        <v>17041</v>
      </c>
      <c r="F222" s="1">
        <f t="shared" si="18"/>
        <v>17029.983910800653</v>
      </c>
      <c r="H222" s="5">
        <f t="shared" si="19"/>
        <v>6.4644617096105473E-4</v>
      </c>
    </row>
    <row r="223" spans="1:8">
      <c r="A223" s="3" t="s">
        <v>5785</v>
      </c>
      <c r="B223" s="1">
        <f t="shared" si="15"/>
        <v>7</v>
      </c>
      <c r="C223" s="1">
        <f t="shared" si="16"/>
        <v>108350</v>
      </c>
      <c r="D223" s="1">
        <f t="shared" si="17"/>
        <v>17117</v>
      </c>
      <c r="F223" s="1">
        <f t="shared" si="18"/>
        <v>17107.810292101633</v>
      </c>
      <c r="H223" s="5">
        <f t="shared" si="19"/>
        <v>5.3687608216203113E-4</v>
      </c>
    </row>
    <row r="224" spans="1:8">
      <c r="A224" s="3" t="s">
        <v>5786</v>
      </c>
      <c r="B224" s="1">
        <f t="shared" si="15"/>
        <v>7</v>
      </c>
      <c r="C224" s="1">
        <f t="shared" si="16"/>
        <v>108349</v>
      </c>
      <c r="D224" s="1">
        <f t="shared" si="17"/>
        <v>17193</v>
      </c>
      <c r="F224" s="1">
        <f t="shared" si="18"/>
        <v>17185.637255005055</v>
      </c>
      <c r="H224" s="5">
        <f t="shared" si="19"/>
        <v>4.2824085354187095E-4</v>
      </c>
    </row>
    <row r="225" spans="1:8">
      <c r="A225" s="3" t="s">
        <v>5787</v>
      </c>
      <c r="B225" s="1">
        <f t="shared" si="15"/>
        <v>7</v>
      </c>
      <c r="C225" s="1">
        <f t="shared" si="16"/>
        <v>108348</v>
      </c>
      <c r="D225" s="1">
        <f t="shared" si="17"/>
        <v>17269</v>
      </c>
      <c r="F225" s="1">
        <f t="shared" si="18"/>
        <v>17263.464799520763</v>
      </c>
      <c r="H225" s="5">
        <f t="shared" si="19"/>
        <v>3.2052814171270276E-4</v>
      </c>
    </row>
    <row r="226" spans="1:8">
      <c r="A226" s="3" t="s">
        <v>5788</v>
      </c>
      <c r="B226" s="1">
        <f t="shared" si="15"/>
        <v>7</v>
      </c>
      <c r="C226" s="1">
        <f t="shared" si="16"/>
        <v>108347</v>
      </c>
      <c r="D226" s="1">
        <f t="shared" si="17"/>
        <v>17345</v>
      </c>
      <c r="F226" s="1">
        <f t="shared" si="18"/>
        <v>17341.292925653681</v>
      </c>
      <c r="H226" s="5">
        <f t="shared" si="19"/>
        <v>2.1372581990885742E-4</v>
      </c>
    </row>
    <row r="227" spans="1:8">
      <c r="A227" s="3" t="s">
        <v>5789</v>
      </c>
      <c r="B227" s="1">
        <f t="shared" si="15"/>
        <v>7</v>
      </c>
      <c r="C227" s="1">
        <f t="shared" si="16"/>
        <v>108346</v>
      </c>
      <c r="D227" s="1">
        <f t="shared" si="17"/>
        <v>17429</v>
      </c>
      <c r="F227" s="1">
        <f t="shared" si="18"/>
        <v>17419.121633423489</v>
      </c>
      <c r="H227" s="5">
        <f t="shared" si="19"/>
        <v>5.6677758772800079E-4</v>
      </c>
    </row>
    <row r="228" spans="1:8">
      <c r="A228" s="3" t="s">
        <v>5790</v>
      </c>
      <c r="B228" s="1">
        <f t="shared" si="15"/>
        <v>7</v>
      </c>
      <c r="C228" s="1">
        <f t="shared" si="16"/>
        <v>108345</v>
      </c>
      <c r="D228" s="1">
        <f t="shared" si="17"/>
        <v>17506</v>
      </c>
      <c r="F228" s="1">
        <f t="shared" si="18"/>
        <v>17496.950922835116</v>
      </c>
      <c r="H228" s="5">
        <f t="shared" si="19"/>
        <v>5.1691289642886919E-4</v>
      </c>
    </row>
    <row r="229" spans="1:8">
      <c r="A229" s="3" t="s">
        <v>5791</v>
      </c>
      <c r="B229" s="1">
        <f t="shared" si="15"/>
        <v>7</v>
      </c>
      <c r="C229" s="1">
        <f t="shared" si="16"/>
        <v>108344</v>
      </c>
      <c r="D229" s="1">
        <f t="shared" si="17"/>
        <v>17582</v>
      </c>
      <c r="F229" s="1">
        <f t="shared" si="18"/>
        <v>17574.780793893482</v>
      </c>
      <c r="H229" s="5">
        <f t="shared" si="19"/>
        <v>4.1060209910806272E-4</v>
      </c>
    </row>
    <row r="230" spans="1:8">
      <c r="A230" s="3" t="s">
        <v>5792</v>
      </c>
      <c r="B230" s="1">
        <f t="shared" si="15"/>
        <v>7</v>
      </c>
      <c r="C230" s="1">
        <f t="shared" si="16"/>
        <v>108343</v>
      </c>
      <c r="D230" s="1">
        <f t="shared" si="17"/>
        <v>17658</v>
      </c>
      <c r="F230" s="1">
        <f t="shared" si="18"/>
        <v>17652.611246618268</v>
      </c>
      <c r="H230" s="5">
        <f t="shared" si="19"/>
        <v>3.051734840713776E-4</v>
      </c>
    </row>
    <row r="231" spans="1:8">
      <c r="A231" s="3" t="s">
        <v>5793</v>
      </c>
      <c r="B231" s="1">
        <f t="shared" si="15"/>
        <v>7</v>
      </c>
      <c r="C231" s="1">
        <f t="shared" si="16"/>
        <v>108342</v>
      </c>
      <c r="D231" s="1">
        <f t="shared" si="17"/>
        <v>17742</v>
      </c>
      <c r="F231" s="1">
        <f t="shared" si="18"/>
        <v>17730.442281009477</v>
      </c>
      <c r="H231" s="5">
        <f t="shared" si="19"/>
        <v>6.5143270152876939E-4</v>
      </c>
    </row>
    <row r="232" spans="1:8">
      <c r="A232" s="3" t="s">
        <v>5794</v>
      </c>
      <c r="B232" s="1">
        <f t="shared" si="15"/>
        <v>7</v>
      </c>
      <c r="C232" s="1">
        <f t="shared" si="16"/>
        <v>108341</v>
      </c>
      <c r="D232" s="1">
        <f t="shared" si="17"/>
        <v>17818</v>
      </c>
      <c r="F232" s="1">
        <f t="shared" si="18"/>
        <v>17808.273897081879</v>
      </c>
      <c r="H232" s="5">
        <f t="shared" si="19"/>
        <v>5.4585828477499642E-4</v>
      </c>
    </row>
    <row r="233" spans="1:8">
      <c r="A233" s="3" t="s">
        <v>5795</v>
      </c>
      <c r="B233" s="1">
        <f t="shared" si="15"/>
        <v>7</v>
      </c>
      <c r="C233" s="1">
        <f t="shared" si="16"/>
        <v>108340</v>
      </c>
      <c r="D233" s="1">
        <f t="shared" si="17"/>
        <v>17894</v>
      </c>
      <c r="F233" s="1">
        <f t="shared" si="18"/>
        <v>17886.106094845309</v>
      </c>
      <c r="H233" s="5">
        <f t="shared" si="19"/>
        <v>4.4114815886282051E-4</v>
      </c>
    </row>
    <row r="234" spans="1:8">
      <c r="A234" s="3" t="s">
        <v>5796</v>
      </c>
      <c r="B234" s="1">
        <f t="shared" si="15"/>
        <v>7</v>
      </c>
      <c r="C234" s="1">
        <f t="shared" si="16"/>
        <v>108339</v>
      </c>
      <c r="D234" s="1">
        <f t="shared" si="17"/>
        <v>17970</v>
      </c>
      <c r="F234" s="1">
        <f t="shared" si="18"/>
        <v>17963.938874309621</v>
      </c>
      <c r="H234" s="5">
        <f t="shared" si="19"/>
        <v>3.3729135728321721E-4</v>
      </c>
    </row>
    <row r="235" spans="1:8">
      <c r="A235" s="3" t="s">
        <v>5797</v>
      </c>
      <c r="B235" s="1">
        <f t="shared" si="15"/>
        <v>7</v>
      </c>
      <c r="C235" s="1">
        <f t="shared" si="16"/>
        <v>108338</v>
      </c>
      <c r="D235" s="1">
        <f t="shared" si="17"/>
        <v>18047</v>
      </c>
      <c r="F235" s="1">
        <f t="shared" si="18"/>
        <v>18041.772235479722</v>
      </c>
      <c r="H235" s="5">
        <f t="shared" si="19"/>
        <v>2.8967498865615116E-4</v>
      </c>
    </row>
    <row r="236" spans="1:8">
      <c r="A236" s="3" t="s">
        <v>5798</v>
      </c>
      <c r="B236" s="1">
        <f t="shared" si="15"/>
        <v>7</v>
      </c>
      <c r="C236" s="1">
        <f t="shared" si="16"/>
        <v>108337</v>
      </c>
      <c r="D236" s="1">
        <f t="shared" si="17"/>
        <v>18131</v>
      </c>
      <c r="F236" s="1">
        <f t="shared" si="18"/>
        <v>18119.606178370388</v>
      </c>
      <c r="H236" s="5">
        <f t="shared" si="19"/>
        <v>6.2841661406496719E-4</v>
      </c>
    </row>
    <row r="237" spans="1:8">
      <c r="A237" s="3" t="s">
        <v>5799</v>
      </c>
      <c r="B237" s="1">
        <f t="shared" si="15"/>
        <v>7</v>
      </c>
      <c r="C237" s="1">
        <f t="shared" si="16"/>
        <v>108336</v>
      </c>
      <c r="D237" s="1">
        <f t="shared" si="17"/>
        <v>18207</v>
      </c>
      <c r="F237" s="1">
        <f t="shared" si="18"/>
        <v>18197.440702991462</v>
      </c>
      <c r="H237" s="5">
        <f t="shared" si="19"/>
        <v>5.2503416315362902E-4</v>
      </c>
    </row>
    <row r="238" spans="1:8">
      <c r="A238" s="3" t="s">
        <v>5800</v>
      </c>
      <c r="B238" s="1">
        <f t="shared" si="15"/>
        <v>7</v>
      </c>
      <c r="C238" s="1">
        <f t="shared" si="16"/>
        <v>108335</v>
      </c>
      <c r="D238" s="1">
        <f t="shared" si="17"/>
        <v>18283</v>
      </c>
      <c r="F238" s="1">
        <f t="shared" si="18"/>
        <v>18275.275809352777</v>
      </c>
      <c r="H238" s="5">
        <f t="shared" si="19"/>
        <v>4.2247938780411929E-4</v>
      </c>
    </row>
    <row r="239" spans="1:8">
      <c r="A239" s="3" t="s">
        <v>5801</v>
      </c>
      <c r="B239" s="1">
        <f t="shared" si="15"/>
        <v>7</v>
      </c>
      <c r="C239" s="1">
        <f t="shared" si="16"/>
        <v>108334</v>
      </c>
      <c r="D239" s="1">
        <f t="shared" si="17"/>
        <v>18359</v>
      </c>
      <c r="F239" s="1">
        <f t="shared" si="18"/>
        <v>18353.111497459267</v>
      </c>
      <c r="H239" s="5">
        <f t="shared" si="19"/>
        <v>3.2074200886391351E-4</v>
      </c>
    </row>
    <row r="240" spans="1:8">
      <c r="A240" s="3" t="s">
        <v>5802</v>
      </c>
      <c r="B240" s="1">
        <f t="shared" si="15"/>
        <v>7</v>
      </c>
      <c r="C240" s="1">
        <f t="shared" si="16"/>
        <v>108333</v>
      </c>
      <c r="D240" s="1">
        <f t="shared" si="17"/>
        <v>18435</v>
      </c>
      <c r="F240" s="1">
        <f t="shared" si="18"/>
        <v>18430.947767325692</v>
      </c>
      <c r="H240" s="5">
        <f t="shared" si="19"/>
        <v>2.1981191615451427E-4</v>
      </c>
    </row>
    <row r="241" spans="1:8">
      <c r="A241" s="3" t="s">
        <v>5803</v>
      </c>
      <c r="B241" s="1">
        <f t="shared" si="15"/>
        <v>7</v>
      </c>
      <c r="C241" s="1">
        <f t="shared" si="16"/>
        <v>108332</v>
      </c>
      <c r="D241" s="1">
        <f t="shared" si="17"/>
        <v>18520</v>
      </c>
      <c r="F241" s="1">
        <f t="shared" si="18"/>
        <v>18508.784618956972</v>
      </c>
      <c r="H241" s="5">
        <f t="shared" si="19"/>
        <v>6.0558212975314108E-4</v>
      </c>
    </row>
    <row r="242" spans="1:8">
      <c r="A242" s="3" t="s">
        <v>5804</v>
      </c>
      <c r="B242" s="1">
        <f t="shared" si="15"/>
        <v>7</v>
      </c>
      <c r="C242" s="1">
        <f t="shared" si="16"/>
        <v>108331</v>
      </c>
      <c r="D242" s="1">
        <f t="shared" si="17"/>
        <v>18596</v>
      </c>
      <c r="F242" s="1">
        <f t="shared" si="18"/>
        <v>18586.622052372797</v>
      </c>
      <c r="H242" s="5">
        <f t="shared" si="19"/>
        <v>5.0429918408275744E-4</v>
      </c>
    </row>
    <row r="243" spans="1:8">
      <c r="A243" s="3" t="s">
        <v>5805</v>
      </c>
      <c r="B243" s="1">
        <f t="shared" si="15"/>
        <v>7</v>
      </c>
      <c r="C243" s="1">
        <f t="shared" si="16"/>
        <v>108330</v>
      </c>
      <c r="D243" s="1">
        <f t="shared" si="17"/>
        <v>18672</v>
      </c>
      <c r="F243" s="1">
        <f t="shared" si="18"/>
        <v>18664.460067568238</v>
      </c>
      <c r="H243" s="5">
        <f t="shared" si="19"/>
        <v>4.0380957753654033E-4</v>
      </c>
    </row>
    <row r="244" spans="1:8">
      <c r="A244" s="3" t="s">
        <v>5806</v>
      </c>
      <c r="B244" s="1">
        <f t="shared" si="15"/>
        <v>7</v>
      </c>
      <c r="C244" s="1">
        <f t="shared" si="16"/>
        <v>108329</v>
      </c>
      <c r="D244" s="1">
        <f t="shared" si="17"/>
        <v>18748</v>
      </c>
      <c r="F244" s="1">
        <f t="shared" si="18"/>
        <v>18742.29866456299</v>
      </c>
      <c r="H244" s="5">
        <f t="shared" si="19"/>
        <v>3.0410366103105022E-4</v>
      </c>
    </row>
    <row r="245" spans="1:8">
      <c r="A245" s="3" t="s">
        <v>5807</v>
      </c>
      <c r="B245" s="1">
        <f t="shared" si="15"/>
        <v>7</v>
      </c>
      <c r="C245" s="1">
        <f t="shared" si="16"/>
        <v>108328</v>
      </c>
      <c r="D245" s="1">
        <f t="shared" si="17"/>
        <v>18824</v>
      </c>
      <c r="F245" s="1">
        <f t="shared" si="18"/>
        <v>18820.137843366894</v>
      </c>
      <c r="H245" s="5">
        <f t="shared" si="19"/>
        <v>2.0517194183519811E-4</v>
      </c>
    </row>
    <row r="246" spans="1:8">
      <c r="A246" s="3" t="s">
        <v>5808</v>
      </c>
      <c r="B246" s="1">
        <f t="shared" si="15"/>
        <v>7</v>
      </c>
      <c r="C246" s="1">
        <f t="shared" si="16"/>
        <v>108327</v>
      </c>
      <c r="D246" s="1">
        <f t="shared" si="17"/>
        <v>18909</v>
      </c>
      <c r="F246" s="1">
        <f t="shared" si="18"/>
        <v>18897.977603984866</v>
      </c>
      <c r="H246" s="5">
        <f t="shared" si="19"/>
        <v>5.8291797636756521E-4</v>
      </c>
    </row>
    <row r="247" spans="1:8">
      <c r="A247" s="3" t="s">
        <v>5809</v>
      </c>
      <c r="B247" s="1">
        <f t="shared" si="15"/>
        <v>7</v>
      </c>
      <c r="C247" s="1">
        <f t="shared" si="16"/>
        <v>108326</v>
      </c>
      <c r="D247" s="1">
        <f t="shared" si="17"/>
        <v>18985</v>
      </c>
      <c r="F247" s="1">
        <f t="shared" si="18"/>
        <v>18975.817946431678</v>
      </c>
      <c r="H247" s="5">
        <f t="shared" si="19"/>
        <v>4.8364780449417237E-4</v>
      </c>
    </row>
    <row r="248" spans="1:8">
      <c r="A248" s="3" t="s">
        <v>5810</v>
      </c>
      <c r="B248" s="1">
        <f t="shared" si="15"/>
        <v>7</v>
      </c>
      <c r="C248" s="1">
        <f t="shared" si="16"/>
        <v>108325</v>
      </c>
      <c r="D248" s="1">
        <f t="shared" si="17"/>
        <v>19061</v>
      </c>
      <c r="F248" s="1">
        <f t="shared" si="18"/>
        <v>19053.65887071225</v>
      </c>
      <c r="H248" s="5">
        <f t="shared" si="19"/>
        <v>3.8513872765069706E-4</v>
      </c>
    </row>
    <row r="249" spans="1:8">
      <c r="A249" s="3" t="s">
        <v>5811</v>
      </c>
      <c r="B249" s="1">
        <f t="shared" si="15"/>
        <v>7</v>
      </c>
      <c r="C249" s="1">
        <f t="shared" si="16"/>
        <v>108324</v>
      </c>
      <c r="D249" s="1">
        <f t="shared" si="17"/>
        <v>19137</v>
      </c>
      <c r="F249" s="1">
        <f t="shared" si="18"/>
        <v>19131.500376836426</v>
      </c>
      <c r="H249" s="5">
        <f t="shared" si="19"/>
        <v>2.8738167756566559E-4</v>
      </c>
    </row>
    <row r="250" spans="1:8">
      <c r="A250" s="3" t="s">
        <v>5812</v>
      </c>
      <c r="B250" s="1">
        <f t="shared" si="15"/>
        <v>7</v>
      </c>
      <c r="C250" s="1">
        <f t="shared" si="16"/>
        <v>108323</v>
      </c>
      <c r="D250" s="1">
        <f t="shared" si="17"/>
        <v>19222</v>
      </c>
      <c r="F250" s="1">
        <f t="shared" si="18"/>
        <v>19209.342464818965</v>
      </c>
      <c r="H250" s="5">
        <f t="shared" si="19"/>
        <v>6.5849210181225676E-4</v>
      </c>
    </row>
    <row r="251" spans="1:8">
      <c r="A251" s="3" t="s">
        <v>5813</v>
      </c>
      <c r="B251" s="1">
        <f t="shared" si="15"/>
        <v>7</v>
      </c>
      <c r="C251" s="1">
        <f t="shared" si="16"/>
        <v>108322</v>
      </c>
      <c r="D251" s="1">
        <f t="shared" si="17"/>
        <v>19298</v>
      </c>
      <c r="F251" s="1">
        <f t="shared" si="18"/>
        <v>19287.185134664793</v>
      </c>
      <c r="H251" s="5">
        <f t="shared" si="19"/>
        <v>5.6041379081807894E-4</v>
      </c>
    </row>
    <row r="252" spans="1:8">
      <c r="A252" s="3" t="s">
        <v>5814</v>
      </c>
      <c r="B252" s="1">
        <f t="shared" si="15"/>
        <v>7</v>
      </c>
      <c r="C252" s="1">
        <f t="shared" si="16"/>
        <v>108321</v>
      </c>
      <c r="D252" s="1">
        <f t="shared" si="17"/>
        <v>19374</v>
      </c>
      <c r="F252" s="1">
        <f t="shared" si="18"/>
        <v>19365.028386388676</v>
      </c>
      <c r="H252" s="5">
        <f t="shared" si="19"/>
        <v>4.6307492574191423E-4</v>
      </c>
    </row>
    <row r="253" spans="1:8">
      <c r="A253" s="3" t="s">
        <v>5815</v>
      </c>
      <c r="B253" s="1">
        <f t="shared" si="15"/>
        <v>7</v>
      </c>
      <c r="C253" s="1">
        <f t="shared" si="16"/>
        <v>108320</v>
      </c>
      <c r="D253" s="1">
        <f t="shared" si="17"/>
        <v>19450</v>
      </c>
      <c r="F253" s="1">
        <f t="shared" si="18"/>
        <v>19442.872219995534</v>
      </c>
      <c r="H253" s="5">
        <f t="shared" si="19"/>
        <v>3.664668382759039E-4</v>
      </c>
    </row>
    <row r="254" spans="1:8">
      <c r="A254" s="3" t="s">
        <v>5816</v>
      </c>
      <c r="B254" s="1">
        <f t="shared" si="15"/>
        <v>7</v>
      </c>
      <c r="C254" s="1">
        <f t="shared" si="16"/>
        <v>108319</v>
      </c>
      <c r="D254" s="1">
        <f t="shared" si="17"/>
        <v>19526</v>
      </c>
      <c r="F254" s="1">
        <f t="shared" si="18"/>
        <v>19520.71663549521</v>
      </c>
      <c r="H254" s="5">
        <f t="shared" si="19"/>
        <v>2.7058099481667367E-4</v>
      </c>
    </row>
    <row r="255" spans="1:8">
      <c r="A255" s="3" t="s">
        <v>5817</v>
      </c>
      <c r="B255" s="1">
        <f t="shared" si="15"/>
        <v>7</v>
      </c>
      <c r="C255" s="1">
        <f t="shared" si="16"/>
        <v>108318</v>
      </c>
      <c r="D255" s="1">
        <f t="shared" si="17"/>
        <v>19610</v>
      </c>
      <c r="F255" s="1">
        <f t="shared" si="18"/>
        <v>19598.561632897545</v>
      </c>
      <c r="H255" s="5">
        <f t="shared" si="19"/>
        <v>5.8329256004361198E-4</v>
      </c>
    </row>
    <row r="256" spans="1:8">
      <c r="A256" s="3" t="s">
        <v>5818</v>
      </c>
      <c r="B256" s="1">
        <f t="shared" si="15"/>
        <v>7</v>
      </c>
      <c r="C256" s="1">
        <f t="shared" si="16"/>
        <v>108317</v>
      </c>
      <c r="D256" s="1">
        <f t="shared" si="17"/>
        <v>19687</v>
      </c>
      <c r="F256" s="1">
        <f t="shared" si="18"/>
        <v>19676.407212217309</v>
      </c>
      <c r="H256" s="5">
        <f t="shared" si="19"/>
        <v>5.380600285818419E-4</v>
      </c>
    </row>
    <row r="257" spans="1:8">
      <c r="A257" s="3" t="s">
        <v>5819</v>
      </c>
      <c r="B257" s="1">
        <f t="shared" si="15"/>
        <v>7</v>
      </c>
      <c r="C257" s="1">
        <f t="shared" si="16"/>
        <v>108316</v>
      </c>
      <c r="D257" s="1">
        <f t="shared" si="17"/>
        <v>19763</v>
      </c>
      <c r="F257" s="1">
        <f t="shared" si="18"/>
        <v>19754.2533734545</v>
      </c>
      <c r="H257" s="5">
        <f t="shared" si="19"/>
        <v>4.4257585111068541E-4</v>
      </c>
    </row>
    <row r="258" spans="1:8">
      <c r="A258" s="3" t="s">
        <v>5820</v>
      </c>
      <c r="B258" s="1">
        <f t="shared" si="15"/>
        <v>7</v>
      </c>
      <c r="C258" s="1">
        <f t="shared" si="16"/>
        <v>108315</v>
      </c>
      <c r="D258" s="1">
        <f t="shared" si="17"/>
        <v>19839</v>
      </c>
      <c r="F258" s="1">
        <f t="shared" si="18"/>
        <v>19832.100116633726</v>
      </c>
      <c r="H258" s="5">
        <f t="shared" si="19"/>
        <v>3.4779390928340996E-4</v>
      </c>
    </row>
    <row r="259" spans="1:8">
      <c r="A259" s="3" t="s">
        <v>5821</v>
      </c>
      <c r="B259" s="1">
        <f t="shared" si="15"/>
        <v>7</v>
      </c>
      <c r="C259" s="1">
        <f t="shared" si="16"/>
        <v>108314</v>
      </c>
      <c r="D259" s="1">
        <f t="shared" si="17"/>
        <v>19915</v>
      </c>
      <c r="F259" s="1">
        <f t="shared" si="18"/>
        <v>19909.947441750064</v>
      </c>
      <c r="H259" s="5">
        <f t="shared" si="19"/>
        <v>2.5370616369248445E-4</v>
      </c>
    </row>
    <row r="260" spans="1:8">
      <c r="A260" s="3" t="s">
        <v>5822</v>
      </c>
      <c r="B260" s="1">
        <f t="shared" ref="B260:B323" si="20">IF(ISERROR(SEARCH(" ",A260)), 0, SEARCH(" ",A260))</f>
        <v>7</v>
      </c>
      <c r="C260" s="1">
        <f t="shared" ref="C260:C323" si="21">IF(0=B260,-1,LEFT(A260,B260-1)+0)</f>
        <v>108313</v>
      </c>
      <c r="D260" s="1">
        <f t="shared" ref="D260:D323" si="22">IF(B260=0,-1,RIGHT(A260,LEN(A260)-B260)+0)</f>
        <v>19999</v>
      </c>
      <c r="F260" s="1">
        <f t="shared" ref="F260:F323" si="23">IF(C260&lt;0,443300000,44330*(1-POWER(C260/$A$1,1/5.255))*1000)</f>
        <v>19987.795348818283</v>
      </c>
      <c r="H260" s="5">
        <f t="shared" ref="H260:H323" si="24">IF(D260&gt;0,ABS((F260-D260)/D260),0)</f>
        <v>5.6026057211445838E-4</v>
      </c>
    </row>
    <row r="261" spans="1:8">
      <c r="A261" s="3" t="s">
        <v>5823</v>
      </c>
      <c r="B261" s="1">
        <f t="shared" si="20"/>
        <v>7</v>
      </c>
      <c r="C261" s="1">
        <f t="shared" si="21"/>
        <v>108312</v>
      </c>
      <c r="D261" s="1">
        <f t="shared" si="22"/>
        <v>20075</v>
      </c>
      <c r="F261" s="1">
        <f t="shared" si="23"/>
        <v>20065.643837848216</v>
      </c>
      <c r="H261" s="5">
        <f t="shared" si="24"/>
        <v>4.660603811598402E-4</v>
      </c>
    </row>
    <row r="262" spans="1:8">
      <c r="A262" s="3" t="s">
        <v>5824</v>
      </c>
      <c r="B262" s="1">
        <f t="shared" si="20"/>
        <v>7</v>
      </c>
      <c r="C262" s="1">
        <f t="shared" si="21"/>
        <v>108311</v>
      </c>
      <c r="D262" s="1">
        <f t="shared" si="22"/>
        <v>20152</v>
      </c>
      <c r="F262" s="1">
        <f t="shared" si="23"/>
        <v>20143.492908854641</v>
      </c>
      <c r="H262" s="5">
        <f t="shared" si="24"/>
        <v>4.2214624579984975E-4</v>
      </c>
    </row>
    <row r="263" spans="1:8">
      <c r="A263" s="3" t="s">
        <v>5825</v>
      </c>
      <c r="B263" s="1">
        <f t="shared" si="20"/>
        <v>7</v>
      </c>
      <c r="C263" s="1">
        <f t="shared" si="21"/>
        <v>108310</v>
      </c>
      <c r="D263" s="1">
        <f t="shared" si="22"/>
        <v>20228</v>
      </c>
      <c r="F263" s="1">
        <f t="shared" si="23"/>
        <v>20221.342561837548</v>
      </c>
      <c r="H263" s="5">
        <f t="shared" si="24"/>
        <v>3.2911994079752366E-4</v>
      </c>
    </row>
    <row r="264" spans="1:8">
      <c r="A264" s="3" t="s">
        <v>5826</v>
      </c>
      <c r="B264" s="1">
        <f t="shared" si="20"/>
        <v>7</v>
      </c>
      <c r="C264" s="1">
        <f t="shared" si="21"/>
        <v>108309</v>
      </c>
      <c r="D264" s="1">
        <f t="shared" si="22"/>
        <v>20304</v>
      </c>
      <c r="F264" s="1">
        <f t="shared" si="23"/>
        <v>20299.192796816631</v>
      </c>
      <c r="H264" s="5">
        <f t="shared" si="24"/>
        <v>2.3676138609973323E-4</v>
      </c>
    </row>
    <row r="265" spans="1:8">
      <c r="A265" s="3" t="s">
        <v>5827</v>
      </c>
      <c r="B265" s="1">
        <f t="shared" si="20"/>
        <v>7</v>
      </c>
      <c r="C265" s="1">
        <f t="shared" si="21"/>
        <v>108308</v>
      </c>
      <c r="D265" s="1">
        <f t="shared" si="22"/>
        <v>20388</v>
      </c>
      <c r="F265" s="1">
        <f t="shared" si="23"/>
        <v>20377.043613796803</v>
      </c>
      <c r="H265" s="5">
        <f t="shared" si="24"/>
        <v>5.373938690993391E-4</v>
      </c>
    </row>
    <row r="266" spans="1:8">
      <c r="A266" s="3" t="s">
        <v>5828</v>
      </c>
      <c r="B266" s="1">
        <f t="shared" si="20"/>
        <v>7</v>
      </c>
      <c r="C266" s="1">
        <f t="shared" si="21"/>
        <v>108307</v>
      </c>
      <c r="D266" s="1">
        <f t="shared" si="22"/>
        <v>20464</v>
      </c>
      <c r="F266" s="1">
        <f t="shared" si="23"/>
        <v>20454.895012782996</v>
      </c>
      <c r="H266" s="5">
        <f t="shared" si="24"/>
        <v>4.4492705321560967E-4</v>
      </c>
    </row>
    <row r="267" spans="1:8">
      <c r="A267" s="3" t="s">
        <v>5829</v>
      </c>
      <c r="B267" s="1">
        <f t="shared" si="20"/>
        <v>7</v>
      </c>
      <c r="C267" s="1">
        <f t="shared" si="21"/>
        <v>108306</v>
      </c>
      <c r="D267" s="1">
        <f t="shared" si="22"/>
        <v>20540</v>
      </c>
      <c r="F267" s="1">
        <f t="shared" si="23"/>
        <v>20532.746993789966</v>
      </c>
      <c r="H267" s="5">
        <f t="shared" si="24"/>
        <v>3.5311617380886433E-4</v>
      </c>
    </row>
    <row r="268" spans="1:8">
      <c r="A268" s="3" t="s">
        <v>5830</v>
      </c>
      <c r="B268" s="1">
        <f t="shared" si="20"/>
        <v>7</v>
      </c>
      <c r="C268" s="1">
        <f t="shared" si="21"/>
        <v>108305</v>
      </c>
      <c r="D268" s="1">
        <f t="shared" si="22"/>
        <v>20616</v>
      </c>
      <c r="F268" s="1">
        <f t="shared" si="23"/>
        <v>20610.599556832483</v>
      </c>
      <c r="H268" s="5">
        <f t="shared" si="24"/>
        <v>2.6195397591757087E-4</v>
      </c>
    </row>
    <row r="269" spans="1:8">
      <c r="A269" s="3" t="s">
        <v>5831</v>
      </c>
      <c r="B269" s="1">
        <f t="shared" si="20"/>
        <v>7</v>
      </c>
      <c r="C269" s="1">
        <f t="shared" si="21"/>
        <v>108304</v>
      </c>
      <c r="D269" s="1">
        <f t="shared" si="22"/>
        <v>20701</v>
      </c>
      <c r="F269" s="1">
        <f t="shared" si="23"/>
        <v>20688.452701910544</v>
      </c>
      <c r="H269" s="5">
        <f t="shared" si="24"/>
        <v>6.0612038497925608E-4</v>
      </c>
    </row>
    <row r="270" spans="1:8">
      <c r="A270" s="3" t="s">
        <v>5832</v>
      </c>
      <c r="B270" s="1">
        <f t="shared" si="20"/>
        <v>7</v>
      </c>
      <c r="C270" s="1">
        <f t="shared" si="21"/>
        <v>108303</v>
      </c>
      <c r="D270" s="1">
        <f t="shared" si="22"/>
        <v>20777</v>
      </c>
      <c r="F270" s="1">
        <f t="shared" si="23"/>
        <v>20766.306429043838</v>
      </c>
      <c r="H270" s="5">
        <f t="shared" si="24"/>
        <v>5.1468310902258018E-4</v>
      </c>
    </row>
    <row r="271" spans="1:8">
      <c r="A271" s="3" t="s">
        <v>5833</v>
      </c>
      <c r="B271" s="1">
        <f t="shared" si="20"/>
        <v>7</v>
      </c>
      <c r="C271" s="1">
        <f t="shared" si="21"/>
        <v>108302</v>
      </c>
      <c r="D271" s="1">
        <f t="shared" si="22"/>
        <v>20853</v>
      </c>
      <c r="F271" s="1">
        <f t="shared" si="23"/>
        <v>20844.160738232364</v>
      </c>
      <c r="H271" s="5">
        <f t="shared" si="24"/>
        <v>4.2388441795599406E-4</v>
      </c>
    </row>
    <row r="272" spans="1:8">
      <c r="A272" s="3" t="s">
        <v>5834</v>
      </c>
      <c r="B272" s="1">
        <f t="shared" si="20"/>
        <v>7</v>
      </c>
      <c r="C272" s="1">
        <f t="shared" si="21"/>
        <v>108301</v>
      </c>
      <c r="D272" s="1">
        <f t="shared" si="22"/>
        <v>20929</v>
      </c>
      <c r="F272" s="1">
        <f t="shared" si="23"/>
        <v>20922.015629490885</v>
      </c>
      <c r="H272" s="5">
        <f t="shared" si="24"/>
        <v>3.3371735434637351E-4</v>
      </c>
    </row>
    <row r="273" spans="1:8">
      <c r="A273" s="3" t="s">
        <v>5835</v>
      </c>
      <c r="B273" s="1">
        <f t="shared" si="20"/>
        <v>7</v>
      </c>
      <c r="C273" s="1">
        <f t="shared" si="21"/>
        <v>108300</v>
      </c>
      <c r="D273" s="1">
        <f t="shared" si="22"/>
        <v>21005</v>
      </c>
      <c r="F273" s="1">
        <f t="shared" si="23"/>
        <v>20999.871102829246</v>
      </c>
      <c r="H273" s="5">
        <f t="shared" si="24"/>
        <v>2.4417506168790756E-4</v>
      </c>
    </row>
    <row r="274" spans="1:8">
      <c r="A274" s="3" t="s">
        <v>5836</v>
      </c>
      <c r="B274" s="1">
        <f t="shared" si="20"/>
        <v>7</v>
      </c>
      <c r="C274" s="1">
        <f t="shared" si="21"/>
        <v>108299</v>
      </c>
      <c r="D274" s="1">
        <f t="shared" si="22"/>
        <v>21090</v>
      </c>
      <c r="F274" s="1">
        <f t="shared" si="23"/>
        <v>21077.727158252372</v>
      </c>
      <c r="H274" s="5">
        <f t="shared" si="24"/>
        <v>5.8192706247644675E-4</v>
      </c>
    </row>
    <row r="275" spans="1:8">
      <c r="A275" s="3" t="s">
        <v>5837</v>
      </c>
      <c r="B275" s="1">
        <f t="shared" si="20"/>
        <v>7</v>
      </c>
      <c r="C275" s="1">
        <f t="shared" si="21"/>
        <v>108298</v>
      </c>
      <c r="D275" s="1">
        <f t="shared" si="22"/>
        <v>21166</v>
      </c>
      <c r="F275" s="1">
        <f t="shared" si="23"/>
        <v>21155.583795779945</v>
      </c>
      <c r="H275" s="5">
        <f t="shared" si="24"/>
        <v>4.9211963621161666E-4</v>
      </c>
    </row>
    <row r="276" spans="1:8">
      <c r="A276" s="3" t="s">
        <v>5838</v>
      </c>
      <c r="B276" s="1">
        <f t="shared" si="20"/>
        <v>7</v>
      </c>
      <c r="C276" s="1">
        <f t="shared" si="21"/>
        <v>108297</v>
      </c>
      <c r="D276" s="1">
        <f t="shared" si="22"/>
        <v>21242</v>
      </c>
      <c r="F276" s="1">
        <f t="shared" si="23"/>
        <v>21233.441015411961</v>
      </c>
      <c r="H276" s="5">
        <f t="shared" si="24"/>
        <v>4.0292743564817739E-4</v>
      </c>
    </row>
    <row r="277" spans="1:8">
      <c r="A277" s="3" t="s">
        <v>5839</v>
      </c>
      <c r="B277" s="1">
        <f t="shared" si="20"/>
        <v>7</v>
      </c>
      <c r="C277" s="1">
        <f t="shared" si="21"/>
        <v>108296</v>
      </c>
      <c r="D277" s="1">
        <f t="shared" si="22"/>
        <v>21318</v>
      </c>
      <c r="F277" s="1">
        <f t="shared" si="23"/>
        <v>21311.298817163195</v>
      </c>
      <c r="H277" s="5">
        <f t="shared" si="24"/>
        <v>3.1434388013908181E-4</v>
      </c>
    </row>
    <row r="278" spans="1:8">
      <c r="A278" s="3" t="s">
        <v>5840</v>
      </c>
      <c r="B278" s="1">
        <f t="shared" si="20"/>
        <v>7</v>
      </c>
      <c r="C278" s="1">
        <f t="shared" si="21"/>
        <v>108295</v>
      </c>
      <c r="D278" s="1">
        <f t="shared" si="22"/>
        <v>21394</v>
      </c>
      <c r="F278" s="1">
        <f t="shared" si="23"/>
        <v>21389.157201038561</v>
      </c>
      <c r="H278" s="5">
        <f t="shared" si="24"/>
        <v>2.2636248300641568E-4</v>
      </c>
    </row>
    <row r="279" spans="1:8">
      <c r="A279" s="3" t="s">
        <v>5841</v>
      </c>
      <c r="B279" s="1">
        <f t="shared" si="20"/>
        <v>7</v>
      </c>
      <c r="C279" s="1">
        <f t="shared" si="21"/>
        <v>108294</v>
      </c>
      <c r="D279" s="1">
        <f t="shared" si="22"/>
        <v>21479</v>
      </c>
      <c r="F279" s="1">
        <f t="shared" si="23"/>
        <v>21467.016167052825</v>
      </c>
      <c r="H279" s="5">
        <f t="shared" si="24"/>
        <v>5.5793253629940693E-4</v>
      </c>
    </row>
    <row r="280" spans="1:8">
      <c r="A280" s="3" t="s">
        <v>5842</v>
      </c>
      <c r="B280" s="1">
        <f t="shared" si="20"/>
        <v>7</v>
      </c>
      <c r="C280" s="1">
        <f t="shared" si="21"/>
        <v>108293</v>
      </c>
      <c r="D280" s="1">
        <f t="shared" si="22"/>
        <v>21555</v>
      </c>
      <c r="F280" s="1">
        <f t="shared" si="23"/>
        <v>21544.875715220755</v>
      </c>
      <c r="H280" s="5">
        <f t="shared" si="24"/>
        <v>4.696954200531431E-4</v>
      </c>
    </row>
    <row r="281" spans="1:8">
      <c r="A281" s="3" t="s">
        <v>5843</v>
      </c>
      <c r="B281" s="1">
        <f t="shared" si="20"/>
        <v>7</v>
      </c>
      <c r="C281" s="1">
        <f t="shared" si="21"/>
        <v>108292</v>
      </c>
      <c r="D281" s="1">
        <f t="shared" si="22"/>
        <v>21631</v>
      </c>
      <c r="F281" s="1">
        <f t="shared" si="23"/>
        <v>21622.735845537427</v>
      </c>
      <c r="H281" s="5">
        <f t="shared" si="24"/>
        <v>3.820514290866377E-4</v>
      </c>
    </row>
    <row r="282" spans="1:8">
      <c r="A282" s="3" t="s">
        <v>5844</v>
      </c>
      <c r="B282" s="1">
        <f t="shared" si="20"/>
        <v>7</v>
      </c>
      <c r="C282" s="1">
        <f t="shared" si="21"/>
        <v>108291</v>
      </c>
      <c r="D282" s="1">
        <f t="shared" si="22"/>
        <v>21707</v>
      </c>
      <c r="F282" s="1">
        <f t="shared" si="23"/>
        <v>21700.596558022527</v>
      </c>
      <c r="H282" s="5">
        <f t="shared" si="24"/>
        <v>2.9499433258730083E-4</v>
      </c>
    </row>
    <row r="283" spans="1:8">
      <c r="A283" s="3" t="s">
        <v>5845</v>
      </c>
      <c r="B283" s="1">
        <f t="shared" si="20"/>
        <v>7</v>
      </c>
      <c r="C283" s="1">
        <f t="shared" si="21"/>
        <v>108290</v>
      </c>
      <c r="D283" s="1">
        <f t="shared" si="22"/>
        <v>21783</v>
      </c>
      <c r="F283" s="1">
        <f t="shared" si="23"/>
        <v>21778.457852685904</v>
      </c>
      <c r="H283" s="5">
        <f t="shared" si="24"/>
        <v>2.0851798715034329E-4</v>
      </c>
    </row>
    <row r="284" spans="1:8">
      <c r="A284" s="3" t="s">
        <v>5846</v>
      </c>
      <c r="B284" s="1">
        <f t="shared" si="20"/>
        <v>7</v>
      </c>
      <c r="C284" s="1">
        <f t="shared" si="21"/>
        <v>108289</v>
      </c>
      <c r="D284" s="1">
        <f t="shared" si="22"/>
        <v>21868</v>
      </c>
      <c r="F284" s="1">
        <f t="shared" si="23"/>
        <v>21856.319729532472</v>
      </c>
      <c r="H284" s="5">
        <f t="shared" si="24"/>
        <v>5.3412614173807928E-4</v>
      </c>
    </row>
    <row r="285" spans="1:8">
      <c r="A285" s="3" t="s">
        <v>5847</v>
      </c>
      <c r="B285" s="1">
        <f t="shared" si="20"/>
        <v>7</v>
      </c>
      <c r="C285" s="1">
        <f t="shared" si="21"/>
        <v>108288</v>
      </c>
      <c r="D285" s="1">
        <f t="shared" si="22"/>
        <v>21944</v>
      </c>
      <c r="F285" s="1">
        <f t="shared" si="23"/>
        <v>21934.182188576997</v>
      </c>
      <c r="H285" s="5">
        <f t="shared" si="24"/>
        <v>4.4740299959000865E-4</v>
      </c>
    </row>
    <row r="286" spans="1:8">
      <c r="A286" s="3" t="s">
        <v>5848</v>
      </c>
      <c r="B286" s="1">
        <f t="shared" si="20"/>
        <v>7</v>
      </c>
      <c r="C286" s="1">
        <f t="shared" si="21"/>
        <v>108287</v>
      </c>
      <c r="D286" s="1">
        <f t="shared" si="22"/>
        <v>22020</v>
      </c>
      <c r="F286" s="1">
        <f t="shared" si="23"/>
        <v>22012.045229824405</v>
      </c>
      <c r="H286" s="5">
        <f t="shared" si="24"/>
        <v>3.6125205157105375E-4</v>
      </c>
    </row>
    <row r="287" spans="1:8">
      <c r="A287" s="3" t="s">
        <v>5849</v>
      </c>
      <c r="B287" s="1">
        <f t="shared" si="20"/>
        <v>7</v>
      </c>
      <c r="C287" s="1">
        <f t="shared" si="21"/>
        <v>108286</v>
      </c>
      <c r="D287" s="1">
        <f t="shared" si="22"/>
        <v>22096</v>
      </c>
      <c r="F287" s="1">
        <f t="shared" si="23"/>
        <v>22089.908853289457</v>
      </c>
      <c r="H287" s="5">
        <f t="shared" si="24"/>
        <v>2.7566739276536017E-4</v>
      </c>
    </row>
    <row r="288" spans="1:8">
      <c r="A288" s="3" t="s">
        <v>5850</v>
      </c>
      <c r="B288" s="1">
        <f t="shared" si="20"/>
        <v>7</v>
      </c>
      <c r="C288" s="1">
        <f t="shared" si="21"/>
        <v>108285</v>
      </c>
      <c r="D288" s="1">
        <f t="shared" si="22"/>
        <v>22180</v>
      </c>
      <c r="F288" s="1">
        <f t="shared" si="23"/>
        <v>22167.773058981995</v>
      </c>
      <c r="H288" s="5">
        <f t="shared" si="24"/>
        <v>5.5125973931493069E-4</v>
      </c>
    </row>
    <row r="289" spans="1:8">
      <c r="A289" s="3" t="s">
        <v>5851</v>
      </c>
      <c r="B289" s="1">
        <f t="shared" si="20"/>
        <v>7</v>
      </c>
      <c r="C289" s="1">
        <f t="shared" si="21"/>
        <v>108284</v>
      </c>
      <c r="D289" s="1">
        <f t="shared" si="22"/>
        <v>22256</v>
      </c>
      <c r="F289" s="1">
        <f t="shared" si="23"/>
        <v>22245.63784690695</v>
      </c>
      <c r="H289" s="5">
        <f t="shared" si="24"/>
        <v>4.6558919361297795E-4</v>
      </c>
    </row>
    <row r="290" spans="1:8">
      <c r="A290" s="3" t="s">
        <v>5852</v>
      </c>
      <c r="B290" s="1">
        <f t="shared" si="20"/>
        <v>7</v>
      </c>
      <c r="C290" s="1">
        <f t="shared" si="21"/>
        <v>108283</v>
      </c>
      <c r="D290" s="1">
        <f t="shared" si="22"/>
        <v>22333</v>
      </c>
      <c r="F290" s="1">
        <f t="shared" si="23"/>
        <v>22323.503217074151</v>
      </c>
      <c r="H290" s="5">
        <f t="shared" si="24"/>
        <v>4.2523543302957069E-4</v>
      </c>
    </row>
    <row r="291" spans="1:8">
      <c r="A291" s="3" t="s">
        <v>5853</v>
      </c>
      <c r="B291" s="1">
        <f t="shared" si="20"/>
        <v>7</v>
      </c>
      <c r="C291" s="1">
        <f t="shared" si="21"/>
        <v>108282</v>
      </c>
      <c r="D291" s="1">
        <f t="shared" si="22"/>
        <v>22409</v>
      </c>
      <c r="F291" s="1">
        <f t="shared" si="23"/>
        <v>22401.369169493453</v>
      </c>
      <c r="H291" s="5">
        <f t="shared" si="24"/>
        <v>3.4052525800110545E-4</v>
      </c>
    </row>
    <row r="292" spans="1:8">
      <c r="A292" s="3" t="s">
        <v>5854</v>
      </c>
      <c r="B292" s="1">
        <f t="shared" si="20"/>
        <v>7</v>
      </c>
      <c r="C292" s="1">
        <f t="shared" si="21"/>
        <v>108281</v>
      </c>
      <c r="D292" s="1">
        <f t="shared" si="22"/>
        <v>22485</v>
      </c>
      <c r="F292" s="1">
        <f t="shared" si="23"/>
        <v>22479.235704179617</v>
      </c>
      <c r="H292" s="5">
        <f t="shared" si="24"/>
        <v>2.5636183323919361E-4</v>
      </c>
    </row>
    <row r="293" spans="1:8">
      <c r="A293" s="3" t="s">
        <v>5855</v>
      </c>
      <c r="B293" s="1">
        <f t="shared" si="20"/>
        <v>7</v>
      </c>
      <c r="C293" s="1">
        <f t="shared" si="21"/>
        <v>108280</v>
      </c>
      <c r="D293" s="1">
        <f t="shared" si="22"/>
        <v>22569</v>
      </c>
      <c r="F293" s="1">
        <f t="shared" si="23"/>
        <v>22557.102821142478</v>
      </c>
      <c r="H293" s="5">
        <f t="shared" si="24"/>
        <v>5.271469208880231E-4</v>
      </c>
    </row>
    <row r="294" spans="1:8">
      <c r="A294" s="3" t="s">
        <v>5856</v>
      </c>
      <c r="B294" s="1">
        <f t="shared" si="20"/>
        <v>7</v>
      </c>
      <c r="C294" s="1">
        <f t="shared" si="21"/>
        <v>108279</v>
      </c>
      <c r="D294" s="1">
        <f t="shared" si="22"/>
        <v>22645</v>
      </c>
      <c r="F294" s="1">
        <f t="shared" si="23"/>
        <v>22634.970520382052</v>
      </c>
      <c r="H294" s="5">
        <f t="shared" si="24"/>
        <v>4.4290040264728637E-4</v>
      </c>
    </row>
    <row r="295" spans="1:8">
      <c r="A295" s="3" t="s">
        <v>5857</v>
      </c>
      <c r="B295" s="1">
        <f t="shared" si="20"/>
        <v>7</v>
      </c>
      <c r="C295" s="1">
        <f t="shared" si="21"/>
        <v>108278</v>
      </c>
      <c r="D295" s="1">
        <f t="shared" si="22"/>
        <v>22721</v>
      </c>
      <c r="F295" s="1">
        <f t="shared" si="23"/>
        <v>22712.838801918013</v>
      </c>
      <c r="H295" s="5">
        <f t="shared" si="24"/>
        <v>3.5919185255873842E-4</v>
      </c>
    </row>
    <row r="296" spans="1:8">
      <c r="A296" s="3" t="s">
        <v>5858</v>
      </c>
      <c r="B296" s="1">
        <f t="shared" si="20"/>
        <v>7</v>
      </c>
      <c r="C296" s="1">
        <f t="shared" si="21"/>
        <v>108277</v>
      </c>
      <c r="D296" s="1">
        <f t="shared" si="22"/>
        <v>22797</v>
      </c>
      <c r="F296" s="1">
        <f t="shared" si="23"/>
        <v>22790.707665760208</v>
      </c>
      <c r="H296" s="5">
        <f t="shared" si="24"/>
        <v>2.760158898009243E-4</v>
      </c>
    </row>
    <row r="297" spans="1:8">
      <c r="A297" s="3" t="s">
        <v>5859</v>
      </c>
      <c r="B297" s="1">
        <f t="shared" si="20"/>
        <v>7</v>
      </c>
      <c r="C297" s="1">
        <f t="shared" si="21"/>
        <v>108276</v>
      </c>
      <c r="D297" s="1">
        <f t="shared" si="22"/>
        <v>22874</v>
      </c>
      <c r="F297" s="1">
        <f t="shared" si="23"/>
        <v>22868.577111908642</v>
      </c>
      <c r="H297" s="5">
        <f t="shared" si="24"/>
        <v>2.3707651007073054E-4</v>
      </c>
    </row>
    <row r="298" spans="1:8">
      <c r="A298" s="3" t="s">
        <v>5860</v>
      </c>
      <c r="B298" s="1">
        <f t="shared" si="20"/>
        <v>7</v>
      </c>
      <c r="C298" s="1">
        <f t="shared" si="21"/>
        <v>108275</v>
      </c>
      <c r="D298" s="1">
        <f t="shared" si="22"/>
        <v>22958</v>
      </c>
      <c r="F298" s="1">
        <f t="shared" si="23"/>
        <v>22946.447140382992</v>
      </c>
      <c r="H298" s="5">
        <f t="shared" si="24"/>
        <v>5.0321716251450145E-4</v>
      </c>
    </row>
    <row r="299" spans="1:8">
      <c r="A299" s="3" t="s">
        <v>5861</v>
      </c>
      <c r="B299" s="1">
        <f t="shared" si="20"/>
        <v>7</v>
      </c>
      <c r="C299" s="1">
        <f t="shared" si="21"/>
        <v>108274</v>
      </c>
      <c r="D299" s="1">
        <f t="shared" si="22"/>
        <v>23034</v>
      </c>
      <c r="F299" s="1">
        <f t="shared" si="23"/>
        <v>23024.317751188184</v>
      </c>
      <c r="H299" s="5">
        <f t="shared" si="24"/>
        <v>4.2034595866180226E-4</v>
      </c>
    </row>
    <row r="300" spans="1:8">
      <c r="A300" s="3" t="s">
        <v>5862</v>
      </c>
      <c r="B300" s="1">
        <f t="shared" si="20"/>
        <v>7</v>
      </c>
      <c r="C300" s="1">
        <f t="shared" si="21"/>
        <v>108273</v>
      </c>
      <c r="D300" s="1">
        <f t="shared" si="22"/>
        <v>23110</v>
      </c>
      <c r="F300" s="1">
        <f t="shared" si="23"/>
        <v>23102.188944334066</v>
      </c>
      <c r="H300" s="5">
        <f t="shared" si="24"/>
        <v>3.3799461990194563E-4</v>
      </c>
    </row>
    <row r="301" spans="1:8">
      <c r="A301" s="3" t="s">
        <v>5863</v>
      </c>
      <c r="B301" s="1">
        <f t="shared" si="20"/>
        <v>7</v>
      </c>
      <c r="C301" s="1">
        <f t="shared" si="21"/>
        <v>108272</v>
      </c>
      <c r="D301" s="1">
        <f t="shared" si="22"/>
        <v>23186</v>
      </c>
      <c r="F301" s="1">
        <f t="shared" si="23"/>
        <v>23180.060719835397</v>
      </c>
      <c r="H301" s="5">
        <f t="shared" si="24"/>
        <v>2.5615803349446554E-4</v>
      </c>
    </row>
    <row r="302" spans="1:8">
      <c r="A302" s="3" t="s">
        <v>5864</v>
      </c>
      <c r="B302" s="1">
        <f t="shared" si="20"/>
        <v>7</v>
      </c>
      <c r="C302" s="1">
        <f t="shared" si="21"/>
        <v>108271</v>
      </c>
      <c r="D302" s="1">
        <f t="shared" si="22"/>
        <v>23262</v>
      </c>
      <c r="F302" s="1">
        <f t="shared" si="23"/>
        <v>23257.933077692178</v>
      </c>
      <c r="H302" s="5">
        <f t="shared" si="24"/>
        <v>1.7483115414934644E-4</v>
      </c>
    </row>
    <row r="303" spans="1:8">
      <c r="A303" s="3" t="s">
        <v>5865</v>
      </c>
      <c r="B303" s="1">
        <f t="shared" si="20"/>
        <v>7</v>
      </c>
      <c r="C303" s="1">
        <f t="shared" si="21"/>
        <v>108270</v>
      </c>
      <c r="D303" s="1">
        <f t="shared" si="22"/>
        <v>23347</v>
      </c>
      <c r="F303" s="1">
        <f t="shared" si="23"/>
        <v>23335.806017924097</v>
      </c>
      <c r="H303" s="5">
        <f t="shared" si="24"/>
        <v>4.7946126165689286E-4</v>
      </c>
    </row>
    <row r="304" spans="1:8">
      <c r="A304" s="3" t="s">
        <v>5866</v>
      </c>
      <c r="B304" s="1">
        <f t="shared" si="20"/>
        <v>7</v>
      </c>
      <c r="C304" s="1">
        <f t="shared" si="21"/>
        <v>108269</v>
      </c>
      <c r="D304" s="1">
        <f t="shared" si="22"/>
        <v>23423</v>
      </c>
      <c r="F304" s="1">
        <f t="shared" si="23"/>
        <v>23413.679540536072</v>
      </c>
      <c r="H304" s="5">
        <f t="shared" si="24"/>
        <v>3.9791911642096542E-4</v>
      </c>
    </row>
    <row r="305" spans="1:8">
      <c r="A305" s="3" t="s">
        <v>5867</v>
      </c>
      <c r="B305" s="1">
        <f t="shared" si="20"/>
        <v>7</v>
      </c>
      <c r="C305" s="1">
        <f t="shared" si="21"/>
        <v>108268</v>
      </c>
      <c r="D305" s="1">
        <f t="shared" si="22"/>
        <v>23499</v>
      </c>
      <c r="F305" s="1">
        <f t="shared" si="23"/>
        <v>23491.553645533029</v>
      </c>
      <c r="H305" s="5">
        <f t="shared" si="24"/>
        <v>3.1687963177031624E-4</v>
      </c>
    </row>
    <row r="306" spans="1:8">
      <c r="A306" s="3" t="s">
        <v>5868</v>
      </c>
      <c r="B306" s="1">
        <f t="shared" si="20"/>
        <v>7</v>
      </c>
      <c r="C306" s="1">
        <f t="shared" si="21"/>
        <v>108267</v>
      </c>
      <c r="D306" s="1">
        <f t="shared" si="22"/>
        <v>23575</v>
      </c>
      <c r="F306" s="1">
        <f t="shared" si="23"/>
        <v>23569.428332939573</v>
      </c>
      <c r="H306" s="5">
        <f t="shared" si="24"/>
        <v>2.3633794529912997E-4</v>
      </c>
    </row>
    <row r="307" spans="1:8">
      <c r="A307" s="3" t="s">
        <v>5869</v>
      </c>
      <c r="B307" s="1">
        <f t="shared" si="20"/>
        <v>7</v>
      </c>
      <c r="C307" s="1">
        <f t="shared" si="21"/>
        <v>108266</v>
      </c>
      <c r="D307" s="1">
        <f t="shared" si="22"/>
        <v>23660</v>
      </c>
      <c r="F307" s="1">
        <f t="shared" si="23"/>
        <v>23647.303602745866</v>
      </c>
      <c r="H307" s="5">
        <f t="shared" si="24"/>
        <v>5.3661864979435135E-4</v>
      </c>
    </row>
    <row r="308" spans="1:8">
      <c r="A308" s="3" t="s">
        <v>5870</v>
      </c>
      <c r="B308" s="1">
        <f t="shared" si="20"/>
        <v>7</v>
      </c>
      <c r="C308" s="1">
        <f t="shared" si="21"/>
        <v>108265</v>
      </c>
      <c r="D308" s="1">
        <f t="shared" si="22"/>
        <v>23736</v>
      </c>
      <c r="F308" s="1">
        <f t="shared" si="23"/>
        <v>23725.179454981429</v>
      </c>
      <c r="H308" s="5">
        <f t="shared" si="24"/>
        <v>4.5587061925221416E-4</v>
      </c>
    </row>
    <row r="309" spans="1:8">
      <c r="A309" s="3" t="s">
        <v>5871</v>
      </c>
      <c r="B309" s="1">
        <f t="shared" si="20"/>
        <v>7</v>
      </c>
      <c r="C309" s="1">
        <f t="shared" si="21"/>
        <v>108264</v>
      </c>
      <c r="D309" s="1">
        <f t="shared" si="22"/>
        <v>23812</v>
      </c>
      <c r="F309" s="1">
        <f t="shared" si="23"/>
        <v>23803.055889641346</v>
      </c>
      <c r="H309" s="5">
        <f t="shared" si="24"/>
        <v>3.7561357125206378E-4</v>
      </c>
    </row>
    <row r="310" spans="1:8">
      <c r="A310" s="3" t="s">
        <v>5872</v>
      </c>
      <c r="B310" s="1">
        <f t="shared" si="20"/>
        <v>7</v>
      </c>
      <c r="C310" s="1">
        <f t="shared" si="21"/>
        <v>108263</v>
      </c>
      <c r="D310" s="1">
        <f t="shared" si="22"/>
        <v>23888</v>
      </c>
      <c r="F310" s="1">
        <f t="shared" si="23"/>
        <v>23880.932906740385</v>
      </c>
      <c r="H310" s="5">
        <f t="shared" si="24"/>
        <v>2.9584281897249338E-4</v>
      </c>
    </row>
    <row r="311" spans="1:8">
      <c r="A311" s="3" t="s">
        <v>5873</v>
      </c>
      <c r="B311" s="1">
        <f t="shared" si="20"/>
        <v>7</v>
      </c>
      <c r="C311" s="1">
        <f t="shared" si="21"/>
        <v>108262</v>
      </c>
      <c r="D311" s="1">
        <f t="shared" si="22"/>
        <v>23964</v>
      </c>
      <c r="F311" s="1">
        <f t="shared" si="23"/>
        <v>23958.810506288381</v>
      </c>
      <c r="H311" s="5">
        <f t="shared" si="24"/>
        <v>2.1655373525369029E-4</v>
      </c>
    </row>
    <row r="312" spans="1:8">
      <c r="A312" s="3" t="s">
        <v>5874</v>
      </c>
      <c r="B312" s="1">
        <f t="shared" si="20"/>
        <v>7</v>
      </c>
      <c r="C312" s="1">
        <f t="shared" si="21"/>
        <v>108261</v>
      </c>
      <c r="D312" s="1">
        <f t="shared" si="22"/>
        <v>24049</v>
      </c>
      <c r="F312" s="1">
        <f t="shared" si="23"/>
        <v>24036.688688290262</v>
      </c>
      <c r="H312" s="5">
        <f t="shared" si="24"/>
        <v>5.1192613870590126E-4</v>
      </c>
    </row>
    <row r="313" spans="1:8">
      <c r="A313" s="3" t="s">
        <v>5875</v>
      </c>
      <c r="B313" s="1">
        <f t="shared" si="20"/>
        <v>7</v>
      </c>
      <c r="C313" s="1">
        <f t="shared" si="21"/>
        <v>108260</v>
      </c>
      <c r="D313" s="1">
        <f t="shared" si="22"/>
        <v>24125</v>
      </c>
      <c r="F313" s="1">
        <f t="shared" si="23"/>
        <v>24114.567452765714</v>
      </c>
      <c r="H313" s="5">
        <f t="shared" si="24"/>
        <v>4.3243719105849431E-4</v>
      </c>
    </row>
    <row r="314" spans="1:8">
      <c r="A314" s="3" t="s">
        <v>5876</v>
      </c>
      <c r="B314" s="1">
        <f t="shared" si="20"/>
        <v>7</v>
      </c>
      <c r="C314" s="1">
        <f t="shared" si="21"/>
        <v>108259</v>
      </c>
      <c r="D314" s="1">
        <f t="shared" si="22"/>
        <v>24201</v>
      </c>
      <c r="F314" s="1">
        <f t="shared" si="23"/>
        <v>24192.446799719652</v>
      </c>
      <c r="H314" s="5">
        <f t="shared" si="24"/>
        <v>3.5342342383985753E-4</v>
      </c>
    </row>
    <row r="315" spans="1:8">
      <c r="A315" s="3" t="s">
        <v>5877</v>
      </c>
      <c r="B315" s="1">
        <f t="shared" si="20"/>
        <v>7</v>
      </c>
      <c r="C315" s="1">
        <f t="shared" si="21"/>
        <v>108258</v>
      </c>
      <c r="D315" s="1">
        <f t="shared" si="22"/>
        <v>24277</v>
      </c>
      <c r="F315" s="1">
        <f t="shared" si="23"/>
        <v>24270.326729161927</v>
      </c>
      <c r="H315" s="5">
        <f t="shared" si="24"/>
        <v>2.7488037393719249E-4</v>
      </c>
    </row>
    <row r="316" spans="1:8">
      <c r="A316" s="3" t="s">
        <v>5878</v>
      </c>
      <c r="B316" s="1">
        <f t="shared" si="20"/>
        <v>7</v>
      </c>
      <c r="C316" s="1">
        <f t="shared" si="21"/>
        <v>108257</v>
      </c>
      <c r="D316" s="1">
        <f t="shared" si="22"/>
        <v>24353</v>
      </c>
      <c r="F316" s="1">
        <f t="shared" si="23"/>
        <v>24348.207241097454</v>
      </c>
      <c r="H316" s="5">
        <f t="shared" si="24"/>
        <v>1.9680363415372875E-4</v>
      </c>
    </row>
    <row r="317" spans="1:8">
      <c r="A317" s="3" t="s">
        <v>5879</v>
      </c>
      <c r="B317" s="1">
        <f t="shared" si="20"/>
        <v>7</v>
      </c>
      <c r="C317" s="1">
        <f t="shared" si="21"/>
        <v>108256</v>
      </c>
      <c r="D317" s="1">
        <f t="shared" si="22"/>
        <v>24437</v>
      </c>
      <c r="F317" s="1">
        <f t="shared" si="23"/>
        <v>24426.088335541011</v>
      </c>
      <c r="H317" s="5">
        <f t="shared" si="24"/>
        <v>4.4652225964678663E-4</v>
      </c>
    </row>
    <row r="318" spans="1:8">
      <c r="A318" s="3" t="s">
        <v>5880</v>
      </c>
      <c r="B318" s="1">
        <f t="shared" si="20"/>
        <v>7</v>
      </c>
      <c r="C318" s="1">
        <f t="shared" si="21"/>
        <v>108255</v>
      </c>
      <c r="D318" s="1">
        <f t="shared" si="22"/>
        <v>24514</v>
      </c>
      <c r="F318" s="1">
        <f t="shared" si="23"/>
        <v>24503.970012502425</v>
      </c>
      <c r="H318" s="5">
        <f t="shared" si="24"/>
        <v>4.0915344283166141E-4</v>
      </c>
    </row>
    <row r="319" spans="1:8">
      <c r="A319" s="3" t="s">
        <v>5881</v>
      </c>
      <c r="B319" s="1">
        <f t="shared" si="20"/>
        <v>7</v>
      </c>
      <c r="C319" s="1">
        <f t="shared" si="21"/>
        <v>108254</v>
      </c>
      <c r="D319" s="1">
        <f t="shared" si="22"/>
        <v>24590</v>
      </c>
      <c r="F319" s="1">
        <f t="shared" si="23"/>
        <v>24581.852271991545</v>
      </c>
      <c r="H319" s="5">
        <f t="shared" si="24"/>
        <v>3.3134314796480594E-4</v>
      </c>
    </row>
    <row r="320" spans="1:8">
      <c r="A320" s="3" t="s">
        <v>5882</v>
      </c>
      <c r="B320" s="1">
        <f t="shared" si="20"/>
        <v>7</v>
      </c>
      <c r="C320" s="1">
        <f t="shared" si="21"/>
        <v>108253</v>
      </c>
      <c r="D320" s="1">
        <f t="shared" si="22"/>
        <v>24666</v>
      </c>
      <c r="F320" s="1">
        <f t="shared" si="23"/>
        <v>24659.735114018218</v>
      </c>
      <c r="H320" s="5">
        <f t="shared" si="24"/>
        <v>2.539887286865258E-4</v>
      </c>
    </row>
    <row r="321" spans="1:8">
      <c r="A321" s="3" t="s">
        <v>5883</v>
      </c>
      <c r="B321" s="1">
        <f t="shared" si="20"/>
        <v>7</v>
      </c>
      <c r="C321" s="1">
        <f t="shared" si="21"/>
        <v>108252</v>
      </c>
      <c r="D321" s="1">
        <f t="shared" si="22"/>
        <v>24742</v>
      </c>
      <c r="F321" s="1">
        <f t="shared" si="23"/>
        <v>24737.618538587365</v>
      </c>
      <c r="H321" s="5">
        <f t="shared" si="24"/>
        <v>1.7708598385882154E-4</v>
      </c>
    </row>
    <row r="322" spans="1:8">
      <c r="A322" s="3" t="s">
        <v>5884</v>
      </c>
      <c r="B322" s="1">
        <f t="shared" si="20"/>
        <v>7</v>
      </c>
      <c r="C322" s="1">
        <f t="shared" si="21"/>
        <v>108251</v>
      </c>
      <c r="D322" s="1">
        <f t="shared" si="22"/>
        <v>24826</v>
      </c>
      <c r="F322" s="1">
        <f t="shared" si="23"/>
        <v>24815.502545713749</v>
      </c>
      <c r="H322" s="5">
        <f t="shared" si="24"/>
        <v>4.2284114582498243E-4</v>
      </c>
    </row>
    <row r="323" spans="1:8">
      <c r="A323" s="3" t="s">
        <v>5885</v>
      </c>
      <c r="B323" s="1">
        <f t="shared" si="20"/>
        <v>7</v>
      </c>
      <c r="C323" s="1">
        <f t="shared" si="21"/>
        <v>108250</v>
      </c>
      <c r="D323" s="1">
        <f t="shared" si="22"/>
        <v>24902</v>
      </c>
      <c r="F323" s="1">
        <f t="shared" si="23"/>
        <v>24893.387135407211</v>
      </c>
      <c r="H323" s="5">
        <f t="shared" si="24"/>
        <v>3.4587039566256783E-4</v>
      </c>
    </row>
    <row r="324" spans="1:8">
      <c r="A324" s="3" t="s">
        <v>5886</v>
      </c>
      <c r="B324" s="1">
        <f t="shared" ref="B324:B387" si="25">IF(ISERROR(SEARCH(" ",A324)), 0, SEARCH(" ",A324))</f>
        <v>7</v>
      </c>
      <c r="C324" s="1">
        <f t="shared" ref="C324:C387" si="26">IF(0=B324,-1,LEFT(A324,B324-1)+0)</f>
        <v>108249</v>
      </c>
      <c r="D324" s="1">
        <f t="shared" ref="D324:D387" si="27">IF(B324=0,-1,RIGHT(A324,LEN(A324)-B324)+0)</f>
        <v>24979</v>
      </c>
      <c r="F324" s="1">
        <f t="shared" ref="F324:F387" si="28">IF(C324&lt;0,443300000,44330*(1-POWER(C324/$A$1,1/5.255))*1000)</f>
        <v>24971.272307672672</v>
      </c>
      <c r="H324" s="5">
        <f t="shared" ref="H324:H387" si="29">IF(D324&gt;0,ABS((F324-D324)/D324),0)</f>
        <v>3.0936756184505112E-4</v>
      </c>
    </row>
    <row r="325" spans="1:8">
      <c r="A325" s="3" t="s">
        <v>5887</v>
      </c>
      <c r="B325" s="1">
        <f t="shared" si="25"/>
        <v>7</v>
      </c>
      <c r="C325" s="1">
        <f t="shared" si="26"/>
        <v>108248</v>
      </c>
      <c r="D325" s="1">
        <f t="shared" si="27"/>
        <v>25055</v>
      </c>
      <c r="F325" s="1">
        <f t="shared" si="28"/>
        <v>25049.158062529823</v>
      </c>
      <c r="H325" s="5">
        <f t="shared" si="29"/>
        <v>2.3316453682606554E-4</v>
      </c>
    </row>
    <row r="326" spans="1:8">
      <c r="A326" s="3" t="s">
        <v>5888</v>
      </c>
      <c r="B326" s="1">
        <f t="shared" si="25"/>
        <v>7</v>
      </c>
      <c r="C326" s="1">
        <f t="shared" si="26"/>
        <v>108247</v>
      </c>
      <c r="D326" s="1">
        <f t="shared" si="27"/>
        <v>25139</v>
      </c>
      <c r="F326" s="1">
        <f t="shared" si="28"/>
        <v>25127.044399973744</v>
      </c>
      <c r="H326" s="5">
        <f t="shared" si="29"/>
        <v>4.7557977748742726E-4</v>
      </c>
    </row>
    <row r="327" spans="1:8">
      <c r="A327" s="3" t="s">
        <v>5889</v>
      </c>
      <c r="B327" s="1">
        <f t="shared" si="25"/>
        <v>7</v>
      </c>
      <c r="C327" s="1">
        <f t="shared" si="26"/>
        <v>108246</v>
      </c>
      <c r="D327" s="1">
        <f t="shared" si="27"/>
        <v>25215</v>
      </c>
      <c r="F327" s="1">
        <f t="shared" si="28"/>
        <v>25204.931320029038</v>
      </c>
      <c r="H327" s="5">
        <f t="shared" si="29"/>
        <v>3.9931310612579678E-4</v>
      </c>
    </row>
    <row r="328" spans="1:8">
      <c r="A328" s="3" t="s">
        <v>5890</v>
      </c>
      <c r="B328" s="1">
        <f t="shared" si="25"/>
        <v>7</v>
      </c>
      <c r="C328" s="1">
        <f t="shared" si="26"/>
        <v>108245</v>
      </c>
      <c r="D328" s="1">
        <f t="shared" si="27"/>
        <v>25291</v>
      </c>
      <c r="F328" s="1">
        <f t="shared" si="28"/>
        <v>25282.818822695706</v>
      </c>
      <c r="H328" s="5">
        <f t="shared" si="29"/>
        <v>3.2348176443373807E-4</v>
      </c>
    </row>
    <row r="329" spans="1:8">
      <c r="A329" s="3" t="s">
        <v>5891</v>
      </c>
      <c r="B329" s="1">
        <f t="shared" si="25"/>
        <v>7</v>
      </c>
      <c r="C329" s="1">
        <f t="shared" si="26"/>
        <v>108244</v>
      </c>
      <c r="D329" s="1">
        <f t="shared" si="27"/>
        <v>25367</v>
      </c>
      <c r="F329" s="1">
        <f t="shared" si="28"/>
        <v>25360.706907983589</v>
      </c>
      <c r="H329" s="5">
        <f t="shared" si="29"/>
        <v>2.4808183925615208E-4</v>
      </c>
    </row>
    <row r="330" spans="1:8">
      <c r="A330" s="3" t="s">
        <v>5892</v>
      </c>
      <c r="B330" s="1">
        <f t="shared" si="25"/>
        <v>7</v>
      </c>
      <c r="C330" s="1">
        <f t="shared" si="26"/>
        <v>108243</v>
      </c>
      <c r="D330" s="1">
        <f t="shared" si="27"/>
        <v>25443</v>
      </c>
      <c r="F330" s="1">
        <f t="shared" si="28"/>
        <v>25438.59557590746</v>
      </c>
      <c r="H330" s="5">
        <f t="shared" si="29"/>
        <v>1.7310946399951095E-4</v>
      </c>
    </row>
    <row r="331" spans="1:8">
      <c r="A331" s="3" t="s">
        <v>5893</v>
      </c>
      <c r="B331" s="1">
        <f t="shared" si="25"/>
        <v>7</v>
      </c>
      <c r="C331" s="1">
        <f t="shared" si="26"/>
        <v>108242</v>
      </c>
      <c r="D331" s="1">
        <f t="shared" si="27"/>
        <v>25528</v>
      </c>
      <c r="F331" s="1">
        <f t="shared" si="28"/>
        <v>25516.484826477154</v>
      </c>
      <c r="H331" s="5">
        <f t="shared" si="29"/>
        <v>4.5108012859787109E-4</v>
      </c>
    </row>
    <row r="332" spans="1:8">
      <c r="A332" s="3" t="s">
        <v>5894</v>
      </c>
      <c r="B332" s="1">
        <f t="shared" si="25"/>
        <v>7</v>
      </c>
      <c r="C332" s="1">
        <f t="shared" si="26"/>
        <v>108241</v>
      </c>
      <c r="D332" s="1">
        <f t="shared" si="27"/>
        <v>25604</v>
      </c>
      <c r="F332" s="1">
        <f t="shared" si="28"/>
        <v>25594.374659697598</v>
      </c>
      <c r="H332" s="5">
        <f t="shared" si="29"/>
        <v>3.7593111632565368E-4</v>
      </c>
    </row>
    <row r="333" spans="1:8">
      <c r="A333" s="3" t="s">
        <v>5895</v>
      </c>
      <c r="B333" s="1">
        <f t="shared" si="25"/>
        <v>7</v>
      </c>
      <c r="C333" s="1">
        <f t="shared" si="26"/>
        <v>108240</v>
      </c>
      <c r="D333" s="1">
        <f t="shared" si="27"/>
        <v>25680</v>
      </c>
      <c r="F333" s="1">
        <f t="shared" si="28"/>
        <v>25672.265075583553</v>
      </c>
      <c r="H333" s="5">
        <f t="shared" si="29"/>
        <v>3.0120422182426128E-4</v>
      </c>
    </row>
    <row r="334" spans="1:8">
      <c r="A334" s="3" t="s">
        <v>5896</v>
      </c>
      <c r="B334" s="1">
        <f t="shared" si="25"/>
        <v>7</v>
      </c>
      <c r="C334" s="1">
        <f t="shared" si="26"/>
        <v>108239</v>
      </c>
      <c r="D334" s="1">
        <f t="shared" si="27"/>
        <v>25756</v>
      </c>
      <c r="F334" s="1">
        <f t="shared" si="28"/>
        <v>25750.156074139941</v>
      </c>
      <c r="H334" s="5">
        <f t="shared" si="29"/>
        <v>2.2689570818680088E-4</v>
      </c>
    </row>
    <row r="335" spans="1:8">
      <c r="A335" s="3" t="s">
        <v>5897</v>
      </c>
      <c r="B335" s="1">
        <f t="shared" si="25"/>
        <v>7</v>
      </c>
      <c r="C335" s="1">
        <f t="shared" si="26"/>
        <v>108238</v>
      </c>
      <c r="D335" s="1">
        <f t="shared" si="27"/>
        <v>25832</v>
      </c>
      <c r="F335" s="1">
        <f t="shared" si="28"/>
        <v>25828.047655376609</v>
      </c>
      <c r="H335" s="5">
        <f t="shared" si="29"/>
        <v>1.5300188229291857E-4</v>
      </c>
    </row>
    <row r="336" spans="1:8">
      <c r="A336" s="3" t="s">
        <v>5898</v>
      </c>
      <c r="B336" s="1">
        <f t="shared" si="25"/>
        <v>7</v>
      </c>
      <c r="C336" s="1">
        <f t="shared" si="26"/>
        <v>108237</v>
      </c>
      <c r="D336" s="1">
        <f t="shared" si="27"/>
        <v>25917</v>
      </c>
      <c r="F336" s="1">
        <f t="shared" si="28"/>
        <v>25905.939819308314</v>
      </c>
      <c r="H336" s="5">
        <f t="shared" si="29"/>
        <v>4.2675389480594487E-4</v>
      </c>
    </row>
    <row r="337" spans="1:8">
      <c r="A337" s="3" t="s">
        <v>5899</v>
      </c>
      <c r="B337" s="1">
        <f t="shared" si="25"/>
        <v>7</v>
      </c>
      <c r="C337" s="1">
        <f t="shared" si="26"/>
        <v>108236</v>
      </c>
      <c r="D337" s="1">
        <f t="shared" si="27"/>
        <v>25993</v>
      </c>
      <c r="F337" s="1">
        <f t="shared" si="28"/>
        <v>25983.832565944911</v>
      </c>
      <c r="H337" s="5">
        <f t="shared" si="29"/>
        <v>3.5268857211899208E-4</v>
      </c>
    </row>
    <row r="338" spans="1:8">
      <c r="A338" s="3" t="s">
        <v>5900</v>
      </c>
      <c r="B338" s="1">
        <f t="shared" si="25"/>
        <v>7</v>
      </c>
      <c r="C338" s="1">
        <f t="shared" si="26"/>
        <v>108235</v>
      </c>
      <c r="D338" s="1">
        <f t="shared" si="27"/>
        <v>26069</v>
      </c>
      <c r="F338" s="1">
        <f t="shared" si="28"/>
        <v>26061.725895286389</v>
      </c>
      <c r="H338" s="5">
        <f t="shared" si="29"/>
        <v>2.7903274823013732E-4</v>
      </c>
    </row>
    <row r="339" spans="1:8">
      <c r="A339" s="3" t="s">
        <v>5901</v>
      </c>
      <c r="B339" s="1">
        <f t="shared" si="25"/>
        <v>7</v>
      </c>
      <c r="C339" s="1">
        <f t="shared" si="26"/>
        <v>108234</v>
      </c>
      <c r="D339" s="1">
        <f t="shared" si="27"/>
        <v>26145</v>
      </c>
      <c r="F339" s="1">
        <f t="shared" si="28"/>
        <v>26139.619807352443</v>
      </c>
      <c r="H339" s="5">
        <f t="shared" si="29"/>
        <v>2.0578285131218679E-4</v>
      </c>
    </row>
    <row r="340" spans="1:8">
      <c r="A340" s="3" t="s">
        <v>5902</v>
      </c>
      <c r="B340" s="1">
        <f t="shared" si="25"/>
        <v>7</v>
      </c>
      <c r="C340" s="1">
        <f t="shared" si="26"/>
        <v>108233</v>
      </c>
      <c r="D340" s="1">
        <f t="shared" si="27"/>
        <v>26221</v>
      </c>
      <c r="F340" s="1">
        <f t="shared" si="28"/>
        <v>26217.514302152911</v>
      </c>
      <c r="H340" s="5">
        <f t="shared" si="29"/>
        <v>1.3293535132484979E-4</v>
      </c>
    </row>
    <row r="341" spans="1:8">
      <c r="A341" s="3" t="s">
        <v>5903</v>
      </c>
      <c r="B341" s="1">
        <f t="shared" si="25"/>
        <v>7</v>
      </c>
      <c r="C341" s="1">
        <f t="shared" si="26"/>
        <v>108232</v>
      </c>
      <c r="D341" s="1">
        <f t="shared" si="27"/>
        <v>26306</v>
      </c>
      <c r="F341" s="1">
        <f t="shared" si="28"/>
        <v>26295.409379692715</v>
      </c>
      <c r="H341" s="5">
        <f t="shared" si="29"/>
        <v>4.0259333639795303E-4</v>
      </c>
    </row>
    <row r="342" spans="1:8">
      <c r="A342" s="3" t="s">
        <v>5904</v>
      </c>
      <c r="B342" s="1">
        <f t="shared" si="25"/>
        <v>7</v>
      </c>
      <c r="C342" s="1">
        <f t="shared" si="26"/>
        <v>108231</v>
      </c>
      <c r="D342" s="1">
        <f t="shared" si="27"/>
        <v>26382</v>
      </c>
      <c r="F342" s="1">
        <f t="shared" si="28"/>
        <v>26373.305039981693</v>
      </c>
      <c r="H342" s="5">
        <f t="shared" si="29"/>
        <v>3.2957925927932033E-4</v>
      </c>
    </row>
    <row r="343" spans="1:8">
      <c r="A343" s="3" t="s">
        <v>5905</v>
      </c>
      <c r="B343" s="1">
        <f t="shared" si="25"/>
        <v>7</v>
      </c>
      <c r="C343" s="1">
        <f t="shared" si="26"/>
        <v>108230</v>
      </c>
      <c r="D343" s="1">
        <f t="shared" si="27"/>
        <v>26458</v>
      </c>
      <c r="F343" s="1">
        <f t="shared" si="28"/>
        <v>26451.201283029703</v>
      </c>
      <c r="H343" s="5">
        <f t="shared" si="29"/>
        <v>2.5696261887887942E-4</v>
      </c>
    </row>
    <row r="344" spans="1:8">
      <c r="A344" s="3" t="s">
        <v>5906</v>
      </c>
      <c r="B344" s="1">
        <f t="shared" si="25"/>
        <v>7</v>
      </c>
      <c r="C344" s="1">
        <f t="shared" si="26"/>
        <v>108229</v>
      </c>
      <c r="D344" s="1">
        <f t="shared" si="27"/>
        <v>26534</v>
      </c>
      <c r="F344" s="1">
        <f t="shared" si="28"/>
        <v>26529.098108851496</v>
      </c>
      <c r="H344" s="5">
        <f t="shared" si="29"/>
        <v>1.8473999956673088E-4</v>
      </c>
    </row>
    <row r="345" spans="1:8">
      <c r="A345" s="3" t="s">
        <v>5907</v>
      </c>
      <c r="B345" s="1">
        <f t="shared" si="25"/>
        <v>7</v>
      </c>
      <c r="C345" s="1">
        <f t="shared" si="26"/>
        <v>108228</v>
      </c>
      <c r="D345" s="1">
        <f t="shared" si="27"/>
        <v>26618</v>
      </c>
      <c r="F345" s="1">
        <f t="shared" si="28"/>
        <v>26606.995517452004</v>
      </c>
      <c r="H345" s="5">
        <f t="shared" si="29"/>
        <v>4.1342259177985964E-4</v>
      </c>
    </row>
    <row r="346" spans="1:8">
      <c r="A346" s="3" t="s">
        <v>5908</v>
      </c>
      <c r="B346" s="1">
        <f t="shared" si="25"/>
        <v>7</v>
      </c>
      <c r="C346" s="1">
        <f t="shared" si="26"/>
        <v>108227</v>
      </c>
      <c r="D346" s="1">
        <f t="shared" si="27"/>
        <v>26695</v>
      </c>
      <c r="F346" s="1">
        <f t="shared" si="28"/>
        <v>26684.893508841062</v>
      </c>
      <c r="H346" s="5">
        <f t="shared" si="29"/>
        <v>3.7859116534700498E-4</v>
      </c>
    </row>
    <row r="347" spans="1:8">
      <c r="A347" s="3" t="s">
        <v>5909</v>
      </c>
      <c r="B347" s="1">
        <f t="shared" si="25"/>
        <v>7</v>
      </c>
      <c r="C347" s="1">
        <f t="shared" si="26"/>
        <v>108226</v>
      </c>
      <c r="D347" s="1">
        <f t="shared" si="27"/>
        <v>26771</v>
      </c>
      <c r="F347" s="1">
        <f t="shared" si="28"/>
        <v>26762.792083028515</v>
      </c>
      <c r="H347" s="5">
        <f t="shared" si="29"/>
        <v>3.0659732439898573E-4</v>
      </c>
    </row>
    <row r="348" spans="1:8">
      <c r="A348" s="3" t="s">
        <v>5910</v>
      </c>
      <c r="B348" s="1">
        <f t="shared" si="25"/>
        <v>7</v>
      </c>
      <c r="C348" s="1">
        <f t="shared" si="26"/>
        <v>108225</v>
      </c>
      <c r="D348" s="1">
        <f t="shared" si="27"/>
        <v>26847</v>
      </c>
      <c r="F348" s="1">
        <f t="shared" si="28"/>
        <v>26840.691240029129</v>
      </c>
      <c r="H348" s="5">
        <f t="shared" si="29"/>
        <v>2.3498938320373213E-4</v>
      </c>
    </row>
    <row r="349" spans="1:8">
      <c r="A349" s="3" t="s">
        <v>5911</v>
      </c>
      <c r="B349" s="1">
        <f t="shared" si="25"/>
        <v>7</v>
      </c>
      <c r="C349" s="1">
        <f t="shared" si="26"/>
        <v>108224</v>
      </c>
      <c r="D349" s="1">
        <f t="shared" si="27"/>
        <v>26923</v>
      </c>
      <c r="F349" s="1">
        <f t="shared" si="28"/>
        <v>26918.590979847828</v>
      </c>
      <c r="H349" s="5">
        <f t="shared" si="29"/>
        <v>1.6376407354946185E-4</v>
      </c>
    </row>
    <row r="350" spans="1:8">
      <c r="A350" s="3" t="s">
        <v>5912</v>
      </c>
      <c r="B350" s="1">
        <f t="shared" si="25"/>
        <v>7</v>
      </c>
      <c r="C350" s="1">
        <f t="shared" si="26"/>
        <v>108223</v>
      </c>
      <c r="D350" s="1">
        <f t="shared" si="27"/>
        <v>27007</v>
      </c>
      <c r="F350" s="1">
        <f t="shared" si="28"/>
        <v>26996.491302489529</v>
      </c>
      <c r="H350" s="5">
        <f t="shared" si="29"/>
        <v>3.891101385000701E-4</v>
      </c>
    </row>
    <row r="351" spans="1:8">
      <c r="A351" s="3" t="s">
        <v>5913</v>
      </c>
      <c r="B351" s="1">
        <f t="shared" si="25"/>
        <v>7</v>
      </c>
      <c r="C351" s="1">
        <f t="shared" si="26"/>
        <v>108222</v>
      </c>
      <c r="D351" s="1">
        <f t="shared" si="27"/>
        <v>27083</v>
      </c>
      <c r="F351" s="1">
        <f t="shared" si="28"/>
        <v>27074.39220797392</v>
      </c>
      <c r="H351" s="5">
        <f t="shared" si="29"/>
        <v>3.1783007887160029E-4</v>
      </c>
    </row>
    <row r="352" spans="1:8">
      <c r="A352" s="3" t="s">
        <v>5914</v>
      </c>
      <c r="B352" s="1">
        <f t="shared" si="25"/>
        <v>7</v>
      </c>
      <c r="C352" s="1">
        <f t="shared" si="26"/>
        <v>108221</v>
      </c>
      <c r="D352" s="1">
        <f t="shared" si="27"/>
        <v>27160</v>
      </c>
      <c r="F352" s="1">
        <f t="shared" si="28"/>
        <v>27152.293696310848</v>
      </c>
      <c r="H352" s="5">
        <f t="shared" si="29"/>
        <v>2.8373724923241031E-4</v>
      </c>
    </row>
    <row r="353" spans="1:8">
      <c r="A353" s="3" t="s">
        <v>5915</v>
      </c>
      <c r="B353" s="1">
        <f t="shared" si="25"/>
        <v>7</v>
      </c>
      <c r="C353" s="1">
        <f t="shared" si="26"/>
        <v>108220</v>
      </c>
      <c r="D353" s="1">
        <f t="shared" si="27"/>
        <v>27236</v>
      </c>
      <c r="F353" s="1">
        <f t="shared" si="28"/>
        <v>27230.19576750031</v>
      </c>
      <c r="H353" s="5">
        <f t="shared" si="29"/>
        <v>2.1310884489974787E-4</v>
      </c>
    </row>
    <row r="354" spans="1:8">
      <c r="A354" s="3" t="s">
        <v>5916</v>
      </c>
      <c r="B354" s="1">
        <f t="shared" si="25"/>
        <v>7</v>
      </c>
      <c r="C354" s="1">
        <f t="shared" si="26"/>
        <v>108219</v>
      </c>
      <c r="D354" s="1">
        <f t="shared" si="27"/>
        <v>27312</v>
      </c>
      <c r="F354" s="1">
        <f t="shared" si="28"/>
        <v>27308.098421557068</v>
      </c>
      <c r="H354" s="5">
        <f t="shared" si="29"/>
        <v>1.4285216911731391E-4</v>
      </c>
    </row>
    <row r="355" spans="1:8">
      <c r="A355" s="3" t="s">
        <v>5917</v>
      </c>
      <c r="B355" s="1">
        <f t="shared" si="25"/>
        <v>7</v>
      </c>
      <c r="C355" s="1">
        <f t="shared" si="26"/>
        <v>108218</v>
      </c>
      <c r="D355" s="1">
        <f t="shared" si="27"/>
        <v>27396</v>
      </c>
      <c r="F355" s="1">
        <f t="shared" si="28"/>
        <v>27386.001658490968</v>
      </c>
      <c r="H355" s="5">
        <f t="shared" si="29"/>
        <v>3.6495625306730501E-4</v>
      </c>
    </row>
    <row r="356" spans="1:8">
      <c r="A356" s="3" t="s">
        <v>5918</v>
      </c>
      <c r="B356" s="1">
        <f t="shared" si="25"/>
        <v>7</v>
      </c>
      <c r="C356" s="1">
        <f t="shared" si="26"/>
        <v>108217</v>
      </c>
      <c r="D356" s="1">
        <f t="shared" si="27"/>
        <v>27472</v>
      </c>
      <c r="F356" s="1">
        <f t="shared" si="28"/>
        <v>27463.905478316778</v>
      </c>
      <c r="H356" s="5">
        <f t="shared" si="29"/>
        <v>2.9464624647722808E-4</v>
      </c>
    </row>
    <row r="357" spans="1:8">
      <c r="A357" s="3" t="s">
        <v>5919</v>
      </c>
      <c r="B357" s="1">
        <f t="shared" si="25"/>
        <v>7</v>
      </c>
      <c r="C357" s="1">
        <f t="shared" si="26"/>
        <v>108216</v>
      </c>
      <c r="D357" s="1">
        <f t="shared" si="27"/>
        <v>27548</v>
      </c>
      <c r="F357" s="1">
        <f t="shared" si="28"/>
        <v>27541.809881034493</v>
      </c>
      <c r="H357" s="5">
        <f t="shared" si="29"/>
        <v>2.2470302619091335E-4</v>
      </c>
    </row>
    <row r="358" spans="1:8">
      <c r="A358" s="3" t="s">
        <v>5920</v>
      </c>
      <c r="B358" s="1">
        <f t="shared" si="25"/>
        <v>7</v>
      </c>
      <c r="C358" s="1">
        <f t="shared" si="26"/>
        <v>108215</v>
      </c>
      <c r="D358" s="1">
        <f t="shared" si="27"/>
        <v>27624</v>
      </c>
      <c r="F358" s="1">
        <f t="shared" si="28"/>
        <v>27619.71486665888</v>
      </c>
      <c r="H358" s="5">
        <f t="shared" si="29"/>
        <v>1.5512356433246253E-4</v>
      </c>
    </row>
    <row r="359" spans="1:8">
      <c r="A359" s="3" t="s">
        <v>5921</v>
      </c>
      <c r="B359" s="1">
        <f t="shared" si="25"/>
        <v>7</v>
      </c>
      <c r="C359" s="1">
        <f t="shared" si="26"/>
        <v>108214</v>
      </c>
      <c r="D359" s="1">
        <f t="shared" si="27"/>
        <v>27701</v>
      </c>
      <c r="F359" s="1">
        <f t="shared" si="28"/>
        <v>27697.620435204706</v>
      </c>
      <c r="H359" s="5">
        <f t="shared" si="29"/>
        <v>1.2200154490068391E-4</v>
      </c>
    </row>
    <row r="360" spans="1:8">
      <c r="A360" s="3" t="s">
        <v>5922</v>
      </c>
      <c r="B360" s="1">
        <f t="shared" si="25"/>
        <v>7</v>
      </c>
      <c r="C360" s="1">
        <f t="shared" si="26"/>
        <v>108213</v>
      </c>
      <c r="D360" s="1">
        <f t="shared" si="27"/>
        <v>27785</v>
      </c>
      <c r="F360" s="1">
        <f t="shared" si="28"/>
        <v>27775.526586671964</v>
      </c>
      <c r="H360" s="5">
        <f t="shared" si="29"/>
        <v>3.4095423170906093E-4</v>
      </c>
    </row>
    <row r="361" spans="1:8">
      <c r="A361" s="3" t="s">
        <v>5923</v>
      </c>
      <c r="B361" s="1">
        <f t="shared" si="25"/>
        <v>7</v>
      </c>
      <c r="C361" s="1">
        <f t="shared" si="26"/>
        <v>108212</v>
      </c>
      <c r="D361" s="1">
        <f t="shared" si="27"/>
        <v>27861</v>
      </c>
      <c r="F361" s="1">
        <f t="shared" si="28"/>
        <v>27853.433321075427</v>
      </c>
      <c r="H361" s="5">
        <f t="shared" si="29"/>
        <v>2.7158676732972085E-4</v>
      </c>
    </row>
    <row r="362" spans="1:8">
      <c r="A362" s="3" t="s">
        <v>5924</v>
      </c>
      <c r="B362" s="1">
        <f t="shared" si="25"/>
        <v>7</v>
      </c>
      <c r="C362" s="1">
        <f t="shared" si="26"/>
        <v>108211</v>
      </c>
      <c r="D362" s="1">
        <f t="shared" si="27"/>
        <v>27937</v>
      </c>
      <c r="F362" s="1">
        <f t="shared" si="28"/>
        <v>27931.340638424936</v>
      </c>
      <c r="H362" s="5">
        <f t="shared" si="29"/>
        <v>2.0257585191911783E-4</v>
      </c>
    </row>
    <row r="363" spans="1:8">
      <c r="A363" s="3" t="s">
        <v>5925</v>
      </c>
      <c r="B363" s="1">
        <f t="shared" si="25"/>
        <v>7</v>
      </c>
      <c r="C363" s="1">
        <f t="shared" si="26"/>
        <v>108210</v>
      </c>
      <c r="D363" s="1">
        <f t="shared" si="27"/>
        <v>28013</v>
      </c>
      <c r="F363" s="1">
        <f t="shared" si="28"/>
        <v>28009.248538730328</v>
      </c>
      <c r="H363" s="5">
        <f t="shared" si="29"/>
        <v>1.3391858314612111E-4</v>
      </c>
    </row>
    <row r="364" spans="1:8">
      <c r="A364" s="3" t="s">
        <v>5926</v>
      </c>
      <c r="B364" s="1">
        <f t="shared" si="25"/>
        <v>7</v>
      </c>
      <c r="C364" s="1">
        <f t="shared" si="26"/>
        <v>108209</v>
      </c>
      <c r="D364" s="1">
        <f t="shared" si="27"/>
        <v>28098</v>
      </c>
      <c r="F364" s="1">
        <f t="shared" si="28"/>
        <v>28087.157022001455</v>
      </c>
      <c r="H364" s="5">
        <f t="shared" si="29"/>
        <v>3.8589856924141905E-4</v>
      </c>
    </row>
    <row r="365" spans="1:8">
      <c r="A365" s="3" t="s">
        <v>5927</v>
      </c>
      <c r="B365" s="1">
        <f t="shared" si="25"/>
        <v>7</v>
      </c>
      <c r="C365" s="1">
        <f t="shared" si="26"/>
        <v>108208</v>
      </c>
      <c r="D365" s="1">
        <f t="shared" si="27"/>
        <v>28174</v>
      </c>
      <c r="F365" s="1">
        <f t="shared" si="28"/>
        <v>28165.066088248157</v>
      </c>
      <c r="H365" s="5">
        <f t="shared" si="29"/>
        <v>3.1709774089028788E-4</v>
      </c>
    </row>
    <row r="366" spans="1:8">
      <c r="A366" s="3" t="s">
        <v>5928</v>
      </c>
      <c r="B366" s="1">
        <f t="shared" si="25"/>
        <v>7</v>
      </c>
      <c r="C366" s="1">
        <f t="shared" si="26"/>
        <v>108207</v>
      </c>
      <c r="D366" s="1">
        <f t="shared" si="27"/>
        <v>28250</v>
      </c>
      <c r="F366" s="1">
        <f t="shared" si="28"/>
        <v>28242.975737475354</v>
      </c>
      <c r="H366" s="5">
        <f t="shared" si="29"/>
        <v>2.4864646104943273E-4</v>
      </c>
    </row>
    <row r="367" spans="1:8">
      <c r="A367" s="3" t="s">
        <v>5929</v>
      </c>
      <c r="B367" s="1">
        <f t="shared" si="25"/>
        <v>7</v>
      </c>
      <c r="C367" s="1">
        <f t="shared" si="26"/>
        <v>108206</v>
      </c>
      <c r="D367" s="1">
        <f t="shared" si="27"/>
        <v>28326</v>
      </c>
      <c r="F367" s="1">
        <f t="shared" si="28"/>
        <v>28320.885969702733</v>
      </c>
      <c r="H367" s="5">
        <f t="shared" si="29"/>
        <v>1.805419154581361E-4</v>
      </c>
    </row>
    <row r="368" spans="1:8">
      <c r="A368" s="3" t="s">
        <v>5930</v>
      </c>
      <c r="B368" s="1">
        <f t="shared" si="25"/>
        <v>7</v>
      </c>
      <c r="C368" s="1">
        <f t="shared" si="26"/>
        <v>108205</v>
      </c>
      <c r="D368" s="1">
        <f t="shared" si="27"/>
        <v>28402</v>
      </c>
      <c r="F368" s="1">
        <f t="shared" si="28"/>
        <v>28398.796784930299</v>
      </c>
      <c r="H368" s="5">
        <f t="shared" si="29"/>
        <v>1.127813206711288E-4</v>
      </c>
    </row>
    <row r="369" spans="1:8">
      <c r="A369" s="3" t="s">
        <v>5931</v>
      </c>
      <c r="B369" s="1">
        <f t="shared" si="25"/>
        <v>7</v>
      </c>
      <c r="C369" s="1">
        <f t="shared" si="26"/>
        <v>108204</v>
      </c>
      <c r="D369" s="1">
        <f t="shared" si="27"/>
        <v>28487</v>
      </c>
      <c r="F369" s="1">
        <f t="shared" si="28"/>
        <v>28476.708183172803</v>
      </c>
      <c r="H369" s="5">
        <f t="shared" si="29"/>
        <v>3.6128117482350477E-4</v>
      </c>
    </row>
    <row r="370" spans="1:8">
      <c r="A370" s="3" t="s">
        <v>5932</v>
      </c>
      <c r="B370" s="1">
        <f t="shared" si="25"/>
        <v>7</v>
      </c>
      <c r="C370" s="1">
        <f t="shared" si="26"/>
        <v>108203</v>
      </c>
      <c r="D370" s="1">
        <f t="shared" si="27"/>
        <v>28563</v>
      </c>
      <c r="F370" s="1">
        <f t="shared" si="28"/>
        <v>28554.620164440104</v>
      </c>
      <c r="H370" s="5">
        <f t="shared" si="29"/>
        <v>2.9338079192996473E-4</v>
      </c>
    </row>
    <row r="371" spans="1:8">
      <c r="A371" s="3" t="s">
        <v>5933</v>
      </c>
      <c r="B371" s="1">
        <f t="shared" si="25"/>
        <v>7</v>
      </c>
      <c r="C371" s="1">
        <f t="shared" si="26"/>
        <v>108202</v>
      </c>
      <c r="D371" s="1">
        <f t="shared" si="27"/>
        <v>28639</v>
      </c>
      <c r="F371" s="1">
        <f t="shared" si="28"/>
        <v>28632.532728737118</v>
      </c>
      <c r="H371" s="5">
        <f t="shared" si="29"/>
        <v>2.2582042888654266E-4</v>
      </c>
    </row>
    <row r="372" spans="1:8">
      <c r="A372" s="3" t="s">
        <v>5934</v>
      </c>
      <c r="B372" s="1">
        <f t="shared" si="25"/>
        <v>7</v>
      </c>
      <c r="C372" s="1">
        <f t="shared" si="26"/>
        <v>108201</v>
      </c>
      <c r="D372" s="1">
        <f t="shared" si="27"/>
        <v>28715</v>
      </c>
      <c r="F372" s="1">
        <f t="shared" si="28"/>
        <v>28710.445876078607</v>
      </c>
      <c r="H372" s="5">
        <f t="shared" si="29"/>
        <v>1.5859738538717054E-4</v>
      </c>
    </row>
    <row r="373" spans="1:8">
      <c r="A373" s="3" t="s">
        <v>5935</v>
      </c>
      <c r="B373" s="1">
        <f t="shared" si="25"/>
        <v>7</v>
      </c>
      <c r="C373" s="1">
        <f t="shared" si="26"/>
        <v>108200</v>
      </c>
      <c r="D373" s="1">
        <f t="shared" si="27"/>
        <v>28791</v>
      </c>
      <c r="F373" s="1">
        <f t="shared" si="28"/>
        <v>28788.35960647442</v>
      </c>
      <c r="H373" s="5">
        <f t="shared" si="29"/>
        <v>9.1708989808630942E-5</v>
      </c>
    </row>
    <row r="374" spans="1:8">
      <c r="A374" s="3" t="s">
        <v>5936</v>
      </c>
      <c r="B374" s="1">
        <f t="shared" si="25"/>
        <v>7</v>
      </c>
      <c r="C374" s="1">
        <f t="shared" si="26"/>
        <v>108199</v>
      </c>
      <c r="D374" s="1">
        <f t="shared" si="27"/>
        <v>28876</v>
      </c>
      <c r="F374" s="1">
        <f t="shared" si="28"/>
        <v>28866.273919934389</v>
      </c>
      <c r="H374" s="5">
        <f t="shared" si="29"/>
        <v>3.3682227682543684E-4</v>
      </c>
    </row>
    <row r="375" spans="1:8">
      <c r="A375" s="3" t="s">
        <v>5937</v>
      </c>
      <c r="B375" s="1">
        <f t="shared" si="25"/>
        <v>7</v>
      </c>
      <c r="C375" s="1">
        <f t="shared" si="26"/>
        <v>108198</v>
      </c>
      <c r="D375" s="1">
        <f t="shared" si="27"/>
        <v>28952</v>
      </c>
      <c r="F375" s="1">
        <f t="shared" si="28"/>
        <v>28944.188816463447</v>
      </c>
      <c r="H375" s="5">
        <f t="shared" si="29"/>
        <v>2.6979771817327167E-4</v>
      </c>
    </row>
    <row r="376" spans="1:8">
      <c r="A376" s="3" t="s">
        <v>5938</v>
      </c>
      <c r="B376" s="1">
        <f t="shared" si="25"/>
        <v>7</v>
      </c>
      <c r="C376" s="1">
        <f t="shared" si="26"/>
        <v>108197</v>
      </c>
      <c r="D376" s="1">
        <f t="shared" si="27"/>
        <v>29028</v>
      </c>
      <c r="F376" s="1">
        <f t="shared" si="28"/>
        <v>29022.104296076355</v>
      </c>
      <c r="H376" s="5">
        <f t="shared" si="29"/>
        <v>2.0310403485065316E-4</v>
      </c>
    </row>
    <row r="377" spans="1:8">
      <c r="A377" s="3" t="s">
        <v>5939</v>
      </c>
      <c r="B377" s="1">
        <f t="shared" si="25"/>
        <v>7</v>
      </c>
      <c r="C377" s="1">
        <f t="shared" si="26"/>
        <v>108196</v>
      </c>
      <c r="D377" s="1">
        <f t="shared" si="27"/>
        <v>29104</v>
      </c>
      <c r="F377" s="1">
        <f t="shared" si="28"/>
        <v>29100.02035878296</v>
      </c>
      <c r="H377" s="5">
        <f t="shared" si="29"/>
        <v>1.3673863445024388E-4</v>
      </c>
    </row>
    <row r="378" spans="1:8">
      <c r="A378" s="3" t="s">
        <v>5940</v>
      </c>
      <c r="B378" s="1">
        <f t="shared" si="25"/>
        <v>7</v>
      </c>
      <c r="C378" s="1">
        <f t="shared" si="26"/>
        <v>108195</v>
      </c>
      <c r="D378" s="1">
        <f t="shared" si="27"/>
        <v>29180</v>
      </c>
      <c r="F378" s="1">
        <f t="shared" si="28"/>
        <v>29177.937004588177</v>
      </c>
      <c r="H378" s="5">
        <f t="shared" si="29"/>
        <v>7.0698951741708955E-5</v>
      </c>
    </row>
    <row r="379" spans="1:8">
      <c r="A379" s="3" t="s">
        <v>5941</v>
      </c>
      <c r="B379" s="1">
        <f t="shared" si="25"/>
        <v>7</v>
      </c>
      <c r="C379" s="1">
        <f t="shared" si="26"/>
        <v>108194</v>
      </c>
      <c r="D379" s="1">
        <f t="shared" si="27"/>
        <v>29264</v>
      </c>
      <c r="F379" s="1">
        <f t="shared" si="28"/>
        <v>29255.854233506776</v>
      </c>
      <c r="H379" s="5">
        <f t="shared" si="29"/>
        <v>2.7835451384718678E-4</v>
      </c>
    </row>
    <row r="380" spans="1:8">
      <c r="A380" s="3" t="s">
        <v>5942</v>
      </c>
      <c r="B380" s="1">
        <f t="shared" si="25"/>
        <v>7</v>
      </c>
      <c r="C380" s="1">
        <f t="shared" si="26"/>
        <v>108193</v>
      </c>
      <c r="D380" s="1">
        <f t="shared" si="27"/>
        <v>29341</v>
      </c>
      <c r="F380" s="1">
        <f t="shared" si="28"/>
        <v>29333.772045543676</v>
      </c>
      <c r="H380" s="5">
        <f t="shared" si="29"/>
        <v>2.4634315314148696E-4</v>
      </c>
    </row>
    <row r="381" spans="1:8">
      <c r="A381" s="3" t="s">
        <v>5943</v>
      </c>
      <c r="B381" s="1">
        <f t="shared" si="25"/>
        <v>7</v>
      </c>
      <c r="C381" s="1">
        <f t="shared" si="26"/>
        <v>108192</v>
      </c>
      <c r="D381" s="1">
        <f t="shared" si="27"/>
        <v>29417</v>
      </c>
      <c r="F381" s="1">
        <f t="shared" si="28"/>
        <v>29411.690440713639</v>
      </c>
      <c r="H381" s="5">
        <f t="shared" si="29"/>
        <v>1.8049288800221083E-4</v>
      </c>
    </row>
    <row r="382" spans="1:8">
      <c r="A382" s="3" t="s">
        <v>5944</v>
      </c>
      <c r="B382" s="1">
        <f t="shared" si="25"/>
        <v>7</v>
      </c>
      <c r="C382" s="1">
        <f t="shared" si="26"/>
        <v>108191</v>
      </c>
      <c r="D382" s="1">
        <f t="shared" si="27"/>
        <v>29493</v>
      </c>
      <c r="F382" s="1">
        <f t="shared" si="28"/>
        <v>29489.609419021592</v>
      </c>
      <c r="H382" s="5">
        <f t="shared" si="29"/>
        <v>1.1496222759326796E-4</v>
      </c>
    </row>
    <row r="383" spans="1:8">
      <c r="A383" s="3" t="s">
        <v>5945</v>
      </c>
      <c r="B383" s="1">
        <f t="shared" si="25"/>
        <v>7</v>
      </c>
      <c r="C383" s="1">
        <f t="shared" si="26"/>
        <v>108190</v>
      </c>
      <c r="D383" s="1">
        <f t="shared" si="27"/>
        <v>29577</v>
      </c>
      <c r="F383" s="1">
        <f t="shared" si="28"/>
        <v>29567.528980482297</v>
      </c>
      <c r="H383" s="5">
        <f t="shared" si="29"/>
        <v>3.2021569184511944E-4</v>
      </c>
    </row>
    <row r="384" spans="1:8">
      <c r="A384" s="3" t="s">
        <v>5946</v>
      </c>
      <c r="B384" s="1">
        <f t="shared" si="25"/>
        <v>7</v>
      </c>
      <c r="C384" s="1">
        <f t="shared" si="26"/>
        <v>108189</v>
      </c>
      <c r="D384" s="1">
        <f t="shared" si="27"/>
        <v>29653</v>
      </c>
      <c r="F384" s="1">
        <f t="shared" si="28"/>
        <v>29645.449125105595</v>
      </c>
      <c r="H384" s="5">
        <f t="shared" si="29"/>
        <v>2.546411794558676E-4</v>
      </c>
    </row>
    <row r="385" spans="1:8">
      <c r="A385" s="3" t="s">
        <v>5947</v>
      </c>
      <c r="B385" s="1">
        <f t="shared" si="25"/>
        <v>7</v>
      </c>
      <c r="C385" s="1">
        <f t="shared" si="26"/>
        <v>108188</v>
      </c>
      <c r="D385" s="1">
        <f t="shared" si="27"/>
        <v>29729</v>
      </c>
      <c r="F385" s="1">
        <f t="shared" si="28"/>
        <v>29723.369852896416</v>
      </c>
      <c r="H385" s="5">
        <f t="shared" si="29"/>
        <v>1.8938232377759166E-4</v>
      </c>
    </row>
    <row r="386" spans="1:8">
      <c r="A386" s="3" t="s">
        <v>5948</v>
      </c>
      <c r="B386" s="1">
        <f t="shared" si="25"/>
        <v>7</v>
      </c>
      <c r="C386" s="1">
        <f t="shared" si="26"/>
        <v>108187</v>
      </c>
      <c r="D386" s="1">
        <f t="shared" si="27"/>
        <v>29805</v>
      </c>
      <c r="F386" s="1">
        <f t="shared" si="28"/>
        <v>29801.291163864596</v>
      </c>
      <c r="H386" s="5">
        <f t="shared" si="29"/>
        <v>1.2443670979377769E-4</v>
      </c>
    </row>
    <row r="387" spans="1:8">
      <c r="A387" s="3" t="s">
        <v>5949</v>
      </c>
      <c r="B387" s="1">
        <f t="shared" si="25"/>
        <v>7</v>
      </c>
      <c r="C387" s="1">
        <f t="shared" si="26"/>
        <v>108186</v>
      </c>
      <c r="D387" s="1">
        <f t="shared" si="27"/>
        <v>29882</v>
      </c>
      <c r="F387" s="1">
        <f t="shared" si="28"/>
        <v>29879.213058024903</v>
      </c>
      <c r="H387" s="5">
        <f t="shared" si="29"/>
        <v>9.3264907807270322E-5</v>
      </c>
    </row>
    <row r="388" spans="1:8">
      <c r="A388" s="3" t="s">
        <v>5950</v>
      </c>
      <c r="B388" s="1">
        <f t="shared" ref="B388:B451" si="30">IF(ISERROR(SEARCH(" ",A388)), 0, SEARCH(" ",A388))</f>
        <v>7</v>
      </c>
      <c r="C388" s="1">
        <f t="shared" ref="C388:C451" si="31">IF(0=B388,-1,LEFT(A388,B388-1)+0)</f>
        <v>108185</v>
      </c>
      <c r="D388" s="1">
        <f t="shared" ref="D388:D451" si="32">IF(B388=0,-1,RIGHT(A388,LEN(A388)-B388)+0)</f>
        <v>29966</v>
      </c>
      <c r="F388" s="1">
        <f t="shared" ref="F388:F451" si="33">IF(C388&lt;0,443300000,44330*(1-POWER(C388/$A$1,1/5.255))*1000)</f>
        <v>29957.135535382255</v>
      </c>
      <c r="H388" s="5">
        <f t="shared" ref="H388:H451" si="34">IF(D388&gt;0,ABS((F388-D388)/D388),0)</f>
        <v>2.958174136603283E-4</v>
      </c>
    </row>
    <row r="389" spans="1:8">
      <c r="A389" s="3" t="s">
        <v>5951</v>
      </c>
      <c r="B389" s="1">
        <f t="shared" si="30"/>
        <v>7</v>
      </c>
      <c r="C389" s="1">
        <f t="shared" si="31"/>
        <v>108184</v>
      </c>
      <c r="D389" s="1">
        <f t="shared" si="32"/>
        <v>30042</v>
      </c>
      <c r="F389" s="1">
        <f t="shared" si="33"/>
        <v>30035.058595951417</v>
      </c>
      <c r="H389" s="5">
        <f t="shared" si="34"/>
        <v>2.310566556348654E-4</v>
      </c>
    </row>
    <row r="390" spans="1:8">
      <c r="A390" s="3" t="s">
        <v>5952</v>
      </c>
      <c r="B390" s="1">
        <f t="shared" si="30"/>
        <v>7</v>
      </c>
      <c r="C390" s="1">
        <f t="shared" si="31"/>
        <v>108183</v>
      </c>
      <c r="D390" s="1">
        <f t="shared" si="32"/>
        <v>30118</v>
      </c>
      <c r="F390" s="1">
        <f t="shared" si="33"/>
        <v>30112.982239737317</v>
      </c>
      <c r="H390" s="5">
        <f t="shared" si="34"/>
        <v>1.666033688386584E-4</v>
      </c>
    </row>
    <row r="391" spans="1:8">
      <c r="A391" s="3" t="s">
        <v>5953</v>
      </c>
      <c r="B391" s="1">
        <f t="shared" si="30"/>
        <v>7</v>
      </c>
      <c r="C391" s="1">
        <f t="shared" si="31"/>
        <v>108182</v>
      </c>
      <c r="D391" s="1">
        <f t="shared" si="32"/>
        <v>30194</v>
      </c>
      <c r="F391" s="1">
        <f t="shared" si="33"/>
        <v>30190.906466754714</v>
      </c>
      <c r="H391" s="5">
        <f t="shared" si="34"/>
        <v>1.0245523101564484E-4</v>
      </c>
    </row>
    <row r="392" spans="1:8">
      <c r="A392" s="3" t="s">
        <v>5954</v>
      </c>
      <c r="B392" s="1">
        <f t="shared" si="30"/>
        <v>7</v>
      </c>
      <c r="C392" s="1">
        <f t="shared" si="31"/>
        <v>108181</v>
      </c>
      <c r="D392" s="1">
        <f t="shared" si="32"/>
        <v>30270</v>
      </c>
      <c r="F392" s="1">
        <f t="shared" si="33"/>
        <v>30268.831277003614</v>
      </c>
      <c r="H392" s="5">
        <f t="shared" si="34"/>
        <v>3.8609943719403705E-5</v>
      </c>
    </row>
    <row r="393" spans="1:8">
      <c r="A393" s="3" t="s">
        <v>5955</v>
      </c>
      <c r="B393" s="1">
        <f t="shared" si="30"/>
        <v>7</v>
      </c>
      <c r="C393" s="1">
        <f t="shared" si="31"/>
        <v>108180</v>
      </c>
      <c r="D393" s="1">
        <f t="shared" si="32"/>
        <v>30355</v>
      </c>
      <c r="F393" s="1">
        <f t="shared" si="33"/>
        <v>30346.756670508614</v>
      </c>
      <c r="H393" s="5">
        <f t="shared" si="34"/>
        <v>2.7156414071442098E-4</v>
      </c>
    </row>
    <row r="394" spans="1:8">
      <c r="A394" s="3" t="s">
        <v>5956</v>
      </c>
      <c r="B394" s="1">
        <f t="shared" si="30"/>
        <v>7</v>
      </c>
      <c r="C394" s="1">
        <f t="shared" si="31"/>
        <v>108179</v>
      </c>
      <c r="D394" s="1">
        <f t="shared" si="32"/>
        <v>30431</v>
      </c>
      <c r="F394" s="1">
        <f t="shared" si="33"/>
        <v>30424.682647264803</v>
      </c>
      <c r="H394" s="5">
        <f t="shared" si="34"/>
        <v>2.07595962511825E-4</v>
      </c>
    </row>
    <row r="395" spans="1:8">
      <c r="A395" s="3" t="s">
        <v>5957</v>
      </c>
      <c r="B395" s="1">
        <f t="shared" si="30"/>
        <v>7</v>
      </c>
      <c r="C395" s="1">
        <f t="shared" si="31"/>
        <v>108178</v>
      </c>
      <c r="D395" s="1">
        <f t="shared" si="32"/>
        <v>30507</v>
      </c>
      <c r="F395" s="1">
        <f t="shared" si="33"/>
        <v>30502.609207291862</v>
      </c>
      <c r="H395" s="5">
        <f t="shared" si="34"/>
        <v>1.4392738414587401E-4</v>
      </c>
    </row>
    <row r="396" spans="1:8">
      <c r="A396" s="3" t="s">
        <v>5958</v>
      </c>
      <c r="B396" s="1">
        <f t="shared" si="30"/>
        <v>7</v>
      </c>
      <c r="C396" s="1">
        <f t="shared" si="31"/>
        <v>108177</v>
      </c>
      <c r="D396" s="1">
        <f t="shared" si="32"/>
        <v>30583</v>
      </c>
      <c r="F396" s="1">
        <f t="shared" si="33"/>
        <v>30580.536350594717</v>
      </c>
      <c r="H396" s="5">
        <f t="shared" si="34"/>
        <v>8.0556171902132631E-5</v>
      </c>
    </row>
    <row r="397" spans="1:8">
      <c r="A397" s="3" t="s">
        <v>5959</v>
      </c>
      <c r="B397" s="1">
        <f t="shared" si="30"/>
        <v>7</v>
      </c>
      <c r="C397" s="1">
        <f t="shared" si="31"/>
        <v>108176</v>
      </c>
      <c r="D397" s="1">
        <f t="shared" si="32"/>
        <v>30659</v>
      </c>
      <c r="F397" s="1">
        <f t="shared" si="33"/>
        <v>30658.464077188124</v>
      </c>
      <c r="H397" s="5">
        <f t="shared" si="34"/>
        <v>1.7480113893993109E-5</v>
      </c>
    </row>
    <row r="398" spans="1:8">
      <c r="A398" s="3" t="s">
        <v>5960</v>
      </c>
      <c r="B398" s="1">
        <f t="shared" si="30"/>
        <v>7</v>
      </c>
      <c r="C398" s="1">
        <f t="shared" si="31"/>
        <v>108175</v>
      </c>
      <c r="D398" s="1">
        <f t="shared" si="32"/>
        <v>30744</v>
      </c>
      <c r="F398" s="1">
        <f t="shared" si="33"/>
        <v>30736.392387072094</v>
      </c>
      <c r="H398" s="5">
        <f t="shared" si="34"/>
        <v>2.4745032942708503E-4</v>
      </c>
    </row>
    <row r="399" spans="1:8">
      <c r="A399" s="3" t="s">
        <v>5961</v>
      </c>
      <c r="B399" s="1">
        <f t="shared" si="30"/>
        <v>7</v>
      </c>
      <c r="C399" s="1">
        <f t="shared" si="31"/>
        <v>108174</v>
      </c>
      <c r="D399" s="1">
        <f t="shared" si="32"/>
        <v>30820</v>
      </c>
      <c r="F399" s="1">
        <f t="shared" si="33"/>
        <v>30814.321280266311</v>
      </c>
      <c r="H399" s="5">
        <f t="shared" si="34"/>
        <v>1.8425437163169768E-4</v>
      </c>
    </row>
    <row r="400" spans="1:8">
      <c r="A400" s="3" t="s">
        <v>5962</v>
      </c>
      <c r="B400" s="1">
        <f t="shared" si="30"/>
        <v>7</v>
      </c>
      <c r="C400" s="1">
        <f t="shared" si="31"/>
        <v>108173</v>
      </c>
      <c r="D400" s="1">
        <f t="shared" si="32"/>
        <v>30896</v>
      </c>
      <c r="F400" s="1">
        <f t="shared" si="33"/>
        <v>30892.25075678061</v>
      </c>
      <c r="H400" s="5">
        <f t="shared" si="34"/>
        <v>1.2135044081403214E-4</v>
      </c>
    </row>
    <row r="401" spans="1:8">
      <c r="A401" s="3" t="s">
        <v>5963</v>
      </c>
      <c r="B401" s="1">
        <f t="shared" si="30"/>
        <v>7</v>
      </c>
      <c r="C401" s="1">
        <f t="shared" si="31"/>
        <v>108172</v>
      </c>
      <c r="D401" s="1">
        <f t="shared" si="32"/>
        <v>30972</v>
      </c>
      <c r="F401" s="1">
        <f t="shared" si="33"/>
        <v>30970.180816615</v>
      </c>
      <c r="H401" s="5">
        <f t="shared" si="34"/>
        <v>5.873638722070363E-5</v>
      </c>
    </row>
    <row r="402" spans="1:8">
      <c r="A402" s="3" t="s">
        <v>5964</v>
      </c>
      <c r="B402" s="1">
        <f t="shared" si="30"/>
        <v>7</v>
      </c>
      <c r="C402" s="1">
        <f t="shared" si="31"/>
        <v>108171</v>
      </c>
      <c r="D402" s="1">
        <f t="shared" si="32"/>
        <v>31057</v>
      </c>
      <c r="F402" s="1">
        <f t="shared" si="33"/>
        <v>31048.111459784242</v>
      </c>
      <c r="H402" s="5">
        <f t="shared" si="34"/>
        <v>2.8620086343682677E-4</v>
      </c>
    </row>
    <row r="403" spans="1:8">
      <c r="A403" s="3" t="s">
        <v>5965</v>
      </c>
      <c r="B403" s="1">
        <f t="shared" si="30"/>
        <v>7</v>
      </c>
      <c r="C403" s="1">
        <f t="shared" si="31"/>
        <v>108170</v>
      </c>
      <c r="D403" s="1">
        <f t="shared" si="32"/>
        <v>31133</v>
      </c>
      <c r="F403" s="1">
        <f t="shared" si="33"/>
        <v>31126.042686303099</v>
      </c>
      <c r="H403" s="5">
        <f t="shared" si="34"/>
        <v>2.2347071264899337E-4</v>
      </c>
    </row>
    <row r="404" spans="1:8">
      <c r="A404" s="3" t="s">
        <v>5966</v>
      </c>
      <c r="B404" s="1">
        <f t="shared" si="30"/>
        <v>7</v>
      </c>
      <c r="C404" s="1">
        <f t="shared" si="31"/>
        <v>108169</v>
      </c>
      <c r="D404" s="1">
        <f t="shared" si="32"/>
        <v>31209</v>
      </c>
      <c r="F404" s="1">
        <f t="shared" si="33"/>
        <v>31203.974496176495</v>
      </c>
      <c r="H404" s="5">
        <f t="shared" si="34"/>
        <v>1.6102739028820375E-4</v>
      </c>
    </row>
    <row r="405" spans="1:8">
      <c r="A405" s="3" t="s">
        <v>5967</v>
      </c>
      <c r="B405" s="1">
        <f t="shared" si="30"/>
        <v>7</v>
      </c>
      <c r="C405" s="1">
        <f t="shared" si="31"/>
        <v>108168</v>
      </c>
      <c r="D405" s="1">
        <f t="shared" si="32"/>
        <v>31285</v>
      </c>
      <c r="F405" s="1">
        <f t="shared" si="33"/>
        <v>31281.906889414277</v>
      </c>
      <c r="H405" s="5">
        <f t="shared" si="34"/>
        <v>9.8868805680788865E-5</v>
      </c>
    </row>
    <row r="406" spans="1:8">
      <c r="A406" s="3" t="s">
        <v>5968</v>
      </c>
      <c r="B406" s="1">
        <f t="shared" si="30"/>
        <v>7</v>
      </c>
      <c r="C406" s="1">
        <f t="shared" si="31"/>
        <v>108167</v>
      </c>
      <c r="D406" s="1">
        <f t="shared" si="32"/>
        <v>31361</v>
      </c>
      <c r="F406" s="1">
        <f t="shared" si="33"/>
        <v>31359.839866026283</v>
      </c>
      <c r="H406" s="5">
        <f t="shared" si="34"/>
        <v>3.6992888419284002E-5</v>
      </c>
    </row>
    <row r="407" spans="1:8">
      <c r="A407" s="3" t="s">
        <v>5969</v>
      </c>
      <c r="B407" s="1">
        <f t="shared" si="30"/>
        <v>7</v>
      </c>
      <c r="C407" s="1">
        <f t="shared" si="31"/>
        <v>108166</v>
      </c>
      <c r="D407" s="1">
        <f t="shared" si="32"/>
        <v>31445</v>
      </c>
      <c r="F407" s="1">
        <f t="shared" si="33"/>
        <v>31437.773426022359</v>
      </c>
      <c r="H407" s="5">
        <f t="shared" si="34"/>
        <v>2.2981631348835228E-4</v>
      </c>
    </row>
    <row r="408" spans="1:8">
      <c r="A408" s="3" t="s">
        <v>5970</v>
      </c>
      <c r="B408" s="1">
        <f t="shared" si="30"/>
        <v>7</v>
      </c>
      <c r="C408" s="1">
        <f t="shared" si="31"/>
        <v>108165</v>
      </c>
      <c r="D408" s="1">
        <f t="shared" si="32"/>
        <v>31522</v>
      </c>
      <c r="F408" s="1">
        <f t="shared" si="33"/>
        <v>31515.707569417271</v>
      </c>
      <c r="H408" s="5">
        <f t="shared" si="34"/>
        <v>1.9962028369802483E-4</v>
      </c>
    </row>
    <row r="409" spans="1:8">
      <c r="A409" s="3" t="s">
        <v>5971</v>
      </c>
      <c r="B409" s="1">
        <f t="shared" si="30"/>
        <v>7</v>
      </c>
      <c r="C409" s="1">
        <f t="shared" si="31"/>
        <v>108164</v>
      </c>
      <c r="D409" s="1">
        <f t="shared" si="32"/>
        <v>31598</v>
      </c>
      <c r="F409" s="1">
        <f t="shared" si="33"/>
        <v>31593.642296211012</v>
      </c>
      <c r="H409" s="5">
        <f t="shared" si="34"/>
        <v>1.3791074716716713E-4</v>
      </c>
    </row>
    <row r="410" spans="1:8">
      <c r="A410" s="3" t="s">
        <v>5972</v>
      </c>
      <c r="B410" s="1">
        <f t="shared" si="30"/>
        <v>7</v>
      </c>
      <c r="C410" s="1">
        <f t="shared" si="31"/>
        <v>108163</v>
      </c>
      <c r="D410" s="1">
        <f t="shared" si="32"/>
        <v>31674</v>
      </c>
      <c r="F410" s="1">
        <f t="shared" si="33"/>
        <v>31671.577606423274</v>
      </c>
      <c r="H410" s="5">
        <f t="shared" si="34"/>
        <v>7.6478928355303434E-5</v>
      </c>
    </row>
    <row r="411" spans="1:8">
      <c r="A411" s="3" t="s">
        <v>5973</v>
      </c>
      <c r="B411" s="1">
        <f t="shared" si="30"/>
        <v>7</v>
      </c>
      <c r="C411" s="1">
        <f t="shared" si="31"/>
        <v>108162</v>
      </c>
      <c r="D411" s="1">
        <f t="shared" si="32"/>
        <v>31750</v>
      </c>
      <c r="F411" s="1">
        <f t="shared" si="33"/>
        <v>31749.513500054058</v>
      </c>
      <c r="H411" s="5">
        <f t="shared" si="34"/>
        <v>1.5322832943065876E-5</v>
      </c>
    </row>
    <row r="412" spans="1:8">
      <c r="A412" s="3" t="s">
        <v>5974</v>
      </c>
      <c r="B412" s="1">
        <f t="shared" si="30"/>
        <v>7</v>
      </c>
      <c r="C412" s="1">
        <f t="shared" si="31"/>
        <v>108161</v>
      </c>
      <c r="D412" s="1">
        <f t="shared" si="32"/>
        <v>31834</v>
      </c>
      <c r="F412" s="1">
        <f t="shared" si="33"/>
        <v>31827.449977123044</v>
      </c>
      <c r="H412" s="5">
        <f t="shared" si="34"/>
        <v>2.057555719342861E-4</v>
      </c>
    </row>
    <row r="413" spans="1:8">
      <c r="A413" s="3" t="s">
        <v>5975</v>
      </c>
      <c r="B413" s="1">
        <f t="shared" si="30"/>
        <v>7</v>
      </c>
      <c r="C413" s="1">
        <f t="shared" si="31"/>
        <v>108160</v>
      </c>
      <c r="D413" s="1">
        <f t="shared" si="32"/>
        <v>31910</v>
      </c>
      <c r="F413" s="1">
        <f t="shared" si="33"/>
        <v>31905.38703763024</v>
      </c>
      <c r="H413" s="5">
        <f t="shared" si="34"/>
        <v>1.4456165370604107E-4</v>
      </c>
    </row>
    <row r="414" spans="1:8">
      <c r="A414" s="3" t="s">
        <v>5976</v>
      </c>
      <c r="B414" s="1">
        <f t="shared" si="30"/>
        <v>7</v>
      </c>
      <c r="C414" s="1">
        <f t="shared" si="31"/>
        <v>108159</v>
      </c>
      <c r="D414" s="1">
        <f t="shared" si="32"/>
        <v>31987</v>
      </c>
      <c r="F414" s="1">
        <f t="shared" si="33"/>
        <v>31983.324681590409</v>
      </c>
      <c r="H414" s="5">
        <f t="shared" si="34"/>
        <v>1.1490037857850206E-4</v>
      </c>
    </row>
    <row r="415" spans="1:8">
      <c r="A415" s="3" t="s">
        <v>5977</v>
      </c>
      <c r="B415" s="1">
        <f t="shared" si="30"/>
        <v>7</v>
      </c>
      <c r="C415" s="1">
        <f t="shared" si="31"/>
        <v>108158</v>
      </c>
      <c r="D415" s="1">
        <f t="shared" si="32"/>
        <v>32063</v>
      </c>
      <c r="F415" s="1">
        <f t="shared" si="33"/>
        <v>32061.262909018311</v>
      </c>
      <c r="H415" s="5">
        <f t="shared" si="34"/>
        <v>5.4177431359795004E-5</v>
      </c>
    </row>
    <row r="416" spans="1:8">
      <c r="A416" s="3" t="s">
        <v>5978</v>
      </c>
      <c r="B416" s="1">
        <f t="shared" si="30"/>
        <v>7</v>
      </c>
      <c r="C416" s="1">
        <f t="shared" si="31"/>
        <v>108157</v>
      </c>
      <c r="D416" s="1">
        <f t="shared" si="32"/>
        <v>32139</v>
      </c>
      <c r="F416" s="1">
        <f t="shared" si="33"/>
        <v>32139.201719913955</v>
      </c>
      <c r="H416" s="5">
        <f t="shared" si="34"/>
        <v>6.2764838344521525E-6</v>
      </c>
    </row>
    <row r="417" spans="1:8">
      <c r="A417" s="3" t="s">
        <v>5979</v>
      </c>
      <c r="B417" s="1">
        <f t="shared" si="30"/>
        <v>7</v>
      </c>
      <c r="C417" s="1">
        <f t="shared" si="31"/>
        <v>108156</v>
      </c>
      <c r="D417" s="1">
        <f t="shared" si="32"/>
        <v>32224</v>
      </c>
      <c r="F417" s="1">
        <f t="shared" si="33"/>
        <v>32217.141114297014</v>
      </c>
      <c r="H417" s="5">
        <f t="shared" si="34"/>
        <v>2.1285022663189857E-4</v>
      </c>
    </row>
    <row r="418" spans="1:8">
      <c r="A418" s="3" t="s">
        <v>5980</v>
      </c>
      <c r="B418" s="1">
        <f t="shared" si="30"/>
        <v>7</v>
      </c>
      <c r="C418" s="1">
        <f t="shared" si="31"/>
        <v>108155</v>
      </c>
      <c r="D418" s="1">
        <f t="shared" si="32"/>
        <v>32300</v>
      </c>
      <c r="F418" s="1">
        <f t="shared" si="33"/>
        <v>32295.0810921675</v>
      </c>
      <c r="H418" s="5">
        <f t="shared" si="34"/>
        <v>1.5228816818884912E-4</v>
      </c>
    </row>
    <row r="419" spans="1:8">
      <c r="A419" s="3" t="s">
        <v>5981</v>
      </c>
      <c r="B419" s="1">
        <f t="shared" si="30"/>
        <v>7</v>
      </c>
      <c r="C419" s="1">
        <f t="shared" si="31"/>
        <v>108154</v>
      </c>
      <c r="D419" s="1">
        <f t="shared" si="32"/>
        <v>32376</v>
      </c>
      <c r="F419" s="1">
        <f t="shared" si="33"/>
        <v>32373.021653540178</v>
      </c>
      <c r="H419" s="5">
        <f t="shared" si="34"/>
        <v>9.199241598165942E-5</v>
      </c>
    </row>
    <row r="420" spans="1:8">
      <c r="A420" s="3" t="s">
        <v>5982</v>
      </c>
      <c r="B420" s="1">
        <f t="shared" si="30"/>
        <v>7</v>
      </c>
      <c r="C420" s="1">
        <f t="shared" si="31"/>
        <v>108153</v>
      </c>
      <c r="D420" s="1">
        <f t="shared" si="32"/>
        <v>32452</v>
      </c>
      <c r="F420" s="1">
        <f t="shared" si="33"/>
        <v>32450.962798424884</v>
      </c>
      <c r="H420" s="5">
        <f t="shared" si="34"/>
        <v>3.1961098703202934E-5</v>
      </c>
    </row>
    <row r="421" spans="1:8">
      <c r="A421" s="3" t="s">
        <v>5983</v>
      </c>
      <c r="B421" s="1">
        <f t="shared" si="30"/>
        <v>7</v>
      </c>
      <c r="C421" s="1">
        <f t="shared" si="31"/>
        <v>108152</v>
      </c>
      <c r="D421" s="1">
        <f t="shared" si="32"/>
        <v>32537</v>
      </c>
      <c r="F421" s="1">
        <f t="shared" si="33"/>
        <v>32528.904526831462</v>
      </c>
      <c r="H421" s="5">
        <f t="shared" si="34"/>
        <v>2.4880822351593156E-4</v>
      </c>
    </row>
    <row r="422" spans="1:8">
      <c r="A422" s="3" t="s">
        <v>5984</v>
      </c>
      <c r="B422" s="1">
        <f t="shared" si="30"/>
        <v>7</v>
      </c>
      <c r="C422" s="1">
        <f t="shared" si="31"/>
        <v>108151</v>
      </c>
      <c r="D422" s="1">
        <f t="shared" si="32"/>
        <v>32613</v>
      </c>
      <c r="F422" s="1">
        <f t="shared" si="33"/>
        <v>32606.846838769754</v>
      </c>
      <c r="H422" s="5">
        <f t="shared" si="34"/>
        <v>1.8867203968497354E-4</v>
      </c>
    </row>
    <row r="423" spans="1:8">
      <c r="A423" s="3" t="s">
        <v>5985</v>
      </c>
      <c r="B423" s="1">
        <f t="shared" si="30"/>
        <v>7</v>
      </c>
      <c r="C423" s="1">
        <f t="shared" si="31"/>
        <v>108150</v>
      </c>
      <c r="D423" s="1">
        <f t="shared" si="32"/>
        <v>32690</v>
      </c>
      <c r="F423" s="1">
        <f t="shared" si="33"/>
        <v>32684.789734249611</v>
      </c>
      <c r="H423" s="5">
        <f t="shared" si="34"/>
        <v>1.5938408535910755E-4</v>
      </c>
    </row>
    <row r="424" spans="1:8">
      <c r="A424" s="3" t="s">
        <v>5986</v>
      </c>
      <c r="B424" s="1">
        <f t="shared" si="30"/>
        <v>7</v>
      </c>
      <c r="C424" s="1">
        <f t="shared" si="31"/>
        <v>108149</v>
      </c>
      <c r="D424" s="1">
        <f t="shared" si="32"/>
        <v>32766</v>
      </c>
      <c r="F424" s="1">
        <f t="shared" si="33"/>
        <v>32762.733213275951</v>
      </c>
      <c r="H424" s="5">
        <f t="shared" si="34"/>
        <v>9.9700504304732655E-5</v>
      </c>
    </row>
    <row r="425" spans="1:8">
      <c r="A425" s="3" t="s">
        <v>5987</v>
      </c>
      <c r="B425" s="1">
        <f t="shared" si="30"/>
        <v>7</v>
      </c>
      <c r="C425" s="1">
        <f t="shared" si="31"/>
        <v>108148</v>
      </c>
      <c r="D425" s="1">
        <f t="shared" si="32"/>
        <v>32842</v>
      </c>
      <c r="F425" s="1">
        <f t="shared" si="33"/>
        <v>32840.67727586846</v>
      </c>
      <c r="H425" s="5">
        <f t="shared" si="34"/>
        <v>4.0275383092986766E-5</v>
      </c>
    </row>
    <row r="426" spans="1:8">
      <c r="A426" s="3" t="s">
        <v>5988</v>
      </c>
      <c r="B426" s="1">
        <f t="shared" si="30"/>
        <v>7</v>
      </c>
      <c r="C426" s="1">
        <f t="shared" si="31"/>
        <v>108147</v>
      </c>
      <c r="D426" s="1">
        <f t="shared" si="32"/>
        <v>32927</v>
      </c>
      <c r="F426" s="1">
        <f t="shared" si="33"/>
        <v>32918.621922027138</v>
      </c>
      <c r="H426" s="5">
        <f t="shared" si="34"/>
        <v>2.5444401168834782E-4</v>
      </c>
    </row>
    <row r="427" spans="1:8">
      <c r="A427" s="3" t="s">
        <v>5989</v>
      </c>
      <c r="B427" s="1">
        <f t="shared" si="30"/>
        <v>7</v>
      </c>
      <c r="C427" s="1">
        <f t="shared" si="31"/>
        <v>108146</v>
      </c>
      <c r="D427" s="1">
        <f t="shared" si="32"/>
        <v>33003</v>
      </c>
      <c r="F427" s="1">
        <f t="shared" si="33"/>
        <v>32996.567151766751</v>
      </c>
      <c r="H427" s="5">
        <f t="shared" si="34"/>
        <v>1.9491707521284088E-4</v>
      </c>
    </row>
    <row r="428" spans="1:8">
      <c r="A428" s="3" t="s">
        <v>5990</v>
      </c>
      <c r="B428" s="1">
        <f t="shared" si="30"/>
        <v>7</v>
      </c>
      <c r="C428" s="1">
        <f t="shared" si="31"/>
        <v>108145</v>
      </c>
      <c r="D428" s="1">
        <f t="shared" si="32"/>
        <v>33080</v>
      </c>
      <c r="F428" s="1">
        <f t="shared" si="33"/>
        <v>33074.51296509221</v>
      </c>
      <c r="H428" s="5">
        <f t="shared" si="34"/>
        <v>1.6587167194044968E-4</v>
      </c>
    </row>
    <row r="429" spans="1:8">
      <c r="A429" s="3" t="s">
        <v>5991</v>
      </c>
      <c r="B429" s="1">
        <f t="shared" si="30"/>
        <v>7</v>
      </c>
      <c r="C429" s="1">
        <f t="shared" si="31"/>
        <v>108144</v>
      </c>
      <c r="D429" s="1">
        <f t="shared" si="32"/>
        <v>33156</v>
      </c>
      <c r="F429" s="1">
        <f t="shared" si="33"/>
        <v>33152.459362023212</v>
      </c>
      <c r="H429" s="5">
        <f t="shared" si="34"/>
        <v>1.0678724746013618E-4</v>
      </c>
    </row>
    <row r="430" spans="1:8">
      <c r="A430" s="3" t="s">
        <v>5992</v>
      </c>
      <c r="B430" s="1">
        <f t="shared" si="30"/>
        <v>7</v>
      </c>
      <c r="C430" s="1">
        <f t="shared" si="31"/>
        <v>108143</v>
      </c>
      <c r="D430" s="1">
        <f t="shared" si="32"/>
        <v>33232</v>
      </c>
      <c r="F430" s="1">
        <f t="shared" si="33"/>
        <v>33230.406342559771</v>
      </c>
      <c r="H430" s="5">
        <f t="shared" si="34"/>
        <v>4.7955507951054269E-5</v>
      </c>
    </row>
    <row r="431" spans="1:8">
      <c r="A431" s="3" t="s">
        <v>5993</v>
      </c>
      <c r="B431" s="1">
        <f t="shared" si="30"/>
        <v>7</v>
      </c>
      <c r="C431" s="1">
        <f t="shared" si="31"/>
        <v>108142</v>
      </c>
      <c r="D431" s="1">
        <f t="shared" si="32"/>
        <v>33317</v>
      </c>
      <c r="F431" s="1">
        <f t="shared" si="33"/>
        <v>33308.35390671662</v>
      </c>
      <c r="H431" s="5">
        <f t="shared" si="34"/>
        <v>2.5950995838099891E-4</v>
      </c>
    </row>
    <row r="432" spans="1:8">
      <c r="A432" s="3" t="s">
        <v>5994</v>
      </c>
      <c r="B432" s="1">
        <f t="shared" si="30"/>
        <v>7</v>
      </c>
      <c r="C432" s="1">
        <f t="shared" si="31"/>
        <v>108141</v>
      </c>
      <c r="D432" s="1">
        <f t="shared" si="32"/>
        <v>33393</v>
      </c>
      <c r="F432" s="1">
        <f t="shared" si="33"/>
        <v>33386.302054498708</v>
      </c>
      <c r="H432" s="5">
        <f t="shared" si="34"/>
        <v>2.0057932804155189E-4</v>
      </c>
    </row>
    <row r="433" spans="1:8">
      <c r="A433" s="3" t="s">
        <v>5995</v>
      </c>
      <c r="B433" s="1">
        <f t="shared" si="30"/>
        <v>7</v>
      </c>
      <c r="C433" s="1">
        <f t="shared" si="31"/>
        <v>108140</v>
      </c>
      <c r="D433" s="1">
        <f t="shared" si="32"/>
        <v>33469</v>
      </c>
      <c r="F433" s="1">
        <f t="shared" si="33"/>
        <v>33464.250785920784</v>
      </c>
      <c r="H433" s="5">
        <f t="shared" si="34"/>
        <v>1.4189889387840904E-4</v>
      </c>
    </row>
    <row r="434" spans="1:8">
      <c r="A434" s="3" t="s">
        <v>5996</v>
      </c>
      <c r="B434" s="1">
        <f t="shared" si="30"/>
        <v>7</v>
      </c>
      <c r="C434" s="1">
        <f t="shared" si="31"/>
        <v>108139</v>
      </c>
      <c r="D434" s="1">
        <f t="shared" si="32"/>
        <v>33546</v>
      </c>
      <c r="F434" s="1">
        <f t="shared" si="33"/>
        <v>33542.200100992697</v>
      </c>
      <c r="H434" s="5">
        <f t="shared" si="34"/>
        <v>1.1327428031070421E-4</v>
      </c>
    </row>
    <row r="435" spans="1:8">
      <c r="A435" s="3" t="s">
        <v>5997</v>
      </c>
      <c r="B435" s="1">
        <f t="shared" si="30"/>
        <v>7</v>
      </c>
      <c r="C435" s="1">
        <f t="shared" si="31"/>
        <v>108138</v>
      </c>
      <c r="D435" s="1">
        <f t="shared" si="32"/>
        <v>33622</v>
      </c>
      <c r="F435" s="1">
        <f t="shared" si="33"/>
        <v>33620.149999724286</v>
      </c>
      <c r="H435" s="5">
        <f t="shared" si="34"/>
        <v>5.5023504720530681E-5</v>
      </c>
    </row>
    <row r="436" spans="1:8">
      <c r="A436" s="3" t="s">
        <v>5998</v>
      </c>
      <c r="B436" s="1">
        <f t="shared" si="30"/>
        <v>7</v>
      </c>
      <c r="C436" s="1">
        <f t="shared" si="31"/>
        <v>108137</v>
      </c>
      <c r="D436" s="1">
        <f t="shared" si="32"/>
        <v>33707</v>
      </c>
      <c r="F436" s="1">
        <f t="shared" si="33"/>
        <v>33698.100482120477</v>
      </c>
      <c r="H436" s="5">
        <f t="shared" si="34"/>
        <v>2.6402580708823227E-4</v>
      </c>
    </row>
    <row r="437" spans="1:8">
      <c r="A437" s="3" t="s">
        <v>5999</v>
      </c>
      <c r="B437" s="1">
        <f t="shared" si="30"/>
        <v>7</v>
      </c>
      <c r="C437" s="1">
        <f t="shared" si="31"/>
        <v>108136</v>
      </c>
      <c r="D437" s="1">
        <f t="shared" si="32"/>
        <v>33783</v>
      </c>
      <c r="F437" s="1">
        <f t="shared" si="33"/>
        <v>33776.051548196039</v>
      </c>
      <c r="H437" s="5">
        <f t="shared" si="34"/>
        <v>2.0567894514876651E-4</v>
      </c>
    </row>
    <row r="438" spans="1:8">
      <c r="A438" s="3" t="s">
        <v>6000</v>
      </c>
      <c r="B438" s="1">
        <f t="shared" si="30"/>
        <v>7</v>
      </c>
      <c r="C438" s="1">
        <f t="shared" si="31"/>
        <v>108135</v>
      </c>
      <c r="D438" s="1">
        <f t="shared" si="32"/>
        <v>33859</v>
      </c>
      <c r="F438" s="1">
        <f t="shared" si="33"/>
        <v>33854.003197955884</v>
      </c>
      <c r="H438" s="5">
        <f t="shared" si="34"/>
        <v>1.4757677557268706E-4</v>
      </c>
    </row>
    <row r="439" spans="1:8">
      <c r="A439" s="3" t="s">
        <v>6001</v>
      </c>
      <c r="B439" s="1">
        <f t="shared" si="30"/>
        <v>7</v>
      </c>
      <c r="C439" s="1">
        <f t="shared" si="31"/>
        <v>108134</v>
      </c>
      <c r="D439" s="1">
        <f t="shared" si="32"/>
        <v>33936</v>
      </c>
      <c r="F439" s="1">
        <f t="shared" si="33"/>
        <v>33931.955431414775</v>
      </c>
      <c r="H439" s="5">
        <f t="shared" si="34"/>
        <v>1.1918224261034372E-4</v>
      </c>
    </row>
    <row r="440" spans="1:8">
      <c r="A440" s="3" t="s">
        <v>6002</v>
      </c>
      <c r="B440" s="1">
        <f t="shared" si="30"/>
        <v>7</v>
      </c>
      <c r="C440" s="1">
        <f t="shared" si="31"/>
        <v>108133</v>
      </c>
      <c r="D440" s="1">
        <f t="shared" si="32"/>
        <v>34020</v>
      </c>
      <c r="F440" s="1">
        <f t="shared" si="33"/>
        <v>34009.908248582578</v>
      </c>
      <c r="H440" s="5">
        <f t="shared" si="34"/>
        <v>2.9664172302826632E-4</v>
      </c>
    </row>
    <row r="441" spans="1:8">
      <c r="A441" s="3" t="s">
        <v>6003</v>
      </c>
      <c r="B441" s="1">
        <f t="shared" si="30"/>
        <v>7</v>
      </c>
      <c r="C441" s="1">
        <f t="shared" si="31"/>
        <v>108132</v>
      </c>
      <c r="D441" s="1">
        <f t="shared" si="32"/>
        <v>34097</v>
      </c>
      <c r="F441" s="1">
        <f t="shared" si="33"/>
        <v>34087.86164946419</v>
      </c>
      <c r="H441" s="5">
        <f t="shared" si="34"/>
        <v>2.6801039785933885E-4</v>
      </c>
    </row>
    <row r="442" spans="1:8">
      <c r="A442" s="3" t="s">
        <v>6004</v>
      </c>
      <c r="B442" s="1">
        <f t="shared" si="30"/>
        <v>7</v>
      </c>
      <c r="C442" s="1">
        <f t="shared" si="31"/>
        <v>108131</v>
      </c>
      <c r="D442" s="1">
        <f t="shared" si="32"/>
        <v>34173</v>
      </c>
      <c r="F442" s="1">
        <f t="shared" si="33"/>
        <v>34165.815634069462</v>
      </c>
      <c r="H442" s="5">
        <f t="shared" si="34"/>
        <v>2.1023515437736668E-4</v>
      </c>
    </row>
    <row r="443" spans="1:8">
      <c r="A443" s="3" t="s">
        <v>6005</v>
      </c>
      <c r="B443" s="1">
        <f t="shared" si="30"/>
        <v>7</v>
      </c>
      <c r="C443" s="1">
        <f t="shared" si="31"/>
        <v>108130</v>
      </c>
      <c r="D443" s="1">
        <f t="shared" si="32"/>
        <v>34249</v>
      </c>
      <c r="F443" s="1">
        <f t="shared" si="33"/>
        <v>34243.770202418076</v>
      </c>
      <c r="H443" s="5">
        <f t="shared" si="34"/>
        <v>1.5269927828327182E-4</v>
      </c>
    </row>
    <row r="444" spans="1:8">
      <c r="A444" s="3" t="s">
        <v>6006</v>
      </c>
      <c r="B444" s="1">
        <f t="shared" si="30"/>
        <v>7</v>
      </c>
      <c r="C444" s="1">
        <f t="shared" si="31"/>
        <v>108129</v>
      </c>
      <c r="D444" s="1">
        <f t="shared" si="32"/>
        <v>34326</v>
      </c>
      <c r="F444" s="1">
        <f t="shared" si="33"/>
        <v>34321.725354505128</v>
      </c>
      <c r="H444" s="5">
        <f t="shared" si="34"/>
        <v>1.2453083653417082E-4</v>
      </c>
    </row>
    <row r="445" spans="1:8">
      <c r="A445" s="3" t="s">
        <v>6007</v>
      </c>
      <c r="B445" s="1">
        <f t="shared" si="30"/>
        <v>7</v>
      </c>
      <c r="C445" s="1">
        <f t="shared" si="31"/>
        <v>108128</v>
      </c>
      <c r="D445" s="1">
        <f t="shared" si="32"/>
        <v>34410</v>
      </c>
      <c r="F445" s="1">
        <f t="shared" si="33"/>
        <v>34399.681090355203</v>
      </c>
      <c r="H445" s="5">
        <f t="shared" si="34"/>
        <v>2.9988112888104635E-4</v>
      </c>
    </row>
    <row r="446" spans="1:8">
      <c r="A446" s="3" t="s">
        <v>6008</v>
      </c>
      <c r="B446" s="1">
        <f t="shared" si="30"/>
        <v>7</v>
      </c>
      <c r="C446" s="1">
        <f t="shared" si="31"/>
        <v>108127</v>
      </c>
      <c r="D446" s="1">
        <f t="shared" si="32"/>
        <v>34487</v>
      </c>
      <c r="F446" s="1">
        <f t="shared" si="33"/>
        <v>34477.63740996339</v>
      </c>
      <c r="H446" s="5">
        <f t="shared" si="34"/>
        <v>2.7148171881026523E-4</v>
      </c>
    </row>
    <row r="447" spans="1:8">
      <c r="A447" s="3" t="s">
        <v>6009</v>
      </c>
      <c r="B447" s="1">
        <f t="shared" si="30"/>
        <v>7</v>
      </c>
      <c r="C447" s="1">
        <f t="shared" si="31"/>
        <v>108126</v>
      </c>
      <c r="D447" s="1">
        <f t="shared" si="32"/>
        <v>34563</v>
      </c>
      <c r="F447" s="1">
        <f t="shared" si="33"/>
        <v>34555.594313354304</v>
      </c>
      <c r="H447" s="5">
        <f t="shared" si="34"/>
        <v>2.1426631501015025E-4</v>
      </c>
    </row>
    <row r="448" spans="1:8">
      <c r="A448" s="3" t="s">
        <v>6010</v>
      </c>
      <c r="B448" s="1">
        <f t="shared" si="30"/>
        <v>7</v>
      </c>
      <c r="C448" s="1">
        <f t="shared" si="31"/>
        <v>108125</v>
      </c>
      <c r="D448" s="1">
        <f t="shared" si="32"/>
        <v>34639</v>
      </c>
      <c r="F448" s="1">
        <f t="shared" si="33"/>
        <v>34633.551800523011</v>
      </c>
      <c r="H448" s="5">
        <f t="shared" si="34"/>
        <v>1.5728512592709144E-4</v>
      </c>
    </row>
    <row r="449" spans="1:8">
      <c r="A449" s="3" t="s">
        <v>6011</v>
      </c>
      <c r="B449" s="1">
        <f t="shared" si="30"/>
        <v>7</v>
      </c>
      <c r="C449" s="1">
        <f t="shared" si="31"/>
        <v>108124</v>
      </c>
      <c r="D449" s="1">
        <f t="shared" si="32"/>
        <v>34715</v>
      </c>
      <c r="F449" s="1">
        <f t="shared" si="33"/>
        <v>34711.509871489208</v>
      </c>
      <c r="H449" s="5">
        <f t="shared" si="34"/>
        <v>1.0053661272624779E-4</v>
      </c>
    </row>
    <row r="450" spans="1:8">
      <c r="A450" s="3" t="s">
        <v>6012</v>
      </c>
      <c r="B450" s="1">
        <f t="shared" si="30"/>
        <v>7</v>
      </c>
      <c r="C450" s="1">
        <f t="shared" si="31"/>
        <v>108123</v>
      </c>
      <c r="D450" s="1">
        <f t="shared" si="32"/>
        <v>34800</v>
      </c>
      <c r="F450" s="1">
        <f t="shared" si="33"/>
        <v>34789.468526262724</v>
      </c>
      <c r="H450" s="5">
        <f t="shared" si="34"/>
        <v>3.0262855566883673E-4</v>
      </c>
    </row>
    <row r="451" spans="1:8">
      <c r="A451" s="3" t="s">
        <v>6013</v>
      </c>
      <c r="B451" s="1">
        <f t="shared" si="30"/>
        <v>7</v>
      </c>
      <c r="C451" s="1">
        <f t="shared" si="31"/>
        <v>108122</v>
      </c>
      <c r="D451" s="1">
        <f t="shared" si="32"/>
        <v>34877</v>
      </c>
      <c r="F451" s="1">
        <f t="shared" si="33"/>
        <v>34867.427764848493</v>
      </c>
      <c r="H451" s="5">
        <f t="shared" si="34"/>
        <v>2.7445695304948538E-4</v>
      </c>
    </row>
    <row r="452" spans="1:8">
      <c r="A452" s="3" t="s">
        <v>6014</v>
      </c>
      <c r="B452" s="1">
        <f t="shared" ref="B452:B515" si="35">IF(ISERROR(SEARCH(" ",A452)), 0, SEARCH(" ",A452))</f>
        <v>7</v>
      </c>
      <c r="C452" s="1">
        <f t="shared" ref="C452:C515" si="36">IF(0=B452,-1,LEFT(A452,B452-1)+0)</f>
        <v>108121</v>
      </c>
      <c r="D452" s="1">
        <f t="shared" ref="D452:D515" si="37">IF(B452=0,-1,RIGHT(A452,LEN(A452)-B452)+0)</f>
        <v>34953</v>
      </c>
      <c r="F452" s="1">
        <f t="shared" ref="F452:F515" si="38">IF(C452&lt;0,443300000,44330*(1-POWER(C452/$A$1,1/5.255))*1000)</f>
        <v>34945.387587256359</v>
      </c>
      <c r="H452" s="5">
        <f t="shared" ref="H452:H515" si="39">IF(D452&gt;0,ABS((F452-D452)/D452),0)</f>
        <v>2.1778996777505424E-4</v>
      </c>
    </row>
    <row r="453" spans="1:8">
      <c r="A453" s="3" t="s">
        <v>6015</v>
      </c>
      <c r="B453" s="1">
        <f t="shared" si="35"/>
        <v>7</v>
      </c>
      <c r="C453" s="1">
        <f t="shared" si="36"/>
        <v>108120</v>
      </c>
      <c r="D453" s="1">
        <f t="shared" si="37"/>
        <v>35029</v>
      </c>
      <c r="F453" s="1">
        <f t="shared" si="38"/>
        <v>35023.347993501084</v>
      </c>
      <c r="H453" s="5">
        <f t="shared" si="39"/>
        <v>1.613522081394361E-4</v>
      </c>
    </row>
    <row r="454" spans="1:8">
      <c r="A454" s="3" t="s">
        <v>6016</v>
      </c>
      <c r="B454" s="1">
        <f t="shared" si="35"/>
        <v>7</v>
      </c>
      <c r="C454" s="1">
        <f t="shared" si="36"/>
        <v>108119</v>
      </c>
      <c r="D454" s="1">
        <f t="shared" si="37"/>
        <v>35114</v>
      </c>
      <c r="F454" s="1">
        <f t="shared" si="38"/>
        <v>35101.30898358758</v>
      </c>
      <c r="H454" s="5">
        <f t="shared" si="39"/>
        <v>3.6142326173093753E-4</v>
      </c>
    </row>
    <row r="455" spans="1:8">
      <c r="A455" s="3" t="s">
        <v>6017</v>
      </c>
      <c r="B455" s="1">
        <f t="shared" si="35"/>
        <v>7</v>
      </c>
      <c r="C455" s="1">
        <f t="shared" si="36"/>
        <v>108118</v>
      </c>
      <c r="D455" s="1">
        <f t="shared" si="37"/>
        <v>35190</v>
      </c>
      <c r="F455" s="1">
        <f t="shared" si="38"/>
        <v>35179.270557525706</v>
      </c>
      <c r="H455" s="5">
        <f t="shared" si="39"/>
        <v>3.0490032606689531E-4</v>
      </c>
    </row>
    <row r="456" spans="1:8">
      <c r="A456" s="3" t="s">
        <v>6018</v>
      </c>
      <c r="B456" s="1">
        <f t="shared" si="35"/>
        <v>7</v>
      </c>
      <c r="C456" s="1">
        <f t="shared" si="36"/>
        <v>108117</v>
      </c>
      <c r="D456" s="1">
        <f t="shared" si="37"/>
        <v>35266</v>
      </c>
      <c r="F456" s="1">
        <f t="shared" si="38"/>
        <v>35257.232715330218</v>
      </c>
      <c r="H456" s="5">
        <f t="shared" si="39"/>
        <v>2.4860445385874169E-4</v>
      </c>
    </row>
    <row r="457" spans="1:8">
      <c r="A457" s="3" t="s">
        <v>6019</v>
      </c>
      <c r="B457" s="1">
        <f t="shared" si="35"/>
        <v>7</v>
      </c>
      <c r="C457" s="1">
        <f t="shared" si="36"/>
        <v>108116</v>
      </c>
      <c r="D457" s="1">
        <f t="shared" si="37"/>
        <v>35343</v>
      </c>
      <c r="F457" s="1">
        <f t="shared" si="38"/>
        <v>35335.195457006041</v>
      </c>
      <c r="H457" s="5">
        <f t="shared" si="39"/>
        <v>2.2082287847549248E-4</v>
      </c>
    </row>
    <row r="458" spans="1:8">
      <c r="A458" s="3" t="s">
        <v>6020</v>
      </c>
      <c r="B458" s="1">
        <f t="shared" si="35"/>
        <v>7</v>
      </c>
      <c r="C458" s="1">
        <f t="shared" si="36"/>
        <v>108115</v>
      </c>
      <c r="D458" s="1">
        <f t="shared" si="37"/>
        <v>35419</v>
      </c>
      <c r="F458" s="1">
        <f t="shared" si="38"/>
        <v>35413.158782567923</v>
      </c>
      <c r="H458" s="5">
        <f t="shared" si="39"/>
        <v>1.6491762703849683E-4</v>
      </c>
    </row>
    <row r="459" spans="1:8">
      <c r="A459" s="3" t="s">
        <v>6021</v>
      </c>
      <c r="B459" s="1">
        <f t="shared" si="35"/>
        <v>7</v>
      </c>
      <c r="C459" s="1">
        <f t="shared" si="36"/>
        <v>108114</v>
      </c>
      <c r="D459" s="1">
        <f t="shared" si="37"/>
        <v>35504</v>
      </c>
      <c r="F459" s="1">
        <f t="shared" si="38"/>
        <v>35491.122692015902</v>
      </c>
      <c r="H459" s="5">
        <f t="shared" si="39"/>
        <v>3.6270020234614606E-4</v>
      </c>
    </row>
    <row r="460" spans="1:8">
      <c r="A460" s="3" t="s">
        <v>6022</v>
      </c>
      <c r="B460" s="1">
        <f t="shared" si="35"/>
        <v>7</v>
      </c>
      <c r="C460" s="1">
        <f t="shared" si="36"/>
        <v>108113</v>
      </c>
      <c r="D460" s="1">
        <f t="shared" si="37"/>
        <v>35580</v>
      </c>
      <c r="F460" s="1">
        <f t="shared" si="38"/>
        <v>35569.087185374548</v>
      </c>
      <c r="H460" s="5">
        <f t="shared" si="39"/>
        <v>3.0671204680864458E-4</v>
      </c>
    </row>
    <row r="461" spans="1:8">
      <c r="A461" s="3" t="s">
        <v>6023</v>
      </c>
      <c r="B461" s="1">
        <f t="shared" si="35"/>
        <v>7</v>
      </c>
      <c r="C461" s="1">
        <f t="shared" si="36"/>
        <v>108112</v>
      </c>
      <c r="D461" s="1">
        <f t="shared" si="37"/>
        <v>35656</v>
      </c>
      <c r="F461" s="1">
        <f t="shared" si="38"/>
        <v>35647.052262638957</v>
      </c>
      <c r="H461" s="5">
        <f t="shared" si="39"/>
        <v>2.5094619029174692E-4</v>
      </c>
    </row>
    <row r="462" spans="1:8">
      <c r="A462" s="3" t="s">
        <v>6024</v>
      </c>
      <c r="B462" s="1">
        <f t="shared" si="35"/>
        <v>7</v>
      </c>
      <c r="C462" s="1">
        <f t="shared" si="36"/>
        <v>108111</v>
      </c>
      <c r="D462" s="1">
        <f t="shared" si="37"/>
        <v>35733</v>
      </c>
      <c r="F462" s="1">
        <f t="shared" si="38"/>
        <v>35725.017923823892</v>
      </c>
      <c r="H462" s="5">
        <f t="shared" si="39"/>
        <v>2.2338108124443824E-4</v>
      </c>
    </row>
    <row r="463" spans="1:8">
      <c r="A463" s="3" t="s">
        <v>6025</v>
      </c>
      <c r="B463" s="1">
        <f t="shared" si="35"/>
        <v>7</v>
      </c>
      <c r="C463" s="1">
        <f t="shared" si="36"/>
        <v>108110</v>
      </c>
      <c r="D463" s="1">
        <f t="shared" si="37"/>
        <v>35809</v>
      </c>
      <c r="F463" s="1">
        <f t="shared" si="38"/>
        <v>35802.984168944124</v>
      </c>
      <c r="H463" s="5">
        <f t="shared" si="39"/>
        <v>1.6799773955922628E-4</v>
      </c>
    </row>
    <row r="464" spans="1:8">
      <c r="A464" s="3" t="s">
        <v>6026</v>
      </c>
      <c r="B464" s="1">
        <f t="shared" si="35"/>
        <v>7</v>
      </c>
      <c r="C464" s="1">
        <f t="shared" si="36"/>
        <v>108109</v>
      </c>
      <c r="D464" s="1">
        <f t="shared" si="37"/>
        <v>35894</v>
      </c>
      <c r="F464" s="1">
        <f t="shared" si="38"/>
        <v>35880.950998004555</v>
      </c>
      <c r="H464" s="5">
        <f t="shared" si="39"/>
        <v>3.6354270896096828E-4</v>
      </c>
    </row>
    <row r="465" spans="1:8">
      <c r="A465" s="3" t="s">
        <v>6027</v>
      </c>
      <c r="B465" s="1">
        <f t="shared" si="35"/>
        <v>7</v>
      </c>
      <c r="C465" s="1">
        <f t="shared" si="36"/>
        <v>108108</v>
      </c>
      <c r="D465" s="1">
        <f t="shared" si="37"/>
        <v>35970</v>
      </c>
      <c r="F465" s="1">
        <f t="shared" si="38"/>
        <v>35958.918411015045</v>
      </c>
      <c r="H465" s="5">
        <f t="shared" si="39"/>
        <v>3.0807864845578477E-4</v>
      </c>
    </row>
    <row r="466" spans="1:8">
      <c r="A466" s="3" t="s">
        <v>6028</v>
      </c>
      <c r="B466" s="1">
        <f t="shared" si="35"/>
        <v>7</v>
      </c>
      <c r="C466" s="1">
        <f t="shared" si="36"/>
        <v>108107</v>
      </c>
      <c r="D466" s="1">
        <f t="shared" si="37"/>
        <v>36046</v>
      </c>
      <c r="F466" s="1">
        <f t="shared" si="38"/>
        <v>36036.886407990358</v>
      </c>
      <c r="H466" s="5">
        <f t="shared" si="39"/>
        <v>2.5283227014487493E-4</v>
      </c>
    </row>
    <row r="467" spans="1:8">
      <c r="A467" s="3" t="s">
        <v>6029</v>
      </c>
      <c r="B467" s="1">
        <f t="shared" si="35"/>
        <v>7</v>
      </c>
      <c r="C467" s="1">
        <f t="shared" si="36"/>
        <v>108106</v>
      </c>
      <c r="D467" s="1">
        <f t="shared" si="37"/>
        <v>36122</v>
      </c>
      <c r="F467" s="1">
        <f t="shared" si="38"/>
        <v>36114.854988935411</v>
      </c>
      <c r="H467" s="5">
        <f t="shared" si="39"/>
        <v>1.9780219989450193E-4</v>
      </c>
    </row>
    <row r="468" spans="1:8">
      <c r="A468" s="3" t="s">
        <v>6030</v>
      </c>
      <c r="B468" s="1">
        <f t="shared" si="35"/>
        <v>7</v>
      </c>
      <c r="C468" s="1">
        <f t="shared" si="36"/>
        <v>108105</v>
      </c>
      <c r="D468" s="1">
        <f t="shared" si="37"/>
        <v>36199</v>
      </c>
      <c r="F468" s="1">
        <f t="shared" si="38"/>
        <v>36192.82415385513</v>
      </c>
      <c r="H468" s="5">
        <f t="shared" si="39"/>
        <v>1.7060819759854873E-4</v>
      </c>
    </row>
    <row r="469" spans="1:8">
      <c r="A469" s="3" t="s">
        <v>6031</v>
      </c>
      <c r="B469" s="1">
        <f t="shared" si="35"/>
        <v>7</v>
      </c>
      <c r="C469" s="1">
        <f t="shared" si="36"/>
        <v>108104</v>
      </c>
      <c r="D469" s="1">
        <f t="shared" si="37"/>
        <v>36284</v>
      </c>
      <c r="F469" s="1">
        <f t="shared" si="38"/>
        <v>36270.793902769197</v>
      </c>
      <c r="H469" s="5">
        <f t="shared" si="39"/>
        <v>3.639647566641687E-4</v>
      </c>
    </row>
    <row r="470" spans="1:8">
      <c r="A470" s="3" t="s">
        <v>6032</v>
      </c>
      <c r="B470" s="1">
        <f t="shared" si="35"/>
        <v>7</v>
      </c>
      <c r="C470" s="1">
        <f t="shared" si="36"/>
        <v>108103</v>
      </c>
      <c r="D470" s="1">
        <f t="shared" si="37"/>
        <v>36360</v>
      </c>
      <c r="F470" s="1">
        <f t="shared" si="38"/>
        <v>36348.764235682538</v>
      </c>
      <c r="H470" s="5">
        <f t="shared" si="39"/>
        <v>3.0901442017221867E-4</v>
      </c>
    </row>
    <row r="471" spans="1:8">
      <c r="A471" s="3" t="s">
        <v>6033</v>
      </c>
      <c r="B471" s="1">
        <f t="shared" si="35"/>
        <v>7</v>
      </c>
      <c r="C471" s="1">
        <f t="shared" si="36"/>
        <v>108102</v>
      </c>
      <c r="D471" s="1">
        <f t="shared" si="37"/>
        <v>36436</v>
      </c>
      <c r="F471" s="1">
        <f t="shared" si="38"/>
        <v>36426.735152609908</v>
      </c>
      <c r="H471" s="5">
        <f t="shared" si="39"/>
        <v>2.5427729141760198E-4</v>
      </c>
    </row>
    <row r="472" spans="1:8">
      <c r="A472" s="3" t="s">
        <v>6034</v>
      </c>
      <c r="B472" s="1">
        <f t="shared" si="35"/>
        <v>7</v>
      </c>
      <c r="C472" s="1">
        <f t="shared" si="36"/>
        <v>108101</v>
      </c>
      <c r="D472" s="1">
        <f t="shared" si="37"/>
        <v>36512</v>
      </c>
      <c r="F472" s="1">
        <f t="shared" si="38"/>
        <v>36504.706653551315</v>
      </c>
      <c r="H472" s="5">
        <f t="shared" si="39"/>
        <v>1.9975203901963855E-4</v>
      </c>
    </row>
    <row r="473" spans="1:8">
      <c r="A473" s="3" t="s">
        <v>6035</v>
      </c>
      <c r="B473" s="1">
        <f t="shared" si="35"/>
        <v>7</v>
      </c>
      <c r="C473" s="1">
        <f t="shared" si="36"/>
        <v>108100</v>
      </c>
      <c r="D473" s="1">
        <f t="shared" si="37"/>
        <v>36597</v>
      </c>
      <c r="F473" s="1">
        <f t="shared" si="38"/>
        <v>36582.678738521528</v>
      </c>
      <c r="H473" s="5">
        <f t="shared" si="39"/>
        <v>3.9132337291230347E-4</v>
      </c>
    </row>
    <row r="474" spans="1:8">
      <c r="A474" s="3" t="s">
        <v>6036</v>
      </c>
      <c r="B474" s="1">
        <f t="shared" si="35"/>
        <v>7</v>
      </c>
      <c r="C474" s="1">
        <f t="shared" si="36"/>
        <v>108099</v>
      </c>
      <c r="D474" s="1">
        <f t="shared" si="37"/>
        <v>36673</v>
      </c>
      <c r="F474" s="1">
        <f t="shared" si="38"/>
        <v>36660.651407535304</v>
      </c>
      <c r="H474" s="5">
        <f t="shared" si="39"/>
        <v>3.367216334822808E-4</v>
      </c>
    </row>
    <row r="475" spans="1:8">
      <c r="A475" s="3" t="s">
        <v>6037</v>
      </c>
      <c r="B475" s="1">
        <f t="shared" si="35"/>
        <v>7</v>
      </c>
      <c r="C475" s="1">
        <f t="shared" si="36"/>
        <v>108098</v>
      </c>
      <c r="D475" s="1">
        <f t="shared" si="37"/>
        <v>36750</v>
      </c>
      <c r="F475" s="1">
        <f t="shared" si="38"/>
        <v>36738.624660597568</v>
      </c>
      <c r="H475" s="5">
        <f t="shared" si="39"/>
        <v>3.0953304496412419E-4</v>
      </c>
    </row>
    <row r="476" spans="1:8">
      <c r="A476" s="3" t="s">
        <v>6038</v>
      </c>
      <c r="B476" s="1">
        <f t="shared" si="35"/>
        <v>7</v>
      </c>
      <c r="C476" s="1">
        <f t="shared" si="36"/>
        <v>108097</v>
      </c>
      <c r="D476" s="1">
        <f t="shared" si="37"/>
        <v>36826</v>
      </c>
      <c r="F476" s="1">
        <f t="shared" si="38"/>
        <v>36816.598497713239</v>
      </c>
      <c r="H476" s="5">
        <f t="shared" si="39"/>
        <v>2.5529523398578886E-4</v>
      </c>
    </row>
    <row r="477" spans="1:8">
      <c r="A477" s="3" t="s">
        <v>6039</v>
      </c>
      <c r="B477" s="1">
        <f t="shared" si="35"/>
        <v>7</v>
      </c>
      <c r="C477" s="1">
        <f t="shared" si="36"/>
        <v>108096</v>
      </c>
      <c r="D477" s="1">
        <f t="shared" si="37"/>
        <v>36902</v>
      </c>
      <c r="F477" s="1">
        <f t="shared" si="38"/>
        <v>36894.572918902006</v>
      </c>
      <c r="H477" s="5">
        <f t="shared" si="39"/>
        <v>2.0126500184256227E-4</v>
      </c>
    </row>
    <row r="478" spans="1:8">
      <c r="A478" s="3" t="s">
        <v>6040</v>
      </c>
      <c r="B478" s="1">
        <f t="shared" si="35"/>
        <v>7</v>
      </c>
      <c r="C478" s="1">
        <f t="shared" si="36"/>
        <v>108095</v>
      </c>
      <c r="D478" s="1">
        <f t="shared" si="37"/>
        <v>36987</v>
      </c>
      <c r="F478" s="1">
        <f t="shared" si="38"/>
        <v>36972.547924168794</v>
      </c>
      <c r="H478" s="5">
        <f t="shared" si="39"/>
        <v>3.9073392898062717E-4</v>
      </c>
    </row>
    <row r="479" spans="1:8">
      <c r="A479" s="3" t="s">
        <v>6041</v>
      </c>
      <c r="B479" s="1">
        <f t="shared" si="35"/>
        <v>7</v>
      </c>
      <c r="C479" s="1">
        <f t="shared" si="36"/>
        <v>108094</v>
      </c>
      <c r="D479" s="1">
        <f t="shared" si="37"/>
        <v>37063</v>
      </c>
      <c r="F479" s="1">
        <f t="shared" si="38"/>
        <v>37050.52351352344</v>
      </c>
      <c r="H479" s="5">
        <f t="shared" si="39"/>
        <v>3.3662915782748938E-4</v>
      </c>
    </row>
    <row r="480" spans="1:8">
      <c r="A480" s="3" t="s">
        <v>6042</v>
      </c>
      <c r="B480" s="1">
        <f t="shared" si="35"/>
        <v>7</v>
      </c>
      <c r="C480" s="1">
        <f t="shared" si="36"/>
        <v>108093</v>
      </c>
      <c r="D480" s="1">
        <f t="shared" si="37"/>
        <v>37140</v>
      </c>
      <c r="F480" s="1">
        <f t="shared" si="38"/>
        <v>37128.499686975789</v>
      </c>
      <c r="H480" s="5">
        <f t="shared" si="39"/>
        <v>3.0964763123885863E-4</v>
      </c>
    </row>
    <row r="481" spans="1:8">
      <c r="A481" s="3" t="s">
        <v>6043</v>
      </c>
      <c r="B481" s="1">
        <f t="shared" si="35"/>
        <v>7</v>
      </c>
      <c r="C481" s="1">
        <f t="shared" si="36"/>
        <v>108092</v>
      </c>
      <c r="D481" s="1">
        <f t="shared" si="37"/>
        <v>37216</v>
      </c>
      <c r="F481" s="1">
        <f t="shared" si="38"/>
        <v>37206.476444535685</v>
      </c>
      <c r="H481" s="5">
        <f t="shared" si="39"/>
        <v>2.5589949119505037E-4</v>
      </c>
    </row>
    <row r="482" spans="1:8">
      <c r="A482" s="3" t="s">
        <v>6044</v>
      </c>
      <c r="B482" s="1">
        <f t="shared" si="35"/>
        <v>7</v>
      </c>
      <c r="C482" s="1">
        <f t="shared" si="36"/>
        <v>108091</v>
      </c>
      <c r="D482" s="1">
        <f t="shared" si="37"/>
        <v>37292</v>
      </c>
      <c r="F482" s="1">
        <f t="shared" si="38"/>
        <v>37284.453786208047</v>
      </c>
      <c r="H482" s="5">
        <f t="shared" si="39"/>
        <v>2.023547621997493E-4</v>
      </c>
    </row>
    <row r="483" spans="1:8">
      <c r="A483" s="3" t="s">
        <v>6045</v>
      </c>
      <c r="B483" s="1">
        <f t="shared" si="35"/>
        <v>7</v>
      </c>
      <c r="C483" s="1">
        <f t="shared" si="36"/>
        <v>108090</v>
      </c>
      <c r="D483" s="1">
        <f t="shared" si="37"/>
        <v>37377</v>
      </c>
      <c r="F483" s="1">
        <f t="shared" si="38"/>
        <v>37362.431712012563</v>
      </c>
      <c r="H483" s="5">
        <f t="shared" si="39"/>
        <v>3.8976611251402289E-4</v>
      </c>
    </row>
    <row r="484" spans="1:8">
      <c r="A484" s="3" t="s">
        <v>6046</v>
      </c>
      <c r="B484" s="1">
        <f t="shared" si="35"/>
        <v>7</v>
      </c>
      <c r="C484" s="1">
        <f t="shared" si="36"/>
        <v>108089</v>
      </c>
      <c r="D484" s="1">
        <f t="shared" si="37"/>
        <v>37453</v>
      </c>
      <c r="F484" s="1">
        <f t="shared" si="38"/>
        <v>37440.41022195416</v>
      </c>
      <c r="H484" s="5">
        <f t="shared" si="39"/>
        <v>3.3614872095265856E-4</v>
      </c>
    </row>
    <row r="485" spans="1:8">
      <c r="A485" s="3" t="s">
        <v>6047</v>
      </c>
      <c r="B485" s="1">
        <f t="shared" si="35"/>
        <v>7</v>
      </c>
      <c r="C485" s="1">
        <f t="shared" si="36"/>
        <v>108088</v>
      </c>
      <c r="D485" s="1">
        <f t="shared" si="37"/>
        <v>37529</v>
      </c>
      <c r="F485" s="1">
        <f t="shared" si="38"/>
        <v>37518.389316037756</v>
      </c>
      <c r="H485" s="5">
        <f t="shared" si="39"/>
        <v>2.8273292553077263E-4</v>
      </c>
    </row>
    <row r="486" spans="1:8">
      <c r="A486" s="3" t="s">
        <v>6048</v>
      </c>
      <c r="B486" s="1">
        <f t="shared" si="35"/>
        <v>7</v>
      </c>
      <c r="C486" s="1">
        <f t="shared" si="36"/>
        <v>108087</v>
      </c>
      <c r="D486" s="1">
        <f t="shared" si="37"/>
        <v>37606</v>
      </c>
      <c r="F486" s="1">
        <f t="shared" si="38"/>
        <v>37596.368994283031</v>
      </c>
      <c r="H486" s="5">
        <f t="shared" si="39"/>
        <v>2.5610290158401591E-4</v>
      </c>
    </row>
    <row r="487" spans="1:8">
      <c r="A487" s="3" t="s">
        <v>6049</v>
      </c>
      <c r="B487" s="1">
        <f t="shared" si="35"/>
        <v>7</v>
      </c>
      <c r="C487" s="1">
        <f t="shared" si="36"/>
        <v>108086</v>
      </c>
      <c r="D487" s="1">
        <f t="shared" si="37"/>
        <v>37682</v>
      </c>
      <c r="F487" s="1">
        <f t="shared" si="38"/>
        <v>37674.349256694921</v>
      </c>
      <c r="H487" s="5">
        <f t="shared" si="39"/>
        <v>2.03034427712946E-4</v>
      </c>
    </row>
    <row r="488" spans="1:8">
      <c r="A488" s="3" t="s">
        <v>6050</v>
      </c>
      <c r="B488" s="1">
        <f t="shared" si="35"/>
        <v>7</v>
      </c>
      <c r="C488" s="1">
        <f t="shared" si="36"/>
        <v>108085</v>
      </c>
      <c r="D488" s="1">
        <f t="shared" si="37"/>
        <v>37767</v>
      </c>
      <c r="F488" s="1">
        <f t="shared" si="38"/>
        <v>37752.330103278327</v>
      </c>
      <c r="H488" s="5">
        <f t="shared" si="39"/>
        <v>3.8843161282793332E-4</v>
      </c>
    </row>
    <row r="489" spans="1:8">
      <c r="A489" s="3" t="s">
        <v>6051</v>
      </c>
      <c r="B489" s="1">
        <f t="shared" si="35"/>
        <v>7</v>
      </c>
      <c r="C489" s="1">
        <f t="shared" si="36"/>
        <v>108084</v>
      </c>
      <c r="D489" s="1">
        <f t="shared" si="37"/>
        <v>37843</v>
      </c>
      <c r="F489" s="1">
        <f t="shared" si="38"/>
        <v>37830.311534052955</v>
      </c>
      <c r="H489" s="5">
        <f t="shared" si="39"/>
        <v>3.3529228515300554E-4</v>
      </c>
    </row>
    <row r="490" spans="1:8">
      <c r="A490" s="3" t="s">
        <v>6052</v>
      </c>
      <c r="B490" s="1">
        <f t="shared" si="35"/>
        <v>7</v>
      </c>
      <c r="C490" s="1">
        <f t="shared" si="36"/>
        <v>108083</v>
      </c>
      <c r="D490" s="1">
        <f t="shared" si="37"/>
        <v>37919</v>
      </c>
      <c r="F490" s="1">
        <f t="shared" si="38"/>
        <v>37908.293549018796</v>
      </c>
      <c r="H490" s="5">
        <f t="shared" si="39"/>
        <v>2.8235056254659666E-4</v>
      </c>
    </row>
    <row r="491" spans="1:8">
      <c r="A491" s="3" t="s">
        <v>6053</v>
      </c>
      <c r="B491" s="1">
        <f t="shared" si="35"/>
        <v>7</v>
      </c>
      <c r="C491" s="1">
        <f t="shared" si="36"/>
        <v>108082</v>
      </c>
      <c r="D491" s="1">
        <f t="shared" si="37"/>
        <v>37996</v>
      </c>
      <c r="F491" s="1">
        <f t="shared" si="38"/>
        <v>37986.276148190613</v>
      </c>
      <c r="H491" s="5">
        <f t="shared" si="39"/>
        <v>2.5591777580238103E-4</v>
      </c>
    </row>
    <row r="492" spans="1:8">
      <c r="A492" s="3" t="s">
        <v>6054</v>
      </c>
      <c r="B492" s="1">
        <f t="shared" si="35"/>
        <v>7</v>
      </c>
      <c r="C492" s="1">
        <f t="shared" si="36"/>
        <v>108081</v>
      </c>
      <c r="D492" s="1">
        <f t="shared" si="37"/>
        <v>38080</v>
      </c>
      <c r="F492" s="1">
        <f t="shared" si="38"/>
        <v>38064.259331578258</v>
      </c>
      <c r="H492" s="5">
        <f t="shared" si="39"/>
        <v>4.133578892264222E-4</v>
      </c>
    </row>
    <row r="493" spans="1:8">
      <c r="A493" s="3" t="s">
        <v>6055</v>
      </c>
      <c r="B493" s="1">
        <f t="shared" si="35"/>
        <v>7</v>
      </c>
      <c r="C493" s="1">
        <f t="shared" si="36"/>
        <v>108080</v>
      </c>
      <c r="D493" s="1">
        <f t="shared" si="37"/>
        <v>38157</v>
      </c>
      <c r="F493" s="1">
        <f t="shared" si="38"/>
        <v>38142.243099191561</v>
      </c>
      <c r="H493" s="5">
        <f t="shared" si="39"/>
        <v>3.8674164133551488E-4</v>
      </c>
    </row>
    <row r="494" spans="1:8">
      <c r="A494" s="3" t="s">
        <v>6056</v>
      </c>
      <c r="B494" s="1">
        <f t="shared" si="35"/>
        <v>7</v>
      </c>
      <c r="C494" s="1">
        <f t="shared" si="36"/>
        <v>108079</v>
      </c>
      <c r="D494" s="1">
        <f t="shared" si="37"/>
        <v>38233</v>
      </c>
      <c r="F494" s="1">
        <f t="shared" si="38"/>
        <v>38220.22745104038</v>
      </c>
      <c r="H494" s="5">
        <f t="shared" si="39"/>
        <v>3.3407132476184444E-4</v>
      </c>
    </row>
    <row r="495" spans="1:8">
      <c r="A495" s="3" t="s">
        <v>6057</v>
      </c>
      <c r="B495" s="1">
        <f t="shared" si="35"/>
        <v>7</v>
      </c>
      <c r="C495" s="1">
        <f t="shared" si="36"/>
        <v>108078</v>
      </c>
      <c r="D495" s="1">
        <f t="shared" si="37"/>
        <v>38309</v>
      </c>
      <c r="F495" s="1">
        <f t="shared" si="38"/>
        <v>38298.212387129628</v>
      </c>
      <c r="H495" s="5">
        <f t="shared" si="39"/>
        <v>2.8159473936599646E-4</v>
      </c>
    </row>
    <row r="496" spans="1:8">
      <c r="A496" s="3" t="s">
        <v>6058</v>
      </c>
      <c r="B496" s="1">
        <f t="shared" si="35"/>
        <v>7</v>
      </c>
      <c r="C496" s="1">
        <f t="shared" si="36"/>
        <v>108077</v>
      </c>
      <c r="D496" s="1">
        <f t="shared" si="37"/>
        <v>38386</v>
      </c>
      <c r="F496" s="1">
        <f t="shared" si="38"/>
        <v>38376.197907474074</v>
      </c>
      <c r="H496" s="5">
        <f t="shared" si="39"/>
        <v>2.5535592471021018E-4</v>
      </c>
    </row>
    <row r="497" spans="1:8">
      <c r="A497" s="3" t="s">
        <v>6059</v>
      </c>
      <c r="B497" s="1">
        <f t="shared" si="35"/>
        <v>7</v>
      </c>
      <c r="C497" s="1">
        <f t="shared" si="36"/>
        <v>108076</v>
      </c>
      <c r="D497" s="1">
        <f t="shared" si="37"/>
        <v>38470</v>
      </c>
      <c r="F497" s="1">
        <f t="shared" si="38"/>
        <v>38454.184012083555</v>
      </c>
      <c r="H497" s="5">
        <f t="shared" si="39"/>
        <v>4.1112523827514975E-4</v>
      </c>
    </row>
    <row r="498" spans="1:8">
      <c r="A498" s="3" t="s">
        <v>6060</v>
      </c>
      <c r="B498" s="1">
        <f t="shared" si="35"/>
        <v>7</v>
      </c>
      <c r="C498" s="1">
        <f t="shared" si="36"/>
        <v>108075</v>
      </c>
      <c r="D498" s="1">
        <f t="shared" si="37"/>
        <v>38547</v>
      </c>
      <c r="F498" s="1">
        <f t="shared" si="38"/>
        <v>38532.170700967908</v>
      </c>
      <c r="H498" s="5">
        <f t="shared" si="39"/>
        <v>3.8470695597819576E-4</v>
      </c>
    </row>
    <row r="499" spans="1:8">
      <c r="A499" s="3" t="s">
        <v>6061</v>
      </c>
      <c r="B499" s="1">
        <f t="shared" si="35"/>
        <v>7</v>
      </c>
      <c r="C499" s="1">
        <f t="shared" si="36"/>
        <v>108074</v>
      </c>
      <c r="D499" s="1">
        <f t="shared" si="37"/>
        <v>38623</v>
      </c>
      <c r="F499" s="1">
        <f t="shared" si="38"/>
        <v>38610.157974137001</v>
      </c>
      <c r="H499" s="5">
        <f t="shared" si="39"/>
        <v>3.3249685065891917E-4</v>
      </c>
    </row>
    <row r="500" spans="1:8">
      <c r="A500" s="3" t="s">
        <v>6062</v>
      </c>
      <c r="B500" s="1">
        <f t="shared" si="35"/>
        <v>7</v>
      </c>
      <c r="C500" s="1">
        <f t="shared" si="36"/>
        <v>108073</v>
      </c>
      <c r="D500" s="1">
        <f t="shared" si="37"/>
        <v>38699</v>
      </c>
      <c r="F500" s="1">
        <f t="shared" si="38"/>
        <v>38688.145831600654</v>
      </c>
      <c r="H500" s="5">
        <f t="shared" si="39"/>
        <v>2.8047671514370488E-4</v>
      </c>
    </row>
    <row r="501" spans="1:8">
      <c r="A501" s="3" t="s">
        <v>6063</v>
      </c>
      <c r="B501" s="1">
        <f t="shared" si="35"/>
        <v>7</v>
      </c>
      <c r="C501" s="1">
        <f t="shared" si="36"/>
        <v>108072</v>
      </c>
      <c r="D501" s="1">
        <f t="shared" si="37"/>
        <v>38775</v>
      </c>
      <c r="F501" s="1">
        <f t="shared" si="38"/>
        <v>38766.134273363801</v>
      </c>
      <c r="H501" s="5">
        <f t="shared" si="39"/>
        <v>2.2864543226818349E-4</v>
      </c>
    </row>
    <row r="502" spans="1:8">
      <c r="A502" s="3" t="s">
        <v>6064</v>
      </c>
      <c r="B502" s="1">
        <f t="shared" si="35"/>
        <v>7</v>
      </c>
      <c r="C502" s="1">
        <f t="shared" si="36"/>
        <v>108071</v>
      </c>
      <c r="D502" s="1">
        <f t="shared" si="37"/>
        <v>38860</v>
      </c>
      <c r="F502" s="1">
        <f t="shared" si="38"/>
        <v>38844.123299441206</v>
      </c>
      <c r="H502" s="5">
        <f t="shared" si="39"/>
        <v>4.0856151721035136E-4</v>
      </c>
    </row>
    <row r="503" spans="1:8">
      <c r="A503" s="3" t="s">
        <v>6065</v>
      </c>
      <c r="B503" s="1">
        <f t="shared" si="35"/>
        <v>7</v>
      </c>
      <c r="C503" s="1">
        <f t="shared" si="36"/>
        <v>108070</v>
      </c>
      <c r="D503" s="1">
        <f t="shared" si="37"/>
        <v>38936</v>
      </c>
      <c r="F503" s="1">
        <f t="shared" si="38"/>
        <v>38922.112909837779</v>
      </c>
      <c r="H503" s="5">
        <f t="shared" si="39"/>
        <v>3.5666453056865842E-4</v>
      </c>
    </row>
    <row r="504" spans="1:8">
      <c r="A504" s="3" t="s">
        <v>6066</v>
      </c>
      <c r="B504" s="1">
        <f t="shared" si="35"/>
        <v>7</v>
      </c>
      <c r="C504" s="1">
        <f t="shared" si="36"/>
        <v>108069</v>
      </c>
      <c r="D504" s="1">
        <f t="shared" si="37"/>
        <v>39013</v>
      </c>
      <c r="F504" s="1">
        <f t="shared" si="38"/>
        <v>39000.103104573223</v>
      </c>
      <c r="H504" s="5">
        <f t="shared" si="39"/>
        <v>3.3057943318321099E-4</v>
      </c>
    </row>
    <row r="505" spans="1:8">
      <c r="A505" s="3" t="s">
        <v>6067</v>
      </c>
      <c r="B505" s="1">
        <f t="shared" si="35"/>
        <v>7</v>
      </c>
      <c r="C505" s="1">
        <f t="shared" si="36"/>
        <v>108049</v>
      </c>
      <c r="D505" s="1">
        <f t="shared" si="37"/>
        <v>40572</v>
      </c>
      <c r="F505" s="1">
        <f t="shared" si="38"/>
        <v>40560.029724125321</v>
      </c>
      <c r="H505" s="5">
        <f t="shared" si="39"/>
        <v>2.9503785553285317E-4</v>
      </c>
    </row>
    <row r="506" spans="1:8">
      <c r="A506" s="3" t="s">
        <v>6068</v>
      </c>
      <c r="B506" s="1">
        <f t="shared" si="35"/>
        <v>7</v>
      </c>
      <c r="C506" s="1">
        <f t="shared" si="36"/>
        <v>108029</v>
      </c>
      <c r="D506" s="1">
        <f t="shared" si="37"/>
        <v>42132</v>
      </c>
      <c r="F506" s="1">
        <f t="shared" si="38"/>
        <v>42120.190158908488</v>
      </c>
      <c r="H506" s="5">
        <f t="shared" si="39"/>
        <v>2.803057317837219E-4</v>
      </c>
    </row>
    <row r="507" spans="1:8">
      <c r="A507" s="3" t="s">
        <v>6069</v>
      </c>
      <c r="B507" s="1">
        <f t="shared" si="35"/>
        <v>7</v>
      </c>
      <c r="C507" s="1">
        <f t="shared" si="36"/>
        <v>108009</v>
      </c>
      <c r="D507" s="1">
        <f t="shared" si="37"/>
        <v>43700</v>
      </c>
      <c r="F507" s="1">
        <f t="shared" si="38"/>
        <v>43680.584487274893</v>
      </c>
      <c r="H507" s="5">
        <f t="shared" si="39"/>
        <v>4.4429090904134932E-4</v>
      </c>
    </row>
    <row r="508" spans="1:8">
      <c r="A508" s="3" t="s">
        <v>6070</v>
      </c>
      <c r="B508" s="1">
        <f t="shared" si="35"/>
        <v>7</v>
      </c>
      <c r="C508" s="1">
        <f t="shared" si="36"/>
        <v>107989</v>
      </c>
      <c r="D508" s="1">
        <f t="shared" si="37"/>
        <v>45260</v>
      </c>
      <c r="F508" s="1">
        <f t="shared" si="38"/>
        <v>45241.212787601311</v>
      </c>
      <c r="H508" s="5">
        <f t="shared" si="39"/>
        <v>4.1509528057200637E-4</v>
      </c>
    </row>
    <row r="509" spans="1:8">
      <c r="A509" s="3" t="s">
        <v>6071</v>
      </c>
      <c r="B509" s="1">
        <f t="shared" si="35"/>
        <v>7</v>
      </c>
      <c r="C509" s="1">
        <f t="shared" si="36"/>
        <v>107969</v>
      </c>
      <c r="D509" s="1">
        <f t="shared" si="37"/>
        <v>46819</v>
      </c>
      <c r="F509" s="1">
        <f t="shared" si="38"/>
        <v>46802.075138318665</v>
      </c>
      <c r="H509" s="5">
        <f t="shared" si="39"/>
        <v>3.6149558259114317E-4</v>
      </c>
    </row>
    <row r="510" spans="1:8">
      <c r="A510" s="3" t="s">
        <v>6072</v>
      </c>
      <c r="B510" s="1">
        <f t="shared" si="35"/>
        <v>7</v>
      </c>
      <c r="C510" s="1">
        <f t="shared" si="36"/>
        <v>107949</v>
      </c>
      <c r="D510" s="1">
        <f t="shared" si="37"/>
        <v>48379</v>
      </c>
      <c r="F510" s="1">
        <f t="shared" si="38"/>
        <v>48363.171617892316</v>
      </c>
      <c r="H510" s="5">
        <f t="shared" si="39"/>
        <v>3.2717464411591529E-4</v>
      </c>
    </row>
    <row r="511" spans="1:8">
      <c r="A511" s="3" t="s">
        <v>6073</v>
      </c>
      <c r="B511" s="1">
        <f t="shared" si="35"/>
        <v>7</v>
      </c>
      <c r="C511" s="1">
        <f t="shared" si="36"/>
        <v>107929</v>
      </c>
      <c r="D511" s="1">
        <f t="shared" si="37"/>
        <v>49947</v>
      </c>
      <c r="F511" s="1">
        <f t="shared" si="38"/>
        <v>49924.502304822076</v>
      </c>
      <c r="H511" s="5">
        <f t="shared" si="39"/>
        <v>4.5043136080093839E-4</v>
      </c>
    </row>
    <row r="512" spans="1:8">
      <c r="A512" s="3" t="s">
        <v>6074</v>
      </c>
      <c r="B512" s="1">
        <f t="shared" si="35"/>
        <v>7</v>
      </c>
      <c r="C512" s="1">
        <f t="shared" si="36"/>
        <v>107909</v>
      </c>
      <c r="D512" s="1">
        <f t="shared" si="37"/>
        <v>51506</v>
      </c>
      <c r="F512" s="1">
        <f t="shared" si="38"/>
        <v>51486.06727766191</v>
      </c>
      <c r="H512" s="5">
        <f t="shared" si="39"/>
        <v>3.8699806504270689E-4</v>
      </c>
    </row>
    <row r="513" spans="1:8">
      <c r="A513" s="3" t="s">
        <v>6075</v>
      </c>
      <c r="B513" s="1">
        <f t="shared" si="35"/>
        <v>7</v>
      </c>
      <c r="C513" s="1">
        <f t="shared" si="36"/>
        <v>107889</v>
      </c>
      <c r="D513" s="1">
        <f t="shared" si="37"/>
        <v>53066</v>
      </c>
      <c r="F513" s="1">
        <f t="shared" si="38"/>
        <v>53047.866615000217</v>
      </c>
      <c r="H513" s="5">
        <f t="shared" si="39"/>
        <v>3.4171380921461426E-4</v>
      </c>
    </row>
    <row r="514" spans="1:8">
      <c r="A514" s="3" t="s">
        <v>6076</v>
      </c>
      <c r="B514" s="1">
        <f t="shared" si="35"/>
        <v>7</v>
      </c>
      <c r="C514" s="1">
        <f t="shared" si="36"/>
        <v>107869</v>
      </c>
      <c r="D514" s="1">
        <f t="shared" si="37"/>
        <v>54625</v>
      </c>
      <c r="F514" s="1">
        <f t="shared" si="38"/>
        <v>54609.900395464785</v>
      </c>
      <c r="H514" s="5">
        <f t="shared" si="39"/>
        <v>2.7642296631972348E-4</v>
      </c>
    </row>
    <row r="515" spans="1:8">
      <c r="A515" s="3" t="s">
        <v>6077</v>
      </c>
      <c r="B515" s="1">
        <f t="shared" si="35"/>
        <v>7</v>
      </c>
      <c r="C515" s="1">
        <f t="shared" si="36"/>
        <v>107849</v>
      </c>
      <c r="D515" s="1">
        <f t="shared" si="37"/>
        <v>56185</v>
      </c>
      <c r="F515" s="1">
        <f t="shared" si="38"/>
        <v>56172.168697722758</v>
      </c>
      <c r="H515" s="5">
        <f t="shared" si="39"/>
        <v>2.2837594157233739E-4</v>
      </c>
    </row>
    <row r="516" spans="1:8">
      <c r="A516" s="3" t="s">
        <v>6078</v>
      </c>
      <c r="B516" s="1">
        <f t="shared" ref="B516:B579" si="40">IF(ISERROR(SEARCH(" ",A516)), 0, SEARCH(" ",A516))</f>
        <v>7</v>
      </c>
      <c r="C516" s="1">
        <f t="shared" ref="C516:C579" si="41">IF(0=B516,-1,LEFT(A516,B516-1)+0)</f>
        <v>107829</v>
      </c>
      <c r="D516" s="1">
        <f t="shared" ref="D516:D579" si="42">IF(B516=0,-1,RIGHT(A516,LEN(A516)-B516)+0)</f>
        <v>57753</v>
      </c>
      <c r="F516" s="1">
        <f t="shared" ref="F516:F579" si="43">IF(C516&lt;0,443300000,44330*(1-POWER(C516/$A$1,1/5.255))*1000)</f>
        <v>57734.671600490517</v>
      </c>
      <c r="H516" s="5">
        <f t="shared" ref="H516:H579" si="44">IF(D516&gt;0,ABS((F516-D516)/D516),0)</f>
        <v>3.1735839713058287E-4</v>
      </c>
    </row>
    <row r="517" spans="1:8">
      <c r="A517" s="3" t="s">
        <v>6079</v>
      </c>
      <c r="B517" s="1">
        <f t="shared" si="40"/>
        <v>7</v>
      </c>
      <c r="C517" s="1">
        <f t="shared" si="41"/>
        <v>107809</v>
      </c>
      <c r="D517" s="1">
        <f t="shared" si="42"/>
        <v>59313</v>
      </c>
      <c r="F517" s="1">
        <f t="shared" si="43"/>
        <v>59297.409182518866</v>
      </c>
      <c r="H517" s="5">
        <f t="shared" si="44"/>
        <v>2.6285666685438021E-4</v>
      </c>
    </row>
    <row r="518" spans="1:8">
      <c r="A518" s="3" t="s">
        <v>6080</v>
      </c>
      <c r="B518" s="1">
        <f t="shared" si="40"/>
        <v>7</v>
      </c>
      <c r="C518" s="1">
        <f t="shared" si="41"/>
        <v>107789</v>
      </c>
      <c r="D518" s="1">
        <f t="shared" si="42"/>
        <v>60872</v>
      </c>
      <c r="F518" s="1">
        <f t="shared" si="43"/>
        <v>60860.381522598022</v>
      </c>
      <c r="H518" s="5">
        <f t="shared" si="44"/>
        <v>1.9086735119559818E-4</v>
      </c>
    </row>
    <row r="519" spans="1:8">
      <c r="A519" s="3" t="s">
        <v>6081</v>
      </c>
      <c r="B519" s="1">
        <f t="shared" si="40"/>
        <v>7</v>
      </c>
      <c r="C519" s="1">
        <f t="shared" si="41"/>
        <v>107769</v>
      </c>
      <c r="D519" s="1">
        <f t="shared" si="42"/>
        <v>62432</v>
      </c>
      <c r="F519" s="1">
        <f t="shared" si="43"/>
        <v>62423.588699567365</v>
      </c>
      <c r="H519" s="5">
        <f t="shared" si="44"/>
        <v>1.3472739032283879E-4</v>
      </c>
    </row>
    <row r="520" spans="1:8">
      <c r="A520" s="3" t="s">
        <v>6082</v>
      </c>
      <c r="B520" s="1">
        <f t="shared" si="40"/>
        <v>7</v>
      </c>
      <c r="C520" s="1">
        <f t="shared" si="41"/>
        <v>107749</v>
      </c>
      <c r="D520" s="1">
        <f t="shared" si="42"/>
        <v>63991</v>
      </c>
      <c r="F520" s="1">
        <f t="shared" si="43"/>
        <v>63987.030792300779</v>
      </c>
      <c r="H520" s="5">
        <f t="shared" si="44"/>
        <v>6.2027592930590905E-5</v>
      </c>
    </row>
    <row r="521" spans="1:8">
      <c r="A521" s="3" t="s">
        <v>6083</v>
      </c>
      <c r="B521" s="1">
        <f t="shared" si="40"/>
        <v>7</v>
      </c>
      <c r="C521" s="1">
        <f t="shared" si="41"/>
        <v>107729</v>
      </c>
      <c r="D521" s="1">
        <f t="shared" si="42"/>
        <v>65559</v>
      </c>
      <c r="F521" s="1">
        <f t="shared" si="43"/>
        <v>65550.707879716399</v>
      </c>
      <c r="H521" s="5">
        <f t="shared" si="44"/>
        <v>1.2648332469379528E-4</v>
      </c>
    </row>
    <row r="522" spans="1:8">
      <c r="A522" s="3" t="s">
        <v>6084</v>
      </c>
      <c r="B522" s="1">
        <f t="shared" si="40"/>
        <v>7</v>
      </c>
      <c r="C522" s="1">
        <f t="shared" si="41"/>
        <v>107709</v>
      </c>
      <c r="D522" s="1">
        <f t="shared" si="42"/>
        <v>67120</v>
      </c>
      <c r="F522" s="1">
        <f t="shared" si="43"/>
        <v>67114.620040766851</v>
      </c>
      <c r="H522" s="5">
        <f t="shared" si="44"/>
        <v>8.0154338992086387E-5</v>
      </c>
    </row>
    <row r="523" spans="1:8">
      <c r="A523" s="3" t="s">
        <v>6085</v>
      </c>
      <c r="B523" s="1">
        <f t="shared" si="40"/>
        <v>7</v>
      </c>
      <c r="C523" s="1">
        <f t="shared" si="41"/>
        <v>107689</v>
      </c>
      <c r="D523" s="1">
        <f t="shared" si="42"/>
        <v>68686</v>
      </c>
      <c r="F523" s="1">
        <f t="shared" si="43"/>
        <v>68678.767354458891</v>
      </c>
      <c r="H523" s="5">
        <f t="shared" si="44"/>
        <v>1.0530014182088602E-4</v>
      </c>
    </row>
    <row r="524" spans="1:8">
      <c r="A524" s="3" t="s">
        <v>6086</v>
      </c>
      <c r="B524" s="1">
        <f t="shared" si="40"/>
        <v>7</v>
      </c>
      <c r="C524" s="1">
        <f t="shared" si="41"/>
        <v>107669</v>
      </c>
      <c r="D524" s="1">
        <f t="shared" si="42"/>
        <v>70251</v>
      </c>
      <c r="F524" s="1">
        <f t="shared" si="43"/>
        <v>70243.149899828742</v>
      </c>
      <c r="H524" s="5">
        <f t="shared" si="44"/>
        <v>1.11743607511032E-4</v>
      </c>
    </row>
    <row r="525" spans="1:8">
      <c r="A525" s="3" t="s">
        <v>6087</v>
      </c>
      <c r="B525" s="1">
        <f t="shared" si="40"/>
        <v>7</v>
      </c>
      <c r="C525" s="1">
        <f t="shared" si="41"/>
        <v>107649</v>
      </c>
      <c r="D525" s="1">
        <f t="shared" si="42"/>
        <v>71826</v>
      </c>
      <c r="F525" s="1">
        <f t="shared" si="43"/>
        <v>71807.767755957015</v>
      </c>
      <c r="H525" s="5">
        <f t="shared" si="44"/>
        <v>2.5383905609368835E-4</v>
      </c>
    </row>
    <row r="526" spans="1:8">
      <c r="A526" s="3" t="s">
        <v>6088</v>
      </c>
      <c r="B526" s="1">
        <f t="shared" si="40"/>
        <v>7</v>
      </c>
      <c r="C526" s="1">
        <f t="shared" si="41"/>
        <v>107629</v>
      </c>
      <c r="D526" s="1">
        <f t="shared" si="42"/>
        <v>73391</v>
      </c>
      <c r="F526" s="1">
        <f t="shared" si="43"/>
        <v>73372.621001968568</v>
      </c>
      <c r="H526" s="5">
        <f t="shared" si="44"/>
        <v>2.5042577470578512E-4</v>
      </c>
    </row>
    <row r="527" spans="1:8">
      <c r="A527" s="3" t="s">
        <v>6089</v>
      </c>
      <c r="B527" s="1">
        <f t="shared" si="40"/>
        <v>7</v>
      </c>
      <c r="C527" s="1">
        <f t="shared" si="41"/>
        <v>107609</v>
      </c>
      <c r="D527" s="1">
        <f t="shared" si="42"/>
        <v>74957</v>
      </c>
      <c r="F527" s="1">
        <f t="shared" si="43"/>
        <v>74937.709717027625</v>
      </c>
      <c r="H527" s="5">
        <f t="shared" si="44"/>
        <v>2.5735132105574239E-4</v>
      </c>
    </row>
    <row r="528" spans="1:8">
      <c r="A528" s="3" t="s">
        <v>6090</v>
      </c>
      <c r="B528" s="1">
        <f t="shared" si="40"/>
        <v>7</v>
      </c>
      <c r="C528" s="1">
        <f t="shared" si="41"/>
        <v>107589</v>
      </c>
      <c r="D528" s="1">
        <f t="shared" si="42"/>
        <v>76523</v>
      </c>
      <c r="F528" s="1">
        <f t="shared" si="43"/>
        <v>76503.033980337816</v>
      </c>
      <c r="H528" s="5">
        <f t="shared" si="44"/>
        <v>2.6091527595865829E-4</v>
      </c>
    </row>
    <row r="529" spans="1:8">
      <c r="A529" s="3" t="s">
        <v>6091</v>
      </c>
      <c r="B529" s="1">
        <f t="shared" si="40"/>
        <v>7</v>
      </c>
      <c r="C529" s="1">
        <f t="shared" si="41"/>
        <v>107569</v>
      </c>
      <c r="D529" s="1">
        <f t="shared" si="42"/>
        <v>78088</v>
      </c>
      <c r="F529" s="1">
        <f t="shared" si="43"/>
        <v>78068.593871147037</v>
      </c>
      <c r="H529" s="5">
        <f t="shared" si="44"/>
        <v>2.4851614656493782E-4</v>
      </c>
    </row>
    <row r="530" spans="1:8">
      <c r="A530" s="3" t="s">
        <v>6092</v>
      </c>
      <c r="B530" s="1">
        <f t="shared" si="40"/>
        <v>7</v>
      </c>
      <c r="C530" s="1">
        <f t="shared" si="41"/>
        <v>107549</v>
      </c>
      <c r="D530" s="1">
        <f t="shared" si="42"/>
        <v>79663</v>
      </c>
      <c r="F530" s="1">
        <f t="shared" si="43"/>
        <v>79634.389468747453</v>
      </c>
      <c r="H530" s="5">
        <f t="shared" si="44"/>
        <v>3.5914453701902933E-4</v>
      </c>
    </row>
    <row r="531" spans="1:8">
      <c r="A531" s="3" t="s">
        <v>6093</v>
      </c>
      <c r="B531" s="1">
        <f t="shared" si="40"/>
        <v>7</v>
      </c>
      <c r="C531" s="1">
        <f t="shared" si="41"/>
        <v>107529</v>
      </c>
      <c r="D531" s="1">
        <f t="shared" si="42"/>
        <v>81228</v>
      </c>
      <c r="F531" s="1">
        <f t="shared" si="43"/>
        <v>81200.42085246084</v>
      </c>
      <c r="H531" s="5">
        <f t="shared" si="44"/>
        <v>3.3952759564632578E-4</v>
      </c>
    </row>
    <row r="532" spans="1:8">
      <c r="A532" s="3" t="s">
        <v>6094</v>
      </c>
      <c r="B532" s="1">
        <f t="shared" si="40"/>
        <v>7</v>
      </c>
      <c r="C532" s="1">
        <f t="shared" si="41"/>
        <v>107509</v>
      </c>
      <c r="D532" s="1">
        <f t="shared" si="42"/>
        <v>82794</v>
      </c>
      <c r="F532" s="1">
        <f t="shared" si="43"/>
        <v>82766.688101667969</v>
      </c>
      <c r="H532" s="5">
        <f t="shared" si="44"/>
        <v>3.2987774877443993E-4</v>
      </c>
    </row>
    <row r="533" spans="1:8">
      <c r="A533" s="3" t="s">
        <v>6095</v>
      </c>
      <c r="B533" s="1">
        <f t="shared" si="40"/>
        <v>7</v>
      </c>
      <c r="C533" s="1">
        <f t="shared" si="41"/>
        <v>107489</v>
      </c>
      <c r="D533" s="1">
        <f t="shared" si="42"/>
        <v>84360</v>
      </c>
      <c r="F533" s="1">
        <f t="shared" si="43"/>
        <v>84333.191295774217</v>
      </c>
      <c r="H533" s="5">
        <f t="shared" si="44"/>
        <v>3.177892866972855E-4</v>
      </c>
    </row>
    <row r="534" spans="1:8">
      <c r="A534" s="3" t="s">
        <v>6096</v>
      </c>
      <c r="B534" s="1">
        <f t="shared" si="40"/>
        <v>7</v>
      </c>
      <c r="C534" s="1">
        <f t="shared" si="41"/>
        <v>107469</v>
      </c>
      <c r="D534" s="1">
        <f t="shared" si="42"/>
        <v>85925</v>
      </c>
      <c r="F534" s="1">
        <f t="shared" si="43"/>
        <v>85899.93051423422</v>
      </c>
      <c r="H534" s="5">
        <f t="shared" si="44"/>
        <v>2.9176009037858565E-4</v>
      </c>
    </row>
    <row r="535" spans="1:8">
      <c r="A535" s="3" t="s">
        <v>6097</v>
      </c>
      <c r="B535" s="1">
        <f t="shared" si="40"/>
        <v>7</v>
      </c>
      <c r="C535" s="1">
        <f t="shared" si="41"/>
        <v>107449</v>
      </c>
      <c r="D535" s="1">
        <f t="shared" si="42"/>
        <v>87500</v>
      </c>
      <c r="F535" s="1">
        <f t="shared" si="43"/>
        <v>87466.905836546866</v>
      </c>
      <c r="H535" s="5">
        <f t="shared" si="44"/>
        <v>3.7821901089295614E-4</v>
      </c>
    </row>
    <row r="536" spans="1:8">
      <c r="A536" s="3" t="s">
        <v>6098</v>
      </c>
      <c r="B536" s="1">
        <f t="shared" si="40"/>
        <v>7</v>
      </c>
      <c r="C536" s="1">
        <f t="shared" si="41"/>
        <v>107429</v>
      </c>
      <c r="D536" s="1">
        <f t="shared" si="42"/>
        <v>89065</v>
      </c>
      <c r="F536" s="1">
        <f t="shared" si="43"/>
        <v>89034.117342250451</v>
      </c>
      <c r="H536" s="5">
        <f t="shared" si="44"/>
        <v>3.4674291528152758E-4</v>
      </c>
    </row>
    <row r="537" spans="1:8">
      <c r="A537" s="3" t="s">
        <v>6099</v>
      </c>
      <c r="B537" s="1">
        <f t="shared" si="40"/>
        <v>7</v>
      </c>
      <c r="C537" s="1">
        <f t="shared" si="41"/>
        <v>107409</v>
      </c>
      <c r="D537" s="1">
        <f t="shared" si="42"/>
        <v>90631</v>
      </c>
      <c r="F537" s="1">
        <f t="shared" si="43"/>
        <v>90601.565110922616</v>
      </c>
      <c r="H537" s="5">
        <f t="shared" si="44"/>
        <v>3.2477727353095033E-4</v>
      </c>
    </row>
    <row r="538" spans="1:8">
      <c r="A538" s="3" t="s">
        <v>6100</v>
      </c>
      <c r="B538" s="1">
        <f t="shared" si="40"/>
        <v>7</v>
      </c>
      <c r="C538" s="1">
        <f t="shared" si="41"/>
        <v>107389</v>
      </c>
      <c r="D538" s="1">
        <f t="shared" si="42"/>
        <v>92197</v>
      </c>
      <c r="F538" s="1">
        <f t="shared" si="43"/>
        <v>92169.249222180399</v>
      </c>
      <c r="H538" s="5">
        <f t="shared" si="44"/>
        <v>3.0099436879292552E-4</v>
      </c>
    </row>
    <row r="539" spans="1:8">
      <c r="A539" s="3" t="s">
        <v>6101</v>
      </c>
      <c r="B539" s="1">
        <f t="shared" si="40"/>
        <v>7</v>
      </c>
      <c r="C539" s="1">
        <f t="shared" si="41"/>
        <v>107369</v>
      </c>
      <c r="D539" s="1">
        <f t="shared" si="42"/>
        <v>93763</v>
      </c>
      <c r="F539" s="1">
        <f t="shared" si="43"/>
        <v>93737.169755690018</v>
      </c>
      <c r="H539" s="5">
        <f t="shared" si="44"/>
        <v>2.754844054689156E-4</v>
      </c>
    </row>
    <row r="540" spans="1:8">
      <c r="A540" s="3" t="s">
        <v>6102</v>
      </c>
      <c r="B540" s="1">
        <f t="shared" si="40"/>
        <v>7</v>
      </c>
      <c r="C540" s="1">
        <f t="shared" si="41"/>
        <v>107349</v>
      </c>
      <c r="D540" s="1">
        <f t="shared" si="42"/>
        <v>95337</v>
      </c>
      <c r="F540" s="1">
        <f t="shared" si="43"/>
        <v>95305.326791152198</v>
      </c>
      <c r="H540" s="5">
        <f t="shared" si="44"/>
        <v>3.3222367861168294E-4</v>
      </c>
    </row>
    <row r="541" spans="1:8">
      <c r="A541" s="3" t="s">
        <v>6103</v>
      </c>
      <c r="B541" s="1">
        <f t="shared" si="40"/>
        <v>7</v>
      </c>
      <c r="C541" s="1">
        <f t="shared" si="41"/>
        <v>107329</v>
      </c>
      <c r="D541" s="1">
        <f t="shared" si="42"/>
        <v>96902</v>
      </c>
      <c r="F541" s="1">
        <f t="shared" si="43"/>
        <v>96873.720408316818</v>
      </c>
      <c r="H541" s="5">
        <f t="shared" si="44"/>
        <v>2.9183702795795684E-4</v>
      </c>
    </row>
    <row r="542" spans="1:8">
      <c r="A542" s="3" t="s">
        <v>6104</v>
      </c>
      <c r="B542" s="1">
        <f t="shared" si="40"/>
        <v>7</v>
      </c>
      <c r="C542" s="1">
        <f t="shared" si="41"/>
        <v>107309</v>
      </c>
      <c r="D542" s="1">
        <f t="shared" si="42"/>
        <v>98468</v>
      </c>
      <c r="F542" s="1">
        <f t="shared" si="43"/>
        <v>98442.350686968261</v>
      </c>
      <c r="H542" s="5">
        <f t="shared" si="44"/>
        <v>2.6048374123308527E-4</v>
      </c>
    </row>
    <row r="543" spans="1:8">
      <c r="A543" s="3" t="s">
        <v>6105</v>
      </c>
      <c r="B543" s="1">
        <f t="shared" si="40"/>
        <v>7</v>
      </c>
      <c r="C543" s="1">
        <f t="shared" si="41"/>
        <v>107289</v>
      </c>
      <c r="D543" s="1">
        <f t="shared" si="42"/>
        <v>100034</v>
      </c>
      <c r="F543" s="1">
        <f t="shared" si="43"/>
        <v>100011.21770694008</v>
      </c>
      <c r="H543" s="5">
        <f t="shared" si="44"/>
        <v>2.2774549713018932E-4</v>
      </c>
    </row>
    <row r="544" spans="1:8">
      <c r="A544" s="3" t="s">
        <v>6106</v>
      </c>
      <c r="B544" s="1">
        <f t="shared" si="40"/>
        <v>7</v>
      </c>
      <c r="C544" s="1">
        <f t="shared" si="41"/>
        <v>107269</v>
      </c>
      <c r="D544" s="1">
        <f t="shared" si="42"/>
        <v>101608</v>
      </c>
      <c r="F544" s="1">
        <f t="shared" si="43"/>
        <v>101580.32154810031</v>
      </c>
      <c r="H544" s="5">
        <f t="shared" si="44"/>
        <v>2.7240425851986536E-4</v>
      </c>
    </row>
    <row r="545" spans="1:8">
      <c r="A545" s="3" t="s">
        <v>6107</v>
      </c>
      <c r="B545" s="1">
        <f t="shared" si="40"/>
        <v>7</v>
      </c>
      <c r="C545" s="1">
        <f t="shared" si="41"/>
        <v>107249</v>
      </c>
      <c r="D545" s="1">
        <f t="shared" si="42"/>
        <v>103174</v>
      </c>
      <c r="F545" s="1">
        <f t="shared" si="43"/>
        <v>103149.66229035635</v>
      </c>
      <c r="H545" s="5">
        <f t="shared" si="44"/>
        <v>2.3588994944118879E-4</v>
      </c>
    </row>
    <row r="546" spans="1:8">
      <c r="A546" s="3" t="s">
        <v>6108</v>
      </c>
      <c r="B546" s="1">
        <f t="shared" si="40"/>
        <v>7</v>
      </c>
      <c r="C546" s="1">
        <f t="shared" si="41"/>
        <v>107229</v>
      </c>
      <c r="D546" s="1">
        <f t="shared" si="42"/>
        <v>104739</v>
      </c>
      <c r="F546" s="1">
        <f t="shared" si="43"/>
        <v>104719.24001367469</v>
      </c>
      <c r="H546" s="5">
        <f t="shared" si="44"/>
        <v>1.8865929907019009E-4</v>
      </c>
    </row>
    <row r="547" spans="1:8">
      <c r="A547" s="3" t="s">
        <v>6109</v>
      </c>
      <c r="B547" s="1">
        <f t="shared" si="40"/>
        <v>7</v>
      </c>
      <c r="C547" s="1">
        <f t="shared" si="41"/>
        <v>107209</v>
      </c>
      <c r="D547" s="1">
        <f t="shared" si="42"/>
        <v>106305</v>
      </c>
      <c r="F547" s="1">
        <f t="shared" si="43"/>
        <v>106289.05479804144</v>
      </c>
      <c r="H547" s="5">
        <f t="shared" si="44"/>
        <v>1.4999484463156724E-4</v>
      </c>
    </row>
    <row r="548" spans="1:8">
      <c r="A548" s="3" t="s">
        <v>6110</v>
      </c>
      <c r="B548" s="1">
        <f t="shared" si="40"/>
        <v>7</v>
      </c>
      <c r="C548" s="1">
        <f t="shared" si="41"/>
        <v>107189</v>
      </c>
      <c r="D548" s="1">
        <f t="shared" si="42"/>
        <v>107871</v>
      </c>
      <c r="F548" s="1">
        <f t="shared" si="43"/>
        <v>107859.10672350184</v>
      </c>
      <c r="H548" s="5">
        <f t="shared" si="44"/>
        <v>1.1025462356108899E-4</v>
      </c>
    </row>
    <row r="549" spans="1:8">
      <c r="A549" s="3" t="s">
        <v>6111</v>
      </c>
      <c r="B549" s="1">
        <f t="shared" si="40"/>
        <v>7</v>
      </c>
      <c r="C549" s="1">
        <f t="shared" si="41"/>
        <v>107169</v>
      </c>
      <c r="D549" s="1">
        <f t="shared" si="42"/>
        <v>109445</v>
      </c>
      <c r="F549" s="1">
        <f t="shared" si="43"/>
        <v>109429.3958701306</v>
      </c>
      <c r="H549" s="5">
        <f t="shared" si="44"/>
        <v>1.425750821819503E-4</v>
      </c>
    </row>
    <row r="550" spans="1:8">
      <c r="A550" s="3" t="s">
        <v>6112</v>
      </c>
      <c r="B550" s="1">
        <f t="shared" si="40"/>
        <v>7</v>
      </c>
      <c r="C550" s="1">
        <f t="shared" si="41"/>
        <v>107149</v>
      </c>
      <c r="D550" s="1">
        <f t="shared" si="42"/>
        <v>111011</v>
      </c>
      <c r="F550" s="1">
        <f t="shared" si="43"/>
        <v>110999.92231805658</v>
      </c>
      <c r="H550" s="5">
        <f t="shared" si="44"/>
        <v>9.9789047422552514E-5</v>
      </c>
    </row>
    <row r="551" spans="1:8">
      <c r="A551" s="3" t="s">
        <v>6113</v>
      </c>
      <c r="B551" s="1">
        <f t="shared" si="40"/>
        <v>7</v>
      </c>
      <c r="C551" s="1">
        <f t="shared" si="41"/>
        <v>107129</v>
      </c>
      <c r="D551" s="1">
        <f t="shared" si="42"/>
        <v>112576</v>
      </c>
      <c r="F551" s="1">
        <f t="shared" si="43"/>
        <v>112570.68614743822</v>
      </c>
      <c r="H551" s="5">
        <f t="shared" si="44"/>
        <v>4.7202357179001551E-5</v>
      </c>
    </row>
    <row r="552" spans="1:8">
      <c r="A552" s="3" t="s">
        <v>6114</v>
      </c>
      <c r="B552" s="1">
        <f t="shared" si="40"/>
        <v>7</v>
      </c>
      <c r="C552" s="1">
        <f t="shared" si="41"/>
        <v>107109</v>
      </c>
      <c r="D552" s="1">
        <f t="shared" si="42"/>
        <v>114145</v>
      </c>
      <c r="F552" s="1">
        <f t="shared" si="43"/>
        <v>114141.68743848804</v>
      </c>
      <c r="H552" s="5">
        <f t="shared" si="44"/>
        <v>2.9020644898719211E-5</v>
      </c>
    </row>
    <row r="553" spans="1:8">
      <c r="A553" s="3" t="s">
        <v>6115</v>
      </c>
      <c r="B553" s="1">
        <f t="shared" si="40"/>
        <v>7</v>
      </c>
      <c r="C553" s="1">
        <f t="shared" si="41"/>
        <v>107089</v>
      </c>
      <c r="D553" s="1">
        <f t="shared" si="42"/>
        <v>115718</v>
      </c>
      <c r="F553" s="1">
        <f t="shared" si="43"/>
        <v>115712.92627145303</v>
      </c>
      <c r="H553" s="5">
        <f t="shared" si="44"/>
        <v>4.3845629435056496E-5</v>
      </c>
    </row>
    <row r="554" spans="1:8">
      <c r="A554" s="3" t="s">
        <v>6116</v>
      </c>
      <c r="B554" s="1">
        <f t="shared" si="40"/>
        <v>7</v>
      </c>
      <c r="C554" s="1">
        <f t="shared" si="41"/>
        <v>107069</v>
      </c>
      <c r="D554" s="1">
        <f t="shared" si="42"/>
        <v>117300</v>
      </c>
      <c r="F554" s="1">
        <f t="shared" si="43"/>
        <v>117284.40272661956</v>
      </c>
      <c r="H554" s="5">
        <f t="shared" si="44"/>
        <v>1.3296908252717306E-4</v>
      </c>
    </row>
    <row r="555" spans="1:8">
      <c r="A555" s="3" t="s">
        <v>6117</v>
      </c>
      <c r="B555" s="1">
        <f t="shared" si="40"/>
        <v>7</v>
      </c>
      <c r="C555" s="1">
        <f t="shared" si="41"/>
        <v>107049</v>
      </c>
      <c r="D555" s="1">
        <f t="shared" si="42"/>
        <v>118874</v>
      </c>
      <c r="F555" s="1">
        <f t="shared" si="43"/>
        <v>118856.11688432813</v>
      </c>
      <c r="H555" s="5">
        <f t="shared" si="44"/>
        <v>1.50437569795465E-4</v>
      </c>
    </row>
    <row r="556" spans="1:8">
      <c r="A556" s="3" t="s">
        <v>6118</v>
      </c>
      <c r="B556" s="1">
        <f t="shared" si="40"/>
        <v>7</v>
      </c>
      <c r="C556" s="1">
        <f t="shared" si="41"/>
        <v>107029</v>
      </c>
      <c r="D556" s="1">
        <f t="shared" si="42"/>
        <v>120447</v>
      </c>
      <c r="F556" s="1">
        <f t="shared" si="43"/>
        <v>120428.06882494879</v>
      </c>
      <c r="H556" s="5">
        <f t="shared" si="44"/>
        <v>1.5717431775978945E-4</v>
      </c>
    </row>
    <row r="557" spans="1:8">
      <c r="A557" s="3" t="s">
        <v>6119</v>
      </c>
      <c r="B557" s="1">
        <f t="shared" si="40"/>
        <v>7</v>
      </c>
      <c r="C557" s="1">
        <f t="shared" si="41"/>
        <v>107009</v>
      </c>
      <c r="D557" s="1">
        <f t="shared" si="42"/>
        <v>122021</v>
      </c>
      <c r="F557" s="1">
        <f t="shared" si="43"/>
        <v>122000.25862890076</v>
      </c>
      <c r="H557" s="5">
        <f t="shared" si="44"/>
        <v>1.6998197932520219E-4</v>
      </c>
    </row>
    <row r="558" spans="1:8">
      <c r="A558" s="3" t="s">
        <v>6120</v>
      </c>
      <c r="B558" s="1">
        <f t="shared" si="40"/>
        <v>7</v>
      </c>
      <c r="C558" s="1">
        <f t="shared" si="41"/>
        <v>106989</v>
      </c>
      <c r="D558" s="1">
        <f t="shared" si="42"/>
        <v>123603</v>
      </c>
      <c r="F558" s="1">
        <f t="shared" si="43"/>
        <v>123572.6863766427</v>
      </c>
      <c r="H558" s="5">
        <f t="shared" si="44"/>
        <v>2.4524989973788886E-4</v>
      </c>
    </row>
    <row r="559" spans="1:8">
      <c r="A559" s="3" t="s">
        <v>6121</v>
      </c>
      <c r="B559" s="1">
        <f t="shared" si="40"/>
        <v>7</v>
      </c>
      <c r="C559" s="1">
        <f t="shared" si="41"/>
        <v>106969</v>
      </c>
      <c r="D559" s="1">
        <f t="shared" si="42"/>
        <v>125177</v>
      </c>
      <c r="F559" s="1">
        <f t="shared" si="43"/>
        <v>125145.35214867257</v>
      </c>
      <c r="H559" s="5">
        <f t="shared" si="44"/>
        <v>2.528248106875399E-4</v>
      </c>
    </row>
    <row r="560" spans="1:8">
      <c r="A560" s="3" t="s">
        <v>6122</v>
      </c>
      <c r="B560" s="1">
        <f t="shared" si="40"/>
        <v>7</v>
      </c>
      <c r="C560" s="1">
        <f t="shared" si="41"/>
        <v>106949</v>
      </c>
      <c r="D560" s="1">
        <f t="shared" si="42"/>
        <v>126750</v>
      </c>
      <c r="F560" s="1">
        <f t="shared" si="43"/>
        <v>126718.25602554252</v>
      </c>
      <c r="H560" s="5">
        <f t="shared" si="44"/>
        <v>2.5044555784994367E-4</v>
      </c>
    </row>
    <row r="561" spans="1:8">
      <c r="A561" s="3" t="s">
        <v>6123</v>
      </c>
      <c r="B561" s="1">
        <f t="shared" si="40"/>
        <v>7</v>
      </c>
      <c r="C561" s="1">
        <f t="shared" si="41"/>
        <v>106929</v>
      </c>
      <c r="D561" s="1">
        <f t="shared" si="42"/>
        <v>128324</v>
      </c>
      <c r="F561" s="1">
        <f t="shared" si="43"/>
        <v>128291.39808783421</v>
      </c>
      <c r="H561" s="5">
        <f t="shared" si="44"/>
        <v>2.5405935106284275E-4</v>
      </c>
    </row>
    <row r="562" spans="1:8">
      <c r="A562" s="3" t="s">
        <v>6124</v>
      </c>
      <c r="B562" s="1">
        <f t="shared" si="40"/>
        <v>7</v>
      </c>
      <c r="C562" s="1">
        <f t="shared" si="41"/>
        <v>106909</v>
      </c>
      <c r="D562" s="1">
        <f t="shared" si="42"/>
        <v>129897</v>
      </c>
      <c r="F562" s="1">
        <f t="shared" si="43"/>
        <v>129864.77841617849</v>
      </c>
      <c r="H562" s="5">
        <f t="shared" si="44"/>
        <v>2.4805487287239269E-4</v>
      </c>
    </row>
    <row r="563" spans="1:8">
      <c r="A563" s="3" t="s">
        <v>6125</v>
      </c>
      <c r="B563" s="1">
        <f t="shared" si="40"/>
        <v>7</v>
      </c>
      <c r="C563" s="1">
        <f t="shared" si="41"/>
        <v>106889</v>
      </c>
      <c r="D563" s="1">
        <f t="shared" si="42"/>
        <v>131479</v>
      </c>
      <c r="F563" s="1">
        <f t="shared" si="43"/>
        <v>131438.39709124566</v>
      </c>
      <c r="H563" s="5">
        <f t="shared" si="44"/>
        <v>3.0881668368593415E-4</v>
      </c>
    </row>
    <row r="564" spans="1:8">
      <c r="A564" s="3" t="s">
        <v>6126</v>
      </c>
      <c r="B564" s="1">
        <f t="shared" si="40"/>
        <v>7</v>
      </c>
      <c r="C564" s="1">
        <f t="shared" si="41"/>
        <v>106869</v>
      </c>
      <c r="D564" s="1">
        <f t="shared" si="42"/>
        <v>133053</v>
      </c>
      <c r="F564" s="1">
        <f t="shared" si="43"/>
        <v>133012.25419375027</v>
      </c>
      <c r="H564" s="5">
        <f t="shared" si="44"/>
        <v>3.0623741102967753E-4</v>
      </c>
    </row>
    <row r="565" spans="1:8">
      <c r="A565" s="3" t="s">
        <v>6127</v>
      </c>
      <c r="B565" s="1">
        <f t="shared" si="40"/>
        <v>7</v>
      </c>
      <c r="C565" s="1">
        <f t="shared" si="41"/>
        <v>106849</v>
      </c>
      <c r="D565" s="1">
        <f t="shared" si="42"/>
        <v>134627</v>
      </c>
      <c r="F565" s="1">
        <f t="shared" si="43"/>
        <v>134586.34980444616</v>
      </c>
      <c r="H565" s="5">
        <f t="shared" si="44"/>
        <v>3.0194682755940933E-4</v>
      </c>
    </row>
    <row r="566" spans="1:8">
      <c r="A566" s="3" t="s">
        <v>6128</v>
      </c>
      <c r="B566" s="1">
        <f t="shared" si="40"/>
        <v>7</v>
      </c>
      <c r="C566" s="1">
        <f t="shared" si="41"/>
        <v>106829</v>
      </c>
      <c r="D566" s="1">
        <f t="shared" si="42"/>
        <v>136200</v>
      </c>
      <c r="F566" s="1">
        <f t="shared" si="43"/>
        <v>136160.68400413165</v>
      </c>
      <c r="H566" s="5">
        <f t="shared" si="44"/>
        <v>2.8866369947396208E-4</v>
      </c>
    </row>
    <row r="567" spans="1:8">
      <c r="A567" s="3" t="s">
        <v>6129</v>
      </c>
      <c r="B567" s="1">
        <f t="shared" si="40"/>
        <v>7</v>
      </c>
      <c r="C567" s="1">
        <f t="shared" si="41"/>
        <v>106809</v>
      </c>
      <c r="D567" s="1">
        <f t="shared" si="42"/>
        <v>137774</v>
      </c>
      <c r="F567" s="1">
        <f t="shared" si="43"/>
        <v>137735.25687365406</v>
      </c>
      <c r="H567" s="5">
        <f t="shared" si="44"/>
        <v>2.8120782111242974E-4</v>
      </c>
    </row>
    <row r="568" spans="1:8">
      <c r="A568" s="3" t="s">
        <v>6130</v>
      </c>
      <c r="B568" s="1">
        <f t="shared" si="40"/>
        <v>7</v>
      </c>
      <c r="C568" s="1">
        <f t="shared" si="41"/>
        <v>106789</v>
      </c>
      <c r="D568" s="1">
        <f t="shared" si="42"/>
        <v>139356</v>
      </c>
      <c r="F568" s="1">
        <f t="shared" si="43"/>
        <v>139310.06849388551</v>
      </c>
      <c r="H568" s="5">
        <f t="shared" si="44"/>
        <v>3.2959833889095557E-4</v>
      </c>
    </row>
    <row r="569" spans="1:8">
      <c r="A569" s="3" t="s">
        <v>6131</v>
      </c>
      <c r="B569" s="1">
        <f t="shared" si="40"/>
        <v>7</v>
      </c>
      <c r="C569" s="1">
        <f t="shared" si="41"/>
        <v>106769</v>
      </c>
      <c r="D569" s="1">
        <f t="shared" si="42"/>
        <v>140929</v>
      </c>
      <c r="F569" s="1">
        <f t="shared" si="43"/>
        <v>140885.11894576202</v>
      </c>
      <c r="H569" s="5">
        <f t="shared" si="44"/>
        <v>3.1136993974256326E-4</v>
      </c>
    </row>
    <row r="570" spans="1:8">
      <c r="A570" s="3" t="s">
        <v>6132</v>
      </c>
      <c r="B570" s="1">
        <f t="shared" si="40"/>
        <v>7</v>
      </c>
      <c r="C570" s="1">
        <f t="shared" si="41"/>
        <v>106749</v>
      </c>
      <c r="D570" s="1">
        <f t="shared" si="42"/>
        <v>142503</v>
      </c>
      <c r="F570" s="1">
        <f t="shared" si="43"/>
        <v>142460.4083102491</v>
      </c>
      <c r="H570" s="5">
        <f t="shared" si="44"/>
        <v>2.9888275861491632E-4</v>
      </c>
    </row>
    <row r="571" spans="1:8">
      <c r="A571" s="3" t="s">
        <v>6133</v>
      </c>
      <c r="B571" s="1">
        <f t="shared" si="40"/>
        <v>7</v>
      </c>
      <c r="C571" s="1">
        <f t="shared" si="41"/>
        <v>106729</v>
      </c>
      <c r="D571" s="1">
        <f t="shared" si="42"/>
        <v>144076</v>
      </c>
      <c r="F571" s="1">
        <f t="shared" si="43"/>
        <v>144035.93666836154</v>
      </c>
      <c r="H571" s="5">
        <f t="shared" si="44"/>
        <v>2.7807082122256895E-4</v>
      </c>
    </row>
    <row r="572" spans="1:8">
      <c r="A572" s="3" t="s">
        <v>6134</v>
      </c>
      <c r="B572" s="1">
        <f t="shared" si="40"/>
        <v>7</v>
      </c>
      <c r="C572" s="1">
        <f t="shared" si="41"/>
        <v>106709</v>
      </c>
      <c r="D572" s="1">
        <f t="shared" si="42"/>
        <v>145659</v>
      </c>
      <c r="F572" s="1">
        <f t="shared" si="43"/>
        <v>145611.70410114361</v>
      </c>
      <c r="H572" s="5">
        <f t="shared" si="44"/>
        <v>3.2470289413212664E-4</v>
      </c>
    </row>
    <row r="573" spans="1:8">
      <c r="A573" s="3" t="s">
        <v>6135</v>
      </c>
      <c r="B573" s="1">
        <f t="shared" si="40"/>
        <v>7</v>
      </c>
      <c r="C573" s="1">
        <f t="shared" si="41"/>
        <v>106689</v>
      </c>
      <c r="D573" s="1">
        <f t="shared" si="42"/>
        <v>147232</v>
      </c>
      <c r="F573" s="1">
        <f t="shared" si="43"/>
        <v>147187.71068970358</v>
      </c>
      <c r="H573" s="5">
        <f t="shared" si="44"/>
        <v>3.0081307254139963E-4</v>
      </c>
    </row>
    <row r="574" spans="1:8">
      <c r="A574" s="3" t="s">
        <v>6136</v>
      </c>
      <c r="B574" s="1">
        <f t="shared" si="40"/>
        <v>7</v>
      </c>
      <c r="C574" s="1">
        <f t="shared" si="41"/>
        <v>106669</v>
      </c>
      <c r="D574" s="1">
        <f t="shared" si="42"/>
        <v>148806</v>
      </c>
      <c r="F574" s="1">
        <f t="shared" si="43"/>
        <v>148763.95651517436</v>
      </c>
      <c r="H574" s="5">
        <f t="shared" si="44"/>
        <v>2.8253890854966143E-4</v>
      </c>
    </row>
    <row r="575" spans="1:8">
      <c r="A575" s="3" t="s">
        <v>6137</v>
      </c>
      <c r="B575" s="1">
        <f t="shared" si="40"/>
        <v>7</v>
      </c>
      <c r="C575" s="1">
        <f t="shared" si="41"/>
        <v>106649</v>
      </c>
      <c r="D575" s="1">
        <f t="shared" si="42"/>
        <v>150379</v>
      </c>
      <c r="F575" s="1">
        <f t="shared" si="43"/>
        <v>150340.44165873807</v>
      </c>
      <c r="H575" s="5">
        <f t="shared" si="44"/>
        <v>2.5640775149409666E-4</v>
      </c>
    </row>
    <row r="576" spans="1:8">
      <c r="A576" s="3" t="s">
        <v>6138</v>
      </c>
      <c r="B576" s="1">
        <f t="shared" si="40"/>
        <v>7</v>
      </c>
      <c r="C576" s="1">
        <f t="shared" si="41"/>
        <v>106629</v>
      </c>
      <c r="D576" s="1">
        <f t="shared" si="42"/>
        <v>151953</v>
      </c>
      <c r="F576" s="1">
        <f t="shared" si="43"/>
        <v>151917.16620162103</v>
      </c>
      <c r="H576" s="5">
        <f t="shared" si="44"/>
        <v>2.3582159206444041E-4</v>
      </c>
    </row>
    <row r="577" spans="1:8">
      <c r="A577" s="3" t="s">
        <v>6139</v>
      </c>
      <c r="B577" s="1">
        <f t="shared" si="40"/>
        <v>7</v>
      </c>
      <c r="C577" s="1">
        <f t="shared" si="41"/>
        <v>106609</v>
      </c>
      <c r="D577" s="1">
        <f t="shared" si="42"/>
        <v>153535</v>
      </c>
      <c r="F577" s="1">
        <f t="shared" si="43"/>
        <v>153494.13022508906</v>
      </c>
      <c r="H577" s="5">
        <f t="shared" si="44"/>
        <v>2.6619191005921444E-4</v>
      </c>
    </row>
    <row r="578" spans="1:8">
      <c r="A578" s="3" t="s">
        <v>6140</v>
      </c>
      <c r="B578" s="1">
        <f t="shared" si="40"/>
        <v>7</v>
      </c>
      <c r="C578" s="1">
        <f t="shared" si="41"/>
        <v>106589</v>
      </c>
      <c r="D578" s="1">
        <f t="shared" si="42"/>
        <v>155109</v>
      </c>
      <c r="F578" s="1">
        <f t="shared" si="43"/>
        <v>155071.33381045717</v>
      </c>
      <c r="H578" s="5">
        <f t="shared" si="44"/>
        <v>2.4283690529128569E-4</v>
      </c>
    </row>
    <row r="579" spans="1:8">
      <c r="A579" s="3" t="s">
        <v>6141</v>
      </c>
      <c r="B579" s="1">
        <f t="shared" si="40"/>
        <v>7</v>
      </c>
      <c r="C579" s="1">
        <f t="shared" si="41"/>
        <v>106569</v>
      </c>
      <c r="D579" s="1">
        <f t="shared" si="42"/>
        <v>156682</v>
      </c>
      <c r="F579" s="1">
        <f t="shared" si="43"/>
        <v>156648.77703907966</v>
      </c>
      <c r="H579" s="5">
        <f t="shared" si="44"/>
        <v>2.120406997634382E-4</v>
      </c>
    </row>
    <row r="580" spans="1:8">
      <c r="A580" s="3" t="s">
        <v>6142</v>
      </c>
      <c r="B580" s="1">
        <f t="shared" ref="B580:B643" si="45">IF(ISERROR(SEARCH(" ",A580)), 0, SEARCH(" ",A580))</f>
        <v>7</v>
      </c>
      <c r="C580" s="1">
        <f t="shared" ref="C580:C643" si="46">IF(0=B580,-1,LEFT(A580,B580-1)+0)</f>
        <v>106549</v>
      </c>
      <c r="D580" s="1">
        <f t="shared" ref="D580:D643" si="47">IF(B580=0,-1,RIGHT(A580,LEN(A580)-B580)+0)</f>
        <v>158256</v>
      </c>
      <c r="F580" s="1">
        <f t="shared" ref="F580:F643" si="48">IF(C580&lt;0,443300000,44330*(1-POWER(C580/$A$1,1/5.255))*1000)</f>
        <v>158226.45999234539</v>
      </c>
      <c r="H580" s="5">
        <f t="shared" ref="H580:H643" si="49">IF(D580&gt;0,ABS((F580-D580)/D580),0)</f>
        <v>1.8665963789433953E-4</v>
      </c>
    </row>
    <row r="581" spans="1:8">
      <c r="A581" s="3" t="s">
        <v>6143</v>
      </c>
      <c r="B581" s="1">
        <f t="shared" si="45"/>
        <v>7</v>
      </c>
      <c r="C581" s="1">
        <f t="shared" si="46"/>
        <v>106529</v>
      </c>
      <c r="D581" s="1">
        <f t="shared" si="47"/>
        <v>159829</v>
      </c>
      <c r="F581" s="1">
        <f t="shared" si="48"/>
        <v>159804.38275169724</v>
      </c>
      <c r="H581" s="5">
        <f t="shared" si="49"/>
        <v>1.5402241334652763E-4</v>
      </c>
    </row>
    <row r="582" spans="1:8">
      <c r="A582" s="3" t="s">
        <v>6144</v>
      </c>
      <c r="B582" s="1">
        <f t="shared" si="45"/>
        <v>7</v>
      </c>
      <c r="C582" s="1">
        <f t="shared" si="46"/>
        <v>106509</v>
      </c>
      <c r="D582" s="1">
        <f t="shared" si="47"/>
        <v>161411</v>
      </c>
      <c r="F582" s="1">
        <f t="shared" si="48"/>
        <v>161382.54539862252</v>
      </c>
      <c r="H582" s="5">
        <f t="shared" si="49"/>
        <v>1.7628663088315911E-4</v>
      </c>
    </row>
    <row r="583" spans="1:8">
      <c r="A583" s="3" t="s">
        <v>6145</v>
      </c>
      <c r="B583" s="1">
        <f t="shared" si="45"/>
        <v>7</v>
      </c>
      <c r="C583" s="1">
        <f t="shared" si="46"/>
        <v>106489</v>
      </c>
      <c r="D583" s="1">
        <f t="shared" si="47"/>
        <v>162985</v>
      </c>
      <c r="F583" s="1">
        <f t="shared" si="48"/>
        <v>162960.94801463792</v>
      </c>
      <c r="H583" s="5">
        <f t="shared" si="49"/>
        <v>1.4757177262986773E-4</v>
      </c>
    </row>
    <row r="584" spans="1:8">
      <c r="A584" s="3" t="s">
        <v>6146</v>
      </c>
      <c r="B584" s="1">
        <f t="shared" si="45"/>
        <v>7</v>
      </c>
      <c r="C584" s="1">
        <f t="shared" si="46"/>
        <v>106469</v>
      </c>
      <c r="D584" s="1">
        <f t="shared" si="47"/>
        <v>164558</v>
      </c>
      <c r="F584" s="1">
        <f t="shared" si="48"/>
        <v>164539.59068131936</v>
      </c>
      <c r="H584" s="5">
        <f t="shared" si="49"/>
        <v>1.1187130787103741E-4</v>
      </c>
    </row>
    <row r="585" spans="1:8">
      <c r="A585" s="3" t="s">
        <v>6147</v>
      </c>
      <c r="B585" s="1">
        <f t="shared" si="45"/>
        <v>7</v>
      </c>
      <c r="C585" s="1">
        <f t="shared" si="46"/>
        <v>106449</v>
      </c>
      <c r="D585" s="1">
        <f t="shared" si="47"/>
        <v>166132</v>
      </c>
      <c r="F585" s="1">
        <f t="shared" si="48"/>
        <v>166118.47348027214</v>
      </c>
      <c r="H585" s="5">
        <f t="shared" si="49"/>
        <v>8.1420314736860262E-5</v>
      </c>
    </row>
    <row r="586" spans="1:8">
      <c r="A586" s="3" t="s">
        <v>6148</v>
      </c>
      <c r="B586" s="1">
        <f t="shared" si="45"/>
        <v>7</v>
      </c>
      <c r="C586" s="1">
        <f t="shared" si="46"/>
        <v>106429</v>
      </c>
      <c r="D586" s="1">
        <f t="shared" si="47"/>
        <v>167706</v>
      </c>
      <c r="F586" s="1">
        <f t="shared" si="48"/>
        <v>167697.59649315581</v>
      </c>
      <c r="H586" s="5">
        <f t="shared" si="49"/>
        <v>5.0108564059652524E-5</v>
      </c>
    </row>
    <row r="587" spans="1:8">
      <c r="A587" s="3" t="s">
        <v>6149</v>
      </c>
      <c r="B587" s="1">
        <f t="shared" si="45"/>
        <v>7</v>
      </c>
      <c r="C587" s="1">
        <f t="shared" si="46"/>
        <v>106409</v>
      </c>
      <c r="D587" s="1">
        <f t="shared" si="47"/>
        <v>169288</v>
      </c>
      <c r="F587" s="1">
        <f t="shared" si="48"/>
        <v>169276.95980166423</v>
      </c>
      <c r="H587" s="5">
        <f t="shared" si="49"/>
        <v>6.521548093056396E-5</v>
      </c>
    </row>
    <row r="588" spans="1:8">
      <c r="A588" s="3" t="s">
        <v>6150</v>
      </c>
      <c r="B588" s="1">
        <f t="shared" si="45"/>
        <v>7</v>
      </c>
      <c r="C588" s="1">
        <f t="shared" si="46"/>
        <v>106389</v>
      </c>
      <c r="D588" s="1">
        <f t="shared" si="47"/>
        <v>170861</v>
      </c>
      <c r="F588" s="1">
        <f t="shared" si="48"/>
        <v>170856.56348754064</v>
      </c>
      <c r="H588" s="5">
        <f t="shared" si="49"/>
        <v>2.5965623865952608E-5</v>
      </c>
    </row>
    <row r="589" spans="1:8">
      <c r="A589" s="3" t="s">
        <v>6151</v>
      </c>
      <c r="B589" s="1">
        <f t="shared" si="45"/>
        <v>7</v>
      </c>
      <c r="C589" s="1">
        <f t="shared" si="46"/>
        <v>106369</v>
      </c>
      <c r="D589" s="1">
        <f t="shared" si="47"/>
        <v>172444</v>
      </c>
      <c r="F589" s="1">
        <f t="shared" si="48"/>
        <v>172436.40763256754</v>
      </c>
      <c r="H589" s="5">
        <f t="shared" si="49"/>
        <v>4.4028017399611231E-5</v>
      </c>
    </row>
    <row r="590" spans="1:8">
      <c r="A590" s="3" t="s">
        <v>6152</v>
      </c>
      <c r="B590" s="1">
        <f t="shared" si="45"/>
        <v>7</v>
      </c>
      <c r="C590" s="1">
        <f t="shared" si="46"/>
        <v>106349</v>
      </c>
      <c r="D590" s="1">
        <f t="shared" si="47"/>
        <v>174027</v>
      </c>
      <c r="F590" s="1">
        <f t="shared" si="48"/>
        <v>174016.49231857178</v>
      </c>
      <c r="H590" s="5">
        <f t="shared" si="49"/>
        <v>6.037960447644323E-5</v>
      </c>
    </row>
    <row r="591" spans="1:8">
      <c r="A591" s="3" t="s">
        <v>6153</v>
      </c>
      <c r="B591" s="1">
        <f t="shared" si="45"/>
        <v>7</v>
      </c>
      <c r="C591" s="1">
        <f t="shared" si="46"/>
        <v>106329</v>
      </c>
      <c r="D591" s="1">
        <f t="shared" si="47"/>
        <v>175618</v>
      </c>
      <c r="F591" s="1">
        <f t="shared" si="48"/>
        <v>175596.81762741957</v>
      </c>
      <c r="H591" s="5">
        <f t="shared" si="49"/>
        <v>1.2061618160113376E-4</v>
      </c>
    </row>
    <row r="592" spans="1:8">
      <c r="A592" s="3" t="s">
        <v>6154</v>
      </c>
      <c r="B592" s="1">
        <f t="shared" si="45"/>
        <v>7</v>
      </c>
      <c r="C592" s="1">
        <f t="shared" si="46"/>
        <v>106309</v>
      </c>
      <c r="D592" s="1">
        <f t="shared" si="47"/>
        <v>177201</v>
      </c>
      <c r="F592" s="1">
        <f t="shared" si="48"/>
        <v>177177.38364103617</v>
      </c>
      <c r="H592" s="5">
        <f t="shared" si="49"/>
        <v>1.3327441133983929E-4</v>
      </c>
    </row>
    <row r="593" spans="1:8">
      <c r="A593" s="3" t="s">
        <v>6155</v>
      </c>
      <c r="B593" s="1">
        <f t="shared" si="45"/>
        <v>7</v>
      </c>
      <c r="C593" s="1">
        <f t="shared" si="46"/>
        <v>106289</v>
      </c>
      <c r="D593" s="1">
        <f t="shared" si="47"/>
        <v>178784</v>
      </c>
      <c r="F593" s="1">
        <f t="shared" si="48"/>
        <v>178758.19044136652</v>
      </c>
      <c r="H593" s="5">
        <f t="shared" si="49"/>
        <v>1.4436168020338556E-4</v>
      </c>
    </row>
    <row r="594" spans="1:8">
      <c r="A594" s="3" t="s">
        <v>6156</v>
      </c>
      <c r="B594" s="1">
        <f t="shared" si="45"/>
        <v>7</v>
      </c>
      <c r="C594" s="1">
        <f t="shared" si="46"/>
        <v>106269</v>
      </c>
      <c r="D594" s="1">
        <f t="shared" si="47"/>
        <v>180367</v>
      </c>
      <c r="F594" s="1">
        <f t="shared" si="48"/>
        <v>180339.23811041462</v>
      </c>
      <c r="H594" s="5">
        <f t="shared" si="49"/>
        <v>1.5391889639114218E-4</v>
      </c>
    </row>
    <row r="595" spans="1:8">
      <c r="A595" s="3" t="s">
        <v>6157</v>
      </c>
      <c r="B595" s="1">
        <f t="shared" si="45"/>
        <v>7</v>
      </c>
      <c r="C595" s="1">
        <f t="shared" si="46"/>
        <v>106249</v>
      </c>
      <c r="D595" s="1">
        <f t="shared" si="47"/>
        <v>181950</v>
      </c>
      <c r="F595" s="1">
        <f t="shared" si="48"/>
        <v>181920.5267302288</v>
      </c>
      <c r="H595" s="5">
        <f t="shared" si="49"/>
        <v>1.6198554422205258E-4</v>
      </c>
    </row>
    <row r="596" spans="1:8">
      <c r="A596" s="3" t="s">
        <v>6158</v>
      </c>
      <c r="B596" s="1">
        <f t="shared" si="45"/>
        <v>7</v>
      </c>
      <c r="C596" s="1">
        <f t="shared" si="46"/>
        <v>106229</v>
      </c>
      <c r="D596" s="1">
        <f t="shared" si="47"/>
        <v>183542</v>
      </c>
      <c r="F596" s="1">
        <f t="shared" si="48"/>
        <v>183502.05638289181</v>
      </c>
      <c r="H596" s="5">
        <f t="shared" si="49"/>
        <v>2.1762657652303377E-4</v>
      </c>
    </row>
    <row r="597" spans="1:8">
      <c r="A597" s="3" t="s">
        <v>6159</v>
      </c>
      <c r="B597" s="1">
        <f t="shared" si="45"/>
        <v>7</v>
      </c>
      <c r="C597" s="1">
        <f t="shared" si="46"/>
        <v>106209</v>
      </c>
      <c r="D597" s="1">
        <f t="shared" si="47"/>
        <v>185125</v>
      </c>
      <c r="F597" s="1">
        <f t="shared" si="48"/>
        <v>185083.82715053562</v>
      </c>
      <c r="H597" s="5">
        <f t="shared" si="49"/>
        <v>2.2240566895003787E-4</v>
      </c>
    </row>
    <row r="598" spans="1:8">
      <c r="A598" s="3" t="s">
        <v>6160</v>
      </c>
      <c r="B598" s="1">
        <f t="shared" si="45"/>
        <v>7</v>
      </c>
      <c r="C598" s="1">
        <f t="shared" si="46"/>
        <v>106189</v>
      </c>
      <c r="D598" s="1">
        <f t="shared" si="47"/>
        <v>186707</v>
      </c>
      <c r="F598" s="1">
        <f t="shared" si="48"/>
        <v>186665.83911533159</v>
      </c>
      <c r="H598" s="5">
        <f t="shared" si="49"/>
        <v>2.2045710481347937E-4</v>
      </c>
    </row>
    <row r="599" spans="1:8">
      <c r="A599" s="3" t="s">
        <v>6161</v>
      </c>
      <c r="B599" s="1">
        <f t="shared" si="45"/>
        <v>7</v>
      </c>
      <c r="C599" s="1">
        <f t="shared" si="46"/>
        <v>106169</v>
      </c>
      <c r="D599" s="1">
        <f t="shared" si="47"/>
        <v>188290</v>
      </c>
      <c r="F599" s="1">
        <f t="shared" si="48"/>
        <v>188248.09235949529</v>
      </c>
      <c r="H599" s="5">
        <f t="shared" si="49"/>
        <v>2.2256965587502778E-4</v>
      </c>
    </row>
    <row r="600" spans="1:8">
      <c r="A600" s="3" t="s">
        <v>6162</v>
      </c>
      <c r="B600" s="1">
        <f t="shared" si="45"/>
        <v>7</v>
      </c>
      <c r="C600" s="1">
        <f t="shared" si="46"/>
        <v>106149</v>
      </c>
      <c r="D600" s="1">
        <f t="shared" si="47"/>
        <v>189873</v>
      </c>
      <c r="F600" s="1">
        <f t="shared" si="48"/>
        <v>189830.58696529662</v>
      </c>
      <c r="H600" s="5">
        <f t="shared" si="49"/>
        <v>2.2337580753123824E-4</v>
      </c>
    </row>
    <row r="601" spans="1:8">
      <c r="A601" s="3" t="s">
        <v>6163</v>
      </c>
      <c r="B601" s="1">
        <f t="shared" si="45"/>
        <v>7</v>
      </c>
      <c r="C601" s="1">
        <f t="shared" si="46"/>
        <v>106129</v>
      </c>
      <c r="D601" s="1">
        <f t="shared" si="47"/>
        <v>191465</v>
      </c>
      <c r="F601" s="1">
        <f t="shared" si="48"/>
        <v>191413.32301502983</v>
      </c>
      <c r="H601" s="5">
        <f t="shared" si="49"/>
        <v>2.6990303695279455E-4</v>
      </c>
    </row>
    <row r="602" spans="1:8">
      <c r="A602" s="3" t="s">
        <v>6164</v>
      </c>
      <c r="B602" s="1">
        <f t="shared" si="45"/>
        <v>7</v>
      </c>
      <c r="C602" s="1">
        <f t="shared" si="46"/>
        <v>106109</v>
      </c>
      <c r="D602" s="1">
        <f t="shared" si="47"/>
        <v>193048</v>
      </c>
      <c r="F602" s="1">
        <f t="shared" si="48"/>
        <v>192996.30059104849</v>
      </c>
      <c r="H602" s="5">
        <f t="shared" si="49"/>
        <v>2.6780598064474371E-4</v>
      </c>
    </row>
    <row r="603" spans="1:8">
      <c r="A603" s="3" t="s">
        <v>6165</v>
      </c>
      <c r="B603" s="1">
        <f t="shared" si="45"/>
        <v>7</v>
      </c>
      <c r="C603" s="1">
        <f t="shared" si="46"/>
        <v>106089</v>
      </c>
      <c r="D603" s="1">
        <f t="shared" si="47"/>
        <v>194631</v>
      </c>
      <c r="F603" s="1">
        <f t="shared" si="48"/>
        <v>194579.51977574531</v>
      </c>
      <c r="H603" s="5">
        <f t="shared" si="49"/>
        <v>2.6450166856608975E-4</v>
      </c>
    </row>
    <row r="604" spans="1:8">
      <c r="A604" s="3" t="s">
        <v>6166</v>
      </c>
      <c r="B604" s="1">
        <f t="shared" si="45"/>
        <v>7</v>
      </c>
      <c r="C604" s="1">
        <f t="shared" si="46"/>
        <v>106069</v>
      </c>
      <c r="D604" s="1">
        <f t="shared" si="47"/>
        <v>196214</v>
      </c>
      <c r="F604" s="1">
        <f t="shared" si="48"/>
        <v>196162.98065155261</v>
      </c>
      <c r="H604" s="5">
        <f t="shared" si="49"/>
        <v>2.6001890001419733E-4</v>
      </c>
    </row>
    <row r="605" spans="1:8">
      <c r="A605" s="3" t="s">
        <v>6167</v>
      </c>
      <c r="B605" s="1">
        <f t="shared" si="45"/>
        <v>7</v>
      </c>
      <c r="C605" s="1">
        <f t="shared" si="46"/>
        <v>106049</v>
      </c>
      <c r="D605" s="1">
        <f t="shared" si="47"/>
        <v>197805</v>
      </c>
      <c r="F605" s="1">
        <f t="shared" si="48"/>
        <v>197746.68330094672</v>
      </c>
      <c r="H605" s="5">
        <f t="shared" si="49"/>
        <v>2.9481913527604084E-4</v>
      </c>
    </row>
    <row r="606" spans="1:8">
      <c r="A606" s="3" t="s">
        <v>6168</v>
      </c>
      <c r="B606" s="1">
        <f t="shared" si="45"/>
        <v>7</v>
      </c>
      <c r="C606" s="1">
        <f t="shared" si="46"/>
        <v>106029</v>
      </c>
      <c r="D606" s="1">
        <f t="shared" si="47"/>
        <v>199388</v>
      </c>
      <c r="F606" s="1">
        <f t="shared" si="48"/>
        <v>199330.62780645839</v>
      </c>
      <c r="H606" s="5">
        <f t="shared" si="49"/>
        <v>2.877414565651424E-4</v>
      </c>
    </row>
    <row r="607" spans="1:8">
      <c r="A607" s="3" t="s">
        <v>6169</v>
      </c>
      <c r="B607" s="1">
        <f t="shared" si="45"/>
        <v>7</v>
      </c>
      <c r="C607" s="1">
        <f t="shared" si="46"/>
        <v>106009</v>
      </c>
      <c r="D607" s="1">
        <f t="shared" si="47"/>
        <v>200971</v>
      </c>
      <c r="F607" s="1">
        <f t="shared" si="48"/>
        <v>200914.81425064767</v>
      </c>
      <c r="H607" s="5">
        <f t="shared" si="49"/>
        <v>2.7957142748121644E-4</v>
      </c>
    </row>
    <row r="608" spans="1:8">
      <c r="A608" s="3" t="s">
        <v>6170</v>
      </c>
      <c r="B608" s="1">
        <f t="shared" si="45"/>
        <v>7</v>
      </c>
      <c r="C608" s="1">
        <f t="shared" si="46"/>
        <v>105989</v>
      </c>
      <c r="D608" s="1">
        <f t="shared" si="47"/>
        <v>202554</v>
      </c>
      <c r="F608" s="1">
        <f t="shared" si="48"/>
        <v>202499.24271612402</v>
      </c>
      <c r="H608" s="5">
        <f t="shared" si="49"/>
        <v>2.7033425099470088E-4</v>
      </c>
    </row>
    <row r="609" spans="1:8">
      <c r="A609" s="3" t="s">
        <v>6171</v>
      </c>
      <c r="B609" s="1">
        <f t="shared" si="45"/>
        <v>7</v>
      </c>
      <c r="C609" s="1">
        <f t="shared" si="46"/>
        <v>105969</v>
      </c>
      <c r="D609" s="1">
        <f t="shared" si="47"/>
        <v>204137</v>
      </c>
      <c r="F609" s="1">
        <f t="shared" si="48"/>
        <v>204083.913285546</v>
      </c>
      <c r="H609" s="5">
        <f t="shared" si="49"/>
        <v>2.6005434807994254E-4</v>
      </c>
    </row>
    <row r="610" spans="1:8">
      <c r="A610" s="3" t="s">
        <v>6172</v>
      </c>
      <c r="B610" s="1">
        <f t="shared" si="45"/>
        <v>7</v>
      </c>
      <c r="C610" s="1">
        <f t="shared" si="46"/>
        <v>105949</v>
      </c>
      <c r="D610" s="1">
        <f t="shared" si="47"/>
        <v>205729</v>
      </c>
      <c r="F610" s="1">
        <f t="shared" si="48"/>
        <v>205668.82604161155</v>
      </c>
      <c r="H610" s="5">
        <f t="shared" si="49"/>
        <v>2.9249137646344573E-4</v>
      </c>
    </row>
    <row r="611" spans="1:8">
      <c r="A611" s="3" t="s">
        <v>6173</v>
      </c>
      <c r="B611" s="1">
        <f t="shared" si="45"/>
        <v>7</v>
      </c>
      <c r="C611" s="1">
        <f t="shared" si="46"/>
        <v>105929</v>
      </c>
      <c r="D611" s="1">
        <f t="shared" si="47"/>
        <v>207312</v>
      </c>
      <c r="F611" s="1">
        <f t="shared" si="48"/>
        <v>207253.98106705307</v>
      </c>
      <c r="H611" s="5">
        <f t="shared" si="49"/>
        <v>2.7986287791796204E-4</v>
      </c>
    </row>
    <row r="612" spans="1:8">
      <c r="A612" s="3" t="s">
        <v>6174</v>
      </c>
      <c r="B612" s="1">
        <f t="shared" si="45"/>
        <v>7</v>
      </c>
      <c r="C612" s="1">
        <f t="shared" si="46"/>
        <v>105909</v>
      </c>
      <c r="D612" s="1">
        <f t="shared" si="47"/>
        <v>208895</v>
      </c>
      <c r="F612" s="1">
        <f t="shared" si="48"/>
        <v>208839.37844467192</v>
      </c>
      <c r="H612" s="5">
        <f t="shared" si="49"/>
        <v>2.6626561348083055E-4</v>
      </c>
    </row>
    <row r="613" spans="1:8">
      <c r="A613" s="3" t="s">
        <v>6175</v>
      </c>
      <c r="B613" s="1">
        <f t="shared" si="45"/>
        <v>7</v>
      </c>
      <c r="C613" s="1">
        <f t="shared" si="46"/>
        <v>105889</v>
      </c>
      <c r="D613" s="1">
        <f t="shared" si="47"/>
        <v>210478</v>
      </c>
      <c r="F613" s="1">
        <f t="shared" si="48"/>
        <v>210425.0182572841</v>
      </c>
      <c r="H613" s="5">
        <f t="shared" si="49"/>
        <v>2.5172104788101182E-4</v>
      </c>
    </row>
    <row r="614" spans="1:8">
      <c r="A614" s="3" t="s">
        <v>6176</v>
      </c>
      <c r="B614" s="1">
        <f t="shared" si="45"/>
        <v>7</v>
      </c>
      <c r="C614" s="1">
        <f t="shared" si="46"/>
        <v>105869</v>
      </c>
      <c r="D614" s="1">
        <f t="shared" si="47"/>
        <v>212061</v>
      </c>
      <c r="F614" s="1">
        <f t="shared" si="48"/>
        <v>212010.90058776483</v>
      </c>
      <c r="H614" s="5">
        <f t="shared" si="49"/>
        <v>2.3625000464568891E-4</v>
      </c>
    </row>
    <row r="615" spans="1:8">
      <c r="A615" s="3" t="s">
        <v>6177</v>
      </c>
      <c r="B615" s="1">
        <f t="shared" si="45"/>
        <v>7</v>
      </c>
      <c r="C615" s="1">
        <f t="shared" si="46"/>
        <v>105849</v>
      </c>
      <c r="D615" s="1">
        <f t="shared" si="47"/>
        <v>213652</v>
      </c>
      <c r="F615" s="1">
        <f t="shared" si="48"/>
        <v>213597.02551903843</v>
      </c>
      <c r="H615" s="5">
        <f t="shared" si="49"/>
        <v>2.5730852489827316E-4</v>
      </c>
    </row>
    <row r="616" spans="1:8">
      <c r="A616" s="3" t="s">
        <v>6178</v>
      </c>
      <c r="B616" s="1">
        <f t="shared" si="45"/>
        <v>7</v>
      </c>
      <c r="C616" s="1">
        <f t="shared" si="46"/>
        <v>105829</v>
      </c>
      <c r="D616" s="1">
        <f t="shared" si="47"/>
        <v>215235</v>
      </c>
      <c r="F616" s="1">
        <f t="shared" si="48"/>
        <v>215183.39313406369</v>
      </c>
      <c r="H616" s="5">
        <f t="shared" si="49"/>
        <v>2.3976986055385122E-4</v>
      </c>
    </row>
    <row r="617" spans="1:8">
      <c r="A617" s="3" t="s">
        <v>6179</v>
      </c>
      <c r="B617" s="1">
        <f t="shared" si="45"/>
        <v>7</v>
      </c>
      <c r="C617" s="1">
        <f t="shared" si="46"/>
        <v>105809</v>
      </c>
      <c r="D617" s="1">
        <f t="shared" si="47"/>
        <v>216818</v>
      </c>
      <c r="F617" s="1">
        <f t="shared" si="48"/>
        <v>216770.00351584371</v>
      </c>
      <c r="H617" s="5">
        <f t="shared" si="49"/>
        <v>2.2136761780060021E-4</v>
      </c>
    </row>
    <row r="618" spans="1:8">
      <c r="A618" s="3" t="s">
        <v>6180</v>
      </c>
      <c r="B618" s="1">
        <f t="shared" si="45"/>
        <v>7</v>
      </c>
      <c r="C618" s="1">
        <f t="shared" si="46"/>
        <v>105789</v>
      </c>
      <c r="D618" s="1">
        <f t="shared" si="47"/>
        <v>218401</v>
      </c>
      <c r="F618" s="1">
        <f t="shared" si="48"/>
        <v>218356.85674742592</v>
      </c>
      <c r="H618" s="5">
        <f t="shared" si="49"/>
        <v>2.0212019438593229E-4</v>
      </c>
    </row>
    <row r="619" spans="1:8">
      <c r="A619" s="3" t="s">
        <v>6181</v>
      </c>
      <c r="B619" s="1">
        <f t="shared" si="45"/>
        <v>7</v>
      </c>
      <c r="C619" s="1">
        <f t="shared" si="46"/>
        <v>105769</v>
      </c>
      <c r="D619" s="1">
        <f t="shared" si="47"/>
        <v>219993</v>
      </c>
      <c r="F619" s="1">
        <f t="shared" si="48"/>
        <v>219943.95291191179</v>
      </c>
      <c r="H619" s="5">
        <f t="shared" si="49"/>
        <v>2.2294840330467689E-4</v>
      </c>
    </row>
    <row r="620" spans="1:8">
      <c r="A620" s="3" t="s">
        <v>6182</v>
      </c>
      <c r="B620" s="1">
        <f t="shared" si="45"/>
        <v>7</v>
      </c>
      <c r="C620" s="1">
        <f t="shared" si="46"/>
        <v>105749</v>
      </c>
      <c r="D620" s="1">
        <f t="shared" si="47"/>
        <v>221576</v>
      </c>
      <c r="F620" s="1">
        <f t="shared" si="48"/>
        <v>221531.29209243244</v>
      </c>
      <c r="H620" s="5">
        <f t="shared" si="49"/>
        <v>2.0177233801295001E-4</v>
      </c>
    </row>
    <row r="621" spans="1:8">
      <c r="A621" s="3" t="s">
        <v>6183</v>
      </c>
      <c r="B621" s="1">
        <f t="shared" si="45"/>
        <v>7</v>
      </c>
      <c r="C621" s="1">
        <f t="shared" si="46"/>
        <v>105729</v>
      </c>
      <c r="D621" s="1">
        <f t="shared" si="47"/>
        <v>223158</v>
      </c>
      <c r="F621" s="1">
        <f t="shared" si="48"/>
        <v>223118.87437217304</v>
      </c>
      <c r="H621" s="5">
        <f t="shared" si="49"/>
        <v>1.7532702312692127E-4</v>
      </c>
    </row>
    <row r="622" spans="1:8">
      <c r="A622" s="3" t="s">
        <v>6184</v>
      </c>
      <c r="B622" s="1">
        <f t="shared" si="45"/>
        <v>7</v>
      </c>
      <c r="C622" s="1">
        <f t="shared" si="46"/>
        <v>105709</v>
      </c>
      <c r="D622" s="1">
        <f t="shared" si="47"/>
        <v>224741</v>
      </c>
      <c r="F622" s="1">
        <f t="shared" si="48"/>
        <v>224706.69983435818</v>
      </c>
      <c r="H622" s="5">
        <f t="shared" si="49"/>
        <v>1.5262086420288269E-4</v>
      </c>
    </row>
    <row r="623" spans="1:8">
      <c r="A623" s="3" t="s">
        <v>6185</v>
      </c>
      <c r="B623" s="1">
        <f t="shared" si="45"/>
        <v>7</v>
      </c>
      <c r="C623" s="1">
        <f t="shared" si="46"/>
        <v>105689</v>
      </c>
      <c r="D623" s="1">
        <f t="shared" si="47"/>
        <v>226324</v>
      </c>
      <c r="F623" s="1">
        <f t="shared" si="48"/>
        <v>226294.7685622616</v>
      </c>
      <c r="H623" s="5">
        <f t="shared" si="49"/>
        <v>1.2915748103781635E-4</v>
      </c>
    </row>
    <row r="624" spans="1:8">
      <c r="A624" s="3" t="s">
        <v>6186</v>
      </c>
      <c r="B624" s="1">
        <f t="shared" si="45"/>
        <v>7</v>
      </c>
      <c r="C624" s="1">
        <f t="shared" si="46"/>
        <v>105669</v>
      </c>
      <c r="D624" s="1">
        <f t="shared" si="47"/>
        <v>227916</v>
      </c>
      <c r="F624" s="1">
        <f t="shared" si="48"/>
        <v>227883.08063919161</v>
      </c>
      <c r="H624" s="5">
        <f t="shared" si="49"/>
        <v>1.4443637484155508E-4</v>
      </c>
    </row>
    <row r="625" spans="1:8">
      <c r="A625" s="3" t="s">
        <v>6187</v>
      </c>
      <c r="B625" s="1">
        <f t="shared" si="45"/>
        <v>7</v>
      </c>
      <c r="C625" s="1">
        <f t="shared" si="46"/>
        <v>105649</v>
      </c>
      <c r="D625" s="1">
        <f t="shared" si="47"/>
        <v>229499</v>
      </c>
      <c r="F625" s="1">
        <f t="shared" si="48"/>
        <v>229471.63614851545</v>
      </c>
      <c r="H625" s="5">
        <f t="shared" si="49"/>
        <v>1.1923298787598883E-4</v>
      </c>
    </row>
    <row r="626" spans="1:8">
      <c r="A626" s="3" t="s">
        <v>6188</v>
      </c>
      <c r="B626" s="1">
        <f t="shared" si="45"/>
        <v>7</v>
      </c>
      <c r="C626" s="1">
        <f t="shared" si="46"/>
        <v>105629</v>
      </c>
      <c r="D626" s="1">
        <f t="shared" si="47"/>
        <v>231082</v>
      </c>
      <c r="F626" s="1">
        <f t="shared" si="48"/>
        <v>231060.43517362996</v>
      </c>
      <c r="H626" s="5">
        <f t="shared" si="49"/>
        <v>9.3321099739669401E-5</v>
      </c>
    </row>
    <row r="627" spans="1:8">
      <c r="A627" s="3" t="s">
        <v>6189</v>
      </c>
      <c r="B627" s="1">
        <f t="shared" si="45"/>
        <v>7</v>
      </c>
      <c r="C627" s="1">
        <f t="shared" si="46"/>
        <v>105609</v>
      </c>
      <c r="D627" s="1">
        <f t="shared" si="47"/>
        <v>232665</v>
      </c>
      <c r="F627" s="1">
        <f t="shared" si="48"/>
        <v>232649.47779798612</v>
      </c>
      <c r="H627" s="5">
        <f t="shared" si="49"/>
        <v>6.6714813202997262E-5</v>
      </c>
    </row>
    <row r="628" spans="1:8">
      <c r="A628" s="3" t="s">
        <v>6190</v>
      </c>
      <c r="B628" s="1">
        <f t="shared" si="45"/>
        <v>7</v>
      </c>
      <c r="C628" s="1">
        <f t="shared" si="46"/>
        <v>105589</v>
      </c>
      <c r="D628" s="1">
        <f t="shared" si="47"/>
        <v>234248</v>
      </c>
      <c r="F628" s="1">
        <f t="shared" si="48"/>
        <v>234238.7641050792</v>
      </c>
      <c r="H628" s="5">
        <f t="shared" si="49"/>
        <v>3.9427849632864241E-5</v>
      </c>
    </row>
    <row r="629" spans="1:8">
      <c r="A629" s="3" t="s">
        <v>6191</v>
      </c>
      <c r="B629" s="1">
        <f t="shared" si="45"/>
        <v>7</v>
      </c>
      <c r="C629" s="1">
        <f t="shared" si="46"/>
        <v>105569</v>
      </c>
      <c r="D629" s="1">
        <f t="shared" si="47"/>
        <v>235839</v>
      </c>
      <c r="F629" s="1">
        <f t="shared" si="48"/>
        <v>235828.2941784389</v>
      </c>
      <c r="H629" s="5">
        <f t="shared" si="49"/>
        <v>4.5394619045633764E-5</v>
      </c>
    </row>
    <row r="630" spans="1:8">
      <c r="A630" s="3" t="s">
        <v>6192</v>
      </c>
      <c r="B630" s="1">
        <f t="shared" si="45"/>
        <v>7</v>
      </c>
      <c r="C630" s="1">
        <f t="shared" si="46"/>
        <v>105549</v>
      </c>
      <c r="D630" s="1">
        <f t="shared" si="47"/>
        <v>237424</v>
      </c>
      <c r="F630" s="1">
        <f t="shared" si="48"/>
        <v>237418.06810165397</v>
      </c>
      <c r="H630" s="5">
        <f t="shared" si="49"/>
        <v>2.4984409099439248E-5</v>
      </c>
    </row>
    <row r="631" spans="1:8">
      <c r="A631" s="3" t="s">
        <v>6193</v>
      </c>
      <c r="B631" s="1">
        <f t="shared" si="45"/>
        <v>7</v>
      </c>
      <c r="C631" s="1">
        <f t="shared" si="46"/>
        <v>105529</v>
      </c>
      <c r="D631" s="1">
        <f t="shared" si="47"/>
        <v>239018</v>
      </c>
      <c r="F631" s="1">
        <f t="shared" si="48"/>
        <v>239008.08595834274</v>
      </c>
      <c r="H631" s="5">
        <f t="shared" si="49"/>
        <v>4.147822196346181E-5</v>
      </c>
    </row>
    <row r="632" spans="1:8">
      <c r="A632" s="3" t="s">
        <v>6194</v>
      </c>
      <c r="B632" s="1">
        <f t="shared" si="45"/>
        <v>7</v>
      </c>
      <c r="C632" s="1">
        <f t="shared" si="46"/>
        <v>105509</v>
      </c>
      <c r="D632" s="1">
        <f t="shared" si="47"/>
        <v>240612</v>
      </c>
      <c r="F632" s="1">
        <f t="shared" si="48"/>
        <v>240598.34783217768</v>
      </c>
      <c r="H632" s="5">
        <f t="shared" si="49"/>
        <v>5.6739347257500228E-5</v>
      </c>
    </row>
    <row r="633" spans="1:8">
      <c r="A633" s="3" t="s">
        <v>6195</v>
      </c>
      <c r="B633" s="1">
        <f t="shared" si="45"/>
        <v>7</v>
      </c>
      <c r="C633" s="1">
        <f t="shared" si="46"/>
        <v>105489</v>
      </c>
      <c r="D633" s="1">
        <f t="shared" si="47"/>
        <v>242214</v>
      </c>
      <c r="F633" s="1">
        <f t="shared" si="48"/>
        <v>242188.85380687544</v>
      </c>
      <c r="H633" s="5">
        <f t="shared" si="49"/>
        <v>1.0381808287117017E-4</v>
      </c>
    </row>
    <row r="634" spans="1:8">
      <c r="A634" s="3" t="s">
        <v>6196</v>
      </c>
      <c r="B634" s="1">
        <f t="shared" si="45"/>
        <v>7</v>
      </c>
      <c r="C634" s="1">
        <f t="shared" si="46"/>
        <v>105469</v>
      </c>
      <c r="D634" s="1">
        <f t="shared" si="47"/>
        <v>243808</v>
      </c>
      <c r="F634" s="1">
        <f t="shared" si="48"/>
        <v>243779.60396619712</v>
      </c>
      <c r="H634" s="5">
        <f t="shared" si="49"/>
        <v>1.1646883532486478E-4</v>
      </c>
    </row>
    <row r="635" spans="1:8">
      <c r="A635" s="3" t="s">
        <v>6197</v>
      </c>
      <c r="B635" s="1">
        <f t="shared" si="45"/>
        <v>7</v>
      </c>
      <c r="C635" s="1">
        <f t="shared" si="46"/>
        <v>105449</v>
      </c>
      <c r="D635" s="1">
        <f t="shared" si="47"/>
        <v>245402</v>
      </c>
      <c r="F635" s="1">
        <f t="shared" si="48"/>
        <v>245370.59839394304</v>
      </c>
      <c r="H635" s="5">
        <f t="shared" si="49"/>
        <v>1.2795986200990882E-4</v>
      </c>
    </row>
    <row r="636" spans="1:8">
      <c r="A636" s="3" t="s">
        <v>6198</v>
      </c>
      <c r="B636" s="1">
        <f t="shared" si="45"/>
        <v>7</v>
      </c>
      <c r="C636" s="1">
        <f t="shared" si="46"/>
        <v>105429</v>
      </c>
      <c r="D636" s="1">
        <f t="shared" si="47"/>
        <v>246996</v>
      </c>
      <c r="F636" s="1">
        <f t="shared" si="48"/>
        <v>246961.83717395799</v>
      </c>
      <c r="H636" s="5">
        <f t="shared" si="49"/>
        <v>1.3831327649844997E-4</v>
      </c>
    </row>
    <row r="637" spans="1:8">
      <c r="A637" s="3" t="s">
        <v>6199</v>
      </c>
      <c r="B637" s="1">
        <f t="shared" si="45"/>
        <v>7</v>
      </c>
      <c r="C637" s="1">
        <f t="shared" si="46"/>
        <v>105409</v>
      </c>
      <c r="D637" s="1">
        <f t="shared" si="47"/>
        <v>248590</v>
      </c>
      <c r="F637" s="1">
        <f t="shared" si="48"/>
        <v>248553.32039014567</v>
      </c>
      <c r="H637" s="5">
        <f t="shared" si="49"/>
        <v>1.4755062494198191E-4</v>
      </c>
    </row>
    <row r="638" spans="1:8">
      <c r="A638" s="3" t="s">
        <v>6200</v>
      </c>
      <c r="B638" s="1">
        <f t="shared" si="45"/>
        <v>7</v>
      </c>
      <c r="C638" s="1">
        <f t="shared" si="46"/>
        <v>105389</v>
      </c>
      <c r="D638" s="1">
        <f t="shared" si="47"/>
        <v>250192</v>
      </c>
      <c r="F638" s="1">
        <f t="shared" si="48"/>
        <v>250145.0481264345</v>
      </c>
      <c r="H638" s="5">
        <f t="shared" si="49"/>
        <v>1.8766336879476618E-4</v>
      </c>
    </row>
    <row r="639" spans="1:8">
      <c r="A639" s="3" t="s">
        <v>6201</v>
      </c>
      <c r="B639" s="1">
        <f t="shared" si="45"/>
        <v>7</v>
      </c>
      <c r="C639" s="1">
        <f t="shared" si="46"/>
        <v>105369</v>
      </c>
      <c r="D639" s="1">
        <f t="shared" si="47"/>
        <v>251786</v>
      </c>
      <c r="F639" s="1">
        <f t="shared" si="48"/>
        <v>251737.02046681673</v>
      </c>
      <c r="H639" s="5">
        <f t="shared" si="49"/>
        <v>1.9452842168854502E-4</v>
      </c>
    </row>
    <row r="640" spans="1:8">
      <c r="A640" s="3" t="s">
        <v>6202</v>
      </c>
      <c r="B640" s="1">
        <f t="shared" si="45"/>
        <v>7</v>
      </c>
      <c r="C640" s="1">
        <f t="shared" si="46"/>
        <v>105349</v>
      </c>
      <c r="D640" s="1">
        <f t="shared" si="47"/>
        <v>253380</v>
      </c>
      <c r="F640" s="1">
        <f t="shared" si="48"/>
        <v>253329.23749530938</v>
      </c>
      <c r="H640" s="5">
        <f t="shared" si="49"/>
        <v>2.0034140299399238E-4</v>
      </c>
    </row>
    <row r="641" spans="1:8">
      <c r="A641" s="3" t="s">
        <v>6203</v>
      </c>
      <c r="B641" s="1">
        <f t="shared" si="45"/>
        <v>7</v>
      </c>
      <c r="C641" s="1">
        <f t="shared" si="46"/>
        <v>105329</v>
      </c>
      <c r="D641" s="1">
        <f t="shared" si="47"/>
        <v>254974</v>
      </c>
      <c r="F641" s="1">
        <f t="shared" si="48"/>
        <v>254921.69929599337</v>
      </c>
      <c r="H641" s="5">
        <f t="shared" si="49"/>
        <v>2.0512171439687784E-4</v>
      </c>
    </row>
    <row r="642" spans="1:8">
      <c r="A642" s="3" t="s">
        <v>6204</v>
      </c>
      <c r="B642" s="1">
        <f t="shared" si="45"/>
        <v>7</v>
      </c>
      <c r="C642" s="1">
        <f t="shared" si="46"/>
        <v>105309</v>
      </c>
      <c r="D642" s="1">
        <f t="shared" si="47"/>
        <v>256568</v>
      </c>
      <c r="F642" s="1">
        <f t="shared" si="48"/>
        <v>256514.40595298409</v>
      </c>
      <c r="H642" s="5">
        <f t="shared" si="49"/>
        <v>2.0888827529509215E-4</v>
      </c>
    </row>
    <row r="643" spans="1:8">
      <c r="A643" s="3" t="s">
        <v>6205</v>
      </c>
      <c r="B643" s="1">
        <f t="shared" si="45"/>
        <v>7</v>
      </c>
      <c r="C643" s="1">
        <f t="shared" si="46"/>
        <v>105289</v>
      </c>
      <c r="D643" s="1">
        <f t="shared" si="47"/>
        <v>258170</v>
      </c>
      <c r="F643" s="1">
        <f t="shared" si="48"/>
        <v>258107.35755043622</v>
      </c>
      <c r="H643" s="5">
        <f t="shared" si="49"/>
        <v>2.4264031283176437E-4</v>
      </c>
    </row>
    <row r="644" spans="1:8">
      <c r="A644" s="3" t="s">
        <v>6206</v>
      </c>
      <c r="B644" s="1">
        <f t="shared" ref="B644:B707" si="50">IF(ISERROR(SEARCH(" ",A644)), 0, SEARCH(" ",A644))</f>
        <v>7</v>
      </c>
      <c r="C644" s="1">
        <f t="shared" ref="C644:C707" si="51">IF(0=B644,-1,LEFT(A644,B644-1)+0)</f>
        <v>105269</v>
      </c>
      <c r="D644" s="1">
        <f t="shared" ref="D644:D707" si="52">IF(B644=0,-1,RIGHT(A644,LEN(A644)-B644)+0)</f>
        <v>259764</v>
      </c>
      <c r="F644" s="1">
        <f t="shared" ref="F644:F707" si="53">IF(C644&lt;0,443300000,44330*(1-POWER(C644/$A$1,1/5.255))*1000)</f>
        <v>259700.55417256866</v>
      </c>
      <c r="H644" s="5">
        <f t="shared" ref="H644:H707" si="54">IF(D644&gt;0,ABS((F644-D644)/D644),0)</f>
        <v>2.4424411169883628E-4</v>
      </c>
    </row>
    <row r="645" spans="1:8">
      <c r="A645" s="3" t="s">
        <v>6207</v>
      </c>
      <c r="B645" s="1">
        <f t="shared" si="50"/>
        <v>7</v>
      </c>
      <c r="C645" s="1">
        <f t="shared" si="51"/>
        <v>105249</v>
      </c>
      <c r="D645" s="1">
        <f t="shared" si="52"/>
        <v>261358</v>
      </c>
      <c r="F645" s="1">
        <f t="shared" si="53"/>
        <v>261293.99590362466</v>
      </c>
      <c r="H645" s="5">
        <f t="shared" si="54"/>
        <v>2.4489051942294383E-4</v>
      </c>
    </row>
    <row r="646" spans="1:8">
      <c r="A646" s="3" t="s">
        <v>6208</v>
      </c>
      <c r="B646" s="1">
        <f t="shared" si="50"/>
        <v>7</v>
      </c>
      <c r="C646" s="1">
        <f t="shared" si="51"/>
        <v>105229</v>
      </c>
      <c r="D646" s="1">
        <f t="shared" si="52"/>
        <v>262952</v>
      </c>
      <c r="F646" s="1">
        <f t="shared" si="53"/>
        <v>262887.68282790657</v>
      </c>
      <c r="H646" s="5">
        <f t="shared" si="54"/>
        <v>2.445966263555072E-4</v>
      </c>
    </row>
    <row r="647" spans="1:8">
      <c r="A647" s="3" t="s">
        <v>6209</v>
      </c>
      <c r="B647" s="1">
        <f t="shared" si="50"/>
        <v>7</v>
      </c>
      <c r="C647" s="1">
        <f t="shared" si="51"/>
        <v>105209</v>
      </c>
      <c r="D647" s="1">
        <f t="shared" si="52"/>
        <v>264546</v>
      </c>
      <c r="F647" s="1">
        <f t="shared" si="53"/>
        <v>264481.61502975132</v>
      </c>
      <c r="H647" s="5">
        <f t="shared" si="54"/>
        <v>2.4337911081126471E-4</v>
      </c>
    </row>
    <row r="648" spans="1:8">
      <c r="A648" s="3" t="s">
        <v>6210</v>
      </c>
      <c r="B648" s="1">
        <f t="shared" si="50"/>
        <v>7</v>
      </c>
      <c r="C648" s="1">
        <f t="shared" si="51"/>
        <v>105189</v>
      </c>
      <c r="D648" s="1">
        <f t="shared" si="52"/>
        <v>266148</v>
      </c>
      <c r="F648" s="1">
        <f t="shared" si="53"/>
        <v>266075.79259355488</v>
      </c>
      <c r="H648" s="5">
        <f t="shared" si="54"/>
        <v>2.7130546329529184E-4</v>
      </c>
    </row>
    <row r="649" spans="1:8">
      <c r="A649" s="3" t="s">
        <v>6211</v>
      </c>
      <c r="B649" s="1">
        <f t="shared" si="50"/>
        <v>7</v>
      </c>
      <c r="C649" s="1">
        <f t="shared" si="51"/>
        <v>105169</v>
      </c>
      <c r="D649" s="1">
        <f t="shared" si="52"/>
        <v>267742</v>
      </c>
      <c r="F649" s="1">
        <f t="shared" si="53"/>
        <v>267670.21560373763</v>
      </c>
      <c r="H649" s="5">
        <f t="shared" si="54"/>
        <v>2.6811033107384635E-4</v>
      </c>
    </row>
    <row r="650" spans="1:8">
      <c r="A650" s="3" t="s">
        <v>6212</v>
      </c>
      <c r="B650" s="1">
        <f t="shared" si="50"/>
        <v>7</v>
      </c>
      <c r="C650" s="1">
        <f t="shared" si="51"/>
        <v>105149</v>
      </c>
      <c r="D650" s="1">
        <f t="shared" si="52"/>
        <v>269336</v>
      </c>
      <c r="F650" s="1">
        <f t="shared" si="53"/>
        <v>269264.88414478424</v>
      </c>
      <c r="H650" s="5">
        <f t="shared" si="54"/>
        <v>2.6404140261887613E-4</v>
      </c>
    </row>
    <row r="651" spans="1:8">
      <c r="A651" s="3" t="s">
        <v>6213</v>
      </c>
      <c r="B651" s="1">
        <f t="shared" si="50"/>
        <v>7</v>
      </c>
      <c r="C651" s="1">
        <f t="shared" si="51"/>
        <v>105129</v>
      </c>
      <c r="D651" s="1">
        <f t="shared" si="52"/>
        <v>270930</v>
      </c>
      <c r="F651" s="1">
        <f t="shared" si="53"/>
        <v>270859.79830121843</v>
      </c>
      <c r="H651" s="5">
        <f t="shared" si="54"/>
        <v>2.5911378873352234E-4</v>
      </c>
    </row>
    <row r="652" spans="1:8">
      <c r="A652" s="3" t="s">
        <v>6214</v>
      </c>
      <c r="B652" s="1">
        <f t="shared" si="50"/>
        <v>7</v>
      </c>
      <c r="C652" s="1">
        <f t="shared" si="51"/>
        <v>105109</v>
      </c>
      <c r="D652" s="1">
        <f t="shared" si="52"/>
        <v>272532</v>
      </c>
      <c r="F652" s="1">
        <f t="shared" si="53"/>
        <v>272454.95815760351</v>
      </c>
      <c r="H652" s="5">
        <f t="shared" si="54"/>
        <v>2.8268916089298679E-4</v>
      </c>
    </row>
    <row r="653" spans="1:8">
      <c r="A653" s="3" t="s">
        <v>6215</v>
      </c>
      <c r="B653" s="1">
        <f t="shared" si="50"/>
        <v>7</v>
      </c>
      <c r="C653" s="1">
        <f t="shared" si="51"/>
        <v>105089</v>
      </c>
      <c r="D653" s="1">
        <f t="shared" si="52"/>
        <v>274126</v>
      </c>
      <c r="F653" s="1">
        <f t="shared" si="53"/>
        <v>274050.36379855202</v>
      </c>
      <c r="H653" s="5">
        <f t="shared" si="54"/>
        <v>2.7591764899346241E-4</v>
      </c>
    </row>
    <row r="654" spans="1:8">
      <c r="A654" s="3" t="s">
        <v>6216</v>
      </c>
      <c r="B654" s="1">
        <f t="shared" si="50"/>
        <v>7</v>
      </c>
      <c r="C654" s="1">
        <f t="shared" si="51"/>
        <v>105069</v>
      </c>
      <c r="D654" s="1">
        <f t="shared" si="52"/>
        <v>275720</v>
      </c>
      <c r="F654" s="1">
        <f t="shared" si="53"/>
        <v>275646.01530872559</v>
      </c>
      <c r="H654" s="5">
        <f t="shared" si="54"/>
        <v>2.6833269720880087E-4</v>
      </c>
    </row>
    <row r="655" spans="1:8">
      <c r="A655" s="3" t="s">
        <v>6217</v>
      </c>
      <c r="B655" s="1">
        <f t="shared" si="50"/>
        <v>7</v>
      </c>
      <c r="C655" s="1">
        <f t="shared" si="51"/>
        <v>105049</v>
      </c>
      <c r="D655" s="1">
        <f t="shared" si="52"/>
        <v>277314</v>
      </c>
      <c r="F655" s="1">
        <f t="shared" si="53"/>
        <v>277241.91277283017</v>
      </c>
      <c r="H655" s="5">
        <f t="shared" si="54"/>
        <v>2.5994802703733583E-4</v>
      </c>
    </row>
    <row r="656" spans="1:8">
      <c r="A656" s="3" t="s">
        <v>6218</v>
      </c>
      <c r="B656" s="1">
        <f t="shared" si="50"/>
        <v>7</v>
      </c>
      <c r="C656" s="1">
        <f t="shared" si="51"/>
        <v>105029</v>
      </c>
      <c r="D656" s="1">
        <f t="shared" si="52"/>
        <v>278908</v>
      </c>
      <c r="F656" s="1">
        <f t="shared" si="53"/>
        <v>278838.05627560621</v>
      </c>
      <c r="H656" s="5">
        <f t="shared" si="54"/>
        <v>2.5077704617216574E-4</v>
      </c>
    </row>
    <row r="657" spans="1:8">
      <c r="A657" s="3" t="s">
        <v>6219</v>
      </c>
      <c r="B657" s="1">
        <f t="shared" si="50"/>
        <v>7</v>
      </c>
      <c r="C657" s="1">
        <f t="shared" si="51"/>
        <v>105009</v>
      </c>
      <c r="D657" s="1">
        <f t="shared" si="52"/>
        <v>280510</v>
      </c>
      <c r="F657" s="1">
        <f t="shared" si="53"/>
        <v>280434.44590185327</v>
      </c>
      <c r="H657" s="5">
        <f t="shared" si="54"/>
        <v>2.6934547127280582E-4</v>
      </c>
    </row>
    <row r="658" spans="1:8">
      <c r="A658" s="3" t="s">
        <v>6220</v>
      </c>
      <c r="B658" s="1">
        <f t="shared" si="50"/>
        <v>7</v>
      </c>
      <c r="C658" s="1">
        <f t="shared" si="51"/>
        <v>104989</v>
      </c>
      <c r="D658" s="1">
        <f t="shared" si="52"/>
        <v>282104</v>
      </c>
      <c r="F658" s="1">
        <f t="shared" si="53"/>
        <v>282031.08173641009</v>
      </c>
      <c r="H658" s="5">
        <f t="shared" si="54"/>
        <v>2.5848007681530607E-4</v>
      </c>
    </row>
    <row r="659" spans="1:8">
      <c r="A659" s="3" t="s">
        <v>6221</v>
      </c>
      <c r="B659" s="1">
        <f t="shared" si="50"/>
        <v>7</v>
      </c>
      <c r="C659" s="1">
        <f t="shared" si="51"/>
        <v>104969</v>
      </c>
      <c r="D659" s="1">
        <f t="shared" si="52"/>
        <v>283698</v>
      </c>
      <c r="F659" s="1">
        <f t="shared" si="53"/>
        <v>283627.96386415994</v>
      </c>
      <c r="H659" s="5">
        <f t="shared" si="54"/>
        <v>2.468686273433548E-4</v>
      </c>
    </row>
    <row r="660" spans="1:8">
      <c r="A660" s="3" t="s">
        <v>6222</v>
      </c>
      <c r="B660" s="1">
        <f t="shared" si="50"/>
        <v>7</v>
      </c>
      <c r="C660" s="1">
        <f t="shared" si="51"/>
        <v>104949</v>
      </c>
      <c r="D660" s="1">
        <f t="shared" si="52"/>
        <v>285292</v>
      </c>
      <c r="F660" s="1">
        <f t="shared" si="53"/>
        <v>285225.09237003513</v>
      </c>
      <c r="H660" s="5">
        <f t="shared" si="54"/>
        <v>2.3452333035932726E-4</v>
      </c>
    </row>
    <row r="661" spans="1:8">
      <c r="A661" s="3" t="s">
        <v>6223</v>
      </c>
      <c r="B661" s="1">
        <f t="shared" si="50"/>
        <v>7</v>
      </c>
      <c r="C661" s="1">
        <f t="shared" si="51"/>
        <v>104929</v>
      </c>
      <c r="D661" s="1">
        <f t="shared" si="52"/>
        <v>286886</v>
      </c>
      <c r="F661" s="1">
        <f t="shared" si="53"/>
        <v>286822.46733900736</v>
      </c>
      <c r="H661" s="5">
        <f t="shared" si="54"/>
        <v>2.2145612191825837E-4</v>
      </c>
    </row>
    <row r="662" spans="1:8">
      <c r="A662" s="3" t="s">
        <v>6224</v>
      </c>
      <c r="B662" s="1">
        <f t="shared" si="50"/>
        <v>7</v>
      </c>
      <c r="C662" s="1">
        <f t="shared" si="51"/>
        <v>104909</v>
      </c>
      <c r="D662" s="1">
        <f t="shared" si="52"/>
        <v>288489</v>
      </c>
      <c r="F662" s="1">
        <f t="shared" si="53"/>
        <v>288420.08885610261</v>
      </c>
      <c r="H662" s="5">
        <f t="shared" si="54"/>
        <v>2.3886922516072473E-4</v>
      </c>
    </row>
    <row r="663" spans="1:8">
      <c r="A663" s="3" t="s">
        <v>6225</v>
      </c>
      <c r="B663" s="1">
        <f t="shared" si="50"/>
        <v>7</v>
      </c>
      <c r="C663" s="1">
        <f t="shared" si="51"/>
        <v>104889</v>
      </c>
      <c r="D663" s="1">
        <f t="shared" si="52"/>
        <v>290082</v>
      </c>
      <c r="F663" s="1">
        <f t="shared" si="53"/>
        <v>290017.95700638607</v>
      </c>
      <c r="H663" s="5">
        <f t="shared" si="54"/>
        <v>2.2077548284252807E-4</v>
      </c>
    </row>
    <row r="664" spans="1:8">
      <c r="A664" s="3" t="s">
        <v>6226</v>
      </c>
      <c r="B664" s="1">
        <f t="shared" si="50"/>
        <v>7</v>
      </c>
      <c r="C664" s="1">
        <f t="shared" si="51"/>
        <v>104869</v>
      </c>
      <c r="D664" s="1">
        <f t="shared" si="52"/>
        <v>291676</v>
      </c>
      <c r="F664" s="1">
        <f t="shared" si="53"/>
        <v>291616.07187497232</v>
      </c>
      <c r="H664" s="5">
        <f t="shared" si="54"/>
        <v>2.0546128247673297E-4</v>
      </c>
    </row>
    <row r="665" spans="1:8">
      <c r="A665" s="3" t="s">
        <v>6227</v>
      </c>
      <c r="B665" s="1">
        <f t="shared" si="50"/>
        <v>7</v>
      </c>
      <c r="C665" s="1">
        <f t="shared" si="51"/>
        <v>104849</v>
      </c>
      <c r="D665" s="1">
        <f t="shared" si="52"/>
        <v>293270</v>
      </c>
      <c r="F665" s="1">
        <f t="shared" si="53"/>
        <v>293214.43354701507</v>
      </c>
      <c r="H665" s="5">
        <f t="shared" si="54"/>
        <v>1.894719984482932E-4</v>
      </c>
    </row>
    <row r="666" spans="1:8">
      <c r="A666" s="3" t="s">
        <v>6228</v>
      </c>
      <c r="B666" s="1">
        <f t="shared" si="50"/>
        <v>7</v>
      </c>
      <c r="C666" s="1">
        <f t="shared" si="51"/>
        <v>104829</v>
      </c>
      <c r="D666" s="1">
        <f t="shared" si="52"/>
        <v>294873</v>
      </c>
      <c r="F666" s="1">
        <f t="shared" si="53"/>
        <v>294813.04210772237</v>
      </c>
      <c r="H666" s="5">
        <f t="shared" si="54"/>
        <v>2.0333462974781431E-4</v>
      </c>
    </row>
    <row r="667" spans="1:8">
      <c r="A667" s="3" t="s">
        <v>6229</v>
      </c>
      <c r="B667" s="1">
        <f t="shared" si="50"/>
        <v>7</v>
      </c>
      <c r="C667" s="1">
        <f t="shared" si="51"/>
        <v>104809</v>
      </c>
      <c r="D667" s="1">
        <f t="shared" si="52"/>
        <v>296467</v>
      </c>
      <c r="F667" s="1">
        <f t="shared" si="53"/>
        <v>296411.89764234156</v>
      </c>
      <c r="H667" s="5">
        <f t="shared" si="54"/>
        <v>1.8586337655941869E-4</v>
      </c>
    </row>
    <row r="668" spans="1:8">
      <c r="A668" s="3" t="s">
        <v>6230</v>
      </c>
      <c r="B668" s="1">
        <f t="shared" si="50"/>
        <v>7</v>
      </c>
      <c r="C668" s="1">
        <f t="shared" si="51"/>
        <v>104789</v>
      </c>
      <c r="D668" s="1">
        <f t="shared" si="52"/>
        <v>298060</v>
      </c>
      <c r="F668" s="1">
        <f t="shared" si="53"/>
        <v>298011.00023616431</v>
      </c>
      <c r="H668" s="5">
        <f t="shared" si="54"/>
        <v>1.6439563791078034E-4</v>
      </c>
    </row>
    <row r="669" spans="1:8">
      <c r="A669" s="3" t="s">
        <v>6231</v>
      </c>
      <c r="B669" s="1">
        <f t="shared" si="50"/>
        <v>7</v>
      </c>
      <c r="C669" s="1">
        <f t="shared" si="51"/>
        <v>104769</v>
      </c>
      <c r="D669" s="1">
        <f t="shared" si="52"/>
        <v>299654</v>
      </c>
      <c r="F669" s="1">
        <f t="shared" si="53"/>
        <v>299610.3499745364</v>
      </c>
      <c r="H669" s="5">
        <f t="shared" si="54"/>
        <v>1.4566808874103077E-4</v>
      </c>
    </row>
    <row r="670" spans="1:8">
      <c r="A670" s="3" t="s">
        <v>6232</v>
      </c>
      <c r="B670" s="1">
        <f t="shared" si="50"/>
        <v>7</v>
      </c>
      <c r="C670" s="1">
        <f t="shared" si="51"/>
        <v>104749</v>
      </c>
      <c r="D670" s="1">
        <f t="shared" si="52"/>
        <v>301248</v>
      </c>
      <c r="F670" s="1">
        <f t="shared" si="53"/>
        <v>301209.94694284303</v>
      </c>
      <c r="H670" s="5">
        <f t="shared" si="54"/>
        <v>1.2631804080680655E-4</v>
      </c>
    </row>
    <row r="671" spans="1:8">
      <c r="A671" s="3" t="s">
        <v>6233</v>
      </c>
      <c r="B671" s="1">
        <f t="shared" si="50"/>
        <v>7</v>
      </c>
      <c r="C671" s="1">
        <f t="shared" si="51"/>
        <v>104729</v>
      </c>
      <c r="D671" s="1">
        <f t="shared" si="52"/>
        <v>302851</v>
      </c>
      <c r="F671" s="1">
        <f t="shared" si="53"/>
        <v>302809.79122651357</v>
      </c>
      <c r="H671" s="5">
        <f t="shared" si="54"/>
        <v>1.3606946480755426E-4</v>
      </c>
    </row>
    <row r="672" spans="1:8">
      <c r="A672" s="3" t="s">
        <v>6234</v>
      </c>
      <c r="B672" s="1">
        <f t="shared" si="50"/>
        <v>7</v>
      </c>
      <c r="C672" s="1">
        <f t="shared" si="51"/>
        <v>104709</v>
      </c>
      <c r="D672" s="1">
        <f t="shared" si="52"/>
        <v>304445</v>
      </c>
      <c r="F672" s="1">
        <f t="shared" si="53"/>
        <v>304409.88291103166</v>
      </c>
      <c r="H672" s="5">
        <f t="shared" si="54"/>
        <v>1.1534789196190347E-4</v>
      </c>
    </row>
    <row r="673" spans="1:8">
      <c r="A673" s="3" t="s">
        <v>6235</v>
      </c>
      <c r="B673" s="1">
        <f t="shared" si="50"/>
        <v>7</v>
      </c>
      <c r="C673" s="1">
        <f t="shared" si="51"/>
        <v>104689</v>
      </c>
      <c r="D673" s="1">
        <f t="shared" si="52"/>
        <v>306038</v>
      </c>
      <c r="F673" s="1">
        <f t="shared" si="53"/>
        <v>306010.22208192031</v>
      </c>
      <c r="H673" s="5">
        <f t="shared" si="54"/>
        <v>9.0766238439975871E-5</v>
      </c>
    </row>
    <row r="674" spans="1:8">
      <c r="A674" s="3" t="s">
        <v>6236</v>
      </c>
      <c r="B674" s="1">
        <f t="shared" si="50"/>
        <v>7</v>
      </c>
      <c r="C674" s="1">
        <f t="shared" si="51"/>
        <v>104669</v>
      </c>
      <c r="D674" s="1">
        <f t="shared" si="52"/>
        <v>307632</v>
      </c>
      <c r="F674" s="1">
        <f t="shared" si="53"/>
        <v>307610.80882474181</v>
      </c>
      <c r="H674" s="5">
        <f t="shared" si="54"/>
        <v>6.8884821014051083E-5</v>
      </c>
    </row>
    <row r="675" spans="1:8">
      <c r="A675" s="3" t="s">
        <v>6237</v>
      </c>
      <c r="B675" s="1">
        <f t="shared" si="50"/>
        <v>7</v>
      </c>
      <c r="C675" s="1">
        <f t="shared" si="51"/>
        <v>104649</v>
      </c>
      <c r="D675" s="1">
        <f t="shared" si="52"/>
        <v>309226</v>
      </c>
      <c r="F675" s="1">
        <f t="shared" si="53"/>
        <v>309211.64322512248</v>
      </c>
      <c r="H675" s="5">
        <f t="shared" si="54"/>
        <v>4.6428097499964438E-5</v>
      </c>
    </row>
    <row r="676" spans="1:8">
      <c r="A676" s="3" t="s">
        <v>6238</v>
      </c>
      <c r="B676" s="1">
        <f t="shared" si="50"/>
        <v>7</v>
      </c>
      <c r="C676" s="1">
        <f t="shared" si="51"/>
        <v>104629</v>
      </c>
      <c r="D676" s="1">
        <f t="shared" si="52"/>
        <v>310829</v>
      </c>
      <c r="F676" s="1">
        <f t="shared" si="53"/>
        <v>310812.72536872316</v>
      </c>
      <c r="H676" s="5">
        <f t="shared" si="54"/>
        <v>5.2358793023955737E-5</v>
      </c>
    </row>
    <row r="677" spans="1:8">
      <c r="A677" s="3" t="s">
        <v>6239</v>
      </c>
      <c r="B677" s="1">
        <f t="shared" si="50"/>
        <v>7</v>
      </c>
      <c r="C677" s="1">
        <f t="shared" si="51"/>
        <v>104609</v>
      </c>
      <c r="D677" s="1">
        <f t="shared" si="52"/>
        <v>312423</v>
      </c>
      <c r="F677" s="1">
        <f t="shared" si="53"/>
        <v>312414.05534124386</v>
      </c>
      <c r="H677" s="5">
        <f t="shared" si="54"/>
        <v>2.8629962442392808E-5</v>
      </c>
    </row>
    <row r="678" spans="1:8">
      <c r="A678" s="3" t="s">
        <v>6240</v>
      </c>
      <c r="B678" s="1">
        <f t="shared" si="50"/>
        <v>7</v>
      </c>
      <c r="C678" s="1">
        <f t="shared" si="51"/>
        <v>104589</v>
      </c>
      <c r="D678" s="1">
        <f t="shared" si="52"/>
        <v>314021</v>
      </c>
      <c r="F678" s="1">
        <f t="shared" si="53"/>
        <v>314015.63322844391</v>
      </c>
      <c r="H678" s="5">
        <f t="shared" si="54"/>
        <v>1.7090486165217517E-5</v>
      </c>
    </row>
    <row r="679" spans="1:8">
      <c r="A679" s="3" t="s">
        <v>6241</v>
      </c>
      <c r="B679" s="1">
        <f t="shared" si="50"/>
        <v>7</v>
      </c>
      <c r="C679" s="1">
        <f t="shared" si="51"/>
        <v>104569</v>
      </c>
      <c r="D679" s="1">
        <f t="shared" si="52"/>
        <v>315628</v>
      </c>
      <c r="F679" s="1">
        <f t="shared" si="53"/>
        <v>315617.45911612181</v>
      </c>
      <c r="H679" s="5">
        <f t="shared" si="54"/>
        <v>3.339654237959795E-5</v>
      </c>
    </row>
    <row r="680" spans="1:8">
      <c r="A680" s="3" t="s">
        <v>6242</v>
      </c>
      <c r="B680" s="1">
        <f t="shared" si="50"/>
        <v>7</v>
      </c>
      <c r="C680" s="1">
        <f t="shared" si="51"/>
        <v>104549</v>
      </c>
      <c r="D680" s="1">
        <f t="shared" si="52"/>
        <v>317243</v>
      </c>
      <c r="F680" s="1">
        <f t="shared" si="53"/>
        <v>317219.53309012542</v>
      </c>
      <c r="H680" s="5">
        <f t="shared" si="54"/>
        <v>7.3971403229007002E-5</v>
      </c>
    </row>
    <row r="681" spans="1:8">
      <c r="A681" s="3" t="s">
        <v>6243</v>
      </c>
      <c r="B681" s="1">
        <f t="shared" si="50"/>
        <v>7</v>
      </c>
      <c r="C681" s="1">
        <f t="shared" si="51"/>
        <v>104529</v>
      </c>
      <c r="D681" s="1">
        <f t="shared" si="52"/>
        <v>318849</v>
      </c>
      <c r="F681" s="1">
        <f t="shared" si="53"/>
        <v>318821.85523634678</v>
      </c>
      <c r="H681" s="5">
        <f t="shared" si="54"/>
        <v>8.5133601338642428E-5</v>
      </c>
    </row>
    <row r="682" spans="1:8">
      <c r="A682" s="3" t="s">
        <v>6244</v>
      </c>
      <c r="B682" s="1">
        <f t="shared" si="50"/>
        <v>7</v>
      </c>
      <c r="C682" s="1">
        <f t="shared" si="51"/>
        <v>104509</v>
      </c>
      <c r="D682" s="1">
        <f t="shared" si="52"/>
        <v>320455</v>
      </c>
      <c r="F682" s="1">
        <f t="shared" si="53"/>
        <v>320424.42564072722</v>
      </c>
      <c r="H682" s="5">
        <f t="shared" si="54"/>
        <v>9.5409212753058288E-5</v>
      </c>
    </row>
    <row r="683" spans="1:8">
      <c r="A683" s="3" t="s">
        <v>6245</v>
      </c>
      <c r="B683" s="1">
        <f t="shared" si="50"/>
        <v>7</v>
      </c>
      <c r="C683" s="1">
        <f t="shared" si="51"/>
        <v>104489</v>
      </c>
      <c r="D683" s="1">
        <f t="shared" si="52"/>
        <v>322062</v>
      </c>
      <c r="F683" s="1">
        <f t="shared" si="53"/>
        <v>322027.24438924255</v>
      </c>
      <c r="H683" s="5">
        <f t="shared" si="54"/>
        <v>1.0791590053296936E-4</v>
      </c>
    </row>
    <row r="684" spans="1:8">
      <c r="A684" s="3" t="s">
        <v>6246</v>
      </c>
      <c r="B684" s="1">
        <f t="shared" si="50"/>
        <v>7</v>
      </c>
      <c r="C684" s="1">
        <f t="shared" si="51"/>
        <v>104469</v>
      </c>
      <c r="D684" s="1">
        <f t="shared" si="52"/>
        <v>323668</v>
      </c>
      <c r="F684" s="1">
        <f t="shared" si="53"/>
        <v>323630.31156793237</v>
      </c>
      <c r="H684" s="5">
        <f t="shared" si="54"/>
        <v>1.1644163793650492E-4</v>
      </c>
    </row>
    <row r="685" spans="1:8">
      <c r="A685" s="3" t="s">
        <v>6247</v>
      </c>
      <c r="B685" s="1">
        <f t="shared" si="50"/>
        <v>7</v>
      </c>
      <c r="C685" s="1">
        <f t="shared" si="51"/>
        <v>104449</v>
      </c>
      <c r="D685" s="1">
        <f t="shared" si="52"/>
        <v>325283</v>
      </c>
      <c r="F685" s="1">
        <f t="shared" si="53"/>
        <v>325233.62726287096</v>
      </c>
      <c r="H685" s="5">
        <f t="shared" si="54"/>
        <v>1.5178394545378718E-4</v>
      </c>
    </row>
    <row r="686" spans="1:8">
      <c r="A686" s="3" t="s">
        <v>6248</v>
      </c>
      <c r="B686" s="1">
        <f t="shared" si="50"/>
        <v>7</v>
      </c>
      <c r="C686" s="1">
        <f t="shared" si="51"/>
        <v>104429</v>
      </c>
      <c r="D686" s="1">
        <f t="shared" si="52"/>
        <v>326890</v>
      </c>
      <c r="F686" s="1">
        <f t="shared" si="53"/>
        <v>326837.19156018179</v>
      </c>
      <c r="H686" s="5">
        <f t="shared" si="54"/>
        <v>1.6154804312830279E-4</v>
      </c>
    </row>
    <row r="687" spans="1:8">
      <c r="A687" s="3" t="s">
        <v>6249</v>
      </c>
      <c r="B687" s="1">
        <f t="shared" si="50"/>
        <v>7</v>
      </c>
      <c r="C687" s="1">
        <f t="shared" si="51"/>
        <v>104409</v>
      </c>
      <c r="D687" s="1">
        <f t="shared" si="52"/>
        <v>328496</v>
      </c>
      <c r="F687" s="1">
        <f t="shared" si="53"/>
        <v>328441.0045460324</v>
      </c>
      <c r="H687" s="5">
        <f t="shared" si="54"/>
        <v>1.6741590146484707E-4</v>
      </c>
    </row>
    <row r="688" spans="1:8">
      <c r="A688" s="3" t="s">
        <v>6250</v>
      </c>
      <c r="B688" s="1">
        <f t="shared" si="50"/>
        <v>7</v>
      </c>
      <c r="C688" s="1">
        <f t="shared" si="51"/>
        <v>104389</v>
      </c>
      <c r="D688" s="1">
        <f t="shared" si="52"/>
        <v>330102</v>
      </c>
      <c r="F688" s="1">
        <f t="shared" si="53"/>
        <v>330045.06630664476</v>
      </c>
      <c r="H688" s="5">
        <f t="shared" si="54"/>
        <v>1.724730336539627E-4</v>
      </c>
    </row>
    <row r="689" spans="1:8">
      <c r="A689" s="3" t="s">
        <v>6251</v>
      </c>
      <c r="B689" s="1">
        <f t="shared" si="50"/>
        <v>7</v>
      </c>
      <c r="C689" s="1">
        <f t="shared" si="51"/>
        <v>104369</v>
      </c>
      <c r="D689" s="1">
        <f t="shared" si="52"/>
        <v>331709</v>
      </c>
      <c r="F689" s="1">
        <f t="shared" si="53"/>
        <v>331649.37692827504</v>
      </c>
      <c r="H689" s="5">
        <f t="shared" si="54"/>
        <v>1.7974511311105937E-4</v>
      </c>
    </row>
    <row r="690" spans="1:8">
      <c r="A690" s="3" t="s">
        <v>6252</v>
      </c>
      <c r="B690" s="1">
        <f t="shared" si="50"/>
        <v>7</v>
      </c>
      <c r="C690" s="1">
        <f t="shared" si="51"/>
        <v>104349</v>
      </c>
      <c r="D690" s="1">
        <f t="shared" si="52"/>
        <v>333324</v>
      </c>
      <c r="F690" s="1">
        <f t="shared" si="53"/>
        <v>333253.9364972387</v>
      </c>
      <c r="H690" s="5">
        <f t="shared" si="54"/>
        <v>2.1019639378293346E-4</v>
      </c>
    </row>
    <row r="691" spans="1:8">
      <c r="A691" s="3" t="s">
        <v>6253</v>
      </c>
      <c r="B691" s="1">
        <f t="shared" si="50"/>
        <v>7</v>
      </c>
      <c r="C691" s="1">
        <f t="shared" si="51"/>
        <v>104329</v>
      </c>
      <c r="D691" s="1">
        <f t="shared" si="52"/>
        <v>334930</v>
      </c>
      <c r="F691" s="1">
        <f t="shared" si="53"/>
        <v>334858.74509988556</v>
      </c>
      <c r="H691" s="5">
        <f t="shared" si="54"/>
        <v>2.1274564868610206E-4</v>
      </c>
    </row>
    <row r="692" spans="1:8">
      <c r="A692" s="3" t="s">
        <v>6254</v>
      </c>
      <c r="B692" s="1">
        <f t="shared" si="50"/>
        <v>7</v>
      </c>
      <c r="C692" s="1">
        <f t="shared" si="51"/>
        <v>104309</v>
      </c>
      <c r="D692" s="1">
        <f t="shared" si="52"/>
        <v>336537</v>
      </c>
      <c r="F692" s="1">
        <f t="shared" si="53"/>
        <v>336463.80282262427</v>
      </c>
      <c r="H692" s="5">
        <f t="shared" si="54"/>
        <v>2.1750112877848499E-4</v>
      </c>
    </row>
    <row r="693" spans="1:8">
      <c r="A693" s="3" t="s">
        <v>6255</v>
      </c>
      <c r="B693" s="1">
        <f t="shared" si="50"/>
        <v>7</v>
      </c>
      <c r="C693" s="1">
        <f t="shared" si="51"/>
        <v>104289</v>
      </c>
      <c r="D693" s="1">
        <f t="shared" si="52"/>
        <v>338143</v>
      </c>
      <c r="F693" s="1">
        <f t="shared" si="53"/>
        <v>338069.10975189839</v>
      </c>
      <c r="H693" s="5">
        <f t="shared" si="54"/>
        <v>2.1851775166604686E-4</v>
      </c>
    </row>
    <row r="694" spans="1:8">
      <c r="A694" s="3" t="s">
        <v>6256</v>
      </c>
      <c r="B694" s="1">
        <f t="shared" si="50"/>
        <v>7</v>
      </c>
      <c r="C694" s="1">
        <f t="shared" si="51"/>
        <v>104269</v>
      </c>
      <c r="D694" s="1">
        <f t="shared" si="52"/>
        <v>339750</v>
      </c>
      <c r="F694" s="1">
        <f t="shared" si="53"/>
        <v>339674.66597420524</v>
      </c>
      <c r="H694" s="5">
        <f t="shared" si="54"/>
        <v>2.2173370359015922E-4</v>
      </c>
    </row>
    <row r="695" spans="1:8">
      <c r="A695" s="3" t="s">
        <v>6257</v>
      </c>
      <c r="B695" s="1">
        <f t="shared" si="50"/>
        <v>7</v>
      </c>
      <c r="C695" s="1">
        <f t="shared" si="51"/>
        <v>104249</v>
      </c>
      <c r="D695" s="1">
        <f t="shared" si="52"/>
        <v>341365</v>
      </c>
      <c r="F695" s="1">
        <f t="shared" si="53"/>
        <v>341280.47157608171</v>
      </c>
      <c r="H695" s="5">
        <f t="shared" si="54"/>
        <v>2.476188944920971E-4</v>
      </c>
    </row>
    <row r="696" spans="1:8">
      <c r="A696" s="3" t="s">
        <v>6258</v>
      </c>
      <c r="B696" s="1">
        <f t="shared" si="50"/>
        <v>7</v>
      </c>
      <c r="C696" s="1">
        <f t="shared" si="51"/>
        <v>104229</v>
      </c>
      <c r="D696" s="1">
        <f t="shared" si="52"/>
        <v>342971</v>
      </c>
      <c r="F696" s="1">
        <f t="shared" si="53"/>
        <v>342886.5266441236</v>
      </c>
      <c r="H696" s="5">
        <f t="shared" si="54"/>
        <v>2.4629882956984196E-4</v>
      </c>
    </row>
    <row r="697" spans="1:8">
      <c r="A697" s="3" t="s">
        <v>6259</v>
      </c>
      <c r="B697" s="1">
        <f t="shared" si="50"/>
        <v>7</v>
      </c>
      <c r="C697" s="1">
        <f t="shared" si="51"/>
        <v>104209</v>
      </c>
      <c r="D697" s="1">
        <f t="shared" si="52"/>
        <v>344577</v>
      </c>
      <c r="F697" s="1">
        <f t="shared" si="53"/>
        <v>344492.83126496617</v>
      </c>
      <c r="H697" s="5">
        <f t="shared" si="54"/>
        <v>2.442668403109682E-4</v>
      </c>
    </row>
    <row r="698" spans="1:8">
      <c r="A698" s="3" t="s">
        <v>6260</v>
      </c>
      <c r="B698" s="1">
        <f t="shared" si="50"/>
        <v>7</v>
      </c>
      <c r="C698" s="1">
        <f t="shared" si="51"/>
        <v>104189</v>
      </c>
      <c r="D698" s="1">
        <f t="shared" si="52"/>
        <v>346184</v>
      </c>
      <c r="F698" s="1">
        <f t="shared" si="53"/>
        <v>346099.3855252841</v>
      </c>
      <c r="H698" s="5">
        <f t="shared" si="54"/>
        <v>2.4442052410249406E-4</v>
      </c>
    </row>
    <row r="699" spans="1:8">
      <c r="A699" s="3" t="s">
        <v>6261</v>
      </c>
      <c r="B699" s="1">
        <f t="shared" si="50"/>
        <v>7</v>
      </c>
      <c r="C699" s="1">
        <f t="shared" si="51"/>
        <v>104169</v>
      </c>
      <c r="D699" s="1">
        <f t="shared" si="52"/>
        <v>347799</v>
      </c>
      <c r="F699" s="1">
        <f t="shared" si="53"/>
        <v>347706.18951181596</v>
      </c>
      <c r="H699" s="5">
        <f t="shared" si="54"/>
        <v>2.6685093454564525E-4</v>
      </c>
    </row>
    <row r="700" spans="1:8">
      <c r="A700" s="3" t="s">
        <v>6262</v>
      </c>
      <c r="B700" s="1">
        <f t="shared" si="50"/>
        <v>7</v>
      </c>
      <c r="C700" s="1">
        <f t="shared" si="51"/>
        <v>104149</v>
      </c>
      <c r="D700" s="1">
        <f t="shared" si="52"/>
        <v>349405</v>
      </c>
      <c r="F700" s="1">
        <f t="shared" si="53"/>
        <v>349313.24331132497</v>
      </c>
      <c r="H700" s="5">
        <f t="shared" si="54"/>
        <v>2.6260840192621248E-4</v>
      </c>
    </row>
    <row r="701" spans="1:8">
      <c r="A701" s="3" t="s">
        <v>6263</v>
      </c>
      <c r="B701" s="1">
        <f t="shared" si="50"/>
        <v>7</v>
      </c>
      <c r="C701" s="1">
        <f t="shared" si="51"/>
        <v>104129</v>
      </c>
      <c r="D701" s="1">
        <f t="shared" si="52"/>
        <v>351012</v>
      </c>
      <c r="F701" s="1">
        <f t="shared" si="53"/>
        <v>350920.54701064329</v>
      </c>
      <c r="H701" s="5">
        <f t="shared" si="54"/>
        <v>2.6054091984521532E-4</v>
      </c>
    </row>
    <row r="702" spans="1:8">
      <c r="A702" s="3" t="s">
        <v>6264</v>
      </c>
      <c r="B702" s="1">
        <f t="shared" si="50"/>
        <v>7</v>
      </c>
      <c r="C702" s="1">
        <f t="shared" si="51"/>
        <v>104109</v>
      </c>
      <c r="D702" s="1">
        <f t="shared" si="52"/>
        <v>352618</v>
      </c>
      <c r="F702" s="1">
        <f t="shared" si="53"/>
        <v>352528.10069663741</v>
      </c>
      <c r="H702" s="5">
        <f t="shared" si="54"/>
        <v>2.5494814037453677E-4</v>
      </c>
    </row>
    <row r="703" spans="1:8">
      <c r="A703" s="3" t="s">
        <v>6265</v>
      </c>
      <c r="B703" s="1">
        <f t="shared" si="50"/>
        <v>7</v>
      </c>
      <c r="C703" s="1">
        <f t="shared" si="51"/>
        <v>104089</v>
      </c>
      <c r="D703" s="1">
        <f t="shared" si="52"/>
        <v>354224</v>
      </c>
      <c r="F703" s="1">
        <f t="shared" si="53"/>
        <v>354135.90445622808</v>
      </c>
      <c r="H703" s="5">
        <f t="shared" si="54"/>
        <v>2.4870009872827358E-4</v>
      </c>
    </row>
    <row r="704" spans="1:8">
      <c r="A704" s="3" t="s">
        <v>6266</v>
      </c>
      <c r="B704" s="1">
        <f t="shared" si="50"/>
        <v>7</v>
      </c>
      <c r="C704" s="1">
        <f t="shared" si="51"/>
        <v>104069</v>
      </c>
      <c r="D704" s="1">
        <f t="shared" si="52"/>
        <v>355840</v>
      </c>
      <c r="F704" s="1">
        <f t="shared" si="53"/>
        <v>355743.95837636566</v>
      </c>
      <c r="H704" s="5">
        <f t="shared" si="54"/>
        <v>2.699011455551496E-4</v>
      </c>
    </row>
    <row r="705" spans="1:8">
      <c r="A705" s="3" t="s">
        <v>6267</v>
      </c>
      <c r="B705" s="1">
        <f t="shared" si="50"/>
        <v>7</v>
      </c>
      <c r="C705" s="1">
        <f t="shared" si="51"/>
        <v>104049</v>
      </c>
      <c r="D705" s="1">
        <f t="shared" si="52"/>
        <v>357446</v>
      </c>
      <c r="F705" s="1">
        <f t="shared" si="53"/>
        <v>357352.26254407392</v>
      </c>
      <c r="H705" s="5">
        <f t="shared" si="54"/>
        <v>2.6224228534122313E-4</v>
      </c>
    </row>
    <row r="706" spans="1:8">
      <c r="A706" s="3" t="s">
        <v>6268</v>
      </c>
      <c r="B706" s="1">
        <f t="shared" si="50"/>
        <v>7</v>
      </c>
      <c r="C706" s="1">
        <f t="shared" si="51"/>
        <v>104029</v>
      </c>
      <c r="D706" s="1">
        <f t="shared" si="52"/>
        <v>359052</v>
      </c>
      <c r="F706" s="1">
        <f t="shared" si="53"/>
        <v>358960.81704640179</v>
      </c>
      <c r="H706" s="5">
        <f t="shared" si="54"/>
        <v>2.5395472967205469E-4</v>
      </c>
    </row>
    <row r="707" spans="1:8">
      <c r="A707" s="3" t="s">
        <v>6269</v>
      </c>
      <c r="B707" s="1">
        <f t="shared" si="50"/>
        <v>7</v>
      </c>
      <c r="C707" s="1">
        <f t="shared" si="51"/>
        <v>104009</v>
      </c>
      <c r="D707" s="1">
        <f t="shared" si="52"/>
        <v>360659</v>
      </c>
      <c r="F707" s="1">
        <f t="shared" si="53"/>
        <v>360569.62197045196</v>
      </c>
      <c r="H707" s="5">
        <f t="shared" si="54"/>
        <v>2.4781865847806154E-4</v>
      </c>
    </row>
    <row r="708" spans="1:8">
      <c r="A708" s="3" t="s">
        <v>6270</v>
      </c>
      <c r="B708" s="1">
        <f t="shared" ref="B708:B771" si="55">IF(ISERROR(SEARCH(" ",A708)), 0, SEARCH(" ",A708))</f>
        <v>7</v>
      </c>
      <c r="C708" s="1">
        <f t="shared" ref="C708:C771" si="56">IF(0=B708,-1,LEFT(A708,B708-1)+0)</f>
        <v>103989</v>
      </c>
      <c r="D708" s="1">
        <f t="shared" ref="D708:D771" si="57">IF(B708=0,-1,RIGHT(A708,LEN(A708)-B708)+0)</f>
        <v>362265</v>
      </c>
      <c r="F708" s="1">
        <f t="shared" ref="F708:F771" si="58">IF(C708&lt;0,443300000,44330*(1-POWER(C708/$A$1,1/5.255))*1000)</f>
        <v>362178.67740338144</v>
      </c>
      <c r="H708" s="5">
        <f t="shared" ref="H708:H771" si="59">IF(D708&gt;0,ABS((F708-D708)/D708),0)</f>
        <v>2.3828577593351942E-4</v>
      </c>
    </row>
    <row r="709" spans="1:8">
      <c r="A709" s="3" t="s">
        <v>6271</v>
      </c>
      <c r="B709" s="1">
        <f t="shared" si="55"/>
        <v>7</v>
      </c>
      <c r="C709" s="1">
        <f t="shared" si="56"/>
        <v>103969</v>
      </c>
      <c r="D709" s="1">
        <f t="shared" si="57"/>
        <v>363880</v>
      </c>
      <c r="F709" s="1">
        <f t="shared" si="58"/>
        <v>363787.98343238654</v>
      </c>
      <c r="H709" s="5">
        <f t="shared" si="59"/>
        <v>2.528761339272943E-4</v>
      </c>
    </row>
    <row r="710" spans="1:8">
      <c r="A710" s="3" t="s">
        <v>6272</v>
      </c>
      <c r="B710" s="1">
        <f t="shared" si="55"/>
        <v>7</v>
      </c>
      <c r="C710" s="1">
        <f t="shared" si="56"/>
        <v>103949</v>
      </c>
      <c r="D710" s="1">
        <f t="shared" si="57"/>
        <v>365487</v>
      </c>
      <c r="F710" s="1">
        <f t="shared" si="58"/>
        <v>365397.54014471272</v>
      </c>
      <c r="H710" s="5">
        <f t="shared" si="59"/>
        <v>2.4476891185535357E-4</v>
      </c>
    </row>
    <row r="711" spans="1:8">
      <c r="A711" s="3" t="s">
        <v>6273</v>
      </c>
      <c r="B711" s="1">
        <f t="shared" si="55"/>
        <v>7</v>
      </c>
      <c r="C711" s="1">
        <f t="shared" si="56"/>
        <v>103929</v>
      </c>
      <c r="D711" s="1">
        <f t="shared" si="57"/>
        <v>367093</v>
      </c>
      <c r="F711" s="1">
        <f t="shared" si="58"/>
        <v>367007.34762764489</v>
      </c>
      <c r="H711" s="5">
        <f t="shared" si="59"/>
        <v>2.3332608454834937E-4</v>
      </c>
    </row>
    <row r="712" spans="1:8">
      <c r="A712" s="3" t="s">
        <v>6274</v>
      </c>
      <c r="B712" s="1">
        <f t="shared" si="55"/>
        <v>7</v>
      </c>
      <c r="C712" s="1">
        <f t="shared" si="56"/>
        <v>103909</v>
      </c>
      <c r="D712" s="1">
        <f t="shared" si="57"/>
        <v>368699</v>
      </c>
      <c r="F712" s="1">
        <f t="shared" si="58"/>
        <v>368617.40596853697</v>
      </c>
      <c r="H712" s="5">
        <f t="shared" si="59"/>
        <v>2.2130255699914547E-4</v>
      </c>
    </row>
    <row r="713" spans="1:8">
      <c r="A713" s="3" t="s">
        <v>6275</v>
      </c>
      <c r="B713" s="1">
        <f t="shared" si="55"/>
        <v>7</v>
      </c>
      <c r="C713" s="1">
        <f t="shared" si="56"/>
        <v>103889</v>
      </c>
      <c r="D713" s="1">
        <f t="shared" si="57"/>
        <v>370315</v>
      </c>
      <c r="F713" s="1">
        <f t="shared" si="58"/>
        <v>370227.71525476233</v>
      </c>
      <c r="H713" s="5">
        <f t="shared" si="59"/>
        <v>2.3570404989717845E-4</v>
      </c>
    </row>
    <row r="714" spans="1:8">
      <c r="A714" s="3" t="s">
        <v>6276</v>
      </c>
      <c r="B714" s="1">
        <f t="shared" si="55"/>
        <v>7</v>
      </c>
      <c r="C714" s="1">
        <f t="shared" si="56"/>
        <v>103869</v>
      </c>
      <c r="D714" s="1">
        <f t="shared" si="57"/>
        <v>371921</v>
      </c>
      <c r="F714" s="1">
        <f t="shared" si="58"/>
        <v>371838.27557376836</v>
      </c>
      <c r="H714" s="5">
        <f t="shared" si="59"/>
        <v>2.2242472522830941E-4</v>
      </c>
    </row>
    <row r="715" spans="1:8">
      <c r="A715" s="3" t="s">
        <v>6277</v>
      </c>
      <c r="B715" s="1">
        <f t="shared" si="55"/>
        <v>7</v>
      </c>
      <c r="C715" s="1">
        <f t="shared" si="56"/>
        <v>103849</v>
      </c>
      <c r="D715" s="1">
        <f t="shared" si="57"/>
        <v>373527</v>
      </c>
      <c r="F715" s="1">
        <f t="shared" si="58"/>
        <v>373449.08701302204</v>
      </c>
      <c r="H715" s="5">
        <f t="shared" si="59"/>
        <v>2.0858729617392367E-4</v>
      </c>
    </row>
    <row r="716" spans="1:8">
      <c r="A716" s="3" t="s">
        <v>6278</v>
      </c>
      <c r="B716" s="1">
        <f t="shared" si="55"/>
        <v>7</v>
      </c>
      <c r="C716" s="1">
        <f t="shared" si="56"/>
        <v>103829</v>
      </c>
      <c r="D716" s="1">
        <f t="shared" si="57"/>
        <v>375134</v>
      </c>
      <c r="F716" s="1">
        <f t="shared" si="58"/>
        <v>375060.14966006426</v>
      </c>
      <c r="H716" s="5">
        <f t="shared" si="59"/>
        <v>1.968638937972651E-4</v>
      </c>
    </row>
    <row r="717" spans="1:8">
      <c r="A717" s="3" t="s">
        <v>6279</v>
      </c>
      <c r="B717" s="1">
        <f t="shared" si="55"/>
        <v>7</v>
      </c>
      <c r="C717" s="1">
        <f t="shared" si="56"/>
        <v>103809</v>
      </c>
      <c r="D717" s="1">
        <f t="shared" si="57"/>
        <v>376740</v>
      </c>
      <c r="F717" s="1">
        <f t="shared" si="58"/>
        <v>376671.46360246534</v>
      </c>
      <c r="H717" s="5">
        <f t="shared" si="59"/>
        <v>1.8191961972356376E-4</v>
      </c>
    </row>
    <row r="718" spans="1:8">
      <c r="A718" s="3" t="s">
        <v>6280</v>
      </c>
      <c r="B718" s="1">
        <f t="shared" si="55"/>
        <v>7</v>
      </c>
      <c r="C718" s="1">
        <f t="shared" si="56"/>
        <v>103789</v>
      </c>
      <c r="D718" s="1">
        <f t="shared" si="57"/>
        <v>378355</v>
      </c>
      <c r="F718" s="1">
        <f t="shared" si="58"/>
        <v>378283.02892784483</v>
      </c>
      <c r="H718" s="5">
        <f t="shared" si="59"/>
        <v>1.9022101506565884E-4</v>
      </c>
    </row>
    <row r="719" spans="1:8">
      <c r="A719" s="3" t="s">
        <v>6281</v>
      </c>
      <c r="B719" s="1">
        <f t="shared" si="55"/>
        <v>7</v>
      </c>
      <c r="C719" s="1">
        <f t="shared" si="56"/>
        <v>103769</v>
      </c>
      <c r="D719" s="1">
        <f t="shared" si="57"/>
        <v>379962</v>
      </c>
      <c r="F719" s="1">
        <f t="shared" si="58"/>
        <v>379894.84572388633</v>
      </c>
      <c r="H719" s="5">
        <f t="shared" si="59"/>
        <v>1.7673945319180898E-4</v>
      </c>
    </row>
    <row r="720" spans="1:8">
      <c r="A720" s="3" t="s">
        <v>6282</v>
      </c>
      <c r="B720" s="1">
        <f t="shared" si="55"/>
        <v>7</v>
      </c>
      <c r="C720" s="1">
        <f t="shared" si="56"/>
        <v>103749</v>
      </c>
      <c r="D720" s="1">
        <f t="shared" si="57"/>
        <v>381568</v>
      </c>
      <c r="F720" s="1">
        <f t="shared" si="58"/>
        <v>381506.91407829802</v>
      </c>
      <c r="H720" s="5">
        <f t="shared" si="59"/>
        <v>1.6009183606061086E-4</v>
      </c>
    </row>
    <row r="721" spans="1:8">
      <c r="A721" s="3" t="s">
        <v>6283</v>
      </c>
      <c r="B721" s="1">
        <f t="shared" si="55"/>
        <v>7</v>
      </c>
      <c r="C721" s="1">
        <f t="shared" si="56"/>
        <v>103729</v>
      </c>
      <c r="D721" s="1">
        <f t="shared" si="57"/>
        <v>383174</v>
      </c>
      <c r="F721" s="1">
        <f t="shared" si="58"/>
        <v>383119.23407884699</v>
      </c>
      <c r="H721" s="5">
        <f t="shared" si="59"/>
        <v>1.42927028329197E-4</v>
      </c>
    </row>
    <row r="722" spans="1:8">
      <c r="A722" s="3" t="s">
        <v>6284</v>
      </c>
      <c r="B722" s="1">
        <f t="shared" si="55"/>
        <v>7</v>
      </c>
      <c r="C722" s="1">
        <f t="shared" si="56"/>
        <v>103709</v>
      </c>
      <c r="D722" s="1">
        <f t="shared" si="57"/>
        <v>384781</v>
      </c>
      <c r="F722" s="1">
        <f t="shared" si="58"/>
        <v>384731.80581334984</v>
      </c>
      <c r="H722" s="5">
        <f t="shared" si="59"/>
        <v>1.2784983315225642E-4</v>
      </c>
    </row>
    <row r="723" spans="1:8">
      <c r="A723" s="3" t="s">
        <v>6285</v>
      </c>
      <c r="B723" s="1">
        <f t="shared" si="55"/>
        <v>7</v>
      </c>
      <c r="C723" s="1">
        <f t="shared" si="56"/>
        <v>103689</v>
      </c>
      <c r="D723" s="1">
        <f t="shared" si="57"/>
        <v>386396</v>
      </c>
      <c r="F723" s="1">
        <f t="shared" si="58"/>
        <v>386344.62936966732</v>
      </c>
      <c r="H723" s="5">
        <f t="shared" si="59"/>
        <v>1.3294814214607871E-4</v>
      </c>
    </row>
    <row r="724" spans="1:8">
      <c r="A724" s="3" t="s">
        <v>6286</v>
      </c>
      <c r="B724" s="1">
        <f t="shared" si="55"/>
        <v>7</v>
      </c>
      <c r="C724" s="1">
        <f t="shared" si="56"/>
        <v>103669</v>
      </c>
      <c r="D724" s="1">
        <f t="shared" si="57"/>
        <v>388002</v>
      </c>
      <c r="F724" s="1">
        <f t="shared" si="58"/>
        <v>387957.70483570429</v>
      </c>
      <c r="H724" s="5">
        <f t="shared" si="59"/>
        <v>1.1416220611157942E-4</v>
      </c>
    </row>
    <row r="725" spans="1:8">
      <c r="A725" s="3" t="s">
        <v>6287</v>
      </c>
      <c r="B725" s="1">
        <f t="shared" si="55"/>
        <v>7</v>
      </c>
      <c r="C725" s="1">
        <f t="shared" si="56"/>
        <v>103649</v>
      </c>
      <c r="D725" s="1">
        <f t="shared" si="57"/>
        <v>389609</v>
      </c>
      <c r="F725" s="1">
        <f t="shared" si="58"/>
        <v>389571.03229942499</v>
      </c>
      <c r="H725" s="5">
        <f t="shared" si="59"/>
        <v>9.7450779050311251E-5</v>
      </c>
    </row>
    <row r="726" spans="1:8">
      <c r="A726" s="3" t="s">
        <v>6288</v>
      </c>
      <c r="B726" s="1">
        <f t="shared" si="55"/>
        <v>7</v>
      </c>
      <c r="C726" s="1">
        <f t="shared" si="56"/>
        <v>103629</v>
      </c>
      <c r="D726" s="1">
        <f t="shared" si="57"/>
        <v>391215</v>
      </c>
      <c r="F726" s="1">
        <f t="shared" si="58"/>
        <v>391184.61184882303</v>
      </c>
      <c r="H726" s="5">
        <f t="shared" si="59"/>
        <v>7.7676344662071527E-5</v>
      </c>
    </row>
    <row r="727" spans="1:8">
      <c r="A727" s="3" t="s">
        <v>6289</v>
      </c>
      <c r="B727" s="1">
        <f t="shared" si="55"/>
        <v>7</v>
      </c>
      <c r="C727" s="1">
        <f t="shared" si="56"/>
        <v>103609</v>
      </c>
      <c r="D727" s="1">
        <f t="shared" si="57"/>
        <v>392830</v>
      </c>
      <c r="F727" s="1">
        <f t="shared" si="58"/>
        <v>392798.44357196084</v>
      </c>
      <c r="H727" s="5">
        <f t="shared" si="59"/>
        <v>8.033100333262591E-5</v>
      </c>
    </row>
    <row r="728" spans="1:8">
      <c r="A728" s="3" t="s">
        <v>6290</v>
      </c>
      <c r="B728" s="1">
        <f t="shared" si="55"/>
        <v>7</v>
      </c>
      <c r="C728" s="1">
        <f t="shared" si="56"/>
        <v>103589</v>
      </c>
      <c r="D728" s="1">
        <f t="shared" si="57"/>
        <v>394437</v>
      </c>
      <c r="F728" s="1">
        <f t="shared" si="58"/>
        <v>394412.5275569355</v>
      </c>
      <c r="H728" s="5">
        <f t="shared" si="59"/>
        <v>6.2043984373930718E-5</v>
      </c>
    </row>
    <row r="729" spans="1:8">
      <c r="A729" s="3" t="s">
        <v>6291</v>
      </c>
      <c r="B729" s="1">
        <f t="shared" si="55"/>
        <v>7</v>
      </c>
      <c r="C729" s="1">
        <f t="shared" si="56"/>
        <v>103569</v>
      </c>
      <c r="D729" s="1">
        <f t="shared" si="57"/>
        <v>396043</v>
      </c>
      <c r="F729" s="1">
        <f t="shared" si="58"/>
        <v>396026.86389188818</v>
      </c>
      <c r="H729" s="5">
        <f t="shared" si="59"/>
        <v>4.0743323608353079E-5</v>
      </c>
    </row>
    <row r="730" spans="1:8">
      <c r="A730" s="3" t="s">
        <v>6292</v>
      </c>
      <c r="B730" s="1">
        <f t="shared" si="55"/>
        <v>7</v>
      </c>
      <c r="C730" s="1">
        <f t="shared" si="56"/>
        <v>103549</v>
      </c>
      <c r="D730" s="1">
        <f t="shared" si="57"/>
        <v>397649</v>
      </c>
      <c r="F730" s="1">
        <f t="shared" si="58"/>
        <v>397641.45266501931</v>
      </c>
      <c r="H730" s="5">
        <f t="shared" si="59"/>
        <v>1.8979891765565271E-5</v>
      </c>
    </row>
    <row r="731" spans="1:8">
      <c r="A731" s="3" t="s">
        <v>6293</v>
      </c>
      <c r="B731" s="1">
        <f t="shared" si="55"/>
        <v>7</v>
      </c>
      <c r="C731" s="1">
        <f t="shared" si="56"/>
        <v>103529</v>
      </c>
      <c r="D731" s="1">
        <f t="shared" si="57"/>
        <v>399258</v>
      </c>
      <c r="F731" s="1">
        <f t="shared" si="58"/>
        <v>399256.29396457347</v>
      </c>
      <c r="H731" s="5">
        <f t="shared" si="59"/>
        <v>4.2730150091589797E-6</v>
      </c>
    </row>
    <row r="732" spans="1:8">
      <c r="A732" s="3" t="s">
        <v>6294</v>
      </c>
      <c r="B732" s="1">
        <f t="shared" si="55"/>
        <v>7</v>
      </c>
      <c r="C732" s="1">
        <f t="shared" si="56"/>
        <v>103509</v>
      </c>
      <c r="D732" s="1">
        <f t="shared" si="57"/>
        <v>400887</v>
      </c>
      <c r="F732" s="1">
        <f t="shared" si="58"/>
        <v>400871.38787883456</v>
      </c>
      <c r="H732" s="5">
        <f t="shared" si="59"/>
        <v>3.8943944716189402E-5</v>
      </c>
    </row>
    <row r="733" spans="1:8">
      <c r="A733" s="3" t="s">
        <v>6295</v>
      </c>
      <c r="B733" s="1">
        <f t="shared" si="55"/>
        <v>7</v>
      </c>
      <c r="C733" s="1">
        <f t="shared" si="56"/>
        <v>103489</v>
      </c>
      <c r="D733" s="1">
        <f t="shared" si="57"/>
        <v>402508</v>
      </c>
      <c r="F733" s="1">
        <f t="shared" si="58"/>
        <v>402486.73449615069</v>
      </c>
      <c r="H733" s="5">
        <f t="shared" si="59"/>
        <v>5.2832499849221223E-5</v>
      </c>
    </row>
    <row r="734" spans="1:8">
      <c r="A734" s="3" t="s">
        <v>6296</v>
      </c>
      <c r="B734" s="1">
        <f t="shared" si="55"/>
        <v>7</v>
      </c>
      <c r="C734" s="1">
        <f t="shared" si="56"/>
        <v>103469</v>
      </c>
      <c r="D734" s="1">
        <f t="shared" si="57"/>
        <v>404128</v>
      </c>
      <c r="F734" s="1">
        <f t="shared" si="58"/>
        <v>404102.33390489937</v>
      </c>
      <c r="H734" s="5">
        <f t="shared" si="59"/>
        <v>6.3509816445864344E-5</v>
      </c>
    </row>
    <row r="735" spans="1:8">
      <c r="A735" s="3" t="s">
        <v>6297</v>
      </c>
      <c r="B735" s="1">
        <f t="shared" si="55"/>
        <v>7</v>
      </c>
      <c r="C735" s="1">
        <f t="shared" si="56"/>
        <v>103449</v>
      </c>
      <c r="D735" s="1">
        <f t="shared" si="57"/>
        <v>405748</v>
      </c>
      <c r="F735" s="1">
        <f t="shared" si="58"/>
        <v>405718.1861935269</v>
      </c>
      <c r="H735" s="5">
        <f t="shared" si="59"/>
        <v>7.347862829416999E-5</v>
      </c>
    </row>
    <row r="736" spans="1:8">
      <c r="A736" s="3" t="s">
        <v>6298</v>
      </c>
      <c r="B736" s="1">
        <f t="shared" si="55"/>
        <v>7</v>
      </c>
      <c r="C736" s="1">
        <f t="shared" si="56"/>
        <v>103429</v>
      </c>
      <c r="D736" s="1">
        <f t="shared" si="57"/>
        <v>407369</v>
      </c>
      <c r="F736" s="1">
        <f t="shared" si="58"/>
        <v>407334.29145050433</v>
      </c>
      <c r="H736" s="5">
        <f t="shared" si="59"/>
        <v>8.5201744599294535E-5</v>
      </c>
    </row>
    <row r="737" spans="1:8">
      <c r="A737" s="3" t="s">
        <v>6299</v>
      </c>
      <c r="B737" s="1">
        <f t="shared" si="55"/>
        <v>7</v>
      </c>
      <c r="C737" s="1">
        <f t="shared" si="56"/>
        <v>103409</v>
      </c>
      <c r="D737" s="1">
        <f t="shared" si="57"/>
        <v>408998</v>
      </c>
      <c r="F737" s="1">
        <f t="shared" si="58"/>
        <v>408950.64976437169</v>
      </c>
      <c r="H737" s="5">
        <f t="shared" si="59"/>
        <v>1.1577131337638176E-4</v>
      </c>
    </row>
    <row r="738" spans="1:8">
      <c r="A738" s="3" t="s">
        <v>6300</v>
      </c>
      <c r="B738" s="1">
        <f t="shared" si="55"/>
        <v>7</v>
      </c>
      <c r="C738" s="1">
        <f t="shared" si="56"/>
        <v>103389</v>
      </c>
      <c r="D738" s="1">
        <f t="shared" si="57"/>
        <v>410618</v>
      </c>
      <c r="F738" s="1">
        <f t="shared" si="58"/>
        <v>410567.26122370322</v>
      </c>
      <c r="H738" s="5">
        <f t="shared" si="59"/>
        <v>1.2356685848351664E-4</v>
      </c>
    </row>
    <row r="739" spans="1:8">
      <c r="A739" s="3" t="s">
        <v>6301</v>
      </c>
      <c r="B739" s="1">
        <f t="shared" si="55"/>
        <v>7</v>
      </c>
      <c r="C739" s="1">
        <f t="shared" si="56"/>
        <v>103369</v>
      </c>
      <c r="D739" s="1">
        <f t="shared" si="57"/>
        <v>412239</v>
      </c>
      <c r="F739" s="1">
        <f t="shared" si="58"/>
        <v>412184.12591712747</v>
      </c>
      <c r="H739" s="5">
        <f t="shared" si="59"/>
        <v>1.3311230347572077E-4</v>
      </c>
    </row>
    <row r="740" spans="1:8">
      <c r="A740" s="3" t="s">
        <v>6302</v>
      </c>
      <c r="B740" s="1">
        <f t="shared" si="55"/>
        <v>7</v>
      </c>
      <c r="C740" s="1">
        <f t="shared" si="56"/>
        <v>103349</v>
      </c>
      <c r="D740" s="1">
        <f t="shared" si="57"/>
        <v>413859</v>
      </c>
      <c r="F740" s="1">
        <f t="shared" si="58"/>
        <v>413801.2439333222</v>
      </c>
      <c r="H740" s="5">
        <f t="shared" si="59"/>
        <v>1.3955493701429917E-4</v>
      </c>
    </row>
    <row r="741" spans="1:8">
      <c r="A741" s="3" t="s">
        <v>6303</v>
      </c>
      <c r="B741" s="1">
        <f t="shared" si="55"/>
        <v>7</v>
      </c>
      <c r="C741" s="1">
        <f t="shared" si="56"/>
        <v>103329</v>
      </c>
      <c r="D741" s="1">
        <f t="shared" si="57"/>
        <v>415488</v>
      </c>
      <c r="F741" s="1">
        <f t="shared" si="58"/>
        <v>415418.61536100938</v>
      </c>
      <c r="H741" s="5">
        <f t="shared" si="59"/>
        <v>1.669955305342749E-4</v>
      </c>
    </row>
    <row r="742" spans="1:8">
      <c r="A742" s="3" t="s">
        <v>6304</v>
      </c>
      <c r="B742" s="1">
        <f t="shared" si="55"/>
        <v>7</v>
      </c>
      <c r="C742" s="1">
        <f t="shared" si="56"/>
        <v>103309</v>
      </c>
      <c r="D742" s="1">
        <f t="shared" si="57"/>
        <v>417109</v>
      </c>
      <c r="F742" s="1">
        <f t="shared" si="58"/>
        <v>417036.24028895533</v>
      </c>
      <c r="H742" s="5">
        <f t="shared" si="59"/>
        <v>1.7443812299582578E-4</v>
      </c>
    </row>
    <row r="743" spans="1:8">
      <c r="A743" s="3" t="s">
        <v>6305</v>
      </c>
      <c r="B743" s="1">
        <f t="shared" si="55"/>
        <v>7</v>
      </c>
      <c r="C743" s="1">
        <f t="shared" si="56"/>
        <v>103289</v>
      </c>
      <c r="D743" s="1">
        <f t="shared" si="57"/>
        <v>418729</v>
      </c>
      <c r="F743" s="1">
        <f t="shared" si="58"/>
        <v>418654.11880599038</v>
      </c>
      <c r="H743" s="5">
        <f t="shared" si="59"/>
        <v>1.788297299915225E-4</v>
      </c>
    </row>
    <row r="744" spans="1:8">
      <c r="A744" s="3" t="s">
        <v>6306</v>
      </c>
      <c r="B744" s="1">
        <f t="shared" si="55"/>
        <v>7</v>
      </c>
      <c r="C744" s="1">
        <f t="shared" si="56"/>
        <v>103269</v>
      </c>
      <c r="D744" s="1">
        <f t="shared" si="57"/>
        <v>420349</v>
      </c>
      <c r="F744" s="1">
        <f t="shared" si="58"/>
        <v>420272.25100097927</v>
      </c>
      <c r="H744" s="5">
        <f t="shared" si="59"/>
        <v>1.8258399335010914E-4</v>
      </c>
    </row>
    <row r="745" spans="1:8">
      <c r="A745" s="3" t="s">
        <v>6307</v>
      </c>
      <c r="B745" s="1">
        <f t="shared" si="55"/>
        <v>7</v>
      </c>
      <c r="C745" s="1">
        <f t="shared" si="56"/>
        <v>103249</v>
      </c>
      <c r="D745" s="1">
        <f t="shared" si="57"/>
        <v>421970</v>
      </c>
      <c r="F745" s="1">
        <f t="shared" si="58"/>
        <v>421890.63696283597</v>
      </c>
      <c r="H745" s="5">
        <f t="shared" si="59"/>
        <v>1.8807743954317129E-4</v>
      </c>
    </row>
    <row r="746" spans="1:8">
      <c r="A746" s="3" t="s">
        <v>6308</v>
      </c>
      <c r="B746" s="1">
        <f t="shared" si="55"/>
        <v>7</v>
      </c>
      <c r="C746" s="1">
        <f t="shared" si="56"/>
        <v>103229</v>
      </c>
      <c r="D746" s="1">
        <f t="shared" si="57"/>
        <v>423599</v>
      </c>
      <c r="F746" s="1">
        <f t="shared" si="58"/>
        <v>423509.27678052854</v>
      </c>
      <c r="H746" s="5">
        <f t="shared" si="59"/>
        <v>2.1181168858155883E-4</v>
      </c>
    </row>
    <row r="747" spans="1:8">
      <c r="A747" s="3" t="s">
        <v>6309</v>
      </c>
      <c r="B747" s="1">
        <f t="shared" si="55"/>
        <v>7</v>
      </c>
      <c r="C747" s="1">
        <f t="shared" si="56"/>
        <v>103209</v>
      </c>
      <c r="D747" s="1">
        <f t="shared" si="57"/>
        <v>425219</v>
      </c>
      <c r="F747" s="1">
        <f t="shared" si="58"/>
        <v>425128.17054307432</v>
      </c>
      <c r="H747" s="5">
        <f t="shared" si="59"/>
        <v>2.1360629916744828E-4</v>
      </c>
    </row>
    <row r="748" spans="1:8">
      <c r="A748" s="3" t="s">
        <v>6310</v>
      </c>
      <c r="B748" s="1">
        <f t="shared" si="55"/>
        <v>7</v>
      </c>
      <c r="C748" s="1">
        <f t="shared" si="56"/>
        <v>103189</v>
      </c>
      <c r="D748" s="1">
        <f t="shared" si="57"/>
        <v>426840</v>
      </c>
      <c r="F748" s="1">
        <f t="shared" si="58"/>
        <v>426747.31833952502</v>
      </c>
      <c r="H748" s="5">
        <f t="shared" si="59"/>
        <v>2.1713443087568299E-4</v>
      </c>
    </row>
    <row r="749" spans="1:8">
      <c r="A749" s="3" t="s">
        <v>6311</v>
      </c>
      <c r="B749" s="1">
        <f t="shared" si="55"/>
        <v>7</v>
      </c>
      <c r="C749" s="1">
        <f t="shared" si="56"/>
        <v>103169</v>
      </c>
      <c r="D749" s="1">
        <f t="shared" si="57"/>
        <v>428460</v>
      </c>
      <c r="F749" s="1">
        <f t="shared" si="58"/>
        <v>428366.72025900142</v>
      </c>
      <c r="H749" s="5">
        <f t="shared" si="59"/>
        <v>2.1770933342337594E-4</v>
      </c>
    </row>
    <row r="750" spans="1:8">
      <c r="A750" s="3" t="s">
        <v>6312</v>
      </c>
      <c r="B750" s="1">
        <f t="shared" si="55"/>
        <v>7</v>
      </c>
      <c r="C750" s="1">
        <f t="shared" si="56"/>
        <v>103149</v>
      </c>
      <c r="D750" s="1">
        <f t="shared" si="57"/>
        <v>430080</v>
      </c>
      <c r="F750" s="1">
        <f t="shared" si="58"/>
        <v>429986.37639065855</v>
      </c>
      <c r="H750" s="5">
        <f t="shared" si="59"/>
        <v>2.1768882380359043E-4</v>
      </c>
    </row>
    <row r="751" spans="1:8">
      <c r="A751" s="3" t="s">
        <v>6313</v>
      </c>
      <c r="B751" s="1">
        <f t="shared" si="55"/>
        <v>7</v>
      </c>
      <c r="C751" s="1">
        <f t="shared" si="56"/>
        <v>103129</v>
      </c>
      <c r="D751" s="1">
        <f t="shared" si="57"/>
        <v>431709</v>
      </c>
      <c r="F751" s="1">
        <f t="shared" si="58"/>
        <v>431606.28682370577</v>
      </c>
      <c r="H751" s="5">
        <f t="shared" si="59"/>
        <v>2.3792224923323331E-4</v>
      </c>
    </row>
    <row r="752" spans="1:8">
      <c r="A752" s="3" t="s">
        <v>6314</v>
      </c>
      <c r="B752" s="1">
        <f t="shared" si="55"/>
        <v>7</v>
      </c>
      <c r="C752" s="1">
        <f t="shared" si="56"/>
        <v>103109</v>
      </c>
      <c r="D752" s="1">
        <f t="shared" si="57"/>
        <v>433330</v>
      </c>
      <c r="F752" s="1">
        <f t="shared" si="58"/>
        <v>433226.45164740144</v>
      </c>
      <c r="H752" s="5">
        <f t="shared" si="59"/>
        <v>2.3895957491648837E-4</v>
      </c>
    </row>
    <row r="753" spans="1:8">
      <c r="A753" s="3" t="s">
        <v>6315</v>
      </c>
      <c r="B753" s="1">
        <f t="shared" si="55"/>
        <v>7</v>
      </c>
      <c r="C753" s="1">
        <f t="shared" si="56"/>
        <v>103089</v>
      </c>
      <c r="D753" s="1">
        <f t="shared" si="57"/>
        <v>434950</v>
      </c>
      <c r="F753" s="1">
        <f t="shared" si="58"/>
        <v>434846.8709510435</v>
      </c>
      <c r="H753" s="5">
        <f t="shared" si="59"/>
        <v>2.3710552697206553E-4</v>
      </c>
    </row>
    <row r="754" spans="1:8">
      <c r="A754" s="3" t="s">
        <v>6316</v>
      </c>
      <c r="B754" s="1">
        <f t="shared" si="55"/>
        <v>7</v>
      </c>
      <c r="C754" s="1">
        <f t="shared" si="56"/>
        <v>103069</v>
      </c>
      <c r="D754" s="1">
        <f t="shared" si="57"/>
        <v>436571</v>
      </c>
      <c r="F754" s="1">
        <f t="shared" si="58"/>
        <v>436467.54482399375</v>
      </c>
      <c r="H754" s="5">
        <f t="shared" si="59"/>
        <v>2.3697216719902579E-4</v>
      </c>
    </row>
    <row r="755" spans="1:8">
      <c r="A755" s="3" t="s">
        <v>6317</v>
      </c>
      <c r="B755" s="1">
        <f t="shared" si="55"/>
        <v>7</v>
      </c>
      <c r="C755" s="1">
        <f t="shared" si="56"/>
        <v>103049</v>
      </c>
      <c r="D755" s="1">
        <f t="shared" si="57"/>
        <v>438191</v>
      </c>
      <c r="F755" s="1">
        <f t="shared" si="58"/>
        <v>438088.47335564846</v>
      </c>
      <c r="H755" s="5">
        <f t="shared" si="59"/>
        <v>2.3397706559820472E-4</v>
      </c>
    </row>
    <row r="756" spans="1:8">
      <c r="A756" s="3" t="s">
        <v>6318</v>
      </c>
      <c r="B756" s="1">
        <f t="shared" si="55"/>
        <v>7</v>
      </c>
      <c r="C756" s="1">
        <f t="shared" si="56"/>
        <v>103029</v>
      </c>
      <c r="D756" s="1">
        <f t="shared" si="57"/>
        <v>439820</v>
      </c>
      <c r="F756" s="1">
        <f t="shared" si="58"/>
        <v>439709.656635463</v>
      </c>
      <c r="H756" s="5">
        <f t="shared" si="59"/>
        <v>2.5088300790549557E-4</v>
      </c>
    </row>
    <row r="757" spans="1:8">
      <c r="A757" s="3" t="s">
        <v>6319</v>
      </c>
      <c r="B757" s="1">
        <f t="shared" si="55"/>
        <v>7</v>
      </c>
      <c r="C757" s="1">
        <f t="shared" si="56"/>
        <v>103009</v>
      </c>
      <c r="D757" s="1">
        <f t="shared" si="57"/>
        <v>441440</v>
      </c>
      <c r="F757" s="1">
        <f t="shared" si="58"/>
        <v>441331.09475293692</v>
      </c>
      <c r="H757" s="5">
        <f t="shared" si="59"/>
        <v>2.4670452850463252E-4</v>
      </c>
    </row>
    <row r="758" spans="1:8">
      <c r="A758" s="3" t="s">
        <v>6320</v>
      </c>
      <c r="B758" s="1">
        <f t="shared" si="55"/>
        <v>7</v>
      </c>
      <c r="C758" s="1">
        <f t="shared" si="56"/>
        <v>102989</v>
      </c>
      <c r="D758" s="1">
        <f t="shared" si="57"/>
        <v>443061</v>
      </c>
      <c r="F758" s="1">
        <f t="shared" si="58"/>
        <v>442952.78779761912</v>
      </c>
      <c r="H758" s="5">
        <f t="shared" si="59"/>
        <v>2.4423770627718752E-4</v>
      </c>
    </row>
    <row r="759" spans="1:8">
      <c r="A759" s="3" t="s">
        <v>6321</v>
      </c>
      <c r="B759" s="1">
        <f t="shared" si="55"/>
        <v>7</v>
      </c>
      <c r="C759" s="1">
        <f t="shared" si="56"/>
        <v>102969</v>
      </c>
      <c r="D759" s="1">
        <f t="shared" si="57"/>
        <v>444681</v>
      </c>
      <c r="F759" s="1">
        <f t="shared" si="58"/>
        <v>444574.73585910775</v>
      </c>
      <c r="H759" s="5">
        <f t="shared" si="59"/>
        <v>2.389671267543475E-4</v>
      </c>
    </row>
    <row r="760" spans="1:8">
      <c r="A760" s="3" t="s">
        <v>6322</v>
      </c>
      <c r="B760" s="1">
        <f t="shared" si="55"/>
        <v>7</v>
      </c>
      <c r="C760" s="1">
        <f t="shared" si="56"/>
        <v>102949</v>
      </c>
      <c r="D760" s="1">
        <f t="shared" si="57"/>
        <v>446310</v>
      </c>
      <c r="F760" s="1">
        <f t="shared" si="58"/>
        <v>446196.93902704504</v>
      </c>
      <c r="H760" s="5">
        <f t="shared" si="59"/>
        <v>2.533238622369238E-4</v>
      </c>
    </row>
    <row r="761" spans="1:8">
      <c r="A761" s="3" t="s">
        <v>6323</v>
      </c>
      <c r="B761" s="1">
        <f t="shared" si="55"/>
        <v>7</v>
      </c>
      <c r="C761" s="1">
        <f t="shared" si="56"/>
        <v>102929</v>
      </c>
      <c r="D761" s="1">
        <f t="shared" si="57"/>
        <v>447931</v>
      </c>
      <c r="F761" s="1">
        <f t="shared" si="58"/>
        <v>447819.39739113254</v>
      </c>
      <c r="H761" s="5">
        <f t="shared" si="59"/>
        <v>2.4915133997748597E-4</v>
      </c>
    </row>
    <row r="762" spans="1:8">
      <c r="A762" s="3" t="s">
        <v>6324</v>
      </c>
      <c r="B762" s="1">
        <f t="shared" si="55"/>
        <v>7</v>
      </c>
      <c r="C762" s="1">
        <f t="shared" si="56"/>
        <v>102909</v>
      </c>
      <c r="D762" s="1">
        <f t="shared" si="57"/>
        <v>449551</v>
      </c>
      <c r="F762" s="1">
        <f t="shared" si="58"/>
        <v>449442.111041111</v>
      </c>
      <c r="H762" s="5">
        <f t="shared" si="59"/>
        <v>2.4221714308054373E-4</v>
      </c>
    </row>
    <row r="763" spans="1:8">
      <c r="A763" s="3" t="s">
        <v>6325</v>
      </c>
      <c r="B763" s="1">
        <f t="shared" si="55"/>
        <v>7</v>
      </c>
      <c r="C763" s="1">
        <f t="shared" si="56"/>
        <v>102889</v>
      </c>
      <c r="D763" s="1">
        <f t="shared" si="57"/>
        <v>451171</v>
      </c>
      <c r="F763" s="1">
        <f t="shared" si="58"/>
        <v>451065.08006677532</v>
      </c>
      <c r="H763" s="5">
        <f t="shared" si="59"/>
        <v>2.3476671422737491E-4</v>
      </c>
    </row>
    <row r="764" spans="1:8">
      <c r="A764" s="3" t="s">
        <v>6326</v>
      </c>
      <c r="B764" s="1">
        <f t="shared" si="55"/>
        <v>7</v>
      </c>
      <c r="C764" s="1">
        <f t="shared" si="56"/>
        <v>102869</v>
      </c>
      <c r="D764" s="1">
        <f t="shared" si="57"/>
        <v>452792</v>
      </c>
      <c r="F764" s="1">
        <f t="shared" si="58"/>
        <v>452688.30455797451</v>
      </c>
      <c r="H764" s="5">
        <f t="shared" si="59"/>
        <v>2.2901341460425869E-4</v>
      </c>
    </row>
    <row r="765" spans="1:8">
      <c r="A765" s="3" t="s">
        <v>6327</v>
      </c>
      <c r="B765" s="1">
        <f t="shared" si="55"/>
        <v>7</v>
      </c>
      <c r="C765" s="1">
        <f t="shared" si="56"/>
        <v>102849</v>
      </c>
      <c r="D765" s="1">
        <f t="shared" si="57"/>
        <v>454421</v>
      </c>
      <c r="F765" s="1">
        <f t="shared" si="58"/>
        <v>454311.7846045873</v>
      </c>
      <c r="H765" s="5">
        <f t="shared" si="59"/>
        <v>2.4033967491092809E-4</v>
      </c>
    </row>
    <row r="766" spans="1:8">
      <c r="A766" s="3" t="s">
        <v>6328</v>
      </c>
      <c r="B766" s="1">
        <f t="shared" si="55"/>
        <v>7</v>
      </c>
      <c r="C766" s="1">
        <f t="shared" si="56"/>
        <v>102829</v>
      </c>
      <c r="D766" s="1">
        <f t="shared" si="57"/>
        <v>456041</v>
      </c>
      <c r="F766" s="1">
        <f t="shared" si="58"/>
        <v>455935.52029656107</v>
      </c>
      <c r="H766" s="5">
        <f t="shared" si="59"/>
        <v>2.3129434291858394E-4</v>
      </c>
    </row>
    <row r="767" spans="1:8">
      <c r="A767" s="3" t="s">
        <v>6329</v>
      </c>
      <c r="B767" s="1">
        <f t="shared" si="55"/>
        <v>7</v>
      </c>
      <c r="C767" s="1">
        <f t="shared" si="56"/>
        <v>102809</v>
      </c>
      <c r="D767" s="1">
        <f t="shared" si="57"/>
        <v>457662</v>
      </c>
      <c r="F767" s="1">
        <f t="shared" si="58"/>
        <v>457559.51172388782</v>
      </c>
      <c r="H767" s="5">
        <f t="shared" si="59"/>
        <v>2.2393879350303148E-4</v>
      </c>
    </row>
    <row r="768" spans="1:8">
      <c r="A768" s="3" t="s">
        <v>6330</v>
      </c>
      <c r="B768" s="1">
        <f t="shared" si="55"/>
        <v>7</v>
      </c>
      <c r="C768" s="1">
        <f t="shared" si="56"/>
        <v>102789</v>
      </c>
      <c r="D768" s="1">
        <f t="shared" si="57"/>
        <v>459282</v>
      </c>
      <c r="F768" s="1">
        <f t="shared" si="58"/>
        <v>459183.75897660834</v>
      </c>
      <c r="H768" s="5">
        <f t="shared" si="59"/>
        <v>2.1390131420708809E-4</v>
      </c>
    </row>
    <row r="769" spans="1:8">
      <c r="A769" s="3" t="s">
        <v>6331</v>
      </c>
      <c r="B769" s="1">
        <f t="shared" si="55"/>
        <v>7</v>
      </c>
      <c r="C769" s="1">
        <f t="shared" si="56"/>
        <v>102769</v>
      </c>
      <c r="D769" s="1">
        <f t="shared" si="57"/>
        <v>460902</v>
      </c>
      <c r="F769" s="1">
        <f t="shared" si="58"/>
        <v>460808.26214480313</v>
      </c>
      <c r="H769" s="5">
        <f t="shared" si="59"/>
        <v>2.0337914610236505E-4</v>
      </c>
    </row>
    <row r="770" spans="1:8">
      <c r="A770" s="3" t="s">
        <v>6332</v>
      </c>
      <c r="B770" s="1">
        <f t="shared" si="55"/>
        <v>7</v>
      </c>
      <c r="C770" s="1">
        <f t="shared" si="56"/>
        <v>102749</v>
      </c>
      <c r="D770" s="1">
        <f t="shared" si="57"/>
        <v>462532</v>
      </c>
      <c r="F770" s="1">
        <f t="shared" si="58"/>
        <v>462433.02131861646</v>
      </c>
      <c r="H770" s="5">
        <f t="shared" si="59"/>
        <v>2.1399315373539141E-4</v>
      </c>
    </row>
    <row r="771" spans="1:8">
      <c r="A771" s="3" t="s">
        <v>6333</v>
      </c>
      <c r="B771" s="1">
        <f t="shared" si="55"/>
        <v>7</v>
      </c>
      <c r="C771" s="1">
        <f t="shared" si="56"/>
        <v>102729</v>
      </c>
      <c r="D771" s="1">
        <f t="shared" si="57"/>
        <v>464152</v>
      </c>
      <c r="F771" s="1">
        <f t="shared" si="58"/>
        <v>464058.03658823716</v>
      </c>
      <c r="H771" s="5">
        <f t="shared" si="59"/>
        <v>2.0244103604604693E-4</v>
      </c>
    </row>
    <row r="772" spans="1:8">
      <c r="A772" s="3" t="s">
        <v>6334</v>
      </c>
      <c r="B772" s="1">
        <f t="shared" ref="B772:B835" si="60">IF(ISERROR(SEARCH(" ",A772)), 0, SEARCH(" ",A772))</f>
        <v>7</v>
      </c>
      <c r="C772" s="1">
        <f t="shared" ref="C772:C835" si="61">IF(0=B772,-1,LEFT(A772,B772-1)+0)</f>
        <v>102709</v>
      </c>
      <c r="D772" s="1">
        <f t="shared" ref="D772:D835" si="62">IF(B772=0,-1,RIGHT(A772,LEN(A772)-B772)+0)</f>
        <v>465772</v>
      </c>
      <c r="F772" s="1">
        <f t="shared" ref="F772:F835" si="63">IF(C772&lt;0,443300000,44330*(1-POWER(C772/$A$1,1/5.255))*1000)</f>
        <v>465683.30804389308</v>
      </c>
      <c r="H772" s="5">
        <f t="shared" ref="H772:H835" si="64">IF(D772&gt;0,ABS((F772-D772)/D772),0)</f>
        <v>1.9041925256761374E-4</v>
      </c>
    </row>
    <row r="773" spans="1:8">
      <c r="A773" s="3" t="s">
        <v>6335</v>
      </c>
      <c r="B773" s="1">
        <f t="shared" si="60"/>
        <v>7</v>
      </c>
      <c r="C773" s="1">
        <f t="shared" si="61"/>
        <v>102689</v>
      </c>
      <c r="D773" s="1">
        <f t="shared" si="62"/>
        <v>467393</v>
      </c>
      <c r="F773" s="1">
        <f t="shared" si="63"/>
        <v>467308.83577587642</v>
      </c>
      <c r="H773" s="5">
        <f t="shared" si="64"/>
        <v>1.8007164019055109E-4</v>
      </c>
    </row>
    <row r="774" spans="1:8">
      <c r="A774" s="3" t="s">
        <v>6336</v>
      </c>
      <c r="B774" s="1">
        <f t="shared" si="60"/>
        <v>7</v>
      </c>
      <c r="C774" s="1">
        <f t="shared" si="61"/>
        <v>102669</v>
      </c>
      <c r="D774" s="1">
        <f t="shared" si="62"/>
        <v>469022</v>
      </c>
      <c r="F774" s="1">
        <f t="shared" si="63"/>
        <v>468934.61987451836</v>
      </c>
      <c r="H774" s="5">
        <f t="shared" si="64"/>
        <v>1.8630282903922489E-4</v>
      </c>
    </row>
    <row r="775" spans="1:8">
      <c r="A775" s="3" t="s">
        <v>6337</v>
      </c>
      <c r="B775" s="1">
        <f t="shared" si="60"/>
        <v>7</v>
      </c>
      <c r="C775" s="1">
        <f t="shared" si="61"/>
        <v>102649</v>
      </c>
      <c r="D775" s="1">
        <f t="shared" si="62"/>
        <v>470642</v>
      </c>
      <c r="F775" s="1">
        <f t="shared" si="63"/>
        <v>470560.66043020959</v>
      </c>
      <c r="H775" s="5">
        <f t="shared" si="64"/>
        <v>1.7282684033810246E-4</v>
      </c>
    </row>
    <row r="776" spans="1:8">
      <c r="A776" s="3" t="s">
        <v>6338</v>
      </c>
      <c r="B776" s="1">
        <f t="shared" si="60"/>
        <v>7</v>
      </c>
      <c r="C776" s="1">
        <f t="shared" si="61"/>
        <v>102629</v>
      </c>
      <c r="D776" s="1">
        <f t="shared" si="62"/>
        <v>472263</v>
      </c>
      <c r="F776" s="1">
        <f t="shared" si="63"/>
        <v>472186.95753337484</v>
      </c>
      <c r="H776" s="5">
        <f t="shared" si="64"/>
        <v>1.6101720148553624E-4</v>
      </c>
    </row>
    <row r="777" spans="1:8">
      <c r="A777" s="3" t="s">
        <v>6339</v>
      </c>
      <c r="B777" s="1">
        <f t="shared" si="60"/>
        <v>7</v>
      </c>
      <c r="C777" s="1">
        <f t="shared" si="61"/>
        <v>102609</v>
      </c>
      <c r="D777" s="1">
        <f t="shared" si="62"/>
        <v>473883</v>
      </c>
      <c r="F777" s="1">
        <f t="shared" si="63"/>
        <v>473813.51127450791</v>
      </c>
      <c r="H777" s="5">
        <f t="shared" si="64"/>
        <v>1.466368818718765E-4</v>
      </c>
    </row>
    <row r="778" spans="1:8">
      <c r="A778" s="3" t="s">
        <v>6340</v>
      </c>
      <c r="B778" s="1">
        <f t="shared" si="60"/>
        <v>7</v>
      </c>
      <c r="C778" s="1">
        <f t="shared" si="61"/>
        <v>102589</v>
      </c>
      <c r="D778" s="1">
        <f t="shared" si="62"/>
        <v>475503</v>
      </c>
      <c r="F778" s="1">
        <f t="shared" si="63"/>
        <v>475440.32174413709</v>
      </c>
      <c r="H778" s="5">
        <f t="shared" si="64"/>
        <v>1.3181463810513422E-4</v>
      </c>
    </row>
    <row r="779" spans="1:8">
      <c r="A779" s="3" t="s">
        <v>6341</v>
      </c>
      <c r="B779" s="1">
        <f t="shared" si="60"/>
        <v>7</v>
      </c>
      <c r="C779" s="1">
        <f t="shared" si="61"/>
        <v>102569</v>
      </c>
      <c r="D779" s="1">
        <f t="shared" si="62"/>
        <v>477133</v>
      </c>
      <c r="F779" s="1">
        <f t="shared" si="63"/>
        <v>477067.38903283991</v>
      </c>
      <c r="H779" s="5">
        <f t="shared" si="64"/>
        <v>1.3751085579929737E-4</v>
      </c>
    </row>
    <row r="780" spans="1:8">
      <c r="A780" s="3" t="s">
        <v>6342</v>
      </c>
      <c r="B780" s="1">
        <f t="shared" si="60"/>
        <v>7</v>
      </c>
      <c r="C780" s="1">
        <f t="shared" si="61"/>
        <v>102549</v>
      </c>
      <c r="D780" s="1">
        <f t="shared" si="62"/>
        <v>478753</v>
      </c>
      <c r="F780" s="1">
        <f t="shared" si="63"/>
        <v>478694.71323125775</v>
      </c>
      <c r="H780" s="5">
        <f t="shared" si="64"/>
        <v>1.2174705692132464E-4</v>
      </c>
    </row>
    <row r="781" spans="1:8">
      <c r="A781" s="3" t="s">
        <v>6343</v>
      </c>
      <c r="B781" s="1">
        <f t="shared" si="60"/>
        <v>7</v>
      </c>
      <c r="C781" s="1">
        <f t="shared" si="61"/>
        <v>102529</v>
      </c>
      <c r="D781" s="1">
        <f t="shared" si="62"/>
        <v>480373</v>
      </c>
      <c r="F781" s="1">
        <f t="shared" si="63"/>
        <v>480322.29443006654</v>
      </c>
      <c r="H781" s="5">
        <f t="shared" si="64"/>
        <v>1.0555457932369144E-4</v>
      </c>
    </row>
    <row r="782" spans="1:8">
      <c r="A782" s="3" t="s">
        <v>6344</v>
      </c>
      <c r="B782" s="1">
        <f t="shared" si="60"/>
        <v>7</v>
      </c>
      <c r="C782" s="1">
        <f t="shared" si="61"/>
        <v>102509</v>
      </c>
      <c r="D782" s="1">
        <f t="shared" si="62"/>
        <v>481994</v>
      </c>
      <c r="F782" s="1">
        <f t="shared" si="63"/>
        <v>481950.13272000616</v>
      </c>
      <c r="H782" s="5">
        <f t="shared" si="64"/>
        <v>9.1012087274604741E-5</v>
      </c>
    </row>
    <row r="783" spans="1:8">
      <c r="A783" s="3" t="s">
        <v>6345</v>
      </c>
      <c r="B783" s="1">
        <f t="shared" si="60"/>
        <v>7</v>
      </c>
      <c r="C783" s="1">
        <f t="shared" si="61"/>
        <v>102489</v>
      </c>
      <c r="D783" s="1">
        <f t="shared" si="62"/>
        <v>483614</v>
      </c>
      <c r="F783" s="1">
        <f t="shared" si="63"/>
        <v>483578.22819184599</v>
      </c>
      <c r="H783" s="5">
        <f t="shared" si="64"/>
        <v>7.3967685290351163E-5</v>
      </c>
    </row>
    <row r="784" spans="1:8">
      <c r="A784" s="3" t="s">
        <v>6346</v>
      </c>
      <c r="B784" s="1">
        <f t="shared" si="60"/>
        <v>7</v>
      </c>
      <c r="C784" s="1">
        <f t="shared" si="61"/>
        <v>102469</v>
      </c>
      <c r="D784" s="1">
        <f t="shared" si="62"/>
        <v>485243</v>
      </c>
      <c r="F784" s="1">
        <f t="shared" si="63"/>
        <v>485206.58093642443</v>
      </c>
      <c r="H784" s="5">
        <f t="shared" si="64"/>
        <v>7.5053248734275026E-5</v>
      </c>
    </row>
    <row r="785" spans="1:8">
      <c r="A785" s="3" t="s">
        <v>6347</v>
      </c>
      <c r="B785" s="1">
        <f t="shared" si="60"/>
        <v>7</v>
      </c>
      <c r="C785" s="1">
        <f t="shared" si="61"/>
        <v>102449</v>
      </c>
      <c r="D785" s="1">
        <f t="shared" si="62"/>
        <v>486864</v>
      </c>
      <c r="F785" s="1">
        <f t="shared" si="63"/>
        <v>486835.19104462396</v>
      </c>
      <c r="H785" s="5">
        <f t="shared" si="64"/>
        <v>5.9172490420397619E-5</v>
      </c>
    </row>
    <row r="786" spans="1:8">
      <c r="A786" s="3" t="s">
        <v>6348</v>
      </c>
      <c r="B786" s="1">
        <f t="shared" si="60"/>
        <v>7</v>
      </c>
      <c r="C786" s="1">
        <f t="shared" si="61"/>
        <v>102429</v>
      </c>
      <c r="D786" s="1">
        <f t="shared" si="62"/>
        <v>488484</v>
      </c>
      <c r="F786" s="1">
        <f t="shared" si="63"/>
        <v>488464.05860737164</v>
      </c>
      <c r="H786" s="5">
        <f t="shared" si="64"/>
        <v>4.0823021078192135E-5</v>
      </c>
    </row>
    <row r="787" spans="1:8">
      <c r="A787" s="3" t="s">
        <v>6349</v>
      </c>
      <c r="B787" s="1">
        <f t="shared" si="60"/>
        <v>7</v>
      </c>
      <c r="C787" s="1">
        <f t="shared" si="61"/>
        <v>102409</v>
      </c>
      <c r="D787" s="1">
        <f t="shared" si="62"/>
        <v>490104</v>
      </c>
      <c r="F787" s="1">
        <f t="shared" si="63"/>
        <v>490093.18371564837</v>
      </c>
      <c r="H787" s="5">
        <f t="shared" si="64"/>
        <v>2.2069365586963034E-5</v>
      </c>
    </row>
    <row r="788" spans="1:8">
      <c r="A788" s="3" t="s">
        <v>6350</v>
      </c>
      <c r="B788" s="1">
        <f t="shared" si="60"/>
        <v>7</v>
      </c>
      <c r="C788" s="1">
        <f t="shared" si="61"/>
        <v>102389</v>
      </c>
      <c r="D788" s="1">
        <f t="shared" si="62"/>
        <v>491733</v>
      </c>
      <c r="F788" s="1">
        <f t="shared" si="63"/>
        <v>491722.56646048941</v>
      </c>
      <c r="H788" s="5">
        <f t="shared" si="64"/>
        <v>2.1217895708826053E-5</v>
      </c>
    </row>
    <row r="789" spans="1:8">
      <c r="A789" s="3" t="s">
        <v>6351</v>
      </c>
      <c r="B789" s="1">
        <f t="shared" si="60"/>
        <v>7</v>
      </c>
      <c r="C789" s="1">
        <f t="shared" si="61"/>
        <v>102369</v>
      </c>
      <c r="D789" s="1">
        <f t="shared" si="62"/>
        <v>493364</v>
      </c>
      <c r="F789" s="1">
        <f t="shared" si="63"/>
        <v>493352.20693296927</v>
      </c>
      <c r="H789" s="5">
        <f t="shared" si="64"/>
        <v>2.3903379717054893E-5</v>
      </c>
    </row>
    <row r="790" spans="1:8">
      <c r="A790" s="3" t="s">
        <v>6352</v>
      </c>
      <c r="B790" s="1">
        <f t="shared" si="60"/>
        <v>7</v>
      </c>
      <c r="C790" s="1">
        <f t="shared" si="61"/>
        <v>102349</v>
      </c>
      <c r="D790" s="1">
        <f t="shared" si="62"/>
        <v>495000</v>
      </c>
      <c r="F790" s="1">
        <f t="shared" si="63"/>
        <v>494982.10522422165</v>
      </c>
      <c r="H790" s="5">
        <f t="shared" si="64"/>
        <v>3.6151062178477231E-5</v>
      </c>
    </row>
    <row r="791" spans="1:8">
      <c r="A791" s="3" t="s">
        <v>6353</v>
      </c>
      <c r="B791" s="1">
        <f t="shared" si="60"/>
        <v>7</v>
      </c>
      <c r="C791" s="1">
        <f t="shared" si="61"/>
        <v>102329</v>
      </c>
      <c r="D791" s="1">
        <f t="shared" si="62"/>
        <v>496636</v>
      </c>
      <c r="F791" s="1">
        <f t="shared" si="63"/>
        <v>496612.26142542926</v>
      </c>
      <c r="H791" s="5">
        <f t="shared" si="64"/>
        <v>4.7798739057868072E-5</v>
      </c>
    </row>
    <row r="792" spans="1:8">
      <c r="A792" s="3" t="s">
        <v>6354</v>
      </c>
      <c r="B792" s="1">
        <f t="shared" si="60"/>
        <v>7</v>
      </c>
      <c r="C792" s="1">
        <f t="shared" si="61"/>
        <v>102309</v>
      </c>
      <c r="D792" s="1">
        <f t="shared" si="62"/>
        <v>498272</v>
      </c>
      <c r="F792" s="1">
        <f t="shared" si="63"/>
        <v>498242.67562781932</v>
      </c>
      <c r="H792" s="5">
        <f t="shared" si="64"/>
        <v>5.8852137348033498E-5</v>
      </c>
    </row>
    <row r="793" spans="1:8">
      <c r="A793" s="3" t="s">
        <v>6355</v>
      </c>
      <c r="B793" s="1">
        <f t="shared" si="60"/>
        <v>7</v>
      </c>
      <c r="C793" s="1">
        <f t="shared" si="61"/>
        <v>102289</v>
      </c>
      <c r="D793" s="1">
        <f t="shared" si="62"/>
        <v>499916</v>
      </c>
      <c r="F793" s="1">
        <f t="shared" si="63"/>
        <v>499873.34792267799</v>
      </c>
      <c r="H793" s="5">
        <f t="shared" si="64"/>
        <v>8.5318488150030975E-5</v>
      </c>
    </row>
    <row r="794" spans="1:8">
      <c r="A794" s="3" t="s">
        <v>6356</v>
      </c>
      <c r="B794" s="1">
        <f t="shared" si="60"/>
        <v>7</v>
      </c>
      <c r="C794" s="1">
        <f t="shared" si="61"/>
        <v>102269</v>
      </c>
      <c r="D794" s="1">
        <f t="shared" si="62"/>
        <v>501552</v>
      </c>
      <c r="F794" s="1">
        <f t="shared" si="63"/>
        <v>501504.27840132586</v>
      </c>
      <c r="H794" s="5">
        <f t="shared" si="64"/>
        <v>9.5147858395810896E-5</v>
      </c>
    </row>
    <row r="795" spans="1:8">
      <c r="A795" s="3" t="s">
        <v>6357</v>
      </c>
      <c r="B795" s="1">
        <f t="shared" si="60"/>
        <v>7</v>
      </c>
      <c r="C795" s="1">
        <f t="shared" si="61"/>
        <v>102249</v>
      </c>
      <c r="D795" s="1">
        <f t="shared" si="62"/>
        <v>503188</v>
      </c>
      <c r="F795" s="1">
        <f t="shared" si="63"/>
        <v>503135.46715515736</v>
      </c>
      <c r="H795" s="5">
        <f t="shared" si="64"/>
        <v>1.0440003506173519E-4</v>
      </c>
    </row>
    <row r="796" spans="1:8">
      <c r="A796" s="3" t="s">
        <v>6358</v>
      </c>
      <c r="B796" s="1">
        <f t="shared" si="60"/>
        <v>7</v>
      </c>
      <c r="C796" s="1">
        <f t="shared" si="61"/>
        <v>102229</v>
      </c>
      <c r="D796" s="1">
        <f t="shared" si="62"/>
        <v>504824</v>
      </c>
      <c r="F796" s="1">
        <f t="shared" si="63"/>
        <v>504766.91427559662</v>
      </c>
      <c r="H796" s="5">
        <f t="shared" si="64"/>
        <v>1.1308044863830406E-4</v>
      </c>
    </row>
    <row r="797" spans="1:8">
      <c r="A797" s="3" t="s">
        <v>6359</v>
      </c>
      <c r="B797" s="1">
        <f t="shared" si="60"/>
        <v>7</v>
      </c>
      <c r="C797" s="1">
        <f t="shared" si="61"/>
        <v>102209</v>
      </c>
      <c r="D797" s="1">
        <f t="shared" si="62"/>
        <v>506460</v>
      </c>
      <c r="F797" s="1">
        <f t="shared" si="63"/>
        <v>506398.61985412164</v>
      </c>
      <c r="H797" s="5">
        <f t="shared" si="64"/>
        <v>1.2119445934201402E-4</v>
      </c>
    </row>
    <row r="798" spans="1:8">
      <c r="A798" s="3" t="s">
        <v>6360</v>
      </c>
      <c r="B798" s="1">
        <f t="shared" si="60"/>
        <v>7</v>
      </c>
      <c r="C798" s="1">
        <f t="shared" si="61"/>
        <v>102189</v>
      </c>
      <c r="D798" s="1">
        <f t="shared" si="62"/>
        <v>508105</v>
      </c>
      <c r="F798" s="1">
        <f t="shared" si="63"/>
        <v>508030.58398227463</v>
      </c>
      <c r="H798" s="5">
        <f t="shared" si="64"/>
        <v>1.4645795204803187E-4</v>
      </c>
    </row>
    <row r="799" spans="1:8">
      <c r="A799" s="3" t="s">
        <v>6361</v>
      </c>
      <c r="B799" s="1">
        <f t="shared" si="60"/>
        <v>7</v>
      </c>
      <c r="C799" s="1">
        <f t="shared" si="61"/>
        <v>102169</v>
      </c>
      <c r="D799" s="1">
        <f t="shared" si="62"/>
        <v>509741</v>
      </c>
      <c r="F799" s="1">
        <f t="shared" si="63"/>
        <v>509662.80675163202</v>
      </c>
      <c r="H799" s="5">
        <f t="shared" si="64"/>
        <v>1.5339799695921022E-4</v>
      </c>
    </row>
    <row r="800" spans="1:8">
      <c r="A800" s="3" t="s">
        <v>6362</v>
      </c>
      <c r="B800" s="1">
        <f t="shared" si="60"/>
        <v>7</v>
      </c>
      <c r="C800" s="1">
        <f t="shared" si="61"/>
        <v>102149</v>
      </c>
      <c r="D800" s="1">
        <f t="shared" si="62"/>
        <v>511377</v>
      </c>
      <c r="F800" s="1">
        <f t="shared" si="63"/>
        <v>511295.28825382458</v>
      </c>
      <c r="H800" s="5">
        <f t="shared" si="64"/>
        <v>1.5978768340270329E-4</v>
      </c>
    </row>
    <row r="801" spans="1:8">
      <c r="A801" s="3" t="s">
        <v>6363</v>
      </c>
      <c r="B801" s="1">
        <f t="shared" si="60"/>
        <v>7</v>
      </c>
      <c r="C801" s="1">
        <f t="shared" si="61"/>
        <v>102129</v>
      </c>
      <c r="D801" s="1">
        <f t="shared" si="62"/>
        <v>513013</v>
      </c>
      <c r="F801" s="1">
        <f t="shared" si="63"/>
        <v>512928.02858054213</v>
      </c>
      <c r="H801" s="5">
        <f t="shared" si="64"/>
        <v>1.6563209793488677E-4</v>
      </c>
    </row>
    <row r="802" spans="1:8">
      <c r="A802" s="3" t="s">
        <v>6364</v>
      </c>
      <c r="B802" s="1">
        <f t="shared" si="60"/>
        <v>7</v>
      </c>
      <c r="C802" s="1">
        <f t="shared" si="61"/>
        <v>102109</v>
      </c>
      <c r="D802" s="1">
        <f t="shared" si="62"/>
        <v>514649</v>
      </c>
      <c r="F802" s="1">
        <f t="shared" si="63"/>
        <v>514561.02782350866</v>
      </c>
      <c r="H802" s="5">
        <f t="shared" si="64"/>
        <v>1.7093626236782951E-4</v>
      </c>
    </row>
    <row r="803" spans="1:8">
      <c r="A803" s="3" t="s">
        <v>6365</v>
      </c>
      <c r="B803" s="1">
        <f t="shared" si="60"/>
        <v>7</v>
      </c>
      <c r="C803" s="1">
        <f t="shared" si="61"/>
        <v>102089</v>
      </c>
      <c r="D803" s="1">
        <f t="shared" si="62"/>
        <v>516294</v>
      </c>
      <c r="F803" s="1">
        <f t="shared" si="63"/>
        <v>516194.28607451753</v>
      </c>
      <c r="H803" s="5">
        <f t="shared" si="64"/>
        <v>1.9313400016748676E-4</v>
      </c>
    </row>
    <row r="804" spans="1:8">
      <c r="A804" s="3" t="s">
        <v>6366</v>
      </c>
      <c r="B804" s="1">
        <f t="shared" si="60"/>
        <v>7</v>
      </c>
      <c r="C804" s="1">
        <f t="shared" si="61"/>
        <v>102069</v>
      </c>
      <c r="D804" s="1">
        <f t="shared" si="62"/>
        <v>517930</v>
      </c>
      <c r="F804" s="1">
        <f t="shared" si="63"/>
        <v>517827.80342539627</v>
      </c>
      <c r="H804" s="5">
        <f t="shared" si="64"/>
        <v>1.9731734906981886E-4</v>
      </c>
    </row>
    <row r="805" spans="1:8">
      <c r="A805" s="3" t="s">
        <v>6367</v>
      </c>
      <c r="B805" s="1">
        <f t="shared" si="60"/>
        <v>7</v>
      </c>
      <c r="C805" s="1">
        <f t="shared" si="61"/>
        <v>102049</v>
      </c>
      <c r="D805" s="1">
        <f t="shared" si="62"/>
        <v>519566</v>
      </c>
      <c r="F805" s="1">
        <f t="shared" si="63"/>
        <v>519461.57996804116</v>
      </c>
      <c r="H805" s="5">
        <f t="shared" si="64"/>
        <v>2.0097549100372565E-4</v>
      </c>
    </row>
    <row r="806" spans="1:8">
      <c r="A806" s="3" t="s">
        <v>6368</v>
      </c>
      <c r="B806" s="1">
        <f t="shared" si="60"/>
        <v>7</v>
      </c>
      <c r="C806" s="1">
        <f t="shared" si="61"/>
        <v>102029</v>
      </c>
      <c r="D806" s="1">
        <f t="shared" si="62"/>
        <v>521202</v>
      </c>
      <c r="F806" s="1">
        <f t="shared" si="63"/>
        <v>521095.61579437344</v>
      </c>
      <c r="H806" s="5">
        <f t="shared" si="64"/>
        <v>2.0411319531881431E-4</v>
      </c>
    </row>
    <row r="807" spans="1:8">
      <c r="A807" s="3" t="s">
        <v>6369</v>
      </c>
      <c r="B807" s="1">
        <f t="shared" si="60"/>
        <v>7</v>
      </c>
      <c r="C807" s="1">
        <f t="shared" si="61"/>
        <v>102009</v>
      </c>
      <c r="D807" s="1">
        <f t="shared" si="62"/>
        <v>522847</v>
      </c>
      <c r="F807" s="1">
        <f t="shared" si="63"/>
        <v>522729.91099638783</v>
      </c>
      <c r="H807" s="5">
        <f t="shared" si="64"/>
        <v>2.2394506158048325E-4</v>
      </c>
    </row>
    <row r="808" spans="1:8">
      <c r="A808" s="3" t="s">
        <v>6370</v>
      </c>
      <c r="B808" s="1">
        <f t="shared" si="60"/>
        <v>7</v>
      </c>
      <c r="C808" s="1">
        <f t="shared" si="61"/>
        <v>101989</v>
      </c>
      <c r="D808" s="1">
        <f t="shared" si="62"/>
        <v>524483</v>
      </c>
      <c r="F808" s="1">
        <f t="shared" si="63"/>
        <v>524364.46566612378</v>
      </c>
      <c r="H808" s="5">
        <f t="shared" si="64"/>
        <v>2.2600224197203287E-4</v>
      </c>
    </row>
    <row r="809" spans="1:8">
      <c r="A809" s="3" t="s">
        <v>6371</v>
      </c>
      <c r="B809" s="1">
        <f t="shared" si="60"/>
        <v>7</v>
      </c>
      <c r="C809" s="1">
        <f t="shared" si="61"/>
        <v>101969</v>
      </c>
      <c r="D809" s="1">
        <f t="shared" si="62"/>
        <v>526118</v>
      </c>
      <c r="F809" s="1">
        <f t="shared" si="63"/>
        <v>525999.27989565965</v>
      </c>
      <c r="H809" s="5">
        <f t="shared" si="64"/>
        <v>2.2565299864355044E-4</v>
      </c>
    </row>
    <row r="810" spans="1:8">
      <c r="A810" s="3" t="s">
        <v>6372</v>
      </c>
      <c r="B810" s="1">
        <f t="shared" si="60"/>
        <v>7</v>
      </c>
      <c r="C810" s="1">
        <f t="shared" si="61"/>
        <v>101949</v>
      </c>
      <c r="D810" s="1">
        <f t="shared" si="62"/>
        <v>527754</v>
      </c>
      <c r="F810" s="1">
        <f t="shared" si="63"/>
        <v>527634.35377714306</v>
      </c>
      <c r="H810" s="5">
        <f t="shared" si="64"/>
        <v>2.2670832027221679E-4</v>
      </c>
    </row>
    <row r="811" spans="1:8">
      <c r="A811" s="3" t="s">
        <v>6373</v>
      </c>
      <c r="B811" s="1">
        <f t="shared" si="60"/>
        <v>7</v>
      </c>
      <c r="C811" s="1">
        <f t="shared" si="61"/>
        <v>101929</v>
      </c>
      <c r="D811" s="1">
        <f t="shared" si="62"/>
        <v>529390</v>
      </c>
      <c r="F811" s="1">
        <f t="shared" si="63"/>
        <v>529269.68740276073</v>
      </c>
      <c r="H811" s="5">
        <f t="shared" si="64"/>
        <v>2.2726647129578119E-4</v>
      </c>
    </row>
    <row r="812" spans="1:8">
      <c r="A812" s="3" t="s">
        <v>6374</v>
      </c>
      <c r="B812" s="1">
        <f t="shared" si="60"/>
        <v>7</v>
      </c>
      <c r="C812" s="1">
        <f t="shared" si="61"/>
        <v>101909</v>
      </c>
      <c r="D812" s="1">
        <f t="shared" si="62"/>
        <v>531035</v>
      </c>
      <c r="F812" s="1">
        <f t="shared" si="63"/>
        <v>530905.28086474864</v>
      </c>
      <c r="H812" s="5">
        <f t="shared" si="64"/>
        <v>2.4427605572393889E-4</v>
      </c>
    </row>
    <row r="813" spans="1:8">
      <c r="A813" s="3" t="s">
        <v>6375</v>
      </c>
      <c r="B813" s="1">
        <f t="shared" si="60"/>
        <v>7</v>
      </c>
      <c r="C813" s="1">
        <f t="shared" si="61"/>
        <v>101889</v>
      </c>
      <c r="D813" s="1">
        <f t="shared" si="62"/>
        <v>532671</v>
      </c>
      <c r="F813" s="1">
        <f t="shared" si="63"/>
        <v>532541.13425540703</v>
      </c>
      <c r="H813" s="5">
        <f t="shared" si="64"/>
        <v>2.4380104153027133E-4</v>
      </c>
    </row>
    <row r="814" spans="1:8">
      <c r="A814" s="3" t="s">
        <v>6376</v>
      </c>
      <c r="B814" s="1">
        <f t="shared" si="60"/>
        <v>7</v>
      </c>
      <c r="C814" s="1">
        <f t="shared" si="61"/>
        <v>101869</v>
      </c>
      <c r="D814" s="1">
        <f t="shared" si="62"/>
        <v>534307</v>
      </c>
      <c r="F814" s="1">
        <f t="shared" si="63"/>
        <v>534177.24766707025</v>
      </c>
      <c r="H814" s="5">
        <f t="shared" si="64"/>
        <v>2.4284228529619607E-4</v>
      </c>
    </row>
    <row r="815" spans="1:8">
      <c r="A815" s="3" t="s">
        <v>6377</v>
      </c>
      <c r="B815" s="1">
        <f t="shared" si="60"/>
        <v>7</v>
      </c>
      <c r="C815" s="1">
        <f t="shared" si="61"/>
        <v>101849</v>
      </c>
      <c r="D815" s="1">
        <f t="shared" si="62"/>
        <v>535943</v>
      </c>
      <c r="F815" s="1">
        <f t="shared" si="63"/>
        <v>535813.62119213189</v>
      </c>
      <c r="H815" s="5">
        <f t="shared" si="64"/>
        <v>2.4140404458703634E-4</v>
      </c>
    </row>
    <row r="816" spans="1:8">
      <c r="A816" s="3" t="s">
        <v>6378</v>
      </c>
      <c r="B816" s="1">
        <f t="shared" si="60"/>
        <v>7</v>
      </c>
      <c r="C816" s="1">
        <f t="shared" si="61"/>
        <v>101829</v>
      </c>
      <c r="D816" s="1">
        <f t="shared" si="62"/>
        <v>537579</v>
      </c>
      <c r="F816" s="1">
        <f t="shared" si="63"/>
        <v>537450.2549230397</v>
      </c>
      <c r="H816" s="5">
        <f t="shared" si="64"/>
        <v>2.3949052503967222E-4</v>
      </c>
    </row>
    <row r="817" spans="1:8">
      <c r="A817" s="3" t="s">
        <v>6379</v>
      </c>
      <c r="B817" s="1">
        <f t="shared" si="60"/>
        <v>7</v>
      </c>
      <c r="C817" s="1">
        <f t="shared" si="61"/>
        <v>101809</v>
      </c>
      <c r="D817" s="1">
        <f t="shared" si="62"/>
        <v>539224</v>
      </c>
      <c r="F817" s="1">
        <f t="shared" si="63"/>
        <v>539087.14895228553</v>
      </c>
      <c r="H817" s="5">
        <f t="shared" si="64"/>
        <v>2.5379257546858758E-4</v>
      </c>
    </row>
    <row r="818" spans="1:8">
      <c r="A818" s="3" t="s">
        <v>6380</v>
      </c>
      <c r="B818" s="1">
        <f t="shared" si="60"/>
        <v>7</v>
      </c>
      <c r="C818" s="1">
        <f t="shared" si="61"/>
        <v>101789</v>
      </c>
      <c r="D818" s="1">
        <f t="shared" si="62"/>
        <v>540860</v>
      </c>
      <c r="F818" s="1">
        <f t="shared" si="63"/>
        <v>540724.30337241548</v>
      </c>
      <c r="H818" s="5">
        <f t="shared" si="64"/>
        <v>2.508904847548698E-4</v>
      </c>
    </row>
    <row r="819" spans="1:8">
      <c r="A819" s="3" t="s">
        <v>6381</v>
      </c>
      <c r="B819" s="1">
        <f t="shared" si="60"/>
        <v>7</v>
      </c>
      <c r="C819" s="1">
        <f t="shared" si="61"/>
        <v>101769</v>
      </c>
      <c r="D819" s="1">
        <f t="shared" si="62"/>
        <v>542496</v>
      </c>
      <c r="F819" s="1">
        <f t="shared" si="63"/>
        <v>542361.71827602503</v>
      </c>
      <c r="H819" s="5">
        <f t="shared" si="64"/>
        <v>2.4752574023581943E-4</v>
      </c>
    </row>
    <row r="820" spans="1:8">
      <c r="A820" s="3" t="s">
        <v>6382</v>
      </c>
      <c r="B820" s="1">
        <f t="shared" si="60"/>
        <v>7</v>
      </c>
      <c r="C820" s="1">
        <f t="shared" si="61"/>
        <v>101749</v>
      </c>
      <c r="D820" s="1">
        <f t="shared" si="62"/>
        <v>544132</v>
      </c>
      <c r="F820" s="1">
        <f t="shared" si="63"/>
        <v>543999.39375576854</v>
      </c>
      <c r="H820" s="5">
        <f t="shared" si="64"/>
        <v>2.4370234470947827E-4</v>
      </c>
    </row>
    <row r="821" spans="1:8">
      <c r="A821" s="3" t="s">
        <v>6383</v>
      </c>
      <c r="B821" s="1">
        <f t="shared" si="60"/>
        <v>7</v>
      </c>
      <c r="C821" s="1">
        <f t="shared" si="61"/>
        <v>101729</v>
      </c>
      <c r="D821" s="1">
        <f t="shared" si="62"/>
        <v>545777</v>
      </c>
      <c r="F821" s="1">
        <f t="shared" si="63"/>
        <v>545637.32990433974</v>
      </c>
      <c r="H821" s="5">
        <f t="shared" si="64"/>
        <v>2.5591055625330143E-4</v>
      </c>
    </row>
    <row r="822" spans="1:8">
      <c r="A822" s="3" t="s">
        <v>6384</v>
      </c>
      <c r="B822" s="1">
        <f t="shared" si="60"/>
        <v>7</v>
      </c>
      <c r="C822" s="1">
        <f t="shared" si="61"/>
        <v>101709</v>
      </c>
      <c r="D822" s="1">
        <f t="shared" si="62"/>
        <v>547413</v>
      </c>
      <c r="F822" s="1">
        <f t="shared" si="63"/>
        <v>547275.52681449137</v>
      </c>
      <c r="H822" s="5">
        <f t="shared" si="64"/>
        <v>2.5113248225494897E-4</v>
      </c>
    </row>
    <row r="823" spans="1:8">
      <c r="A823" s="3" t="s">
        <v>6385</v>
      </c>
      <c r="B823" s="1">
        <f t="shared" si="60"/>
        <v>7</v>
      </c>
      <c r="C823" s="1">
        <f t="shared" si="61"/>
        <v>101689</v>
      </c>
      <c r="D823" s="1">
        <f t="shared" si="62"/>
        <v>549049</v>
      </c>
      <c r="F823" s="1">
        <f t="shared" si="63"/>
        <v>548913.98457902076</v>
      </c>
      <c r="H823" s="5">
        <f t="shared" si="64"/>
        <v>2.4590778050636301E-4</v>
      </c>
    </row>
    <row r="824" spans="1:8">
      <c r="A824" s="3" t="s">
        <v>6386</v>
      </c>
      <c r="B824" s="1">
        <f t="shared" si="60"/>
        <v>7</v>
      </c>
      <c r="C824" s="1">
        <f t="shared" si="61"/>
        <v>101669</v>
      </c>
      <c r="D824" s="1">
        <f t="shared" si="62"/>
        <v>550685</v>
      </c>
      <c r="F824" s="1">
        <f t="shared" si="63"/>
        <v>550552.70329078881</v>
      </c>
      <c r="H824" s="5">
        <f t="shared" si="64"/>
        <v>2.4024026296556826E-4</v>
      </c>
    </row>
    <row r="825" spans="1:8">
      <c r="A825" s="3" t="s">
        <v>6387</v>
      </c>
      <c r="B825" s="1">
        <f t="shared" si="60"/>
        <v>7</v>
      </c>
      <c r="C825" s="1">
        <f t="shared" si="61"/>
        <v>101649</v>
      </c>
      <c r="D825" s="1">
        <f t="shared" si="62"/>
        <v>552321</v>
      </c>
      <c r="F825" s="1">
        <f t="shared" si="63"/>
        <v>552191.6830426961</v>
      </c>
      <c r="H825" s="5">
        <f t="shared" si="64"/>
        <v>2.3413369635394079E-4</v>
      </c>
    </row>
    <row r="826" spans="1:8">
      <c r="A826" s="3" t="s">
        <v>6388</v>
      </c>
      <c r="B826" s="1">
        <f t="shared" si="60"/>
        <v>7</v>
      </c>
      <c r="C826" s="1">
        <f t="shared" si="61"/>
        <v>101629</v>
      </c>
      <c r="D826" s="1">
        <f t="shared" si="62"/>
        <v>553965</v>
      </c>
      <c r="F826" s="1">
        <f t="shared" si="63"/>
        <v>553830.92392770213</v>
      </c>
      <c r="H826" s="5">
        <f t="shared" si="64"/>
        <v>2.4202986163001977E-4</v>
      </c>
    </row>
    <row r="827" spans="1:8">
      <c r="A827" s="3" t="s">
        <v>6389</v>
      </c>
      <c r="B827" s="1">
        <f t="shared" si="60"/>
        <v>7</v>
      </c>
      <c r="C827" s="1">
        <f t="shared" si="61"/>
        <v>101609</v>
      </c>
      <c r="D827" s="1">
        <f t="shared" si="62"/>
        <v>555601</v>
      </c>
      <c r="F827" s="1">
        <f t="shared" si="63"/>
        <v>555470.42603880586</v>
      </c>
      <c r="H827" s="5">
        <f t="shared" si="64"/>
        <v>2.3501390601193839E-4</v>
      </c>
    </row>
    <row r="828" spans="1:8">
      <c r="A828" s="3" t="s">
        <v>6390</v>
      </c>
      <c r="B828" s="1">
        <f t="shared" si="60"/>
        <v>7</v>
      </c>
      <c r="C828" s="1">
        <f t="shared" si="61"/>
        <v>101589</v>
      </c>
      <c r="D828" s="1">
        <f t="shared" si="62"/>
        <v>557237</v>
      </c>
      <c r="F828" s="1">
        <f t="shared" si="63"/>
        <v>557110.18946907006</v>
      </c>
      <c r="H828" s="5">
        <f t="shared" si="64"/>
        <v>2.2757019173160183E-4</v>
      </c>
    </row>
    <row r="829" spans="1:8">
      <c r="A829" s="3" t="s">
        <v>6391</v>
      </c>
      <c r="B829" s="1">
        <f t="shared" si="60"/>
        <v>7</v>
      </c>
      <c r="C829" s="1">
        <f t="shared" si="61"/>
        <v>101569</v>
      </c>
      <c r="D829" s="1">
        <f t="shared" si="62"/>
        <v>558873</v>
      </c>
      <c r="F829" s="1">
        <f t="shared" si="63"/>
        <v>558750.21431160695</v>
      </c>
      <c r="H829" s="5">
        <f t="shared" si="64"/>
        <v>2.19702308741075E-4</v>
      </c>
    </row>
    <row r="830" spans="1:8">
      <c r="A830" s="3" t="s">
        <v>6392</v>
      </c>
      <c r="B830" s="1">
        <f t="shared" si="60"/>
        <v>7</v>
      </c>
      <c r="C830" s="1">
        <f t="shared" si="61"/>
        <v>101549</v>
      </c>
      <c r="D830" s="1">
        <f t="shared" si="62"/>
        <v>560509</v>
      </c>
      <c r="F830" s="1">
        <f t="shared" si="63"/>
        <v>560390.50065957766</v>
      </c>
      <c r="H830" s="5">
        <f t="shared" si="64"/>
        <v>2.1141380499213228E-4</v>
      </c>
    </row>
    <row r="831" spans="1:8">
      <c r="A831" s="3" t="s">
        <v>6393</v>
      </c>
      <c r="B831" s="1">
        <f t="shared" si="60"/>
        <v>7</v>
      </c>
      <c r="C831" s="1">
        <f t="shared" si="61"/>
        <v>101529</v>
      </c>
      <c r="D831" s="1">
        <f t="shared" si="62"/>
        <v>562154</v>
      </c>
      <c r="F831" s="1">
        <f t="shared" si="63"/>
        <v>562031.04860619304</v>
      </c>
      <c r="H831" s="5">
        <f t="shared" si="64"/>
        <v>2.1871478955403259E-4</v>
      </c>
    </row>
    <row r="832" spans="1:8">
      <c r="A832" s="3" t="s">
        <v>6394</v>
      </c>
      <c r="B832" s="1">
        <f t="shared" si="60"/>
        <v>7</v>
      </c>
      <c r="C832" s="1">
        <f t="shared" si="61"/>
        <v>101509</v>
      </c>
      <c r="D832" s="1">
        <f t="shared" si="62"/>
        <v>563790</v>
      </c>
      <c r="F832" s="1">
        <f t="shared" si="63"/>
        <v>563671.85824472248</v>
      </c>
      <c r="H832" s="5">
        <f t="shared" si="64"/>
        <v>2.0954922094667123E-4</v>
      </c>
    </row>
    <row r="833" spans="1:8">
      <c r="A833" s="3" t="s">
        <v>6395</v>
      </c>
      <c r="B833" s="1">
        <f t="shared" si="60"/>
        <v>7</v>
      </c>
      <c r="C833" s="1">
        <f t="shared" si="61"/>
        <v>101489</v>
      </c>
      <c r="D833" s="1">
        <f t="shared" si="62"/>
        <v>565426</v>
      </c>
      <c r="F833" s="1">
        <f t="shared" si="63"/>
        <v>565312.92966847494</v>
      </c>
      <c r="H833" s="5">
        <f t="shared" si="64"/>
        <v>1.999737039419085E-4</v>
      </c>
    </row>
    <row r="834" spans="1:8">
      <c r="A834" s="3" t="s">
        <v>6396</v>
      </c>
      <c r="B834" s="1">
        <f t="shared" si="60"/>
        <v>7</v>
      </c>
      <c r="C834" s="1">
        <f t="shared" si="61"/>
        <v>101469</v>
      </c>
      <c r="D834" s="1">
        <f t="shared" si="62"/>
        <v>567062</v>
      </c>
      <c r="F834" s="1">
        <f t="shared" si="63"/>
        <v>566954.26297082833</v>
      </c>
      <c r="H834" s="5">
        <f t="shared" si="64"/>
        <v>1.8999162203015756E-4</v>
      </c>
    </row>
    <row r="835" spans="1:8">
      <c r="A835" s="3" t="s">
        <v>6397</v>
      </c>
      <c r="B835" s="1">
        <f t="shared" si="60"/>
        <v>7</v>
      </c>
      <c r="C835" s="1">
        <f t="shared" si="61"/>
        <v>101449</v>
      </c>
      <c r="D835" s="1">
        <f t="shared" si="62"/>
        <v>568707</v>
      </c>
      <c r="F835" s="1">
        <f t="shared" si="63"/>
        <v>568595.85824519012</v>
      </c>
      <c r="H835" s="5">
        <f t="shared" si="64"/>
        <v>1.9542884967106686E-4</v>
      </c>
    </row>
    <row r="836" spans="1:8">
      <c r="A836" s="3" t="s">
        <v>6398</v>
      </c>
      <c r="B836" s="1">
        <f t="shared" ref="B836:B899" si="65">IF(ISERROR(SEARCH(" ",A836)), 0, SEARCH(" ",A836))</f>
        <v>7</v>
      </c>
      <c r="C836" s="1">
        <f t="shared" ref="C836:C899" si="66">IF(0=B836,-1,LEFT(A836,B836-1)+0)</f>
        <v>101429</v>
      </c>
      <c r="D836" s="1">
        <f t="shared" ref="D836:D899" si="67">IF(B836=0,-1,RIGHT(A836,LEN(A836)-B836)+0)</f>
        <v>570343</v>
      </c>
      <c r="F836" s="1">
        <f t="shared" ref="F836:F899" si="68">IF(C836&lt;0,443300000,44330*(1-POWER(C836/$A$1,1/5.255))*1000)</f>
        <v>570237.71558504633</v>
      </c>
      <c r="H836" s="5">
        <f t="shared" ref="H836:H899" si="69">IF(D836&gt;0,ABS((F836-D836)/D836),0)</f>
        <v>1.845984170116379E-4</v>
      </c>
    </row>
    <row r="837" spans="1:8">
      <c r="A837" s="3" t="s">
        <v>6399</v>
      </c>
      <c r="B837" s="1">
        <f t="shared" si="65"/>
        <v>7</v>
      </c>
      <c r="C837" s="1">
        <f t="shared" si="66"/>
        <v>101409</v>
      </c>
      <c r="D837" s="1">
        <f t="shared" si="67"/>
        <v>571979</v>
      </c>
      <c r="F837" s="1">
        <f t="shared" si="68"/>
        <v>571879.83508390782</v>
      </c>
      <c r="H837" s="5">
        <f t="shared" si="69"/>
        <v>1.7337160296476033E-4</v>
      </c>
    </row>
    <row r="838" spans="1:8">
      <c r="A838" s="3" t="s">
        <v>6400</v>
      </c>
      <c r="B838" s="1">
        <f t="shared" si="65"/>
        <v>7</v>
      </c>
      <c r="C838" s="1">
        <f t="shared" si="66"/>
        <v>101389</v>
      </c>
      <c r="D838" s="1">
        <f t="shared" si="67"/>
        <v>573615</v>
      </c>
      <c r="F838" s="1">
        <f t="shared" si="68"/>
        <v>573522.21683535411</v>
      </c>
      <c r="H838" s="5">
        <f t="shared" si="69"/>
        <v>1.6175163593332536E-4</v>
      </c>
    </row>
    <row r="839" spans="1:8">
      <c r="A839" s="3" t="s">
        <v>6401</v>
      </c>
      <c r="B839" s="1">
        <f t="shared" si="65"/>
        <v>7</v>
      </c>
      <c r="C839" s="1">
        <f t="shared" si="66"/>
        <v>101369</v>
      </c>
      <c r="D839" s="1">
        <f t="shared" si="67"/>
        <v>575251</v>
      </c>
      <c r="F839" s="1">
        <f t="shared" si="68"/>
        <v>575164.86093301431</v>
      </c>
      <c r="H839" s="5">
        <f t="shared" si="69"/>
        <v>1.4974170750801284E-4</v>
      </c>
    </row>
    <row r="840" spans="1:8">
      <c r="A840" s="3" t="s">
        <v>6402</v>
      </c>
      <c r="B840" s="1">
        <f t="shared" si="65"/>
        <v>7</v>
      </c>
      <c r="C840" s="1">
        <f t="shared" si="66"/>
        <v>101349</v>
      </c>
      <c r="D840" s="1">
        <f t="shared" si="67"/>
        <v>576896</v>
      </c>
      <c r="F840" s="1">
        <f t="shared" si="68"/>
        <v>576807.76747056632</v>
      </c>
      <c r="H840" s="5">
        <f t="shared" si="69"/>
        <v>1.5294356250290689E-4</v>
      </c>
    </row>
    <row r="841" spans="1:8">
      <c r="A841" s="3" t="s">
        <v>6403</v>
      </c>
      <c r="B841" s="1">
        <f t="shared" si="65"/>
        <v>7</v>
      </c>
      <c r="C841" s="1">
        <f t="shared" si="66"/>
        <v>101329</v>
      </c>
      <c r="D841" s="1">
        <f t="shared" si="67"/>
        <v>578531</v>
      </c>
      <c r="F841" s="1">
        <f t="shared" si="68"/>
        <v>578450.93654174241</v>
      </c>
      <c r="H841" s="5">
        <f t="shared" si="69"/>
        <v>1.3839095615893985E-4</v>
      </c>
    </row>
    <row r="842" spans="1:8">
      <c r="A842" s="3" t="s">
        <v>6404</v>
      </c>
      <c r="B842" s="1">
        <f t="shared" si="65"/>
        <v>7</v>
      </c>
      <c r="C842" s="1">
        <f t="shared" si="66"/>
        <v>101309</v>
      </c>
      <c r="D842" s="1">
        <f t="shared" si="67"/>
        <v>580167</v>
      </c>
      <c r="F842" s="1">
        <f t="shared" si="68"/>
        <v>580094.36824032397</v>
      </c>
      <c r="H842" s="5">
        <f t="shared" si="69"/>
        <v>1.2519112544497456E-4</v>
      </c>
    </row>
    <row r="843" spans="1:8">
      <c r="A843" s="3" t="s">
        <v>6405</v>
      </c>
      <c r="B843" s="1">
        <f t="shared" si="65"/>
        <v>7</v>
      </c>
      <c r="C843" s="1">
        <f t="shared" si="66"/>
        <v>101289</v>
      </c>
      <c r="D843" s="1">
        <f t="shared" si="67"/>
        <v>581803</v>
      </c>
      <c r="F843" s="1">
        <f t="shared" si="68"/>
        <v>581738.06266014173</v>
      </c>
      <c r="H843" s="5">
        <f t="shared" si="69"/>
        <v>1.1161396530830606E-4</v>
      </c>
    </row>
    <row r="844" spans="1:8">
      <c r="A844" s="3" t="s">
        <v>6406</v>
      </c>
      <c r="B844" s="1">
        <f t="shared" si="65"/>
        <v>7</v>
      </c>
      <c r="C844" s="1">
        <f t="shared" si="66"/>
        <v>101269</v>
      </c>
      <c r="D844" s="1">
        <f t="shared" si="67"/>
        <v>583439</v>
      </c>
      <c r="F844" s="1">
        <f t="shared" si="68"/>
        <v>583382.01989509037</v>
      </c>
      <c r="H844" s="5">
        <f t="shared" si="69"/>
        <v>9.7662488982786026E-5</v>
      </c>
    </row>
    <row r="845" spans="1:8">
      <c r="A845" s="3" t="s">
        <v>6407</v>
      </c>
      <c r="B845" s="1">
        <f t="shared" si="65"/>
        <v>7</v>
      </c>
      <c r="C845" s="1">
        <f t="shared" si="66"/>
        <v>101249</v>
      </c>
      <c r="D845" s="1">
        <f t="shared" si="67"/>
        <v>585084</v>
      </c>
      <c r="F845" s="1">
        <f t="shared" si="68"/>
        <v>585026.24003910378</v>
      </c>
      <c r="H845" s="5">
        <f t="shared" si="69"/>
        <v>9.872080059652823E-5</v>
      </c>
    </row>
    <row r="846" spans="1:8">
      <c r="A846" s="3" t="s">
        <v>6408</v>
      </c>
      <c r="B846" s="1">
        <f t="shared" si="65"/>
        <v>7</v>
      </c>
      <c r="C846" s="1">
        <f t="shared" si="66"/>
        <v>101229</v>
      </c>
      <c r="D846" s="1">
        <f t="shared" si="67"/>
        <v>586720</v>
      </c>
      <c r="F846" s="1">
        <f t="shared" si="68"/>
        <v>586670.72318617511</v>
      </c>
      <c r="H846" s="5">
        <f t="shared" si="69"/>
        <v>8.3986933843901532E-5</v>
      </c>
    </row>
    <row r="847" spans="1:8">
      <c r="A847" s="3" t="s">
        <v>6409</v>
      </c>
      <c r="B847" s="1">
        <f t="shared" si="65"/>
        <v>7</v>
      </c>
      <c r="C847" s="1">
        <f t="shared" si="66"/>
        <v>101209</v>
      </c>
      <c r="D847" s="1">
        <f t="shared" si="67"/>
        <v>588356</v>
      </c>
      <c r="F847" s="1">
        <f t="shared" si="68"/>
        <v>588315.46943034674</v>
      </c>
      <c r="H847" s="5">
        <f t="shared" si="69"/>
        <v>6.8887832627286189E-5</v>
      </c>
    </row>
    <row r="848" spans="1:8">
      <c r="A848" s="3" t="s">
        <v>6410</v>
      </c>
      <c r="B848" s="1">
        <f t="shared" si="65"/>
        <v>7</v>
      </c>
      <c r="C848" s="1">
        <f t="shared" si="66"/>
        <v>101189</v>
      </c>
      <c r="D848" s="1">
        <f t="shared" si="67"/>
        <v>589992</v>
      </c>
      <c r="F848" s="1">
        <f t="shared" si="68"/>
        <v>589960.47886571486</v>
      </c>
      <c r="H848" s="5">
        <f t="shared" si="69"/>
        <v>5.3426375756179494E-5</v>
      </c>
    </row>
    <row r="849" spans="1:8">
      <c r="A849" s="3" t="s">
        <v>6411</v>
      </c>
      <c r="B849" s="1">
        <f t="shared" si="65"/>
        <v>7</v>
      </c>
      <c r="C849" s="1">
        <f t="shared" si="66"/>
        <v>101169</v>
      </c>
      <c r="D849" s="1">
        <f t="shared" si="67"/>
        <v>591637</v>
      </c>
      <c r="F849" s="1">
        <f t="shared" si="68"/>
        <v>591605.75158643036</v>
      </c>
      <c r="H849" s="5">
        <f t="shared" si="69"/>
        <v>5.281686840012231E-5</v>
      </c>
    </row>
    <row r="850" spans="1:8">
      <c r="A850" s="3" t="s">
        <v>6412</v>
      </c>
      <c r="B850" s="1">
        <f t="shared" si="65"/>
        <v>7</v>
      </c>
      <c r="C850" s="1">
        <f t="shared" si="66"/>
        <v>101149</v>
      </c>
      <c r="D850" s="1">
        <f t="shared" si="67"/>
        <v>593273</v>
      </c>
      <c r="F850" s="1">
        <f t="shared" si="68"/>
        <v>593251.28768668778</v>
      </c>
      <c r="H850" s="5">
        <f t="shared" si="69"/>
        <v>3.6597507913257895E-5</v>
      </c>
    </row>
    <row r="851" spans="1:8">
      <c r="A851" s="3" t="s">
        <v>6413</v>
      </c>
      <c r="B851" s="1">
        <f t="shared" si="65"/>
        <v>7</v>
      </c>
      <c r="C851" s="1">
        <f t="shared" si="66"/>
        <v>101129</v>
      </c>
      <c r="D851" s="1">
        <f t="shared" si="67"/>
        <v>594909</v>
      </c>
      <c r="F851" s="1">
        <f t="shared" si="68"/>
        <v>594897.08726074616</v>
      </c>
      <c r="H851" s="5">
        <f t="shared" si="69"/>
        <v>2.0024473077118942E-5</v>
      </c>
    </row>
    <row r="852" spans="1:8">
      <c r="A852" s="3" t="s">
        <v>6414</v>
      </c>
      <c r="B852" s="1">
        <f t="shared" si="65"/>
        <v>7</v>
      </c>
      <c r="C852" s="1">
        <f t="shared" si="66"/>
        <v>101109</v>
      </c>
      <c r="D852" s="1">
        <f t="shared" si="67"/>
        <v>596547</v>
      </c>
      <c r="F852" s="1">
        <f t="shared" si="68"/>
        <v>596543.15040290367</v>
      </c>
      <c r="H852" s="5">
        <f t="shared" si="69"/>
        <v>6.4531329406178578E-6</v>
      </c>
    </row>
    <row r="853" spans="1:8">
      <c r="A853" s="3" t="s">
        <v>6415</v>
      </c>
      <c r="B853" s="1">
        <f t="shared" si="65"/>
        <v>7</v>
      </c>
      <c r="C853" s="1">
        <f t="shared" si="66"/>
        <v>101089</v>
      </c>
      <c r="D853" s="1">
        <f t="shared" si="67"/>
        <v>598201</v>
      </c>
      <c r="F853" s="1">
        <f t="shared" si="68"/>
        <v>598189.47720751748</v>
      </c>
      <c r="H853" s="5">
        <f t="shared" si="69"/>
        <v>1.9262409261294779E-5</v>
      </c>
    </row>
    <row r="854" spans="1:8">
      <c r="A854" s="3" t="s">
        <v>6416</v>
      </c>
      <c r="B854" s="1">
        <f t="shared" si="65"/>
        <v>7</v>
      </c>
      <c r="C854" s="1">
        <f t="shared" si="66"/>
        <v>101069</v>
      </c>
      <c r="D854" s="1">
        <f t="shared" si="67"/>
        <v>599863</v>
      </c>
      <c r="F854" s="1">
        <f t="shared" si="68"/>
        <v>599836.06776900403</v>
      </c>
      <c r="H854" s="5">
        <f t="shared" si="69"/>
        <v>4.4897303210846453E-5</v>
      </c>
    </row>
    <row r="855" spans="1:8">
      <c r="A855" s="3" t="s">
        <v>6417</v>
      </c>
      <c r="B855" s="1">
        <f t="shared" si="65"/>
        <v>7</v>
      </c>
      <c r="C855" s="1">
        <f t="shared" si="66"/>
        <v>101049</v>
      </c>
      <c r="D855" s="1">
        <f t="shared" si="67"/>
        <v>601517</v>
      </c>
      <c r="F855" s="1">
        <f t="shared" si="68"/>
        <v>601482.92218182399</v>
      </c>
      <c r="H855" s="5">
        <f t="shared" si="69"/>
        <v>5.6653125640689497E-5</v>
      </c>
    </row>
    <row r="856" spans="1:8">
      <c r="A856" s="3" t="s">
        <v>6418</v>
      </c>
      <c r="B856" s="1">
        <f t="shared" si="65"/>
        <v>7</v>
      </c>
      <c r="C856" s="1">
        <f t="shared" si="66"/>
        <v>101029</v>
      </c>
      <c r="D856" s="1">
        <f t="shared" si="67"/>
        <v>603170</v>
      </c>
      <c r="F856" s="1">
        <f t="shared" si="68"/>
        <v>603130.04054048704</v>
      </c>
      <c r="H856" s="5">
        <f t="shared" si="69"/>
        <v>6.6249083198700474E-5</v>
      </c>
    </row>
    <row r="857" spans="1:8">
      <c r="A857" s="3" t="s">
        <v>6419</v>
      </c>
      <c r="B857" s="1">
        <f t="shared" si="65"/>
        <v>7</v>
      </c>
      <c r="C857" s="1">
        <f t="shared" si="66"/>
        <v>101009</v>
      </c>
      <c r="D857" s="1">
        <f t="shared" si="67"/>
        <v>604824</v>
      </c>
      <c r="F857" s="1">
        <f t="shared" si="68"/>
        <v>604777.42293956713</v>
      </c>
      <c r="H857" s="5">
        <f t="shared" si="69"/>
        <v>7.7009279448024231E-5</v>
      </c>
    </row>
    <row r="858" spans="1:8">
      <c r="A858" s="3" t="s">
        <v>6420</v>
      </c>
      <c r="B858" s="1">
        <f t="shared" si="65"/>
        <v>7</v>
      </c>
      <c r="C858" s="1">
        <f t="shared" si="66"/>
        <v>100989</v>
      </c>
      <c r="D858" s="1">
        <f t="shared" si="67"/>
        <v>606478</v>
      </c>
      <c r="F858" s="1">
        <f t="shared" si="68"/>
        <v>606425.06947367743</v>
      </c>
      <c r="H858" s="5">
        <f t="shared" si="69"/>
        <v>8.7275261959327081E-5</v>
      </c>
    </row>
    <row r="859" spans="1:8">
      <c r="A859" s="3" t="s">
        <v>6421</v>
      </c>
      <c r="B859" s="1">
        <f t="shared" si="65"/>
        <v>7</v>
      </c>
      <c r="C859" s="1">
        <f t="shared" si="66"/>
        <v>100969</v>
      </c>
      <c r="D859" s="1">
        <f t="shared" si="67"/>
        <v>608140</v>
      </c>
      <c r="F859" s="1">
        <f t="shared" si="68"/>
        <v>608072.98023749515</v>
      </c>
      <c r="H859" s="5">
        <f t="shared" si="69"/>
        <v>1.1020449650548534E-4</v>
      </c>
    </row>
    <row r="860" spans="1:8">
      <c r="A860" s="3" t="s">
        <v>6422</v>
      </c>
      <c r="B860" s="1">
        <f t="shared" si="65"/>
        <v>7</v>
      </c>
      <c r="C860" s="1">
        <f t="shared" si="66"/>
        <v>100949</v>
      </c>
      <c r="D860" s="1">
        <f t="shared" si="67"/>
        <v>609794</v>
      </c>
      <c r="F860" s="1">
        <f t="shared" si="68"/>
        <v>609721.15532574663</v>
      </c>
      <c r="H860" s="5">
        <f t="shared" si="69"/>
        <v>1.1945784027617624E-4</v>
      </c>
    </row>
    <row r="861" spans="1:8">
      <c r="A861" s="3" t="s">
        <v>6423</v>
      </c>
      <c r="B861" s="1">
        <f t="shared" si="65"/>
        <v>7</v>
      </c>
      <c r="C861" s="1">
        <f t="shared" si="66"/>
        <v>100929</v>
      </c>
      <c r="D861" s="1">
        <f t="shared" si="67"/>
        <v>611448</v>
      </c>
      <c r="F861" s="1">
        <f t="shared" si="68"/>
        <v>611369.59483320755</v>
      </c>
      <c r="H861" s="5">
        <f t="shared" si="69"/>
        <v>1.2822867487088105E-4</v>
      </c>
    </row>
    <row r="862" spans="1:8">
      <c r="A862" s="3" t="s">
        <v>6424</v>
      </c>
      <c r="B862" s="1">
        <f t="shared" si="65"/>
        <v>7</v>
      </c>
      <c r="C862" s="1">
        <f t="shared" si="66"/>
        <v>100909</v>
      </c>
      <c r="D862" s="1">
        <f t="shared" si="67"/>
        <v>613101</v>
      </c>
      <c r="F862" s="1">
        <f t="shared" si="68"/>
        <v>613018.29885470762</v>
      </c>
      <c r="H862" s="5">
        <f t="shared" si="69"/>
        <v>1.3488992073471771E-4</v>
      </c>
    </row>
    <row r="863" spans="1:8">
      <c r="A863" s="3" t="s">
        <v>6425</v>
      </c>
      <c r="B863" s="1">
        <f t="shared" si="65"/>
        <v>7</v>
      </c>
      <c r="C863" s="1">
        <f t="shared" si="66"/>
        <v>100889</v>
      </c>
      <c r="D863" s="1">
        <f t="shared" si="67"/>
        <v>614755</v>
      </c>
      <c r="F863" s="1">
        <f t="shared" si="68"/>
        <v>614667.26748513069</v>
      </c>
      <c r="H863" s="5">
        <f t="shared" si="69"/>
        <v>1.4271134821075925E-4</v>
      </c>
    </row>
    <row r="864" spans="1:8">
      <c r="A864" s="3" t="s">
        <v>6426</v>
      </c>
      <c r="B864" s="1">
        <f t="shared" si="65"/>
        <v>7</v>
      </c>
      <c r="C864" s="1">
        <f t="shared" si="66"/>
        <v>100869</v>
      </c>
      <c r="D864" s="1">
        <f t="shared" si="67"/>
        <v>616417</v>
      </c>
      <c r="F864" s="1">
        <f t="shared" si="68"/>
        <v>616316.50081941474</v>
      </c>
      <c r="H864" s="5">
        <f t="shared" si="69"/>
        <v>1.6303765240942799E-4</v>
      </c>
    </row>
    <row r="865" spans="1:8">
      <c r="A865" s="3" t="s">
        <v>6427</v>
      </c>
      <c r="B865" s="1">
        <f t="shared" si="65"/>
        <v>7</v>
      </c>
      <c r="C865" s="1">
        <f t="shared" si="66"/>
        <v>100849</v>
      </c>
      <c r="D865" s="1">
        <f t="shared" si="67"/>
        <v>618071</v>
      </c>
      <c r="F865" s="1">
        <f t="shared" si="68"/>
        <v>617965.99895255198</v>
      </c>
      <c r="H865" s="5">
        <f t="shared" si="69"/>
        <v>1.6988508997837188E-4</v>
      </c>
    </row>
    <row r="866" spans="1:8">
      <c r="A866" s="3" t="s">
        <v>6428</v>
      </c>
      <c r="B866" s="1">
        <f t="shared" si="65"/>
        <v>7</v>
      </c>
      <c r="C866" s="1">
        <f t="shared" si="66"/>
        <v>100829</v>
      </c>
      <c r="D866" s="1">
        <f t="shared" si="67"/>
        <v>619725</v>
      </c>
      <c r="F866" s="1">
        <f t="shared" si="68"/>
        <v>619615.76197957899</v>
      </c>
      <c r="H866" s="5">
        <f t="shared" si="69"/>
        <v>1.7626853914398449E-4</v>
      </c>
    </row>
    <row r="867" spans="1:8">
      <c r="A867" s="3" t="s">
        <v>6429</v>
      </c>
      <c r="B867" s="1">
        <f t="shared" si="65"/>
        <v>7</v>
      </c>
      <c r="C867" s="1">
        <f t="shared" si="66"/>
        <v>100809</v>
      </c>
      <c r="D867" s="1">
        <f t="shared" si="67"/>
        <v>621378</v>
      </c>
      <c r="F867" s="1">
        <f t="shared" si="68"/>
        <v>621265.78999559616</v>
      </c>
      <c r="H867" s="5">
        <f t="shared" si="69"/>
        <v>1.8058251885943492E-4</v>
      </c>
    </row>
    <row r="868" spans="1:8">
      <c r="A868" s="3" t="s">
        <v>6430</v>
      </c>
      <c r="B868" s="1">
        <f t="shared" si="65"/>
        <v>7</v>
      </c>
      <c r="C868" s="1">
        <f t="shared" si="66"/>
        <v>100789</v>
      </c>
      <c r="D868" s="1">
        <f t="shared" si="67"/>
        <v>623041</v>
      </c>
      <c r="F868" s="1">
        <f t="shared" si="68"/>
        <v>622916.08309574798</v>
      </c>
      <c r="H868" s="5">
        <f t="shared" si="69"/>
        <v>2.0049547983523155E-4</v>
      </c>
    </row>
    <row r="869" spans="1:8">
      <c r="A869" s="3" t="s">
        <v>6431</v>
      </c>
      <c r="B869" s="1">
        <f t="shared" si="65"/>
        <v>7</v>
      </c>
      <c r="C869" s="1">
        <f t="shared" si="66"/>
        <v>100769</v>
      </c>
      <c r="D869" s="1">
        <f t="shared" si="67"/>
        <v>624695</v>
      </c>
      <c r="F869" s="1">
        <f t="shared" si="68"/>
        <v>624566.64137523866</v>
      </c>
      <c r="H869" s="5">
        <f t="shared" si="69"/>
        <v>2.0547407096477811E-4</v>
      </c>
    </row>
    <row r="870" spans="1:8">
      <c r="A870" s="3" t="s">
        <v>6432</v>
      </c>
      <c r="B870" s="1">
        <f t="shared" si="65"/>
        <v>7</v>
      </c>
      <c r="C870" s="1">
        <f t="shared" si="66"/>
        <v>100749</v>
      </c>
      <c r="D870" s="1">
        <f t="shared" si="67"/>
        <v>626348</v>
      </c>
      <c r="F870" s="1">
        <f t="shared" si="68"/>
        <v>626217.46492932085</v>
      </c>
      <c r="H870" s="5">
        <f t="shared" si="69"/>
        <v>2.0840662168499063E-4</v>
      </c>
    </row>
    <row r="871" spans="1:8">
      <c r="A871" s="3" t="s">
        <v>6433</v>
      </c>
      <c r="B871" s="1">
        <f t="shared" si="65"/>
        <v>7</v>
      </c>
      <c r="C871" s="1">
        <f t="shared" si="66"/>
        <v>100729</v>
      </c>
      <c r="D871" s="1">
        <f t="shared" si="67"/>
        <v>628002</v>
      </c>
      <c r="F871" s="1">
        <f t="shared" si="68"/>
        <v>627868.55385330669</v>
      </c>
      <c r="H871" s="5">
        <f t="shared" si="69"/>
        <v>2.1249318743143093E-4</v>
      </c>
    </row>
    <row r="872" spans="1:8">
      <c r="A872" s="3" t="s">
        <v>6434</v>
      </c>
      <c r="B872" s="1">
        <f t="shared" si="65"/>
        <v>7</v>
      </c>
      <c r="C872" s="1">
        <f t="shared" si="66"/>
        <v>100709</v>
      </c>
      <c r="D872" s="1">
        <f t="shared" si="67"/>
        <v>629656</v>
      </c>
      <c r="F872" s="1">
        <f t="shared" si="68"/>
        <v>629519.90824254777</v>
      </c>
      <c r="H872" s="5">
        <f t="shared" si="69"/>
        <v>2.1613668011141295E-4</v>
      </c>
    </row>
    <row r="873" spans="1:8">
      <c r="A873" s="3" t="s">
        <v>6435</v>
      </c>
      <c r="B873" s="1">
        <f t="shared" si="65"/>
        <v>7</v>
      </c>
      <c r="C873" s="1">
        <f t="shared" si="66"/>
        <v>100689</v>
      </c>
      <c r="D873" s="1">
        <f t="shared" si="67"/>
        <v>631318</v>
      </c>
      <c r="F873" s="1">
        <f t="shared" si="68"/>
        <v>631171.52819246426</v>
      </c>
      <c r="H873" s="5">
        <f t="shared" si="69"/>
        <v>2.3200955387892908E-4</v>
      </c>
    </row>
    <row r="874" spans="1:8">
      <c r="A874" s="3" t="s">
        <v>6436</v>
      </c>
      <c r="B874" s="1">
        <f t="shared" si="65"/>
        <v>7</v>
      </c>
      <c r="C874" s="1">
        <f t="shared" si="66"/>
        <v>100669</v>
      </c>
      <c r="D874" s="1">
        <f t="shared" si="67"/>
        <v>632972</v>
      </c>
      <c r="F874" s="1">
        <f t="shared" si="68"/>
        <v>632823.41379852581</v>
      </c>
      <c r="H874" s="5">
        <f t="shared" si="69"/>
        <v>2.3474371927065805E-4</v>
      </c>
    </row>
    <row r="875" spans="1:8">
      <c r="A875" s="3" t="s">
        <v>6437</v>
      </c>
      <c r="B875" s="1">
        <f t="shared" si="65"/>
        <v>7</v>
      </c>
      <c r="C875" s="1">
        <f t="shared" si="66"/>
        <v>100649</v>
      </c>
      <c r="D875" s="1">
        <f t="shared" si="67"/>
        <v>634625</v>
      </c>
      <c r="F875" s="1">
        <f t="shared" si="68"/>
        <v>634475.56515624642</v>
      </c>
      <c r="H875" s="5">
        <f t="shared" si="69"/>
        <v>2.354695194068638E-4</v>
      </c>
    </row>
    <row r="876" spans="1:8">
      <c r="A876" s="3" t="s">
        <v>6438</v>
      </c>
      <c r="B876" s="1">
        <f t="shared" si="65"/>
        <v>7</v>
      </c>
      <c r="C876" s="1">
        <f t="shared" si="66"/>
        <v>100629</v>
      </c>
      <c r="D876" s="1">
        <f t="shared" si="67"/>
        <v>636279</v>
      </c>
      <c r="F876" s="1">
        <f t="shared" si="68"/>
        <v>636127.98236120364</v>
      </c>
      <c r="H876" s="5">
        <f t="shared" si="69"/>
        <v>2.3734499927918157E-4</v>
      </c>
    </row>
    <row r="877" spans="1:8">
      <c r="A877" s="3" t="s">
        <v>6439</v>
      </c>
      <c r="B877" s="1">
        <f t="shared" si="65"/>
        <v>7</v>
      </c>
      <c r="C877" s="1">
        <f t="shared" si="66"/>
        <v>100609</v>
      </c>
      <c r="D877" s="1">
        <f t="shared" si="67"/>
        <v>637933</v>
      </c>
      <c r="F877" s="1">
        <f t="shared" si="68"/>
        <v>637780.66550902463</v>
      </c>
      <c r="H877" s="5">
        <f t="shared" si="69"/>
        <v>2.3879387173161609E-4</v>
      </c>
    </row>
    <row r="878" spans="1:8">
      <c r="A878" s="3" t="s">
        <v>6440</v>
      </c>
      <c r="B878" s="1">
        <f t="shared" si="65"/>
        <v>7</v>
      </c>
      <c r="C878" s="1">
        <f t="shared" si="66"/>
        <v>100589</v>
      </c>
      <c r="D878" s="1">
        <f t="shared" si="67"/>
        <v>639595</v>
      </c>
      <c r="F878" s="1">
        <f t="shared" si="68"/>
        <v>639433.61469539546</v>
      </c>
      <c r="H878" s="5">
        <f t="shared" si="69"/>
        <v>2.5232421236022885E-4</v>
      </c>
    </row>
    <row r="879" spans="1:8">
      <c r="A879" s="3" t="s">
        <v>6441</v>
      </c>
      <c r="B879" s="1">
        <f t="shared" si="65"/>
        <v>7</v>
      </c>
      <c r="C879" s="1">
        <f t="shared" si="66"/>
        <v>100569</v>
      </c>
      <c r="D879" s="1">
        <f t="shared" si="67"/>
        <v>641249</v>
      </c>
      <c r="F879" s="1">
        <f t="shared" si="68"/>
        <v>641086.83001603687</v>
      </c>
      <c r="H879" s="5">
        <f t="shared" si="69"/>
        <v>2.5289705553245751E-4</v>
      </c>
    </row>
    <row r="880" spans="1:8">
      <c r="A880" s="3" t="s">
        <v>6442</v>
      </c>
      <c r="B880" s="1">
        <f t="shared" si="65"/>
        <v>7</v>
      </c>
      <c r="C880" s="1">
        <f t="shared" si="66"/>
        <v>100549</v>
      </c>
      <c r="D880" s="1">
        <f t="shared" si="67"/>
        <v>642903</v>
      </c>
      <c r="F880" s="1">
        <f t="shared" si="68"/>
        <v>642740.31156674796</v>
      </c>
      <c r="H880" s="5">
        <f t="shared" si="69"/>
        <v>2.5305284506689523E-4</v>
      </c>
    </row>
    <row r="881" spans="1:8">
      <c r="A881" s="3" t="s">
        <v>6443</v>
      </c>
      <c r="B881" s="1">
        <f t="shared" si="65"/>
        <v>7</v>
      </c>
      <c r="C881" s="1">
        <f t="shared" si="66"/>
        <v>100529</v>
      </c>
      <c r="D881" s="1">
        <f t="shared" si="67"/>
        <v>644556</v>
      </c>
      <c r="F881" s="1">
        <f t="shared" si="68"/>
        <v>644394.05944336276</v>
      </c>
      <c r="H881" s="5">
        <f t="shared" si="69"/>
        <v>2.5124357951402873E-4</v>
      </c>
    </row>
    <row r="882" spans="1:8">
      <c r="A882" s="3" t="s">
        <v>6444</v>
      </c>
      <c r="B882" s="1">
        <f t="shared" si="65"/>
        <v>7</v>
      </c>
      <c r="C882" s="1">
        <f t="shared" si="66"/>
        <v>100509</v>
      </c>
      <c r="D882" s="1">
        <f t="shared" si="67"/>
        <v>646219</v>
      </c>
      <c r="F882" s="1">
        <f t="shared" si="68"/>
        <v>646048.0737417835</v>
      </c>
      <c r="H882" s="5">
        <f t="shared" si="69"/>
        <v>2.6450206232948213E-4</v>
      </c>
    </row>
    <row r="883" spans="1:8">
      <c r="A883" s="3" t="s">
        <v>6445</v>
      </c>
      <c r="B883" s="1">
        <f t="shared" si="65"/>
        <v>7</v>
      </c>
      <c r="C883" s="1">
        <f t="shared" si="66"/>
        <v>100489</v>
      </c>
      <c r="D883" s="1">
        <f t="shared" si="67"/>
        <v>647872</v>
      </c>
      <c r="F883" s="1">
        <f t="shared" si="68"/>
        <v>647702.35455795261</v>
      </c>
      <c r="H883" s="5">
        <f t="shared" si="69"/>
        <v>2.618502451832912E-4</v>
      </c>
    </row>
    <row r="884" spans="1:8">
      <c r="A884" s="3" t="s">
        <v>6446</v>
      </c>
      <c r="B884" s="1">
        <f t="shared" si="65"/>
        <v>7</v>
      </c>
      <c r="C884" s="1">
        <f t="shared" si="66"/>
        <v>100469</v>
      </c>
      <c r="D884" s="1">
        <f t="shared" si="67"/>
        <v>649526</v>
      </c>
      <c r="F884" s="1">
        <f t="shared" si="68"/>
        <v>649356.90198787581</v>
      </c>
      <c r="H884" s="5">
        <f t="shared" si="69"/>
        <v>2.6034063628582727E-4</v>
      </c>
    </row>
    <row r="885" spans="1:8">
      <c r="A885" s="3" t="s">
        <v>6447</v>
      </c>
      <c r="B885" s="1">
        <f t="shared" si="65"/>
        <v>7</v>
      </c>
      <c r="C885" s="1">
        <f t="shared" si="66"/>
        <v>100449</v>
      </c>
      <c r="D885" s="1">
        <f t="shared" si="67"/>
        <v>651180</v>
      </c>
      <c r="F885" s="1">
        <f t="shared" si="68"/>
        <v>651011.71612760867</v>
      </c>
      <c r="H885" s="5">
        <f t="shared" si="69"/>
        <v>2.5842911697430829E-4</v>
      </c>
    </row>
    <row r="886" spans="1:8">
      <c r="A886" s="3" t="s">
        <v>6448</v>
      </c>
      <c r="B886" s="1">
        <f t="shared" si="65"/>
        <v>7</v>
      </c>
      <c r="C886" s="1">
        <f t="shared" si="66"/>
        <v>100429</v>
      </c>
      <c r="D886" s="1">
        <f t="shared" si="67"/>
        <v>652833</v>
      </c>
      <c r="F886" s="1">
        <f t="shared" si="68"/>
        <v>652666.79707325529</v>
      </c>
      <c r="H886" s="5">
        <f t="shared" si="69"/>
        <v>2.5458720184902867E-4</v>
      </c>
    </row>
    <row r="887" spans="1:8">
      <c r="A887" s="3" t="s">
        <v>6449</v>
      </c>
      <c r="B887" s="1">
        <f t="shared" si="65"/>
        <v>7</v>
      </c>
      <c r="C887" s="1">
        <f t="shared" si="66"/>
        <v>100409</v>
      </c>
      <c r="D887" s="1">
        <f t="shared" si="67"/>
        <v>654496</v>
      </c>
      <c r="F887" s="1">
        <f t="shared" si="68"/>
        <v>654322.14492098428</v>
      </c>
      <c r="H887" s="5">
        <f t="shared" si="69"/>
        <v>2.6563199624706174E-4</v>
      </c>
    </row>
    <row r="888" spans="1:8">
      <c r="A888" s="3" t="s">
        <v>6450</v>
      </c>
      <c r="B888" s="1">
        <f t="shared" si="65"/>
        <v>7</v>
      </c>
      <c r="C888" s="1">
        <f t="shared" si="66"/>
        <v>100389</v>
      </c>
      <c r="D888" s="1">
        <f t="shared" si="67"/>
        <v>656150</v>
      </c>
      <c r="F888" s="1">
        <f t="shared" si="68"/>
        <v>655977.75976700848</v>
      </c>
      <c r="H888" s="5">
        <f t="shared" si="69"/>
        <v>2.6250130761490561E-4</v>
      </c>
    </row>
    <row r="889" spans="1:8">
      <c r="A889" s="3" t="s">
        <v>6451</v>
      </c>
      <c r="B889" s="1">
        <f t="shared" si="65"/>
        <v>7</v>
      </c>
      <c r="C889" s="1">
        <f t="shared" si="66"/>
        <v>100369</v>
      </c>
      <c r="D889" s="1">
        <f t="shared" si="67"/>
        <v>657803</v>
      </c>
      <c r="F889" s="1">
        <f t="shared" si="68"/>
        <v>657633.64170760429</v>
      </c>
      <c r="H889" s="5">
        <f t="shared" si="69"/>
        <v>2.5746050473426647E-4</v>
      </c>
    </row>
    <row r="890" spans="1:8">
      <c r="A890" s="3" t="s">
        <v>6452</v>
      </c>
      <c r="B890" s="1">
        <f t="shared" si="65"/>
        <v>7</v>
      </c>
      <c r="C890" s="1">
        <f t="shared" si="66"/>
        <v>100349</v>
      </c>
      <c r="D890" s="1">
        <f t="shared" si="67"/>
        <v>659457</v>
      </c>
      <c r="F890" s="1">
        <f t="shared" si="68"/>
        <v>659289.79083909292</v>
      </c>
      <c r="H890" s="5">
        <f t="shared" si="69"/>
        <v>2.5355582078449027E-4</v>
      </c>
    </row>
    <row r="891" spans="1:8">
      <c r="A891" s="3" t="s">
        <v>6453</v>
      </c>
      <c r="B891" s="1">
        <f t="shared" si="65"/>
        <v>7</v>
      </c>
      <c r="C891" s="1">
        <f t="shared" si="66"/>
        <v>100329</v>
      </c>
      <c r="D891" s="1">
        <f t="shared" si="67"/>
        <v>661110</v>
      </c>
      <c r="F891" s="1">
        <f t="shared" si="68"/>
        <v>660946.20725785429</v>
      </c>
      <c r="H891" s="5">
        <f t="shared" si="69"/>
        <v>2.4775414400888418E-4</v>
      </c>
    </row>
    <row r="892" spans="1:8">
      <c r="A892" s="3" t="s">
        <v>6454</v>
      </c>
      <c r="B892" s="1">
        <f t="shared" si="65"/>
        <v>7</v>
      </c>
      <c r="C892" s="1">
        <f t="shared" si="66"/>
        <v>100309</v>
      </c>
      <c r="D892" s="1">
        <f t="shared" si="67"/>
        <v>662773</v>
      </c>
      <c r="F892" s="1">
        <f t="shared" si="68"/>
        <v>662602.89106031787</v>
      </c>
      <c r="H892" s="5">
        <f t="shared" si="69"/>
        <v>2.5666244654223012E-4</v>
      </c>
    </row>
    <row r="893" spans="1:8">
      <c r="A893" s="3" t="s">
        <v>6455</v>
      </c>
      <c r="B893" s="1">
        <f t="shared" si="65"/>
        <v>7</v>
      </c>
      <c r="C893" s="1">
        <f t="shared" si="66"/>
        <v>100289</v>
      </c>
      <c r="D893" s="1">
        <f t="shared" si="67"/>
        <v>664427</v>
      </c>
      <c r="F893" s="1">
        <f t="shared" si="68"/>
        <v>664259.84234297683</v>
      </c>
      <c r="H893" s="5">
        <f t="shared" si="69"/>
        <v>2.5158167416912625E-4</v>
      </c>
    </row>
    <row r="894" spans="1:8">
      <c r="A894" s="3" t="s">
        <v>6456</v>
      </c>
      <c r="B894" s="1">
        <f t="shared" si="65"/>
        <v>7</v>
      </c>
      <c r="C894" s="1">
        <f t="shared" si="66"/>
        <v>100269</v>
      </c>
      <c r="D894" s="1">
        <f t="shared" si="67"/>
        <v>666080</v>
      </c>
      <c r="F894" s="1">
        <f t="shared" si="68"/>
        <v>665917.0612023687</v>
      </c>
      <c r="H894" s="5">
        <f t="shared" si="69"/>
        <v>2.4462346509623617E-4</v>
      </c>
    </row>
    <row r="895" spans="1:8">
      <c r="A895" s="3" t="s">
        <v>6457</v>
      </c>
      <c r="B895" s="1">
        <f t="shared" si="65"/>
        <v>7</v>
      </c>
      <c r="C895" s="1">
        <f t="shared" si="66"/>
        <v>100249</v>
      </c>
      <c r="D895" s="1">
        <f t="shared" si="67"/>
        <v>667734</v>
      </c>
      <c r="F895" s="1">
        <f t="shared" si="68"/>
        <v>667574.54773508501</v>
      </c>
      <c r="H895" s="5">
        <f t="shared" si="69"/>
        <v>2.3879608484065153E-4</v>
      </c>
    </row>
    <row r="896" spans="1:8">
      <c r="A896" s="3" t="s">
        <v>6458</v>
      </c>
      <c r="B896" s="1">
        <f t="shared" si="65"/>
        <v>7</v>
      </c>
      <c r="C896" s="1">
        <f t="shared" si="66"/>
        <v>100229</v>
      </c>
      <c r="D896" s="1">
        <f t="shared" si="67"/>
        <v>669397</v>
      </c>
      <c r="F896" s="1">
        <f t="shared" si="68"/>
        <v>669232.3020377818</v>
      </c>
      <c r="H896" s="5">
        <f t="shared" si="69"/>
        <v>2.4603928941748627E-4</v>
      </c>
    </row>
    <row r="897" spans="1:8">
      <c r="A897" s="3" t="s">
        <v>6459</v>
      </c>
      <c r="B897" s="1">
        <f t="shared" si="65"/>
        <v>7</v>
      </c>
      <c r="C897" s="1">
        <f t="shared" si="66"/>
        <v>100209</v>
      </c>
      <c r="D897" s="1">
        <f t="shared" si="67"/>
        <v>671050</v>
      </c>
      <c r="F897" s="1">
        <f t="shared" si="68"/>
        <v>670890.32420715864</v>
      </c>
      <c r="H897" s="5">
        <f t="shared" si="69"/>
        <v>2.3794917344662422E-4</v>
      </c>
    </row>
    <row r="898" spans="1:8">
      <c r="A898" s="3" t="s">
        <v>6460</v>
      </c>
      <c r="B898" s="1">
        <f t="shared" si="65"/>
        <v>7</v>
      </c>
      <c r="C898" s="1">
        <f t="shared" si="66"/>
        <v>100189</v>
      </c>
      <c r="D898" s="1">
        <f t="shared" si="67"/>
        <v>672704</v>
      </c>
      <c r="F898" s="1">
        <f t="shared" si="68"/>
        <v>672548.61433996994</v>
      </c>
      <c r="H898" s="5">
        <f t="shared" si="69"/>
        <v>2.3098667471884243E-4</v>
      </c>
    </row>
    <row r="899" spans="1:8">
      <c r="A899" s="3" t="s">
        <v>6461</v>
      </c>
      <c r="B899" s="1">
        <f t="shared" si="65"/>
        <v>7</v>
      </c>
      <c r="C899" s="1">
        <f t="shared" si="66"/>
        <v>100169</v>
      </c>
      <c r="D899" s="1">
        <f t="shared" si="67"/>
        <v>674358</v>
      </c>
      <c r="F899" s="1">
        <f t="shared" si="68"/>
        <v>674207.17253303365</v>
      </c>
      <c r="H899" s="5">
        <f t="shared" si="69"/>
        <v>2.2366082550566834E-4</v>
      </c>
    </row>
    <row r="900" spans="1:8">
      <c r="A900" s="3" t="s">
        <v>6462</v>
      </c>
      <c r="B900" s="1">
        <f t="shared" ref="B900:B963" si="70">IF(ISERROR(SEARCH(" ",A900)), 0, SEARCH(" ",A900))</f>
        <v>7</v>
      </c>
      <c r="C900" s="1">
        <f t="shared" ref="C900:C963" si="71">IF(0=B900,-1,LEFT(A900,B900-1)+0)</f>
        <v>100149</v>
      </c>
      <c r="D900" s="1">
        <f t="shared" ref="D900:D963" si="72">IF(B900=0,-1,RIGHT(A900,LEN(A900)-B900)+0)</f>
        <v>676011</v>
      </c>
      <c r="F900" s="1">
        <f t="shared" ref="F900:F963" si="73">IF(C900&lt;0,443300000,44330*(1-POWER(C900/$A$1,1/5.255))*1000)</f>
        <v>675865.99888321199</v>
      </c>
      <c r="H900" s="5">
        <f t="shared" ref="H900:H963" si="74">IF(D900&gt;0,ABS((F900-D900)/D900),0)</f>
        <v>2.1449520316683423E-4</v>
      </c>
    </row>
    <row r="901" spans="1:8">
      <c r="A901" s="3" t="s">
        <v>6463</v>
      </c>
      <c r="B901" s="1">
        <f t="shared" si="70"/>
        <v>7</v>
      </c>
      <c r="C901" s="1">
        <f t="shared" si="71"/>
        <v>100129</v>
      </c>
      <c r="D901" s="1">
        <f t="shared" si="72"/>
        <v>677674</v>
      </c>
      <c r="F901" s="1">
        <f t="shared" si="73"/>
        <v>677525.09348743164</v>
      </c>
      <c r="H901" s="5">
        <f t="shared" si="74"/>
        <v>2.1973177747464936E-4</v>
      </c>
    </row>
    <row r="902" spans="1:8">
      <c r="A902" s="3" t="s">
        <v>6464</v>
      </c>
      <c r="B902" s="1">
        <f t="shared" si="70"/>
        <v>7</v>
      </c>
      <c r="C902" s="1">
        <f t="shared" si="71"/>
        <v>100109</v>
      </c>
      <c r="D902" s="1">
        <f t="shared" si="72"/>
        <v>679327</v>
      </c>
      <c r="F902" s="1">
        <f t="shared" si="73"/>
        <v>679184.45644265821</v>
      </c>
      <c r="H902" s="5">
        <f t="shared" si="74"/>
        <v>2.0983054897242802E-4</v>
      </c>
    </row>
    <row r="903" spans="1:8">
      <c r="A903" s="3" t="s">
        <v>6465</v>
      </c>
      <c r="B903" s="1">
        <f t="shared" si="70"/>
        <v>7</v>
      </c>
      <c r="C903" s="1">
        <f t="shared" si="71"/>
        <v>100089</v>
      </c>
      <c r="D903" s="1">
        <f t="shared" si="72"/>
        <v>680981</v>
      </c>
      <c r="F903" s="1">
        <f t="shared" si="73"/>
        <v>680844.08784592117</v>
      </c>
      <c r="H903" s="5">
        <f t="shared" si="74"/>
        <v>2.0105135690839072E-4</v>
      </c>
    </row>
    <row r="904" spans="1:8">
      <c r="A904" s="3" t="s">
        <v>6466</v>
      </c>
      <c r="B904" s="1">
        <f t="shared" si="70"/>
        <v>7</v>
      </c>
      <c r="C904" s="1">
        <f t="shared" si="71"/>
        <v>100069</v>
      </c>
      <c r="D904" s="1">
        <f t="shared" si="72"/>
        <v>682635</v>
      </c>
      <c r="F904" s="1">
        <f t="shared" si="73"/>
        <v>682503.98779431451</v>
      </c>
      <c r="H904" s="5">
        <f t="shared" si="74"/>
        <v>1.9192131327208374E-4</v>
      </c>
    </row>
    <row r="905" spans="1:8">
      <c r="A905" s="3" t="s">
        <v>6467</v>
      </c>
      <c r="B905" s="1">
        <f t="shared" si="70"/>
        <v>7</v>
      </c>
      <c r="C905" s="1">
        <f t="shared" si="71"/>
        <v>100049</v>
      </c>
      <c r="D905" s="1">
        <f t="shared" si="72"/>
        <v>684288</v>
      </c>
      <c r="F905" s="1">
        <f t="shared" si="73"/>
        <v>684164.15638496634</v>
      </c>
      <c r="H905" s="5">
        <f t="shared" si="74"/>
        <v>1.8098171388898214E-4</v>
      </c>
    </row>
    <row r="906" spans="1:8">
      <c r="A906" s="3" t="s">
        <v>6468</v>
      </c>
      <c r="B906" s="1">
        <f t="shared" si="70"/>
        <v>7</v>
      </c>
      <c r="C906" s="1">
        <f t="shared" si="71"/>
        <v>100029</v>
      </c>
      <c r="D906" s="1">
        <f t="shared" si="72"/>
        <v>685951</v>
      </c>
      <c r="F906" s="1">
        <f t="shared" si="73"/>
        <v>685824.59371507855</v>
      </c>
      <c r="H906" s="5">
        <f t="shared" si="74"/>
        <v>1.8427888423729004E-4</v>
      </c>
    </row>
    <row r="907" spans="1:8">
      <c r="A907" s="3" t="s">
        <v>6469</v>
      </c>
      <c r="B907" s="1">
        <f t="shared" si="70"/>
        <v>7</v>
      </c>
      <c r="C907" s="1">
        <f t="shared" si="71"/>
        <v>100009</v>
      </c>
      <c r="D907" s="1">
        <f t="shared" si="72"/>
        <v>687605</v>
      </c>
      <c r="F907" s="1">
        <f t="shared" si="73"/>
        <v>687485.29988188751</v>
      </c>
      <c r="H907" s="5">
        <f t="shared" si="74"/>
        <v>1.7408267553681872E-4</v>
      </c>
    </row>
    <row r="908" spans="1:8">
      <c r="A908" s="3" t="s">
        <v>6470</v>
      </c>
      <c r="B908" s="1">
        <f t="shared" si="70"/>
        <v>6</v>
      </c>
      <c r="C908" s="1">
        <f t="shared" si="71"/>
        <v>99989</v>
      </c>
      <c r="D908" s="1">
        <f t="shared" si="72"/>
        <v>689258</v>
      </c>
      <c r="F908" s="1">
        <f t="shared" si="73"/>
        <v>689146.27498270851</v>
      </c>
      <c r="H908" s="5">
        <f t="shared" si="74"/>
        <v>1.6209462536741497E-4</v>
      </c>
    </row>
    <row r="909" spans="1:8">
      <c r="A909" s="3" t="s">
        <v>6471</v>
      </c>
      <c r="B909" s="1">
        <f t="shared" si="70"/>
        <v>6</v>
      </c>
      <c r="C909" s="1">
        <f t="shared" si="71"/>
        <v>99969</v>
      </c>
      <c r="D909" s="1">
        <f t="shared" si="72"/>
        <v>690912</v>
      </c>
      <c r="F909" s="1">
        <f t="shared" si="73"/>
        <v>690807.51911488618</v>
      </c>
      <c r="H909" s="5">
        <f t="shared" si="74"/>
        <v>1.5122169699443967E-4</v>
      </c>
    </row>
    <row r="910" spans="1:8">
      <c r="A910" s="3" t="s">
        <v>6472</v>
      </c>
      <c r="B910" s="1">
        <f t="shared" si="70"/>
        <v>6</v>
      </c>
      <c r="C910" s="1">
        <f t="shared" si="71"/>
        <v>99949</v>
      </c>
      <c r="D910" s="1">
        <f t="shared" si="72"/>
        <v>692565</v>
      </c>
      <c r="F910" s="1">
        <f t="shared" si="73"/>
        <v>692469.03237583896</v>
      </c>
      <c r="H910" s="5">
        <f t="shared" si="74"/>
        <v>1.3856840031050257E-4</v>
      </c>
    </row>
    <row r="911" spans="1:8">
      <c r="A911" s="3" t="s">
        <v>6473</v>
      </c>
      <c r="B911" s="1">
        <f t="shared" si="70"/>
        <v>6</v>
      </c>
      <c r="C911" s="1">
        <f t="shared" si="71"/>
        <v>99929</v>
      </c>
      <c r="D911" s="1">
        <f t="shared" si="72"/>
        <v>694228</v>
      </c>
      <c r="F911" s="1">
        <f t="shared" si="73"/>
        <v>694130.81486303476</v>
      </c>
      <c r="H911" s="5">
        <f t="shared" si="74"/>
        <v>1.3999022938464474E-4</v>
      </c>
    </row>
    <row r="912" spans="1:8">
      <c r="A912" s="3" t="s">
        <v>6474</v>
      </c>
      <c r="B912" s="1">
        <f t="shared" si="70"/>
        <v>6</v>
      </c>
      <c r="C912" s="1">
        <f t="shared" si="71"/>
        <v>99909</v>
      </c>
      <c r="D912" s="1">
        <f t="shared" si="72"/>
        <v>695882</v>
      </c>
      <c r="F912" s="1">
        <f t="shared" si="73"/>
        <v>695792.8666739905</v>
      </c>
      <c r="H912" s="5">
        <f t="shared" si="74"/>
        <v>1.2808683944907036E-4</v>
      </c>
    </row>
    <row r="913" spans="1:8">
      <c r="A913" s="3" t="s">
        <v>6475</v>
      </c>
      <c r="B913" s="1">
        <f t="shared" si="70"/>
        <v>6</v>
      </c>
      <c r="C913" s="1">
        <f t="shared" si="71"/>
        <v>99889</v>
      </c>
      <c r="D913" s="1">
        <f t="shared" si="72"/>
        <v>697535</v>
      </c>
      <c r="F913" s="1">
        <f t="shared" si="73"/>
        <v>697455.18790627713</v>
      </c>
      <c r="H913" s="5">
        <f t="shared" si="74"/>
        <v>1.1442019930593712E-4</v>
      </c>
    </row>
    <row r="914" spans="1:8">
      <c r="A914" s="3" t="s">
        <v>6476</v>
      </c>
      <c r="B914" s="1">
        <f t="shared" si="70"/>
        <v>6</v>
      </c>
      <c r="C914" s="1">
        <f t="shared" si="71"/>
        <v>99869</v>
      </c>
      <c r="D914" s="1">
        <f t="shared" si="72"/>
        <v>699189</v>
      </c>
      <c r="F914" s="1">
        <f t="shared" si="73"/>
        <v>699117.77865753975</v>
      </c>
      <c r="H914" s="5">
        <f t="shared" si="74"/>
        <v>1.0186279026164934E-4</v>
      </c>
    </row>
    <row r="915" spans="1:8">
      <c r="A915" s="3" t="s">
        <v>6477</v>
      </c>
      <c r="B915" s="1">
        <f t="shared" si="70"/>
        <v>6</v>
      </c>
      <c r="C915" s="1">
        <f t="shared" si="71"/>
        <v>99849</v>
      </c>
      <c r="D915" s="1">
        <f t="shared" si="72"/>
        <v>700852</v>
      </c>
      <c r="F915" s="1">
        <f t="shared" si="73"/>
        <v>700780.63902545266</v>
      </c>
      <c r="H915" s="5">
        <f t="shared" si="74"/>
        <v>1.0182031947877271E-4</v>
      </c>
    </row>
    <row r="916" spans="1:8">
      <c r="A916" s="3" t="s">
        <v>6478</v>
      </c>
      <c r="B916" s="1">
        <f t="shared" si="70"/>
        <v>6</v>
      </c>
      <c r="C916" s="1">
        <f t="shared" si="71"/>
        <v>99829</v>
      </c>
      <c r="D916" s="1">
        <f t="shared" si="72"/>
        <v>702505</v>
      </c>
      <c r="F916" s="1">
        <f t="shared" si="73"/>
        <v>702443.76910775923</v>
      </c>
      <c r="H916" s="5">
        <f t="shared" si="74"/>
        <v>8.7160792080865333E-5</v>
      </c>
    </row>
    <row r="917" spans="1:8">
      <c r="A917" s="3" t="s">
        <v>6479</v>
      </c>
      <c r="B917" s="1">
        <f t="shared" si="70"/>
        <v>6</v>
      </c>
      <c r="C917" s="1">
        <f t="shared" si="71"/>
        <v>99809</v>
      </c>
      <c r="D917" s="1">
        <f t="shared" si="72"/>
        <v>704159</v>
      </c>
      <c r="F917" s="1">
        <f t="shared" si="73"/>
        <v>704107.16900225694</v>
      </c>
      <c r="H917" s="5">
        <f t="shared" si="74"/>
        <v>7.3606952042169085E-5</v>
      </c>
    </row>
    <row r="918" spans="1:8">
      <c r="A918" s="3" t="s">
        <v>6480</v>
      </c>
      <c r="B918" s="1">
        <f t="shared" si="70"/>
        <v>6</v>
      </c>
      <c r="C918" s="1">
        <f t="shared" si="71"/>
        <v>99789</v>
      </c>
      <c r="D918" s="1">
        <f t="shared" si="72"/>
        <v>705813</v>
      </c>
      <c r="F918" s="1">
        <f t="shared" si="73"/>
        <v>705770.8388067974</v>
      </c>
      <c r="H918" s="5">
        <f t="shared" si="74"/>
        <v>5.9734225924712282E-5</v>
      </c>
    </row>
    <row r="919" spans="1:8">
      <c r="A919" s="3" t="s">
        <v>6481</v>
      </c>
      <c r="B919" s="1">
        <f t="shared" si="70"/>
        <v>6</v>
      </c>
      <c r="C919" s="1">
        <f t="shared" si="71"/>
        <v>99769</v>
      </c>
      <c r="D919" s="1">
        <f t="shared" si="72"/>
        <v>707466</v>
      </c>
      <c r="F919" s="1">
        <f t="shared" si="73"/>
        <v>707434.77861928649</v>
      </c>
      <c r="H919" s="5">
        <f t="shared" si="74"/>
        <v>4.41312808156324E-5</v>
      </c>
    </row>
    <row r="920" spans="1:8">
      <c r="A920" s="3" t="s">
        <v>6482</v>
      </c>
      <c r="B920" s="1">
        <f t="shared" si="70"/>
        <v>6</v>
      </c>
      <c r="C920" s="1">
        <f t="shared" si="71"/>
        <v>99749</v>
      </c>
      <c r="D920" s="1">
        <f t="shared" si="72"/>
        <v>709129</v>
      </c>
      <c r="F920" s="1">
        <f t="shared" si="73"/>
        <v>709098.98853767908</v>
      </c>
      <c r="H920" s="5">
        <f t="shared" si="74"/>
        <v>4.2321583690587851E-5</v>
      </c>
    </row>
    <row r="921" spans="1:8">
      <c r="A921" s="3" t="s">
        <v>6483</v>
      </c>
      <c r="B921" s="1">
        <f t="shared" si="70"/>
        <v>6</v>
      </c>
      <c r="C921" s="1">
        <f t="shared" si="71"/>
        <v>99729</v>
      </c>
      <c r="D921" s="1">
        <f t="shared" si="72"/>
        <v>710782</v>
      </c>
      <c r="F921" s="1">
        <f t="shared" si="73"/>
        <v>710763.46865999908</v>
      </c>
      <c r="H921" s="5">
        <f t="shared" si="74"/>
        <v>2.6071763214203701E-5</v>
      </c>
    </row>
    <row r="922" spans="1:8">
      <c r="A922" s="3" t="s">
        <v>6484</v>
      </c>
      <c r="B922" s="1">
        <f t="shared" si="70"/>
        <v>6</v>
      </c>
      <c r="C922" s="1">
        <f t="shared" si="71"/>
        <v>99709</v>
      </c>
      <c r="D922" s="1">
        <f t="shared" si="72"/>
        <v>712436</v>
      </c>
      <c r="F922" s="1">
        <f t="shared" si="73"/>
        <v>712428.21908431966</v>
      </c>
      <c r="H922" s="5">
        <f t="shared" si="74"/>
        <v>1.0921564435740786E-5</v>
      </c>
    </row>
    <row r="923" spans="1:8">
      <c r="A923" s="3" t="s">
        <v>6485</v>
      </c>
      <c r="B923" s="1">
        <f t="shared" si="70"/>
        <v>6</v>
      </c>
      <c r="C923" s="1">
        <f t="shared" si="71"/>
        <v>99689</v>
      </c>
      <c r="D923" s="1">
        <f t="shared" si="72"/>
        <v>714100</v>
      </c>
      <c r="F923" s="1">
        <f t="shared" si="73"/>
        <v>714093.23990875797</v>
      </c>
      <c r="H923" s="5">
        <f t="shared" si="74"/>
        <v>9.466589051997191E-6</v>
      </c>
    </row>
    <row r="924" spans="1:8">
      <c r="A924" s="3" t="s">
        <v>6486</v>
      </c>
      <c r="B924" s="1">
        <f t="shared" si="70"/>
        <v>6</v>
      </c>
      <c r="C924" s="1">
        <f t="shared" si="71"/>
        <v>99669</v>
      </c>
      <c r="D924" s="1">
        <f t="shared" si="72"/>
        <v>715774</v>
      </c>
      <c r="F924" s="1">
        <f t="shared" si="73"/>
        <v>715758.53123150545</v>
      </c>
      <c r="H924" s="5">
        <f t="shared" si="74"/>
        <v>2.1611246698752586E-5</v>
      </c>
    </row>
    <row r="925" spans="1:8">
      <c r="A925" s="3" t="s">
        <v>6487</v>
      </c>
      <c r="B925" s="1">
        <f t="shared" si="70"/>
        <v>6</v>
      </c>
      <c r="C925" s="1">
        <f t="shared" si="71"/>
        <v>99649</v>
      </c>
      <c r="D925" s="1">
        <f t="shared" si="72"/>
        <v>717457</v>
      </c>
      <c r="F925" s="1">
        <f t="shared" si="73"/>
        <v>717424.09315079765</v>
      </c>
      <c r="H925" s="5">
        <f t="shared" si="74"/>
        <v>4.5865953224166344E-5</v>
      </c>
    </row>
    <row r="926" spans="1:8">
      <c r="A926" s="3" t="s">
        <v>6488</v>
      </c>
      <c r="B926" s="1">
        <f t="shared" si="70"/>
        <v>6</v>
      </c>
      <c r="C926" s="1">
        <f t="shared" si="71"/>
        <v>99629</v>
      </c>
      <c r="D926" s="1">
        <f t="shared" si="72"/>
        <v>719130</v>
      </c>
      <c r="F926" s="1">
        <f t="shared" si="73"/>
        <v>719089.92576492392</v>
      </c>
      <c r="H926" s="5">
        <f t="shared" si="74"/>
        <v>5.5725995405677324E-5</v>
      </c>
    </row>
    <row r="927" spans="1:8">
      <c r="A927" s="3" t="s">
        <v>6489</v>
      </c>
      <c r="B927" s="1">
        <f t="shared" si="70"/>
        <v>6</v>
      </c>
      <c r="C927" s="1">
        <f t="shared" si="71"/>
        <v>99609</v>
      </c>
      <c r="D927" s="1">
        <f t="shared" si="72"/>
        <v>720804</v>
      </c>
      <c r="F927" s="1">
        <f t="shared" si="73"/>
        <v>720756.02917223331</v>
      </c>
      <c r="H927" s="5">
        <f t="shared" si="74"/>
        <v>6.6551833461931572E-5</v>
      </c>
    </row>
    <row r="928" spans="1:8">
      <c r="A928" s="3" t="s">
        <v>6490</v>
      </c>
      <c r="B928" s="1">
        <f t="shared" si="70"/>
        <v>6</v>
      </c>
      <c r="C928" s="1">
        <f t="shared" si="71"/>
        <v>99589</v>
      </c>
      <c r="D928" s="1">
        <f t="shared" si="72"/>
        <v>722477</v>
      </c>
      <c r="F928" s="1">
        <f t="shared" si="73"/>
        <v>722422.40347113332</v>
      </c>
      <c r="H928" s="5">
        <f t="shared" si="74"/>
        <v>7.5568535561239378E-5</v>
      </c>
    </row>
    <row r="929" spans="1:8">
      <c r="A929" s="3" t="s">
        <v>6491</v>
      </c>
      <c r="B929" s="1">
        <f t="shared" si="70"/>
        <v>6</v>
      </c>
      <c r="C929" s="1">
        <f t="shared" si="71"/>
        <v>99569</v>
      </c>
      <c r="D929" s="1">
        <f t="shared" si="72"/>
        <v>724160</v>
      </c>
      <c r="F929" s="1">
        <f t="shared" si="73"/>
        <v>724089.04876007617</v>
      </c>
      <c r="H929" s="5">
        <f t="shared" si="74"/>
        <v>9.7977297729548915E-5</v>
      </c>
    </row>
    <row r="930" spans="1:8">
      <c r="A930" s="3" t="s">
        <v>6492</v>
      </c>
      <c r="B930" s="1">
        <f t="shared" si="70"/>
        <v>6</v>
      </c>
      <c r="C930" s="1">
        <f t="shared" si="71"/>
        <v>99549</v>
      </c>
      <c r="D930" s="1">
        <f t="shared" si="72"/>
        <v>725833</v>
      </c>
      <c r="F930" s="1">
        <f t="shared" si="73"/>
        <v>725755.96513758774</v>
      </c>
      <c r="H930" s="5">
        <f t="shared" si="74"/>
        <v>1.0613303943504386E-4</v>
      </c>
    </row>
    <row r="931" spans="1:8">
      <c r="A931" s="3" t="s">
        <v>6493</v>
      </c>
      <c r="B931" s="1">
        <f t="shared" si="70"/>
        <v>6</v>
      </c>
      <c r="C931" s="1">
        <f t="shared" si="71"/>
        <v>99529</v>
      </c>
      <c r="D931" s="1">
        <f t="shared" si="72"/>
        <v>727507</v>
      </c>
      <c r="F931" s="1">
        <f t="shared" si="73"/>
        <v>727423.15270222817</v>
      </c>
      <c r="H931" s="5">
        <f t="shared" si="74"/>
        <v>1.1525290859309098E-4</v>
      </c>
    </row>
    <row r="932" spans="1:8">
      <c r="A932" s="3" t="s">
        <v>6494</v>
      </c>
      <c r="B932" s="1">
        <f t="shared" si="70"/>
        <v>6</v>
      </c>
      <c r="C932" s="1">
        <f t="shared" si="71"/>
        <v>99509</v>
      </c>
      <c r="D932" s="1">
        <f t="shared" si="72"/>
        <v>729180</v>
      </c>
      <c r="F932" s="1">
        <f t="shared" si="73"/>
        <v>729090.61155263195</v>
      </c>
      <c r="H932" s="5">
        <f t="shared" si="74"/>
        <v>1.2258762907382519E-4</v>
      </c>
    </row>
    <row r="933" spans="1:8">
      <c r="A933" s="3" t="s">
        <v>6495</v>
      </c>
      <c r="B933" s="1">
        <f t="shared" si="70"/>
        <v>6</v>
      </c>
      <c r="C933" s="1">
        <f t="shared" si="71"/>
        <v>99489</v>
      </c>
      <c r="D933" s="1">
        <f t="shared" si="72"/>
        <v>730854</v>
      </c>
      <c r="F933" s="1">
        <f t="shared" si="73"/>
        <v>730758.34178747737</v>
      </c>
      <c r="H933" s="5">
        <f t="shared" si="74"/>
        <v>1.3088552915168673E-4</v>
      </c>
    </row>
    <row r="934" spans="1:8">
      <c r="A934" s="3" t="s">
        <v>6496</v>
      </c>
      <c r="B934" s="1">
        <f t="shared" si="70"/>
        <v>6</v>
      </c>
      <c r="C934" s="1">
        <f t="shared" si="71"/>
        <v>99469</v>
      </c>
      <c r="D934" s="1">
        <f t="shared" si="72"/>
        <v>732536</v>
      </c>
      <c r="F934" s="1">
        <f t="shared" si="73"/>
        <v>732426.34350550175</v>
      </c>
      <c r="H934" s="5">
        <f t="shared" si="74"/>
        <v>1.4969434198217272E-4</v>
      </c>
    </row>
    <row r="935" spans="1:8">
      <c r="A935" s="3" t="s">
        <v>6497</v>
      </c>
      <c r="B935" s="1">
        <f t="shared" si="70"/>
        <v>6</v>
      </c>
      <c r="C935" s="1">
        <f t="shared" si="71"/>
        <v>99449</v>
      </c>
      <c r="D935" s="1">
        <f t="shared" si="72"/>
        <v>734210</v>
      </c>
      <c r="F935" s="1">
        <f t="shared" si="73"/>
        <v>734094.61680549697</v>
      </c>
      <c r="H935" s="5">
        <f t="shared" si="74"/>
        <v>1.5715285068716736E-4</v>
      </c>
    </row>
    <row r="936" spans="1:8">
      <c r="A936" s="3" t="s">
        <v>6498</v>
      </c>
      <c r="B936" s="1">
        <f t="shared" si="70"/>
        <v>6</v>
      </c>
      <c r="C936" s="1">
        <f t="shared" si="71"/>
        <v>99429</v>
      </c>
      <c r="D936" s="1">
        <f t="shared" si="72"/>
        <v>735884</v>
      </c>
      <c r="F936" s="1">
        <f t="shared" si="73"/>
        <v>735763.16178631375</v>
      </c>
      <c r="H936" s="5">
        <f t="shared" si="74"/>
        <v>1.6420823619789154E-4</v>
      </c>
    </row>
    <row r="937" spans="1:8">
      <c r="A937" s="3" t="s">
        <v>6499</v>
      </c>
      <c r="B937" s="1">
        <f t="shared" si="70"/>
        <v>6</v>
      </c>
      <c r="C937" s="1">
        <f t="shared" si="71"/>
        <v>99409</v>
      </c>
      <c r="D937" s="1">
        <f t="shared" si="72"/>
        <v>737557</v>
      </c>
      <c r="F937" s="1">
        <f t="shared" si="73"/>
        <v>737431.97854686179</v>
      </c>
      <c r="H937" s="5">
        <f t="shared" si="74"/>
        <v>1.69507513505001E-4</v>
      </c>
    </row>
    <row r="938" spans="1:8">
      <c r="A938" s="3" t="s">
        <v>6500</v>
      </c>
      <c r="B938" s="1">
        <f t="shared" si="70"/>
        <v>6</v>
      </c>
      <c r="C938" s="1">
        <f t="shared" si="71"/>
        <v>99389</v>
      </c>
      <c r="D938" s="1">
        <f t="shared" si="72"/>
        <v>739231</v>
      </c>
      <c r="F938" s="1">
        <f t="shared" si="73"/>
        <v>739101.06718609517</v>
      </c>
      <c r="H938" s="5">
        <f t="shared" si="74"/>
        <v>1.7576753938191209E-4</v>
      </c>
    </row>
    <row r="939" spans="1:8">
      <c r="A939" s="3" t="s">
        <v>6501</v>
      </c>
      <c r="B939" s="1">
        <f t="shared" si="70"/>
        <v>6</v>
      </c>
      <c r="C939" s="1">
        <f t="shared" si="71"/>
        <v>99369</v>
      </c>
      <c r="D939" s="1">
        <f t="shared" si="72"/>
        <v>740913</v>
      </c>
      <c r="F939" s="1">
        <f t="shared" si="73"/>
        <v>740770.42780303676</v>
      </c>
      <c r="H939" s="5">
        <f t="shared" si="74"/>
        <v>1.9242771683482837E-4</v>
      </c>
    </row>
    <row r="940" spans="1:8">
      <c r="A940" s="3" t="s">
        <v>6502</v>
      </c>
      <c r="B940" s="1">
        <f t="shared" si="70"/>
        <v>6</v>
      </c>
      <c r="C940" s="1">
        <f t="shared" si="71"/>
        <v>99349</v>
      </c>
      <c r="D940" s="1">
        <f t="shared" si="72"/>
        <v>742587</v>
      </c>
      <c r="F940" s="1">
        <f t="shared" si="73"/>
        <v>742440.06049675413</v>
      </c>
      <c r="H940" s="5">
        <f t="shared" si="74"/>
        <v>1.9787513550044721E-4</v>
      </c>
    </row>
    <row r="941" spans="1:8">
      <c r="A941" s="3" t="s">
        <v>6503</v>
      </c>
      <c r="B941" s="1">
        <f t="shared" si="70"/>
        <v>6</v>
      </c>
      <c r="C941" s="1">
        <f t="shared" si="71"/>
        <v>99329</v>
      </c>
      <c r="D941" s="1">
        <f t="shared" si="72"/>
        <v>744260</v>
      </c>
      <c r="F941" s="1">
        <f t="shared" si="73"/>
        <v>744109.96536638297</v>
      </c>
      <c r="H941" s="5">
        <f t="shared" si="74"/>
        <v>2.0158900601541566E-4</v>
      </c>
    </row>
    <row r="942" spans="1:8">
      <c r="A942" s="3" t="s">
        <v>6504</v>
      </c>
      <c r="B942" s="1">
        <f t="shared" si="70"/>
        <v>6</v>
      </c>
      <c r="C942" s="1">
        <f t="shared" si="71"/>
        <v>99309</v>
      </c>
      <c r="D942" s="1">
        <f t="shared" si="72"/>
        <v>745934</v>
      </c>
      <c r="F942" s="1">
        <f t="shared" si="73"/>
        <v>745780.14251110412</v>
      </c>
      <c r="H942" s="5">
        <f t="shared" si="74"/>
        <v>2.0626153104146325E-4</v>
      </c>
    </row>
    <row r="943" spans="1:8">
      <c r="A943" s="3" t="s">
        <v>6505</v>
      </c>
      <c r="B943" s="1">
        <f t="shared" si="70"/>
        <v>6</v>
      </c>
      <c r="C943" s="1">
        <f t="shared" si="71"/>
        <v>99289</v>
      </c>
      <c r="D943" s="1">
        <f t="shared" si="72"/>
        <v>747616</v>
      </c>
      <c r="F943" s="1">
        <f t="shared" si="73"/>
        <v>747450.5920301571</v>
      </c>
      <c r="H943" s="5">
        <f t="shared" si="74"/>
        <v>2.212472309887666E-4</v>
      </c>
    </row>
    <row r="944" spans="1:8">
      <c r="A944" s="3" t="s">
        <v>6506</v>
      </c>
      <c r="B944" s="1">
        <f t="shared" si="70"/>
        <v>6</v>
      </c>
      <c r="C944" s="1">
        <f t="shared" si="71"/>
        <v>99269</v>
      </c>
      <c r="D944" s="1">
        <f t="shared" si="72"/>
        <v>749290</v>
      </c>
      <c r="F944" s="1">
        <f t="shared" si="73"/>
        <v>749121.31402284012</v>
      </c>
      <c r="H944" s="5">
        <f t="shared" si="74"/>
        <v>2.251277571566188E-4</v>
      </c>
    </row>
    <row r="945" spans="1:8">
      <c r="A945" s="3" t="s">
        <v>6507</v>
      </c>
      <c r="B945" s="1">
        <f t="shared" si="70"/>
        <v>6</v>
      </c>
      <c r="C945" s="1">
        <f t="shared" si="71"/>
        <v>99249</v>
      </c>
      <c r="D945" s="1">
        <f t="shared" si="72"/>
        <v>750963</v>
      </c>
      <c r="F945" s="1">
        <f t="shared" si="73"/>
        <v>750792.30858851119</v>
      </c>
      <c r="H945" s="5">
        <f t="shared" si="74"/>
        <v>2.2729669968934009E-4</v>
      </c>
    </row>
    <row r="946" spans="1:8">
      <c r="A946" s="3" t="s">
        <v>6508</v>
      </c>
      <c r="B946" s="1">
        <f t="shared" si="70"/>
        <v>6</v>
      </c>
      <c r="C946" s="1">
        <f t="shared" si="71"/>
        <v>99229</v>
      </c>
      <c r="D946" s="1">
        <f t="shared" si="72"/>
        <v>752637</v>
      </c>
      <c r="F946" s="1">
        <f t="shared" si="73"/>
        <v>752463.57582657703</v>
      </c>
      <c r="H946" s="5">
        <f t="shared" si="74"/>
        <v>2.3042206724220663E-4</v>
      </c>
    </row>
    <row r="947" spans="1:8">
      <c r="A947" s="3" t="s">
        <v>6509</v>
      </c>
      <c r="B947" s="1">
        <f t="shared" si="70"/>
        <v>6</v>
      </c>
      <c r="C947" s="1">
        <f t="shared" si="71"/>
        <v>99209</v>
      </c>
      <c r="D947" s="1">
        <f t="shared" si="72"/>
        <v>754310</v>
      </c>
      <c r="F947" s="1">
        <f t="shared" si="73"/>
        <v>754135.11583650357</v>
      </c>
      <c r="H947" s="5">
        <f t="shared" si="74"/>
        <v>2.3184653987940471E-4</v>
      </c>
    </row>
    <row r="948" spans="1:8">
      <c r="A948" s="3" t="s">
        <v>6510</v>
      </c>
      <c r="B948" s="1">
        <f t="shared" si="70"/>
        <v>6</v>
      </c>
      <c r="C948" s="1">
        <f t="shared" si="71"/>
        <v>99189</v>
      </c>
      <c r="D948" s="1">
        <f t="shared" si="72"/>
        <v>755993</v>
      </c>
      <c r="F948" s="1">
        <f t="shared" si="73"/>
        <v>755806.92871781578</v>
      </c>
      <c r="H948" s="5">
        <f t="shared" si="74"/>
        <v>2.461283136010745E-4</v>
      </c>
    </row>
    <row r="949" spans="1:8">
      <c r="A949" s="3" t="s">
        <v>6511</v>
      </c>
      <c r="B949" s="1">
        <f t="shared" si="70"/>
        <v>6</v>
      </c>
      <c r="C949" s="1">
        <f t="shared" si="71"/>
        <v>99169</v>
      </c>
      <c r="D949" s="1">
        <f t="shared" si="72"/>
        <v>757667</v>
      </c>
      <c r="F949" s="1">
        <f t="shared" si="73"/>
        <v>757479.01457009278</v>
      </c>
      <c r="H949" s="5">
        <f t="shared" si="74"/>
        <v>2.4811088500253757E-4</v>
      </c>
    </row>
    <row r="950" spans="1:8">
      <c r="A950" s="3" t="s">
        <v>6512</v>
      </c>
      <c r="B950" s="1">
        <f t="shared" si="70"/>
        <v>6</v>
      </c>
      <c r="C950" s="1">
        <f t="shared" si="71"/>
        <v>99149</v>
      </c>
      <c r="D950" s="1">
        <f t="shared" si="72"/>
        <v>759340</v>
      </c>
      <c r="F950" s="1">
        <f t="shared" si="73"/>
        <v>759151.3734929678</v>
      </c>
      <c r="H950" s="5">
        <f t="shared" si="74"/>
        <v>2.4840849557799795E-4</v>
      </c>
    </row>
    <row r="951" spans="1:8">
      <c r="A951" s="3" t="s">
        <v>6513</v>
      </c>
      <c r="B951" s="1">
        <f t="shared" si="70"/>
        <v>6</v>
      </c>
      <c r="C951" s="1">
        <f t="shared" si="71"/>
        <v>99129</v>
      </c>
      <c r="D951" s="1">
        <f t="shared" si="72"/>
        <v>761014</v>
      </c>
      <c r="F951" s="1">
        <f t="shared" si="73"/>
        <v>760824.0055861281</v>
      </c>
      <c r="H951" s="5">
        <f t="shared" si="74"/>
        <v>2.4965955142993449E-4</v>
      </c>
    </row>
    <row r="952" spans="1:8">
      <c r="A952" s="3" t="s">
        <v>6514</v>
      </c>
      <c r="B952" s="1">
        <f t="shared" si="70"/>
        <v>6</v>
      </c>
      <c r="C952" s="1">
        <f t="shared" si="71"/>
        <v>99109</v>
      </c>
      <c r="D952" s="1">
        <f t="shared" si="72"/>
        <v>762687</v>
      </c>
      <c r="F952" s="1">
        <f t="shared" si="73"/>
        <v>762496.9109493352</v>
      </c>
      <c r="H952" s="5">
        <f t="shared" si="74"/>
        <v>2.4923599152050486E-4</v>
      </c>
    </row>
    <row r="953" spans="1:8">
      <c r="A953" s="3" t="s">
        <v>6515</v>
      </c>
      <c r="B953" s="1">
        <f t="shared" si="70"/>
        <v>6</v>
      </c>
      <c r="C953" s="1">
        <f t="shared" si="71"/>
        <v>99089</v>
      </c>
      <c r="D953" s="1">
        <f t="shared" si="72"/>
        <v>764370</v>
      </c>
      <c r="F953" s="1">
        <f t="shared" si="73"/>
        <v>764170.08968237962</v>
      </c>
      <c r="H953" s="5">
        <f t="shared" si="74"/>
        <v>2.6153605926498803E-4</v>
      </c>
    </row>
    <row r="954" spans="1:8">
      <c r="A954" s="3" t="s">
        <v>6516</v>
      </c>
      <c r="B954" s="1">
        <f t="shared" si="70"/>
        <v>6</v>
      </c>
      <c r="C954" s="1">
        <f t="shared" si="71"/>
        <v>99069</v>
      </c>
      <c r="D954" s="1">
        <f t="shared" si="72"/>
        <v>766043</v>
      </c>
      <c r="F954" s="1">
        <f t="shared" si="73"/>
        <v>765843.5418851357</v>
      </c>
      <c r="H954" s="5">
        <f t="shared" si="74"/>
        <v>2.6037456756905898E-4</v>
      </c>
    </row>
    <row r="955" spans="1:8">
      <c r="A955" s="3" t="s">
        <v>6517</v>
      </c>
      <c r="B955" s="1">
        <f t="shared" si="70"/>
        <v>6</v>
      </c>
      <c r="C955" s="1">
        <f t="shared" si="71"/>
        <v>99049</v>
      </c>
      <c r="D955" s="1">
        <f t="shared" si="72"/>
        <v>767717</v>
      </c>
      <c r="F955" s="1">
        <f t="shared" si="73"/>
        <v>767517.26765750756</v>
      </c>
      <c r="H955" s="5">
        <f t="shared" si="74"/>
        <v>2.6016402201910313E-4</v>
      </c>
    </row>
    <row r="956" spans="1:8">
      <c r="A956" s="3" t="s">
        <v>6518</v>
      </c>
      <c r="B956" s="1">
        <f t="shared" si="70"/>
        <v>6</v>
      </c>
      <c r="C956" s="1">
        <f t="shared" si="71"/>
        <v>99029</v>
      </c>
      <c r="D956" s="1">
        <f t="shared" si="72"/>
        <v>769390</v>
      </c>
      <c r="F956" s="1">
        <f t="shared" si="73"/>
        <v>769191.26709948271</v>
      </c>
      <c r="H956" s="5">
        <f t="shared" si="74"/>
        <v>2.5829930271682006E-4</v>
      </c>
    </row>
    <row r="957" spans="1:8">
      <c r="A957" s="3" t="s">
        <v>6519</v>
      </c>
      <c r="B957" s="1">
        <f t="shared" si="70"/>
        <v>6</v>
      </c>
      <c r="C957" s="1">
        <f t="shared" si="71"/>
        <v>99009</v>
      </c>
      <c r="D957" s="1">
        <f t="shared" si="72"/>
        <v>771073</v>
      </c>
      <c r="F957" s="1">
        <f t="shared" si="73"/>
        <v>770865.5403110882</v>
      </c>
      <c r="H957" s="5">
        <f t="shared" si="74"/>
        <v>2.6905323998090527E-4</v>
      </c>
    </row>
    <row r="958" spans="1:8">
      <c r="A958" s="3" t="s">
        <v>6520</v>
      </c>
      <c r="B958" s="1">
        <f t="shared" si="70"/>
        <v>6</v>
      </c>
      <c r="C958" s="1">
        <f t="shared" si="71"/>
        <v>98989</v>
      </c>
      <c r="D958" s="1">
        <f t="shared" si="72"/>
        <v>772746</v>
      </c>
      <c r="F958" s="1">
        <f t="shared" si="73"/>
        <v>772540.08739241492</v>
      </c>
      <c r="H958" s="5">
        <f t="shared" si="74"/>
        <v>2.6646868128088659E-4</v>
      </c>
    </row>
    <row r="959" spans="1:8">
      <c r="A959" s="3" t="s">
        <v>6521</v>
      </c>
      <c r="B959" s="1">
        <f t="shared" si="70"/>
        <v>6</v>
      </c>
      <c r="C959" s="1">
        <f t="shared" si="71"/>
        <v>98969</v>
      </c>
      <c r="D959" s="1">
        <f t="shared" si="72"/>
        <v>774420</v>
      </c>
      <c r="F959" s="1">
        <f t="shared" si="73"/>
        <v>774214.90844360297</v>
      </c>
      <c r="H959" s="5">
        <f t="shared" si="74"/>
        <v>2.6483246351725659E-4</v>
      </c>
    </row>
    <row r="960" spans="1:8">
      <c r="A960" s="3" t="s">
        <v>6522</v>
      </c>
      <c r="B960" s="1">
        <f t="shared" si="70"/>
        <v>6</v>
      </c>
      <c r="C960" s="1">
        <f t="shared" si="71"/>
        <v>98949</v>
      </c>
      <c r="D960" s="1">
        <f t="shared" si="72"/>
        <v>776093</v>
      </c>
      <c r="F960" s="1">
        <f t="shared" si="73"/>
        <v>775890.00356485671</v>
      </c>
      <c r="H960" s="5">
        <f t="shared" si="74"/>
        <v>2.6156199726487208E-4</v>
      </c>
    </row>
    <row r="961" spans="1:8">
      <c r="A961" s="3" t="s">
        <v>6523</v>
      </c>
      <c r="B961" s="1">
        <f t="shared" si="70"/>
        <v>6</v>
      </c>
      <c r="C961" s="1">
        <f t="shared" si="71"/>
        <v>98929</v>
      </c>
      <c r="D961" s="1">
        <f t="shared" si="72"/>
        <v>777767</v>
      </c>
      <c r="F961" s="1">
        <f t="shared" si="73"/>
        <v>777565.3728564342</v>
      </c>
      <c r="H961" s="5">
        <f t="shared" si="74"/>
        <v>2.5923849117511822E-4</v>
      </c>
    </row>
    <row r="962" spans="1:8">
      <c r="A962" s="3" t="s">
        <v>6524</v>
      </c>
      <c r="B962" s="1">
        <f t="shared" si="70"/>
        <v>6</v>
      </c>
      <c r="C962" s="1">
        <f t="shared" si="71"/>
        <v>98909</v>
      </c>
      <c r="D962" s="1">
        <f t="shared" si="72"/>
        <v>779450</v>
      </c>
      <c r="F962" s="1">
        <f t="shared" si="73"/>
        <v>779241.01641865796</v>
      </c>
      <c r="H962" s="5">
        <f t="shared" si="74"/>
        <v>2.6811672505232649E-4</v>
      </c>
    </row>
    <row r="963" spans="1:8">
      <c r="A963" s="3" t="s">
        <v>6525</v>
      </c>
      <c r="B963" s="1">
        <f t="shared" si="70"/>
        <v>6</v>
      </c>
      <c r="C963" s="1">
        <f t="shared" si="71"/>
        <v>98889</v>
      </c>
      <c r="D963" s="1">
        <f t="shared" si="72"/>
        <v>781123</v>
      </c>
      <c r="F963" s="1">
        <f t="shared" si="73"/>
        <v>780916.93435189442</v>
      </c>
      <c r="H963" s="5">
        <f t="shared" si="74"/>
        <v>2.6380691402708351E-4</v>
      </c>
    </row>
    <row r="964" spans="1:8">
      <c r="A964" s="3" t="s">
        <v>6526</v>
      </c>
      <c r="B964" s="1">
        <f t="shared" ref="B964:B1027" si="75">IF(ISERROR(SEARCH(" ",A964)), 0, SEARCH(" ",A964))</f>
        <v>6</v>
      </c>
      <c r="C964" s="1">
        <f t="shared" ref="C964:C1027" si="76">IF(0=B964,-1,LEFT(A964,B964-1)+0)</f>
        <v>98869</v>
      </c>
      <c r="D964" s="1">
        <f t="shared" ref="D964:D1027" si="77">IF(B964=0,-1,RIGHT(A964,LEN(A964)-B964)+0)</f>
        <v>782797</v>
      </c>
      <c r="F964" s="1">
        <f t="shared" ref="F964:F1027" si="78">IF(C964&lt;0,443300000,44330*(1-POWER(C964/$A$1,1/5.255))*1000)</f>
        <v>782593.12675656914</v>
      </c>
      <c r="H964" s="5">
        <f t="shared" ref="H964:H1027" si="79">IF(D964&gt;0,ABS((F964-D964)/D964),0)</f>
        <v>2.6044203469208774E-4</v>
      </c>
    </row>
    <row r="965" spans="1:8">
      <c r="A965" s="3" t="s">
        <v>6527</v>
      </c>
      <c r="B965" s="1">
        <f t="shared" si="75"/>
        <v>6</v>
      </c>
      <c r="C965" s="1">
        <f t="shared" si="76"/>
        <v>98849</v>
      </c>
      <c r="D965" s="1">
        <f t="shared" si="77"/>
        <v>784470</v>
      </c>
      <c r="F965" s="1">
        <f t="shared" si="78"/>
        <v>784269.59373318171</v>
      </c>
      <c r="H965" s="5">
        <f t="shared" si="79"/>
        <v>2.5546708837595922E-4</v>
      </c>
    </row>
    <row r="966" spans="1:8">
      <c r="A966" s="3" t="s">
        <v>6528</v>
      </c>
      <c r="B966" s="1">
        <f t="shared" si="75"/>
        <v>6</v>
      </c>
      <c r="C966" s="1">
        <f t="shared" si="76"/>
        <v>98829</v>
      </c>
      <c r="D966" s="1">
        <f t="shared" si="77"/>
        <v>786144</v>
      </c>
      <c r="F966" s="1">
        <f t="shared" si="78"/>
        <v>785946.33538226597</v>
      </c>
      <c r="H966" s="5">
        <f t="shared" si="79"/>
        <v>2.5143563740743412E-4</v>
      </c>
    </row>
    <row r="967" spans="1:8">
      <c r="A967" s="3" t="s">
        <v>6529</v>
      </c>
      <c r="B967" s="1">
        <f t="shared" si="75"/>
        <v>6</v>
      </c>
      <c r="C967" s="1">
        <f t="shared" si="76"/>
        <v>98809</v>
      </c>
      <c r="D967" s="1">
        <f t="shared" si="77"/>
        <v>787826</v>
      </c>
      <c r="F967" s="1">
        <f t="shared" si="78"/>
        <v>787623.35180442967</v>
      </c>
      <c r="H967" s="5">
        <f t="shared" si="79"/>
        <v>2.572245591924293E-4</v>
      </c>
    </row>
    <row r="968" spans="1:8">
      <c r="A968" s="3" t="s">
        <v>6530</v>
      </c>
      <c r="B968" s="1">
        <f t="shared" si="75"/>
        <v>6</v>
      </c>
      <c r="C968" s="1">
        <f t="shared" si="76"/>
        <v>98789</v>
      </c>
      <c r="D968" s="1">
        <f t="shared" si="77"/>
        <v>789500</v>
      </c>
      <c r="F968" s="1">
        <f t="shared" si="78"/>
        <v>789300.64310032967</v>
      </c>
      <c r="H968" s="5">
        <f t="shared" si="79"/>
        <v>2.5251032257165955E-4</v>
      </c>
    </row>
    <row r="969" spans="1:8">
      <c r="A969" s="3" t="s">
        <v>6531</v>
      </c>
      <c r="B969" s="1">
        <f t="shared" si="75"/>
        <v>6</v>
      </c>
      <c r="C969" s="1">
        <f t="shared" si="76"/>
        <v>98769</v>
      </c>
      <c r="D969" s="1">
        <f t="shared" si="77"/>
        <v>791173</v>
      </c>
      <c r="F969" s="1">
        <f t="shared" si="78"/>
        <v>790978.20937068213</v>
      </c>
      <c r="H969" s="5">
        <f t="shared" si="79"/>
        <v>2.4620484940445083E-4</v>
      </c>
    </row>
    <row r="970" spans="1:8">
      <c r="A970" s="3" t="s">
        <v>6532</v>
      </c>
      <c r="B970" s="1">
        <f t="shared" si="75"/>
        <v>6</v>
      </c>
      <c r="C970" s="1">
        <f t="shared" si="76"/>
        <v>98749</v>
      </c>
      <c r="D970" s="1">
        <f t="shared" si="77"/>
        <v>792847</v>
      </c>
      <c r="F970" s="1">
        <f t="shared" si="78"/>
        <v>792656.0507162523</v>
      </c>
      <c r="H970" s="5">
        <f t="shared" si="79"/>
        <v>2.4084001547297395E-4</v>
      </c>
    </row>
    <row r="971" spans="1:8">
      <c r="A971" s="3" t="s">
        <v>6533</v>
      </c>
      <c r="B971" s="1">
        <f t="shared" si="75"/>
        <v>6</v>
      </c>
      <c r="C971" s="1">
        <f t="shared" si="76"/>
        <v>98729</v>
      </c>
      <c r="D971" s="1">
        <f t="shared" si="77"/>
        <v>794520</v>
      </c>
      <c r="F971" s="1">
        <f t="shared" si="78"/>
        <v>794334.1672378839</v>
      </c>
      <c r="H971" s="5">
        <f t="shared" si="79"/>
        <v>2.3389312052069254E-4</v>
      </c>
    </row>
    <row r="972" spans="1:8">
      <c r="A972" s="3" t="s">
        <v>6534</v>
      </c>
      <c r="B972" s="1">
        <f t="shared" si="75"/>
        <v>6</v>
      </c>
      <c r="C972" s="1">
        <f t="shared" si="76"/>
        <v>98709</v>
      </c>
      <c r="D972" s="1">
        <f t="shared" si="77"/>
        <v>796203</v>
      </c>
      <c r="F972" s="1">
        <f t="shared" si="78"/>
        <v>796012.55903646036</v>
      </c>
      <c r="H972" s="5">
        <f t="shared" si="79"/>
        <v>2.3918644308002374E-4</v>
      </c>
    </row>
    <row r="973" spans="1:8">
      <c r="A973" s="3" t="s">
        <v>6535</v>
      </c>
      <c r="B973" s="1">
        <f t="shared" si="75"/>
        <v>6</v>
      </c>
      <c r="C973" s="1">
        <f t="shared" si="76"/>
        <v>98689</v>
      </c>
      <c r="D973" s="1">
        <f t="shared" si="77"/>
        <v>797877</v>
      </c>
      <c r="F973" s="1">
        <f t="shared" si="78"/>
        <v>797691.22621291934</v>
      </c>
      <c r="H973" s="5">
        <f t="shared" si="79"/>
        <v>2.3283512005065884E-4</v>
      </c>
    </row>
    <row r="974" spans="1:8">
      <c r="A974" s="3" t="s">
        <v>6536</v>
      </c>
      <c r="B974" s="1">
        <f t="shared" si="75"/>
        <v>6</v>
      </c>
      <c r="C974" s="1">
        <f t="shared" si="76"/>
        <v>98669</v>
      </c>
      <c r="D974" s="1">
        <f t="shared" si="77"/>
        <v>799550</v>
      </c>
      <c r="F974" s="1">
        <f t="shared" si="78"/>
        <v>799370.16886827187</v>
      </c>
      <c r="H974" s="5">
        <f t="shared" si="79"/>
        <v>2.2491542958931048E-4</v>
      </c>
    </row>
    <row r="975" spans="1:8">
      <c r="A975" s="3" t="s">
        <v>6537</v>
      </c>
      <c r="B975" s="1">
        <f t="shared" si="75"/>
        <v>6</v>
      </c>
      <c r="C975" s="1">
        <f t="shared" si="76"/>
        <v>98649</v>
      </c>
      <c r="D975" s="1">
        <f t="shared" si="77"/>
        <v>801224</v>
      </c>
      <c r="F975" s="1">
        <f t="shared" si="78"/>
        <v>801049.38710357877</v>
      </c>
      <c r="H975" s="5">
        <f t="shared" si="79"/>
        <v>2.1793268352074543E-4</v>
      </c>
    </row>
    <row r="976" spans="1:8">
      <c r="A976" s="3" t="s">
        <v>6538</v>
      </c>
      <c r="B976" s="1">
        <f t="shared" si="75"/>
        <v>6</v>
      </c>
      <c r="C976" s="1">
        <f t="shared" si="76"/>
        <v>98629</v>
      </c>
      <c r="D976" s="1">
        <f t="shared" si="77"/>
        <v>802906</v>
      </c>
      <c r="F976" s="1">
        <f t="shared" si="78"/>
        <v>802728.88101995434</v>
      </c>
      <c r="H976" s="5">
        <f t="shared" si="79"/>
        <v>2.2059740498347653E-4</v>
      </c>
    </row>
    <row r="977" spans="1:8">
      <c r="A977" s="3" t="s">
        <v>6539</v>
      </c>
      <c r="B977" s="1">
        <f t="shared" si="75"/>
        <v>6</v>
      </c>
      <c r="C977" s="1">
        <f t="shared" si="76"/>
        <v>98609</v>
      </c>
      <c r="D977" s="1">
        <f t="shared" si="77"/>
        <v>804580</v>
      </c>
      <c r="F977" s="1">
        <f t="shared" si="78"/>
        <v>804408.65071857756</v>
      </c>
      <c r="H977" s="5">
        <f t="shared" si="79"/>
        <v>2.1296736362132369E-4</v>
      </c>
    </row>
    <row r="978" spans="1:8">
      <c r="A978" s="3" t="s">
        <v>6540</v>
      </c>
      <c r="B978" s="1">
        <f t="shared" si="75"/>
        <v>6</v>
      </c>
      <c r="C978" s="1">
        <f t="shared" si="76"/>
        <v>98589</v>
      </c>
      <c r="D978" s="1">
        <f t="shared" si="77"/>
        <v>806253</v>
      </c>
      <c r="F978" s="1">
        <f t="shared" si="78"/>
        <v>806088.69630067598</v>
      </c>
      <c r="H978" s="5">
        <f t="shared" si="79"/>
        <v>2.0378677576892603E-4</v>
      </c>
    </row>
    <row r="979" spans="1:8">
      <c r="A979" s="3" t="s">
        <v>6541</v>
      </c>
      <c r="B979" s="1">
        <f t="shared" si="75"/>
        <v>6</v>
      </c>
      <c r="C979" s="1">
        <f t="shared" si="76"/>
        <v>98569</v>
      </c>
      <c r="D979" s="1">
        <f t="shared" si="77"/>
        <v>807927</v>
      </c>
      <c r="F979" s="1">
        <f t="shared" si="78"/>
        <v>807769.01786754664</v>
      </c>
      <c r="H979" s="5">
        <f t="shared" si="79"/>
        <v>1.9554010752624311E-4</v>
      </c>
    </row>
    <row r="980" spans="1:8">
      <c r="A980" s="3" t="s">
        <v>6542</v>
      </c>
      <c r="B980" s="1">
        <f t="shared" si="75"/>
        <v>6</v>
      </c>
      <c r="C980" s="1">
        <f t="shared" si="76"/>
        <v>98549</v>
      </c>
      <c r="D980" s="1">
        <f t="shared" si="77"/>
        <v>809600</v>
      </c>
      <c r="F980" s="1">
        <f t="shared" si="78"/>
        <v>809449.61552053527</v>
      </c>
      <c r="H980" s="5">
        <f t="shared" si="79"/>
        <v>1.8575158036651464E-4</v>
      </c>
    </row>
    <row r="981" spans="1:8">
      <c r="A981" s="3" t="s">
        <v>6543</v>
      </c>
      <c r="B981" s="1">
        <f t="shared" si="75"/>
        <v>6</v>
      </c>
      <c r="C981" s="1">
        <f t="shared" si="76"/>
        <v>98529</v>
      </c>
      <c r="D981" s="1">
        <f t="shared" si="77"/>
        <v>811283</v>
      </c>
      <c r="F981" s="1">
        <f t="shared" si="78"/>
        <v>811130.48936104716</v>
      </c>
      <c r="H981" s="5">
        <f t="shared" si="79"/>
        <v>1.8798697735911799E-4</v>
      </c>
    </row>
    <row r="982" spans="1:8">
      <c r="A982" s="3" t="s">
        <v>6544</v>
      </c>
      <c r="B982" s="1">
        <f t="shared" si="75"/>
        <v>6</v>
      </c>
      <c r="C982" s="1">
        <f t="shared" si="76"/>
        <v>98509</v>
      </c>
      <c r="D982" s="1">
        <f t="shared" si="77"/>
        <v>812956</v>
      </c>
      <c r="F982" s="1">
        <f t="shared" si="78"/>
        <v>812811.63949054608</v>
      </c>
      <c r="H982" s="5">
        <f t="shared" si="79"/>
        <v>1.7757481272531777E-4</v>
      </c>
    </row>
    <row r="983" spans="1:8">
      <c r="A983" s="3" t="s">
        <v>6545</v>
      </c>
      <c r="B983" s="1">
        <f t="shared" si="75"/>
        <v>6</v>
      </c>
      <c r="C983" s="1">
        <f t="shared" si="76"/>
        <v>98489</v>
      </c>
      <c r="D983" s="1">
        <f t="shared" si="77"/>
        <v>814630</v>
      </c>
      <c r="F983" s="1">
        <f t="shared" si="78"/>
        <v>814493.06601056526</v>
      </c>
      <c r="H983" s="5">
        <f t="shared" si="79"/>
        <v>1.6809347732680584E-4</v>
      </c>
    </row>
    <row r="984" spans="1:8">
      <c r="A984" s="3" t="s">
        <v>6546</v>
      </c>
      <c r="B984" s="1">
        <f t="shared" si="75"/>
        <v>6</v>
      </c>
      <c r="C984" s="1">
        <f t="shared" si="76"/>
        <v>98469</v>
      </c>
      <c r="D984" s="1">
        <f t="shared" si="77"/>
        <v>816303</v>
      </c>
      <c r="F984" s="1">
        <f t="shared" si="78"/>
        <v>816174.76902266708</v>
      </c>
      <c r="H984" s="5">
        <f t="shared" si="79"/>
        <v>1.5708747527929943E-4</v>
      </c>
    </row>
    <row r="985" spans="1:8">
      <c r="A985" s="3" t="s">
        <v>6547</v>
      </c>
      <c r="B985" s="1">
        <f t="shared" si="75"/>
        <v>6</v>
      </c>
      <c r="C985" s="1">
        <f t="shared" si="76"/>
        <v>98449</v>
      </c>
      <c r="D985" s="1">
        <f t="shared" si="77"/>
        <v>817977</v>
      </c>
      <c r="F985" s="1">
        <f t="shared" si="78"/>
        <v>817856.74862850283</v>
      </c>
      <c r="H985" s="5">
        <f t="shared" si="79"/>
        <v>1.4701070017515398E-4</v>
      </c>
    </row>
    <row r="986" spans="1:8">
      <c r="A986" s="3" t="s">
        <v>6548</v>
      </c>
      <c r="B986" s="1">
        <f t="shared" si="75"/>
        <v>6</v>
      </c>
      <c r="C986" s="1">
        <f t="shared" si="76"/>
        <v>98429</v>
      </c>
      <c r="D986" s="1">
        <f t="shared" si="77"/>
        <v>819660</v>
      </c>
      <c r="F986" s="1">
        <f t="shared" si="78"/>
        <v>819539.00492976292</v>
      </c>
      <c r="H986" s="5">
        <f t="shared" si="79"/>
        <v>1.4761617040856488E-4</v>
      </c>
    </row>
    <row r="987" spans="1:8">
      <c r="A987" s="3" t="s">
        <v>6549</v>
      </c>
      <c r="B987" s="1">
        <f t="shared" si="75"/>
        <v>6</v>
      </c>
      <c r="C987" s="1">
        <f t="shared" si="76"/>
        <v>98409</v>
      </c>
      <c r="D987" s="1">
        <f t="shared" si="77"/>
        <v>821333</v>
      </c>
      <c r="F987" s="1">
        <f t="shared" si="78"/>
        <v>821221.53802820656</v>
      </c>
      <c r="H987" s="5">
        <f t="shared" si="79"/>
        <v>1.357086246302537E-4</v>
      </c>
    </row>
    <row r="988" spans="1:8">
      <c r="A988" s="3" t="s">
        <v>6550</v>
      </c>
      <c r="B988" s="1">
        <f t="shared" si="75"/>
        <v>6</v>
      </c>
      <c r="C988" s="1">
        <f t="shared" si="76"/>
        <v>98389</v>
      </c>
      <c r="D988" s="1">
        <f t="shared" si="77"/>
        <v>823007</v>
      </c>
      <c r="F988" s="1">
        <f t="shared" si="78"/>
        <v>822904.34802564257</v>
      </c>
      <c r="H988" s="5">
        <f t="shared" si="79"/>
        <v>1.247279480702251E-4</v>
      </c>
    </row>
    <row r="989" spans="1:8">
      <c r="A989" s="3" t="s">
        <v>6551</v>
      </c>
      <c r="B989" s="1">
        <f t="shared" si="75"/>
        <v>6</v>
      </c>
      <c r="C989" s="1">
        <f t="shared" si="76"/>
        <v>98369</v>
      </c>
      <c r="D989" s="1">
        <f t="shared" si="77"/>
        <v>824680</v>
      </c>
      <c r="F989" s="1">
        <f t="shared" si="78"/>
        <v>824587.43502393854</v>
      </c>
      <c r="H989" s="5">
        <f t="shared" si="79"/>
        <v>1.1224350785936544E-4</v>
      </c>
    </row>
    <row r="990" spans="1:8">
      <c r="A990" s="3" t="s">
        <v>6552</v>
      </c>
      <c r="B990" s="1">
        <f t="shared" si="75"/>
        <v>6</v>
      </c>
      <c r="C990" s="1">
        <f t="shared" si="76"/>
        <v>98349</v>
      </c>
      <c r="D990" s="1">
        <f t="shared" si="77"/>
        <v>826363</v>
      </c>
      <c r="F990" s="1">
        <f t="shared" si="78"/>
        <v>826270.7991250261</v>
      </c>
      <c r="H990" s="5">
        <f t="shared" si="79"/>
        <v>1.1157430206084179E-4</v>
      </c>
    </row>
    <row r="991" spans="1:8">
      <c r="A991" s="3" t="s">
        <v>6553</v>
      </c>
      <c r="B991" s="1">
        <f t="shared" si="75"/>
        <v>6</v>
      </c>
      <c r="C991" s="1">
        <f t="shared" si="76"/>
        <v>98329</v>
      </c>
      <c r="D991" s="1">
        <f t="shared" si="77"/>
        <v>828036</v>
      </c>
      <c r="F991" s="1">
        <f t="shared" si="78"/>
        <v>827954.44043089601</v>
      </c>
      <c r="H991" s="5">
        <f t="shared" si="79"/>
        <v>9.8497612548237694E-5</v>
      </c>
    </row>
    <row r="992" spans="1:8">
      <c r="A992" s="3" t="s">
        <v>6554</v>
      </c>
      <c r="B992" s="1">
        <f t="shared" si="75"/>
        <v>6</v>
      </c>
      <c r="C992" s="1">
        <f t="shared" si="76"/>
        <v>98309</v>
      </c>
      <c r="D992" s="1">
        <f t="shared" si="77"/>
        <v>829710</v>
      </c>
      <c r="F992" s="1">
        <f t="shared" si="78"/>
        <v>829638.35904358327</v>
      </c>
      <c r="H992" s="5">
        <f t="shared" si="79"/>
        <v>8.6344573907420799E-5</v>
      </c>
    </row>
    <row r="993" spans="1:8">
      <c r="A993" s="3" t="s">
        <v>6555</v>
      </c>
      <c r="B993" s="1">
        <f t="shared" si="75"/>
        <v>6</v>
      </c>
      <c r="C993" s="1">
        <f t="shared" si="76"/>
        <v>98289</v>
      </c>
      <c r="D993" s="1">
        <f t="shared" si="77"/>
        <v>831383</v>
      </c>
      <c r="F993" s="1">
        <f t="shared" si="78"/>
        <v>831322.55506520637</v>
      </c>
      <c r="H993" s="5">
        <f t="shared" si="79"/>
        <v>7.2704078377392305E-5</v>
      </c>
    </row>
    <row r="994" spans="1:8">
      <c r="A994" s="3" t="s">
        <v>6556</v>
      </c>
      <c r="B994" s="1">
        <f t="shared" si="75"/>
        <v>6</v>
      </c>
      <c r="C994" s="1">
        <f t="shared" si="76"/>
        <v>98269</v>
      </c>
      <c r="D994" s="1">
        <f t="shared" si="77"/>
        <v>833057</v>
      </c>
      <c r="F994" s="1">
        <f t="shared" si="78"/>
        <v>833007.0285979138</v>
      </c>
      <c r="H994" s="5">
        <f t="shared" si="79"/>
        <v>5.9985573719686799E-5</v>
      </c>
    </row>
    <row r="995" spans="1:8">
      <c r="A995" s="3" t="s">
        <v>6557</v>
      </c>
      <c r="B995" s="1">
        <f t="shared" si="75"/>
        <v>6</v>
      </c>
      <c r="C995" s="1">
        <f t="shared" si="76"/>
        <v>98249</v>
      </c>
      <c r="D995" s="1">
        <f t="shared" si="77"/>
        <v>834739</v>
      </c>
      <c r="F995" s="1">
        <f t="shared" si="78"/>
        <v>834691.77974393219</v>
      </c>
      <c r="H995" s="5">
        <f t="shared" si="79"/>
        <v>5.6568886882980722E-5</v>
      </c>
    </row>
    <row r="996" spans="1:8">
      <c r="A996" s="3" t="s">
        <v>6558</v>
      </c>
      <c r="B996" s="1">
        <f t="shared" si="75"/>
        <v>6</v>
      </c>
      <c r="C996" s="1">
        <f t="shared" si="76"/>
        <v>98229</v>
      </c>
      <c r="D996" s="1">
        <f t="shared" si="77"/>
        <v>836413</v>
      </c>
      <c r="F996" s="1">
        <f t="shared" si="78"/>
        <v>836376.80860553798</v>
      </c>
      <c r="H996" s="5">
        <f t="shared" si="79"/>
        <v>4.3269765608637531E-5</v>
      </c>
    </row>
    <row r="997" spans="1:8">
      <c r="A997" s="3" t="s">
        <v>6559</v>
      </c>
      <c r="B997" s="1">
        <f t="shared" si="75"/>
        <v>6</v>
      </c>
      <c r="C997" s="1">
        <f t="shared" si="76"/>
        <v>98209</v>
      </c>
      <c r="D997" s="1">
        <f t="shared" si="77"/>
        <v>838086</v>
      </c>
      <c r="F997" s="1">
        <f t="shared" si="78"/>
        <v>838062.1152850712</v>
      </c>
      <c r="H997" s="5">
        <f t="shared" si="79"/>
        <v>2.8499121723552115E-5</v>
      </c>
    </row>
    <row r="998" spans="1:8">
      <c r="A998" s="3" t="s">
        <v>6560</v>
      </c>
      <c r="B998" s="1">
        <f t="shared" si="75"/>
        <v>6</v>
      </c>
      <c r="C998" s="1">
        <f t="shared" si="76"/>
        <v>98189</v>
      </c>
      <c r="D998" s="1">
        <f t="shared" si="77"/>
        <v>839760</v>
      </c>
      <c r="F998" s="1">
        <f t="shared" si="78"/>
        <v>839747.69988492108</v>
      </c>
      <c r="H998" s="5">
        <f t="shared" si="79"/>
        <v>1.4647179049871986E-5</v>
      </c>
    </row>
    <row r="999" spans="1:8">
      <c r="A999" s="3" t="s">
        <v>6561</v>
      </c>
      <c r="B999" s="1">
        <f t="shared" si="75"/>
        <v>6</v>
      </c>
      <c r="C999" s="1">
        <f t="shared" si="76"/>
        <v>98169</v>
      </c>
      <c r="D999" s="1">
        <f t="shared" si="77"/>
        <v>841434</v>
      </c>
      <c r="F999" s="1">
        <f t="shared" si="78"/>
        <v>841433.56250755093</v>
      </c>
      <c r="H999" s="5">
        <f t="shared" si="79"/>
        <v>5.1993673784205965E-7</v>
      </c>
    </row>
    <row r="1000" spans="1:8">
      <c r="A1000" s="3" t="s">
        <v>6562</v>
      </c>
      <c r="B1000" s="1">
        <f t="shared" si="75"/>
        <v>6</v>
      </c>
      <c r="C1000" s="1">
        <f t="shared" si="76"/>
        <v>98149</v>
      </c>
      <c r="D1000" s="1">
        <f t="shared" si="77"/>
        <v>843138</v>
      </c>
      <c r="F1000" s="1">
        <f t="shared" si="78"/>
        <v>843119.70325547317</v>
      </c>
      <c r="H1000" s="5">
        <f t="shared" si="79"/>
        <v>2.1700770842767816E-5</v>
      </c>
    </row>
    <row r="1001" spans="1:8">
      <c r="A1001" s="3" t="s">
        <v>6563</v>
      </c>
      <c r="B1001" s="1">
        <f t="shared" si="75"/>
        <v>6</v>
      </c>
      <c r="C1001" s="1">
        <f t="shared" si="76"/>
        <v>98129</v>
      </c>
      <c r="D1001" s="1">
        <f t="shared" si="77"/>
        <v>844832</v>
      </c>
      <c r="F1001" s="1">
        <f t="shared" si="78"/>
        <v>844806.12223125412</v>
      </c>
      <c r="H1001" s="5">
        <f t="shared" si="79"/>
        <v>3.0630668281834388E-5</v>
      </c>
    </row>
    <row r="1002" spans="1:8">
      <c r="A1002" s="3" t="s">
        <v>6564</v>
      </c>
      <c r="B1002" s="1">
        <f t="shared" si="75"/>
        <v>6</v>
      </c>
      <c r="C1002" s="1">
        <f t="shared" si="76"/>
        <v>98109</v>
      </c>
      <c r="D1002" s="1">
        <f t="shared" si="77"/>
        <v>846527</v>
      </c>
      <c r="F1002" s="1">
        <f t="shared" si="78"/>
        <v>846492.8195375246</v>
      </c>
      <c r="H1002" s="5">
        <f t="shared" si="79"/>
        <v>4.0377285633417976E-5</v>
      </c>
    </row>
    <row r="1003" spans="1:8">
      <c r="A1003" s="3" t="s">
        <v>6565</v>
      </c>
      <c r="B1003" s="1">
        <f t="shared" si="75"/>
        <v>6</v>
      </c>
      <c r="C1003" s="1">
        <f t="shared" si="76"/>
        <v>98089</v>
      </c>
      <c r="D1003" s="1">
        <f t="shared" si="77"/>
        <v>848222</v>
      </c>
      <c r="F1003" s="1">
        <f t="shared" si="78"/>
        <v>848179.79527697887</v>
      </c>
      <c r="H1003" s="5">
        <f t="shared" si="79"/>
        <v>4.9756694616659245E-5</v>
      </c>
    </row>
    <row r="1004" spans="1:8">
      <c r="A1004" s="3" t="s">
        <v>6566</v>
      </c>
      <c r="B1004" s="1">
        <f t="shared" si="75"/>
        <v>6</v>
      </c>
      <c r="C1004" s="1">
        <f t="shared" si="76"/>
        <v>98069</v>
      </c>
      <c r="D1004" s="1">
        <f t="shared" si="77"/>
        <v>849926</v>
      </c>
      <c r="F1004" s="1">
        <f t="shared" si="78"/>
        <v>849867.04955236579</v>
      </c>
      <c r="H1004" s="5">
        <f t="shared" si="79"/>
        <v>6.9359506161962032E-5</v>
      </c>
    </row>
    <row r="1005" spans="1:8">
      <c r="A1005" s="3" t="s">
        <v>6567</v>
      </c>
      <c r="B1005" s="1">
        <f t="shared" si="75"/>
        <v>6</v>
      </c>
      <c r="C1005" s="1">
        <f t="shared" si="76"/>
        <v>98049</v>
      </c>
      <c r="D1005" s="1">
        <f t="shared" si="77"/>
        <v>851621</v>
      </c>
      <c r="F1005" s="1">
        <f t="shared" si="78"/>
        <v>851554.582466483</v>
      </c>
      <c r="H1005" s="5">
        <f t="shared" si="79"/>
        <v>7.7989544077706243E-5</v>
      </c>
    </row>
    <row r="1006" spans="1:8">
      <c r="A1006" s="3" t="s">
        <v>6568</v>
      </c>
      <c r="B1006" s="1">
        <f t="shared" si="75"/>
        <v>6</v>
      </c>
      <c r="C1006" s="1">
        <f t="shared" si="76"/>
        <v>98029</v>
      </c>
      <c r="D1006" s="1">
        <f t="shared" si="77"/>
        <v>853315</v>
      </c>
      <c r="F1006" s="1">
        <f t="shared" si="78"/>
        <v>853242.39412220719</v>
      </c>
      <c r="H1006" s="5">
        <f t="shared" si="79"/>
        <v>8.5086841076052749E-5</v>
      </c>
    </row>
    <row r="1007" spans="1:8">
      <c r="A1007" s="3" t="s">
        <v>6569</v>
      </c>
      <c r="B1007" s="1">
        <f t="shared" si="75"/>
        <v>6</v>
      </c>
      <c r="C1007" s="1">
        <f t="shared" si="76"/>
        <v>98009</v>
      </c>
      <c r="D1007" s="1">
        <f t="shared" si="77"/>
        <v>855010</v>
      </c>
      <c r="F1007" s="1">
        <f t="shared" si="78"/>
        <v>854930.48462245916</v>
      </c>
      <c r="H1007" s="5">
        <f t="shared" si="79"/>
        <v>9.2999353856492714E-5</v>
      </c>
    </row>
    <row r="1008" spans="1:8">
      <c r="A1008" s="3" t="s">
        <v>6570</v>
      </c>
      <c r="B1008" s="1">
        <f t="shared" si="75"/>
        <v>6</v>
      </c>
      <c r="C1008" s="1">
        <f t="shared" si="76"/>
        <v>97989</v>
      </c>
      <c r="D1008" s="1">
        <f t="shared" si="77"/>
        <v>856705</v>
      </c>
      <c r="F1008" s="1">
        <f t="shared" si="78"/>
        <v>856618.85407021898</v>
      </c>
      <c r="H1008" s="5">
        <f t="shared" si="79"/>
        <v>1.0055495156561657E-4</v>
      </c>
    </row>
    <row r="1009" spans="1:8">
      <c r="A1009" s="3" t="s">
        <v>6571</v>
      </c>
      <c r="B1009" s="1">
        <f t="shared" si="75"/>
        <v>6</v>
      </c>
      <c r="C1009" s="1">
        <f t="shared" si="76"/>
        <v>97969</v>
      </c>
      <c r="D1009" s="1">
        <f t="shared" si="77"/>
        <v>858409</v>
      </c>
      <c r="F1009" s="1">
        <f t="shared" si="78"/>
        <v>858307.50256853539</v>
      </c>
      <c r="H1009" s="5">
        <f t="shared" si="79"/>
        <v>1.1823901131582927E-4</v>
      </c>
    </row>
    <row r="1010" spans="1:8">
      <c r="A1010" s="3" t="s">
        <v>6572</v>
      </c>
      <c r="B1010" s="1">
        <f t="shared" si="75"/>
        <v>6</v>
      </c>
      <c r="C1010" s="1">
        <f t="shared" si="76"/>
        <v>97949</v>
      </c>
      <c r="D1010" s="1">
        <f t="shared" si="77"/>
        <v>860104</v>
      </c>
      <c r="F1010" s="1">
        <f t="shared" si="78"/>
        <v>859996.43022051151</v>
      </c>
      <c r="H1010" s="5">
        <f t="shared" si="79"/>
        <v>1.2506601467786557E-4</v>
      </c>
    </row>
    <row r="1011" spans="1:8">
      <c r="A1011" s="3" t="s">
        <v>6573</v>
      </c>
      <c r="B1011" s="1">
        <f t="shared" si="75"/>
        <v>6</v>
      </c>
      <c r="C1011" s="1">
        <f t="shared" si="76"/>
        <v>97929</v>
      </c>
      <c r="D1011" s="1">
        <f t="shared" si="77"/>
        <v>861799</v>
      </c>
      <c r="F1011" s="1">
        <f t="shared" si="78"/>
        <v>861685.63712930435</v>
      </c>
      <c r="H1011" s="5">
        <f t="shared" si="79"/>
        <v>1.3154212373842568E-4</v>
      </c>
    </row>
    <row r="1012" spans="1:8">
      <c r="A1012" s="3" t="s">
        <v>6574</v>
      </c>
      <c r="B1012" s="1">
        <f t="shared" si="75"/>
        <v>6</v>
      </c>
      <c r="C1012" s="1">
        <f t="shared" si="76"/>
        <v>97909</v>
      </c>
      <c r="D1012" s="1">
        <f t="shared" si="77"/>
        <v>863493</v>
      </c>
      <c r="F1012" s="1">
        <f t="shared" si="78"/>
        <v>863375.12339813507</v>
      </c>
      <c r="H1012" s="5">
        <f t="shared" si="79"/>
        <v>1.3651135778163E-4</v>
      </c>
    </row>
    <row r="1013" spans="1:8">
      <c r="A1013" s="3" t="s">
        <v>6575</v>
      </c>
      <c r="B1013" s="1">
        <f t="shared" si="75"/>
        <v>6</v>
      </c>
      <c r="C1013" s="1">
        <f t="shared" si="76"/>
        <v>97889</v>
      </c>
      <c r="D1013" s="1">
        <f t="shared" si="77"/>
        <v>865188</v>
      </c>
      <c r="F1013" s="1">
        <f t="shared" si="78"/>
        <v>865064.88913028385</v>
      </c>
      <c r="H1013" s="5">
        <f t="shared" si="79"/>
        <v>1.4229377859627549E-4</v>
      </c>
    </row>
    <row r="1014" spans="1:8">
      <c r="A1014" s="3" t="s">
        <v>6576</v>
      </c>
      <c r="B1014" s="1">
        <f t="shared" si="75"/>
        <v>6</v>
      </c>
      <c r="C1014" s="1">
        <f t="shared" si="76"/>
        <v>97869</v>
      </c>
      <c r="D1014" s="1">
        <f t="shared" si="77"/>
        <v>866892</v>
      </c>
      <c r="F1014" s="1">
        <f t="shared" si="78"/>
        <v>866754.93442908989</v>
      </c>
      <c r="H1014" s="5">
        <f t="shared" si="79"/>
        <v>1.5811147283642253E-4</v>
      </c>
    </row>
    <row r="1015" spans="1:8">
      <c r="A1015" s="3" t="s">
        <v>6577</v>
      </c>
      <c r="B1015" s="1">
        <f t="shared" si="75"/>
        <v>6</v>
      </c>
      <c r="C1015" s="1">
        <f t="shared" si="76"/>
        <v>97849</v>
      </c>
      <c r="D1015" s="1">
        <f t="shared" si="77"/>
        <v>868587</v>
      </c>
      <c r="F1015" s="1">
        <f t="shared" si="78"/>
        <v>868445.25939795643</v>
      </c>
      <c r="H1015" s="5">
        <f t="shared" si="79"/>
        <v>1.6318526761691546E-4</v>
      </c>
    </row>
    <row r="1016" spans="1:8">
      <c r="A1016" s="3" t="s">
        <v>6578</v>
      </c>
      <c r="B1016" s="1">
        <f t="shared" si="75"/>
        <v>6</v>
      </c>
      <c r="C1016" s="1">
        <f t="shared" si="76"/>
        <v>97829</v>
      </c>
      <c r="D1016" s="1">
        <f t="shared" si="77"/>
        <v>870282</v>
      </c>
      <c r="F1016" s="1">
        <f t="shared" si="78"/>
        <v>870135.86414033093</v>
      </c>
      <c r="H1016" s="5">
        <f t="shared" si="79"/>
        <v>1.6791782395714235E-4</v>
      </c>
    </row>
    <row r="1017" spans="1:8">
      <c r="A1017" s="3" t="s">
        <v>6579</v>
      </c>
      <c r="B1017" s="1">
        <f t="shared" si="75"/>
        <v>6</v>
      </c>
      <c r="C1017" s="1">
        <f t="shared" si="76"/>
        <v>97809</v>
      </c>
      <c r="D1017" s="1">
        <f t="shared" si="77"/>
        <v>871976</v>
      </c>
      <c r="F1017" s="1">
        <f t="shared" si="78"/>
        <v>871826.74875974457</v>
      </c>
      <c r="H1017" s="5">
        <f t="shared" si="79"/>
        <v>1.7116439013852163E-4</v>
      </c>
    </row>
    <row r="1018" spans="1:8">
      <c r="A1018" s="3" t="s">
        <v>6580</v>
      </c>
      <c r="B1018" s="1">
        <f t="shared" si="75"/>
        <v>6</v>
      </c>
      <c r="C1018" s="1">
        <f t="shared" si="76"/>
        <v>97789</v>
      </c>
      <c r="D1018" s="1">
        <f t="shared" si="77"/>
        <v>873671</v>
      </c>
      <c r="F1018" s="1">
        <f t="shared" si="78"/>
        <v>873517.91335975798</v>
      </c>
      <c r="H1018" s="5">
        <f t="shared" si="79"/>
        <v>1.7522229791537265E-4</v>
      </c>
    </row>
    <row r="1019" spans="1:8">
      <c r="A1019" s="3" t="s">
        <v>6581</v>
      </c>
      <c r="B1019" s="1">
        <f t="shared" si="75"/>
        <v>6</v>
      </c>
      <c r="C1019" s="1">
        <f t="shared" si="76"/>
        <v>97769</v>
      </c>
      <c r="D1019" s="1">
        <f t="shared" si="77"/>
        <v>875375</v>
      </c>
      <c r="F1019" s="1">
        <f t="shared" si="78"/>
        <v>875209.3580440206</v>
      </c>
      <c r="H1019" s="5">
        <f t="shared" si="79"/>
        <v>1.8922399654936598E-4</v>
      </c>
    </row>
    <row r="1020" spans="1:8">
      <c r="A1020" s="3" t="s">
        <v>6582</v>
      </c>
      <c r="B1020" s="1">
        <f t="shared" si="75"/>
        <v>6</v>
      </c>
      <c r="C1020" s="1">
        <f t="shared" si="76"/>
        <v>97749</v>
      </c>
      <c r="D1020" s="1">
        <f t="shared" si="77"/>
        <v>877070</v>
      </c>
      <c r="F1020" s="1">
        <f t="shared" si="78"/>
        <v>876901.08291622112</v>
      </c>
      <c r="H1020" s="5">
        <f t="shared" si="79"/>
        <v>1.9259247697319971E-4</v>
      </c>
    </row>
    <row r="1021" spans="1:8">
      <c r="A1021" s="3" t="s">
        <v>6583</v>
      </c>
      <c r="B1021" s="1">
        <f t="shared" si="75"/>
        <v>6</v>
      </c>
      <c r="C1021" s="1">
        <f t="shared" si="76"/>
        <v>97729</v>
      </c>
      <c r="D1021" s="1">
        <f t="shared" si="77"/>
        <v>878765</v>
      </c>
      <c r="F1021" s="1">
        <f t="shared" si="78"/>
        <v>878593.08808011678</v>
      </c>
      <c r="H1021" s="5">
        <f t="shared" si="79"/>
        <v>1.95629001932507E-4</v>
      </c>
    </row>
    <row r="1022" spans="1:8">
      <c r="A1022" s="3" t="s">
        <v>6584</v>
      </c>
      <c r="B1022" s="1">
        <f t="shared" si="75"/>
        <v>6</v>
      </c>
      <c r="C1022" s="1">
        <f t="shared" si="76"/>
        <v>97709</v>
      </c>
      <c r="D1022" s="1">
        <f t="shared" si="77"/>
        <v>880460</v>
      </c>
      <c r="F1022" s="1">
        <f t="shared" si="78"/>
        <v>880285.37363952457</v>
      </c>
      <c r="H1022" s="5">
        <f t="shared" si="79"/>
        <v>1.9833537068740764E-4</v>
      </c>
    </row>
    <row r="1023" spans="1:8">
      <c r="A1023" s="3" t="s">
        <v>6585</v>
      </c>
      <c r="B1023" s="1">
        <f t="shared" si="75"/>
        <v>6</v>
      </c>
      <c r="C1023" s="1">
        <f t="shared" si="76"/>
        <v>97689</v>
      </c>
      <c r="D1023" s="1">
        <f t="shared" si="77"/>
        <v>882164</v>
      </c>
      <c r="F1023" s="1">
        <f t="shared" si="78"/>
        <v>881977.93969832</v>
      </c>
      <c r="H1023" s="5">
        <f t="shared" si="79"/>
        <v>2.1091350551598277E-4</v>
      </c>
    </row>
    <row r="1024" spans="1:8">
      <c r="A1024" s="3" t="s">
        <v>6586</v>
      </c>
      <c r="B1024" s="1">
        <f t="shared" si="75"/>
        <v>6</v>
      </c>
      <c r="C1024" s="1">
        <f t="shared" si="76"/>
        <v>97669</v>
      </c>
      <c r="D1024" s="1">
        <f t="shared" si="77"/>
        <v>883858</v>
      </c>
      <c r="F1024" s="1">
        <f t="shared" si="78"/>
        <v>883670.78636043298</v>
      </c>
      <c r="H1024" s="5">
        <f t="shared" si="79"/>
        <v>2.1181415970328275E-4</v>
      </c>
    </row>
    <row r="1025" spans="1:8">
      <c r="A1025" s="3" t="s">
        <v>6587</v>
      </c>
      <c r="B1025" s="1">
        <f t="shared" si="75"/>
        <v>6</v>
      </c>
      <c r="C1025" s="1">
        <f t="shared" si="76"/>
        <v>97649</v>
      </c>
      <c r="D1025" s="1">
        <f t="shared" si="77"/>
        <v>885553</v>
      </c>
      <c r="F1025" s="1">
        <f t="shared" si="78"/>
        <v>885363.91372985719</v>
      </c>
      <c r="H1025" s="5">
        <f t="shared" si="79"/>
        <v>2.1352338046713441E-4</v>
      </c>
    </row>
    <row r="1026" spans="1:8">
      <c r="A1026" s="3" t="s">
        <v>6588</v>
      </c>
      <c r="B1026" s="1">
        <f t="shared" si="75"/>
        <v>6</v>
      </c>
      <c r="C1026" s="1">
        <f t="shared" si="76"/>
        <v>97629</v>
      </c>
      <c r="D1026" s="1">
        <f t="shared" si="77"/>
        <v>887248</v>
      </c>
      <c r="F1026" s="1">
        <f t="shared" si="78"/>
        <v>887057.32191065548</v>
      </c>
      <c r="H1026" s="5">
        <f t="shared" si="79"/>
        <v>2.1490957358542907E-4</v>
      </c>
    </row>
    <row r="1027" spans="1:8">
      <c r="A1027" s="3" t="s">
        <v>6589</v>
      </c>
      <c r="B1027" s="1">
        <f t="shared" si="75"/>
        <v>6</v>
      </c>
      <c r="C1027" s="1">
        <f t="shared" si="76"/>
        <v>97609</v>
      </c>
      <c r="D1027" s="1">
        <f t="shared" si="77"/>
        <v>888943</v>
      </c>
      <c r="F1027" s="1">
        <f t="shared" si="78"/>
        <v>888751.01100693468</v>
      </c>
      <c r="H1027" s="5">
        <f t="shared" si="79"/>
        <v>2.1597446975263351E-4</v>
      </c>
    </row>
    <row r="1028" spans="1:8">
      <c r="A1028" s="3" t="s">
        <v>6590</v>
      </c>
      <c r="B1028" s="1">
        <f t="shared" ref="B1028:B1091" si="80">IF(ISERROR(SEARCH(" ",A1028)), 0, SEARCH(" ",A1028))</f>
        <v>6</v>
      </c>
      <c r="C1028" s="1">
        <f t="shared" ref="C1028:C1091" si="81">IF(0=B1028,-1,LEFT(A1028,B1028-1)+0)</f>
        <v>97589</v>
      </c>
      <c r="D1028" s="1">
        <f t="shared" ref="D1028:D1091" si="82">IF(B1028=0,-1,RIGHT(A1028,LEN(A1028)-B1028)+0)</f>
        <v>890647</v>
      </c>
      <c r="F1028" s="1">
        <f t="shared" ref="F1028:F1091" si="83">IF(C1028&lt;0,443300000,44330*(1-POWER(C1028/$A$1,1/5.255))*1000)</f>
        <v>890444.98112287093</v>
      </c>
      <c r="H1028" s="5">
        <f t="shared" ref="H1028:H1091" si="84">IF(D1028&gt;0,ABS((F1028-D1028)/D1028),0)</f>
        <v>2.2682261000044963E-4</v>
      </c>
    </row>
    <row r="1029" spans="1:8">
      <c r="A1029" s="3" t="s">
        <v>6591</v>
      </c>
      <c r="B1029" s="1">
        <f t="shared" si="80"/>
        <v>6</v>
      </c>
      <c r="C1029" s="1">
        <f t="shared" si="81"/>
        <v>97569</v>
      </c>
      <c r="D1029" s="1">
        <f t="shared" si="82"/>
        <v>892342</v>
      </c>
      <c r="F1029" s="1">
        <f t="shared" si="83"/>
        <v>892139.23236269399</v>
      </c>
      <c r="H1029" s="5">
        <f t="shared" si="84"/>
        <v>2.2723085689792637E-4</v>
      </c>
    </row>
    <row r="1030" spans="1:8">
      <c r="A1030" s="3" t="s">
        <v>6592</v>
      </c>
      <c r="B1030" s="1">
        <f t="shared" si="80"/>
        <v>6</v>
      </c>
      <c r="C1030" s="1">
        <f t="shared" si="81"/>
        <v>97549</v>
      </c>
      <c r="D1030" s="1">
        <f t="shared" si="82"/>
        <v>894036</v>
      </c>
      <c r="F1030" s="1">
        <f t="shared" si="83"/>
        <v>893833.76483070292</v>
      </c>
      <c r="H1030" s="5">
        <f t="shared" si="84"/>
        <v>2.2620472698759806E-4</v>
      </c>
    </row>
    <row r="1031" spans="1:8">
      <c r="A1031" s="3" t="s">
        <v>6593</v>
      </c>
      <c r="B1031" s="1">
        <f t="shared" si="80"/>
        <v>6</v>
      </c>
      <c r="C1031" s="1">
        <f t="shared" si="81"/>
        <v>97529</v>
      </c>
      <c r="D1031" s="1">
        <f t="shared" si="82"/>
        <v>895731</v>
      </c>
      <c r="F1031" s="1">
        <f t="shared" si="83"/>
        <v>895528.57863125578</v>
      </c>
      <c r="H1031" s="5">
        <f t="shared" si="84"/>
        <v>2.259845519963296E-4</v>
      </c>
    </row>
    <row r="1032" spans="1:8">
      <c r="A1032" s="3" t="s">
        <v>6594</v>
      </c>
      <c r="B1032" s="1">
        <f t="shared" si="80"/>
        <v>6</v>
      </c>
      <c r="C1032" s="1">
        <f t="shared" si="81"/>
        <v>97509</v>
      </c>
      <c r="D1032" s="1">
        <f t="shared" si="82"/>
        <v>897426</v>
      </c>
      <c r="F1032" s="1">
        <f t="shared" si="83"/>
        <v>897223.67386875977</v>
      </c>
      <c r="H1032" s="5">
        <f t="shared" si="84"/>
        <v>2.2545160407680623E-4</v>
      </c>
    </row>
    <row r="1033" spans="1:8">
      <c r="A1033" s="3" t="s">
        <v>6595</v>
      </c>
      <c r="B1033" s="1">
        <f t="shared" si="80"/>
        <v>6</v>
      </c>
      <c r="C1033" s="1">
        <f t="shared" si="81"/>
        <v>97489</v>
      </c>
      <c r="D1033" s="1">
        <f t="shared" si="82"/>
        <v>899130</v>
      </c>
      <c r="F1033" s="1">
        <f t="shared" si="83"/>
        <v>898919.05064769089</v>
      </c>
      <c r="H1033" s="5">
        <f t="shared" si="84"/>
        <v>2.3461496369724932E-4</v>
      </c>
    </row>
    <row r="1034" spans="1:8">
      <c r="A1034" s="3" t="s">
        <v>6596</v>
      </c>
      <c r="B1034" s="1">
        <f t="shared" si="80"/>
        <v>6</v>
      </c>
      <c r="C1034" s="1">
        <f t="shared" si="81"/>
        <v>97469</v>
      </c>
      <c r="D1034" s="1">
        <f t="shared" si="82"/>
        <v>900825</v>
      </c>
      <c r="F1034" s="1">
        <f t="shared" si="83"/>
        <v>900614.70907258452</v>
      </c>
      <c r="H1034" s="5">
        <f t="shared" si="84"/>
        <v>2.3344259696997846E-4</v>
      </c>
    </row>
    <row r="1035" spans="1:8">
      <c r="A1035" s="3" t="s">
        <v>6597</v>
      </c>
      <c r="B1035" s="1">
        <f t="shared" si="80"/>
        <v>6</v>
      </c>
      <c r="C1035" s="1">
        <f t="shared" si="81"/>
        <v>97449</v>
      </c>
      <c r="D1035" s="1">
        <f t="shared" si="82"/>
        <v>902519</v>
      </c>
      <c r="F1035" s="1">
        <f t="shared" si="83"/>
        <v>902310.6492480397</v>
      </c>
      <c r="H1035" s="5">
        <f t="shared" si="84"/>
        <v>2.3085469885985872E-4</v>
      </c>
    </row>
    <row r="1036" spans="1:8">
      <c r="A1036" s="3" t="s">
        <v>6598</v>
      </c>
      <c r="B1036" s="1">
        <f t="shared" si="80"/>
        <v>6</v>
      </c>
      <c r="C1036" s="1">
        <f t="shared" si="81"/>
        <v>97429</v>
      </c>
      <c r="D1036" s="1">
        <f t="shared" si="82"/>
        <v>904214</v>
      </c>
      <c r="F1036" s="1">
        <f t="shared" si="83"/>
        <v>904006.87127870484</v>
      </c>
      <c r="H1036" s="5">
        <f t="shared" si="84"/>
        <v>2.2907046484035577E-4</v>
      </c>
    </row>
    <row r="1037" spans="1:8">
      <c r="A1037" s="3" t="s">
        <v>6599</v>
      </c>
      <c r="B1037" s="1">
        <f t="shared" si="80"/>
        <v>6</v>
      </c>
      <c r="C1037" s="1">
        <f t="shared" si="81"/>
        <v>97409</v>
      </c>
      <c r="D1037" s="1">
        <f t="shared" si="82"/>
        <v>905918</v>
      </c>
      <c r="F1037" s="1">
        <f t="shared" si="83"/>
        <v>905703.37526929728</v>
      </c>
      <c r="H1037" s="5">
        <f t="shared" si="84"/>
        <v>2.3691408129954638E-4</v>
      </c>
    </row>
    <row r="1038" spans="1:8">
      <c r="A1038" s="3" t="s">
        <v>6600</v>
      </c>
      <c r="B1038" s="1">
        <f t="shared" si="80"/>
        <v>6</v>
      </c>
      <c r="C1038" s="1">
        <f t="shared" si="81"/>
        <v>97389</v>
      </c>
      <c r="D1038" s="1">
        <f t="shared" si="82"/>
        <v>907613</v>
      </c>
      <c r="F1038" s="1">
        <f t="shared" si="83"/>
        <v>907400.16132459312</v>
      </c>
      <c r="H1038" s="5">
        <f t="shared" si="84"/>
        <v>2.3450377573577932E-4</v>
      </c>
    </row>
    <row r="1039" spans="1:8">
      <c r="A1039" s="3" t="s">
        <v>6601</v>
      </c>
      <c r="B1039" s="1">
        <f t="shared" si="80"/>
        <v>6</v>
      </c>
      <c r="C1039" s="1">
        <f t="shared" si="81"/>
        <v>97369</v>
      </c>
      <c r="D1039" s="1">
        <f t="shared" si="82"/>
        <v>909308</v>
      </c>
      <c r="F1039" s="1">
        <f t="shared" si="83"/>
        <v>909097.22954943299</v>
      </c>
      <c r="H1039" s="5">
        <f t="shared" si="84"/>
        <v>2.3179214365980693E-4</v>
      </c>
    </row>
    <row r="1040" spans="1:8">
      <c r="A1040" s="3" t="s">
        <v>6602</v>
      </c>
      <c r="B1040" s="1">
        <f t="shared" si="80"/>
        <v>6</v>
      </c>
      <c r="C1040" s="1">
        <f t="shared" si="81"/>
        <v>97349</v>
      </c>
      <c r="D1040" s="1">
        <f t="shared" si="82"/>
        <v>911003</v>
      </c>
      <c r="F1040" s="1">
        <f t="shared" si="83"/>
        <v>910794.58004871604</v>
      </c>
      <c r="H1040" s="5">
        <f t="shared" si="84"/>
        <v>2.2878075185696976E-4</v>
      </c>
    </row>
    <row r="1041" spans="1:8">
      <c r="A1041" s="3" t="s">
        <v>6603</v>
      </c>
      <c r="B1041" s="1">
        <f t="shared" si="80"/>
        <v>6</v>
      </c>
      <c r="C1041" s="1">
        <f t="shared" si="81"/>
        <v>97329</v>
      </c>
      <c r="D1041" s="1">
        <f t="shared" si="82"/>
        <v>912697</v>
      </c>
      <c r="F1041" s="1">
        <f t="shared" si="83"/>
        <v>912492.21292738605</v>
      </c>
      <c r="H1041" s="5">
        <f t="shared" si="84"/>
        <v>2.2437574859340148E-4</v>
      </c>
    </row>
    <row r="1042" spans="1:8">
      <c r="A1042" s="3" t="s">
        <v>6604</v>
      </c>
      <c r="B1042" s="1">
        <f t="shared" si="80"/>
        <v>6</v>
      </c>
      <c r="C1042" s="1">
        <f t="shared" si="81"/>
        <v>97309</v>
      </c>
      <c r="D1042" s="1">
        <f t="shared" si="82"/>
        <v>914401</v>
      </c>
      <c r="F1042" s="1">
        <f t="shared" si="83"/>
        <v>914190.12829047523</v>
      </c>
      <c r="H1042" s="5">
        <f t="shared" si="84"/>
        <v>2.3061185357930522E-4</v>
      </c>
    </row>
    <row r="1043" spans="1:8">
      <c r="A1043" s="3" t="s">
        <v>6605</v>
      </c>
      <c r="B1043" s="1">
        <f t="shared" si="80"/>
        <v>6</v>
      </c>
      <c r="C1043" s="1">
        <f t="shared" si="81"/>
        <v>97289</v>
      </c>
      <c r="D1043" s="1">
        <f t="shared" si="82"/>
        <v>916096</v>
      </c>
      <c r="F1043" s="1">
        <f t="shared" si="83"/>
        <v>915888.3262430554</v>
      </c>
      <c r="H1043" s="5">
        <f t="shared" si="84"/>
        <v>2.2669431691067061E-4</v>
      </c>
    </row>
    <row r="1044" spans="1:8">
      <c r="A1044" s="3" t="s">
        <v>6606</v>
      </c>
      <c r="B1044" s="1">
        <f t="shared" si="80"/>
        <v>6</v>
      </c>
      <c r="C1044" s="1">
        <f t="shared" si="81"/>
        <v>97269</v>
      </c>
      <c r="D1044" s="1">
        <f t="shared" si="82"/>
        <v>917791</v>
      </c>
      <c r="F1044" s="1">
        <f t="shared" si="83"/>
        <v>917586.80689027172</v>
      </c>
      <c r="H1044" s="5">
        <f t="shared" si="84"/>
        <v>2.2248323390431976E-4</v>
      </c>
    </row>
    <row r="1045" spans="1:8">
      <c r="A1045" s="3" t="s">
        <v>6607</v>
      </c>
      <c r="B1045" s="1">
        <f t="shared" si="80"/>
        <v>6</v>
      </c>
      <c r="C1045" s="1">
        <f t="shared" si="81"/>
        <v>97249</v>
      </c>
      <c r="D1045" s="1">
        <f t="shared" si="82"/>
        <v>919486</v>
      </c>
      <c r="F1045" s="1">
        <f t="shared" si="83"/>
        <v>919285.57033731916</v>
      </c>
      <c r="H1045" s="5">
        <f t="shared" si="84"/>
        <v>2.1798011354260473E-4</v>
      </c>
    </row>
    <row r="1046" spans="1:8">
      <c r="A1046" s="3" t="s">
        <v>6608</v>
      </c>
      <c r="B1046" s="1">
        <f t="shared" si="80"/>
        <v>6</v>
      </c>
      <c r="C1046" s="1">
        <f t="shared" si="81"/>
        <v>97229</v>
      </c>
      <c r="D1046" s="1">
        <f t="shared" si="82"/>
        <v>921181</v>
      </c>
      <c r="F1046" s="1">
        <f t="shared" si="83"/>
        <v>920984.61668946105</v>
      </c>
      <c r="H1046" s="5">
        <f t="shared" si="84"/>
        <v>2.1318645362740813E-4</v>
      </c>
    </row>
    <row r="1047" spans="1:8">
      <c r="A1047" s="3" t="s">
        <v>6609</v>
      </c>
      <c r="B1047" s="1">
        <f t="shared" si="80"/>
        <v>6</v>
      </c>
      <c r="C1047" s="1">
        <f t="shared" si="81"/>
        <v>97209</v>
      </c>
      <c r="D1047" s="1">
        <f t="shared" si="82"/>
        <v>922885</v>
      </c>
      <c r="F1047" s="1">
        <f t="shared" si="83"/>
        <v>922683.9460520203</v>
      </c>
      <c r="H1047" s="5">
        <f t="shared" si="84"/>
        <v>2.178537390679237E-4</v>
      </c>
    </row>
    <row r="1048" spans="1:8">
      <c r="A1048" s="3" t="s">
        <v>6610</v>
      </c>
      <c r="B1048" s="1">
        <f t="shared" si="80"/>
        <v>6</v>
      </c>
      <c r="C1048" s="1">
        <f t="shared" si="81"/>
        <v>97189</v>
      </c>
      <c r="D1048" s="1">
        <f t="shared" si="82"/>
        <v>924579</v>
      </c>
      <c r="F1048" s="1">
        <f t="shared" si="83"/>
        <v>924383.55853037327</v>
      </c>
      <c r="H1048" s="5">
        <f t="shared" si="84"/>
        <v>2.1138428368666607E-4</v>
      </c>
    </row>
    <row r="1049" spans="1:8">
      <c r="A1049" s="3" t="s">
        <v>6611</v>
      </c>
      <c r="B1049" s="1">
        <f t="shared" si="80"/>
        <v>6</v>
      </c>
      <c r="C1049" s="1">
        <f t="shared" si="81"/>
        <v>97169</v>
      </c>
      <c r="D1049" s="1">
        <f t="shared" si="82"/>
        <v>926274</v>
      </c>
      <c r="F1049" s="1">
        <f t="shared" si="83"/>
        <v>926083.45422997593</v>
      </c>
      <c r="H1049" s="5">
        <f t="shared" si="84"/>
        <v>2.0571210033323387E-4</v>
      </c>
    </row>
    <row r="1050" spans="1:8">
      <c r="A1050" s="3" t="s">
        <v>6612</v>
      </c>
      <c r="B1050" s="1">
        <f t="shared" si="80"/>
        <v>6</v>
      </c>
      <c r="C1050" s="1">
        <f t="shared" si="81"/>
        <v>97149</v>
      </c>
      <c r="D1050" s="1">
        <f t="shared" si="82"/>
        <v>927969</v>
      </c>
      <c r="F1050" s="1">
        <f t="shared" si="83"/>
        <v>927783.63325632305</v>
      </c>
      <c r="H1050" s="5">
        <f t="shared" si="84"/>
        <v>1.9975531906448005E-4</v>
      </c>
    </row>
    <row r="1051" spans="1:8">
      <c r="A1051" s="3" t="s">
        <v>6613</v>
      </c>
      <c r="B1051" s="1">
        <f t="shared" si="80"/>
        <v>6</v>
      </c>
      <c r="C1051" s="1">
        <f t="shared" si="81"/>
        <v>97129</v>
      </c>
      <c r="D1051" s="1">
        <f t="shared" si="82"/>
        <v>929673</v>
      </c>
      <c r="F1051" s="1">
        <f t="shared" si="83"/>
        <v>929484.09571498318</v>
      </c>
      <c r="H1051" s="5">
        <f t="shared" si="84"/>
        <v>2.0319433286415642E-4</v>
      </c>
    </row>
    <row r="1052" spans="1:8">
      <c r="A1052" s="3" t="s">
        <v>6614</v>
      </c>
      <c r="B1052" s="1">
        <f t="shared" si="80"/>
        <v>6</v>
      </c>
      <c r="C1052" s="1">
        <f t="shared" si="81"/>
        <v>97109</v>
      </c>
      <c r="D1052" s="1">
        <f t="shared" si="82"/>
        <v>931368</v>
      </c>
      <c r="F1052" s="1">
        <f t="shared" si="83"/>
        <v>931184.84171157924</v>
      </c>
      <c r="H1052" s="5">
        <f t="shared" si="84"/>
        <v>1.9665512280941591E-4</v>
      </c>
    </row>
    <row r="1053" spans="1:8">
      <c r="A1053" s="3" t="s">
        <v>6615</v>
      </c>
      <c r="B1053" s="1">
        <f t="shared" si="80"/>
        <v>6</v>
      </c>
      <c r="C1053" s="1">
        <f t="shared" si="81"/>
        <v>97089</v>
      </c>
      <c r="D1053" s="1">
        <f t="shared" si="82"/>
        <v>933062</v>
      </c>
      <c r="F1053" s="1">
        <f t="shared" si="83"/>
        <v>932885.87135180808</v>
      </c>
      <c r="H1053" s="5">
        <f t="shared" si="84"/>
        <v>1.8876414235273034E-4</v>
      </c>
    </row>
    <row r="1054" spans="1:8">
      <c r="A1054" s="3" t="s">
        <v>6616</v>
      </c>
      <c r="B1054" s="1">
        <f t="shared" si="80"/>
        <v>6</v>
      </c>
      <c r="C1054" s="1">
        <f t="shared" si="81"/>
        <v>97069</v>
      </c>
      <c r="D1054" s="1">
        <f t="shared" si="82"/>
        <v>934757</v>
      </c>
      <c r="F1054" s="1">
        <f t="shared" si="83"/>
        <v>934587.18474141543</v>
      </c>
      <c r="H1054" s="5">
        <f t="shared" si="84"/>
        <v>1.8166781161795776E-4</v>
      </c>
    </row>
    <row r="1055" spans="1:8">
      <c r="A1055" s="3" t="s">
        <v>6617</v>
      </c>
      <c r="B1055" s="1">
        <f t="shared" si="80"/>
        <v>6</v>
      </c>
      <c r="C1055" s="1">
        <f t="shared" si="81"/>
        <v>97049</v>
      </c>
      <c r="D1055" s="1">
        <f t="shared" si="82"/>
        <v>936452</v>
      </c>
      <c r="F1055" s="1">
        <f t="shared" si="83"/>
        <v>936288.78198620619</v>
      </c>
      <c r="H1055" s="5">
        <f t="shared" si="84"/>
        <v>1.7429405222457972E-4</v>
      </c>
    </row>
    <row r="1056" spans="1:8">
      <c r="A1056" s="3" t="s">
        <v>6618</v>
      </c>
      <c r="B1056" s="1">
        <f t="shared" si="80"/>
        <v>6</v>
      </c>
      <c r="C1056" s="1">
        <f t="shared" si="81"/>
        <v>97029</v>
      </c>
      <c r="D1056" s="1">
        <f t="shared" si="82"/>
        <v>938156</v>
      </c>
      <c r="F1056" s="1">
        <f t="shared" si="83"/>
        <v>937990.66319205938</v>
      </c>
      <c r="H1056" s="5">
        <f t="shared" si="84"/>
        <v>1.762359436390333E-4</v>
      </c>
    </row>
    <row r="1057" spans="1:8">
      <c r="A1057" s="3" t="s">
        <v>6619</v>
      </c>
      <c r="B1057" s="1">
        <f t="shared" si="80"/>
        <v>6</v>
      </c>
      <c r="C1057" s="1">
        <f t="shared" si="81"/>
        <v>97009</v>
      </c>
      <c r="D1057" s="1">
        <f t="shared" si="82"/>
        <v>939851</v>
      </c>
      <c r="F1057" s="1">
        <f t="shared" si="83"/>
        <v>939692.82846490783</v>
      </c>
      <c r="H1057" s="5">
        <f t="shared" si="84"/>
        <v>1.6829426695526541E-4</v>
      </c>
    </row>
    <row r="1058" spans="1:8">
      <c r="A1058" s="3" t="s">
        <v>6620</v>
      </c>
      <c r="B1058" s="1">
        <f t="shared" si="80"/>
        <v>6</v>
      </c>
      <c r="C1058" s="1">
        <f t="shared" si="81"/>
        <v>96989</v>
      </c>
      <c r="D1058" s="1">
        <f t="shared" si="82"/>
        <v>941546</v>
      </c>
      <c r="F1058" s="1">
        <f t="shared" si="83"/>
        <v>941395.27791073848</v>
      </c>
      <c r="H1058" s="5">
        <f t="shared" si="84"/>
        <v>1.6007936867823246E-4</v>
      </c>
    </row>
    <row r="1059" spans="1:8">
      <c r="A1059" s="3" t="s">
        <v>6621</v>
      </c>
      <c r="B1059" s="1">
        <f t="shared" si="80"/>
        <v>6</v>
      </c>
      <c r="C1059" s="1">
        <f t="shared" si="81"/>
        <v>96969</v>
      </c>
      <c r="D1059" s="1">
        <f t="shared" si="82"/>
        <v>943240</v>
      </c>
      <c r="F1059" s="1">
        <f t="shared" si="83"/>
        <v>943098.01163561235</v>
      </c>
      <c r="H1059" s="5">
        <f t="shared" si="84"/>
        <v>1.5053259444855268E-4</v>
      </c>
    </row>
    <row r="1060" spans="1:8">
      <c r="A1060" s="3" t="s">
        <v>6622</v>
      </c>
      <c r="B1060" s="1">
        <f t="shared" si="80"/>
        <v>6</v>
      </c>
      <c r="C1060" s="1">
        <f t="shared" si="81"/>
        <v>96949</v>
      </c>
      <c r="D1060" s="1">
        <f t="shared" si="82"/>
        <v>944935</v>
      </c>
      <c r="F1060" s="1">
        <f t="shared" si="83"/>
        <v>944801.0297456492</v>
      </c>
      <c r="H1060" s="5">
        <f t="shared" si="84"/>
        <v>1.4177721679353909E-4</v>
      </c>
    </row>
    <row r="1061" spans="1:8">
      <c r="A1061" s="3" t="s">
        <v>6623</v>
      </c>
      <c r="B1061" s="1">
        <f t="shared" si="80"/>
        <v>6</v>
      </c>
      <c r="C1061" s="1">
        <f t="shared" si="81"/>
        <v>96929</v>
      </c>
      <c r="D1061" s="1">
        <f t="shared" si="82"/>
        <v>946639</v>
      </c>
      <c r="F1061" s="1">
        <f t="shared" si="83"/>
        <v>946504.33234701853</v>
      </c>
      <c r="H1061" s="5">
        <f t="shared" si="84"/>
        <v>1.4225872056979714E-4</v>
      </c>
    </row>
    <row r="1062" spans="1:8">
      <c r="A1062" s="3" t="s">
        <v>6624</v>
      </c>
      <c r="B1062" s="1">
        <f t="shared" si="80"/>
        <v>6</v>
      </c>
      <c r="C1062" s="1">
        <f t="shared" si="81"/>
        <v>96909</v>
      </c>
      <c r="D1062" s="1">
        <f t="shared" si="82"/>
        <v>948334</v>
      </c>
      <c r="F1062" s="1">
        <f t="shared" si="83"/>
        <v>948207.91954597272</v>
      </c>
      <c r="H1062" s="5">
        <f t="shared" si="84"/>
        <v>1.3294941869349851E-4</v>
      </c>
    </row>
    <row r="1063" spans="1:8">
      <c r="A1063" s="3" t="s">
        <v>6625</v>
      </c>
      <c r="B1063" s="1">
        <f t="shared" si="80"/>
        <v>6</v>
      </c>
      <c r="C1063" s="1">
        <f t="shared" si="81"/>
        <v>96889</v>
      </c>
      <c r="D1063" s="1">
        <f t="shared" si="82"/>
        <v>950029</v>
      </c>
      <c r="F1063" s="1">
        <f t="shared" si="83"/>
        <v>949911.7914488042</v>
      </c>
      <c r="H1063" s="5">
        <f t="shared" si="84"/>
        <v>1.2337365616817947E-4</v>
      </c>
    </row>
    <row r="1064" spans="1:8">
      <c r="A1064" s="3" t="s">
        <v>6626</v>
      </c>
      <c r="B1064" s="1">
        <f t="shared" si="80"/>
        <v>6</v>
      </c>
      <c r="C1064" s="1">
        <f t="shared" si="81"/>
        <v>96869</v>
      </c>
      <c r="D1064" s="1">
        <f t="shared" si="82"/>
        <v>951724</v>
      </c>
      <c r="F1064" s="1">
        <f t="shared" si="83"/>
        <v>951615.94816187909</v>
      </c>
      <c r="H1064" s="5">
        <f t="shared" si="84"/>
        <v>1.1353274491439878E-4</v>
      </c>
    </row>
    <row r="1065" spans="1:8">
      <c r="A1065" s="3" t="s">
        <v>6627</v>
      </c>
      <c r="B1065" s="1">
        <f t="shared" si="80"/>
        <v>6</v>
      </c>
      <c r="C1065" s="1">
        <f t="shared" si="81"/>
        <v>96849</v>
      </c>
      <c r="D1065" s="1">
        <f t="shared" si="82"/>
        <v>953418</v>
      </c>
      <c r="F1065" s="1">
        <f t="shared" si="83"/>
        <v>953320.3897916273</v>
      </c>
      <c r="H1065" s="5">
        <f t="shared" si="84"/>
        <v>1.0237923803903628E-4</v>
      </c>
    </row>
    <row r="1066" spans="1:8">
      <c r="A1066" s="3" t="s">
        <v>6628</v>
      </c>
      <c r="B1066" s="1">
        <f t="shared" si="80"/>
        <v>6</v>
      </c>
      <c r="C1066" s="1">
        <f t="shared" si="81"/>
        <v>96829</v>
      </c>
      <c r="D1066" s="1">
        <f t="shared" si="82"/>
        <v>955122</v>
      </c>
      <c r="F1066" s="1">
        <f t="shared" si="83"/>
        <v>955025.11644453299</v>
      </c>
      <c r="H1066" s="5">
        <f t="shared" si="84"/>
        <v>1.0143579089059585E-4</v>
      </c>
    </row>
    <row r="1067" spans="1:8">
      <c r="A1067" s="3" t="s">
        <v>6629</v>
      </c>
      <c r="B1067" s="1">
        <f t="shared" si="80"/>
        <v>6</v>
      </c>
      <c r="C1067" s="1">
        <f t="shared" si="81"/>
        <v>96809</v>
      </c>
      <c r="D1067" s="1">
        <f t="shared" si="82"/>
        <v>956817</v>
      </c>
      <c r="F1067" s="1">
        <f t="shared" si="83"/>
        <v>956730.12822713912</v>
      </c>
      <c r="H1067" s="5">
        <f t="shared" si="84"/>
        <v>9.0792463826285858E-5</v>
      </c>
    </row>
    <row r="1068" spans="1:8">
      <c r="A1068" s="3" t="s">
        <v>6630</v>
      </c>
      <c r="B1068" s="1">
        <f t="shared" si="80"/>
        <v>6</v>
      </c>
      <c r="C1068" s="1">
        <f t="shared" si="81"/>
        <v>96789</v>
      </c>
      <c r="D1068" s="1">
        <f t="shared" si="82"/>
        <v>958512</v>
      </c>
      <c r="F1068" s="1">
        <f t="shared" si="83"/>
        <v>958435.42524606816</v>
      </c>
      <c r="H1068" s="5">
        <f t="shared" si="84"/>
        <v>7.9889196934248037E-5</v>
      </c>
    </row>
    <row r="1069" spans="1:8">
      <c r="A1069" s="3" t="s">
        <v>6631</v>
      </c>
      <c r="B1069" s="1">
        <f t="shared" si="80"/>
        <v>6</v>
      </c>
      <c r="C1069" s="1">
        <f t="shared" si="81"/>
        <v>96769</v>
      </c>
      <c r="D1069" s="1">
        <f t="shared" si="82"/>
        <v>960207</v>
      </c>
      <c r="F1069" s="1">
        <f t="shared" si="83"/>
        <v>960141.00760798086</v>
      </c>
      <c r="H1069" s="5">
        <f t="shared" si="84"/>
        <v>6.8727255705421729E-5</v>
      </c>
    </row>
    <row r="1070" spans="1:8">
      <c r="A1070" s="3" t="s">
        <v>6632</v>
      </c>
      <c r="B1070" s="1">
        <f t="shared" si="80"/>
        <v>6</v>
      </c>
      <c r="C1070" s="1">
        <f t="shared" si="81"/>
        <v>96749</v>
      </c>
      <c r="D1070" s="1">
        <f t="shared" si="82"/>
        <v>961911</v>
      </c>
      <c r="F1070" s="1">
        <f t="shared" si="83"/>
        <v>961846.87541961775</v>
      </c>
      <c r="H1070" s="5">
        <f t="shared" si="84"/>
        <v>6.6663735399899825E-5</v>
      </c>
    </row>
    <row r="1071" spans="1:8">
      <c r="A1071" s="3" t="s">
        <v>6633</v>
      </c>
      <c r="B1071" s="1">
        <f t="shared" si="80"/>
        <v>6</v>
      </c>
      <c r="C1071" s="1">
        <f t="shared" si="81"/>
        <v>96729</v>
      </c>
      <c r="D1071" s="1">
        <f t="shared" si="82"/>
        <v>963605</v>
      </c>
      <c r="F1071" s="1">
        <f t="shared" si="83"/>
        <v>963553.02878777764</v>
      </c>
      <c r="H1071" s="5">
        <f t="shared" si="84"/>
        <v>5.3934145445859331E-5</v>
      </c>
    </row>
    <row r="1072" spans="1:8">
      <c r="A1072" s="3" t="s">
        <v>6634</v>
      </c>
      <c r="B1072" s="1">
        <f t="shared" si="80"/>
        <v>6</v>
      </c>
      <c r="C1072" s="1">
        <f t="shared" si="81"/>
        <v>96709</v>
      </c>
      <c r="D1072" s="1">
        <f t="shared" si="82"/>
        <v>965300</v>
      </c>
      <c r="F1072" s="1">
        <f t="shared" si="83"/>
        <v>965259.46781931387</v>
      </c>
      <c r="H1072" s="5">
        <f t="shared" si="84"/>
        <v>4.1989206139160938E-5</v>
      </c>
    </row>
    <row r="1073" spans="1:8">
      <c r="A1073" s="3" t="s">
        <v>6635</v>
      </c>
      <c r="B1073" s="1">
        <f t="shared" si="80"/>
        <v>6</v>
      </c>
      <c r="C1073" s="1">
        <f t="shared" si="81"/>
        <v>96689</v>
      </c>
      <c r="D1073" s="1">
        <f t="shared" si="82"/>
        <v>966995</v>
      </c>
      <c r="F1073" s="1">
        <f t="shared" si="83"/>
        <v>966966.19262115355</v>
      </c>
      <c r="H1073" s="5">
        <f t="shared" si="84"/>
        <v>2.9790618200149435E-5</v>
      </c>
    </row>
    <row r="1074" spans="1:8">
      <c r="A1074" s="3" t="s">
        <v>6636</v>
      </c>
      <c r="B1074" s="1">
        <f t="shared" si="80"/>
        <v>6</v>
      </c>
      <c r="C1074" s="1">
        <f t="shared" si="81"/>
        <v>96669</v>
      </c>
      <c r="D1074" s="1">
        <f t="shared" si="82"/>
        <v>968690</v>
      </c>
      <c r="F1074" s="1">
        <f t="shared" si="83"/>
        <v>968673.20330027316</v>
      </c>
      <c r="H1074" s="5">
        <f t="shared" si="84"/>
        <v>1.7339602686966612E-5</v>
      </c>
    </row>
    <row r="1075" spans="1:8">
      <c r="A1075" s="3" t="s">
        <v>6637</v>
      </c>
      <c r="B1075" s="1">
        <f t="shared" si="80"/>
        <v>6</v>
      </c>
      <c r="C1075" s="1">
        <f t="shared" si="81"/>
        <v>96649</v>
      </c>
      <c r="D1075" s="1">
        <f t="shared" si="82"/>
        <v>970394</v>
      </c>
      <c r="F1075" s="1">
        <f t="shared" si="83"/>
        <v>970380.49996371765</v>
      </c>
      <c r="H1075" s="5">
        <f t="shared" si="84"/>
        <v>1.3911912359668801E-5</v>
      </c>
    </row>
    <row r="1076" spans="1:8">
      <c r="A1076" s="3" t="s">
        <v>6638</v>
      </c>
      <c r="B1076" s="1">
        <f t="shared" si="80"/>
        <v>6</v>
      </c>
      <c r="C1076" s="1">
        <f t="shared" si="81"/>
        <v>96629</v>
      </c>
      <c r="D1076" s="1">
        <f t="shared" si="82"/>
        <v>972099</v>
      </c>
      <c r="F1076" s="1">
        <f t="shared" si="83"/>
        <v>972088.08271860122</v>
      </c>
      <c r="H1076" s="5">
        <f t="shared" si="84"/>
        <v>1.1230627126231492E-5</v>
      </c>
    </row>
    <row r="1077" spans="1:8">
      <c r="A1077" s="3" t="s">
        <v>6639</v>
      </c>
      <c r="B1077" s="1">
        <f t="shared" si="80"/>
        <v>6</v>
      </c>
      <c r="C1077" s="1">
        <f t="shared" si="81"/>
        <v>96609</v>
      </c>
      <c r="D1077" s="1">
        <f t="shared" si="82"/>
        <v>973817</v>
      </c>
      <c r="F1077" s="1">
        <f t="shared" si="83"/>
        <v>973795.95167208218</v>
      </c>
      <c r="H1077" s="5">
        <f t="shared" si="84"/>
        <v>2.1614253928423088E-5</v>
      </c>
    </row>
    <row r="1078" spans="1:8">
      <c r="A1078" s="3" t="s">
        <v>6640</v>
      </c>
      <c r="B1078" s="1">
        <f t="shared" si="80"/>
        <v>6</v>
      </c>
      <c r="C1078" s="1">
        <f t="shared" si="81"/>
        <v>96589</v>
      </c>
      <c r="D1078" s="1">
        <f t="shared" si="82"/>
        <v>975535</v>
      </c>
      <c r="F1078" s="1">
        <f t="shared" si="83"/>
        <v>975504.1069314077</v>
      </c>
      <c r="H1078" s="5">
        <f t="shared" si="84"/>
        <v>3.1667821853953897E-5</v>
      </c>
    </row>
    <row r="1079" spans="1:8">
      <c r="A1079" s="3" t="s">
        <v>6641</v>
      </c>
      <c r="B1079" s="1">
        <f t="shared" si="80"/>
        <v>6</v>
      </c>
      <c r="C1079" s="1">
        <f t="shared" si="81"/>
        <v>96569</v>
      </c>
      <c r="D1079" s="1">
        <f t="shared" si="82"/>
        <v>977253</v>
      </c>
      <c r="F1079" s="1">
        <f t="shared" si="83"/>
        <v>977212.54860385915</v>
      </c>
      <c r="H1079" s="5">
        <f t="shared" si="84"/>
        <v>4.1392961843915556E-5</v>
      </c>
    </row>
    <row r="1080" spans="1:8">
      <c r="A1080" s="3" t="s">
        <v>6642</v>
      </c>
      <c r="B1080" s="1">
        <f t="shared" si="80"/>
        <v>6</v>
      </c>
      <c r="C1080" s="1">
        <f t="shared" si="81"/>
        <v>96549</v>
      </c>
      <c r="D1080" s="1">
        <f t="shared" si="82"/>
        <v>978981</v>
      </c>
      <c r="F1080" s="1">
        <f t="shared" si="83"/>
        <v>978921.27679679659</v>
      </c>
      <c r="H1080" s="5">
        <f t="shared" si="84"/>
        <v>6.1005477331437536E-5</v>
      </c>
    </row>
    <row r="1081" spans="1:8">
      <c r="A1081" s="3" t="s">
        <v>6643</v>
      </c>
      <c r="B1081" s="1">
        <f t="shared" si="80"/>
        <v>6</v>
      </c>
      <c r="C1081" s="1">
        <f t="shared" si="81"/>
        <v>96529</v>
      </c>
      <c r="D1081" s="1">
        <f t="shared" si="82"/>
        <v>980699</v>
      </c>
      <c r="F1081" s="1">
        <f t="shared" si="83"/>
        <v>980630.29161764449</v>
      </c>
      <c r="H1081" s="5">
        <f t="shared" si="84"/>
        <v>7.0060622429017375E-5</v>
      </c>
    </row>
    <row r="1082" spans="1:8">
      <c r="A1082" s="3" t="s">
        <v>6644</v>
      </c>
      <c r="B1082" s="1">
        <f t="shared" si="80"/>
        <v>6</v>
      </c>
      <c r="C1082" s="1">
        <f t="shared" si="81"/>
        <v>96509</v>
      </c>
      <c r="D1082" s="1">
        <f t="shared" si="82"/>
        <v>982417</v>
      </c>
      <c r="F1082" s="1">
        <f t="shared" si="83"/>
        <v>982339.59317387582</v>
      </c>
      <c r="H1082" s="5">
        <f t="shared" si="84"/>
        <v>7.8792229902553918E-5</v>
      </c>
    </row>
    <row r="1083" spans="1:8">
      <c r="A1083" s="3" t="s">
        <v>6645</v>
      </c>
      <c r="B1083" s="1">
        <f t="shared" si="80"/>
        <v>6</v>
      </c>
      <c r="C1083" s="1">
        <f t="shared" si="81"/>
        <v>96489</v>
      </c>
      <c r="D1083" s="1">
        <f t="shared" si="82"/>
        <v>984135</v>
      </c>
      <c r="F1083" s="1">
        <f t="shared" si="83"/>
        <v>984049.18157304323</v>
      </c>
      <c r="H1083" s="5">
        <f t="shared" si="84"/>
        <v>8.7201884860076996E-5</v>
      </c>
    </row>
    <row r="1084" spans="1:8">
      <c r="A1084" s="3" t="s">
        <v>6646</v>
      </c>
      <c r="B1084" s="1">
        <f t="shared" si="80"/>
        <v>6</v>
      </c>
      <c r="C1084" s="1">
        <f t="shared" si="81"/>
        <v>96469</v>
      </c>
      <c r="D1084" s="1">
        <f t="shared" si="82"/>
        <v>985862</v>
      </c>
      <c r="F1084" s="1">
        <f t="shared" si="83"/>
        <v>985759.05692274764</v>
      </c>
      <c r="H1084" s="5">
        <f t="shared" si="84"/>
        <v>1.0441935813771385E-4</v>
      </c>
    </row>
    <row r="1085" spans="1:8">
      <c r="A1085" s="3" t="s">
        <v>6647</v>
      </c>
      <c r="B1085" s="1">
        <f t="shared" si="80"/>
        <v>6</v>
      </c>
      <c r="C1085" s="1">
        <f t="shared" si="81"/>
        <v>96449</v>
      </c>
      <c r="D1085" s="1">
        <f t="shared" si="82"/>
        <v>987580</v>
      </c>
      <c r="F1085" s="1">
        <f t="shared" si="83"/>
        <v>987469.21933066437</v>
      </c>
      <c r="H1085" s="5">
        <f t="shared" si="84"/>
        <v>1.121738687859466E-4</v>
      </c>
    </row>
    <row r="1086" spans="1:8">
      <c r="A1086" s="3" t="s">
        <v>6648</v>
      </c>
      <c r="B1086" s="1">
        <f t="shared" si="80"/>
        <v>6</v>
      </c>
      <c r="C1086" s="1">
        <f t="shared" si="81"/>
        <v>96429</v>
      </c>
      <c r="D1086" s="1">
        <f t="shared" si="82"/>
        <v>989298</v>
      </c>
      <c r="F1086" s="1">
        <f t="shared" si="83"/>
        <v>989179.66890452267</v>
      </c>
      <c r="H1086" s="5">
        <f t="shared" si="84"/>
        <v>1.1961117426430994E-4</v>
      </c>
    </row>
    <row r="1087" spans="1:8">
      <c r="A1087" s="3" t="s">
        <v>6649</v>
      </c>
      <c r="B1087" s="1">
        <f t="shared" si="80"/>
        <v>6</v>
      </c>
      <c r="C1087" s="1">
        <f t="shared" si="81"/>
        <v>96409</v>
      </c>
      <c r="D1087" s="1">
        <f t="shared" si="82"/>
        <v>991016</v>
      </c>
      <c r="F1087" s="1">
        <f t="shared" si="83"/>
        <v>990890.40575211612</v>
      </c>
      <c r="H1087" s="5">
        <f t="shared" si="84"/>
        <v>1.2673281549832117E-4</v>
      </c>
    </row>
    <row r="1088" spans="1:8">
      <c r="A1088" s="3" t="s">
        <v>6650</v>
      </c>
      <c r="B1088" s="1">
        <f t="shared" si="80"/>
        <v>6</v>
      </c>
      <c r="C1088" s="1">
        <f t="shared" si="81"/>
        <v>96389</v>
      </c>
      <c r="D1088" s="1">
        <f t="shared" si="82"/>
        <v>992734</v>
      </c>
      <c r="F1088" s="1">
        <f t="shared" si="83"/>
        <v>992601.42998130643</v>
      </c>
      <c r="H1088" s="5">
        <f t="shared" si="84"/>
        <v>1.3354032267815137E-4</v>
      </c>
    </row>
    <row r="1089" spans="1:8">
      <c r="A1089" s="3" t="s">
        <v>6651</v>
      </c>
      <c r="B1089" s="1">
        <f t="shared" si="80"/>
        <v>6</v>
      </c>
      <c r="C1089" s="1">
        <f t="shared" si="81"/>
        <v>96369</v>
      </c>
      <c r="D1089" s="1">
        <f t="shared" si="82"/>
        <v>994461</v>
      </c>
      <c r="F1089" s="1">
        <f t="shared" si="83"/>
        <v>994312.74170001526</v>
      </c>
      <c r="H1089" s="5">
        <f t="shared" si="84"/>
        <v>1.4908407668549735E-4</v>
      </c>
    </row>
    <row r="1090" spans="1:8">
      <c r="A1090" s="3" t="s">
        <v>6652</v>
      </c>
      <c r="B1090" s="1">
        <f t="shared" si="80"/>
        <v>6</v>
      </c>
      <c r="C1090" s="1">
        <f t="shared" si="81"/>
        <v>96349</v>
      </c>
      <c r="D1090" s="1">
        <f t="shared" si="82"/>
        <v>996179</v>
      </c>
      <c r="F1090" s="1">
        <f t="shared" si="83"/>
        <v>996024.34101622272</v>
      </c>
      <c r="H1090" s="5">
        <f t="shared" si="84"/>
        <v>1.5525220244281114E-4</v>
      </c>
    </row>
    <row r="1091" spans="1:8">
      <c r="A1091" s="3" t="s">
        <v>6653</v>
      </c>
      <c r="B1091" s="1">
        <f t="shared" si="80"/>
        <v>6</v>
      </c>
      <c r="C1091" s="1">
        <f t="shared" si="81"/>
        <v>96329</v>
      </c>
      <c r="D1091" s="1">
        <f t="shared" si="82"/>
        <v>997897</v>
      </c>
      <c r="F1091" s="1">
        <f t="shared" si="83"/>
        <v>997736.22803797317</v>
      </c>
      <c r="H1091" s="5">
        <f t="shared" si="84"/>
        <v>1.6111077799295181E-4</v>
      </c>
    </row>
    <row r="1092" spans="1:8">
      <c r="A1092" s="3" t="s">
        <v>6654</v>
      </c>
      <c r="B1092" s="1">
        <f t="shared" ref="B1092:B1155" si="85">IF(ISERROR(SEARCH(" ",A1092)), 0, SEARCH(" ",A1092))</f>
        <v>6</v>
      </c>
      <c r="C1092" s="1">
        <f t="shared" ref="C1092:C1155" si="86">IF(0=B1092,-1,LEFT(A1092,B1092-1)+0)</f>
        <v>96309</v>
      </c>
      <c r="D1092" s="1">
        <f t="shared" ref="D1092:D1155" si="87">IF(B1092=0,-1,RIGHT(A1092,LEN(A1092)-B1092)+0)</f>
        <v>999616</v>
      </c>
      <c r="F1092" s="1">
        <f t="shared" ref="F1092:F1155" si="88">IF(C1092&lt;0,443300000,44330*(1-POWER(C1092/$A$1,1/5.255))*1000)</f>
        <v>999448.40287338465</v>
      </c>
      <c r="H1092" s="5">
        <f t="shared" ref="H1092:H1155" si="89">IF(D1092&gt;0,ABS((F1092-D1092)/D1092),0)</f>
        <v>1.6766150863466585E-4</v>
      </c>
    </row>
    <row r="1093" spans="1:8">
      <c r="A1093" s="3" t="s">
        <v>6655</v>
      </c>
      <c r="B1093" s="1">
        <f t="shared" si="85"/>
        <v>6</v>
      </c>
      <c r="C1093" s="1">
        <f t="shared" si="86"/>
        <v>96289</v>
      </c>
      <c r="D1093" s="1">
        <f t="shared" si="87"/>
        <v>1001334</v>
      </c>
      <c r="F1093" s="1">
        <f t="shared" si="88"/>
        <v>1001160.8656306247</v>
      </c>
      <c r="H1093" s="5">
        <f t="shared" si="89"/>
        <v>1.7290371581839885E-4</v>
      </c>
    </row>
    <row r="1094" spans="1:8">
      <c r="A1094" s="3" t="s">
        <v>6656</v>
      </c>
      <c r="B1094" s="1">
        <f t="shared" si="85"/>
        <v>6</v>
      </c>
      <c r="C1094" s="1">
        <f t="shared" si="86"/>
        <v>96269</v>
      </c>
      <c r="D1094" s="1">
        <f t="shared" si="87"/>
        <v>1003061</v>
      </c>
      <c r="F1094" s="1">
        <f t="shared" si="88"/>
        <v>1002873.6164179294</v>
      </c>
      <c r="H1094" s="5">
        <f t="shared" si="89"/>
        <v>1.8681175129985742E-4</v>
      </c>
    </row>
    <row r="1095" spans="1:8">
      <c r="A1095" s="3" t="s">
        <v>6657</v>
      </c>
      <c r="B1095" s="1">
        <f t="shared" si="85"/>
        <v>6</v>
      </c>
      <c r="C1095" s="1">
        <f t="shared" si="86"/>
        <v>96249</v>
      </c>
      <c r="D1095" s="1">
        <f t="shared" si="87"/>
        <v>1004779</v>
      </c>
      <c r="F1095" s="1">
        <f t="shared" si="88"/>
        <v>1004586.6553435989</v>
      </c>
      <c r="H1095" s="5">
        <f t="shared" si="89"/>
        <v>1.9142981332320939E-4</v>
      </c>
    </row>
    <row r="1096" spans="1:8">
      <c r="A1096" s="3" t="s">
        <v>6658</v>
      </c>
      <c r="B1096" s="1">
        <f t="shared" si="85"/>
        <v>6</v>
      </c>
      <c r="C1096" s="1">
        <f t="shared" si="86"/>
        <v>96229</v>
      </c>
      <c r="D1096" s="1">
        <f t="shared" si="87"/>
        <v>1006497</v>
      </c>
      <c r="F1096" s="1">
        <f t="shared" si="88"/>
        <v>1006299.9825159976</v>
      </c>
      <c r="H1096" s="5">
        <f t="shared" si="89"/>
        <v>1.9574572403335271E-4</v>
      </c>
    </row>
    <row r="1097" spans="1:8">
      <c r="A1097" s="3" t="s">
        <v>6659</v>
      </c>
      <c r="B1097" s="1">
        <f t="shared" si="85"/>
        <v>6</v>
      </c>
      <c r="C1097" s="1">
        <f t="shared" si="86"/>
        <v>96209</v>
      </c>
      <c r="D1097" s="1">
        <f t="shared" si="87"/>
        <v>1008215</v>
      </c>
      <c r="F1097" s="1">
        <f t="shared" si="88"/>
        <v>1008013.5980435485</v>
      </c>
      <c r="H1097" s="5">
        <f t="shared" si="89"/>
        <v>1.9976092048965219E-4</v>
      </c>
    </row>
    <row r="1098" spans="1:8">
      <c r="A1098" s="3" t="s">
        <v>6660</v>
      </c>
      <c r="B1098" s="1">
        <f t="shared" si="85"/>
        <v>6</v>
      </c>
      <c r="C1098" s="1">
        <f t="shared" si="86"/>
        <v>96189</v>
      </c>
      <c r="D1098" s="1">
        <f t="shared" si="87"/>
        <v>1009942</v>
      </c>
      <c r="F1098" s="1">
        <f t="shared" si="88"/>
        <v>1009727.5020347441</v>
      </c>
      <c r="H1098" s="5">
        <f t="shared" si="89"/>
        <v>2.1238641947346346E-4</v>
      </c>
    </row>
    <row r="1099" spans="1:8">
      <c r="A1099" s="3" t="s">
        <v>6661</v>
      </c>
      <c r="B1099" s="1">
        <f t="shared" si="85"/>
        <v>6</v>
      </c>
      <c r="C1099" s="1">
        <f t="shared" si="86"/>
        <v>96169</v>
      </c>
      <c r="D1099" s="1">
        <f t="shared" si="87"/>
        <v>1011660</v>
      </c>
      <c r="F1099" s="1">
        <f t="shared" si="88"/>
        <v>1011441.6945981304</v>
      </c>
      <c r="H1099" s="5">
        <f t="shared" si="89"/>
        <v>2.1578929864735571E-4</v>
      </c>
    </row>
    <row r="1100" spans="1:8">
      <c r="A1100" s="3" t="s">
        <v>6662</v>
      </c>
      <c r="B1100" s="1">
        <f t="shared" si="85"/>
        <v>6</v>
      </c>
      <c r="C1100" s="1">
        <f t="shared" si="86"/>
        <v>96149</v>
      </c>
      <c r="D1100" s="1">
        <f t="shared" si="87"/>
        <v>1013378</v>
      </c>
      <c r="F1100" s="1">
        <f t="shared" si="88"/>
        <v>1013156.1758423325</v>
      </c>
      <c r="H1100" s="5">
        <f t="shared" si="89"/>
        <v>2.1889577005565811E-4</v>
      </c>
    </row>
    <row r="1101" spans="1:8">
      <c r="A1101" s="3" t="s">
        <v>6663</v>
      </c>
      <c r="B1101" s="1">
        <f t="shared" si="85"/>
        <v>6</v>
      </c>
      <c r="C1101" s="1">
        <f t="shared" si="86"/>
        <v>96129</v>
      </c>
      <c r="D1101" s="1">
        <f t="shared" si="87"/>
        <v>1015096</v>
      </c>
      <c r="F1101" s="1">
        <f t="shared" si="88"/>
        <v>1014870.9458760249</v>
      </c>
      <c r="H1101" s="5">
        <f t="shared" si="89"/>
        <v>2.2170723160676794E-4</v>
      </c>
    </row>
    <row r="1102" spans="1:8">
      <c r="A1102" s="3" t="s">
        <v>6664</v>
      </c>
      <c r="B1102" s="1">
        <f t="shared" si="85"/>
        <v>6</v>
      </c>
      <c r="C1102" s="1">
        <f t="shared" si="86"/>
        <v>96109</v>
      </c>
      <c r="D1102" s="1">
        <f t="shared" si="87"/>
        <v>1016814</v>
      </c>
      <c r="F1102" s="1">
        <f t="shared" si="88"/>
        <v>1016586.0048079505</v>
      </c>
      <c r="H1102" s="5">
        <f t="shared" si="89"/>
        <v>2.242250716940727E-4</v>
      </c>
    </row>
    <row r="1103" spans="1:8">
      <c r="A1103" s="3" t="s">
        <v>6665</v>
      </c>
      <c r="B1103" s="1">
        <f t="shared" si="85"/>
        <v>6</v>
      </c>
      <c r="C1103" s="1">
        <f t="shared" si="86"/>
        <v>96089</v>
      </c>
      <c r="D1103" s="1">
        <f t="shared" si="87"/>
        <v>1018542</v>
      </c>
      <c r="F1103" s="1">
        <f t="shared" si="88"/>
        <v>1018301.3527469165</v>
      </c>
      <c r="H1103" s="5">
        <f t="shared" si="89"/>
        <v>2.3626640146752007E-4</v>
      </c>
    </row>
    <row r="1104" spans="1:8">
      <c r="A1104" s="3" t="s">
        <v>6666</v>
      </c>
      <c r="B1104" s="1">
        <f t="shared" si="85"/>
        <v>6</v>
      </c>
      <c r="C1104" s="1">
        <f t="shared" si="86"/>
        <v>96069</v>
      </c>
      <c r="D1104" s="1">
        <f t="shared" si="87"/>
        <v>1020260</v>
      </c>
      <c r="F1104" s="1">
        <f t="shared" si="88"/>
        <v>1020016.9898017941</v>
      </c>
      <c r="H1104" s="5">
        <f t="shared" si="89"/>
        <v>2.3818457864264236E-4</v>
      </c>
    </row>
    <row r="1105" spans="1:8">
      <c r="A1105" s="3" t="s">
        <v>6667</v>
      </c>
      <c r="B1105" s="1">
        <f t="shared" si="85"/>
        <v>6</v>
      </c>
      <c r="C1105" s="1">
        <f t="shared" si="86"/>
        <v>96049</v>
      </c>
      <c r="D1105" s="1">
        <f t="shared" si="87"/>
        <v>1021978</v>
      </c>
      <c r="F1105" s="1">
        <f t="shared" si="88"/>
        <v>1021732.9160815133</v>
      </c>
      <c r="H1105" s="5">
        <f t="shared" si="89"/>
        <v>2.3981330174105685E-4</v>
      </c>
    </row>
    <row r="1106" spans="1:8">
      <c r="A1106" s="3" t="s">
        <v>6668</v>
      </c>
      <c r="B1106" s="1">
        <f t="shared" si="85"/>
        <v>6</v>
      </c>
      <c r="C1106" s="1">
        <f t="shared" si="86"/>
        <v>96029</v>
      </c>
      <c r="D1106" s="1">
        <f t="shared" si="87"/>
        <v>1023696</v>
      </c>
      <c r="F1106" s="1">
        <f t="shared" si="88"/>
        <v>1023449.1316950734</v>
      </c>
      <c r="H1106" s="5">
        <f t="shared" si="89"/>
        <v>2.4115392160031183E-4</v>
      </c>
    </row>
    <row r="1107" spans="1:8">
      <c r="A1107" s="3" t="s">
        <v>6669</v>
      </c>
      <c r="B1107" s="1">
        <f t="shared" si="85"/>
        <v>6</v>
      </c>
      <c r="C1107" s="1">
        <f t="shared" si="86"/>
        <v>96009</v>
      </c>
      <c r="D1107" s="1">
        <f t="shared" si="87"/>
        <v>1025414</v>
      </c>
      <c r="F1107" s="1">
        <f t="shared" si="88"/>
        <v>1025165.6367515424</v>
      </c>
      <c r="H1107" s="5">
        <f t="shared" si="89"/>
        <v>2.4220777993820065E-4</v>
      </c>
    </row>
    <row r="1108" spans="1:8">
      <c r="A1108" s="3" t="s">
        <v>6670</v>
      </c>
      <c r="B1108" s="1">
        <f t="shared" si="85"/>
        <v>6</v>
      </c>
      <c r="C1108" s="1">
        <f t="shared" si="86"/>
        <v>95989</v>
      </c>
      <c r="D1108" s="1">
        <f t="shared" si="87"/>
        <v>1027141</v>
      </c>
      <c r="F1108" s="1">
        <f t="shared" si="88"/>
        <v>1026882.4313600373</v>
      </c>
      <c r="H1108" s="5">
        <f t="shared" si="89"/>
        <v>2.5173626596806194E-4</v>
      </c>
    </row>
    <row r="1109" spans="1:8">
      <c r="A1109" s="3" t="s">
        <v>6671</v>
      </c>
      <c r="B1109" s="1">
        <f t="shared" si="85"/>
        <v>6</v>
      </c>
      <c r="C1109" s="1">
        <f t="shared" si="86"/>
        <v>95969</v>
      </c>
      <c r="D1109" s="1">
        <f t="shared" si="87"/>
        <v>1028859</v>
      </c>
      <c r="F1109" s="1">
        <f t="shared" si="88"/>
        <v>1028599.5156297495</v>
      </c>
      <c r="H1109" s="5">
        <f t="shared" si="89"/>
        <v>2.5220595849430067E-4</v>
      </c>
    </row>
    <row r="1110" spans="1:8">
      <c r="A1110" s="3" t="s">
        <v>6672</v>
      </c>
      <c r="B1110" s="1">
        <f t="shared" si="85"/>
        <v>6</v>
      </c>
      <c r="C1110" s="1">
        <f t="shared" si="86"/>
        <v>95949</v>
      </c>
      <c r="D1110" s="1">
        <f t="shared" si="87"/>
        <v>1030577</v>
      </c>
      <c r="F1110" s="1">
        <f t="shared" si="88"/>
        <v>1030316.8896699335</v>
      </c>
      <c r="H1110" s="5">
        <f t="shared" si="89"/>
        <v>2.523929119964129E-4</v>
      </c>
    </row>
    <row r="1111" spans="1:8">
      <c r="A1111" s="3" t="s">
        <v>6673</v>
      </c>
      <c r="B1111" s="1">
        <f t="shared" si="85"/>
        <v>6</v>
      </c>
      <c r="C1111" s="1">
        <f t="shared" si="86"/>
        <v>95929</v>
      </c>
      <c r="D1111" s="1">
        <f t="shared" si="87"/>
        <v>1032295</v>
      </c>
      <c r="F1111" s="1">
        <f t="shared" si="88"/>
        <v>1032034.5535899086</v>
      </c>
      <c r="H1111" s="5">
        <f t="shared" si="89"/>
        <v>2.5229843222272802E-4</v>
      </c>
    </row>
    <row r="1112" spans="1:8">
      <c r="A1112" s="3" t="s">
        <v>6674</v>
      </c>
      <c r="B1112" s="1">
        <f t="shared" si="85"/>
        <v>6</v>
      </c>
      <c r="C1112" s="1">
        <f t="shared" si="86"/>
        <v>95909</v>
      </c>
      <c r="D1112" s="1">
        <f t="shared" si="87"/>
        <v>1034022</v>
      </c>
      <c r="F1112" s="1">
        <f t="shared" si="88"/>
        <v>1033752.507499048</v>
      </c>
      <c r="H1112" s="5">
        <f t="shared" si="89"/>
        <v>2.6062550018469559E-4</v>
      </c>
    </row>
    <row r="1113" spans="1:8">
      <c r="A1113" s="3" t="s">
        <v>6675</v>
      </c>
      <c r="B1113" s="1">
        <f t="shared" si="85"/>
        <v>6</v>
      </c>
      <c r="C1113" s="1">
        <f t="shared" si="86"/>
        <v>95889</v>
      </c>
      <c r="D1113" s="1">
        <f t="shared" si="87"/>
        <v>1035740</v>
      </c>
      <c r="F1113" s="1">
        <f t="shared" si="88"/>
        <v>1035470.7515068084</v>
      </c>
      <c r="H1113" s="5">
        <f t="shared" si="89"/>
        <v>2.5995760827191505E-4</v>
      </c>
    </row>
    <row r="1114" spans="1:8">
      <c r="A1114" s="3" t="s">
        <v>6676</v>
      </c>
      <c r="B1114" s="1">
        <f t="shared" si="85"/>
        <v>6</v>
      </c>
      <c r="C1114" s="1">
        <f t="shared" si="86"/>
        <v>95869</v>
      </c>
      <c r="D1114" s="1">
        <f t="shared" si="87"/>
        <v>1037458</v>
      </c>
      <c r="F1114" s="1">
        <f t="shared" si="88"/>
        <v>1037189.285722686</v>
      </c>
      <c r="H1114" s="5">
        <f t="shared" si="89"/>
        <v>2.5901219838684762E-4</v>
      </c>
    </row>
    <row r="1115" spans="1:8">
      <c r="A1115" s="3" t="s">
        <v>6677</v>
      </c>
      <c r="B1115" s="1">
        <f t="shared" si="85"/>
        <v>6</v>
      </c>
      <c r="C1115" s="1">
        <f t="shared" si="86"/>
        <v>95849</v>
      </c>
      <c r="D1115" s="1">
        <f t="shared" si="87"/>
        <v>1039176</v>
      </c>
      <c r="F1115" s="1">
        <f t="shared" si="88"/>
        <v>1038908.1102562656</v>
      </c>
      <c r="H1115" s="5">
        <f t="shared" si="89"/>
        <v>2.5779054148131208E-4</v>
      </c>
    </row>
    <row r="1116" spans="1:8">
      <c r="A1116" s="3" t="s">
        <v>6678</v>
      </c>
      <c r="B1116" s="1">
        <f t="shared" si="85"/>
        <v>6</v>
      </c>
      <c r="C1116" s="1">
        <f t="shared" si="86"/>
        <v>95829</v>
      </c>
      <c r="D1116" s="1">
        <f t="shared" si="87"/>
        <v>1040894</v>
      </c>
      <c r="F1116" s="1">
        <f t="shared" si="88"/>
        <v>1040627.2252171809</v>
      </c>
      <c r="H1116" s="5">
        <f t="shared" si="89"/>
        <v>2.5629390006964332E-4</v>
      </c>
    </row>
    <row r="1117" spans="1:8">
      <c r="A1117" s="3" t="s">
        <v>6679</v>
      </c>
      <c r="B1117" s="1">
        <f t="shared" si="85"/>
        <v>6</v>
      </c>
      <c r="C1117" s="1">
        <f t="shared" si="86"/>
        <v>95809</v>
      </c>
      <c r="D1117" s="1">
        <f t="shared" si="87"/>
        <v>1042622</v>
      </c>
      <c r="F1117" s="1">
        <f t="shared" si="88"/>
        <v>1042346.6307151302</v>
      </c>
      <c r="H1117" s="5">
        <f t="shared" si="89"/>
        <v>2.641122908108152E-4</v>
      </c>
    </row>
    <row r="1118" spans="1:8">
      <c r="A1118" s="3" t="s">
        <v>6680</v>
      </c>
      <c r="B1118" s="1">
        <f t="shared" si="85"/>
        <v>6</v>
      </c>
      <c r="C1118" s="1">
        <f t="shared" si="86"/>
        <v>95789</v>
      </c>
      <c r="D1118" s="1">
        <f t="shared" si="87"/>
        <v>1044340</v>
      </c>
      <c r="F1118" s="1">
        <f t="shared" si="88"/>
        <v>1044066.3268598852</v>
      </c>
      <c r="H1118" s="5">
        <f t="shared" si="89"/>
        <v>2.6205367994595186E-4</v>
      </c>
    </row>
    <row r="1119" spans="1:8">
      <c r="A1119" s="3" t="s">
        <v>6681</v>
      </c>
      <c r="B1119" s="1">
        <f t="shared" si="85"/>
        <v>6</v>
      </c>
      <c r="C1119" s="1">
        <f t="shared" si="86"/>
        <v>95769</v>
      </c>
      <c r="D1119" s="1">
        <f t="shared" si="87"/>
        <v>1046058</v>
      </c>
      <c r="F1119" s="1">
        <f t="shared" si="88"/>
        <v>1045786.3137612767</v>
      </c>
      <c r="H1119" s="5">
        <f t="shared" si="89"/>
        <v>2.5972387642304862E-4</v>
      </c>
    </row>
    <row r="1120" spans="1:8">
      <c r="A1120" s="3" t="s">
        <v>6682</v>
      </c>
      <c r="B1120" s="1">
        <f t="shared" si="85"/>
        <v>6</v>
      </c>
      <c r="C1120" s="1">
        <f t="shared" si="86"/>
        <v>95749</v>
      </c>
      <c r="D1120" s="1">
        <f t="shared" si="87"/>
        <v>1047776</v>
      </c>
      <c r="F1120" s="1">
        <f t="shared" si="88"/>
        <v>1047506.5915291994</v>
      </c>
      <c r="H1120" s="5">
        <f t="shared" si="89"/>
        <v>2.5712410935220135E-4</v>
      </c>
    </row>
    <row r="1121" spans="1:8">
      <c r="A1121" s="3" t="s">
        <v>6683</v>
      </c>
      <c r="B1121" s="1">
        <f t="shared" si="85"/>
        <v>6</v>
      </c>
      <c r="C1121" s="1">
        <f t="shared" si="86"/>
        <v>95729</v>
      </c>
      <c r="D1121" s="1">
        <f t="shared" si="87"/>
        <v>1049494</v>
      </c>
      <c r="F1121" s="1">
        <f t="shared" si="88"/>
        <v>1049227.1602736074</v>
      </c>
      <c r="H1121" s="5">
        <f t="shared" si="89"/>
        <v>2.5425559973915563E-4</v>
      </c>
    </row>
    <row r="1122" spans="1:8">
      <c r="A1122" s="3" t="s">
        <v>6684</v>
      </c>
      <c r="B1122" s="1">
        <f t="shared" si="85"/>
        <v>6</v>
      </c>
      <c r="C1122" s="1">
        <f t="shared" si="86"/>
        <v>95709</v>
      </c>
      <c r="D1122" s="1">
        <f t="shared" si="87"/>
        <v>1051221</v>
      </c>
      <c r="F1122" s="1">
        <f t="shared" si="88"/>
        <v>1050948.0201045331</v>
      </c>
      <c r="H1122" s="5">
        <f t="shared" si="89"/>
        <v>2.5967888338126674E-4</v>
      </c>
    </row>
    <row r="1123" spans="1:8">
      <c r="A1123" s="3" t="s">
        <v>6685</v>
      </c>
      <c r="B1123" s="1">
        <f t="shared" si="85"/>
        <v>6</v>
      </c>
      <c r="C1123" s="1">
        <f t="shared" si="86"/>
        <v>95689</v>
      </c>
      <c r="D1123" s="1">
        <f t="shared" si="87"/>
        <v>1052939</v>
      </c>
      <c r="F1123" s="1">
        <f t="shared" si="88"/>
        <v>1052669.1711320584</v>
      </c>
      <c r="H1123" s="5">
        <f t="shared" si="89"/>
        <v>2.5626258305716586E-4</v>
      </c>
    </row>
    <row r="1124" spans="1:8">
      <c r="A1124" s="3" t="s">
        <v>6686</v>
      </c>
      <c r="B1124" s="1">
        <f t="shared" si="85"/>
        <v>6</v>
      </c>
      <c r="C1124" s="1">
        <f t="shared" si="86"/>
        <v>95669</v>
      </c>
      <c r="D1124" s="1">
        <f t="shared" si="87"/>
        <v>1054657</v>
      </c>
      <c r="F1124" s="1">
        <f t="shared" si="88"/>
        <v>1054390.6134663441</v>
      </c>
      <c r="H1124" s="5">
        <f t="shared" si="89"/>
        <v>2.5258120285166145E-4</v>
      </c>
    </row>
    <row r="1125" spans="1:8">
      <c r="A1125" s="3" t="s">
        <v>6687</v>
      </c>
      <c r="B1125" s="1">
        <f t="shared" si="85"/>
        <v>6</v>
      </c>
      <c r="C1125" s="1">
        <f t="shared" si="86"/>
        <v>95649</v>
      </c>
      <c r="D1125" s="1">
        <f t="shared" si="87"/>
        <v>1056375</v>
      </c>
      <c r="F1125" s="1">
        <f t="shared" si="88"/>
        <v>1056112.3472176048</v>
      </c>
      <c r="H1125" s="5">
        <f t="shared" si="89"/>
        <v>2.4863593174322493E-4</v>
      </c>
    </row>
    <row r="1126" spans="1:8">
      <c r="A1126" s="3" t="s">
        <v>6688</v>
      </c>
      <c r="B1126" s="1">
        <f t="shared" si="85"/>
        <v>6</v>
      </c>
      <c r="C1126" s="1">
        <f t="shared" si="86"/>
        <v>95629</v>
      </c>
      <c r="D1126" s="1">
        <f t="shared" si="87"/>
        <v>1058093</v>
      </c>
      <c r="F1126" s="1">
        <f t="shared" si="88"/>
        <v>1057834.3724961241</v>
      </c>
      <c r="H1126" s="5">
        <f t="shared" si="89"/>
        <v>2.4442795092291118E-4</v>
      </c>
    </row>
    <row r="1127" spans="1:8">
      <c r="A1127" s="3" t="s">
        <v>6689</v>
      </c>
      <c r="B1127" s="1">
        <f t="shared" si="85"/>
        <v>6</v>
      </c>
      <c r="C1127" s="1">
        <f t="shared" si="86"/>
        <v>95609</v>
      </c>
      <c r="D1127" s="1">
        <f t="shared" si="87"/>
        <v>1059821</v>
      </c>
      <c r="F1127" s="1">
        <f t="shared" si="88"/>
        <v>1059556.6894122497</v>
      </c>
      <c r="H1127" s="5">
        <f t="shared" si="89"/>
        <v>2.4939172534822594E-4</v>
      </c>
    </row>
    <row r="1128" spans="1:8">
      <c r="A1128" s="3" t="s">
        <v>6690</v>
      </c>
      <c r="B1128" s="1">
        <f t="shared" si="85"/>
        <v>6</v>
      </c>
      <c r="C1128" s="1">
        <f t="shared" si="86"/>
        <v>95589</v>
      </c>
      <c r="D1128" s="1">
        <f t="shared" si="87"/>
        <v>1061539</v>
      </c>
      <c r="F1128" s="1">
        <f t="shared" si="88"/>
        <v>1061279.298076398</v>
      </c>
      <c r="H1128" s="5">
        <f t="shared" si="89"/>
        <v>2.4464661552898933E-4</v>
      </c>
    </row>
    <row r="1129" spans="1:8">
      <c r="A1129" s="3" t="s">
        <v>6691</v>
      </c>
      <c r="B1129" s="1">
        <f t="shared" si="85"/>
        <v>6</v>
      </c>
      <c r="C1129" s="1">
        <f t="shared" si="86"/>
        <v>95569</v>
      </c>
      <c r="D1129" s="1">
        <f t="shared" si="87"/>
        <v>1063257</v>
      </c>
      <c r="F1129" s="1">
        <f t="shared" si="88"/>
        <v>1063002.1985990398</v>
      </c>
      <c r="H1129" s="5">
        <f t="shared" si="89"/>
        <v>2.3964234513404589E-4</v>
      </c>
    </row>
    <row r="1130" spans="1:8">
      <c r="A1130" s="3" t="s">
        <v>6692</v>
      </c>
      <c r="B1130" s="1">
        <f t="shared" si="85"/>
        <v>6</v>
      </c>
      <c r="C1130" s="1">
        <f t="shared" si="86"/>
        <v>95549</v>
      </c>
      <c r="D1130" s="1">
        <f t="shared" si="87"/>
        <v>1064975</v>
      </c>
      <c r="F1130" s="1">
        <f t="shared" si="88"/>
        <v>1064725.3910907193</v>
      </c>
      <c r="H1130" s="5">
        <f t="shared" si="89"/>
        <v>2.3438006458436852E-4</v>
      </c>
    </row>
    <row r="1131" spans="1:8">
      <c r="A1131" s="3" t="s">
        <v>6693</v>
      </c>
      <c r="B1131" s="1">
        <f t="shared" si="85"/>
        <v>6</v>
      </c>
      <c r="C1131" s="1">
        <f t="shared" si="86"/>
        <v>95529</v>
      </c>
      <c r="D1131" s="1">
        <f t="shared" si="87"/>
        <v>1066702</v>
      </c>
      <c r="F1131" s="1">
        <f t="shared" si="88"/>
        <v>1066448.8756620451</v>
      </c>
      <c r="H1131" s="5">
        <f t="shared" si="89"/>
        <v>2.3729620639589344E-4</v>
      </c>
    </row>
    <row r="1132" spans="1:8">
      <c r="A1132" s="3" t="s">
        <v>6694</v>
      </c>
      <c r="B1132" s="1">
        <f t="shared" si="85"/>
        <v>6</v>
      </c>
      <c r="C1132" s="1">
        <f t="shared" si="86"/>
        <v>95509</v>
      </c>
      <c r="D1132" s="1">
        <f t="shared" si="87"/>
        <v>1068420</v>
      </c>
      <c r="F1132" s="1">
        <f t="shared" si="88"/>
        <v>1068172.6524236947</v>
      </c>
      <c r="H1132" s="5">
        <f t="shared" si="89"/>
        <v>2.3150781182051084E-4</v>
      </c>
    </row>
    <row r="1133" spans="1:8">
      <c r="A1133" s="3" t="s">
        <v>6695</v>
      </c>
      <c r="B1133" s="1">
        <f t="shared" si="85"/>
        <v>6</v>
      </c>
      <c r="C1133" s="1">
        <f t="shared" si="86"/>
        <v>95489</v>
      </c>
      <c r="D1133" s="1">
        <f t="shared" si="87"/>
        <v>1070138</v>
      </c>
      <c r="F1133" s="1">
        <f t="shared" si="88"/>
        <v>1069896.7214863994</v>
      </c>
      <c r="H1133" s="5">
        <f t="shared" si="89"/>
        <v>2.2546485929906621E-4</v>
      </c>
    </row>
    <row r="1134" spans="1:8">
      <c r="A1134" s="3" t="s">
        <v>6696</v>
      </c>
      <c r="B1134" s="1">
        <f t="shared" si="85"/>
        <v>6</v>
      </c>
      <c r="C1134" s="1">
        <f t="shared" si="86"/>
        <v>95469</v>
      </c>
      <c r="D1134" s="1">
        <f t="shared" si="87"/>
        <v>1071856</v>
      </c>
      <c r="F1134" s="1">
        <f t="shared" si="88"/>
        <v>1071621.0829609698</v>
      </c>
      <c r="H1134" s="5">
        <f t="shared" si="89"/>
        <v>2.1916846948678883E-4</v>
      </c>
    </row>
    <row r="1135" spans="1:8">
      <c r="A1135" s="3" t="s">
        <v>6697</v>
      </c>
      <c r="B1135" s="1">
        <f t="shared" si="85"/>
        <v>6</v>
      </c>
      <c r="C1135" s="1">
        <f t="shared" si="86"/>
        <v>95449</v>
      </c>
      <c r="D1135" s="1">
        <f t="shared" si="87"/>
        <v>1073574</v>
      </c>
      <c r="F1135" s="1">
        <f t="shared" si="88"/>
        <v>1073345.7369582651</v>
      </c>
      <c r="H1135" s="5">
        <f t="shared" si="89"/>
        <v>2.1261975582021199E-4</v>
      </c>
    </row>
    <row r="1136" spans="1:8">
      <c r="A1136" s="3" t="s">
        <v>6698</v>
      </c>
      <c r="B1136" s="1">
        <f t="shared" si="85"/>
        <v>6</v>
      </c>
      <c r="C1136" s="1">
        <f t="shared" si="86"/>
        <v>95429</v>
      </c>
      <c r="D1136" s="1">
        <f t="shared" si="87"/>
        <v>1075301</v>
      </c>
      <c r="F1136" s="1">
        <f t="shared" si="88"/>
        <v>1075070.6835892231</v>
      </c>
      <c r="H1136" s="5">
        <f t="shared" si="89"/>
        <v>2.1418785138014955E-4</v>
      </c>
    </row>
    <row r="1137" spans="1:8">
      <c r="A1137" s="3" t="s">
        <v>6699</v>
      </c>
      <c r="B1137" s="1">
        <f t="shared" si="85"/>
        <v>6</v>
      </c>
      <c r="C1137" s="1">
        <f t="shared" si="86"/>
        <v>95409</v>
      </c>
      <c r="D1137" s="1">
        <f t="shared" si="87"/>
        <v>1077019</v>
      </c>
      <c r="F1137" s="1">
        <f t="shared" si="88"/>
        <v>1076795.9229648418</v>
      </c>
      <c r="H1137" s="5">
        <f t="shared" si="89"/>
        <v>2.0712451234209807E-4</v>
      </c>
    </row>
    <row r="1138" spans="1:8">
      <c r="A1138" s="3" t="s">
        <v>6700</v>
      </c>
      <c r="B1138" s="1">
        <f t="shared" si="85"/>
        <v>6</v>
      </c>
      <c r="C1138" s="1">
        <f t="shared" si="86"/>
        <v>95389</v>
      </c>
      <c r="D1138" s="1">
        <f t="shared" si="87"/>
        <v>1078737</v>
      </c>
      <c r="F1138" s="1">
        <f t="shared" si="88"/>
        <v>1078521.4551961869</v>
      </c>
      <c r="H1138" s="5">
        <f t="shared" si="89"/>
        <v>1.9981219130622187E-4</v>
      </c>
    </row>
    <row r="1139" spans="1:8">
      <c r="A1139" s="3" t="s">
        <v>6701</v>
      </c>
      <c r="B1139" s="1">
        <f t="shared" si="85"/>
        <v>6</v>
      </c>
      <c r="C1139" s="1">
        <f t="shared" si="86"/>
        <v>95369</v>
      </c>
      <c r="D1139" s="1">
        <f t="shared" si="87"/>
        <v>1080455</v>
      </c>
      <c r="F1139" s="1">
        <f t="shared" si="88"/>
        <v>1080247.2803943888</v>
      </c>
      <c r="H1139" s="5">
        <f t="shared" si="89"/>
        <v>1.9225197311426351E-4</v>
      </c>
    </row>
    <row r="1140" spans="1:8">
      <c r="A1140" s="3" t="s">
        <v>6702</v>
      </c>
      <c r="B1140" s="1">
        <f t="shared" si="85"/>
        <v>6</v>
      </c>
      <c r="C1140" s="1">
        <f t="shared" si="86"/>
        <v>95349</v>
      </c>
      <c r="D1140" s="1">
        <f t="shared" si="87"/>
        <v>1082173</v>
      </c>
      <c r="F1140" s="1">
        <f t="shared" si="88"/>
        <v>1081973.3986706415</v>
      </c>
      <c r="H1140" s="5">
        <f t="shared" si="89"/>
        <v>1.8444493566049738E-4</v>
      </c>
    </row>
    <row r="1141" spans="1:8">
      <c r="A1141" s="3" t="s">
        <v>6703</v>
      </c>
      <c r="B1141" s="1">
        <f t="shared" si="85"/>
        <v>6</v>
      </c>
      <c r="C1141" s="1">
        <f t="shared" si="86"/>
        <v>95329</v>
      </c>
      <c r="D1141" s="1">
        <f t="shared" si="87"/>
        <v>1083901</v>
      </c>
      <c r="F1141" s="1">
        <f t="shared" si="88"/>
        <v>1083699.810136203</v>
      </c>
      <c r="H1141" s="5">
        <f t="shared" si="89"/>
        <v>1.8561645740436107E-4</v>
      </c>
    </row>
    <row r="1142" spans="1:8">
      <c r="A1142" s="3" t="s">
        <v>6704</v>
      </c>
      <c r="B1142" s="1">
        <f t="shared" si="85"/>
        <v>6</v>
      </c>
      <c r="C1142" s="1">
        <f t="shared" si="86"/>
        <v>95309</v>
      </c>
      <c r="D1142" s="1">
        <f t="shared" si="87"/>
        <v>1085619</v>
      </c>
      <c r="F1142" s="1">
        <f t="shared" si="88"/>
        <v>1085426.5149024054</v>
      </c>
      <c r="H1142" s="5">
        <f t="shared" si="89"/>
        <v>1.773044664790863E-4</v>
      </c>
    </row>
    <row r="1143" spans="1:8">
      <c r="A1143" s="3" t="s">
        <v>6705</v>
      </c>
      <c r="B1143" s="1">
        <f t="shared" si="85"/>
        <v>6</v>
      </c>
      <c r="C1143" s="1">
        <f t="shared" si="86"/>
        <v>95289</v>
      </c>
      <c r="D1143" s="1">
        <f t="shared" si="87"/>
        <v>1087337</v>
      </c>
      <c r="F1143" s="1">
        <f t="shared" si="88"/>
        <v>1087153.5130806349</v>
      </c>
      <c r="H1143" s="5">
        <f t="shared" si="89"/>
        <v>1.6874889695202571E-4</v>
      </c>
    </row>
    <row r="1144" spans="1:8">
      <c r="A1144" s="3" t="s">
        <v>6706</v>
      </c>
      <c r="B1144" s="1">
        <f t="shared" si="85"/>
        <v>6</v>
      </c>
      <c r="C1144" s="1">
        <f t="shared" si="86"/>
        <v>95269</v>
      </c>
      <c r="D1144" s="1">
        <f t="shared" si="87"/>
        <v>1089055</v>
      </c>
      <c r="F1144" s="1">
        <f t="shared" si="88"/>
        <v>1088880.804782351</v>
      </c>
      <c r="H1144" s="5">
        <f t="shared" si="89"/>
        <v>1.5995079922408577E-4</v>
      </c>
    </row>
    <row r="1145" spans="1:8">
      <c r="A1145" s="3" t="s">
        <v>6707</v>
      </c>
      <c r="B1145" s="1">
        <f t="shared" si="85"/>
        <v>6</v>
      </c>
      <c r="C1145" s="1">
        <f t="shared" si="86"/>
        <v>95249</v>
      </c>
      <c r="D1145" s="1">
        <f t="shared" si="87"/>
        <v>1090782</v>
      </c>
      <c r="F1145" s="1">
        <f t="shared" si="88"/>
        <v>1090608.3901190832</v>
      </c>
      <c r="H1145" s="5">
        <f t="shared" si="89"/>
        <v>1.591609330890813E-4</v>
      </c>
    </row>
    <row r="1146" spans="1:8">
      <c r="A1146" s="3" t="s">
        <v>6708</v>
      </c>
      <c r="B1146" s="1">
        <f t="shared" si="85"/>
        <v>6</v>
      </c>
      <c r="C1146" s="1">
        <f t="shared" si="86"/>
        <v>95229</v>
      </c>
      <c r="D1146" s="1">
        <f t="shared" si="87"/>
        <v>1092500</v>
      </c>
      <c r="F1146" s="1">
        <f t="shared" si="88"/>
        <v>1092336.2692024086</v>
      </c>
      <c r="H1146" s="5">
        <f t="shared" si="89"/>
        <v>1.4986800694863741E-4</v>
      </c>
    </row>
    <row r="1147" spans="1:8">
      <c r="A1147" s="3" t="s">
        <v>6709</v>
      </c>
      <c r="B1147" s="1">
        <f t="shared" si="85"/>
        <v>6</v>
      </c>
      <c r="C1147" s="1">
        <f t="shared" si="86"/>
        <v>95209</v>
      </c>
      <c r="D1147" s="1">
        <f t="shared" si="87"/>
        <v>1094218</v>
      </c>
      <c r="F1147" s="1">
        <f t="shared" si="88"/>
        <v>1094064.4421439895</v>
      </c>
      <c r="H1147" s="5">
        <f t="shared" si="89"/>
        <v>1.4033570642276577E-4</v>
      </c>
    </row>
    <row r="1148" spans="1:8">
      <c r="A1148" s="3" t="s">
        <v>6710</v>
      </c>
      <c r="B1148" s="1">
        <f t="shared" si="85"/>
        <v>6</v>
      </c>
      <c r="C1148" s="1">
        <f t="shared" si="86"/>
        <v>95189</v>
      </c>
      <c r="D1148" s="1">
        <f t="shared" si="87"/>
        <v>1095936</v>
      </c>
      <c r="F1148" s="1">
        <f t="shared" si="88"/>
        <v>1095792.9090555515</v>
      </c>
      <c r="H1148" s="5">
        <f t="shared" si="89"/>
        <v>1.3056505530294286E-4</v>
      </c>
    </row>
    <row r="1149" spans="1:8">
      <c r="A1149" s="3" t="s">
        <v>6711</v>
      </c>
      <c r="B1149" s="1">
        <f t="shared" si="85"/>
        <v>6</v>
      </c>
      <c r="C1149" s="1">
        <f t="shared" si="86"/>
        <v>95169</v>
      </c>
      <c r="D1149" s="1">
        <f t="shared" si="87"/>
        <v>1097654</v>
      </c>
      <c r="F1149" s="1">
        <f t="shared" si="88"/>
        <v>1097521.6700488692</v>
      </c>
      <c r="H1149" s="5">
        <f t="shared" si="89"/>
        <v>1.2055707092652608E-4</v>
      </c>
    </row>
    <row r="1150" spans="1:8">
      <c r="A1150" s="3" t="s">
        <v>6712</v>
      </c>
      <c r="B1150" s="1">
        <f t="shared" si="85"/>
        <v>6</v>
      </c>
      <c r="C1150" s="1">
        <f t="shared" si="86"/>
        <v>95149</v>
      </c>
      <c r="D1150" s="1">
        <f t="shared" si="87"/>
        <v>1099382</v>
      </c>
      <c r="F1150" s="1">
        <f t="shared" si="88"/>
        <v>1099250.7252358063</v>
      </c>
      <c r="H1150" s="5">
        <f t="shared" si="89"/>
        <v>1.194077801834918E-4</v>
      </c>
    </row>
    <row r="1151" spans="1:8">
      <c r="A1151" s="3" t="s">
        <v>6713</v>
      </c>
      <c r="B1151" s="1">
        <f t="shared" si="85"/>
        <v>6</v>
      </c>
      <c r="C1151" s="1">
        <f t="shared" si="86"/>
        <v>95129</v>
      </c>
      <c r="D1151" s="1">
        <f t="shared" si="87"/>
        <v>1101100</v>
      </c>
      <c r="F1151" s="1">
        <f t="shared" si="88"/>
        <v>1100980.0747282805</v>
      </c>
      <c r="H1151" s="5">
        <f t="shared" si="89"/>
        <v>1.0891406023018918E-4</v>
      </c>
    </row>
    <row r="1152" spans="1:8">
      <c r="A1152" s="3" t="s">
        <v>6714</v>
      </c>
      <c r="B1152" s="1">
        <f t="shared" si="85"/>
        <v>6</v>
      </c>
      <c r="C1152" s="1">
        <f t="shared" si="86"/>
        <v>95109</v>
      </c>
      <c r="D1152" s="1">
        <f t="shared" si="87"/>
        <v>1102818</v>
      </c>
      <c r="F1152" s="1">
        <f t="shared" si="88"/>
        <v>1102709.7186382683</v>
      </c>
      <c r="H1152" s="5">
        <f t="shared" si="89"/>
        <v>9.8186066723340203E-5</v>
      </c>
    </row>
    <row r="1153" spans="1:8">
      <c r="A1153" s="3" t="s">
        <v>6715</v>
      </c>
      <c r="B1153" s="1">
        <f t="shared" si="85"/>
        <v>6</v>
      </c>
      <c r="C1153" s="1">
        <f t="shared" si="86"/>
        <v>95089</v>
      </c>
      <c r="D1153" s="1">
        <f t="shared" si="87"/>
        <v>1104536</v>
      </c>
      <c r="F1153" s="1">
        <f t="shared" si="88"/>
        <v>1104439.6570778301</v>
      </c>
      <c r="H1153" s="5">
        <f t="shared" si="89"/>
        <v>8.7224791378414098E-5</v>
      </c>
    </row>
    <row r="1154" spans="1:8">
      <c r="A1154" s="3" t="s">
        <v>6716</v>
      </c>
      <c r="B1154" s="1">
        <f t="shared" si="85"/>
        <v>6</v>
      </c>
      <c r="C1154" s="1">
        <f t="shared" si="86"/>
        <v>95069</v>
      </c>
      <c r="D1154" s="1">
        <f t="shared" si="87"/>
        <v>1106254</v>
      </c>
      <c r="F1154" s="1">
        <f t="shared" si="88"/>
        <v>1106169.8901590852</v>
      </c>
      <c r="H1154" s="5">
        <f t="shared" si="89"/>
        <v>7.6031219697139974E-5</v>
      </c>
    </row>
    <row r="1155" spans="1:8">
      <c r="A1155" s="3" t="s">
        <v>6717</v>
      </c>
      <c r="B1155" s="1">
        <f t="shared" si="85"/>
        <v>6</v>
      </c>
      <c r="C1155" s="1">
        <f t="shared" si="86"/>
        <v>95049</v>
      </c>
      <c r="D1155" s="1">
        <f t="shared" si="87"/>
        <v>1107981</v>
      </c>
      <c r="F1155" s="1">
        <f t="shared" si="88"/>
        <v>1107900.4179942072</v>
      </c>
      <c r="H1155" s="5">
        <f t="shared" si="89"/>
        <v>7.2728689203842921E-5</v>
      </c>
    </row>
    <row r="1156" spans="1:8">
      <c r="A1156" s="3" t="s">
        <v>6718</v>
      </c>
      <c r="B1156" s="1">
        <f t="shared" ref="B1156:B1219" si="90">IF(ISERROR(SEARCH(" ",A1156)), 0, SEARCH(" ",A1156))</f>
        <v>6</v>
      </c>
      <c r="C1156" s="1">
        <f t="shared" ref="C1156:C1219" si="91">IF(0=B1156,-1,LEFT(A1156,B1156-1)+0)</f>
        <v>95029</v>
      </c>
      <c r="D1156" s="1">
        <f t="shared" ref="D1156:D1219" si="92">IF(B1156=0,-1,RIGHT(A1156,LEN(A1156)-B1156)+0)</f>
        <v>1109699</v>
      </c>
      <c r="F1156" s="1">
        <f t="shared" ref="F1156:F1219" si="93">IF(C1156&lt;0,443300000,44330*(1-POWER(C1156/$A$1,1/5.255))*1000)</f>
        <v>1109631.2406954532</v>
      </c>
      <c r="H1156" s="5">
        <f t="shared" ref="H1156:H1219" si="94">IF(D1156&gt;0,ABS((F1156-D1156)/D1156),0)</f>
        <v>6.1060976487093416E-5</v>
      </c>
    </row>
    <row r="1157" spans="1:8">
      <c r="A1157" s="3" t="s">
        <v>6719</v>
      </c>
      <c r="B1157" s="1">
        <f t="shared" si="90"/>
        <v>6</v>
      </c>
      <c r="C1157" s="1">
        <f t="shared" si="91"/>
        <v>95009</v>
      </c>
      <c r="D1157" s="1">
        <f t="shared" si="92"/>
        <v>1111417</v>
      </c>
      <c r="F1157" s="1">
        <f t="shared" si="93"/>
        <v>1111362.3583751349</v>
      </c>
      <c r="H1157" s="5">
        <f t="shared" si="94"/>
        <v>4.9163927549355591E-5</v>
      </c>
    </row>
    <row r="1158" spans="1:8">
      <c r="A1158" s="3" t="s">
        <v>6720</v>
      </c>
      <c r="B1158" s="1">
        <f t="shared" si="90"/>
        <v>6</v>
      </c>
      <c r="C1158" s="1">
        <f t="shared" si="91"/>
        <v>94989</v>
      </c>
      <c r="D1158" s="1">
        <f t="shared" si="92"/>
        <v>1113135</v>
      </c>
      <c r="F1158" s="1">
        <f t="shared" si="93"/>
        <v>1113093.7711456418</v>
      </c>
      <c r="H1158" s="5">
        <f t="shared" si="94"/>
        <v>3.703850328863638E-5</v>
      </c>
    </row>
    <row r="1159" spans="1:8">
      <c r="A1159" s="3" t="s">
        <v>6721</v>
      </c>
      <c r="B1159" s="1">
        <f t="shared" si="90"/>
        <v>6</v>
      </c>
      <c r="C1159" s="1">
        <f t="shared" si="91"/>
        <v>94969</v>
      </c>
      <c r="D1159" s="1">
        <f t="shared" si="92"/>
        <v>1114862</v>
      </c>
      <c r="F1159" s="1">
        <f t="shared" si="93"/>
        <v>1114825.4791194187</v>
      </c>
      <c r="H1159" s="5">
        <f t="shared" si="94"/>
        <v>3.2758207366782085E-5</v>
      </c>
    </row>
    <row r="1160" spans="1:8">
      <c r="A1160" s="3" t="s">
        <v>6722</v>
      </c>
      <c r="B1160" s="1">
        <f t="shared" si="90"/>
        <v>6</v>
      </c>
      <c r="C1160" s="1">
        <f t="shared" si="91"/>
        <v>94949</v>
      </c>
      <c r="D1160" s="1">
        <f t="shared" si="92"/>
        <v>1116580</v>
      </c>
      <c r="F1160" s="1">
        <f t="shared" si="93"/>
        <v>1116557.4824089834</v>
      </c>
      <c r="H1160" s="5">
        <f t="shared" si="94"/>
        <v>2.0166572047322993E-5</v>
      </c>
    </row>
    <row r="1161" spans="1:8">
      <c r="A1161" s="3" t="s">
        <v>6723</v>
      </c>
      <c r="B1161" s="1">
        <f t="shared" si="90"/>
        <v>6</v>
      </c>
      <c r="C1161" s="1">
        <f t="shared" si="91"/>
        <v>94929</v>
      </c>
      <c r="D1161" s="1">
        <f t="shared" si="92"/>
        <v>1118298</v>
      </c>
      <c r="F1161" s="1">
        <f t="shared" si="93"/>
        <v>1118289.7811269176</v>
      </c>
      <c r="H1161" s="5">
        <f t="shared" si="94"/>
        <v>7.3494480741513512E-6</v>
      </c>
    </row>
    <row r="1162" spans="1:8">
      <c r="A1162" s="3" t="s">
        <v>6724</v>
      </c>
      <c r="B1162" s="1">
        <f t="shared" si="90"/>
        <v>6</v>
      </c>
      <c r="C1162" s="1">
        <f t="shared" si="91"/>
        <v>94909</v>
      </c>
      <c r="D1162" s="1">
        <f t="shared" si="92"/>
        <v>1120034</v>
      </c>
      <c r="F1162" s="1">
        <f t="shared" si="93"/>
        <v>1120022.3753858679</v>
      </c>
      <c r="H1162" s="5">
        <f t="shared" si="94"/>
        <v>1.0378804689949216E-5</v>
      </c>
    </row>
    <row r="1163" spans="1:8">
      <c r="A1163" s="3" t="s">
        <v>6725</v>
      </c>
      <c r="B1163" s="1">
        <f t="shared" si="90"/>
        <v>6</v>
      </c>
      <c r="C1163" s="1">
        <f t="shared" si="91"/>
        <v>94889</v>
      </c>
      <c r="D1163" s="1">
        <f t="shared" si="92"/>
        <v>1121778</v>
      </c>
      <c r="F1163" s="1">
        <f t="shared" si="93"/>
        <v>1121755.2652985586</v>
      </c>
      <c r="H1163" s="5">
        <f t="shared" si="94"/>
        <v>2.0266667238409105E-5</v>
      </c>
    </row>
    <row r="1164" spans="1:8">
      <c r="A1164" s="3" t="s">
        <v>6726</v>
      </c>
      <c r="B1164" s="1">
        <f t="shared" si="90"/>
        <v>6</v>
      </c>
      <c r="C1164" s="1">
        <f t="shared" si="91"/>
        <v>94869</v>
      </c>
      <c r="D1164" s="1">
        <f t="shared" si="92"/>
        <v>1123532</v>
      </c>
      <c r="F1164" s="1">
        <f t="shared" si="93"/>
        <v>1123488.4509777641</v>
      </c>
      <c r="H1164" s="5">
        <f t="shared" si="94"/>
        <v>3.8760820551535351E-5</v>
      </c>
    </row>
    <row r="1165" spans="1:8">
      <c r="A1165" s="3" t="s">
        <v>6727</v>
      </c>
      <c r="B1165" s="1">
        <f t="shared" si="90"/>
        <v>6</v>
      </c>
      <c r="C1165" s="1">
        <f t="shared" si="91"/>
        <v>94849</v>
      </c>
      <c r="D1165" s="1">
        <f t="shared" si="92"/>
        <v>1125276</v>
      </c>
      <c r="F1165" s="1">
        <f t="shared" si="93"/>
        <v>1125221.9325363366</v>
      </c>
      <c r="H1165" s="5">
        <f t="shared" si="94"/>
        <v>4.8048179880675206E-5</v>
      </c>
    </row>
    <row r="1166" spans="1:8">
      <c r="A1166" s="3" t="s">
        <v>6728</v>
      </c>
      <c r="B1166" s="1">
        <f t="shared" si="90"/>
        <v>6</v>
      </c>
      <c r="C1166" s="1">
        <f t="shared" si="91"/>
        <v>94829</v>
      </c>
      <c r="D1166" s="1">
        <f t="shared" si="92"/>
        <v>1127020</v>
      </c>
      <c r="F1166" s="1">
        <f t="shared" si="93"/>
        <v>1126955.7100871885</v>
      </c>
      <c r="H1166" s="5">
        <f t="shared" si="94"/>
        <v>5.7044163201611742E-5</v>
      </c>
    </row>
    <row r="1167" spans="1:8">
      <c r="A1167" s="3" t="s">
        <v>6729</v>
      </c>
      <c r="B1167" s="1">
        <f t="shared" si="90"/>
        <v>6</v>
      </c>
      <c r="C1167" s="1">
        <f t="shared" si="91"/>
        <v>94809</v>
      </c>
      <c r="D1167" s="1">
        <f t="shared" si="92"/>
        <v>1128764</v>
      </c>
      <c r="F1167" s="1">
        <f t="shared" si="93"/>
        <v>1128689.7837433147</v>
      </c>
      <c r="H1167" s="5">
        <f t="shared" si="94"/>
        <v>6.5750020983413844E-5</v>
      </c>
    </row>
    <row r="1168" spans="1:8">
      <c r="A1168" s="3" t="s">
        <v>6730</v>
      </c>
      <c r="B1168" s="1">
        <f t="shared" si="90"/>
        <v>6</v>
      </c>
      <c r="C1168" s="1">
        <f t="shared" si="91"/>
        <v>94789</v>
      </c>
      <c r="D1168" s="1">
        <f t="shared" si="92"/>
        <v>1130508</v>
      </c>
      <c r="F1168" s="1">
        <f t="shared" si="93"/>
        <v>1130424.1536177499</v>
      </c>
      <c r="H1168" s="5">
        <f t="shared" si="94"/>
        <v>7.4166995943485608E-5</v>
      </c>
    </row>
    <row r="1169" spans="1:8">
      <c r="A1169" s="3" t="s">
        <v>6731</v>
      </c>
      <c r="B1169" s="1">
        <f t="shared" si="90"/>
        <v>6</v>
      </c>
      <c r="C1169" s="1">
        <f t="shared" si="91"/>
        <v>94769</v>
      </c>
      <c r="D1169" s="1">
        <f t="shared" si="92"/>
        <v>1132261</v>
      </c>
      <c r="F1169" s="1">
        <f t="shared" si="93"/>
        <v>1132158.8198236229</v>
      </c>
      <c r="H1169" s="5">
        <f t="shared" si="94"/>
        <v>9.0244366252183568E-5</v>
      </c>
    </row>
    <row r="1170" spans="1:8">
      <c r="A1170" s="3" t="s">
        <v>6732</v>
      </c>
      <c r="B1170" s="1">
        <f t="shared" si="90"/>
        <v>6</v>
      </c>
      <c r="C1170" s="1">
        <f t="shared" si="91"/>
        <v>94749</v>
      </c>
      <c r="D1170" s="1">
        <f t="shared" si="92"/>
        <v>1134005</v>
      </c>
      <c r="F1170" s="1">
        <f t="shared" si="93"/>
        <v>1133893.7824741162</v>
      </c>
      <c r="H1170" s="5">
        <f t="shared" si="94"/>
        <v>9.8074987221229701E-5</v>
      </c>
    </row>
    <row r="1171" spans="1:8">
      <c r="A1171" s="3" t="s">
        <v>6733</v>
      </c>
      <c r="B1171" s="1">
        <f t="shared" si="90"/>
        <v>6</v>
      </c>
      <c r="C1171" s="1">
        <f t="shared" si="91"/>
        <v>94729</v>
      </c>
      <c r="D1171" s="1">
        <f t="shared" si="92"/>
        <v>1135749</v>
      </c>
      <c r="F1171" s="1">
        <f t="shared" si="93"/>
        <v>1135629.0416824759</v>
      </c>
      <c r="H1171" s="5">
        <f t="shared" si="94"/>
        <v>1.0562044740876287E-4</v>
      </c>
    </row>
    <row r="1172" spans="1:8">
      <c r="A1172" s="3" t="s">
        <v>6734</v>
      </c>
      <c r="B1172" s="1">
        <f t="shared" si="90"/>
        <v>6</v>
      </c>
      <c r="C1172" s="1">
        <f t="shared" si="91"/>
        <v>94709</v>
      </c>
      <c r="D1172" s="1">
        <f t="shared" si="92"/>
        <v>1137493</v>
      </c>
      <c r="F1172" s="1">
        <f t="shared" si="93"/>
        <v>1137364.5975620272</v>
      </c>
      <c r="H1172" s="5">
        <f t="shared" si="94"/>
        <v>1.1288195881015197E-4</v>
      </c>
    </row>
    <row r="1173" spans="1:8">
      <c r="A1173" s="3" t="s">
        <v>6735</v>
      </c>
      <c r="B1173" s="1">
        <f t="shared" si="90"/>
        <v>6</v>
      </c>
      <c r="C1173" s="1">
        <f t="shared" si="91"/>
        <v>94689</v>
      </c>
      <c r="D1173" s="1">
        <f t="shared" si="92"/>
        <v>1139237</v>
      </c>
      <c r="F1173" s="1">
        <f t="shared" si="93"/>
        <v>1139100.4502261498</v>
      </c>
      <c r="H1173" s="5">
        <f t="shared" si="94"/>
        <v>1.1986072595100528E-4</v>
      </c>
    </row>
    <row r="1174" spans="1:8">
      <c r="A1174" s="3" t="s">
        <v>6736</v>
      </c>
      <c r="B1174" s="1">
        <f t="shared" si="90"/>
        <v>6</v>
      </c>
      <c r="C1174" s="1">
        <f t="shared" si="91"/>
        <v>94669</v>
      </c>
      <c r="D1174" s="1">
        <f t="shared" si="92"/>
        <v>1140991</v>
      </c>
      <c r="F1174" s="1">
        <f t="shared" si="93"/>
        <v>1140836.5997883014</v>
      </c>
      <c r="H1174" s="5">
        <f t="shared" si="94"/>
        <v>1.3532114775542355E-4</v>
      </c>
    </row>
    <row r="1175" spans="1:8">
      <c r="A1175" s="3" t="s">
        <v>6737</v>
      </c>
      <c r="B1175" s="1">
        <f t="shared" si="90"/>
        <v>6</v>
      </c>
      <c r="C1175" s="1">
        <f t="shared" si="91"/>
        <v>94649</v>
      </c>
      <c r="D1175" s="1">
        <f t="shared" si="92"/>
        <v>1142735</v>
      </c>
      <c r="F1175" s="1">
        <f t="shared" si="93"/>
        <v>1142573.046362004</v>
      </c>
      <c r="H1175" s="5">
        <f t="shared" si="94"/>
        <v>1.4172458006098527E-4</v>
      </c>
    </row>
    <row r="1176" spans="1:8">
      <c r="A1176" s="3" t="s">
        <v>6738</v>
      </c>
      <c r="B1176" s="1">
        <f t="shared" si="90"/>
        <v>6</v>
      </c>
      <c r="C1176" s="1">
        <f t="shared" si="91"/>
        <v>94629</v>
      </c>
      <c r="D1176" s="1">
        <f t="shared" si="92"/>
        <v>1144479</v>
      </c>
      <c r="F1176" s="1">
        <f t="shared" si="93"/>
        <v>1144309.7900608394</v>
      </c>
      <c r="H1176" s="5">
        <f t="shared" si="94"/>
        <v>1.4784888072268436E-4</v>
      </c>
    </row>
    <row r="1177" spans="1:8">
      <c r="A1177" s="3" t="s">
        <v>6739</v>
      </c>
      <c r="B1177" s="1">
        <f t="shared" si="90"/>
        <v>6</v>
      </c>
      <c r="C1177" s="1">
        <f t="shared" si="91"/>
        <v>94609</v>
      </c>
      <c r="D1177" s="1">
        <f t="shared" si="92"/>
        <v>1146223</v>
      </c>
      <c r="F1177" s="1">
        <f t="shared" si="93"/>
        <v>1146046.8309984668</v>
      </c>
      <c r="H1177" s="5">
        <f t="shared" si="94"/>
        <v>1.5369522469291247E-4</v>
      </c>
    </row>
    <row r="1178" spans="1:8">
      <c r="A1178" s="3" t="s">
        <v>6740</v>
      </c>
      <c r="B1178" s="1">
        <f t="shared" si="90"/>
        <v>6</v>
      </c>
      <c r="C1178" s="1">
        <f t="shared" si="91"/>
        <v>94589</v>
      </c>
      <c r="D1178" s="1">
        <f t="shared" si="92"/>
        <v>1147976</v>
      </c>
      <c r="F1178" s="1">
        <f t="shared" si="93"/>
        <v>1147784.1692886099</v>
      </c>
      <c r="H1178" s="5">
        <f t="shared" si="94"/>
        <v>1.6710341626490852E-4</v>
      </c>
    </row>
    <row r="1179" spans="1:8">
      <c r="A1179" s="3" t="s">
        <v>6741</v>
      </c>
      <c r="B1179" s="1">
        <f t="shared" si="90"/>
        <v>6</v>
      </c>
      <c r="C1179" s="1">
        <f t="shared" si="91"/>
        <v>94569</v>
      </c>
      <c r="D1179" s="1">
        <f t="shared" si="92"/>
        <v>1149720</v>
      </c>
      <c r="F1179" s="1">
        <f t="shared" si="93"/>
        <v>1149521.8050450569</v>
      </c>
      <c r="H1179" s="5">
        <f t="shared" si="94"/>
        <v>1.7238541118110904E-4</v>
      </c>
    </row>
    <row r="1180" spans="1:8">
      <c r="A1180" s="3" t="s">
        <v>6742</v>
      </c>
      <c r="B1180" s="1">
        <f t="shared" si="90"/>
        <v>6</v>
      </c>
      <c r="C1180" s="1">
        <f t="shared" si="91"/>
        <v>94549</v>
      </c>
      <c r="D1180" s="1">
        <f t="shared" si="92"/>
        <v>1151464</v>
      </c>
      <c r="F1180" s="1">
        <f t="shared" si="93"/>
        <v>1151259.7383816647</v>
      </c>
      <c r="H1180" s="5">
        <f t="shared" si="94"/>
        <v>1.7739296958937983E-4</v>
      </c>
    </row>
    <row r="1181" spans="1:8">
      <c r="A1181" s="3" t="s">
        <v>6743</v>
      </c>
      <c r="B1181" s="1">
        <f t="shared" si="90"/>
        <v>6</v>
      </c>
      <c r="C1181" s="1">
        <f t="shared" si="91"/>
        <v>94529</v>
      </c>
      <c r="D1181" s="1">
        <f t="shared" si="92"/>
        <v>1153208</v>
      </c>
      <c r="F1181" s="1">
        <f t="shared" si="93"/>
        <v>1152997.9694123636</v>
      </c>
      <c r="H1181" s="5">
        <f t="shared" si="94"/>
        <v>1.8212723778919328E-4</v>
      </c>
    </row>
    <row r="1182" spans="1:8">
      <c r="A1182" s="3" t="s">
        <v>6744</v>
      </c>
      <c r="B1182" s="1">
        <f t="shared" si="90"/>
        <v>6</v>
      </c>
      <c r="C1182" s="1">
        <f t="shared" si="91"/>
        <v>94509</v>
      </c>
      <c r="D1182" s="1">
        <f t="shared" si="92"/>
        <v>1154952</v>
      </c>
      <c r="F1182" s="1">
        <f t="shared" si="93"/>
        <v>1154736.4982511478</v>
      </c>
      <c r="H1182" s="5">
        <f t="shared" si="94"/>
        <v>1.8658935510064396E-4</v>
      </c>
    </row>
    <row r="1183" spans="1:8">
      <c r="A1183" s="3" t="s">
        <v>6745</v>
      </c>
      <c r="B1183" s="1">
        <f t="shared" si="90"/>
        <v>6</v>
      </c>
      <c r="C1183" s="1">
        <f t="shared" si="91"/>
        <v>94489</v>
      </c>
      <c r="D1183" s="1">
        <f t="shared" si="92"/>
        <v>1156705</v>
      </c>
      <c r="F1183" s="1">
        <f t="shared" si="93"/>
        <v>1156475.3250120715</v>
      </c>
      <c r="H1183" s="5">
        <f t="shared" si="94"/>
        <v>1.9855969147576625E-4</v>
      </c>
    </row>
    <row r="1184" spans="1:8">
      <c r="A1184" s="3" t="s">
        <v>6746</v>
      </c>
      <c r="B1184" s="1">
        <f t="shared" si="90"/>
        <v>6</v>
      </c>
      <c r="C1184" s="1">
        <f t="shared" si="91"/>
        <v>94469</v>
      </c>
      <c r="D1184" s="1">
        <f t="shared" si="92"/>
        <v>1158449</v>
      </c>
      <c r="F1184" s="1">
        <f t="shared" si="93"/>
        <v>1158214.4498092716</v>
      </c>
      <c r="H1184" s="5">
        <f t="shared" si="94"/>
        <v>2.0246915550739878E-4</v>
      </c>
    </row>
    <row r="1185" spans="1:8">
      <c r="A1185" s="3" t="s">
        <v>6747</v>
      </c>
      <c r="B1185" s="1">
        <f t="shared" si="90"/>
        <v>6</v>
      </c>
      <c r="C1185" s="1">
        <f t="shared" si="91"/>
        <v>94449</v>
      </c>
      <c r="D1185" s="1">
        <f t="shared" si="92"/>
        <v>1160193</v>
      </c>
      <c r="F1185" s="1">
        <f t="shared" si="93"/>
        <v>1159953.8727569347</v>
      </c>
      <c r="H1185" s="5">
        <f t="shared" si="94"/>
        <v>2.0610988263614351E-4</v>
      </c>
    </row>
    <row r="1186" spans="1:8">
      <c r="A1186" s="3" t="s">
        <v>6748</v>
      </c>
      <c r="B1186" s="1">
        <f t="shared" si="90"/>
        <v>6</v>
      </c>
      <c r="C1186" s="1">
        <f t="shared" si="91"/>
        <v>94429</v>
      </c>
      <c r="D1186" s="1">
        <f t="shared" si="92"/>
        <v>1161937</v>
      </c>
      <c r="F1186" s="1">
        <f t="shared" si="93"/>
        <v>1161693.5939693407</v>
      </c>
      <c r="H1186" s="5">
        <f t="shared" si="94"/>
        <v>2.0948298458464703E-4</v>
      </c>
    </row>
    <row r="1187" spans="1:8">
      <c r="A1187" s="3" t="s">
        <v>6749</v>
      </c>
      <c r="B1187" s="1">
        <f t="shared" si="90"/>
        <v>6</v>
      </c>
      <c r="C1187" s="1">
        <f t="shared" si="91"/>
        <v>94409</v>
      </c>
      <c r="D1187" s="1">
        <f t="shared" si="92"/>
        <v>1163681</v>
      </c>
      <c r="F1187" s="1">
        <f t="shared" si="93"/>
        <v>1163433.6135608091</v>
      </c>
      <c r="H1187" s="5">
        <f t="shared" si="94"/>
        <v>2.1258956637682034E-4</v>
      </c>
    </row>
    <row r="1188" spans="1:8">
      <c r="A1188" s="3" t="s">
        <v>6750</v>
      </c>
      <c r="B1188" s="1">
        <f t="shared" si="90"/>
        <v>6</v>
      </c>
      <c r="C1188" s="1">
        <f t="shared" si="91"/>
        <v>94389</v>
      </c>
      <c r="D1188" s="1">
        <f t="shared" si="92"/>
        <v>1165435</v>
      </c>
      <c r="F1188" s="1">
        <f t="shared" si="93"/>
        <v>1165173.931645748</v>
      </c>
      <c r="H1188" s="5">
        <f t="shared" si="94"/>
        <v>2.2400936495988824E-4</v>
      </c>
    </row>
    <row r="1189" spans="1:8">
      <c r="A1189" s="3" t="s">
        <v>6751</v>
      </c>
      <c r="B1189" s="1">
        <f t="shared" si="90"/>
        <v>6</v>
      </c>
      <c r="C1189" s="1">
        <f t="shared" si="91"/>
        <v>94369</v>
      </c>
      <c r="D1189" s="1">
        <f t="shared" si="92"/>
        <v>1167179</v>
      </c>
      <c r="F1189" s="1">
        <f t="shared" si="93"/>
        <v>1166914.5483386237</v>
      </c>
      <c r="H1189" s="5">
        <f t="shared" si="94"/>
        <v>2.2657335453797796E-4</v>
      </c>
    </row>
    <row r="1190" spans="1:8">
      <c r="A1190" s="3" t="s">
        <v>6752</v>
      </c>
      <c r="B1190" s="1">
        <f t="shared" si="90"/>
        <v>6</v>
      </c>
      <c r="C1190" s="1">
        <f t="shared" si="91"/>
        <v>94349</v>
      </c>
      <c r="D1190" s="1">
        <f t="shared" si="92"/>
        <v>1168923</v>
      </c>
      <c r="F1190" s="1">
        <f t="shared" si="93"/>
        <v>1168655.4637539776</v>
      </c>
      <c r="H1190" s="5">
        <f t="shared" si="94"/>
        <v>2.2887413971873455E-4</v>
      </c>
    </row>
    <row r="1191" spans="1:8">
      <c r="A1191" s="3" t="s">
        <v>6753</v>
      </c>
      <c r="B1191" s="1">
        <f t="shared" si="90"/>
        <v>6</v>
      </c>
      <c r="C1191" s="1">
        <f t="shared" si="91"/>
        <v>94329</v>
      </c>
      <c r="D1191" s="1">
        <f t="shared" si="92"/>
        <v>1170667</v>
      </c>
      <c r="F1191" s="1">
        <f t="shared" si="93"/>
        <v>1170396.6780064094</v>
      </c>
      <c r="H1191" s="5">
        <f t="shared" si="94"/>
        <v>2.3091279893476573E-4</v>
      </c>
    </row>
    <row r="1192" spans="1:8">
      <c r="A1192" s="3" t="s">
        <v>6754</v>
      </c>
      <c r="B1192" s="1">
        <f t="shared" si="90"/>
        <v>6</v>
      </c>
      <c r="C1192" s="1">
        <f t="shared" si="91"/>
        <v>94309</v>
      </c>
      <c r="D1192" s="1">
        <f t="shared" si="92"/>
        <v>1172420</v>
      </c>
      <c r="F1192" s="1">
        <f t="shared" si="93"/>
        <v>1172138.191210598</v>
      </c>
      <c r="H1192" s="5">
        <f t="shared" si="94"/>
        <v>2.403650478514642E-4</v>
      </c>
    </row>
    <row r="1193" spans="1:8">
      <c r="A1193" s="3" t="s">
        <v>6755</v>
      </c>
      <c r="B1193" s="1">
        <f t="shared" si="90"/>
        <v>6</v>
      </c>
      <c r="C1193" s="1">
        <f t="shared" si="91"/>
        <v>94289</v>
      </c>
      <c r="D1193" s="1">
        <f t="shared" si="92"/>
        <v>1174164</v>
      </c>
      <c r="F1193" s="1">
        <f t="shared" si="93"/>
        <v>1173880.0034812859</v>
      </c>
      <c r="H1193" s="5">
        <f t="shared" si="94"/>
        <v>2.4187125368698123E-4</v>
      </c>
    </row>
    <row r="1194" spans="1:8">
      <c r="A1194" s="3" t="s">
        <v>6756</v>
      </c>
      <c r="B1194" s="1">
        <f t="shared" si="90"/>
        <v>6</v>
      </c>
      <c r="C1194" s="1">
        <f t="shared" si="91"/>
        <v>94269</v>
      </c>
      <c r="D1194" s="1">
        <f t="shared" si="92"/>
        <v>1175908</v>
      </c>
      <c r="F1194" s="1">
        <f t="shared" si="93"/>
        <v>1175622.1149332747</v>
      </c>
      <c r="H1194" s="5">
        <f t="shared" si="94"/>
        <v>2.4311856601478489E-4</v>
      </c>
    </row>
    <row r="1195" spans="1:8">
      <c r="A1195" s="3" t="s">
        <v>6757</v>
      </c>
      <c r="B1195" s="1">
        <f t="shared" si="90"/>
        <v>6</v>
      </c>
      <c r="C1195" s="1">
        <f t="shared" si="91"/>
        <v>94249</v>
      </c>
      <c r="D1195" s="1">
        <f t="shared" si="92"/>
        <v>1177652</v>
      </c>
      <c r="F1195" s="1">
        <f t="shared" si="93"/>
        <v>1177364.5256814545</v>
      </c>
      <c r="H1195" s="5">
        <f t="shared" si="94"/>
        <v>2.4410803747248298E-4</v>
      </c>
    </row>
    <row r="1196" spans="1:8">
      <c r="A1196" s="3" t="s">
        <v>6758</v>
      </c>
      <c r="B1196" s="1">
        <f t="shared" si="90"/>
        <v>6</v>
      </c>
      <c r="C1196" s="1">
        <f t="shared" si="91"/>
        <v>94229</v>
      </c>
      <c r="D1196" s="1">
        <f t="shared" si="92"/>
        <v>1179396</v>
      </c>
      <c r="F1196" s="1">
        <f t="shared" si="93"/>
        <v>1179107.2358407653</v>
      </c>
      <c r="H1196" s="5">
        <f t="shared" si="94"/>
        <v>2.4484071442900122E-4</v>
      </c>
    </row>
    <row r="1197" spans="1:8">
      <c r="A1197" s="3" t="s">
        <v>6759</v>
      </c>
      <c r="B1197" s="1">
        <f t="shared" si="90"/>
        <v>6</v>
      </c>
      <c r="C1197" s="1">
        <f t="shared" si="91"/>
        <v>94209</v>
      </c>
      <c r="D1197" s="1">
        <f t="shared" si="92"/>
        <v>1181150</v>
      </c>
      <c r="F1197" s="1">
        <f t="shared" si="93"/>
        <v>1180850.2455262297</v>
      </c>
      <c r="H1197" s="5">
        <f t="shared" si="94"/>
        <v>2.5378188525612336E-4</v>
      </c>
    </row>
    <row r="1198" spans="1:8">
      <c r="A1198" s="3" t="s">
        <v>6760</v>
      </c>
      <c r="B1198" s="1">
        <f t="shared" si="90"/>
        <v>6</v>
      </c>
      <c r="C1198" s="1">
        <f t="shared" si="91"/>
        <v>94189</v>
      </c>
      <c r="D1198" s="1">
        <f t="shared" si="92"/>
        <v>1182894</v>
      </c>
      <c r="F1198" s="1">
        <f t="shared" si="93"/>
        <v>1182593.5548529301</v>
      </c>
      <c r="H1198" s="5">
        <f t="shared" si="94"/>
        <v>2.5399160623848759E-4</v>
      </c>
    </row>
    <row r="1199" spans="1:8">
      <c r="A1199" s="3" t="s">
        <v>6761</v>
      </c>
      <c r="B1199" s="1">
        <f t="shared" si="90"/>
        <v>6</v>
      </c>
      <c r="C1199" s="1">
        <f t="shared" si="91"/>
        <v>94169</v>
      </c>
      <c r="D1199" s="1">
        <f t="shared" si="92"/>
        <v>1184638</v>
      </c>
      <c r="F1199" s="1">
        <f t="shared" si="93"/>
        <v>1184337.1639360124</v>
      </c>
      <c r="H1199" s="5">
        <f t="shared" si="94"/>
        <v>2.5394767345600551E-4</v>
      </c>
    </row>
    <row r="1200" spans="1:8">
      <c r="A1200" s="3" t="s">
        <v>6762</v>
      </c>
      <c r="B1200" s="1">
        <f t="shared" si="90"/>
        <v>6</v>
      </c>
      <c r="C1200" s="1">
        <f t="shared" si="91"/>
        <v>94149</v>
      </c>
      <c r="D1200" s="1">
        <f t="shared" si="92"/>
        <v>1186382</v>
      </c>
      <c r="F1200" s="1">
        <f t="shared" si="93"/>
        <v>1186081.0728907073</v>
      </c>
      <c r="H1200" s="5">
        <f t="shared" si="94"/>
        <v>2.536511084058156E-4</v>
      </c>
    </row>
    <row r="1201" spans="1:8">
      <c r="A1201" s="3" t="s">
        <v>6763</v>
      </c>
      <c r="B1201" s="1">
        <f t="shared" si="90"/>
        <v>6</v>
      </c>
      <c r="C1201" s="1">
        <f t="shared" si="91"/>
        <v>94129</v>
      </c>
      <c r="D1201" s="1">
        <f t="shared" si="92"/>
        <v>1188126</v>
      </c>
      <c r="F1201" s="1">
        <f t="shared" si="93"/>
        <v>1187825.2818323032</v>
      </c>
      <c r="H1201" s="5">
        <f t="shared" si="94"/>
        <v>2.5310292653880705E-4</v>
      </c>
    </row>
    <row r="1202" spans="1:8">
      <c r="A1202" s="3" t="s">
        <v>6764</v>
      </c>
      <c r="B1202" s="1">
        <f t="shared" si="90"/>
        <v>6</v>
      </c>
      <c r="C1202" s="1">
        <f t="shared" si="91"/>
        <v>94109</v>
      </c>
      <c r="D1202" s="1">
        <f t="shared" si="92"/>
        <v>1189879</v>
      </c>
      <c r="F1202" s="1">
        <f t="shared" si="93"/>
        <v>1189569.7908761625</v>
      </c>
      <c r="H1202" s="5">
        <f t="shared" si="94"/>
        <v>2.5986602321540994E-4</v>
      </c>
    </row>
    <row r="1203" spans="1:8">
      <c r="A1203" s="3" t="s">
        <v>6765</v>
      </c>
      <c r="B1203" s="1">
        <f t="shared" si="90"/>
        <v>6</v>
      </c>
      <c r="C1203" s="1">
        <f t="shared" si="91"/>
        <v>94089</v>
      </c>
      <c r="D1203" s="1">
        <f t="shared" si="92"/>
        <v>1191623</v>
      </c>
      <c r="F1203" s="1">
        <f t="shared" si="93"/>
        <v>1191314.6001377075</v>
      </c>
      <c r="H1203" s="5">
        <f t="shared" si="94"/>
        <v>2.5880657077989892E-4</v>
      </c>
    </row>
    <row r="1204" spans="1:8">
      <c r="A1204" s="3" t="s">
        <v>6766</v>
      </c>
      <c r="B1204" s="1">
        <f t="shared" si="90"/>
        <v>6</v>
      </c>
      <c r="C1204" s="1">
        <f t="shared" si="91"/>
        <v>94069</v>
      </c>
      <c r="D1204" s="1">
        <f t="shared" si="92"/>
        <v>1193367</v>
      </c>
      <c r="F1204" s="1">
        <f t="shared" si="93"/>
        <v>1193059.7097324433</v>
      </c>
      <c r="H1204" s="5">
        <f t="shared" si="94"/>
        <v>2.574985461778924E-4</v>
      </c>
    </row>
    <row r="1205" spans="1:8">
      <c r="A1205" s="3" t="s">
        <v>6767</v>
      </c>
      <c r="B1205" s="1">
        <f t="shared" si="90"/>
        <v>6</v>
      </c>
      <c r="C1205" s="1">
        <f t="shared" si="91"/>
        <v>94049</v>
      </c>
      <c r="D1205" s="1">
        <f t="shared" si="92"/>
        <v>1195111</v>
      </c>
      <c r="F1205" s="1">
        <f t="shared" si="93"/>
        <v>1194805.1197759251</v>
      </c>
      <c r="H1205" s="5">
        <f t="shared" si="94"/>
        <v>2.5594294092760883E-4</v>
      </c>
    </row>
    <row r="1206" spans="1:8">
      <c r="A1206" s="3" t="s">
        <v>6768</v>
      </c>
      <c r="B1206" s="1">
        <f t="shared" si="90"/>
        <v>6</v>
      </c>
      <c r="C1206" s="1">
        <f t="shared" si="91"/>
        <v>94029</v>
      </c>
      <c r="D1206" s="1">
        <f t="shared" si="92"/>
        <v>1196865</v>
      </c>
      <c r="F1206" s="1">
        <f t="shared" si="93"/>
        <v>1196550.8303838004</v>
      </c>
      <c r="H1206" s="5">
        <f t="shared" si="94"/>
        <v>2.6249377849595751E-4</v>
      </c>
    </row>
    <row r="1207" spans="1:8">
      <c r="A1207" s="3" t="s">
        <v>6769</v>
      </c>
      <c r="B1207" s="1">
        <f t="shared" si="90"/>
        <v>6</v>
      </c>
      <c r="C1207" s="1">
        <f t="shared" si="91"/>
        <v>94009</v>
      </c>
      <c r="D1207" s="1">
        <f t="shared" si="92"/>
        <v>1198609</v>
      </c>
      <c r="F1207" s="1">
        <f t="shared" si="93"/>
        <v>1198296.8416717723</v>
      </c>
      <c r="H1207" s="5">
        <f t="shared" si="94"/>
        <v>2.6043382640018458E-4</v>
      </c>
    </row>
    <row r="1208" spans="1:8">
      <c r="A1208" s="3" t="s">
        <v>6770</v>
      </c>
      <c r="B1208" s="1">
        <f t="shared" si="90"/>
        <v>6</v>
      </c>
      <c r="C1208" s="1">
        <f t="shared" si="91"/>
        <v>93989</v>
      </c>
      <c r="D1208" s="1">
        <f t="shared" si="92"/>
        <v>1200353</v>
      </c>
      <c r="F1208" s="1">
        <f t="shared" si="93"/>
        <v>1200043.1537556064</v>
      </c>
      <c r="H1208" s="5">
        <f t="shared" si="94"/>
        <v>2.5812927063423432E-4</v>
      </c>
    </row>
    <row r="1209" spans="1:8">
      <c r="A1209" s="3" t="s">
        <v>6771</v>
      </c>
      <c r="B1209" s="1">
        <f t="shared" si="90"/>
        <v>6</v>
      </c>
      <c r="C1209" s="1">
        <f t="shared" si="91"/>
        <v>93969</v>
      </c>
      <c r="D1209" s="1">
        <f t="shared" si="92"/>
        <v>1202097</v>
      </c>
      <c r="F1209" s="1">
        <f t="shared" si="93"/>
        <v>1201789.7667511532</v>
      </c>
      <c r="H1209" s="5">
        <f t="shared" si="94"/>
        <v>2.5558107943605073E-4</v>
      </c>
    </row>
    <row r="1210" spans="1:8">
      <c r="A1210" s="3" t="s">
        <v>6772</v>
      </c>
      <c r="B1210" s="1">
        <f t="shared" si="90"/>
        <v>6</v>
      </c>
      <c r="C1210" s="1">
        <f t="shared" si="91"/>
        <v>93949</v>
      </c>
      <c r="D1210" s="1">
        <f t="shared" si="92"/>
        <v>1203841</v>
      </c>
      <c r="F1210" s="1">
        <f t="shared" si="93"/>
        <v>1203536.6807743167</v>
      </c>
      <c r="H1210" s="5">
        <f t="shared" si="94"/>
        <v>2.5279021538836331E-4</v>
      </c>
    </row>
    <row r="1211" spans="1:8">
      <c r="A1211" s="3" t="s">
        <v>6773</v>
      </c>
      <c r="B1211" s="1">
        <f t="shared" si="90"/>
        <v>6</v>
      </c>
      <c r="C1211" s="1">
        <f t="shared" si="91"/>
        <v>93929</v>
      </c>
      <c r="D1211" s="1">
        <f t="shared" si="92"/>
        <v>1205594</v>
      </c>
      <c r="F1211" s="1">
        <f t="shared" si="93"/>
        <v>1205283.8959410943</v>
      </c>
      <c r="H1211" s="5">
        <f t="shared" si="94"/>
        <v>2.5722097066320623E-4</v>
      </c>
    </row>
    <row r="1212" spans="1:8">
      <c r="A1212" s="3" t="s">
        <v>6774</v>
      </c>
      <c r="B1212" s="1">
        <f t="shared" si="90"/>
        <v>6</v>
      </c>
      <c r="C1212" s="1">
        <f t="shared" si="91"/>
        <v>93909</v>
      </c>
      <c r="D1212" s="1">
        <f t="shared" si="92"/>
        <v>1207338</v>
      </c>
      <c r="F1212" s="1">
        <f t="shared" si="93"/>
        <v>1207031.4123675183</v>
      </c>
      <c r="H1212" s="5">
        <f t="shared" si="94"/>
        <v>2.5393686977607534E-4</v>
      </c>
    </row>
    <row r="1213" spans="1:8">
      <c r="A1213" s="3" t="s">
        <v>6775</v>
      </c>
      <c r="B1213" s="1">
        <f t="shared" si="90"/>
        <v>6</v>
      </c>
      <c r="C1213" s="1">
        <f t="shared" si="91"/>
        <v>93889</v>
      </c>
      <c r="D1213" s="1">
        <f t="shared" si="92"/>
        <v>1209082</v>
      </c>
      <c r="F1213" s="1">
        <f t="shared" si="93"/>
        <v>1208779.230169724</v>
      </c>
      <c r="H1213" s="5">
        <f t="shared" si="94"/>
        <v>2.5041298297057228E-4</v>
      </c>
    </row>
    <row r="1214" spans="1:8">
      <c r="A1214" s="3" t="s">
        <v>6776</v>
      </c>
      <c r="B1214" s="1">
        <f t="shared" si="90"/>
        <v>6</v>
      </c>
      <c r="C1214" s="1">
        <f t="shared" si="91"/>
        <v>93869</v>
      </c>
      <c r="D1214" s="1">
        <f t="shared" si="92"/>
        <v>1210826</v>
      </c>
      <c r="F1214" s="1">
        <f t="shared" si="93"/>
        <v>1210527.3494638915</v>
      </c>
      <c r="H1214" s="5">
        <f t="shared" si="94"/>
        <v>2.4665025041461711E-4</v>
      </c>
    </row>
    <row r="1215" spans="1:8">
      <c r="A1215" s="3" t="s">
        <v>6777</v>
      </c>
      <c r="B1215" s="1">
        <f t="shared" si="90"/>
        <v>6</v>
      </c>
      <c r="C1215" s="1">
        <f t="shared" si="91"/>
        <v>93849</v>
      </c>
      <c r="D1215" s="1">
        <f t="shared" si="92"/>
        <v>1212570</v>
      </c>
      <c r="F1215" s="1">
        <f t="shared" si="93"/>
        <v>1212275.7703662885</v>
      </c>
      <c r="H1215" s="5">
        <f t="shared" si="94"/>
        <v>2.4264960679508093E-4</v>
      </c>
    </row>
    <row r="1216" spans="1:8">
      <c r="A1216" s="3" t="s">
        <v>6778</v>
      </c>
      <c r="B1216" s="1">
        <f t="shared" si="90"/>
        <v>6</v>
      </c>
      <c r="C1216" s="1">
        <f t="shared" si="91"/>
        <v>93829</v>
      </c>
      <c r="D1216" s="1">
        <f t="shared" si="92"/>
        <v>1214324</v>
      </c>
      <c r="F1216" s="1">
        <f t="shared" si="93"/>
        <v>1214024.4929932379</v>
      </c>
      <c r="H1216" s="5">
        <f t="shared" si="94"/>
        <v>2.4664505252476571E-4</v>
      </c>
    </row>
    <row r="1217" spans="1:8">
      <c r="A1217" s="3" t="s">
        <v>6779</v>
      </c>
      <c r="B1217" s="1">
        <f t="shared" si="90"/>
        <v>6</v>
      </c>
      <c r="C1217" s="1">
        <f t="shared" si="91"/>
        <v>93809</v>
      </c>
      <c r="D1217" s="1">
        <f t="shared" si="92"/>
        <v>1216068</v>
      </c>
      <c r="F1217" s="1">
        <f t="shared" si="93"/>
        <v>1215773.5174611458</v>
      </c>
      <c r="H1217" s="5">
        <f t="shared" si="94"/>
        <v>2.4215959868546631E-4</v>
      </c>
    </row>
    <row r="1218" spans="1:8">
      <c r="A1218" s="3" t="s">
        <v>6780</v>
      </c>
      <c r="B1218" s="1">
        <f t="shared" si="90"/>
        <v>6</v>
      </c>
      <c r="C1218" s="1">
        <f t="shared" si="91"/>
        <v>93789</v>
      </c>
      <c r="D1218" s="1">
        <f t="shared" si="92"/>
        <v>1217812</v>
      </c>
      <c r="F1218" s="1">
        <f t="shared" si="93"/>
        <v>1217522.8438864723</v>
      </c>
      <c r="H1218" s="5">
        <f t="shared" si="94"/>
        <v>2.3743904110627519E-4</v>
      </c>
    </row>
    <row r="1219" spans="1:8">
      <c r="A1219" s="3" t="s">
        <v>6781</v>
      </c>
      <c r="B1219" s="1">
        <f t="shared" si="90"/>
        <v>6</v>
      </c>
      <c r="C1219" s="1">
        <f t="shared" si="91"/>
        <v>93769</v>
      </c>
      <c r="D1219" s="1">
        <f t="shared" si="92"/>
        <v>1219556</v>
      </c>
      <c r="F1219" s="1">
        <f t="shared" si="93"/>
        <v>1219272.4723857564</v>
      </c>
      <c r="H1219" s="5">
        <f t="shared" si="94"/>
        <v>2.324842928439214E-4</v>
      </c>
    </row>
    <row r="1220" spans="1:8">
      <c r="A1220" s="3" t="s">
        <v>6782</v>
      </c>
      <c r="B1220" s="1">
        <f t="shared" ref="B1220:B1283" si="95">IF(ISERROR(SEARCH(" ",A1220)), 0, SEARCH(" ",A1220))</f>
        <v>6</v>
      </c>
      <c r="C1220" s="1">
        <f t="shared" ref="C1220:C1283" si="96">IF(0=B1220,-1,LEFT(A1220,B1220-1)+0)</f>
        <v>93749</v>
      </c>
      <c r="D1220" s="1">
        <f t="shared" ref="D1220:D1283" si="97">IF(B1220=0,-1,RIGHT(A1220,LEN(A1220)-B1220)+0)</f>
        <v>1221309</v>
      </c>
      <c r="F1220" s="1">
        <f t="shared" ref="F1220:F1283" si="98">IF(C1220&lt;0,443300000,44330*(1-POWER(C1220/$A$1,1/5.255))*1000)</f>
        <v>1221022.403075611</v>
      </c>
      <c r="H1220" s="5">
        <f t="shared" ref="H1220:H1283" si="99">IF(D1220&gt;0,ABS((F1220-D1220)/D1220),0)</f>
        <v>2.3466372915373096E-4</v>
      </c>
    </row>
    <row r="1221" spans="1:8">
      <c r="A1221" s="3" t="s">
        <v>6783</v>
      </c>
      <c r="B1221" s="1">
        <f t="shared" si="95"/>
        <v>6</v>
      </c>
      <c r="C1221" s="1">
        <f t="shared" si="96"/>
        <v>93729</v>
      </c>
      <c r="D1221" s="1">
        <f t="shared" si="97"/>
        <v>1223053</v>
      </c>
      <c r="F1221" s="1">
        <f t="shared" si="98"/>
        <v>1222772.6360727178</v>
      </c>
      <c r="H1221" s="5">
        <f t="shared" si="99"/>
        <v>2.2923285195503395E-4</v>
      </c>
    </row>
    <row r="1222" spans="1:8">
      <c r="A1222" s="3" t="s">
        <v>6784</v>
      </c>
      <c r="B1222" s="1">
        <f t="shared" si="95"/>
        <v>6</v>
      </c>
      <c r="C1222" s="1">
        <f t="shared" si="96"/>
        <v>93709</v>
      </c>
      <c r="D1222" s="1">
        <f t="shared" si="97"/>
        <v>1224797</v>
      </c>
      <c r="F1222" s="1">
        <f t="shared" si="98"/>
        <v>1224523.1714938129</v>
      </c>
      <c r="H1222" s="5">
        <f t="shared" si="99"/>
        <v>2.2357052326799475E-4</v>
      </c>
    </row>
    <row r="1223" spans="1:8">
      <c r="A1223" s="3" t="s">
        <v>6785</v>
      </c>
      <c r="B1223" s="1">
        <f t="shared" si="95"/>
        <v>6</v>
      </c>
      <c r="C1223" s="1">
        <f t="shared" si="96"/>
        <v>93689</v>
      </c>
      <c r="D1223" s="1">
        <f t="shared" si="97"/>
        <v>1226541</v>
      </c>
      <c r="F1223" s="1">
        <f t="shared" si="98"/>
        <v>1226274.0094557256</v>
      </c>
      <c r="H1223" s="5">
        <f t="shared" si="99"/>
        <v>2.1767763513363953E-4</v>
      </c>
    </row>
    <row r="1224" spans="1:8">
      <c r="A1224" s="3" t="s">
        <v>6786</v>
      </c>
      <c r="B1224" s="1">
        <f t="shared" si="95"/>
        <v>6</v>
      </c>
      <c r="C1224" s="1">
        <f t="shared" si="96"/>
        <v>93669</v>
      </c>
      <c r="D1224" s="1">
        <f t="shared" si="97"/>
        <v>1228285</v>
      </c>
      <c r="F1224" s="1">
        <f t="shared" si="98"/>
        <v>1228025.150075339</v>
      </c>
      <c r="H1224" s="5">
        <f t="shared" si="99"/>
        <v>2.1155507448270255E-4</v>
      </c>
    </row>
    <row r="1225" spans="1:8">
      <c r="A1225" s="3" t="s">
        <v>6787</v>
      </c>
      <c r="B1225" s="1">
        <f t="shared" si="95"/>
        <v>6</v>
      </c>
      <c r="C1225" s="1">
        <f t="shared" si="96"/>
        <v>93649</v>
      </c>
      <c r="D1225" s="1">
        <f t="shared" si="97"/>
        <v>1230038</v>
      </c>
      <c r="F1225" s="1">
        <f t="shared" si="98"/>
        <v>1229776.5934696109</v>
      </c>
      <c r="H1225" s="5">
        <f t="shared" si="99"/>
        <v>2.1251906883291134E-4</v>
      </c>
    </row>
    <row r="1226" spans="1:8">
      <c r="A1226" s="3" t="s">
        <v>6788</v>
      </c>
      <c r="B1226" s="1">
        <f t="shared" si="95"/>
        <v>6</v>
      </c>
      <c r="C1226" s="1">
        <f t="shared" si="96"/>
        <v>93629</v>
      </c>
      <c r="D1226" s="1">
        <f t="shared" si="97"/>
        <v>1231782</v>
      </c>
      <c r="F1226" s="1">
        <f t="shared" si="98"/>
        <v>1231528.3397555724</v>
      </c>
      <c r="H1226" s="5">
        <f t="shared" si="99"/>
        <v>2.0592949436476696E-4</v>
      </c>
    </row>
    <row r="1227" spans="1:8">
      <c r="A1227" s="3" t="s">
        <v>6789</v>
      </c>
      <c r="B1227" s="1">
        <f t="shared" si="95"/>
        <v>6</v>
      </c>
      <c r="C1227" s="1">
        <f t="shared" si="96"/>
        <v>93609</v>
      </c>
      <c r="D1227" s="1">
        <f t="shared" si="97"/>
        <v>1233526</v>
      </c>
      <c r="F1227" s="1">
        <f t="shared" si="98"/>
        <v>1233280.3890503235</v>
      </c>
      <c r="H1227" s="5">
        <f t="shared" si="99"/>
        <v>1.9911290858602403E-4</v>
      </c>
    </row>
    <row r="1228" spans="1:8">
      <c r="A1228" s="3" t="s">
        <v>6790</v>
      </c>
      <c r="B1228" s="1">
        <f t="shared" si="95"/>
        <v>6</v>
      </c>
      <c r="C1228" s="1">
        <f t="shared" si="96"/>
        <v>93589</v>
      </c>
      <c r="D1228" s="1">
        <f t="shared" si="97"/>
        <v>1235270</v>
      </c>
      <c r="F1228" s="1">
        <f t="shared" si="98"/>
        <v>1235032.7414710282</v>
      </c>
      <c r="H1228" s="5">
        <f t="shared" si="99"/>
        <v>1.9207017815684973E-4</v>
      </c>
    </row>
    <row r="1229" spans="1:8">
      <c r="A1229" s="3" t="s">
        <v>6791</v>
      </c>
      <c r="B1229" s="1">
        <f t="shared" si="95"/>
        <v>6</v>
      </c>
      <c r="C1229" s="1">
        <f t="shared" si="96"/>
        <v>93569</v>
      </c>
      <c r="D1229" s="1">
        <f t="shared" si="97"/>
        <v>1237014</v>
      </c>
      <c r="F1229" s="1">
        <f t="shared" si="98"/>
        <v>1236785.3971349297</v>
      </c>
      <c r="H1229" s="5">
        <f t="shared" si="99"/>
        <v>1.8480216478579663E-4</v>
      </c>
    </row>
    <row r="1230" spans="1:8">
      <c r="A1230" s="3" t="s">
        <v>6792</v>
      </c>
      <c r="B1230" s="1">
        <f t="shared" si="95"/>
        <v>6</v>
      </c>
      <c r="C1230" s="1">
        <f t="shared" si="96"/>
        <v>93549</v>
      </c>
      <c r="D1230" s="1">
        <f t="shared" si="97"/>
        <v>1238768</v>
      </c>
      <c r="F1230" s="1">
        <f t="shared" si="98"/>
        <v>1238538.3561593338</v>
      </c>
      <c r="H1230" s="5">
        <f t="shared" si="99"/>
        <v>1.8538083052368307E-4</v>
      </c>
    </row>
    <row r="1231" spans="1:8">
      <c r="A1231" s="3" t="s">
        <v>6793</v>
      </c>
      <c r="B1231" s="1">
        <f t="shared" si="95"/>
        <v>6</v>
      </c>
      <c r="C1231" s="1">
        <f t="shared" si="96"/>
        <v>93529</v>
      </c>
      <c r="D1231" s="1">
        <f t="shared" si="97"/>
        <v>1240512</v>
      </c>
      <c r="F1231" s="1">
        <f t="shared" si="98"/>
        <v>1240291.6186616274</v>
      </c>
      <c r="H1231" s="5">
        <f t="shared" si="99"/>
        <v>1.7765353206788305E-4</v>
      </c>
    </row>
    <row r="1232" spans="1:8">
      <c r="A1232" s="3" t="s">
        <v>6794</v>
      </c>
      <c r="B1232" s="1">
        <f t="shared" si="95"/>
        <v>6</v>
      </c>
      <c r="C1232" s="1">
        <f t="shared" si="96"/>
        <v>93509</v>
      </c>
      <c r="D1232" s="1">
        <f t="shared" si="97"/>
        <v>1242256</v>
      </c>
      <c r="F1232" s="1">
        <f t="shared" si="98"/>
        <v>1242045.1847592588</v>
      </c>
      <c r="H1232" s="5">
        <f t="shared" si="99"/>
        <v>1.6970353996377698E-4</v>
      </c>
    </row>
    <row r="1233" spans="1:8">
      <c r="A1233" s="3" t="s">
        <v>6795</v>
      </c>
      <c r="B1233" s="1">
        <f t="shared" si="95"/>
        <v>6</v>
      </c>
      <c r="C1233" s="1">
        <f t="shared" si="96"/>
        <v>93489</v>
      </c>
      <c r="D1233" s="1">
        <f t="shared" si="97"/>
        <v>1244000</v>
      </c>
      <c r="F1233" s="1">
        <f t="shared" si="98"/>
        <v>1243799.0545697471</v>
      </c>
      <c r="H1233" s="5">
        <f t="shared" si="99"/>
        <v>1.6153169634480216E-4</v>
      </c>
    </row>
    <row r="1234" spans="1:8">
      <c r="A1234" s="3" t="s">
        <v>6796</v>
      </c>
      <c r="B1234" s="1">
        <f t="shared" si="95"/>
        <v>6</v>
      </c>
      <c r="C1234" s="1">
        <f t="shared" si="96"/>
        <v>93469</v>
      </c>
      <c r="D1234" s="1">
        <f t="shared" si="97"/>
        <v>1245744</v>
      </c>
      <c r="F1234" s="1">
        <f t="shared" si="98"/>
        <v>1245553.2282106841</v>
      </c>
      <c r="H1234" s="5">
        <f t="shared" si="99"/>
        <v>1.5313883857024808E-4</v>
      </c>
    </row>
    <row r="1235" spans="1:8">
      <c r="A1235" s="3" t="s">
        <v>6797</v>
      </c>
      <c r="B1235" s="1">
        <f t="shared" si="95"/>
        <v>6</v>
      </c>
      <c r="C1235" s="1">
        <f t="shared" si="96"/>
        <v>93449</v>
      </c>
      <c r="D1235" s="1">
        <f t="shared" si="97"/>
        <v>1247497</v>
      </c>
      <c r="F1235" s="1">
        <f t="shared" si="98"/>
        <v>1247307.7057997317</v>
      </c>
      <c r="H1235" s="5">
        <f t="shared" si="99"/>
        <v>1.5173920279434839E-4</v>
      </c>
    </row>
    <row r="1236" spans="1:8">
      <c r="A1236" s="3" t="s">
        <v>6798</v>
      </c>
      <c r="B1236" s="1">
        <f t="shared" si="95"/>
        <v>6</v>
      </c>
      <c r="C1236" s="1">
        <f t="shared" si="96"/>
        <v>93429</v>
      </c>
      <c r="D1236" s="1">
        <f t="shared" si="97"/>
        <v>1249241</v>
      </c>
      <c r="F1236" s="1">
        <f t="shared" si="98"/>
        <v>1249062.4874546286</v>
      </c>
      <c r="H1236" s="5">
        <f t="shared" si="99"/>
        <v>1.4289680323606744E-4</v>
      </c>
    </row>
    <row r="1237" spans="1:8">
      <c r="A1237" s="3" t="s">
        <v>6799</v>
      </c>
      <c r="B1237" s="1">
        <f t="shared" si="95"/>
        <v>6</v>
      </c>
      <c r="C1237" s="1">
        <f t="shared" si="96"/>
        <v>93409</v>
      </c>
      <c r="D1237" s="1">
        <f t="shared" si="97"/>
        <v>1250985</v>
      </c>
      <c r="F1237" s="1">
        <f t="shared" si="98"/>
        <v>1250817.5732931797</v>
      </c>
      <c r="H1237" s="5">
        <f t="shared" si="99"/>
        <v>1.3383590276482991E-4</v>
      </c>
    </row>
    <row r="1238" spans="1:8">
      <c r="A1238" s="3" t="s">
        <v>6800</v>
      </c>
      <c r="B1238" s="1">
        <f t="shared" si="95"/>
        <v>6</v>
      </c>
      <c r="C1238" s="1">
        <f t="shared" si="96"/>
        <v>93389</v>
      </c>
      <c r="D1238" s="1">
        <f t="shared" si="97"/>
        <v>1252729</v>
      </c>
      <c r="F1238" s="1">
        <f t="shared" si="98"/>
        <v>1252572.9634332524</v>
      </c>
      <c r="H1238" s="5">
        <f t="shared" si="99"/>
        <v>1.2455731985735568E-4</v>
      </c>
    </row>
    <row r="1239" spans="1:8">
      <c r="A1239" s="3" t="s">
        <v>6801</v>
      </c>
      <c r="B1239" s="1">
        <f t="shared" si="95"/>
        <v>6</v>
      </c>
      <c r="C1239" s="1">
        <f t="shared" si="96"/>
        <v>93369</v>
      </c>
      <c r="D1239" s="1">
        <f t="shared" si="97"/>
        <v>1254483</v>
      </c>
      <c r="F1239" s="1">
        <f t="shared" si="98"/>
        <v>1254328.6579927984</v>
      </c>
      <c r="H1239" s="5">
        <f t="shared" si="99"/>
        <v>1.2303236249644724E-4</v>
      </c>
    </row>
    <row r="1240" spans="1:8">
      <c r="A1240" s="3" t="s">
        <v>6802</v>
      </c>
      <c r="B1240" s="1">
        <f t="shared" si="95"/>
        <v>6</v>
      </c>
      <c r="C1240" s="1">
        <f t="shared" si="96"/>
        <v>93349</v>
      </c>
      <c r="D1240" s="1">
        <f t="shared" si="97"/>
        <v>1256227</v>
      </c>
      <c r="F1240" s="1">
        <f t="shared" si="98"/>
        <v>1256084.6570898378</v>
      </c>
      <c r="H1240" s="5">
        <f t="shared" si="99"/>
        <v>1.1330986371266754E-4</v>
      </c>
    </row>
    <row r="1241" spans="1:8">
      <c r="A1241" s="3" t="s">
        <v>6803</v>
      </c>
      <c r="B1241" s="1">
        <f t="shared" si="95"/>
        <v>6</v>
      </c>
      <c r="C1241" s="1">
        <f t="shared" si="96"/>
        <v>93329</v>
      </c>
      <c r="D1241" s="1">
        <f t="shared" si="97"/>
        <v>1257971</v>
      </c>
      <c r="F1241" s="1">
        <f t="shared" si="98"/>
        <v>1257840.9608424501</v>
      </c>
      <c r="H1241" s="5">
        <f t="shared" si="99"/>
        <v>1.0337214256119627E-4</v>
      </c>
    </row>
    <row r="1242" spans="1:8">
      <c r="A1242" s="3" t="s">
        <v>6804</v>
      </c>
      <c r="B1242" s="1">
        <f t="shared" si="95"/>
        <v>6</v>
      </c>
      <c r="C1242" s="1">
        <f t="shared" si="96"/>
        <v>93309</v>
      </c>
      <c r="D1242" s="1">
        <f t="shared" si="97"/>
        <v>1259715</v>
      </c>
      <c r="F1242" s="1">
        <f t="shared" si="98"/>
        <v>1259597.5693688039</v>
      </c>
      <c r="H1242" s="5">
        <f t="shared" si="99"/>
        <v>9.3219999123711584E-5</v>
      </c>
    </row>
    <row r="1243" spans="1:8">
      <c r="A1243" s="3" t="s">
        <v>6805</v>
      </c>
      <c r="B1243" s="1">
        <f t="shared" si="95"/>
        <v>6</v>
      </c>
      <c r="C1243" s="1">
        <f t="shared" si="96"/>
        <v>93289</v>
      </c>
      <c r="D1243" s="1">
        <f t="shared" si="97"/>
        <v>1261459</v>
      </c>
      <c r="F1243" s="1">
        <f t="shared" si="98"/>
        <v>1261354.4827871209</v>
      </c>
      <c r="H1243" s="5">
        <f t="shared" si="99"/>
        <v>8.2854229015089285E-5</v>
      </c>
    </row>
    <row r="1244" spans="1:8">
      <c r="A1244" s="3" t="s">
        <v>6806</v>
      </c>
      <c r="B1244" s="1">
        <f t="shared" si="95"/>
        <v>6</v>
      </c>
      <c r="C1244" s="1">
        <f t="shared" si="96"/>
        <v>93269</v>
      </c>
      <c r="D1244" s="1">
        <f t="shared" si="97"/>
        <v>1263212</v>
      </c>
      <c r="F1244" s="1">
        <f t="shared" si="98"/>
        <v>1263111.701215707</v>
      </c>
      <c r="H1244" s="5">
        <f t="shared" si="99"/>
        <v>7.9399803273719313E-5</v>
      </c>
    </row>
    <row r="1245" spans="1:8">
      <c r="A1245" s="3" t="s">
        <v>6807</v>
      </c>
      <c r="B1245" s="1">
        <f t="shared" si="95"/>
        <v>6</v>
      </c>
      <c r="C1245" s="1">
        <f t="shared" si="96"/>
        <v>93249</v>
      </c>
      <c r="D1245" s="1">
        <f t="shared" si="97"/>
        <v>1264956</v>
      </c>
      <c r="F1245" s="1">
        <f t="shared" si="98"/>
        <v>1264869.2247729371</v>
      </c>
      <c r="H1245" s="5">
        <f t="shared" si="99"/>
        <v>6.8599403507212749E-5</v>
      </c>
    </row>
    <row r="1246" spans="1:8">
      <c r="A1246" s="3" t="s">
        <v>6808</v>
      </c>
      <c r="B1246" s="1">
        <f t="shared" si="95"/>
        <v>6</v>
      </c>
      <c r="C1246" s="1">
        <f t="shared" si="96"/>
        <v>93229</v>
      </c>
      <c r="D1246" s="1">
        <f t="shared" si="97"/>
        <v>1266700</v>
      </c>
      <c r="F1246" s="1">
        <f t="shared" si="98"/>
        <v>1266627.0535772548</v>
      </c>
      <c r="H1246" s="5">
        <f t="shared" si="99"/>
        <v>5.7587765647146801E-5</v>
      </c>
    </row>
    <row r="1247" spans="1:8">
      <c r="A1247" s="3" t="s">
        <v>6809</v>
      </c>
      <c r="B1247" s="1">
        <f t="shared" si="95"/>
        <v>6</v>
      </c>
      <c r="C1247" s="1">
        <f t="shared" si="96"/>
        <v>93209</v>
      </c>
      <c r="D1247" s="1">
        <f t="shared" si="97"/>
        <v>1268444</v>
      </c>
      <c r="F1247" s="1">
        <f t="shared" si="98"/>
        <v>1268385.187747173</v>
      </c>
      <c r="H1247" s="5">
        <f t="shared" si="99"/>
        <v>4.6365667563557161E-5</v>
      </c>
    </row>
    <row r="1248" spans="1:8">
      <c r="A1248" s="3" t="s">
        <v>6810</v>
      </c>
      <c r="B1248" s="1">
        <f t="shared" si="95"/>
        <v>6</v>
      </c>
      <c r="C1248" s="1">
        <f t="shared" si="96"/>
        <v>93189</v>
      </c>
      <c r="D1248" s="1">
        <f t="shared" si="97"/>
        <v>1270188</v>
      </c>
      <c r="F1248" s="1">
        <f t="shared" si="98"/>
        <v>1270143.6274012825</v>
      </c>
      <c r="H1248" s="5">
        <f t="shared" si="99"/>
        <v>3.4933882793298964E-5</v>
      </c>
    </row>
    <row r="1249" spans="1:8">
      <c r="A1249" s="3" t="s">
        <v>6811</v>
      </c>
      <c r="B1249" s="1">
        <f t="shared" si="95"/>
        <v>6</v>
      </c>
      <c r="C1249" s="1">
        <f t="shared" si="96"/>
        <v>93169</v>
      </c>
      <c r="D1249" s="1">
        <f t="shared" si="97"/>
        <v>1271942</v>
      </c>
      <c r="F1249" s="1">
        <f t="shared" si="98"/>
        <v>1271902.3726582387</v>
      </c>
      <c r="H1249" s="5">
        <f t="shared" si="99"/>
        <v>3.1154991156242794E-5</v>
      </c>
    </row>
    <row r="1250" spans="1:8">
      <c r="A1250" s="3" t="s">
        <v>6812</v>
      </c>
      <c r="B1250" s="1">
        <f t="shared" si="95"/>
        <v>6</v>
      </c>
      <c r="C1250" s="1">
        <f t="shared" si="96"/>
        <v>93149</v>
      </c>
      <c r="D1250" s="1">
        <f t="shared" si="97"/>
        <v>1273686</v>
      </c>
      <c r="F1250" s="1">
        <f t="shared" si="98"/>
        <v>1273661.4236367764</v>
      </c>
      <c r="H1250" s="5">
        <f t="shared" si="99"/>
        <v>1.9295464677797242E-5</v>
      </c>
    </row>
    <row r="1251" spans="1:8">
      <c r="A1251" s="3" t="s">
        <v>6813</v>
      </c>
      <c r="B1251" s="1">
        <f t="shared" si="95"/>
        <v>6</v>
      </c>
      <c r="C1251" s="1">
        <f t="shared" si="96"/>
        <v>93129</v>
      </c>
      <c r="D1251" s="1">
        <f t="shared" si="97"/>
        <v>1275430</v>
      </c>
      <c r="F1251" s="1">
        <f t="shared" si="98"/>
        <v>1275420.7804556878</v>
      </c>
      <c r="H1251" s="5">
        <f t="shared" si="99"/>
        <v>7.2285772737180431E-6</v>
      </c>
    </row>
    <row r="1252" spans="1:8">
      <c r="A1252" s="3" t="s">
        <v>6814</v>
      </c>
      <c r="B1252" s="1">
        <f t="shared" si="95"/>
        <v>6</v>
      </c>
      <c r="C1252" s="1">
        <f t="shared" si="96"/>
        <v>93109</v>
      </c>
      <c r="D1252" s="1">
        <f t="shared" si="97"/>
        <v>1277190</v>
      </c>
      <c r="F1252" s="1">
        <f t="shared" si="98"/>
        <v>1277180.4432338597</v>
      </c>
      <c r="H1252" s="5">
        <f t="shared" si="99"/>
        <v>7.4826503028325494E-6</v>
      </c>
    </row>
    <row r="1253" spans="1:8">
      <c r="A1253" s="3" t="s">
        <v>6815</v>
      </c>
      <c r="B1253" s="1">
        <f t="shared" si="95"/>
        <v>6</v>
      </c>
      <c r="C1253" s="1">
        <f t="shared" si="96"/>
        <v>93089</v>
      </c>
      <c r="D1253" s="1">
        <f t="shared" si="97"/>
        <v>1278971</v>
      </c>
      <c r="F1253" s="1">
        <f t="shared" si="98"/>
        <v>1278940.4120902279</v>
      </c>
      <c r="H1253" s="5">
        <f t="shared" si="99"/>
        <v>2.3916030756022467E-5</v>
      </c>
    </row>
    <row r="1254" spans="1:8">
      <c r="A1254" s="3" t="s">
        <v>6816</v>
      </c>
      <c r="B1254" s="1">
        <f t="shared" si="95"/>
        <v>6</v>
      </c>
      <c r="C1254" s="1">
        <f t="shared" si="96"/>
        <v>93069</v>
      </c>
      <c r="D1254" s="1">
        <f t="shared" si="97"/>
        <v>1280743</v>
      </c>
      <c r="F1254" s="1">
        <f t="shared" si="98"/>
        <v>1280700.6871438175</v>
      </c>
      <c r="H1254" s="5">
        <f t="shared" si="99"/>
        <v>3.3037741516023133E-5</v>
      </c>
    </row>
    <row r="1255" spans="1:8">
      <c r="A1255" s="3" t="s">
        <v>6817</v>
      </c>
      <c r="B1255" s="1">
        <f t="shared" si="95"/>
        <v>6</v>
      </c>
      <c r="C1255" s="1">
        <f t="shared" si="96"/>
        <v>93049</v>
      </c>
      <c r="D1255" s="1">
        <f t="shared" si="97"/>
        <v>1282515</v>
      </c>
      <c r="F1255" s="1">
        <f t="shared" si="98"/>
        <v>1282461.2685137063</v>
      </c>
      <c r="H1255" s="5">
        <f t="shared" si="99"/>
        <v>4.1895405740845203E-5</v>
      </c>
    </row>
    <row r="1256" spans="1:8">
      <c r="A1256" s="3" t="s">
        <v>6818</v>
      </c>
      <c r="B1256" s="1">
        <f t="shared" si="95"/>
        <v>6</v>
      </c>
      <c r="C1256" s="1">
        <f t="shared" si="96"/>
        <v>93029</v>
      </c>
      <c r="D1256" s="1">
        <f t="shared" si="97"/>
        <v>1284287</v>
      </c>
      <c r="F1256" s="1">
        <f t="shared" si="98"/>
        <v>1284222.1563190664</v>
      </c>
      <c r="H1256" s="5">
        <f t="shared" si="99"/>
        <v>5.0490023595647645E-5</v>
      </c>
    </row>
    <row r="1257" spans="1:8">
      <c r="A1257" s="3" t="s">
        <v>6819</v>
      </c>
      <c r="B1257" s="1">
        <f t="shared" si="95"/>
        <v>6</v>
      </c>
      <c r="C1257" s="1">
        <f t="shared" si="96"/>
        <v>93009</v>
      </c>
      <c r="D1257" s="1">
        <f t="shared" si="97"/>
        <v>1286059</v>
      </c>
      <c r="F1257" s="1">
        <f t="shared" si="98"/>
        <v>1285983.3506791247</v>
      </c>
      <c r="H1257" s="5">
        <f t="shared" si="99"/>
        <v>5.8822589690904153E-5</v>
      </c>
    </row>
    <row r="1258" spans="1:8">
      <c r="A1258" s="3" t="s">
        <v>6820</v>
      </c>
      <c r="B1258" s="1">
        <f t="shared" si="95"/>
        <v>6</v>
      </c>
      <c r="C1258" s="1">
        <f t="shared" si="96"/>
        <v>92989</v>
      </c>
      <c r="D1258" s="1">
        <f t="shared" si="97"/>
        <v>1287840</v>
      </c>
      <c r="F1258" s="1">
        <f t="shared" si="98"/>
        <v>1287744.8517131854</v>
      </c>
      <c r="H1258" s="5">
        <f t="shared" si="99"/>
        <v>7.3882071386638525E-5</v>
      </c>
    </row>
    <row r="1259" spans="1:8">
      <c r="A1259" s="3" t="s">
        <v>6821</v>
      </c>
      <c r="B1259" s="1">
        <f t="shared" si="95"/>
        <v>6</v>
      </c>
      <c r="C1259" s="1">
        <f t="shared" si="96"/>
        <v>92969</v>
      </c>
      <c r="D1259" s="1">
        <f t="shared" si="97"/>
        <v>1289612</v>
      </c>
      <c r="F1259" s="1">
        <f t="shared" si="98"/>
        <v>1289506.6595406276</v>
      </c>
      <c r="H1259" s="5">
        <f t="shared" si="99"/>
        <v>8.1683839303901183E-5</v>
      </c>
    </row>
    <row r="1260" spans="1:8">
      <c r="A1260" s="3" t="s">
        <v>6822</v>
      </c>
      <c r="B1260" s="1">
        <f t="shared" si="95"/>
        <v>6</v>
      </c>
      <c r="C1260" s="1">
        <f t="shared" si="96"/>
        <v>92949</v>
      </c>
      <c r="D1260" s="1">
        <f t="shared" si="97"/>
        <v>1291384</v>
      </c>
      <c r="F1260" s="1">
        <f t="shared" si="98"/>
        <v>1291268.7742809041</v>
      </c>
      <c r="H1260" s="5">
        <f t="shared" si="99"/>
        <v>8.9226534552004863E-5</v>
      </c>
    </row>
    <row r="1261" spans="1:8">
      <c r="A1261" s="3" t="s">
        <v>6823</v>
      </c>
      <c r="B1261" s="1">
        <f t="shared" si="95"/>
        <v>6</v>
      </c>
      <c r="C1261" s="1">
        <f t="shared" si="96"/>
        <v>92929</v>
      </c>
      <c r="D1261" s="1">
        <f t="shared" si="97"/>
        <v>1293156</v>
      </c>
      <c r="F1261" s="1">
        <f t="shared" si="98"/>
        <v>1293031.1960535313</v>
      </c>
      <c r="H1261" s="5">
        <f t="shared" si="99"/>
        <v>9.6511129723518506E-5</v>
      </c>
    </row>
    <row r="1262" spans="1:8">
      <c r="A1262" s="3" t="s">
        <v>6824</v>
      </c>
      <c r="B1262" s="1">
        <f t="shared" si="95"/>
        <v>6</v>
      </c>
      <c r="C1262" s="1">
        <f t="shared" si="96"/>
        <v>92909</v>
      </c>
      <c r="D1262" s="1">
        <f t="shared" si="97"/>
        <v>1294928</v>
      </c>
      <c r="F1262" s="1">
        <f t="shared" si="98"/>
        <v>1294793.9249781044</v>
      </c>
      <c r="H1262" s="5">
        <f t="shared" si="99"/>
        <v>1.0353859202641382E-4</v>
      </c>
    </row>
    <row r="1263" spans="1:8">
      <c r="A1263" s="3" t="s">
        <v>6825</v>
      </c>
      <c r="B1263" s="1">
        <f t="shared" si="95"/>
        <v>6</v>
      </c>
      <c r="C1263" s="1">
        <f t="shared" si="96"/>
        <v>92889</v>
      </c>
      <c r="D1263" s="1">
        <f t="shared" si="97"/>
        <v>1296709</v>
      </c>
      <c r="F1263" s="1">
        <f t="shared" si="98"/>
        <v>1296556.9611742876</v>
      </c>
      <c r="H1263" s="5">
        <f t="shared" si="99"/>
        <v>1.1724976514576482E-4</v>
      </c>
    </row>
    <row r="1264" spans="1:8">
      <c r="A1264" s="3" t="s">
        <v>6826</v>
      </c>
      <c r="B1264" s="1">
        <f t="shared" si="95"/>
        <v>6</v>
      </c>
      <c r="C1264" s="1">
        <f t="shared" si="96"/>
        <v>92869</v>
      </c>
      <c r="D1264" s="1">
        <f t="shared" si="97"/>
        <v>1298481</v>
      </c>
      <c r="F1264" s="1">
        <f t="shared" si="98"/>
        <v>1298320.3047618242</v>
      </c>
      <c r="H1264" s="5">
        <f t="shared" si="99"/>
        <v>1.2375632618097756E-4</v>
      </c>
    </row>
    <row r="1265" spans="1:8">
      <c r="A1265" s="3" t="s">
        <v>6827</v>
      </c>
      <c r="B1265" s="1">
        <f t="shared" si="95"/>
        <v>6</v>
      </c>
      <c r="C1265" s="1">
        <f t="shared" si="96"/>
        <v>92849</v>
      </c>
      <c r="D1265" s="1">
        <f t="shared" si="97"/>
        <v>1300253</v>
      </c>
      <c r="F1265" s="1">
        <f t="shared" si="98"/>
        <v>1300083.9558605258</v>
      </c>
      <c r="H1265" s="5">
        <f t="shared" si="99"/>
        <v>1.3000865175789996E-4</v>
      </c>
    </row>
    <row r="1266" spans="1:8">
      <c r="A1266" s="3" t="s">
        <v>6828</v>
      </c>
      <c r="B1266" s="1">
        <f t="shared" si="95"/>
        <v>6</v>
      </c>
      <c r="C1266" s="1">
        <f t="shared" si="96"/>
        <v>92829</v>
      </c>
      <c r="D1266" s="1">
        <f t="shared" si="97"/>
        <v>1302025</v>
      </c>
      <c r="F1266" s="1">
        <f t="shared" si="98"/>
        <v>1301847.9145902635</v>
      </c>
      <c r="H1266" s="5">
        <f t="shared" si="99"/>
        <v>1.3600768782204151E-4</v>
      </c>
    </row>
    <row r="1267" spans="1:8">
      <c r="A1267" s="3" t="s">
        <v>6829</v>
      </c>
      <c r="B1267" s="1">
        <f t="shared" si="95"/>
        <v>6</v>
      </c>
      <c r="C1267" s="1">
        <f t="shared" si="96"/>
        <v>92809</v>
      </c>
      <c r="D1267" s="1">
        <f t="shared" si="97"/>
        <v>1303806</v>
      </c>
      <c r="F1267" s="1">
        <f t="shared" si="98"/>
        <v>1303612.1810710118</v>
      </c>
      <c r="H1267" s="5">
        <f t="shared" si="99"/>
        <v>1.4865626403635571E-4</v>
      </c>
    </row>
    <row r="1268" spans="1:8">
      <c r="A1268" s="3" t="s">
        <v>6830</v>
      </c>
      <c r="B1268" s="1">
        <f t="shared" si="95"/>
        <v>6</v>
      </c>
      <c r="C1268" s="1">
        <f t="shared" si="96"/>
        <v>92789</v>
      </c>
      <c r="D1268" s="1">
        <f t="shared" si="97"/>
        <v>1305578</v>
      </c>
      <c r="F1268" s="1">
        <f t="shared" si="98"/>
        <v>1305376.7554227838</v>
      </c>
      <c r="H1268" s="5">
        <f t="shared" si="99"/>
        <v>1.5414213261575891E-4</v>
      </c>
    </row>
    <row r="1269" spans="1:8">
      <c r="A1269" s="3" t="s">
        <v>6831</v>
      </c>
      <c r="B1269" s="1">
        <f t="shared" si="95"/>
        <v>6</v>
      </c>
      <c r="C1269" s="1">
        <f t="shared" si="96"/>
        <v>92769</v>
      </c>
      <c r="D1269" s="1">
        <f t="shared" si="97"/>
        <v>1307350</v>
      </c>
      <c r="F1269" s="1">
        <f t="shared" si="98"/>
        <v>1307141.6377656872</v>
      </c>
      <c r="H1269" s="5">
        <f t="shared" si="99"/>
        <v>1.59377545655569E-4</v>
      </c>
    </row>
    <row r="1270" spans="1:8">
      <c r="A1270" s="3" t="s">
        <v>6832</v>
      </c>
      <c r="B1270" s="1">
        <f t="shared" si="95"/>
        <v>6</v>
      </c>
      <c r="C1270" s="1">
        <f t="shared" si="96"/>
        <v>92749</v>
      </c>
      <c r="D1270" s="1">
        <f t="shared" si="97"/>
        <v>1309122</v>
      </c>
      <c r="F1270" s="1">
        <f t="shared" si="98"/>
        <v>1308906.8282198978</v>
      </c>
      <c r="H1270" s="5">
        <f t="shared" si="99"/>
        <v>1.6436342839108026E-4</v>
      </c>
    </row>
    <row r="1271" spans="1:8">
      <c r="A1271" s="3" t="s">
        <v>6833</v>
      </c>
      <c r="B1271" s="1">
        <f t="shared" si="95"/>
        <v>6</v>
      </c>
      <c r="C1271" s="1">
        <f t="shared" si="96"/>
        <v>92729</v>
      </c>
      <c r="D1271" s="1">
        <f t="shared" si="97"/>
        <v>1310894</v>
      </c>
      <c r="F1271" s="1">
        <f t="shared" si="98"/>
        <v>1310672.3269056608</v>
      </c>
      <c r="H1271" s="5">
        <f t="shared" si="99"/>
        <v>1.6910070100191403E-4</v>
      </c>
    </row>
    <row r="1272" spans="1:8">
      <c r="A1272" s="3" t="s">
        <v>6834</v>
      </c>
      <c r="B1272" s="1">
        <f t="shared" si="95"/>
        <v>6</v>
      </c>
      <c r="C1272" s="1">
        <f t="shared" si="96"/>
        <v>92709</v>
      </c>
      <c r="D1272" s="1">
        <f t="shared" si="97"/>
        <v>1312676</v>
      </c>
      <c r="F1272" s="1">
        <f t="shared" si="98"/>
        <v>1312438.1339432998</v>
      </c>
      <c r="H1272" s="5">
        <f t="shared" si="99"/>
        <v>1.8120698230198243E-4</v>
      </c>
    </row>
    <row r="1273" spans="1:8">
      <c r="A1273" s="3" t="s">
        <v>6835</v>
      </c>
      <c r="B1273" s="1">
        <f t="shared" si="95"/>
        <v>6</v>
      </c>
      <c r="C1273" s="1">
        <f t="shared" si="96"/>
        <v>92689</v>
      </c>
      <c r="D1273" s="1">
        <f t="shared" si="97"/>
        <v>1314447</v>
      </c>
      <c r="F1273" s="1">
        <f t="shared" si="98"/>
        <v>1314204.2494531975</v>
      </c>
      <c r="H1273" s="5">
        <f t="shared" si="99"/>
        <v>1.8467883969649121E-4</v>
      </c>
    </row>
    <row r="1274" spans="1:8">
      <c r="A1274" s="3" t="s">
        <v>6836</v>
      </c>
      <c r="B1274" s="1">
        <f t="shared" si="95"/>
        <v>6</v>
      </c>
      <c r="C1274" s="1">
        <f t="shared" si="96"/>
        <v>92669</v>
      </c>
      <c r="D1274" s="1">
        <f t="shared" si="97"/>
        <v>1316219</v>
      </c>
      <c r="F1274" s="1">
        <f t="shared" si="98"/>
        <v>1315970.6735558305</v>
      </c>
      <c r="H1274" s="5">
        <f t="shared" si="99"/>
        <v>1.8866650927353763E-4</v>
      </c>
    </row>
    <row r="1275" spans="1:8">
      <c r="A1275" s="3" t="s">
        <v>6837</v>
      </c>
      <c r="B1275" s="1">
        <f t="shared" si="95"/>
        <v>6</v>
      </c>
      <c r="C1275" s="1">
        <f t="shared" si="96"/>
        <v>92649</v>
      </c>
      <c r="D1275" s="1">
        <f t="shared" si="97"/>
        <v>1317991</v>
      </c>
      <c r="F1275" s="1">
        <f t="shared" si="98"/>
        <v>1317737.406371729</v>
      </c>
      <c r="H1275" s="5">
        <f t="shared" si="99"/>
        <v>1.9240922606528969E-4</v>
      </c>
    </row>
    <row r="1276" spans="1:8">
      <c r="A1276" s="3" t="s">
        <v>6838</v>
      </c>
      <c r="B1276" s="1">
        <f t="shared" si="95"/>
        <v>6</v>
      </c>
      <c r="C1276" s="1">
        <f t="shared" si="96"/>
        <v>92629</v>
      </c>
      <c r="D1276" s="1">
        <f t="shared" si="97"/>
        <v>1319763</v>
      </c>
      <c r="F1276" s="1">
        <f t="shared" si="98"/>
        <v>1319504.448021512</v>
      </c>
      <c r="H1276" s="5">
        <f t="shared" si="99"/>
        <v>1.9590788534607127E-4</v>
      </c>
    </row>
    <row r="1277" spans="1:8">
      <c r="A1277" s="3" t="s">
        <v>6839</v>
      </c>
      <c r="B1277" s="1">
        <f t="shared" si="95"/>
        <v>6</v>
      </c>
      <c r="C1277" s="1">
        <f t="shared" si="96"/>
        <v>92609</v>
      </c>
      <c r="D1277" s="1">
        <f t="shared" si="97"/>
        <v>1321545</v>
      </c>
      <c r="F1277" s="1">
        <f t="shared" si="98"/>
        <v>1321271.7986258576</v>
      </c>
      <c r="H1277" s="5">
        <f t="shared" si="99"/>
        <v>2.067287713565794E-4</v>
      </c>
    </row>
    <row r="1278" spans="1:8">
      <c r="A1278" s="3" t="s">
        <v>6840</v>
      </c>
      <c r="B1278" s="1">
        <f t="shared" si="95"/>
        <v>6</v>
      </c>
      <c r="C1278" s="1">
        <f t="shared" si="96"/>
        <v>92589</v>
      </c>
      <c r="D1278" s="1">
        <f t="shared" si="97"/>
        <v>1323316</v>
      </c>
      <c r="F1278" s="1">
        <f t="shared" si="98"/>
        <v>1323039.4583055326</v>
      </c>
      <c r="H1278" s="5">
        <f t="shared" si="99"/>
        <v>2.0897630986659393E-4</v>
      </c>
    </row>
    <row r="1279" spans="1:8">
      <c r="A1279" s="3" t="s">
        <v>6841</v>
      </c>
      <c r="B1279" s="1">
        <f t="shared" si="95"/>
        <v>6</v>
      </c>
      <c r="C1279" s="1">
        <f t="shared" si="96"/>
        <v>92569</v>
      </c>
      <c r="D1279" s="1">
        <f t="shared" si="97"/>
        <v>1325088</v>
      </c>
      <c r="F1279" s="1">
        <f t="shared" si="98"/>
        <v>1324807.4271813629</v>
      </c>
      <c r="H1279" s="5">
        <f t="shared" si="99"/>
        <v>2.1173900800333794E-4</v>
      </c>
    </row>
    <row r="1280" spans="1:8">
      <c r="A1280" s="3" t="s">
        <v>6842</v>
      </c>
      <c r="B1280" s="1">
        <f t="shared" si="95"/>
        <v>6</v>
      </c>
      <c r="C1280" s="1">
        <f t="shared" si="96"/>
        <v>92549</v>
      </c>
      <c r="D1280" s="1">
        <f t="shared" si="97"/>
        <v>1326860</v>
      </c>
      <c r="F1280" s="1">
        <f t="shared" si="98"/>
        <v>1326575.7053742574</v>
      </c>
      <c r="H1280" s="5">
        <f t="shared" si="99"/>
        <v>2.1426120746920833E-4</v>
      </c>
    </row>
    <row r="1281" spans="1:8">
      <c r="A1281" s="3" t="s">
        <v>6843</v>
      </c>
      <c r="B1281" s="1">
        <f t="shared" si="95"/>
        <v>6</v>
      </c>
      <c r="C1281" s="1">
        <f t="shared" si="96"/>
        <v>92529</v>
      </c>
      <c r="D1281" s="1">
        <f t="shared" si="97"/>
        <v>1328632</v>
      </c>
      <c r="F1281" s="1">
        <f t="shared" si="98"/>
        <v>1328344.2930051901</v>
      </c>
      <c r="H1281" s="5">
        <f t="shared" si="99"/>
        <v>2.1654377947385642E-4</v>
      </c>
    </row>
    <row r="1282" spans="1:8">
      <c r="A1282" s="3" t="s">
        <v>6844</v>
      </c>
      <c r="B1282" s="1">
        <f t="shared" si="95"/>
        <v>6</v>
      </c>
      <c r="C1282" s="1">
        <f t="shared" si="96"/>
        <v>92509</v>
      </c>
      <c r="D1282" s="1">
        <f t="shared" si="97"/>
        <v>1330414</v>
      </c>
      <c r="F1282" s="1">
        <f t="shared" si="98"/>
        <v>1330113.1901952128</v>
      </c>
      <c r="H1282" s="5">
        <f t="shared" si="99"/>
        <v>2.2610240480569268E-4</v>
      </c>
    </row>
    <row r="1283" spans="1:8">
      <c r="A1283" s="3" t="s">
        <v>6845</v>
      </c>
      <c r="B1283" s="1">
        <f t="shared" si="95"/>
        <v>6</v>
      </c>
      <c r="C1283" s="1">
        <f t="shared" si="96"/>
        <v>92489</v>
      </c>
      <c r="D1283" s="1">
        <f t="shared" si="97"/>
        <v>1332185</v>
      </c>
      <c r="F1283" s="1">
        <f t="shared" si="98"/>
        <v>1331882.3970654563</v>
      </c>
      <c r="H1283" s="5">
        <f t="shared" si="99"/>
        <v>2.2714783197809753E-4</v>
      </c>
    </row>
    <row r="1284" spans="1:8">
      <c r="A1284" s="3" t="s">
        <v>6846</v>
      </c>
      <c r="B1284" s="1">
        <f t="shared" ref="B1284:B1347" si="100">IF(ISERROR(SEARCH(" ",A1284)), 0, SEARCH(" ",A1284))</f>
        <v>6</v>
      </c>
      <c r="C1284" s="1">
        <f t="shared" ref="C1284:C1347" si="101">IF(0=B1284,-1,LEFT(A1284,B1284-1)+0)</f>
        <v>92469</v>
      </c>
      <c r="D1284" s="1">
        <f t="shared" ref="D1284:D1347" si="102">IF(B1284=0,-1,RIGHT(A1284,LEN(A1284)-B1284)+0)</f>
        <v>1333957</v>
      </c>
      <c r="F1284" s="1">
        <f t="shared" ref="F1284:F1347" si="103">IF(C1284&lt;0,443300000,44330*(1-POWER(C1284/$A$1,1/5.255))*1000)</f>
        <v>1333651.9137371106</v>
      </c>
      <c r="H1284" s="5">
        <f t="shared" ref="H1284:H1347" si="104">IF(D1284&gt;0,ABS((F1284-D1284)/D1284),0)</f>
        <v>2.287077191314557E-4</v>
      </c>
    </row>
    <row r="1285" spans="1:8">
      <c r="A1285" s="3" t="s">
        <v>6847</v>
      </c>
      <c r="B1285" s="1">
        <f t="shared" si="100"/>
        <v>6</v>
      </c>
      <c r="C1285" s="1">
        <f t="shared" si="101"/>
        <v>92449</v>
      </c>
      <c r="D1285" s="1">
        <f t="shared" si="102"/>
        <v>1335729</v>
      </c>
      <c r="F1285" s="1">
        <f t="shared" si="103"/>
        <v>1335421.7403314591</v>
      </c>
      <c r="H1285" s="5">
        <f t="shared" si="104"/>
        <v>2.300314424115281E-4</v>
      </c>
    </row>
    <row r="1286" spans="1:8">
      <c r="A1286" s="3" t="s">
        <v>6848</v>
      </c>
      <c r="B1286" s="1">
        <f t="shared" si="100"/>
        <v>6</v>
      </c>
      <c r="C1286" s="1">
        <f t="shared" si="101"/>
        <v>92429</v>
      </c>
      <c r="D1286" s="1">
        <f t="shared" si="102"/>
        <v>1337511</v>
      </c>
      <c r="F1286" s="1">
        <f t="shared" si="103"/>
        <v>1337191.8769698446</v>
      </c>
      <c r="H1286" s="5">
        <f t="shared" si="104"/>
        <v>2.3859469578600212E-4</v>
      </c>
    </row>
    <row r="1287" spans="1:8">
      <c r="A1287" s="3" t="s">
        <v>6849</v>
      </c>
      <c r="B1287" s="1">
        <f t="shared" si="100"/>
        <v>6</v>
      </c>
      <c r="C1287" s="1">
        <f t="shared" si="101"/>
        <v>92409</v>
      </c>
      <c r="D1287" s="1">
        <f t="shared" si="102"/>
        <v>1339283</v>
      </c>
      <c r="F1287" s="1">
        <f t="shared" si="103"/>
        <v>1338962.3237736782</v>
      </c>
      <c r="H1287" s="5">
        <f t="shared" si="104"/>
        <v>2.3943873424947578E-4</v>
      </c>
    </row>
    <row r="1288" spans="1:8">
      <c r="A1288" s="3" t="s">
        <v>6850</v>
      </c>
      <c r="B1288" s="1">
        <f t="shared" si="100"/>
        <v>6</v>
      </c>
      <c r="C1288" s="1">
        <f t="shared" si="101"/>
        <v>92389</v>
      </c>
      <c r="D1288" s="1">
        <f t="shared" si="102"/>
        <v>1341054</v>
      </c>
      <c r="F1288" s="1">
        <f t="shared" si="103"/>
        <v>1340733.08086447</v>
      </c>
      <c r="H1288" s="5">
        <f t="shared" si="104"/>
        <v>2.3930366378237833E-4</v>
      </c>
    </row>
    <row r="1289" spans="1:8">
      <c r="A1289" s="3" t="s">
        <v>6851</v>
      </c>
      <c r="B1289" s="1">
        <f t="shared" si="100"/>
        <v>6</v>
      </c>
      <c r="C1289" s="1">
        <f t="shared" si="101"/>
        <v>92369</v>
      </c>
      <c r="D1289" s="1">
        <f t="shared" si="102"/>
        <v>1342826</v>
      </c>
      <c r="F1289" s="1">
        <f t="shared" si="103"/>
        <v>1342504.1483637737</v>
      </c>
      <c r="H1289" s="5">
        <f t="shared" si="104"/>
        <v>2.3968230897099773E-4</v>
      </c>
    </row>
    <row r="1290" spans="1:8">
      <c r="A1290" s="3" t="s">
        <v>6852</v>
      </c>
      <c r="B1290" s="1">
        <f t="shared" si="100"/>
        <v>6</v>
      </c>
      <c r="C1290" s="1">
        <f t="shared" si="101"/>
        <v>92349</v>
      </c>
      <c r="D1290" s="1">
        <f t="shared" si="102"/>
        <v>1344598</v>
      </c>
      <c r="F1290" s="1">
        <f t="shared" si="103"/>
        <v>1344275.5263932422</v>
      </c>
      <c r="H1290" s="5">
        <f t="shared" si="104"/>
        <v>2.3982900968008255E-4</v>
      </c>
    </row>
    <row r="1291" spans="1:8">
      <c r="A1291" s="3" t="s">
        <v>6853</v>
      </c>
      <c r="B1291" s="1">
        <f t="shared" si="100"/>
        <v>6</v>
      </c>
      <c r="C1291" s="1">
        <f t="shared" si="101"/>
        <v>92329</v>
      </c>
      <c r="D1291" s="1">
        <f t="shared" si="102"/>
        <v>1346380</v>
      </c>
      <c r="F1291" s="1">
        <f t="shared" si="103"/>
        <v>1346047.2150745823</v>
      </c>
      <c r="H1291" s="5">
        <f t="shared" si="104"/>
        <v>2.4717013429918875E-4</v>
      </c>
    </row>
    <row r="1292" spans="1:8">
      <c r="A1292" s="3" t="s">
        <v>6854</v>
      </c>
      <c r="B1292" s="1">
        <f t="shared" si="100"/>
        <v>6</v>
      </c>
      <c r="C1292" s="1">
        <f t="shared" si="101"/>
        <v>92309</v>
      </c>
      <c r="D1292" s="1">
        <f t="shared" si="102"/>
        <v>1348152</v>
      </c>
      <c r="F1292" s="1">
        <f t="shared" si="103"/>
        <v>1347819.2145295891</v>
      </c>
      <c r="H1292" s="5">
        <f t="shared" si="104"/>
        <v>2.4684566014139997E-4</v>
      </c>
    </row>
    <row r="1293" spans="1:8">
      <c r="A1293" s="3" t="s">
        <v>6855</v>
      </c>
      <c r="B1293" s="1">
        <f t="shared" si="100"/>
        <v>6</v>
      </c>
      <c r="C1293" s="1">
        <f t="shared" si="101"/>
        <v>92289</v>
      </c>
      <c r="D1293" s="1">
        <f t="shared" si="102"/>
        <v>1349924</v>
      </c>
      <c r="F1293" s="1">
        <f t="shared" si="103"/>
        <v>1349591.5248801268</v>
      </c>
      <c r="H1293" s="5">
        <f t="shared" si="104"/>
        <v>2.4629173188504155E-4</v>
      </c>
    </row>
    <row r="1294" spans="1:8">
      <c r="A1294" s="3" t="s">
        <v>6856</v>
      </c>
      <c r="B1294" s="1">
        <f t="shared" si="100"/>
        <v>6</v>
      </c>
      <c r="C1294" s="1">
        <f t="shared" si="101"/>
        <v>92269</v>
      </c>
      <c r="D1294" s="1">
        <f t="shared" si="102"/>
        <v>1351695</v>
      </c>
      <c r="F1294" s="1">
        <f t="shared" si="103"/>
        <v>1351364.1462481336</v>
      </c>
      <c r="H1294" s="5">
        <f t="shared" si="104"/>
        <v>2.4476953148926329E-4</v>
      </c>
    </row>
    <row r="1295" spans="1:8">
      <c r="A1295" s="3" t="s">
        <v>6857</v>
      </c>
      <c r="B1295" s="1">
        <f t="shared" si="100"/>
        <v>6</v>
      </c>
      <c r="C1295" s="1">
        <f t="shared" si="101"/>
        <v>92249</v>
      </c>
      <c r="D1295" s="1">
        <f t="shared" si="102"/>
        <v>1353467</v>
      </c>
      <c r="F1295" s="1">
        <f t="shared" si="103"/>
        <v>1353137.0787556213</v>
      </c>
      <c r="H1295" s="5">
        <f t="shared" si="104"/>
        <v>2.4376009491082332E-4</v>
      </c>
    </row>
    <row r="1296" spans="1:8">
      <c r="A1296" s="3" t="s">
        <v>6858</v>
      </c>
      <c r="B1296" s="1">
        <f t="shared" si="100"/>
        <v>6</v>
      </c>
      <c r="C1296" s="1">
        <f t="shared" si="101"/>
        <v>92229</v>
      </c>
      <c r="D1296" s="1">
        <f t="shared" si="102"/>
        <v>1355249</v>
      </c>
      <c r="F1296" s="1">
        <f t="shared" si="103"/>
        <v>1354910.3225246754</v>
      </c>
      <c r="H1296" s="5">
        <f t="shared" si="104"/>
        <v>2.4990055356956476E-4</v>
      </c>
    </row>
    <row r="1297" spans="1:8">
      <c r="A1297" s="3" t="s">
        <v>6859</v>
      </c>
      <c r="B1297" s="1">
        <f t="shared" si="100"/>
        <v>6</v>
      </c>
      <c r="C1297" s="1">
        <f t="shared" si="101"/>
        <v>92209</v>
      </c>
      <c r="D1297" s="1">
        <f t="shared" si="102"/>
        <v>1357021</v>
      </c>
      <c r="F1297" s="1">
        <f t="shared" si="103"/>
        <v>1356683.8776774604</v>
      </c>
      <c r="H1297" s="5">
        <f t="shared" si="104"/>
        <v>2.4842822811110962E-4</v>
      </c>
    </row>
    <row r="1298" spans="1:8">
      <c r="A1298" s="3" t="s">
        <v>6860</v>
      </c>
      <c r="B1298" s="1">
        <f t="shared" si="100"/>
        <v>6</v>
      </c>
      <c r="C1298" s="1">
        <f t="shared" si="101"/>
        <v>92189</v>
      </c>
      <c r="D1298" s="1">
        <f t="shared" si="102"/>
        <v>1358793</v>
      </c>
      <c r="F1298" s="1">
        <f t="shared" si="103"/>
        <v>1358457.7443362097</v>
      </c>
      <c r="H1298" s="5">
        <f t="shared" si="104"/>
        <v>2.4673049080343686E-4</v>
      </c>
    </row>
    <row r="1299" spans="1:8">
      <c r="A1299" s="3" t="s">
        <v>6861</v>
      </c>
      <c r="B1299" s="1">
        <f t="shared" si="100"/>
        <v>6</v>
      </c>
      <c r="C1299" s="1">
        <f t="shared" si="101"/>
        <v>92169</v>
      </c>
      <c r="D1299" s="1">
        <f t="shared" si="102"/>
        <v>1360564</v>
      </c>
      <c r="F1299" s="1">
        <f t="shared" si="103"/>
        <v>1360231.9226232353</v>
      </c>
      <c r="H1299" s="5">
        <f t="shared" si="104"/>
        <v>2.4407332309596121E-4</v>
      </c>
    </row>
    <row r="1300" spans="1:8">
      <c r="A1300" s="3" t="s">
        <v>6862</v>
      </c>
      <c r="B1300" s="1">
        <f t="shared" si="100"/>
        <v>6</v>
      </c>
      <c r="C1300" s="1">
        <f t="shared" si="101"/>
        <v>92149</v>
      </c>
      <c r="D1300" s="1">
        <f t="shared" si="102"/>
        <v>1362346</v>
      </c>
      <c r="F1300" s="1">
        <f t="shared" si="103"/>
        <v>1362006.4126609182</v>
      </c>
      <c r="H1300" s="5">
        <f t="shared" si="104"/>
        <v>2.4926658798998309E-4</v>
      </c>
    </row>
    <row r="1301" spans="1:8">
      <c r="A1301" s="3" t="s">
        <v>6863</v>
      </c>
      <c r="B1301" s="1">
        <f t="shared" si="100"/>
        <v>6</v>
      </c>
      <c r="C1301" s="1">
        <f t="shared" si="101"/>
        <v>92129</v>
      </c>
      <c r="D1301" s="1">
        <f t="shared" si="102"/>
        <v>1364118</v>
      </c>
      <c r="F1301" s="1">
        <f t="shared" si="103"/>
        <v>1363781.214571723</v>
      </c>
      <c r="H1301" s="5">
        <f t="shared" si="104"/>
        <v>2.4688877961949332E-4</v>
      </c>
    </row>
    <row r="1302" spans="1:8">
      <c r="A1302" s="3" t="s">
        <v>6864</v>
      </c>
      <c r="B1302" s="1">
        <f t="shared" si="100"/>
        <v>6</v>
      </c>
      <c r="C1302" s="1">
        <f t="shared" si="101"/>
        <v>92109</v>
      </c>
      <c r="D1302" s="1">
        <f t="shared" si="102"/>
        <v>1365890</v>
      </c>
      <c r="F1302" s="1">
        <f t="shared" si="103"/>
        <v>1365556.3284781834</v>
      </c>
      <c r="H1302" s="5">
        <f t="shared" si="104"/>
        <v>2.4428872150512523E-4</v>
      </c>
    </row>
    <row r="1303" spans="1:8">
      <c r="A1303" s="3" t="s">
        <v>6865</v>
      </c>
      <c r="B1303" s="1">
        <f t="shared" si="100"/>
        <v>6</v>
      </c>
      <c r="C1303" s="1">
        <f t="shared" si="101"/>
        <v>92089</v>
      </c>
      <c r="D1303" s="1">
        <f t="shared" si="102"/>
        <v>1367662</v>
      </c>
      <c r="F1303" s="1">
        <f t="shared" si="103"/>
        <v>1367331.7545029062</v>
      </c>
      <c r="H1303" s="5">
        <f t="shared" si="104"/>
        <v>2.4146718786788605E-4</v>
      </c>
    </row>
    <row r="1304" spans="1:8">
      <c r="A1304" s="3" t="s">
        <v>6866</v>
      </c>
      <c r="B1304" s="1">
        <f t="shared" si="100"/>
        <v>6</v>
      </c>
      <c r="C1304" s="1">
        <f t="shared" si="101"/>
        <v>92069</v>
      </c>
      <c r="D1304" s="1">
        <f t="shared" si="102"/>
        <v>1369433</v>
      </c>
      <c r="F1304" s="1">
        <f t="shared" si="103"/>
        <v>1369107.4927685785</v>
      </c>
      <c r="H1304" s="5">
        <f t="shared" si="104"/>
        <v>2.3769489374181565E-4</v>
      </c>
    </row>
    <row r="1305" spans="1:8">
      <c r="A1305" s="3" t="s">
        <v>6867</v>
      </c>
      <c r="B1305" s="1">
        <f t="shared" si="100"/>
        <v>6</v>
      </c>
      <c r="C1305" s="1">
        <f t="shared" si="101"/>
        <v>92049</v>
      </c>
      <c r="D1305" s="1">
        <f t="shared" si="102"/>
        <v>1371215</v>
      </c>
      <c r="F1305" s="1">
        <f t="shared" si="103"/>
        <v>1370883.5433979544</v>
      </c>
      <c r="H1305" s="5">
        <f t="shared" si="104"/>
        <v>2.4172474925199017E-4</v>
      </c>
    </row>
    <row r="1306" spans="1:8">
      <c r="A1306" s="3" t="s">
        <v>6868</v>
      </c>
      <c r="B1306" s="1">
        <f t="shared" si="100"/>
        <v>6</v>
      </c>
      <c r="C1306" s="1">
        <f t="shared" si="101"/>
        <v>92029</v>
      </c>
      <c r="D1306" s="1">
        <f t="shared" si="102"/>
        <v>1372987</v>
      </c>
      <c r="F1306" s="1">
        <f t="shared" si="103"/>
        <v>1372659.9065138679</v>
      </c>
      <c r="H1306" s="5">
        <f t="shared" si="104"/>
        <v>2.3823494769586328E-4</v>
      </c>
    </row>
    <row r="1307" spans="1:8">
      <c r="A1307" s="3" t="s">
        <v>6869</v>
      </c>
      <c r="B1307" s="1">
        <f t="shared" si="100"/>
        <v>6</v>
      </c>
      <c r="C1307" s="1">
        <f t="shared" si="101"/>
        <v>92009</v>
      </c>
      <c r="D1307" s="1">
        <f t="shared" si="102"/>
        <v>1374759</v>
      </c>
      <c r="F1307" s="1">
        <f t="shared" si="103"/>
        <v>1374436.582239232</v>
      </c>
      <c r="H1307" s="5">
        <f t="shared" si="104"/>
        <v>2.345267503380403E-4</v>
      </c>
    </row>
    <row r="1308" spans="1:8">
      <c r="A1308" s="3" t="s">
        <v>6870</v>
      </c>
      <c r="B1308" s="1">
        <f t="shared" si="100"/>
        <v>6</v>
      </c>
      <c r="C1308" s="1">
        <f t="shared" si="101"/>
        <v>91989</v>
      </c>
      <c r="D1308" s="1">
        <f t="shared" si="102"/>
        <v>1376531</v>
      </c>
      <c r="F1308" s="1">
        <f t="shared" si="103"/>
        <v>1376213.5706970273</v>
      </c>
      <c r="H1308" s="5">
        <f t="shared" si="104"/>
        <v>2.3060091125644204E-4</v>
      </c>
    </row>
    <row r="1309" spans="1:8">
      <c r="A1309" s="3" t="s">
        <v>6871</v>
      </c>
      <c r="B1309" s="1">
        <f t="shared" si="100"/>
        <v>6</v>
      </c>
      <c r="C1309" s="1">
        <f t="shared" si="101"/>
        <v>91969</v>
      </c>
      <c r="D1309" s="1">
        <f t="shared" si="102"/>
        <v>1378302</v>
      </c>
      <c r="F1309" s="1">
        <f t="shared" si="103"/>
        <v>1377990.8720103146</v>
      </c>
      <c r="H1309" s="5">
        <f t="shared" si="104"/>
        <v>2.2573281449594917E-4</v>
      </c>
    </row>
    <row r="1310" spans="1:8">
      <c r="A1310" s="3" t="s">
        <v>6872</v>
      </c>
      <c r="B1310" s="1">
        <f t="shared" si="100"/>
        <v>6</v>
      </c>
      <c r="C1310" s="1">
        <f t="shared" si="101"/>
        <v>91949</v>
      </c>
      <c r="D1310" s="1">
        <f t="shared" si="102"/>
        <v>1380084</v>
      </c>
      <c r="F1310" s="1">
        <f t="shared" si="103"/>
        <v>1379768.4863022228</v>
      </c>
      <c r="H1310" s="5">
        <f t="shared" si="104"/>
        <v>2.2861919838008141E-4</v>
      </c>
    </row>
    <row r="1311" spans="1:8">
      <c r="A1311" s="3" t="s">
        <v>6873</v>
      </c>
      <c r="B1311" s="1">
        <f t="shared" si="100"/>
        <v>6</v>
      </c>
      <c r="C1311" s="1">
        <f t="shared" si="101"/>
        <v>91929</v>
      </c>
      <c r="D1311" s="1">
        <f t="shared" si="102"/>
        <v>1381856</v>
      </c>
      <c r="F1311" s="1">
        <f t="shared" si="103"/>
        <v>1381546.4136959694</v>
      </c>
      <c r="H1311" s="5">
        <f t="shared" si="104"/>
        <v>2.2403658849446973E-4</v>
      </c>
    </row>
    <row r="1312" spans="1:8">
      <c r="A1312" s="3" t="s">
        <v>6874</v>
      </c>
      <c r="B1312" s="1">
        <f t="shared" si="100"/>
        <v>6</v>
      </c>
      <c r="C1312" s="1">
        <f t="shared" si="101"/>
        <v>91909</v>
      </c>
      <c r="D1312" s="1">
        <f t="shared" si="102"/>
        <v>1383628</v>
      </c>
      <c r="F1312" s="1">
        <f t="shared" si="103"/>
        <v>1383324.6543148363</v>
      </c>
      <c r="H1312" s="5">
        <f t="shared" si="104"/>
        <v>2.1923933684758163E-4</v>
      </c>
    </row>
    <row r="1313" spans="1:8">
      <c r="A1313" s="3" t="s">
        <v>6875</v>
      </c>
      <c r="B1313" s="1">
        <f t="shared" si="100"/>
        <v>6</v>
      </c>
      <c r="C1313" s="1">
        <f t="shared" si="101"/>
        <v>91889</v>
      </c>
      <c r="D1313" s="1">
        <f t="shared" si="102"/>
        <v>1385400</v>
      </c>
      <c r="F1313" s="1">
        <f t="shared" si="103"/>
        <v>1385103.2082821832</v>
      </c>
      <c r="H1313" s="5">
        <f t="shared" si="104"/>
        <v>2.1422817801129113E-4</v>
      </c>
    </row>
    <row r="1314" spans="1:8">
      <c r="A1314" s="3" t="s">
        <v>6876</v>
      </c>
      <c r="B1314" s="1">
        <f t="shared" si="100"/>
        <v>6</v>
      </c>
      <c r="C1314" s="1">
        <f t="shared" si="101"/>
        <v>91869</v>
      </c>
      <c r="D1314" s="1">
        <f t="shared" si="102"/>
        <v>1387181</v>
      </c>
      <c r="F1314" s="1">
        <f t="shared" si="103"/>
        <v>1386882.0757214401</v>
      </c>
      <c r="H1314" s="5">
        <f t="shared" si="104"/>
        <v>2.1549046487795155E-4</v>
      </c>
    </row>
    <row r="1315" spans="1:8">
      <c r="A1315" s="3" t="s">
        <v>6877</v>
      </c>
      <c r="B1315" s="1">
        <f t="shared" si="100"/>
        <v>6</v>
      </c>
      <c r="C1315" s="1">
        <f t="shared" si="101"/>
        <v>91849</v>
      </c>
      <c r="D1315" s="1">
        <f t="shared" si="102"/>
        <v>1388953</v>
      </c>
      <c r="F1315" s="1">
        <f t="shared" si="103"/>
        <v>1388661.2567561246</v>
      </c>
      <c r="H1315" s="5">
        <f t="shared" si="104"/>
        <v>2.1004543989281687E-4</v>
      </c>
    </row>
    <row r="1316" spans="1:8">
      <c r="A1316" s="3" t="s">
        <v>6878</v>
      </c>
      <c r="B1316" s="1">
        <f t="shared" si="100"/>
        <v>6</v>
      </c>
      <c r="C1316" s="1">
        <f t="shared" si="101"/>
        <v>91829</v>
      </c>
      <c r="D1316" s="1">
        <f t="shared" si="102"/>
        <v>1390725</v>
      </c>
      <c r="F1316" s="1">
        <f t="shared" si="103"/>
        <v>1390440.7515098234</v>
      </c>
      <c r="H1316" s="5">
        <f t="shared" si="104"/>
        <v>2.0438871105116343E-4</v>
      </c>
    </row>
    <row r="1317" spans="1:8">
      <c r="A1317" s="3" t="s">
        <v>6879</v>
      </c>
      <c r="B1317" s="1">
        <f t="shared" si="100"/>
        <v>6</v>
      </c>
      <c r="C1317" s="1">
        <f t="shared" si="101"/>
        <v>91809</v>
      </c>
      <c r="D1317" s="1">
        <f t="shared" si="102"/>
        <v>1392497</v>
      </c>
      <c r="F1317" s="1">
        <f t="shared" si="103"/>
        <v>1392220.5601061922</v>
      </c>
      <c r="H1317" s="5">
        <f t="shared" si="104"/>
        <v>1.9852099775277807E-4</v>
      </c>
    </row>
    <row r="1318" spans="1:8">
      <c r="A1318" s="3" t="s">
        <v>6880</v>
      </c>
      <c r="B1318" s="1">
        <f t="shared" si="100"/>
        <v>6</v>
      </c>
      <c r="C1318" s="1">
        <f t="shared" si="101"/>
        <v>91789</v>
      </c>
      <c r="D1318" s="1">
        <f t="shared" si="102"/>
        <v>1394269</v>
      </c>
      <c r="F1318" s="1">
        <f t="shared" si="103"/>
        <v>1394000.6826689758</v>
      </c>
      <c r="H1318" s="5">
        <f t="shared" si="104"/>
        <v>1.9244301567646757E-4</v>
      </c>
    </row>
    <row r="1319" spans="1:8">
      <c r="A1319" s="3" t="s">
        <v>6881</v>
      </c>
      <c r="B1319" s="1">
        <f t="shared" si="100"/>
        <v>6</v>
      </c>
      <c r="C1319" s="1">
        <f t="shared" si="101"/>
        <v>91769</v>
      </c>
      <c r="D1319" s="1">
        <f t="shared" si="102"/>
        <v>1396050</v>
      </c>
      <c r="F1319" s="1">
        <f t="shared" si="103"/>
        <v>1395781.1193219863</v>
      </c>
      <c r="H1319" s="5">
        <f t="shared" si="104"/>
        <v>1.9260103722192301E-4</v>
      </c>
    </row>
    <row r="1320" spans="1:8">
      <c r="A1320" s="3" t="s">
        <v>6882</v>
      </c>
      <c r="B1320" s="1">
        <f t="shared" si="100"/>
        <v>6</v>
      </c>
      <c r="C1320" s="1">
        <f t="shared" si="101"/>
        <v>91749</v>
      </c>
      <c r="D1320" s="1">
        <f t="shared" si="102"/>
        <v>1397822</v>
      </c>
      <c r="F1320" s="1">
        <f t="shared" si="103"/>
        <v>1397561.8701891114</v>
      </c>
      <c r="H1320" s="5">
        <f t="shared" si="104"/>
        <v>1.8609652079345799E-4</v>
      </c>
    </row>
    <row r="1321" spans="1:8">
      <c r="A1321" s="3" t="s">
        <v>6883</v>
      </c>
      <c r="B1321" s="1">
        <f t="shared" si="100"/>
        <v>6</v>
      </c>
      <c r="C1321" s="1">
        <f t="shared" si="101"/>
        <v>91729</v>
      </c>
      <c r="D1321" s="1">
        <f t="shared" si="102"/>
        <v>1399594</v>
      </c>
      <c r="F1321" s="1">
        <f t="shared" si="103"/>
        <v>1399342.9353943218</v>
      </c>
      <c r="H1321" s="5">
        <f t="shared" si="104"/>
        <v>1.7938388252464562E-4</v>
      </c>
    </row>
    <row r="1322" spans="1:8">
      <c r="A1322" s="3" t="s">
        <v>6884</v>
      </c>
      <c r="B1322" s="1">
        <f t="shared" si="100"/>
        <v>6</v>
      </c>
      <c r="C1322" s="1">
        <f t="shared" si="101"/>
        <v>91709</v>
      </c>
      <c r="D1322" s="1">
        <f t="shared" si="102"/>
        <v>1401366</v>
      </c>
      <c r="F1322" s="1">
        <f t="shared" si="103"/>
        <v>1401124.3150616467</v>
      </c>
      <c r="H1322" s="5">
        <f t="shared" si="104"/>
        <v>1.7246382340748494E-4</v>
      </c>
    </row>
    <row r="1323" spans="1:8">
      <c r="A1323" s="3" t="s">
        <v>6885</v>
      </c>
      <c r="B1323" s="1">
        <f t="shared" si="100"/>
        <v>6</v>
      </c>
      <c r="C1323" s="1">
        <f t="shared" si="101"/>
        <v>91689</v>
      </c>
      <c r="D1323" s="1">
        <f t="shared" si="102"/>
        <v>1403138</v>
      </c>
      <c r="F1323" s="1">
        <f t="shared" si="103"/>
        <v>1402906.0093152197</v>
      </c>
      <c r="H1323" s="5">
        <f t="shared" si="104"/>
        <v>1.6533704081871648E-4</v>
      </c>
    </row>
    <row r="1324" spans="1:8">
      <c r="A1324" s="3" t="s">
        <v>6886</v>
      </c>
      <c r="B1324" s="1">
        <f t="shared" si="100"/>
        <v>6</v>
      </c>
      <c r="C1324" s="1">
        <f t="shared" si="101"/>
        <v>91669</v>
      </c>
      <c r="D1324" s="1">
        <f t="shared" si="102"/>
        <v>1404919</v>
      </c>
      <c r="F1324" s="1">
        <f t="shared" si="103"/>
        <v>1404688.0182792228</v>
      </c>
      <c r="H1324" s="5">
        <f t="shared" si="104"/>
        <v>1.644092796646842E-4</v>
      </c>
    </row>
    <row r="1325" spans="1:8">
      <c r="A1325" s="3" t="s">
        <v>6887</v>
      </c>
      <c r="B1325" s="1">
        <f t="shared" si="100"/>
        <v>6</v>
      </c>
      <c r="C1325" s="1">
        <f t="shared" si="101"/>
        <v>91649</v>
      </c>
      <c r="D1325" s="1">
        <f t="shared" si="102"/>
        <v>1406691</v>
      </c>
      <c r="F1325" s="1">
        <f t="shared" si="103"/>
        <v>1406470.342077927</v>
      </c>
      <c r="H1325" s="5">
        <f t="shared" si="104"/>
        <v>1.5686310787019648E-4</v>
      </c>
    </row>
    <row r="1326" spans="1:8">
      <c r="A1326" s="3" t="s">
        <v>6888</v>
      </c>
      <c r="B1326" s="1">
        <f t="shared" si="100"/>
        <v>6</v>
      </c>
      <c r="C1326" s="1">
        <f t="shared" si="101"/>
        <v>91629</v>
      </c>
      <c r="D1326" s="1">
        <f t="shared" si="102"/>
        <v>1408463</v>
      </c>
      <c r="F1326" s="1">
        <f t="shared" si="103"/>
        <v>1408252.9808356767</v>
      </c>
      <c r="H1326" s="5">
        <f t="shared" si="104"/>
        <v>1.4911230491915025E-4</v>
      </c>
    </row>
    <row r="1327" spans="1:8">
      <c r="A1327" s="3" t="s">
        <v>6889</v>
      </c>
      <c r="B1327" s="1">
        <f t="shared" si="100"/>
        <v>6</v>
      </c>
      <c r="C1327" s="1">
        <f t="shared" si="101"/>
        <v>91609</v>
      </c>
      <c r="D1327" s="1">
        <f t="shared" si="102"/>
        <v>1410235</v>
      </c>
      <c r="F1327" s="1">
        <f t="shared" si="103"/>
        <v>1410035.9346769056</v>
      </c>
      <c r="H1327" s="5">
        <f t="shared" si="104"/>
        <v>1.4115755394978263E-4</v>
      </c>
    </row>
    <row r="1328" spans="1:8">
      <c r="A1328" s="3" t="s">
        <v>6890</v>
      </c>
      <c r="B1328" s="1">
        <f t="shared" si="100"/>
        <v>6</v>
      </c>
      <c r="C1328" s="1">
        <f t="shared" si="101"/>
        <v>91589</v>
      </c>
      <c r="D1328" s="1">
        <f t="shared" si="102"/>
        <v>1412016</v>
      </c>
      <c r="F1328" s="1">
        <f t="shared" si="103"/>
        <v>1411819.2037260961</v>
      </c>
      <c r="H1328" s="5">
        <f t="shared" si="104"/>
        <v>1.3937255236762277E-4</v>
      </c>
    </row>
    <row r="1329" spans="1:8">
      <c r="A1329" s="3" t="s">
        <v>6891</v>
      </c>
      <c r="B1329" s="1">
        <f t="shared" si="100"/>
        <v>6</v>
      </c>
      <c r="C1329" s="1">
        <f t="shared" si="101"/>
        <v>91569</v>
      </c>
      <c r="D1329" s="1">
        <f t="shared" si="102"/>
        <v>1413788</v>
      </c>
      <c r="F1329" s="1">
        <f t="shared" si="103"/>
        <v>1413602.7881078336</v>
      </c>
      <c r="H1329" s="5">
        <f t="shared" si="104"/>
        <v>1.3100400637606756E-4</v>
      </c>
    </row>
    <row r="1330" spans="1:8">
      <c r="A1330" s="3" t="s">
        <v>6892</v>
      </c>
      <c r="B1330" s="1">
        <f t="shared" si="100"/>
        <v>6</v>
      </c>
      <c r="C1330" s="1">
        <f t="shared" si="101"/>
        <v>91549</v>
      </c>
      <c r="D1330" s="1">
        <f t="shared" si="102"/>
        <v>1415560</v>
      </c>
      <c r="F1330" s="1">
        <f t="shared" si="103"/>
        <v>1415386.6879467636</v>
      </c>
      <c r="H1330" s="5">
        <f t="shared" si="104"/>
        <v>1.2243356214954639E-4</v>
      </c>
    </row>
    <row r="1331" spans="1:8">
      <c r="A1331" s="3" t="s">
        <v>6893</v>
      </c>
      <c r="B1331" s="1">
        <f t="shared" si="100"/>
        <v>6</v>
      </c>
      <c r="C1331" s="1">
        <f t="shared" si="101"/>
        <v>91529</v>
      </c>
      <c r="D1331" s="1">
        <f t="shared" si="102"/>
        <v>1417332</v>
      </c>
      <c r="F1331" s="1">
        <f t="shared" si="103"/>
        <v>1417170.9033676195</v>
      </c>
      <c r="H1331" s="5">
        <f t="shared" si="104"/>
        <v>1.136618889438072E-4</v>
      </c>
    </row>
    <row r="1332" spans="1:8">
      <c r="A1332" s="3" t="s">
        <v>6894</v>
      </c>
      <c r="B1332" s="1">
        <f t="shared" si="100"/>
        <v>6</v>
      </c>
      <c r="C1332" s="1">
        <f t="shared" si="101"/>
        <v>91509</v>
      </c>
      <c r="D1332" s="1">
        <f t="shared" si="102"/>
        <v>1419104</v>
      </c>
      <c r="F1332" s="1">
        <f t="shared" si="103"/>
        <v>1418955.4344951988</v>
      </c>
      <c r="H1332" s="5">
        <f t="shared" si="104"/>
        <v>1.0468965262674673E-4</v>
      </c>
    </row>
    <row r="1333" spans="1:8">
      <c r="A1333" s="3" t="s">
        <v>6895</v>
      </c>
      <c r="B1333" s="1">
        <f t="shared" si="100"/>
        <v>6</v>
      </c>
      <c r="C1333" s="1">
        <f t="shared" si="101"/>
        <v>91489</v>
      </c>
      <c r="D1333" s="1">
        <f t="shared" si="102"/>
        <v>1420885</v>
      </c>
      <c r="F1333" s="1">
        <f t="shared" si="103"/>
        <v>1420740.281454392</v>
      </c>
      <c r="H1333" s="5">
        <f t="shared" si="104"/>
        <v>1.0185099118365643E-4</v>
      </c>
    </row>
    <row r="1334" spans="1:8">
      <c r="A1334" s="3" t="s">
        <v>6896</v>
      </c>
      <c r="B1334" s="1">
        <f t="shared" si="100"/>
        <v>6</v>
      </c>
      <c r="C1334" s="1">
        <f t="shared" si="101"/>
        <v>91469</v>
      </c>
      <c r="D1334" s="1">
        <f t="shared" si="102"/>
        <v>1422657</v>
      </c>
      <c r="F1334" s="1">
        <f t="shared" si="103"/>
        <v>1422525.444370145</v>
      </c>
      <c r="H1334" s="5">
        <f t="shared" si="104"/>
        <v>9.2471783328674335E-5</v>
      </c>
    </row>
    <row r="1335" spans="1:8">
      <c r="A1335" s="3" t="s">
        <v>6897</v>
      </c>
      <c r="B1335" s="1">
        <f t="shared" si="100"/>
        <v>6</v>
      </c>
      <c r="C1335" s="1">
        <f t="shared" si="101"/>
        <v>91449</v>
      </c>
      <c r="D1335" s="1">
        <f t="shared" si="102"/>
        <v>1424429</v>
      </c>
      <c r="F1335" s="1">
        <f t="shared" si="103"/>
        <v>1424310.9233675008</v>
      </c>
      <c r="H1335" s="5">
        <f t="shared" si="104"/>
        <v>8.2894010511741308E-5</v>
      </c>
    </row>
    <row r="1336" spans="1:8">
      <c r="A1336" s="3" t="s">
        <v>6898</v>
      </c>
      <c r="B1336" s="1">
        <f t="shared" si="100"/>
        <v>6</v>
      </c>
      <c r="C1336" s="1">
        <f t="shared" si="101"/>
        <v>91429</v>
      </c>
      <c r="D1336" s="1">
        <f t="shared" si="102"/>
        <v>1426201</v>
      </c>
      <c r="F1336" s="1">
        <f t="shared" si="103"/>
        <v>1426096.7185715667</v>
      </c>
      <c r="H1336" s="5">
        <f t="shared" si="104"/>
        <v>7.311832514018447E-5</v>
      </c>
    </row>
    <row r="1337" spans="1:8">
      <c r="A1337" s="3" t="s">
        <v>6899</v>
      </c>
      <c r="B1337" s="1">
        <f t="shared" si="100"/>
        <v>6</v>
      </c>
      <c r="C1337" s="1">
        <f t="shared" si="101"/>
        <v>91409</v>
      </c>
      <c r="D1337" s="1">
        <f t="shared" si="102"/>
        <v>1427973</v>
      </c>
      <c r="F1337" s="1">
        <f t="shared" si="103"/>
        <v>1427882.8301075348</v>
      </c>
      <c r="H1337" s="5">
        <f t="shared" si="104"/>
        <v>6.3145376323803099E-5</v>
      </c>
    </row>
    <row r="1338" spans="1:8">
      <c r="A1338" s="3" t="s">
        <v>6900</v>
      </c>
      <c r="B1338" s="1">
        <f t="shared" si="100"/>
        <v>6</v>
      </c>
      <c r="C1338" s="1">
        <f t="shared" si="101"/>
        <v>91389</v>
      </c>
      <c r="D1338" s="1">
        <f t="shared" si="102"/>
        <v>1429754</v>
      </c>
      <c r="F1338" s="1">
        <f t="shared" si="103"/>
        <v>1429669.2581006647</v>
      </c>
      <c r="H1338" s="5">
        <f t="shared" si="104"/>
        <v>5.9270265608832874E-5</v>
      </c>
    </row>
    <row r="1339" spans="1:8">
      <c r="A1339" s="3" t="s">
        <v>6901</v>
      </c>
      <c r="B1339" s="1">
        <f t="shared" si="100"/>
        <v>6</v>
      </c>
      <c r="C1339" s="1">
        <f t="shared" si="101"/>
        <v>91369</v>
      </c>
      <c r="D1339" s="1">
        <f t="shared" si="102"/>
        <v>1431526</v>
      </c>
      <c r="F1339" s="1">
        <f t="shared" si="103"/>
        <v>1431456.0026763</v>
      </c>
      <c r="H1339" s="5">
        <f t="shared" si="104"/>
        <v>4.8896997819106333E-5</v>
      </c>
    </row>
    <row r="1340" spans="1:8">
      <c r="A1340" s="3" t="s">
        <v>6902</v>
      </c>
      <c r="B1340" s="1">
        <f t="shared" si="100"/>
        <v>6</v>
      </c>
      <c r="C1340" s="1">
        <f t="shared" si="101"/>
        <v>91349</v>
      </c>
      <c r="D1340" s="1">
        <f t="shared" si="102"/>
        <v>1433298</v>
      </c>
      <c r="F1340" s="1">
        <f t="shared" si="103"/>
        <v>1433243.0639598686</v>
      </c>
      <c r="H1340" s="5">
        <f t="shared" si="104"/>
        <v>3.8328414699089226E-5</v>
      </c>
    </row>
    <row r="1341" spans="1:8">
      <c r="A1341" s="3" t="s">
        <v>6903</v>
      </c>
      <c r="B1341" s="1">
        <f t="shared" si="100"/>
        <v>6</v>
      </c>
      <c r="C1341" s="1">
        <f t="shared" si="101"/>
        <v>91329</v>
      </c>
      <c r="D1341" s="1">
        <f t="shared" si="102"/>
        <v>1435070</v>
      </c>
      <c r="F1341" s="1">
        <f t="shared" si="103"/>
        <v>1435030.4420768516</v>
      </c>
      <c r="H1341" s="5">
        <f t="shared" si="104"/>
        <v>2.7565152325939627E-5</v>
      </c>
    </row>
    <row r="1342" spans="1:8">
      <c r="A1342" s="3" t="s">
        <v>6904</v>
      </c>
      <c r="B1342" s="1">
        <f t="shared" si="100"/>
        <v>6</v>
      </c>
      <c r="C1342" s="1">
        <f t="shared" si="101"/>
        <v>91309</v>
      </c>
      <c r="D1342" s="1">
        <f t="shared" si="102"/>
        <v>1436842</v>
      </c>
      <c r="F1342" s="1">
        <f t="shared" si="103"/>
        <v>1436818.1371528343</v>
      </c>
      <c r="H1342" s="5">
        <f t="shared" si="104"/>
        <v>1.6607843566425706E-5</v>
      </c>
    </row>
    <row r="1343" spans="1:8">
      <c r="A1343" s="3" t="s">
        <v>6905</v>
      </c>
      <c r="B1343" s="1">
        <f t="shared" si="100"/>
        <v>6</v>
      </c>
      <c r="C1343" s="1">
        <f t="shared" si="101"/>
        <v>91289</v>
      </c>
      <c r="D1343" s="1">
        <f t="shared" si="102"/>
        <v>1438623</v>
      </c>
      <c r="F1343" s="1">
        <f t="shared" si="103"/>
        <v>1438606.1493134659</v>
      </c>
      <c r="H1343" s="5">
        <f t="shared" si="104"/>
        <v>1.1713066268282285E-5</v>
      </c>
    </row>
    <row r="1344" spans="1:8">
      <c r="A1344" s="3" t="s">
        <v>6906</v>
      </c>
      <c r="B1344" s="1">
        <f t="shared" si="100"/>
        <v>6</v>
      </c>
      <c r="C1344" s="1">
        <f t="shared" si="101"/>
        <v>91269</v>
      </c>
      <c r="D1344" s="1">
        <f t="shared" si="102"/>
        <v>1440404</v>
      </c>
      <c r="F1344" s="1">
        <f t="shared" si="103"/>
        <v>1440394.4786844733</v>
      </c>
      <c r="H1344" s="5">
        <f t="shared" si="104"/>
        <v>6.61017015134843E-6</v>
      </c>
    </row>
    <row r="1345" spans="1:8">
      <c r="A1345" s="3" t="s">
        <v>6907</v>
      </c>
      <c r="B1345" s="1">
        <f t="shared" si="100"/>
        <v>6</v>
      </c>
      <c r="C1345" s="1">
        <f t="shared" si="101"/>
        <v>91249</v>
      </c>
      <c r="D1345" s="1">
        <f t="shared" si="102"/>
        <v>1442206</v>
      </c>
      <c r="F1345" s="1">
        <f t="shared" si="103"/>
        <v>1442183.1253916586</v>
      </c>
      <c r="H1345" s="5">
        <f t="shared" si="104"/>
        <v>1.5860846745452204E-5</v>
      </c>
    </row>
    <row r="1346" spans="1:8">
      <c r="A1346" s="3" t="s">
        <v>6908</v>
      </c>
      <c r="B1346" s="1">
        <f t="shared" si="100"/>
        <v>6</v>
      </c>
      <c r="C1346" s="1">
        <f t="shared" si="101"/>
        <v>91229</v>
      </c>
      <c r="D1346" s="1">
        <f t="shared" si="102"/>
        <v>1444008</v>
      </c>
      <c r="F1346" s="1">
        <f t="shared" si="103"/>
        <v>1443972.0895609115</v>
      </c>
      <c r="H1346" s="5">
        <f t="shared" si="104"/>
        <v>2.4868587354415599E-5</v>
      </c>
    </row>
    <row r="1347" spans="1:8">
      <c r="A1347" s="3" t="s">
        <v>6909</v>
      </c>
      <c r="B1347" s="1">
        <f t="shared" si="100"/>
        <v>6</v>
      </c>
      <c r="C1347" s="1">
        <f t="shared" si="101"/>
        <v>91209</v>
      </c>
      <c r="D1347" s="1">
        <f t="shared" si="102"/>
        <v>1445819</v>
      </c>
      <c r="F1347" s="1">
        <f t="shared" si="103"/>
        <v>1445761.3713181915</v>
      </c>
      <c r="H1347" s="5">
        <f t="shared" si="104"/>
        <v>3.9858849419240766E-5</v>
      </c>
    </row>
    <row r="1348" spans="1:8">
      <c r="A1348" s="3" t="s">
        <v>6910</v>
      </c>
      <c r="B1348" s="1">
        <f t="shared" ref="B1348:B1411" si="105">IF(ISERROR(SEARCH(" ",A1348)), 0, SEARCH(" ",A1348))</f>
        <v>6</v>
      </c>
      <c r="C1348" s="1">
        <f t="shared" ref="C1348:C1411" si="106">IF(0=B1348,-1,LEFT(A1348,B1348-1)+0)</f>
        <v>91189</v>
      </c>
      <c r="D1348" s="1">
        <f t="shared" ref="D1348:D1411" si="107">IF(B1348=0,-1,RIGHT(A1348,LEN(A1348)-B1348)+0)</f>
        <v>1447621</v>
      </c>
      <c r="F1348" s="1">
        <f t="shared" ref="F1348:F1411" si="108">IF(C1348&lt;0,443300000,44330*(1-POWER(C1348/$A$1,1/5.255))*1000)</f>
        <v>1447550.9707895308</v>
      </c>
      <c r="H1348" s="5">
        <f t="shared" ref="H1348:H1411" si="109">IF(D1348&gt;0,ABS((F1348-D1348)/D1348),0)</f>
        <v>4.8375376199447113E-5</v>
      </c>
    </row>
    <row r="1349" spans="1:8">
      <c r="A1349" s="3" t="s">
        <v>6911</v>
      </c>
      <c r="B1349" s="1">
        <f t="shared" si="105"/>
        <v>6</v>
      </c>
      <c r="C1349" s="1">
        <f t="shared" si="106"/>
        <v>91169</v>
      </c>
      <c r="D1349" s="1">
        <f t="shared" si="107"/>
        <v>1449423</v>
      </c>
      <c r="F1349" s="1">
        <f t="shared" si="108"/>
        <v>1449340.8881010511</v>
      </c>
      <c r="H1349" s="5">
        <f t="shared" si="109"/>
        <v>5.6651439192633294E-5</v>
      </c>
    </row>
    <row r="1350" spans="1:8">
      <c r="A1350" s="3" t="s">
        <v>6912</v>
      </c>
      <c r="B1350" s="1">
        <f t="shared" si="105"/>
        <v>6</v>
      </c>
      <c r="C1350" s="1">
        <f t="shared" si="106"/>
        <v>91149</v>
      </c>
      <c r="D1350" s="1">
        <f t="shared" si="107"/>
        <v>1451225</v>
      </c>
      <c r="F1350" s="1">
        <f t="shared" si="108"/>
        <v>1451131.123378943</v>
      </c>
      <c r="H1350" s="5">
        <f t="shared" si="109"/>
        <v>6.4687847202912424E-5</v>
      </c>
    </row>
    <row r="1351" spans="1:8">
      <c r="A1351" s="3" t="s">
        <v>6913</v>
      </c>
      <c r="B1351" s="1">
        <f t="shared" si="105"/>
        <v>6</v>
      </c>
      <c r="C1351" s="1">
        <f t="shared" si="106"/>
        <v>91129</v>
      </c>
      <c r="D1351" s="1">
        <f t="shared" si="107"/>
        <v>1453027</v>
      </c>
      <c r="F1351" s="1">
        <f t="shared" si="108"/>
        <v>1452921.6767494848</v>
      </c>
      <c r="H1351" s="5">
        <f t="shared" si="109"/>
        <v>7.2485404961610233E-5</v>
      </c>
    </row>
    <row r="1352" spans="1:8">
      <c r="A1352" s="3" t="s">
        <v>6914</v>
      </c>
      <c r="B1352" s="1">
        <f t="shared" si="105"/>
        <v>6</v>
      </c>
      <c r="C1352" s="1">
        <f t="shared" si="106"/>
        <v>91109</v>
      </c>
      <c r="D1352" s="1">
        <f t="shared" si="107"/>
        <v>1454838</v>
      </c>
      <c r="F1352" s="1">
        <f t="shared" si="108"/>
        <v>1454712.5483390195</v>
      </c>
      <c r="H1352" s="5">
        <f t="shared" si="109"/>
        <v>8.6230673779809486E-5</v>
      </c>
    </row>
    <row r="1353" spans="1:8">
      <c r="A1353" s="3" t="s">
        <v>6915</v>
      </c>
      <c r="B1353" s="1">
        <f t="shared" si="105"/>
        <v>6</v>
      </c>
      <c r="C1353" s="1">
        <f t="shared" si="106"/>
        <v>91089</v>
      </c>
      <c r="D1353" s="1">
        <f t="shared" si="107"/>
        <v>1456640</v>
      </c>
      <c r="F1353" s="1">
        <f t="shared" si="108"/>
        <v>1456503.738273974</v>
      </c>
      <c r="H1353" s="5">
        <f t="shared" si="109"/>
        <v>9.3545231509472223E-5</v>
      </c>
    </row>
    <row r="1354" spans="1:8">
      <c r="A1354" s="3" t="s">
        <v>6916</v>
      </c>
      <c r="B1354" s="1">
        <f t="shared" si="105"/>
        <v>6</v>
      </c>
      <c r="C1354" s="1">
        <f t="shared" si="106"/>
        <v>91069</v>
      </c>
      <c r="D1354" s="1">
        <f t="shared" si="107"/>
        <v>1458442</v>
      </c>
      <c r="F1354" s="1">
        <f t="shared" si="108"/>
        <v>1458295.2466808583</v>
      </c>
      <c r="H1354" s="5">
        <f t="shared" si="109"/>
        <v>1.0062334953442635E-4</v>
      </c>
    </row>
    <row r="1355" spans="1:8">
      <c r="A1355" s="3" t="s">
        <v>6917</v>
      </c>
      <c r="B1355" s="1">
        <f t="shared" si="105"/>
        <v>6</v>
      </c>
      <c r="C1355" s="1">
        <f t="shared" si="106"/>
        <v>91049</v>
      </c>
      <c r="D1355" s="1">
        <f t="shared" si="107"/>
        <v>1460244</v>
      </c>
      <c r="F1355" s="1">
        <f t="shared" si="108"/>
        <v>1460087.0736862514</v>
      </c>
      <c r="H1355" s="5">
        <f t="shared" si="109"/>
        <v>1.0746581649955979E-4</v>
      </c>
    </row>
    <row r="1356" spans="1:8">
      <c r="A1356" s="3" t="s">
        <v>6918</v>
      </c>
      <c r="B1356" s="1">
        <f t="shared" si="105"/>
        <v>6</v>
      </c>
      <c r="C1356" s="1">
        <f t="shared" si="106"/>
        <v>91029</v>
      </c>
      <c r="D1356" s="1">
        <f t="shared" si="107"/>
        <v>1462046</v>
      </c>
      <c r="F1356" s="1">
        <f t="shared" si="108"/>
        <v>1461879.2194168163</v>
      </c>
      <c r="H1356" s="5">
        <f t="shared" si="109"/>
        <v>1.1407341710435019E-4</v>
      </c>
    </row>
    <row r="1357" spans="1:8">
      <c r="A1357" s="3" t="s">
        <v>6919</v>
      </c>
      <c r="B1357" s="1">
        <f t="shared" si="105"/>
        <v>6</v>
      </c>
      <c r="C1357" s="1">
        <f t="shared" si="106"/>
        <v>91009</v>
      </c>
      <c r="D1357" s="1">
        <f t="shared" si="107"/>
        <v>1463857</v>
      </c>
      <c r="F1357" s="1">
        <f t="shared" si="108"/>
        <v>1463671.6839992944</v>
      </c>
      <c r="H1357" s="5">
        <f t="shared" si="109"/>
        <v>1.2659433312515149E-4</v>
      </c>
    </row>
    <row r="1358" spans="1:8">
      <c r="A1358" s="3" t="s">
        <v>6920</v>
      </c>
      <c r="B1358" s="1">
        <f t="shared" si="105"/>
        <v>6</v>
      </c>
      <c r="C1358" s="1">
        <f t="shared" si="106"/>
        <v>90989</v>
      </c>
      <c r="D1358" s="1">
        <f t="shared" si="107"/>
        <v>1465659</v>
      </c>
      <c r="F1358" s="1">
        <f t="shared" si="108"/>
        <v>1465464.467560506</v>
      </c>
      <c r="H1358" s="5">
        <f t="shared" si="109"/>
        <v>1.3272694364380793E-4</v>
      </c>
    </row>
    <row r="1359" spans="1:8">
      <c r="A1359" s="3" t="s">
        <v>6921</v>
      </c>
      <c r="B1359" s="1">
        <f t="shared" si="105"/>
        <v>6</v>
      </c>
      <c r="C1359" s="1">
        <f t="shared" si="106"/>
        <v>90969</v>
      </c>
      <c r="D1359" s="1">
        <f t="shared" si="107"/>
        <v>1467461</v>
      </c>
      <c r="F1359" s="1">
        <f t="shared" si="108"/>
        <v>1467257.5702273403</v>
      </c>
      <c r="H1359" s="5">
        <f t="shared" si="109"/>
        <v>1.3862703857865427E-4</v>
      </c>
    </row>
    <row r="1360" spans="1:8">
      <c r="A1360" s="3" t="s">
        <v>6922</v>
      </c>
      <c r="B1360" s="1">
        <f t="shared" si="105"/>
        <v>6</v>
      </c>
      <c r="C1360" s="1">
        <f t="shared" si="106"/>
        <v>90949</v>
      </c>
      <c r="D1360" s="1">
        <f t="shared" si="107"/>
        <v>1469263</v>
      </c>
      <c r="F1360" s="1">
        <f t="shared" si="108"/>
        <v>1469050.9921267799</v>
      </c>
      <c r="H1360" s="5">
        <f t="shared" si="109"/>
        <v>1.4429538702066027E-4</v>
      </c>
    </row>
    <row r="1361" spans="1:8">
      <c r="A1361" s="3" t="s">
        <v>6923</v>
      </c>
      <c r="B1361" s="1">
        <f t="shared" si="105"/>
        <v>6</v>
      </c>
      <c r="C1361" s="1">
        <f t="shared" si="106"/>
        <v>90929</v>
      </c>
      <c r="D1361" s="1">
        <f t="shared" si="107"/>
        <v>1471075</v>
      </c>
      <c r="F1361" s="1">
        <f t="shared" si="108"/>
        <v>1470844.7333858712</v>
      </c>
      <c r="H1361" s="5">
        <f t="shared" si="109"/>
        <v>1.5652948634762708E-4</v>
      </c>
    </row>
    <row r="1362" spans="1:8">
      <c r="A1362" s="3" t="s">
        <v>6924</v>
      </c>
      <c r="B1362" s="1">
        <f t="shared" si="105"/>
        <v>6</v>
      </c>
      <c r="C1362" s="1">
        <f t="shared" si="106"/>
        <v>90909</v>
      </c>
      <c r="D1362" s="1">
        <f t="shared" si="107"/>
        <v>1472876</v>
      </c>
      <c r="F1362" s="1">
        <f t="shared" si="108"/>
        <v>1472638.79413175</v>
      </c>
      <c r="H1362" s="5">
        <f t="shared" si="109"/>
        <v>1.6104944900316925E-4</v>
      </c>
    </row>
    <row r="1363" spans="1:8">
      <c r="A1363" s="3" t="s">
        <v>6925</v>
      </c>
      <c r="B1363" s="1">
        <f t="shared" si="105"/>
        <v>6</v>
      </c>
      <c r="C1363" s="1">
        <f t="shared" si="106"/>
        <v>90889</v>
      </c>
      <c r="D1363" s="1">
        <f t="shared" si="107"/>
        <v>1474678</v>
      </c>
      <c r="F1363" s="1">
        <f t="shared" si="108"/>
        <v>1474433.1744916253</v>
      </c>
      <c r="H1363" s="5">
        <f t="shared" si="109"/>
        <v>1.6601963843952431E-4</v>
      </c>
    </row>
    <row r="1364" spans="1:8">
      <c r="A1364" s="3" t="s">
        <v>6926</v>
      </c>
      <c r="B1364" s="1">
        <f t="shared" si="105"/>
        <v>6</v>
      </c>
      <c r="C1364" s="1">
        <f t="shared" si="106"/>
        <v>90869</v>
      </c>
      <c r="D1364" s="1">
        <f t="shared" si="107"/>
        <v>1476480</v>
      </c>
      <c r="F1364" s="1">
        <f t="shared" si="108"/>
        <v>1476227.8745927894</v>
      </c>
      <c r="H1364" s="5">
        <f t="shared" si="109"/>
        <v>1.7076113947398625E-4</v>
      </c>
    </row>
    <row r="1365" spans="1:8">
      <c r="A1365" s="3" t="s">
        <v>6927</v>
      </c>
      <c r="B1365" s="1">
        <f t="shared" si="105"/>
        <v>6</v>
      </c>
      <c r="C1365" s="1">
        <f t="shared" si="106"/>
        <v>90849</v>
      </c>
      <c r="D1365" s="1">
        <f t="shared" si="107"/>
        <v>1478282</v>
      </c>
      <c r="F1365" s="1">
        <f t="shared" si="108"/>
        <v>1478022.8945626046</v>
      </c>
      <c r="H1365" s="5">
        <f t="shared" si="109"/>
        <v>1.7527470225261197E-4</v>
      </c>
    </row>
    <row r="1366" spans="1:8">
      <c r="A1366" s="3" t="s">
        <v>6928</v>
      </c>
      <c r="B1366" s="1">
        <f t="shared" si="105"/>
        <v>6</v>
      </c>
      <c r="C1366" s="1">
        <f t="shared" si="106"/>
        <v>90829</v>
      </c>
      <c r="D1366" s="1">
        <f t="shared" si="107"/>
        <v>1480094</v>
      </c>
      <c r="F1366" s="1">
        <f t="shared" si="108"/>
        <v>1479818.2345285204</v>
      </c>
      <c r="H1366" s="5">
        <f t="shared" si="109"/>
        <v>1.8631618767431168E-4</v>
      </c>
    </row>
    <row r="1367" spans="1:8">
      <c r="A1367" s="3" t="s">
        <v>6929</v>
      </c>
      <c r="B1367" s="1">
        <f t="shared" si="105"/>
        <v>6</v>
      </c>
      <c r="C1367" s="1">
        <f t="shared" si="106"/>
        <v>90809</v>
      </c>
      <c r="D1367" s="1">
        <f t="shared" si="107"/>
        <v>1481895</v>
      </c>
      <c r="F1367" s="1">
        <f t="shared" si="108"/>
        <v>1481613.8946180562</v>
      </c>
      <c r="H1367" s="5">
        <f t="shared" si="109"/>
        <v>1.8969318470185209E-4</v>
      </c>
    </row>
    <row r="1368" spans="1:8">
      <c r="A1368" s="3" t="s">
        <v>6930</v>
      </c>
      <c r="B1368" s="1">
        <f t="shared" si="105"/>
        <v>6</v>
      </c>
      <c r="C1368" s="1">
        <f t="shared" si="106"/>
        <v>90789</v>
      </c>
      <c r="D1368" s="1">
        <f t="shared" si="107"/>
        <v>1483697</v>
      </c>
      <c r="F1368" s="1">
        <f t="shared" si="108"/>
        <v>1483409.87495883</v>
      </c>
      <c r="H1368" s="5">
        <f t="shared" si="109"/>
        <v>1.9351999847006885E-4</v>
      </c>
    </row>
    <row r="1369" spans="1:8">
      <c r="A1369" s="3" t="s">
        <v>6931</v>
      </c>
      <c r="B1369" s="1">
        <f t="shared" si="105"/>
        <v>6</v>
      </c>
      <c r="C1369" s="1">
        <f t="shared" si="106"/>
        <v>90769</v>
      </c>
      <c r="D1369" s="1">
        <f t="shared" si="107"/>
        <v>1485499</v>
      </c>
      <c r="F1369" s="1">
        <f t="shared" si="108"/>
        <v>1485206.175678513</v>
      </c>
      <c r="H1369" s="5">
        <f t="shared" si="109"/>
        <v>1.9712185702379281E-4</v>
      </c>
    </row>
    <row r="1370" spans="1:8">
      <c r="A1370" s="3" t="s">
        <v>6932</v>
      </c>
      <c r="B1370" s="1">
        <f t="shared" si="105"/>
        <v>6</v>
      </c>
      <c r="C1370" s="1">
        <f t="shared" si="106"/>
        <v>90749</v>
      </c>
      <c r="D1370" s="1">
        <f t="shared" si="107"/>
        <v>1487301</v>
      </c>
      <c r="F1370" s="1">
        <f t="shared" si="108"/>
        <v>1487002.7969048757</v>
      </c>
      <c r="H1370" s="5">
        <f t="shared" si="109"/>
        <v>2.0049949211648212E-4</v>
      </c>
    </row>
    <row r="1371" spans="1:8">
      <c r="A1371" s="3" t="s">
        <v>6933</v>
      </c>
      <c r="B1371" s="1">
        <f t="shared" si="105"/>
        <v>6</v>
      </c>
      <c r="C1371" s="1">
        <f t="shared" si="106"/>
        <v>90729</v>
      </c>
      <c r="D1371" s="1">
        <f t="shared" si="107"/>
        <v>1489113</v>
      </c>
      <c r="F1371" s="1">
        <f t="shared" si="108"/>
        <v>1488799.7387657519</v>
      </c>
      <c r="H1371" s="5">
        <f t="shared" si="109"/>
        <v>2.1036767139099384E-4</v>
      </c>
    </row>
    <row r="1372" spans="1:8">
      <c r="A1372" s="3" t="s">
        <v>6934</v>
      </c>
      <c r="B1372" s="1">
        <f t="shared" si="105"/>
        <v>6</v>
      </c>
      <c r="C1372" s="1">
        <f t="shared" si="106"/>
        <v>90709</v>
      </c>
      <c r="D1372" s="1">
        <f t="shared" si="107"/>
        <v>1490914</v>
      </c>
      <c r="F1372" s="1">
        <f t="shared" si="108"/>
        <v>1490597.0013890644</v>
      </c>
      <c r="H1372" s="5">
        <f t="shared" si="109"/>
        <v>2.1262031943870645E-4</v>
      </c>
    </row>
    <row r="1373" spans="1:8">
      <c r="A1373" s="3" t="s">
        <v>6935</v>
      </c>
      <c r="B1373" s="1">
        <f t="shared" si="105"/>
        <v>6</v>
      </c>
      <c r="C1373" s="1">
        <f t="shared" si="106"/>
        <v>90689</v>
      </c>
      <c r="D1373" s="1">
        <f t="shared" si="107"/>
        <v>1492716</v>
      </c>
      <c r="F1373" s="1">
        <f t="shared" si="108"/>
        <v>1492394.5849028151</v>
      </c>
      <c r="H1373" s="5">
        <f t="shared" si="109"/>
        <v>2.1532233672376052E-4</v>
      </c>
    </row>
    <row r="1374" spans="1:8">
      <c r="A1374" s="3" t="s">
        <v>6936</v>
      </c>
      <c r="B1374" s="1">
        <f t="shared" si="105"/>
        <v>6</v>
      </c>
      <c r="C1374" s="1">
        <f t="shared" si="106"/>
        <v>90669</v>
      </c>
      <c r="D1374" s="1">
        <f t="shared" si="107"/>
        <v>1494518</v>
      </c>
      <c r="F1374" s="1">
        <f t="shared" si="108"/>
        <v>1494192.4894350835</v>
      </c>
      <c r="H1374" s="5">
        <f t="shared" si="109"/>
        <v>2.1780304079076622E-4</v>
      </c>
    </row>
    <row r="1375" spans="1:8">
      <c r="A1375" s="3" t="s">
        <v>6937</v>
      </c>
      <c r="B1375" s="1">
        <f t="shared" si="105"/>
        <v>6</v>
      </c>
      <c r="C1375" s="1">
        <f t="shared" si="106"/>
        <v>90649</v>
      </c>
      <c r="D1375" s="1">
        <f t="shared" si="107"/>
        <v>1496330</v>
      </c>
      <c r="F1375" s="1">
        <f t="shared" si="108"/>
        <v>1495990.7151140287</v>
      </c>
      <c r="H1375" s="5">
        <f t="shared" si="109"/>
        <v>2.2674469266227457E-4</v>
      </c>
    </row>
    <row r="1376" spans="1:8">
      <c r="A1376" s="3" t="s">
        <v>6938</v>
      </c>
      <c r="B1376" s="1">
        <f t="shared" si="105"/>
        <v>6</v>
      </c>
      <c r="C1376" s="1">
        <f t="shared" si="106"/>
        <v>90629</v>
      </c>
      <c r="D1376" s="1">
        <f t="shared" si="107"/>
        <v>1498132</v>
      </c>
      <c r="F1376" s="1">
        <f t="shared" si="108"/>
        <v>1497789.2620678891</v>
      </c>
      <c r="H1376" s="5">
        <f t="shared" si="109"/>
        <v>2.2877685818799932E-4</v>
      </c>
    </row>
    <row r="1377" spans="1:8">
      <c r="A1377" s="3" t="s">
        <v>6939</v>
      </c>
      <c r="B1377" s="1">
        <f t="shared" si="105"/>
        <v>6</v>
      </c>
      <c r="C1377" s="1">
        <f t="shared" si="106"/>
        <v>90609</v>
      </c>
      <c r="D1377" s="1">
        <f t="shared" si="107"/>
        <v>1499933</v>
      </c>
      <c r="F1377" s="1">
        <f t="shared" si="108"/>
        <v>1499588.1304249801</v>
      </c>
      <c r="H1377" s="5">
        <f t="shared" si="109"/>
        <v>2.2992331992157373E-4</v>
      </c>
    </row>
    <row r="1378" spans="1:8">
      <c r="A1378" s="3" t="s">
        <v>6940</v>
      </c>
      <c r="B1378" s="1">
        <f t="shared" si="105"/>
        <v>6</v>
      </c>
      <c r="C1378" s="1">
        <f t="shared" si="106"/>
        <v>90589</v>
      </c>
      <c r="D1378" s="1">
        <f t="shared" si="107"/>
        <v>1501735</v>
      </c>
      <c r="F1378" s="1">
        <f t="shared" si="108"/>
        <v>1501387.3203136928</v>
      </c>
      <c r="H1378" s="5">
        <f t="shared" si="109"/>
        <v>2.3151866761260051E-4</v>
      </c>
    </row>
    <row r="1379" spans="1:8">
      <c r="A1379" s="3" t="s">
        <v>6941</v>
      </c>
      <c r="B1379" s="1">
        <f t="shared" si="105"/>
        <v>6</v>
      </c>
      <c r="C1379" s="1">
        <f t="shared" si="106"/>
        <v>90569</v>
      </c>
      <c r="D1379" s="1">
        <f t="shared" si="107"/>
        <v>1503537</v>
      </c>
      <c r="F1379" s="1">
        <f t="shared" si="108"/>
        <v>1503186.8318625202</v>
      </c>
      <c r="H1379" s="5">
        <f t="shared" si="109"/>
        <v>2.328962556157955E-4</v>
      </c>
    </row>
    <row r="1380" spans="1:8">
      <c r="A1380" s="3" t="s">
        <v>6942</v>
      </c>
      <c r="B1380" s="1">
        <f t="shared" si="105"/>
        <v>6</v>
      </c>
      <c r="C1380" s="1">
        <f t="shared" si="106"/>
        <v>90549</v>
      </c>
      <c r="D1380" s="1">
        <f t="shared" si="107"/>
        <v>1505349</v>
      </c>
      <c r="F1380" s="1">
        <f t="shared" si="108"/>
        <v>1504986.6652000006</v>
      </c>
      <c r="H1380" s="5">
        <f t="shared" si="109"/>
        <v>2.4069820353909369E-4</v>
      </c>
    </row>
    <row r="1381" spans="1:8">
      <c r="A1381" s="3" t="s">
        <v>6943</v>
      </c>
      <c r="B1381" s="1">
        <f t="shared" si="105"/>
        <v>6</v>
      </c>
      <c r="C1381" s="1">
        <f t="shared" si="106"/>
        <v>90529</v>
      </c>
      <c r="D1381" s="1">
        <f t="shared" si="107"/>
        <v>1507151</v>
      </c>
      <c r="F1381" s="1">
        <f t="shared" si="108"/>
        <v>1506786.8204547854</v>
      </c>
      <c r="H1381" s="5">
        <f t="shared" si="109"/>
        <v>2.4163441169108637E-4</v>
      </c>
    </row>
    <row r="1382" spans="1:8">
      <c r="A1382" s="3" t="s">
        <v>6944</v>
      </c>
      <c r="B1382" s="1">
        <f t="shared" si="105"/>
        <v>6</v>
      </c>
      <c r="C1382" s="1">
        <f t="shared" si="106"/>
        <v>90509</v>
      </c>
      <c r="D1382" s="1">
        <f t="shared" si="107"/>
        <v>1508952</v>
      </c>
      <c r="F1382" s="1">
        <f t="shared" si="108"/>
        <v>1508587.2977555841</v>
      </c>
      <c r="H1382" s="5">
        <f t="shared" si="109"/>
        <v>2.4169240931181326E-4</v>
      </c>
    </row>
    <row r="1383" spans="1:8">
      <c r="A1383" s="3" t="s">
        <v>6945</v>
      </c>
      <c r="B1383" s="1">
        <f t="shared" si="105"/>
        <v>6</v>
      </c>
      <c r="C1383" s="1">
        <f t="shared" si="106"/>
        <v>90489</v>
      </c>
      <c r="D1383" s="1">
        <f t="shared" si="107"/>
        <v>1510754</v>
      </c>
      <c r="F1383" s="1">
        <f t="shared" si="108"/>
        <v>1510388.0972311909</v>
      </c>
      <c r="H1383" s="5">
        <f t="shared" si="109"/>
        <v>2.4219877545193693E-4</v>
      </c>
    </row>
    <row r="1384" spans="1:8">
      <c r="A1384" s="3" t="s">
        <v>6946</v>
      </c>
      <c r="B1384" s="1">
        <f t="shared" si="105"/>
        <v>6</v>
      </c>
      <c r="C1384" s="1">
        <f t="shared" si="106"/>
        <v>90469</v>
      </c>
      <c r="D1384" s="1">
        <f t="shared" si="107"/>
        <v>1512556</v>
      </c>
      <c r="F1384" s="1">
        <f t="shared" si="108"/>
        <v>1512189.2190104832</v>
      </c>
      <c r="H1384" s="5">
        <f t="shared" si="109"/>
        <v>2.424908496060703E-4</v>
      </c>
    </row>
    <row r="1385" spans="1:8">
      <c r="A1385" s="3" t="s">
        <v>6947</v>
      </c>
      <c r="B1385" s="1">
        <f t="shared" si="105"/>
        <v>6</v>
      </c>
      <c r="C1385" s="1">
        <f t="shared" si="106"/>
        <v>90449</v>
      </c>
      <c r="D1385" s="1">
        <f t="shared" si="107"/>
        <v>1514368</v>
      </c>
      <c r="F1385" s="1">
        <f t="shared" si="108"/>
        <v>1513990.6632224221</v>
      </c>
      <c r="H1385" s="5">
        <f t="shared" si="109"/>
        <v>2.4917112457333696E-4</v>
      </c>
    </row>
    <row r="1386" spans="1:8">
      <c r="A1386" s="3" t="s">
        <v>6948</v>
      </c>
      <c r="B1386" s="1">
        <f t="shared" si="105"/>
        <v>6</v>
      </c>
      <c r="C1386" s="1">
        <f t="shared" si="106"/>
        <v>90429</v>
      </c>
      <c r="D1386" s="1">
        <f t="shared" si="107"/>
        <v>1516170</v>
      </c>
      <c r="F1386" s="1">
        <f t="shared" si="108"/>
        <v>1515792.4299960381</v>
      </c>
      <c r="H1386" s="5">
        <f t="shared" si="109"/>
        <v>2.4902880545183683E-4</v>
      </c>
    </row>
    <row r="1387" spans="1:8">
      <c r="A1387" s="3" t="s">
        <v>6949</v>
      </c>
      <c r="B1387" s="1">
        <f t="shared" si="105"/>
        <v>6</v>
      </c>
      <c r="C1387" s="1">
        <f t="shared" si="106"/>
        <v>90409</v>
      </c>
      <c r="D1387" s="1">
        <f t="shared" si="107"/>
        <v>1517971</v>
      </c>
      <c r="F1387" s="1">
        <f t="shared" si="108"/>
        <v>1517594.5194604492</v>
      </c>
      <c r="H1387" s="5">
        <f t="shared" si="109"/>
        <v>2.4801563373132423E-4</v>
      </c>
    </row>
    <row r="1388" spans="1:8">
      <c r="A1388" s="3" t="s">
        <v>6950</v>
      </c>
      <c r="B1388" s="1">
        <f t="shared" si="105"/>
        <v>6</v>
      </c>
      <c r="C1388" s="1">
        <f t="shared" si="106"/>
        <v>90389</v>
      </c>
      <c r="D1388" s="1">
        <f t="shared" si="107"/>
        <v>1519773</v>
      </c>
      <c r="F1388" s="1">
        <f t="shared" si="108"/>
        <v>1519396.9317448535</v>
      </c>
      <c r="H1388" s="5">
        <f t="shared" si="109"/>
        <v>2.4745028050011399E-4</v>
      </c>
    </row>
    <row r="1389" spans="1:8">
      <c r="A1389" s="3" t="s">
        <v>6951</v>
      </c>
      <c r="B1389" s="1">
        <f t="shared" si="105"/>
        <v>6</v>
      </c>
      <c r="C1389" s="1">
        <f t="shared" si="106"/>
        <v>90369</v>
      </c>
      <c r="D1389" s="1">
        <f t="shared" si="107"/>
        <v>1521575</v>
      </c>
      <c r="F1389" s="1">
        <f t="shared" si="108"/>
        <v>1521199.6669785264</v>
      </c>
      <c r="H1389" s="5">
        <f t="shared" si="109"/>
        <v>2.4667401966620454E-4</v>
      </c>
    </row>
    <row r="1390" spans="1:8">
      <c r="A1390" s="3" t="s">
        <v>6952</v>
      </c>
      <c r="B1390" s="1">
        <f t="shared" si="105"/>
        <v>6</v>
      </c>
      <c r="C1390" s="1">
        <f t="shared" si="106"/>
        <v>90349</v>
      </c>
      <c r="D1390" s="1">
        <f t="shared" si="107"/>
        <v>1523387</v>
      </c>
      <c r="F1390" s="1">
        <f t="shared" si="108"/>
        <v>1523002.7252908237</v>
      </c>
      <c r="H1390" s="5">
        <f t="shared" si="109"/>
        <v>2.5225022215384017E-4</v>
      </c>
    </row>
    <row r="1391" spans="1:8">
      <c r="A1391" s="3" t="s">
        <v>6953</v>
      </c>
      <c r="B1391" s="1">
        <f t="shared" si="105"/>
        <v>6</v>
      </c>
      <c r="C1391" s="1">
        <f t="shared" si="106"/>
        <v>90329</v>
      </c>
      <c r="D1391" s="1">
        <f t="shared" si="107"/>
        <v>1525189</v>
      </c>
      <c r="F1391" s="1">
        <f t="shared" si="108"/>
        <v>1524806.1068111882</v>
      </c>
      <c r="H1391" s="5">
        <f t="shared" si="109"/>
        <v>2.5104638757022157E-4</v>
      </c>
    </row>
    <row r="1392" spans="1:8">
      <c r="A1392" s="3" t="s">
        <v>6954</v>
      </c>
      <c r="B1392" s="1">
        <f t="shared" si="105"/>
        <v>6</v>
      </c>
      <c r="C1392" s="1">
        <f t="shared" si="106"/>
        <v>90309</v>
      </c>
      <c r="D1392" s="1">
        <f t="shared" si="107"/>
        <v>1526990</v>
      </c>
      <c r="F1392" s="1">
        <f t="shared" si="108"/>
        <v>1526609.8116691373</v>
      </c>
      <c r="H1392" s="5">
        <f t="shared" si="109"/>
        <v>2.4897892642562893E-4</v>
      </c>
    </row>
    <row r="1393" spans="1:8">
      <c r="A1393" s="3" t="s">
        <v>6955</v>
      </c>
      <c r="B1393" s="1">
        <f t="shared" si="105"/>
        <v>6</v>
      </c>
      <c r="C1393" s="1">
        <f t="shared" si="106"/>
        <v>90289</v>
      </c>
      <c r="D1393" s="1">
        <f t="shared" si="107"/>
        <v>1528792</v>
      </c>
      <c r="F1393" s="1">
        <f t="shared" si="108"/>
        <v>1528413.8399942673</v>
      </c>
      <c r="H1393" s="5">
        <f t="shared" si="109"/>
        <v>2.4735870264409567E-4</v>
      </c>
    </row>
    <row r="1394" spans="1:8">
      <c r="A1394" s="3" t="s">
        <v>6956</v>
      </c>
      <c r="B1394" s="1">
        <f t="shared" si="105"/>
        <v>6</v>
      </c>
      <c r="C1394" s="1">
        <f t="shared" si="106"/>
        <v>90269</v>
      </c>
      <c r="D1394" s="1">
        <f t="shared" si="107"/>
        <v>1530604</v>
      </c>
      <c r="F1394" s="1">
        <f t="shared" si="108"/>
        <v>1530218.1919162632</v>
      </c>
      <c r="H1394" s="5">
        <f t="shared" si="109"/>
        <v>2.5206263915212776E-4</v>
      </c>
    </row>
    <row r="1395" spans="1:8">
      <c r="A1395" s="3" t="s">
        <v>6957</v>
      </c>
      <c r="B1395" s="1">
        <f t="shared" si="105"/>
        <v>6</v>
      </c>
      <c r="C1395" s="1">
        <f t="shared" si="106"/>
        <v>90249</v>
      </c>
      <c r="D1395" s="1">
        <f t="shared" si="107"/>
        <v>1532406</v>
      </c>
      <c r="F1395" s="1">
        <f t="shared" si="108"/>
        <v>1532022.8675648775</v>
      </c>
      <c r="H1395" s="5">
        <f t="shared" si="109"/>
        <v>2.5002018728881564E-4</v>
      </c>
    </row>
    <row r="1396" spans="1:8">
      <c r="A1396" s="3" t="s">
        <v>6958</v>
      </c>
      <c r="B1396" s="1">
        <f t="shared" si="105"/>
        <v>6</v>
      </c>
      <c r="C1396" s="1">
        <f t="shared" si="106"/>
        <v>90229</v>
      </c>
      <c r="D1396" s="1">
        <f t="shared" si="107"/>
        <v>1534208</v>
      </c>
      <c r="F1396" s="1">
        <f t="shared" si="108"/>
        <v>1533827.8670699534</v>
      </c>
      <c r="H1396" s="5">
        <f t="shared" si="109"/>
        <v>2.4777144301597041E-4</v>
      </c>
    </row>
    <row r="1397" spans="1:8">
      <c r="A1397" s="3" t="s">
        <v>6959</v>
      </c>
      <c r="B1397" s="1">
        <f t="shared" si="105"/>
        <v>6</v>
      </c>
      <c r="C1397" s="1">
        <f t="shared" si="106"/>
        <v>90209</v>
      </c>
      <c r="D1397" s="1">
        <f t="shared" si="107"/>
        <v>1536009</v>
      </c>
      <c r="F1397" s="1">
        <f t="shared" si="108"/>
        <v>1535633.1905614207</v>
      </c>
      <c r="H1397" s="5">
        <f t="shared" si="109"/>
        <v>2.4466616965086149E-4</v>
      </c>
    </row>
    <row r="1398" spans="1:8">
      <c r="A1398" s="3" t="s">
        <v>6960</v>
      </c>
      <c r="B1398" s="1">
        <f t="shared" si="105"/>
        <v>6</v>
      </c>
      <c r="C1398" s="1">
        <f t="shared" si="106"/>
        <v>90189</v>
      </c>
      <c r="D1398" s="1">
        <f t="shared" si="107"/>
        <v>1537811</v>
      </c>
      <c r="F1398" s="1">
        <f t="shared" si="108"/>
        <v>1537438.8381692749</v>
      </c>
      <c r="H1398" s="5">
        <f t="shared" si="109"/>
        <v>2.4200752285238455E-4</v>
      </c>
    </row>
    <row r="1399" spans="1:8">
      <c r="A1399" s="3" t="s">
        <v>6961</v>
      </c>
      <c r="B1399" s="1">
        <f t="shared" si="105"/>
        <v>6</v>
      </c>
      <c r="C1399" s="1">
        <f t="shared" si="106"/>
        <v>90169</v>
      </c>
      <c r="D1399" s="1">
        <f t="shared" si="107"/>
        <v>1539623</v>
      </c>
      <c r="F1399" s="1">
        <f t="shared" si="108"/>
        <v>1539244.8100235991</v>
      </c>
      <c r="H1399" s="5">
        <f t="shared" si="109"/>
        <v>2.4563804022213786E-4</v>
      </c>
    </row>
    <row r="1400" spans="1:8">
      <c r="A1400" s="3" t="s">
        <v>6962</v>
      </c>
      <c r="B1400" s="1">
        <f t="shared" si="105"/>
        <v>6</v>
      </c>
      <c r="C1400" s="1">
        <f t="shared" si="106"/>
        <v>90149</v>
      </c>
      <c r="D1400" s="1">
        <f t="shared" si="107"/>
        <v>1541425</v>
      </c>
      <c r="F1400" s="1">
        <f t="shared" si="108"/>
        <v>1541051.10625457</v>
      </c>
      <c r="H1400" s="5">
        <f t="shared" si="109"/>
        <v>2.425636962097064E-4</v>
      </c>
    </row>
    <row r="1401" spans="1:8">
      <c r="A1401" s="3" t="s">
        <v>6963</v>
      </c>
      <c r="B1401" s="1">
        <f t="shared" si="105"/>
        <v>6</v>
      </c>
      <c r="C1401" s="1">
        <f t="shared" si="106"/>
        <v>90129</v>
      </c>
      <c r="D1401" s="1">
        <f t="shared" si="107"/>
        <v>1543226</v>
      </c>
      <c r="F1401" s="1">
        <f t="shared" si="108"/>
        <v>1542857.7269924183</v>
      </c>
      <c r="H1401" s="5">
        <f t="shared" si="109"/>
        <v>2.3863841561878101E-4</v>
      </c>
    </row>
    <row r="1402" spans="1:8">
      <c r="A1402" s="3" t="s">
        <v>6964</v>
      </c>
      <c r="B1402" s="1">
        <f t="shared" si="105"/>
        <v>6</v>
      </c>
      <c r="C1402" s="1">
        <f t="shared" si="106"/>
        <v>90109</v>
      </c>
      <c r="D1402" s="1">
        <f t="shared" si="107"/>
        <v>1545028</v>
      </c>
      <c r="F1402" s="1">
        <f t="shared" si="108"/>
        <v>1544664.6723674787</v>
      </c>
      <c r="H1402" s="5">
        <f t="shared" si="109"/>
        <v>2.3515925440916228E-4</v>
      </c>
    </row>
    <row r="1403" spans="1:8">
      <c r="A1403" s="3" t="s">
        <v>6965</v>
      </c>
      <c r="B1403" s="1">
        <f t="shared" si="105"/>
        <v>6</v>
      </c>
      <c r="C1403" s="1">
        <f t="shared" si="106"/>
        <v>90089</v>
      </c>
      <c r="D1403" s="1">
        <f t="shared" si="107"/>
        <v>1546830</v>
      </c>
      <c r="F1403" s="1">
        <f t="shared" si="108"/>
        <v>1546471.9425101643</v>
      </c>
      <c r="H1403" s="5">
        <f t="shared" si="109"/>
        <v>2.3147824249313576E-4</v>
      </c>
    </row>
    <row r="1404" spans="1:8">
      <c r="A1404" s="3" t="s">
        <v>6966</v>
      </c>
      <c r="B1404" s="1">
        <f t="shared" si="105"/>
        <v>6</v>
      </c>
      <c r="C1404" s="1">
        <f t="shared" si="106"/>
        <v>90069</v>
      </c>
      <c r="D1404" s="1">
        <f t="shared" si="107"/>
        <v>1548642</v>
      </c>
      <c r="F1404" s="1">
        <f t="shared" si="108"/>
        <v>1548279.5375509616</v>
      </c>
      <c r="H1404" s="5">
        <f t="shared" si="109"/>
        <v>2.3405180089291214E-4</v>
      </c>
    </row>
    <row r="1405" spans="1:8">
      <c r="A1405" s="3" t="s">
        <v>6967</v>
      </c>
      <c r="B1405" s="1">
        <f t="shared" si="105"/>
        <v>6</v>
      </c>
      <c r="C1405" s="1">
        <f t="shared" si="106"/>
        <v>90049</v>
      </c>
      <c r="D1405" s="1">
        <f t="shared" si="107"/>
        <v>1550444</v>
      </c>
      <c r="F1405" s="1">
        <f t="shared" si="108"/>
        <v>1550087.4576204366</v>
      </c>
      <c r="H1405" s="5">
        <f t="shared" si="109"/>
        <v>2.2996146882018408E-4</v>
      </c>
    </row>
    <row r="1406" spans="1:8">
      <c r="A1406" s="3" t="s">
        <v>6968</v>
      </c>
      <c r="B1406" s="1">
        <f t="shared" si="105"/>
        <v>6</v>
      </c>
      <c r="C1406" s="1">
        <f t="shared" si="106"/>
        <v>90029</v>
      </c>
      <c r="D1406" s="1">
        <f t="shared" si="107"/>
        <v>1552245</v>
      </c>
      <c r="F1406" s="1">
        <f t="shared" si="108"/>
        <v>1551895.702849248</v>
      </c>
      <c r="H1406" s="5">
        <f t="shared" si="109"/>
        <v>2.2502707417452881E-4</v>
      </c>
    </row>
    <row r="1407" spans="1:8">
      <c r="A1407" s="3" t="s">
        <v>6969</v>
      </c>
      <c r="B1407" s="1">
        <f t="shared" si="105"/>
        <v>6</v>
      </c>
      <c r="C1407" s="1">
        <f t="shared" si="106"/>
        <v>90009</v>
      </c>
      <c r="D1407" s="1">
        <f t="shared" si="107"/>
        <v>1554047</v>
      </c>
      <c r="F1407" s="1">
        <f t="shared" si="108"/>
        <v>1553704.2733681342</v>
      </c>
      <c r="H1407" s="5">
        <f t="shared" si="109"/>
        <v>2.2053813807808688E-4</v>
      </c>
    </row>
    <row r="1408" spans="1:8">
      <c r="A1408" s="3" t="s">
        <v>6970</v>
      </c>
      <c r="B1408" s="1">
        <f t="shared" si="105"/>
        <v>6</v>
      </c>
      <c r="C1408" s="1">
        <f t="shared" si="106"/>
        <v>89989</v>
      </c>
      <c r="D1408" s="1">
        <f t="shared" si="107"/>
        <v>1555859</v>
      </c>
      <c r="F1408" s="1">
        <f t="shared" si="108"/>
        <v>1555513.1693079066</v>
      </c>
      <c r="H1408" s="5">
        <f t="shared" si="109"/>
        <v>2.2227637086223991E-4</v>
      </c>
    </row>
    <row r="1409" spans="1:8">
      <c r="A1409" s="3" t="s">
        <v>6971</v>
      </c>
      <c r="B1409" s="1">
        <f t="shared" si="105"/>
        <v>6</v>
      </c>
      <c r="C1409" s="1">
        <f t="shared" si="106"/>
        <v>89969</v>
      </c>
      <c r="D1409" s="1">
        <f t="shared" si="107"/>
        <v>1557661</v>
      </c>
      <c r="F1409" s="1">
        <f t="shared" si="108"/>
        <v>1557322.3907994605</v>
      </c>
      <c r="H1409" s="5">
        <f t="shared" si="109"/>
        <v>2.1738311515761969E-4</v>
      </c>
    </row>
    <row r="1410" spans="1:8">
      <c r="A1410" s="3" t="s">
        <v>6972</v>
      </c>
      <c r="B1410" s="1">
        <f t="shared" si="105"/>
        <v>6</v>
      </c>
      <c r="C1410" s="1">
        <f t="shared" si="106"/>
        <v>89949</v>
      </c>
      <c r="D1410" s="1">
        <f t="shared" si="107"/>
        <v>1559463</v>
      </c>
      <c r="F1410" s="1">
        <f t="shared" si="108"/>
        <v>1559131.9379737799</v>
      </c>
      <c r="H1410" s="5">
        <f t="shared" si="109"/>
        <v>2.1229232512739383E-4</v>
      </c>
    </row>
    <row r="1411" spans="1:8">
      <c r="A1411" s="3" t="s">
        <v>6973</v>
      </c>
      <c r="B1411" s="1">
        <f t="shared" si="105"/>
        <v>6</v>
      </c>
      <c r="C1411" s="1">
        <f t="shared" si="106"/>
        <v>89929</v>
      </c>
      <c r="D1411" s="1">
        <f t="shared" si="107"/>
        <v>1561264</v>
      </c>
      <c r="F1411" s="1">
        <f t="shared" si="108"/>
        <v>1560941.8109619275</v>
      </c>
      <c r="H1411" s="5">
        <f t="shared" si="109"/>
        <v>2.063642267242951E-4</v>
      </c>
    </row>
    <row r="1412" spans="1:8">
      <c r="A1412" s="3" t="s">
        <v>6974</v>
      </c>
      <c r="B1412" s="1">
        <f t="shared" ref="B1412:B1475" si="110">IF(ISERROR(SEARCH(" ",A1412)), 0, SEARCH(" ",A1412))</f>
        <v>6</v>
      </c>
      <c r="C1412" s="1">
        <f t="shared" ref="C1412:C1475" si="111">IF(0=B1412,-1,LEFT(A1412,B1412-1)+0)</f>
        <v>89909</v>
      </c>
      <c r="D1412" s="1">
        <f t="shared" ref="D1412:D1475" si="112">IF(B1412=0,-1,RIGHT(A1412,LEN(A1412)-B1412)+0)</f>
        <v>1563066</v>
      </c>
      <c r="F1412" s="1">
        <f t="shared" ref="F1412:F1475" si="113">IF(C1412&lt;0,443300000,44330*(1-POWER(C1412/$A$1,1/5.255))*1000)</f>
        <v>1562752.0098950402</v>
      </c>
      <c r="H1412" s="5">
        <f t="shared" ref="H1412:H1475" si="114">IF(D1412&gt;0,ABS((F1412-D1412)/D1412),0)</f>
        <v>2.0088090007703579E-4</v>
      </c>
    </row>
    <row r="1413" spans="1:8">
      <c r="A1413" s="3" t="s">
        <v>6975</v>
      </c>
      <c r="B1413" s="1">
        <f t="shared" si="110"/>
        <v>6</v>
      </c>
      <c r="C1413" s="1">
        <f t="shared" si="111"/>
        <v>89889</v>
      </c>
      <c r="D1413" s="1">
        <f t="shared" si="112"/>
        <v>1564878</v>
      </c>
      <c r="F1413" s="1">
        <f t="shared" si="113"/>
        <v>1564562.5349043526</v>
      </c>
      <c r="H1413" s="5">
        <f t="shared" si="114"/>
        <v>2.0159085605866905E-4</v>
      </c>
    </row>
    <row r="1414" spans="1:8">
      <c r="A1414" s="3" t="s">
        <v>6976</v>
      </c>
      <c r="B1414" s="1">
        <f t="shared" si="110"/>
        <v>6</v>
      </c>
      <c r="C1414" s="1">
        <f t="shared" si="111"/>
        <v>89869</v>
      </c>
      <c r="D1414" s="1">
        <f t="shared" si="112"/>
        <v>1566680</v>
      </c>
      <c r="F1414" s="1">
        <f t="shared" si="113"/>
        <v>1566373.3861211636</v>
      </c>
      <c r="H1414" s="5">
        <f t="shared" si="114"/>
        <v>1.9570932088007099E-4</v>
      </c>
    </row>
    <row r="1415" spans="1:8">
      <c r="A1415" s="3" t="s">
        <v>6977</v>
      </c>
      <c r="B1415" s="1">
        <f t="shared" si="110"/>
        <v>6</v>
      </c>
      <c r="C1415" s="1">
        <f t="shared" si="111"/>
        <v>89849</v>
      </c>
      <c r="D1415" s="1">
        <f t="shared" si="112"/>
        <v>1568482</v>
      </c>
      <c r="F1415" s="1">
        <f t="shared" si="113"/>
        <v>1568184.5636768707</v>
      </c>
      <c r="H1415" s="5">
        <f t="shared" si="114"/>
        <v>1.8963323973710832E-4</v>
      </c>
    </row>
    <row r="1416" spans="1:8">
      <c r="A1416" s="3" t="s">
        <v>6978</v>
      </c>
      <c r="B1416" s="1">
        <f t="shared" si="110"/>
        <v>6</v>
      </c>
      <c r="C1416" s="1">
        <f t="shared" si="111"/>
        <v>89829</v>
      </c>
      <c r="D1416" s="1">
        <f t="shared" si="112"/>
        <v>1570283</v>
      </c>
      <c r="F1416" s="1">
        <f t="shared" si="113"/>
        <v>1569996.0677029402</v>
      </c>
      <c r="H1416" s="5">
        <f t="shared" si="114"/>
        <v>1.8272648755657451E-4</v>
      </c>
    </row>
    <row r="1417" spans="1:8">
      <c r="A1417" s="3" t="s">
        <v>6979</v>
      </c>
      <c r="B1417" s="1">
        <f t="shared" si="110"/>
        <v>6</v>
      </c>
      <c r="C1417" s="1">
        <f t="shared" si="111"/>
        <v>89809</v>
      </c>
      <c r="D1417" s="1">
        <f t="shared" si="112"/>
        <v>1572085</v>
      </c>
      <c r="F1417" s="1">
        <f t="shared" si="113"/>
        <v>1571807.8983309269</v>
      </c>
      <c r="H1417" s="5">
        <f t="shared" si="114"/>
        <v>1.7626379557918615E-4</v>
      </c>
    </row>
    <row r="1418" spans="1:8">
      <c r="A1418" s="3" t="s">
        <v>6980</v>
      </c>
      <c r="B1418" s="1">
        <f t="shared" si="110"/>
        <v>6</v>
      </c>
      <c r="C1418" s="1">
        <f t="shared" si="111"/>
        <v>89789</v>
      </c>
      <c r="D1418" s="1">
        <f t="shared" si="112"/>
        <v>1573897</v>
      </c>
      <c r="F1418" s="1">
        <f t="shared" si="113"/>
        <v>1573620.0556924643</v>
      </c>
      <c r="H1418" s="5">
        <f t="shared" si="114"/>
        <v>1.7596088405763142E-4</v>
      </c>
    </row>
    <row r="1419" spans="1:8">
      <c r="A1419" s="3" t="s">
        <v>6981</v>
      </c>
      <c r="B1419" s="1">
        <f t="shared" si="110"/>
        <v>6</v>
      </c>
      <c r="C1419" s="1">
        <f t="shared" si="111"/>
        <v>89769</v>
      </c>
      <c r="D1419" s="1">
        <f t="shared" si="112"/>
        <v>1575699</v>
      </c>
      <c r="F1419" s="1">
        <f t="shared" si="113"/>
        <v>1575432.5399192797</v>
      </c>
      <c r="H1419" s="5">
        <f t="shared" si="114"/>
        <v>1.6910595279952037E-4</v>
      </c>
    </row>
    <row r="1420" spans="1:8">
      <c r="A1420" s="3" t="s">
        <v>6982</v>
      </c>
      <c r="B1420" s="1">
        <f t="shared" si="110"/>
        <v>6</v>
      </c>
      <c r="C1420" s="1">
        <f t="shared" si="111"/>
        <v>89749</v>
      </c>
      <c r="D1420" s="1">
        <f t="shared" si="112"/>
        <v>1577501</v>
      </c>
      <c r="F1420" s="1">
        <f t="shared" si="113"/>
        <v>1577245.3511431646</v>
      </c>
      <c r="H1420" s="5">
        <f t="shared" si="114"/>
        <v>1.6205939446975934E-4</v>
      </c>
    </row>
    <row r="1421" spans="1:8">
      <c r="A1421" s="3" t="s">
        <v>6983</v>
      </c>
      <c r="B1421" s="1">
        <f t="shared" si="110"/>
        <v>6</v>
      </c>
      <c r="C1421" s="1">
        <f t="shared" si="111"/>
        <v>89729</v>
      </c>
      <c r="D1421" s="1">
        <f t="shared" si="112"/>
        <v>1579302</v>
      </c>
      <c r="F1421" s="1">
        <f t="shared" si="113"/>
        <v>1579058.4894960125</v>
      </c>
      <c r="H1421" s="5">
        <f t="shared" si="114"/>
        <v>1.5418868841269678E-4</v>
      </c>
    </row>
    <row r="1422" spans="1:8">
      <c r="A1422" s="3" t="s">
        <v>6984</v>
      </c>
      <c r="B1422" s="1">
        <f t="shared" si="110"/>
        <v>6</v>
      </c>
      <c r="C1422" s="1">
        <f t="shared" si="111"/>
        <v>89709</v>
      </c>
      <c r="D1422" s="1">
        <f t="shared" si="112"/>
        <v>1581114</v>
      </c>
      <c r="F1422" s="1">
        <f t="shared" si="113"/>
        <v>1580871.9551097827</v>
      </c>
      <c r="H1422" s="5">
        <f t="shared" si="114"/>
        <v>1.5308503385413715E-4</v>
      </c>
    </row>
    <row r="1423" spans="1:8">
      <c r="A1423" s="3" t="s">
        <v>6985</v>
      </c>
      <c r="B1423" s="1">
        <f t="shared" si="110"/>
        <v>6</v>
      </c>
      <c r="C1423" s="1">
        <f t="shared" si="111"/>
        <v>89689</v>
      </c>
      <c r="D1423" s="1">
        <f t="shared" si="112"/>
        <v>1582916</v>
      </c>
      <c r="F1423" s="1">
        <f t="shared" si="113"/>
        <v>1582685.7481165216</v>
      </c>
      <c r="H1423" s="5">
        <f t="shared" si="114"/>
        <v>1.4546058254409557E-4</v>
      </c>
    </row>
    <row r="1424" spans="1:8">
      <c r="A1424" s="3" t="s">
        <v>6986</v>
      </c>
      <c r="B1424" s="1">
        <f t="shared" si="110"/>
        <v>6</v>
      </c>
      <c r="C1424" s="1">
        <f t="shared" si="111"/>
        <v>89669</v>
      </c>
      <c r="D1424" s="1">
        <f t="shared" si="112"/>
        <v>1584718</v>
      </c>
      <c r="F1424" s="1">
        <f t="shared" si="113"/>
        <v>1584499.8686483703</v>
      </c>
      <c r="H1424" s="5">
        <f t="shared" si="114"/>
        <v>1.3764679370697989E-4</v>
      </c>
    </row>
    <row r="1425" spans="1:8">
      <c r="A1425" s="3" t="s">
        <v>6987</v>
      </c>
      <c r="B1425" s="1">
        <f t="shared" si="110"/>
        <v>6</v>
      </c>
      <c r="C1425" s="1">
        <f t="shared" si="111"/>
        <v>89649</v>
      </c>
      <c r="D1425" s="1">
        <f t="shared" si="112"/>
        <v>1586520</v>
      </c>
      <c r="F1425" s="1">
        <f t="shared" si="113"/>
        <v>1586314.316837538</v>
      </c>
      <c r="H1425" s="5">
        <f t="shared" si="114"/>
        <v>1.2964422916948181E-4</v>
      </c>
    </row>
    <row r="1426" spans="1:8">
      <c r="A1426" s="3" t="s">
        <v>6988</v>
      </c>
      <c r="B1426" s="1">
        <f t="shared" si="110"/>
        <v>6</v>
      </c>
      <c r="C1426" s="1">
        <f t="shared" si="111"/>
        <v>89629</v>
      </c>
      <c r="D1426" s="1">
        <f t="shared" si="112"/>
        <v>1588321</v>
      </c>
      <c r="F1426" s="1">
        <f t="shared" si="113"/>
        <v>1588129.0928163223</v>
      </c>
      <c r="H1426" s="5">
        <f t="shared" si="114"/>
        <v>1.2082392896502443E-4</v>
      </c>
    </row>
    <row r="1427" spans="1:8">
      <c r="A1427" s="3" t="s">
        <v>6989</v>
      </c>
      <c r="B1427" s="1">
        <f t="shared" si="110"/>
        <v>6</v>
      </c>
      <c r="C1427" s="1">
        <f t="shared" si="111"/>
        <v>89609</v>
      </c>
      <c r="D1427" s="1">
        <f t="shared" si="112"/>
        <v>1590133</v>
      </c>
      <c r="F1427" s="1">
        <f t="shared" si="113"/>
        <v>1589944.1967171007</v>
      </c>
      <c r="H1427" s="5">
        <f t="shared" si="114"/>
        <v>1.1873427122090819E-4</v>
      </c>
    </row>
    <row r="1428" spans="1:8">
      <c r="A1428" s="3" t="s">
        <v>6990</v>
      </c>
      <c r="B1428" s="1">
        <f t="shared" si="110"/>
        <v>6</v>
      </c>
      <c r="C1428" s="1">
        <f t="shared" si="111"/>
        <v>89589</v>
      </c>
      <c r="D1428" s="1">
        <f t="shared" si="112"/>
        <v>1591935</v>
      </c>
      <c r="F1428" s="1">
        <f t="shared" si="113"/>
        <v>1591759.6286723432</v>
      </c>
      <c r="H1428" s="5">
        <f t="shared" si="114"/>
        <v>1.1016236696648223E-4</v>
      </c>
    </row>
    <row r="1429" spans="1:8">
      <c r="A1429" s="3" t="s">
        <v>6991</v>
      </c>
      <c r="B1429" s="1">
        <f t="shared" si="110"/>
        <v>6</v>
      </c>
      <c r="C1429" s="1">
        <f t="shared" si="111"/>
        <v>89569</v>
      </c>
      <c r="D1429" s="1">
        <f t="shared" si="112"/>
        <v>1593737</v>
      </c>
      <c r="F1429" s="1">
        <f t="shared" si="113"/>
        <v>1593575.3888145939</v>
      </c>
      <c r="H1429" s="5">
        <f t="shared" si="114"/>
        <v>1.0140392386328602E-4</v>
      </c>
    </row>
    <row r="1430" spans="1:8">
      <c r="A1430" s="3" t="s">
        <v>6992</v>
      </c>
      <c r="B1430" s="1">
        <f t="shared" si="110"/>
        <v>6</v>
      </c>
      <c r="C1430" s="1">
        <f t="shared" si="111"/>
        <v>89549</v>
      </c>
      <c r="D1430" s="1">
        <f t="shared" si="112"/>
        <v>1595539</v>
      </c>
      <c r="F1430" s="1">
        <f t="shared" si="113"/>
        <v>1595391.4772764803</v>
      </c>
      <c r="H1430" s="5">
        <f t="shared" si="114"/>
        <v>9.2459490817654074E-5</v>
      </c>
    </row>
    <row r="1431" spans="1:8">
      <c r="A1431" s="3" t="s">
        <v>6993</v>
      </c>
      <c r="B1431" s="1">
        <f t="shared" si="110"/>
        <v>6</v>
      </c>
      <c r="C1431" s="1">
        <f t="shared" si="111"/>
        <v>89529</v>
      </c>
      <c r="D1431" s="1">
        <f t="shared" si="112"/>
        <v>1597340</v>
      </c>
      <c r="F1431" s="1">
        <f t="shared" si="113"/>
        <v>1597207.8941907142</v>
      </c>
      <c r="H1431" s="5">
        <f t="shared" si="114"/>
        <v>8.270362558113557E-5</v>
      </c>
    </row>
    <row r="1432" spans="1:8">
      <c r="A1432" s="3" t="s">
        <v>6994</v>
      </c>
      <c r="B1432" s="1">
        <f t="shared" si="110"/>
        <v>6</v>
      </c>
      <c r="C1432" s="1">
        <f t="shared" si="111"/>
        <v>89509</v>
      </c>
      <c r="D1432" s="1">
        <f t="shared" si="112"/>
        <v>1599152</v>
      </c>
      <c r="F1432" s="1">
        <f t="shared" si="113"/>
        <v>1599024.639690096</v>
      </c>
      <c r="H1432" s="5">
        <f t="shared" si="114"/>
        <v>7.9642404164191759E-5</v>
      </c>
    </row>
    <row r="1433" spans="1:8">
      <c r="A1433" s="3" t="s">
        <v>6995</v>
      </c>
      <c r="B1433" s="1">
        <f t="shared" si="110"/>
        <v>6</v>
      </c>
      <c r="C1433" s="1">
        <f t="shared" si="111"/>
        <v>89489</v>
      </c>
      <c r="D1433" s="1">
        <f t="shared" si="112"/>
        <v>1600954</v>
      </c>
      <c r="F1433" s="1">
        <f t="shared" si="113"/>
        <v>1600841.7139075033</v>
      </c>
      <c r="H1433" s="5">
        <f t="shared" si="114"/>
        <v>7.0136988630972464E-5</v>
      </c>
    </row>
    <row r="1434" spans="1:8">
      <c r="A1434" s="3" t="s">
        <v>6996</v>
      </c>
      <c r="B1434" s="1">
        <f t="shared" si="110"/>
        <v>6</v>
      </c>
      <c r="C1434" s="1">
        <f t="shared" si="111"/>
        <v>89469</v>
      </c>
      <c r="D1434" s="1">
        <f t="shared" si="112"/>
        <v>1602756</v>
      </c>
      <c r="F1434" s="1">
        <f t="shared" si="113"/>
        <v>1602659.1169759</v>
      </c>
      <c r="H1434" s="5">
        <f t="shared" si="114"/>
        <v>6.0447768780763515E-5</v>
      </c>
    </row>
    <row r="1435" spans="1:8">
      <c r="A1435" s="3" t="s">
        <v>6997</v>
      </c>
      <c r="B1435" s="1">
        <f t="shared" si="110"/>
        <v>6</v>
      </c>
      <c r="C1435" s="1">
        <f t="shared" si="111"/>
        <v>89449</v>
      </c>
      <c r="D1435" s="1">
        <f t="shared" si="112"/>
        <v>1604558</v>
      </c>
      <c r="F1435" s="1">
        <f t="shared" si="113"/>
        <v>1604476.849028331</v>
      </c>
      <c r="H1435" s="5">
        <f t="shared" si="114"/>
        <v>5.0575280961489225E-5</v>
      </c>
    </row>
    <row r="1436" spans="1:8">
      <c r="A1436" s="3" t="s">
        <v>6998</v>
      </c>
      <c r="B1436" s="1">
        <f t="shared" si="110"/>
        <v>6</v>
      </c>
      <c r="C1436" s="1">
        <f t="shared" si="111"/>
        <v>89429</v>
      </c>
      <c r="D1436" s="1">
        <f t="shared" si="112"/>
        <v>1606369</v>
      </c>
      <c r="F1436" s="1">
        <f t="shared" si="113"/>
        <v>1606294.9101979269</v>
      </c>
      <c r="H1436" s="5">
        <f t="shared" si="114"/>
        <v>4.6122529800489148E-5</v>
      </c>
    </row>
    <row r="1437" spans="1:8">
      <c r="A1437" s="3" t="s">
        <v>6999</v>
      </c>
      <c r="B1437" s="1">
        <f t="shared" si="110"/>
        <v>6</v>
      </c>
      <c r="C1437" s="1">
        <f t="shared" si="111"/>
        <v>89409</v>
      </c>
      <c r="D1437" s="1">
        <f t="shared" si="112"/>
        <v>1608171</v>
      </c>
      <c r="F1437" s="1">
        <f t="shared" si="113"/>
        <v>1608113.3006179056</v>
      </c>
      <c r="H1437" s="5">
        <f t="shared" si="114"/>
        <v>3.5878884829059554E-5</v>
      </c>
    </row>
    <row r="1438" spans="1:8">
      <c r="A1438" s="3" t="s">
        <v>7000</v>
      </c>
      <c r="B1438" s="1">
        <f t="shared" si="110"/>
        <v>6</v>
      </c>
      <c r="C1438" s="1">
        <f t="shared" si="111"/>
        <v>89389</v>
      </c>
      <c r="D1438" s="1">
        <f t="shared" si="112"/>
        <v>1609973</v>
      </c>
      <c r="F1438" s="1">
        <f t="shared" si="113"/>
        <v>1609932.0204215592</v>
      </c>
      <c r="H1438" s="5">
        <f t="shared" si="114"/>
        <v>2.5453581172340215E-5</v>
      </c>
    </row>
    <row r="1439" spans="1:8">
      <c r="A1439" s="3" t="s">
        <v>7001</v>
      </c>
      <c r="B1439" s="1">
        <f t="shared" si="110"/>
        <v>6</v>
      </c>
      <c r="C1439" s="1">
        <f t="shared" si="111"/>
        <v>89369</v>
      </c>
      <c r="D1439" s="1">
        <f t="shared" si="112"/>
        <v>1611775</v>
      </c>
      <c r="F1439" s="1">
        <f t="shared" si="113"/>
        <v>1611751.0697422691</v>
      </c>
      <c r="H1439" s="5">
        <f t="shared" si="114"/>
        <v>1.4847145371335626E-5</v>
      </c>
    </row>
    <row r="1440" spans="1:8">
      <c r="A1440" s="3" t="s">
        <v>7002</v>
      </c>
      <c r="B1440" s="1">
        <f t="shared" si="110"/>
        <v>6</v>
      </c>
      <c r="C1440" s="1">
        <f t="shared" si="111"/>
        <v>89349</v>
      </c>
      <c r="D1440" s="1">
        <f t="shared" si="112"/>
        <v>1613577</v>
      </c>
      <c r="F1440" s="1">
        <f t="shared" si="113"/>
        <v>1613570.4487135042</v>
      </c>
      <c r="H1440" s="5">
        <f t="shared" si="114"/>
        <v>4.0601015605430405E-6</v>
      </c>
    </row>
    <row r="1441" spans="1:8">
      <c r="A1441" s="3" t="s">
        <v>7003</v>
      </c>
      <c r="B1441" s="1">
        <f t="shared" si="110"/>
        <v>6</v>
      </c>
      <c r="C1441" s="1">
        <f t="shared" si="111"/>
        <v>89329</v>
      </c>
      <c r="D1441" s="1">
        <f t="shared" si="112"/>
        <v>1615410</v>
      </c>
      <c r="F1441" s="1">
        <f t="shared" si="113"/>
        <v>1615390.1574688077</v>
      </c>
      <c r="H1441" s="5">
        <f t="shared" si="114"/>
        <v>1.2283278667551439E-5</v>
      </c>
    </row>
    <row r="1442" spans="1:8">
      <c r="A1442" s="3" t="s">
        <v>7004</v>
      </c>
      <c r="B1442" s="1">
        <f t="shared" si="110"/>
        <v>6</v>
      </c>
      <c r="C1442" s="1">
        <f t="shared" si="111"/>
        <v>89309</v>
      </c>
      <c r="D1442" s="1">
        <f t="shared" si="112"/>
        <v>1617244</v>
      </c>
      <c r="F1442" s="1">
        <f t="shared" si="113"/>
        <v>1617210.1961418216</v>
      </c>
      <c r="H1442" s="5">
        <f t="shared" si="114"/>
        <v>2.0902138563157378E-5</v>
      </c>
    </row>
    <row r="1443" spans="1:8">
      <c r="A1443" s="3" t="s">
        <v>7005</v>
      </c>
      <c r="B1443" s="1">
        <f t="shared" si="110"/>
        <v>6</v>
      </c>
      <c r="C1443" s="1">
        <f t="shared" si="111"/>
        <v>89289</v>
      </c>
      <c r="D1443" s="1">
        <f t="shared" si="112"/>
        <v>1619079</v>
      </c>
      <c r="F1443" s="1">
        <f t="shared" si="113"/>
        <v>1619030.5648662562</v>
      </c>
      <c r="H1443" s="5">
        <f t="shared" si="114"/>
        <v>2.9915238072878693E-5</v>
      </c>
    </row>
    <row r="1444" spans="1:8">
      <c r="A1444" s="3" t="s">
        <v>7006</v>
      </c>
      <c r="B1444" s="1">
        <f t="shared" si="110"/>
        <v>6</v>
      </c>
      <c r="C1444" s="1">
        <f t="shared" si="111"/>
        <v>89269</v>
      </c>
      <c r="D1444" s="1">
        <f t="shared" si="112"/>
        <v>1620913</v>
      </c>
      <c r="F1444" s="1">
        <f t="shared" si="113"/>
        <v>1620851.2637759203</v>
      </c>
      <c r="H1444" s="5">
        <f t="shared" si="114"/>
        <v>3.8087315037720991E-5</v>
      </c>
    </row>
    <row r="1445" spans="1:8">
      <c r="A1445" s="3" t="s">
        <v>7007</v>
      </c>
      <c r="B1445" s="1">
        <f t="shared" si="110"/>
        <v>6</v>
      </c>
      <c r="C1445" s="1">
        <f t="shared" si="111"/>
        <v>89249</v>
      </c>
      <c r="D1445" s="1">
        <f t="shared" si="112"/>
        <v>1622748</v>
      </c>
      <c r="F1445" s="1">
        <f t="shared" si="113"/>
        <v>1622672.2930046869</v>
      </c>
      <c r="H1445" s="5">
        <f t="shared" si="114"/>
        <v>4.6653574869946421E-5</v>
      </c>
    </row>
    <row r="1446" spans="1:8">
      <c r="A1446" s="3" t="s">
        <v>7008</v>
      </c>
      <c r="B1446" s="1">
        <f t="shared" si="110"/>
        <v>6</v>
      </c>
      <c r="C1446" s="1">
        <f t="shared" si="111"/>
        <v>89229</v>
      </c>
      <c r="D1446" s="1">
        <f t="shared" si="112"/>
        <v>1624592</v>
      </c>
      <c r="F1446" s="1">
        <f t="shared" si="113"/>
        <v>1624493.6526865375</v>
      </c>
      <c r="H1446" s="5">
        <f t="shared" si="114"/>
        <v>6.0536623018286278E-5</v>
      </c>
    </row>
    <row r="1447" spans="1:8">
      <c r="A1447" s="3" t="s">
        <v>7009</v>
      </c>
      <c r="B1447" s="1">
        <f t="shared" si="110"/>
        <v>6</v>
      </c>
      <c r="C1447" s="1">
        <f t="shared" si="111"/>
        <v>89209</v>
      </c>
      <c r="D1447" s="1">
        <f t="shared" si="112"/>
        <v>1626426</v>
      </c>
      <c r="F1447" s="1">
        <f t="shared" si="113"/>
        <v>1626315.3429555271</v>
      </c>
      <c r="H1447" s="5">
        <f t="shared" si="114"/>
        <v>6.8036937722879093E-5</v>
      </c>
    </row>
    <row r="1448" spans="1:8">
      <c r="A1448" s="3" t="s">
        <v>7010</v>
      </c>
      <c r="B1448" s="1">
        <f t="shared" si="110"/>
        <v>6</v>
      </c>
      <c r="C1448" s="1">
        <f t="shared" si="111"/>
        <v>89189</v>
      </c>
      <c r="D1448" s="1">
        <f t="shared" si="112"/>
        <v>1628261</v>
      </c>
      <c r="F1448" s="1">
        <f t="shared" si="113"/>
        <v>1628137.3639457843</v>
      </c>
      <c r="H1448" s="5">
        <f t="shared" si="114"/>
        <v>7.5931348976435547E-5</v>
      </c>
    </row>
    <row r="1449" spans="1:8">
      <c r="A1449" s="3" t="s">
        <v>7011</v>
      </c>
      <c r="B1449" s="1">
        <f t="shared" si="110"/>
        <v>6</v>
      </c>
      <c r="C1449" s="1">
        <f t="shared" si="111"/>
        <v>89169</v>
      </c>
      <c r="D1449" s="1">
        <f t="shared" si="112"/>
        <v>1630095</v>
      </c>
      <c r="F1449" s="1">
        <f t="shared" si="113"/>
        <v>1629959.7157915365</v>
      </c>
      <c r="H1449" s="5">
        <f t="shared" si="114"/>
        <v>8.299160997580197E-5</v>
      </c>
    </row>
    <row r="1450" spans="1:8">
      <c r="A1450" s="3" t="s">
        <v>7012</v>
      </c>
      <c r="B1450" s="1">
        <f t="shared" si="110"/>
        <v>6</v>
      </c>
      <c r="C1450" s="1">
        <f t="shared" si="111"/>
        <v>89149</v>
      </c>
      <c r="D1450" s="1">
        <f t="shared" si="112"/>
        <v>1631930</v>
      </c>
      <c r="F1450" s="1">
        <f t="shared" si="113"/>
        <v>1631782.3986270996</v>
      </c>
      <c r="H1450" s="5">
        <f t="shared" si="114"/>
        <v>9.0445897128197243E-5</v>
      </c>
    </row>
    <row r="1451" spans="1:8">
      <c r="A1451" s="3" t="s">
        <v>7013</v>
      </c>
      <c r="B1451" s="1">
        <f t="shared" si="110"/>
        <v>6</v>
      </c>
      <c r="C1451" s="1">
        <f t="shared" si="111"/>
        <v>89129</v>
      </c>
      <c r="D1451" s="1">
        <f t="shared" si="112"/>
        <v>1633774</v>
      </c>
      <c r="F1451" s="1">
        <f t="shared" si="113"/>
        <v>1633605.4125868538</v>
      </c>
      <c r="H1451" s="5">
        <f t="shared" si="114"/>
        <v>1.0318894360306906E-4</v>
      </c>
    </row>
    <row r="1452" spans="1:8">
      <c r="A1452" s="3" t="s">
        <v>7014</v>
      </c>
      <c r="B1452" s="1">
        <f t="shared" si="110"/>
        <v>6</v>
      </c>
      <c r="C1452" s="1">
        <f t="shared" si="111"/>
        <v>89109</v>
      </c>
      <c r="D1452" s="1">
        <f t="shared" si="112"/>
        <v>1635608</v>
      </c>
      <c r="F1452" s="1">
        <f t="shared" si="113"/>
        <v>1635428.7578052867</v>
      </c>
      <c r="H1452" s="5">
        <f t="shared" si="114"/>
        <v>1.0958750184232785E-4</v>
      </c>
    </row>
    <row r="1453" spans="1:8">
      <c r="A1453" s="3" t="s">
        <v>7015</v>
      </c>
      <c r="B1453" s="1">
        <f t="shared" si="110"/>
        <v>6</v>
      </c>
      <c r="C1453" s="1">
        <f t="shared" si="111"/>
        <v>89089</v>
      </c>
      <c r="D1453" s="1">
        <f t="shared" si="112"/>
        <v>1637443</v>
      </c>
      <c r="F1453" s="1">
        <f t="shared" si="113"/>
        <v>1637252.4344169558</v>
      </c>
      <c r="H1453" s="5">
        <f t="shared" si="114"/>
        <v>1.1637997966597763E-4</v>
      </c>
    </row>
    <row r="1454" spans="1:8">
      <c r="A1454" s="3" t="s">
        <v>7016</v>
      </c>
      <c r="B1454" s="1">
        <f t="shared" si="110"/>
        <v>6</v>
      </c>
      <c r="C1454" s="1">
        <f t="shared" si="111"/>
        <v>89069</v>
      </c>
      <c r="D1454" s="1">
        <f t="shared" si="112"/>
        <v>1639277</v>
      </c>
      <c r="F1454" s="1">
        <f t="shared" si="113"/>
        <v>1639076.4425565116</v>
      </c>
      <c r="H1454" s="5">
        <f t="shared" si="114"/>
        <v>1.2234506034574343E-4</v>
      </c>
    </row>
    <row r="1455" spans="1:8">
      <c r="A1455" s="3" t="s">
        <v>7017</v>
      </c>
      <c r="B1455" s="1">
        <f t="shared" si="110"/>
        <v>6</v>
      </c>
      <c r="C1455" s="1">
        <f t="shared" si="111"/>
        <v>89049</v>
      </c>
      <c r="D1455" s="1">
        <f t="shared" si="112"/>
        <v>1641122</v>
      </c>
      <c r="F1455" s="1">
        <f t="shared" si="113"/>
        <v>1640900.7823586783</v>
      </c>
      <c r="H1455" s="5">
        <f t="shared" si="114"/>
        <v>1.3479658509343568E-4</v>
      </c>
    </row>
    <row r="1456" spans="1:8">
      <c r="A1456" s="3" t="s">
        <v>7018</v>
      </c>
      <c r="B1456" s="1">
        <f t="shared" si="110"/>
        <v>6</v>
      </c>
      <c r="C1456" s="1">
        <f t="shared" si="111"/>
        <v>89029</v>
      </c>
      <c r="D1456" s="1">
        <f t="shared" si="112"/>
        <v>1642956</v>
      </c>
      <c r="F1456" s="1">
        <f t="shared" si="113"/>
        <v>1642725.453958279</v>
      </c>
      <c r="H1456" s="5">
        <f t="shared" si="114"/>
        <v>1.403239293815613E-4</v>
      </c>
    </row>
    <row r="1457" spans="1:8">
      <c r="A1457" s="3" t="s">
        <v>7019</v>
      </c>
      <c r="B1457" s="1">
        <f t="shared" si="110"/>
        <v>6</v>
      </c>
      <c r="C1457" s="1">
        <f t="shared" si="111"/>
        <v>89009</v>
      </c>
      <c r="D1457" s="1">
        <f t="shared" si="112"/>
        <v>1644791</v>
      </c>
      <c r="F1457" s="1">
        <f t="shared" si="113"/>
        <v>1644550.4574902148</v>
      </c>
      <c r="H1457" s="5">
        <f t="shared" si="114"/>
        <v>1.4624503039301336E-4</v>
      </c>
    </row>
    <row r="1458" spans="1:8">
      <c r="A1458" s="3" t="s">
        <v>7020</v>
      </c>
      <c r="B1458" s="1">
        <f t="shared" si="110"/>
        <v>6</v>
      </c>
      <c r="C1458" s="1">
        <f t="shared" si="111"/>
        <v>88989</v>
      </c>
      <c r="D1458" s="1">
        <f t="shared" si="112"/>
        <v>1646625</v>
      </c>
      <c r="F1458" s="1">
        <f t="shared" si="113"/>
        <v>1646375.7930894713</v>
      </c>
      <c r="H1458" s="5">
        <f t="shared" si="114"/>
        <v>1.5134405862215637E-4</v>
      </c>
    </row>
    <row r="1459" spans="1:8">
      <c r="A1459" s="3" t="s">
        <v>7021</v>
      </c>
      <c r="B1459" s="1">
        <f t="shared" si="110"/>
        <v>6</v>
      </c>
      <c r="C1459" s="1">
        <f t="shared" si="111"/>
        <v>88969</v>
      </c>
      <c r="D1459" s="1">
        <f t="shared" si="112"/>
        <v>1648459</v>
      </c>
      <c r="F1459" s="1">
        <f t="shared" si="113"/>
        <v>1648201.4608911269</v>
      </c>
      <c r="H1459" s="5">
        <f t="shared" si="114"/>
        <v>1.5623021796302614E-4</v>
      </c>
    </row>
    <row r="1460" spans="1:8">
      <c r="A1460" s="3" t="s">
        <v>7022</v>
      </c>
      <c r="B1460" s="1">
        <f t="shared" si="110"/>
        <v>6</v>
      </c>
      <c r="C1460" s="1">
        <f t="shared" si="111"/>
        <v>88949</v>
      </c>
      <c r="D1460" s="1">
        <f t="shared" si="112"/>
        <v>1650304</v>
      </c>
      <c r="F1460" s="1">
        <f t="shared" si="113"/>
        <v>1650027.4610303349</v>
      </c>
      <c r="H1460" s="5">
        <f t="shared" si="114"/>
        <v>1.6756850232749074E-4</v>
      </c>
    </row>
    <row r="1461" spans="1:8">
      <c r="A1461" s="3" t="s">
        <v>7023</v>
      </c>
      <c r="B1461" s="1">
        <f t="shared" si="110"/>
        <v>6</v>
      </c>
      <c r="C1461" s="1">
        <f t="shared" si="111"/>
        <v>88929</v>
      </c>
      <c r="D1461" s="1">
        <f t="shared" si="112"/>
        <v>1652138</v>
      </c>
      <c r="F1461" s="1">
        <f t="shared" si="113"/>
        <v>1651853.7936423358</v>
      </c>
      <c r="H1461" s="5">
        <f t="shared" si="114"/>
        <v>1.7202337677857166E-4</v>
      </c>
    </row>
    <row r="1462" spans="1:8">
      <c r="A1462" s="3" t="s">
        <v>7024</v>
      </c>
      <c r="B1462" s="1">
        <f t="shared" si="110"/>
        <v>6</v>
      </c>
      <c r="C1462" s="1">
        <f t="shared" si="111"/>
        <v>88909</v>
      </c>
      <c r="D1462" s="1">
        <f t="shared" si="112"/>
        <v>1653973</v>
      </c>
      <c r="F1462" s="1">
        <f t="shared" si="113"/>
        <v>1653680.4588624644</v>
      </c>
      <c r="H1462" s="5">
        <f t="shared" si="114"/>
        <v>1.7687177332132429E-4</v>
      </c>
    </row>
    <row r="1463" spans="1:8">
      <c r="A1463" s="3" t="s">
        <v>7025</v>
      </c>
      <c r="B1463" s="1">
        <f t="shared" si="110"/>
        <v>6</v>
      </c>
      <c r="C1463" s="1">
        <f t="shared" si="111"/>
        <v>88889</v>
      </c>
      <c r="D1463" s="1">
        <f t="shared" si="112"/>
        <v>1655807</v>
      </c>
      <c r="F1463" s="1">
        <f t="shared" si="113"/>
        <v>1655507.4568261292</v>
      </c>
      <c r="H1463" s="5">
        <f t="shared" si="114"/>
        <v>1.8090464279397916E-4</v>
      </c>
    </row>
    <row r="1464" spans="1:8">
      <c r="A1464" s="3" t="s">
        <v>7026</v>
      </c>
      <c r="B1464" s="1">
        <f t="shared" si="110"/>
        <v>6</v>
      </c>
      <c r="C1464" s="1">
        <f t="shared" si="111"/>
        <v>88869</v>
      </c>
      <c r="D1464" s="1">
        <f t="shared" si="112"/>
        <v>1657641</v>
      </c>
      <c r="F1464" s="1">
        <f t="shared" si="113"/>
        <v>1657334.7876688326</v>
      </c>
      <c r="H1464" s="5">
        <f t="shared" si="114"/>
        <v>1.8472777348498392E-4</v>
      </c>
    </row>
    <row r="1465" spans="1:8">
      <c r="A1465" s="3" t="s">
        <v>7027</v>
      </c>
      <c r="B1465" s="1">
        <f t="shared" si="110"/>
        <v>6</v>
      </c>
      <c r="C1465" s="1">
        <f t="shared" si="111"/>
        <v>88849</v>
      </c>
      <c r="D1465" s="1">
        <f t="shared" si="112"/>
        <v>1659486</v>
      </c>
      <c r="F1465" s="1">
        <f t="shared" si="113"/>
        <v>1659162.4515261645</v>
      </c>
      <c r="H1465" s="5">
        <f t="shared" si="114"/>
        <v>1.9496908912485981E-4</v>
      </c>
    </row>
    <row r="1466" spans="1:8">
      <c r="A1466" s="3" t="s">
        <v>7028</v>
      </c>
      <c r="B1466" s="1">
        <f t="shared" si="110"/>
        <v>6</v>
      </c>
      <c r="C1466" s="1">
        <f t="shared" si="111"/>
        <v>88829</v>
      </c>
      <c r="D1466" s="1">
        <f t="shared" si="112"/>
        <v>1661320</v>
      </c>
      <c r="F1466" s="1">
        <f t="shared" si="113"/>
        <v>1660990.44853379</v>
      </c>
      <c r="H1466" s="5">
        <f t="shared" si="114"/>
        <v>1.9836724183784388E-4</v>
      </c>
    </row>
    <row r="1467" spans="1:8">
      <c r="A1467" s="3" t="s">
        <v>7029</v>
      </c>
      <c r="B1467" s="1">
        <f t="shared" si="110"/>
        <v>6</v>
      </c>
      <c r="C1467" s="1">
        <f t="shared" si="111"/>
        <v>88809</v>
      </c>
      <c r="D1467" s="1">
        <f t="shared" si="112"/>
        <v>1663155</v>
      </c>
      <c r="F1467" s="1">
        <f t="shared" si="113"/>
        <v>1662818.7788274665</v>
      </c>
      <c r="H1467" s="5">
        <f t="shared" si="114"/>
        <v>2.0215865179941958E-4</v>
      </c>
    </row>
    <row r="1468" spans="1:8">
      <c r="A1468" s="3" t="s">
        <v>7030</v>
      </c>
      <c r="B1468" s="1">
        <f t="shared" si="110"/>
        <v>6</v>
      </c>
      <c r="C1468" s="1">
        <f t="shared" si="111"/>
        <v>88789</v>
      </c>
      <c r="D1468" s="1">
        <f t="shared" si="112"/>
        <v>1664989</v>
      </c>
      <c r="F1468" s="1">
        <f t="shared" si="113"/>
        <v>1664647.4425430456</v>
      </c>
      <c r="H1468" s="5">
        <f t="shared" si="114"/>
        <v>2.0514096907209739E-4</v>
      </c>
    </row>
    <row r="1469" spans="1:8">
      <c r="A1469" s="3" t="s">
        <v>7031</v>
      </c>
      <c r="B1469" s="1">
        <f t="shared" si="110"/>
        <v>6</v>
      </c>
      <c r="C1469" s="1">
        <f t="shared" si="111"/>
        <v>88769</v>
      </c>
      <c r="D1469" s="1">
        <f t="shared" si="112"/>
        <v>1666833</v>
      </c>
      <c r="F1469" s="1">
        <f t="shared" si="113"/>
        <v>1666476.439816443</v>
      </c>
      <c r="H1469" s="5">
        <f t="shared" si="114"/>
        <v>2.1391476144099814E-4</v>
      </c>
    </row>
    <row r="1470" spans="1:8">
      <c r="A1470" s="3" t="s">
        <v>7032</v>
      </c>
      <c r="B1470" s="1">
        <f t="shared" si="110"/>
        <v>6</v>
      </c>
      <c r="C1470" s="1">
        <f t="shared" si="111"/>
        <v>88749</v>
      </c>
      <c r="D1470" s="1">
        <f t="shared" si="112"/>
        <v>1668668</v>
      </c>
      <c r="F1470" s="1">
        <f t="shared" si="113"/>
        <v>1668305.7707836868</v>
      </c>
      <c r="H1470" s="5">
        <f t="shared" si="114"/>
        <v>2.1707686388977462E-4</v>
      </c>
    </row>
    <row r="1471" spans="1:8">
      <c r="A1471" s="3" t="s">
        <v>7033</v>
      </c>
      <c r="B1471" s="1">
        <f t="shared" si="110"/>
        <v>6</v>
      </c>
      <c r="C1471" s="1">
        <f t="shared" si="111"/>
        <v>88729</v>
      </c>
      <c r="D1471" s="1">
        <f t="shared" si="112"/>
        <v>1670502</v>
      </c>
      <c r="F1471" s="1">
        <f t="shared" si="113"/>
        <v>1670135.435580865</v>
      </c>
      <c r="H1471" s="5">
        <f t="shared" si="114"/>
        <v>2.1943369067201695E-4</v>
      </c>
    </row>
    <row r="1472" spans="1:8">
      <c r="A1472" s="3" t="s">
        <v>7034</v>
      </c>
      <c r="B1472" s="1">
        <f t="shared" si="110"/>
        <v>6</v>
      </c>
      <c r="C1472" s="1">
        <f t="shared" si="111"/>
        <v>88709</v>
      </c>
      <c r="D1472" s="1">
        <f t="shared" si="112"/>
        <v>1672337</v>
      </c>
      <c r="F1472" s="1">
        <f t="shared" si="113"/>
        <v>1671965.4343441788</v>
      </c>
      <c r="H1472" s="5">
        <f t="shared" si="114"/>
        <v>2.2218348085417943E-4</v>
      </c>
    </row>
    <row r="1473" spans="1:8">
      <c r="A1473" s="3" t="s">
        <v>7035</v>
      </c>
      <c r="B1473" s="1">
        <f t="shared" si="110"/>
        <v>6</v>
      </c>
      <c r="C1473" s="1">
        <f t="shared" si="111"/>
        <v>88689</v>
      </c>
      <c r="D1473" s="1">
        <f t="shared" si="112"/>
        <v>1674171</v>
      </c>
      <c r="F1473" s="1">
        <f t="shared" si="113"/>
        <v>1673795.7672098924</v>
      </c>
      <c r="H1473" s="5">
        <f t="shared" si="114"/>
        <v>2.2413050405699656E-4</v>
      </c>
    </row>
    <row r="1474" spans="1:8">
      <c r="A1474" s="3" t="s">
        <v>7036</v>
      </c>
      <c r="B1474" s="1">
        <f t="shared" si="110"/>
        <v>6</v>
      </c>
      <c r="C1474" s="1">
        <f t="shared" si="111"/>
        <v>88669</v>
      </c>
      <c r="D1474" s="1">
        <f t="shared" si="112"/>
        <v>1676015</v>
      </c>
      <c r="F1474" s="1">
        <f t="shared" si="113"/>
        <v>1675626.4343143692</v>
      </c>
      <c r="H1474" s="5">
        <f t="shared" si="114"/>
        <v>2.3183902628006074E-4</v>
      </c>
    </row>
    <row r="1475" spans="1:8">
      <c r="A1475" s="3" t="s">
        <v>7037</v>
      </c>
      <c r="B1475" s="1">
        <f t="shared" si="110"/>
        <v>6</v>
      </c>
      <c r="C1475" s="1">
        <f t="shared" si="111"/>
        <v>88649</v>
      </c>
      <c r="D1475" s="1">
        <f t="shared" si="112"/>
        <v>1677850</v>
      </c>
      <c r="F1475" s="1">
        <f t="shared" si="113"/>
        <v>1677457.4357940566</v>
      </c>
      <c r="H1475" s="5">
        <f t="shared" si="114"/>
        <v>2.339685942982829E-4</v>
      </c>
    </row>
    <row r="1476" spans="1:8">
      <c r="A1476" s="3" t="s">
        <v>7038</v>
      </c>
      <c r="B1476" s="1">
        <f t="shared" ref="B1476:B1539" si="115">IF(ISERROR(SEARCH(" ",A1476)), 0, SEARCH(" ",A1476))</f>
        <v>6</v>
      </c>
      <c r="C1476" s="1">
        <f t="shared" ref="C1476:C1539" si="116">IF(0=B1476,-1,LEFT(A1476,B1476-1)+0)</f>
        <v>88629</v>
      </c>
      <c r="D1476" s="1">
        <f t="shared" ref="D1476:D1539" si="117">IF(B1476=0,-1,RIGHT(A1476,LEN(A1476)-B1476)+0)</f>
        <v>1679684</v>
      </c>
      <c r="F1476" s="1">
        <f t="shared" ref="F1476:F1539" si="118">IF(C1476&lt;0,443300000,44330*(1-POWER(C1476/$A$1,1/5.255))*1000)</f>
        <v>1679288.7717854849</v>
      </c>
      <c r="H1476" s="5">
        <f t="shared" ref="H1476:H1539" si="119">IF(D1476&gt;0,ABS((F1476-D1476)/D1476),0)</f>
        <v>2.3529914824165751E-4</v>
      </c>
    </row>
    <row r="1477" spans="1:8">
      <c r="A1477" s="3" t="s">
        <v>7039</v>
      </c>
      <c r="B1477" s="1">
        <f t="shared" si="115"/>
        <v>6</v>
      </c>
      <c r="C1477" s="1">
        <f t="shared" si="116"/>
        <v>88609</v>
      </c>
      <c r="D1477" s="1">
        <f t="shared" si="117"/>
        <v>1681519</v>
      </c>
      <c r="F1477" s="1">
        <f t="shared" si="118"/>
        <v>1681120.4424252782</v>
      </c>
      <c r="H1477" s="5">
        <f t="shared" si="119"/>
        <v>2.3702234391746494E-4</v>
      </c>
    </row>
    <row r="1478" spans="1:8">
      <c r="A1478" s="3" t="s">
        <v>7040</v>
      </c>
      <c r="B1478" s="1">
        <f t="shared" si="115"/>
        <v>6</v>
      </c>
      <c r="C1478" s="1">
        <f t="shared" si="116"/>
        <v>88589</v>
      </c>
      <c r="D1478" s="1">
        <f t="shared" si="117"/>
        <v>1683353</v>
      </c>
      <c r="F1478" s="1">
        <f t="shared" si="118"/>
        <v>1682952.4478501349</v>
      </c>
      <c r="H1478" s="5">
        <f t="shared" si="119"/>
        <v>2.3794899219894926E-4</v>
      </c>
    </row>
    <row r="1479" spans="1:8">
      <c r="A1479" s="3" t="s">
        <v>7041</v>
      </c>
      <c r="B1479" s="1">
        <f t="shared" si="115"/>
        <v>6</v>
      </c>
      <c r="C1479" s="1">
        <f t="shared" si="116"/>
        <v>88569</v>
      </c>
      <c r="D1479" s="1">
        <f t="shared" si="117"/>
        <v>1685197</v>
      </c>
      <c r="F1479" s="1">
        <f t="shared" si="118"/>
        <v>1684784.7881968555</v>
      </c>
      <c r="H1479" s="5">
        <f t="shared" si="119"/>
        <v>2.4460748692558941E-4</v>
      </c>
    </row>
    <row r="1480" spans="1:8">
      <c r="A1480" s="3" t="s">
        <v>7042</v>
      </c>
      <c r="B1480" s="1">
        <f t="shared" si="115"/>
        <v>6</v>
      </c>
      <c r="C1480" s="1">
        <f t="shared" si="116"/>
        <v>88549</v>
      </c>
      <c r="D1480" s="1">
        <f t="shared" si="117"/>
        <v>1687032</v>
      </c>
      <c r="F1480" s="1">
        <f t="shared" si="118"/>
        <v>1686617.4636023208</v>
      </c>
      <c r="H1480" s="5">
        <f t="shared" si="119"/>
        <v>2.4571934478969173E-4</v>
      </c>
    </row>
    <row r="1481" spans="1:8">
      <c r="A1481" s="3" t="s">
        <v>7043</v>
      </c>
      <c r="B1481" s="1">
        <f t="shared" si="115"/>
        <v>6</v>
      </c>
      <c r="C1481" s="1">
        <f t="shared" si="116"/>
        <v>88529</v>
      </c>
      <c r="D1481" s="1">
        <f t="shared" si="117"/>
        <v>1688866</v>
      </c>
      <c r="F1481" s="1">
        <f t="shared" si="118"/>
        <v>1688450.4742034895</v>
      </c>
      <c r="H1481" s="5">
        <f t="shared" si="119"/>
        <v>2.4603834555880219E-4</v>
      </c>
    </row>
    <row r="1482" spans="1:8">
      <c r="A1482" s="3" t="s">
        <v>7044</v>
      </c>
      <c r="B1482" s="1">
        <f t="shared" si="115"/>
        <v>6</v>
      </c>
      <c r="C1482" s="1">
        <f t="shared" si="116"/>
        <v>88509</v>
      </c>
      <c r="D1482" s="1">
        <f t="shared" si="117"/>
        <v>1690701</v>
      </c>
      <c r="F1482" s="1">
        <f t="shared" si="118"/>
        <v>1690283.8201374183</v>
      </c>
      <c r="H1482" s="5">
        <f t="shared" si="119"/>
        <v>2.4674963969481247E-4</v>
      </c>
    </row>
    <row r="1483" spans="1:8">
      <c r="A1483" s="3" t="s">
        <v>7045</v>
      </c>
      <c r="B1483" s="1">
        <f t="shared" si="115"/>
        <v>6</v>
      </c>
      <c r="C1483" s="1">
        <f t="shared" si="116"/>
        <v>88489</v>
      </c>
      <c r="D1483" s="1">
        <f t="shared" si="117"/>
        <v>1692545</v>
      </c>
      <c r="F1483" s="1">
        <f t="shared" si="118"/>
        <v>1692117.5015412536</v>
      </c>
      <c r="H1483" s="5">
        <f t="shared" si="119"/>
        <v>2.5257730739587723E-4</v>
      </c>
    </row>
    <row r="1484" spans="1:8">
      <c r="A1484" s="3" t="s">
        <v>7046</v>
      </c>
      <c r="B1484" s="1">
        <f t="shared" si="115"/>
        <v>6</v>
      </c>
      <c r="C1484" s="1">
        <f t="shared" si="116"/>
        <v>88469</v>
      </c>
      <c r="D1484" s="1">
        <f t="shared" si="117"/>
        <v>1694380</v>
      </c>
      <c r="F1484" s="1">
        <f t="shared" si="118"/>
        <v>1693951.5185522148</v>
      </c>
      <c r="H1484" s="5">
        <f t="shared" si="119"/>
        <v>2.5288391493358129E-4</v>
      </c>
    </row>
    <row r="1485" spans="1:8">
      <c r="A1485" s="3" t="s">
        <v>7047</v>
      </c>
      <c r="B1485" s="1">
        <f t="shared" si="115"/>
        <v>6</v>
      </c>
      <c r="C1485" s="1">
        <f t="shared" si="116"/>
        <v>88449</v>
      </c>
      <c r="D1485" s="1">
        <f t="shared" si="117"/>
        <v>1696214</v>
      </c>
      <c r="F1485" s="1">
        <f t="shared" si="118"/>
        <v>1695785.8713076201</v>
      </c>
      <c r="H1485" s="5">
        <f t="shared" si="119"/>
        <v>2.5240252254722564E-4</v>
      </c>
    </row>
    <row r="1486" spans="1:8">
      <c r="A1486" s="3" t="s">
        <v>7048</v>
      </c>
      <c r="B1486" s="1">
        <f t="shared" si="115"/>
        <v>6</v>
      </c>
      <c r="C1486" s="1">
        <f t="shared" si="116"/>
        <v>88429</v>
      </c>
      <c r="D1486" s="1">
        <f t="shared" si="117"/>
        <v>1698048</v>
      </c>
      <c r="F1486" s="1">
        <f t="shared" si="118"/>
        <v>1697620.5599448758</v>
      </c>
      <c r="H1486" s="5">
        <f t="shared" si="119"/>
        <v>2.5172436534434174E-4</v>
      </c>
    </row>
    <row r="1487" spans="1:8">
      <c r="A1487" s="3" t="s">
        <v>7049</v>
      </c>
      <c r="B1487" s="1">
        <f t="shared" si="115"/>
        <v>6</v>
      </c>
      <c r="C1487" s="1">
        <f t="shared" si="116"/>
        <v>88409</v>
      </c>
      <c r="D1487" s="1">
        <f t="shared" si="117"/>
        <v>1699883</v>
      </c>
      <c r="F1487" s="1">
        <f t="shared" si="118"/>
        <v>1699455.5846014631</v>
      </c>
      <c r="H1487" s="5">
        <f t="shared" si="119"/>
        <v>2.5143812752815838E-4</v>
      </c>
    </row>
    <row r="1488" spans="1:8">
      <c r="A1488" s="3" t="s">
        <v>7050</v>
      </c>
      <c r="B1488" s="1">
        <f t="shared" si="115"/>
        <v>6</v>
      </c>
      <c r="C1488" s="1">
        <f t="shared" si="116"/>
        <v>88389</v>
      </c>
      <c r="D1488" s="1">
        <f t="shared" si="117"/>
        <v>1701727</v>
      </c>
      <c r="F1488" s="1">
        <f t="shared" si="118"/>
        <v>1701290.945414965</v>
      </c>
      <c r="H1488" s="5">
        <f t="shared" si="119"/>
        <v>2.5624238496242875E-4</v>
      </c>
    </row>
    <row r="1489" spans="1:8">
      <c r="A1489" s="3" t="s">
        <v>7051</v>
      </c>
      <c r="B1489" s="1">
        <f t="shared" si="115"/>
        <v>6</v>
      </c>
      <c r="C1489" s="1">
        <f t="shared" si="116"/>
        <v>88369</v>
      </c>
      <c r="D1489" s="1">
        <f t="shared" si="117"/>
        <v>1703562</v>
      </c>
      <c r="F1489" s="1">
        <f t="shared" si="118"/>
        <v>1703126.642523045</v>
      </c>
      <c r="H1489" s="5">
        <f t="shared" si="119"/>
        <v>2.5555716607616682E-4</v>
      </c>
    </row>
    <row r="1490" spans="1:8">
      <c r="A1490" s="3" t="s">
        <v>7052</v>
      </c>
      <c r="B1490" s="1">
        <f t="shared" si="115"/>
        <v>6</v>
      </c>
      <c r="C1490" s="1">
        <f t="shared" si="116"/>
        <v>88349</v>
      </c>
      <c r="D1490" s="1">
        <f t="shared" si="117"/>
        <v>1705396</v>
      </c>
      <c r="F1490" s="1">
        <f t="shared" si="118"/>
        <v>1704962.6760634535</v>
      </c>
      <c r="H1490" s="5">
        <f t="shared" si="119"/>
        <v>2.5408992195739534E-4</v>
      </c>
    </row>
    <row r="1491" spans="1:8">
      <c r="A1491" s="3" t="s">
        <v>7053</v>
      </c>
      <c r="B1491" s="1">
        <f t="shared" si="115"/>
        <v>6</v>
      </c>
      <c r="C1491" s="1">
        <f t="shared" si="116"/>
        <v>88329</v>
      </c>
      <c r="D1491" s="1">
        <f t="shared" si="117"/>
        <v>1707230</v>
      </c>
      <c r="F1491" s="1">
        <f t="shared" si="118"/>
        <v>1706799.0461740308</v>
      </c>
      <c r="H1491" s="5">
        <f t="shared" si="119"/>
        <v>2.5242868621641433E-4</v>
      </c>
    </row>
    <row r="1492" spans="1:8">
      <c r="A1492" s="3" t="s">
        <v>7054</v>
      </c>
      <c r="B1492" s="1">
        <f t="shared" si="115"/>
        <v>6</v>
      </c>
      <c r="C1492" s="1">
        <f t="shared" si="116"/>
        <v>88309</v>
      </c>
      <c r="D1492" s="1">
        <f t="shared" si="117"/>
        <v>1709065</v>
      </c>
      <c r="F1492" s="1">
        <f t="shared" si="118"/>
        <v>1708635.752992705</v>
      </c>
      <c r="H1492" s="5">
        <f t="shared" si="119"/>
        <v>2.5115897130596185E-4</v>
      </c>
    </row>
    <row r="1493" spans="1:8">
      <c r="A1493" s="3" t="s">
        <v>7055</v>
      </c>
      <c r="B1493" s="1">
        <f t="shared" si="115"/>
        <v>6</v>
      </c>
      <c r="C1493" s="1">
        <f t="shared" si="116"/>
        <v>88289</v>
      </c>
      <c r="D1493" s="1">
        <f t="shared" si="117"/>
        <v>1710909</v>
      </c>
      <c r="F1493" s="1">
        <f t="shared" si="118"/>
        <v>1710472.796657488</v>
      </c>
      <c r="H1493" s="5">
        <f t="shared" si="119"/>
        <v>2.5495414572722282E-4</v>
      </c>
    </row>
    <row r="1494" spans="1:8">
      <c r="A1494" s="3" t="s">
        <v>7056</v>
      </c>
      <c r="B1494" s="1">
        <f t="shared" si="115"/>
        <v>6</v>
      </c>
      <c r="C1494" s="1">
        <f t="shared" si="116"/>
        <v>88269</v>
      </c>
      <c r="D1494" s="1">
        <f t="shared" si="117"/>
        <v>1712744</v>
      </c>
      <c r="F1494" s="1">
        <f t="shared" si="118"/>
        <v>1712310.1773064856</v>
      </c>
      <c r="H1494" s="5">
        <f t="shared" si="119"/>
        <v>2.5329103095057104E-4</v>
      </c>
    </row>
    <row r="1495" spans="1:8">
      <c r="A1495" s="3" t="s">
        <v>7057</v>
      </c>
      <c r="B1495" s="1">
        <f t="shared" si="115"/>
        <v>6</v>
      </c>
      <c r="C1495" s="1">
        <f t="shared" si="116"/>
        <v>88249</v>
      </c>
      <c r="D1495" s="1">
        <f t="shared" si="117"/>
        <v>1714578</v>
      </c>
      <c r="F1495" s="1">
        <f t="shared" si="118"/>
        <v>1714147.8950778921</v>
      </c>
      <c r="H1495" s="5">
        <f t="shared" si="119"/>
        <v>2.5085176766987945E-4</v>
      </c>
    </row>
    <row r="1496" spans="1:8">
      <c r="A1496" s="3" t="s">
        <v>7058</v>
      </c>
      <c r="B1496" s="1">
        <f t="shared" si="115"/>
        <v>6</v>
      </c>
      <c r="C1496" s="1">
        <f t="shared" si="116"/>
        <v>88229</v>
      </c>
      <c r="D1496" s="1">
        <f t="shared" si="117"/>
        <v>1716412</v>
      </c>
      <c r="F1496" s="1">
        <f t="shared" si="118"/>
        <v>1715985.9501099752</v>
      </c>
      <c r="H1496" s="5">
        <f t="shared" si="119"/>
        <v>2.4822122545450648E-4</v>
      </c>
    </row>
    <row r="1497" spans="1:8">
      <c r="A1497" s="3" t="s">
        <v>7059</v>
      </c>
      <c r="B1497" s="1">
        <f t="shared" si="115"/>
        <v>6</v>
      </c>
      <c r="C1497" s="1">
        <f t="shared" si="116"/>
        <v>88209</v>
      </c>
      <c r="D1497" s="1">
        <f t="shared" si="117"/>
        <v>1718247</v>
      </c>
      <c r="F1497" s="1">
        <f t="shared" si="118"/>
        <v>1717824.3425411107</v>
      </c>
      <c r="H1497" s="5">
        <f t="shared" si="119"/>
        <v>2.4598178194945087E-4</v>
      </c>
    </row>
    <row r="1498" spans="1:8">
      <c r="A1498" s="3" t="s">
        <v>7060</v>
      </c>
      <c r="B1498" s="1">
        <f t="shared" si="115"/>
        <v>6</v>
      </c>
      <c r="C1498" s="1">
        <f t="shared" si="116"/>
        <v>88189</v>
      </c>
      <c r="D1498" s="1">
        <f t="shared" si="117"/>
        <v>1720091</v>
      </c>
      <c r="F1498" s="1">
        <f t="shared" si="118"/>
        <v>1719663.0725097496</v>
      </c>
      <c r="H1498" s="5">
        <f t="shared" si="119"/>
        <v>2.4878189017350842E-4</v>
      </c>
    </row>
    <row r="1499" spans="1:8">
      <c r="A1499" s="3" t="s">
        <v>7061</v>
      </c>
      <c r="B1499" s="1">
        <f t="shared" si="115"/>
        <v>6</v>
      </c>
      <c r="C1499" s="1">
        <f t="shared" si="116"/>
        <v>88169</v>
      </c>
      <c r="D1499" s="1">
        <f t="shared" si="117"/>
        <v>1721926</v>
      </c>
      <c r="F1499" s="1">
        <f t="shared" si="118"/>
        <v>1721502.1401544397</v>
      </c>
      <c r="H1499" s="5">
        <f t="shared" si="119"/>
        <v>2.461545069650362E-4</v>
      </c>
    </row>
    <row r="1500" spans="1:8">
      <c r="A1500" s="3" t="s">
        <v>7062</v>
      </c>
      <c r="B1500" s="1">
        <f t="shared" si="115"/>
        <v>6</v>
      </c>
      <c r="C1500" s="1">
        <f t="shared" si="116"/>
        <v>88149</v>
      </c>
      <c r="D1500" s="1">
        <f t="shared" si="117"/>
        <v>1723760</v>
      </c>
      <c r="F1500" s="1">
        <f t="shared" si="118"/>
        <v>1723341.5456138083</v>
      </c>
      <c r="H1500" s="5">
        <f t="shared" si="119"/>
        <v>2.4275675627214661E-4</v>
      </c>
    </row>
    <row r="1501" spans="1:8">
      <c r="A1501" s="3" t="s">
        <v>7063</v>
      </c>
      <c r="B1501" s="1">
        <f t="shared" si="115"/>
        <v>6</v>
      </c>
      <c r="C1501" s="1">
        <f t="shared" si="116"/>
        <v>88129</v>
      </c>
      <c r="D1501" s="1">
        <f t="shared" si="117"/>
        <v>1725594</v>
      </c>
      <c r="F1501" s="1">
        <f t="shared" si="118"/>
        <v>1725181.2890265768</v>
      </c>
      <c r="H1501" s="5">
        <f t="shared" si="119"/>
        <v>2.3917038041579143E-4</v>
      </c>
    </row>
    <row r="1502" spans="1:8">
      <c r="A1502" s="3" t="s">
        <v>7064</v>
      </c>
      <c r="B1502" s="1">
        <f t="shared" si="115"/>
        <v>6</v>
      </c>
      <c r="C1502" s="1">
        <f t="shared" si="116"/>
        <v>88109</v>
      </c>
      <c r="D1502" s="1">
        <f t="shared" si="117"/>
        <v>1727439</v>
      </c>
      <c r="F1502" s="1">
        <f t="shared" si="118"/>
        <v>1727021.3705315485</v>
      </c>
      <c r="H1502" s="5">
        <f t="shared" si="119"/>
        <v>2.4176220894137906E-4</v>
      </c>
    </row>
    <row r="1503" spans="1:8">
      <c r="A1503" s="3" t="s">
        <v>7065</v>
      </c>
      <c r="B1503" s="1">
        <f t="shared" si="115"/>
        <v>6</v>
      </c>
      <c r="C1503" s="1">
        <f t="shared" si="116"/>
        <v>88089</v>
      </c>
      <c r="D1503" s="1">
        <f t="shared" si="117"/>
        <v>1729273</v>
      </c>
      <c r="F1503" s="1">
        <f t="shared" si="118"/>
        <v>1728861.7902676319</v>
      </c>
      <c r="H1503" s="5">
        <f t="shared" si="119"/>
        <v>2.3779341513348255E-4</v>
      </c>
    </row>
    <row r="1504" spans="1:8">
      <c r="A1504" s="3" t="s">
        <v>7066</v>
      </c>
      <c r="B1504" s="1">
        <f t="shared" si="115"/>
        <v>6</v>
      </c>
      <c r="C1504" s="1">
        <f t="shared" si="116"/>
        <v>88069</v>
      </c>
      <c r="D1504" s="1">
        <f t="shared" si="117"/>
        <v>1731108</v>
      </c>
      <c r="F1504" s="1">
        <f t="shared" si="118"/>
        <v>1730702.5483738037</v>
      </c>
      <c r="H1504" s="5">
        <f t="shared" si="119"/>
        <v>2.3421509587863426E-4</v>
      </c>
    </row>
    <row r="1505" spans="1:8">
      <c r="A1505" s="3" t="s">
        <v>7067</v>
      </c>
      <c r="B1505" s="1">
        <f t="shared" si="115"/>
        <v>6</v>
      </c>
      <c r="C1505" s="1">
        <f t="shared" si="116"/>
        <v>88049</v>
      </c>
      <c r="D1505" s="1">
        <f t="shared" si="117"/>
        <v>1732942</v>
      </c>
      <c r="F1505" s="1">
        <f t="shared" si="118"/>
        <v>1732543.6449891385</v>
      </c>
      <c r="H1505" s="5">
        <f t="shared" si="119"/>
        <v>2.2987209662038942E-4</v>
      </c>
    </row>
    <row r="1506" spans="1:8">
      <c r="A1506" s="3" t="s">
        <v>7068</v>
      </c>
      <c r="B1506" s="1">
        <f t="shared" si="115"/>
        <v>6</v>
      </c>
      <c r="C1506" s="1">
        <f t="shared" si="116"/>
        <v>88029</v>
      </c>
      <c r="D1506" s="1">
        <f t="shared" si="117"/>
        <v>1734776</v>
      </c>
      <c r="F1506" s="1">
        <f t="shared" si="118"/>
        <v>1734385.0802528004</v>
      </c>
      <c r="H1506" s="5">
        <f t="shared" si="119"/>
        <v>2.2534306861498566E-4</v>
      </c>
    </row>
    <row r="1507" spans="1:8">
      <c r="A1507" s="3" t="s">
        <v>7069</v>
      </c>
      <c r="B1507" s="1">
        <f t="shared" si="115"/>
        <v>6</v>
      </c>
      <c r="C1507" s="1">
        <f t="shared" si="116"/>
        <v>88009</v>
      </c>
      <c r="D1507" s="1">
        <f t="shared" si="117"/>
        <v>1736621</v>
      </c>
      <c r="F1507" s="1">
        <f t="shared" si="118"/>
        <v>1736226.8543040466</v>
      </c>
      <c r="H1507" s="5">
        <f t="shared" si="119"/>
        <v>2.2696126325398407E-4</v>
      </c>
    </row>
    <row r="1508" spans="1:8">
      <c r="A1508" s="3" t="s">
        <v>7070</v>
      </c>
      <c r="B1508" s="1">
        <f t="shared" si="115"/>
        <v>6</v>
      </c>
      <c r="C1508" s="1">
        <f t="shared" si="116"/>
        <v>87989</v>
      </c>
      <c r="D1508" s="1">
        <f t="shared" si="117"/>
        <v>1738455</v>
      </c>
      <c r="F1508" s="1">
        <f t="shared" si="118"/>
        <v>1738068.9672822079</v>
      </c>
      <c r="H1508" s="5">
        <f t="shared" si="119"/>
        <v>2.2205505336179795E-4</v>
      </c>
    </row>
    <row r="1509" spans="1:8">
      <c r="A1509" s="3" t="s">
        <v>7071</v>
      </c>
      <c r="B1509" s="1">
        <f t="shared" si="115"/>
        <v>6</v>
      </c>
      <c r="C1509" s="1">
        <f t="shared" si="116"/>
        <v>87969</v>
      </c>
      <c r="D1509" s="1">
        <f t="shared" si="117"/>
        <v>1740290</v>
      </c>
      <c r="F1509" s="1">
        <f t="shared" si="118"/>
        <v>1739911.419326724</v>
      </c>
      <c r="H1509" s="5">
        <f t="shared" si="119"/>
        <v>2.1753884311004551E-4</v>
      </c>
    </row>
    <row r="1510" spans="1:8">
      <c r="A1510" s="3" t="s">
        <v>7072</v>
      </c>
      <c r="B1510" s="1">
        <f t="shared" si="115"/>
        <v>6</v>
      </c>
      <c r="C1510" s="1">
        <f t="shared" si="116"/>
        <v>87949</v>
      </c>
      <c r="D1510" s="1">
        <f t="shared" si="117"/>
        <v>1742124</v>
      </c>
      <c r="F1510" s="1">
        <f t="shared" si="118"/>
        <v>1741754.2105771026</v>
      </c>
      <c r="H1510" s="5">
        <f t="shared" si="119"/>
        <v>2.1226354891924407E-4</v>
      </c>
    </row>
    <row r="1511" spans="1:8">
      <c r="A1511" s="3" t="s">
        <v>7073</v>
      </c>
      <c r="B1511" s="1">
        <f t="shared" si="115"/>
        <v>6</v>
      </c>
      <c r="C1511" s="1">
        <f t="shared" si="116"/>
        <v>87929</v>
      </c>
      <c r="D1511" s="1">
        <f t="shared" si="117"/>
        <v>1743959</v>
      </c>
      <c r="F1511" s="1">
        <f t="shared" si="118"/>
        <v>1743597.3411729652</v>
      </c>
      <c r="H1511" s="5">
        <f t="shared" si="119"/>
        <v>2.073780559260605E-4</v>
      </c>
    </row>
    <row r="1512" spans="1:8">
      <c r="A1512" s="3" t="s">
        <v>7074</v>
      </c>
      <c r="B1512" s="1">
        <f t="shared" si="115"/>
        <v>6</v>
      </c>
      <c r="C1512" s="1">
        <f t="shared" si="116"/>
        <v>87909</v>
      </c>
      <c r="D1512" s="1">
        <f t="shared" si="117"/>
        <v>1745803</v>
      </c>
      <c r="F1512" s="1">
        <f t="shared" si="118"/>
        <v>1745440.8112539977</v>
      </c>
      <c r="H1512" s="5">
        <f t="shared" si="119"/>
        <v>2.0746255219075113E-4</v>
      </c>
    </row>
    <row r="1513" spans="1:8">
      <c r="A1513" s="3" t="s">
        <v>7075</v>
      </c>
      <c r="B1513" s="1">
        <f t="shared" si="115"/>
        <v>6</v>
      </c>
      <c r="C1513" s="1">
        <f t="shared" si="116"/>
        <v>87889</v>
      </c>
      <c r="D1513" s="1">
        <f t="shared" si="117"/>
        <v>1747637</v>
      </c>
      <c r="F1513" s="1">
        <f t="shared" si="118"/>
        <v>1747284.6209599932</v>
      </c>
      <c r="H1513" s="5">
        <f t="shared" si="119"/>
        <v>2.0163171185250771E-4</v>
      </c>
    </row>
    <row r="1514" spans="1:8">
      <c r="A1514" s="3" t="s">
        <v>7076</v>
      </c>
      <c r="B1514" s="1">
        <f t="shared" si="115"/>
        <v>6</v>
      </c>
      <c r="C1514" s="1">
        <f t="shared" si="116"/>
        <v>87869</v>
      </c>
      <c r="D1514" s="1">
        <f t="shared" si="117"/>
        <v>1749472</v>
      </c>
      <c r="F1514" s="1">
        <f t="shared" si="118"/>
        <v>1749128.7704308194</v>
      </c>
      <c r="H1514" s="5">
        <f t="shared" si="119"/>
        <v>1.9619037582804168E-4</v>
      </c>
    </row>
    <row r="1515" spans="1:8">
      <c r="A1515" s="3" t="s">
        <v>7077</v>
      </c>
      <c r="B1515" s="1">
        <f t="shared" si="115"/>
        <v>6</v>
      </c>
      <c r="C1515" s="1">
        <f t="shared" si="116"/>
        <v>87849</v>
      </c>
      <c r="D1515" s="1">
        <f t="shared" si="117"/>
        <v>1751306</v>
      </c>
      <c r="F1515" s="1">
        <f t="shared" si="118"/>
        <v>1750973.2598064519</v>
      </c>
      <c r="H1515" s="5">
        <f t="shared" si="119"/>
        <v>1.899954625565987E-4</v>
      </c>
    </row>
    <row r="1516" spans="1:8">
      <c r="A1516" s="3" t="s">
        <v>7078</v>
      </c>
      <c r="B1516" s="1">
        <f t="shared" si="115"/>
        <v>6</v>
      </c>
      <c r="C1516" s="1">
        <f t="shared" si="116"/>
        <v>87829</v>
      </c>
      <c r="D1516" s="1">
        <f t="shared" si="117"/>
        <v>1753151</v>
      </c>
      <c r="F1516" s="1">
        <f t="shared" si="118"/>
        <v>1752818.0892269402</v>
      </c>
      <c r="H1516" s="5">
        <f t="shared" si="119"/>
        <v>1.8989281189117131E-4</v>
      </c>
    </row>
    <row r="1517" spans="1:8">
      <c r="A1517" s="3" t="s">
        <v>7079</v>
      </c>
      <c r="B1517" s="1">
        <f t="shared" si="115"/>
        <v>6</v>
      </c>
      <c r="C1517" s="1">
        <f t="shared" si="116"/>
        <v>87809</v>
      </c>
      <c r="D1517" s="1">
        <f t="shared" si="117"/>
        <v>1754985</v>
      </c>
      <c r="F1517" s="1">
        <f t="shared" si="118"/>
        <v>1754663.2588324279</v>
      </c>
      <c r="H1517" s="5">
        <f t="shared" si="119"/>
        <v>1.8332986753282458E-4</v>
      </c>
    </row>
    <row r="1518" spans="1:8">
      <c r="A1518" s="3" t="s">
        <v>7080</v>
      </c>
      <c r="B1518" s="1">
        <f t="shared" si="115"/>
        <v>6</v>
      </c>
      <c r="C1518" s="1">
        <f t="shared" si="116"/>
        <v>87789</v>
      </c>
      <c r="D1518" s="1">
        <f t="shared" si="117"/>
        <v>1756819</v>
      </c>
      <c r="F1518" s="1">
        <f t="shared" si="118"/>
        <v>1756508.7687631559</v>
      </c>
      <c r="H1518" s="5">
        <f t="shared" si="119"/>
        <v>1.7658690897815355E-4</v>
      </c>
    </row>
    <row r="1519" spans="1:8">
      <c r="A1519" s="3" t="s">
        <v>7081</v>
      </c>
      <c r="B1519" s="1">
        <f t="shared" si="115"/>
        <v>6</v>
      </c>
      <c r="C1519" s="1">
        <f t="shared" si="116"/>
        <v>87769</v>
      </c>
      <c r="D1519" s="1">
        <f t="shared" si="117"/>
        <v>1758654</v>
      </c>
      <c r="F1519" s="1">
        <f t="shared" si="118"/>
        <v>1758354.61915944</v>
      </c>
      <c r="H1519" s="5">
        <f t="shared" si="119"/>
        <v>1.7023293982782042E-4</v>
      </c>
    </row>
    <row r="1520" spans="1:8">
      <c r="A1520" s="3" t="s">
        <v>7082</v>
      </c>
      <c r="B1520" s="1">
        <f t="shared" si="115"/>
        <v>6</v>
      </c>
      <c r="C1520" s="1">
        <f t="shared" si="116"/>
        <v>87749</v>
      </c>
      <c r="D1520" s="1">
        <f t="shared" si="117"/>
        <v>1760488</v>
      </c>
      <c r="F1520" s="1">
        <f t="shared" si="118"/>
        <v>1760200.8101616988</v>
      </c>
      <c r="H1520" s="5">
        <f t="shared" si="119"/>
        <v>1.6313081276393679E-4</v>
      </c>
    </row>
    <row r="1521" spans="1:8">
      <c r="A1521" s="3" t="s">
        <v>7083</v>
      </c>
      <c r="B1521" s="1">
        <f t="shared" si="115"/>
        <v>6</v>
      </c>
      <c r="C1521" s="1">
        <f t="shared" si="116"/>
        <v>87729</v>
      </c>
      <c r="D1521" s="1">
        <f t="shared" si="117"/>
        <v>1762333</v>
      </c>
      <c r="F1521" s="1">
        <f t="shared" si="118"/>
        <v>1762047.3419104347</v>
      </c>
      <c r="H1521" s="5">
        <f t="shared" si="119"/>
        <v>1.6209087020747272E-4</v>
      </c>
    </row>
    <row r="1522" spans="1:8">
      <c r="A1522" s="3" t="s">
        <v>7084</v>
      </c>
      <c r="B1522" s="1">
        <f t="shared" si="115"/>
        <v>6</v>
      </c>
      <c r="C1522" s="1">
        <f t="shared" si="116"/>
        <v>87709</v>
      </c>
      <c r="D1522" s="1">
        <f t="shared" si="117"/>
        <v>1764167</v>
      </c>
      <c r="F1522" s="1">
        <f t="shared" si="118"/>
        <v>1763894.2145462383</v>
      </c>
      <c r="H1522" s="5">
        <f t="shared" si="119"/>
        <v>1.5462564131496335E-4</v>
      </c>
    </row>
    <row r="1523" spans="1:8">
      <c r="A1523" s="3" t="s">
        <v>7085</v>
      </c>
      <c r="B1523" s="1">
        <f t="shared" si="115"/>
        <v>6</v>
      </c>
      <c r="C1523" s="1">
        <f t="shared" si="116"/>
        <v>87689</v>
      </c>
      <c r="D1523" s="1">
        <f t="shared" si="117"/>
        <v>1766001</v>
      </c>
      <c r="F1523" s="1">
        <f t="shared" si="118"/>
        <v>1765741.4282097996</v>
      </c>
      <c r="H1523" s="5">
        <f t="shared" si="119"/>
        <v>1.469828104290005E-4</v>
      </c>
    </row>
    <row r="1524" spans="1:8">
      <c r="A1524" s="3" t="s">
        <v>7086</v>
      </c>
      <c r="B1524" s="1">
        <f t="shared" si="115"/>
        <v>6</v>
      </c>
      <c r="C1524" s="1">
        <f t="shared" si="116"/>
        <v>87669</v>
      </c>
      <c r="D1524" s="1">
        <f t="shared" si="117"/>
        <v>1767836</v>
      </c>
      <c r="F1524" s="1">
        <f t="shared" si="118"/>
        <v>1767588.9830418862</v>
      </c>
      <c r="H1524" s="5">
        <f t="shared" si="119"/>
        <v>1.397284352811911E-4</v>
      </c>
    </row>
    <row r="1525" spans="1:8">
      <c r="A1525" s="3" t="s">
        <v>7087</v>
      </c>
      <c r="B1525" s="1">
        <f t="shared" si="115"/>
        <v>6</v>
      </c>
      <c r="C1525" s="1">
        <f t="shared" si="116"/>
        <v>87649</v>
      </c>
      <c r="D1525" s="1">
        <f t="shared" si="117"/>
        <v>1769670</v>
      </c>
      <c r="F1525" s="1">
        <f t="shared" si="118"/>
        <v>1769436.8791833699</v>
      </c>
      <c r="H1525" s="5">
        <f t="shared" si="119"/>
        <v>1.3173123612316334E-4</v>
      </c>
    </row>
    <row r="1526" spans="1:8">
      <c r="A1526" s="3" t="s">
        <v>7088</v>
      </c>
      <c r="B1526" s="1">
        <f t="shared" si="115"/>
        <v>6</v>
      </c>
      <c r="C1526" s="1">
        <f t="shared" si="116"/>
        <v>87629</v>
      </c>
      <c r="D1526" s="1">
        <f t="shared" si="117"/>
        <v>1771515</v>
      </c>
      <c r="F1526" s="1">
        <f t="shared" si="118"/>
        <v>1771285.1167751958</v>
      </c>
      <c r="H1526" s="5">
        <f t="shared" si="119"/>
        <v>1.2976645684862234E-4</v>
      </c>
    </row>
    <row r="1527" spans="1:8">
      <c r="A1527" s="3" t="s">
        <v>7089</v>
      </c>
      <c r="B1527" s="1">
        <f t="shared" si="115"/>
        <v>6</v>
      </c>
      <c r="C1527" s="1">
        <f t="shared" si="116"/>
        <v>87609</v>
      </c>
      <c r="D1527" s="1">
        <f t="shared" si="117"/>
        <v>1773349</v>
      </c>
      <c r="F1527" s="1">
        <f t="shared" si="118"/>
        <v>1773133.6959584225</v>
      </c>
      <c r="H1527" s="5">
        <f t="shared" si="119"/>
        <v>1.2141098090533961E-4</v>
      </c>
    </row>
    <row r="1528" spans="1:8">
      <c r="A1528" s="3" t="s">
        <v>7090</v>
      </c>
      <c r="B1528" s="1">
        <f t="shared" si="115"/>
        <v>6</v>
      </c>
      <c r="C1528" s="1">
        <f t="shared" si="116"/>
        <v>87589</v>
      </c>
      <c r="D1528" s="1">
        <f t="shared" si="117"/>
        <v>1775183</v>
      </c>
      <c r="F1528" s="1">
        <f t="shared" si="118"/>
        <v>1774982.6168741677</v>
      </c>
      <c r="H1528" s="5">
        <f t="shared" si="119"/>
        <v>1.1288026408111409E-4</v>
      </c>
    </row>
    <row r="1529" spans="1:8">
      <c r="A1529" s="3" t="s">
        <v>7091</v>
      </c>
      <c r="B1529" s="1">
        <f t="shared" si="115"/>
        <v>6</v>
      </c>
      <c r="C1529" s="1">
        <f t="shared" si="116"/>
        <v>87569</v>
      </c>
      <c r="D1529" s="1">
        <f t="shared" si="117"/>
        <v>1777018</v>
      </c>
      <c r="F1529" s="1">
        <f t="shared" si="118"/>
        <v>1776831.8796636721</v>
      </c>
      <c r="H1529" s="5">
        <f t="shared" si="119"/>
        <v>1.047374513527351E-4</v>
      </c>
    </row>
    <row r="1530" spans="1:8">
      <c r="A1530" s="3" t="s">
        <v>7092</v>
      </c>
      <c r="B1530" s="1">
        <f t="shared" si="115"/>
        <v>6</v>
      </c>
      <c r="C1530" s="1">
        <f t="shared" si="116"/>
        <v>87549</v>
      </c>
      <c r="D1530" s="1">
        <f t="shared" si="117"/>
        <v>1778862</v>
      </c>
      <c r="F1530" s="1">
        <f t="shared" si="118"/>
        <v>1778681.4844682496</v>
      </c>
      <c r="H1530" s="5">
        <f t="shared" si="119"/>
        <v>1.0147809765479047E-4</v>
      </c>
    </row>
    <row r="1531" spans="1:8">
      <c r="A1531" s="3" t="s">
        <v>7093</v>
      </c>
      <c r="B1531" s="1">
        <f t="shared" si="115"/>
        <v>6</v>
      </c>
      <c r="C1531" s="1">
        <f t="shared" si="116"/>
        <v>87529</v>
      </c>
      <c r="D1531" s="1">
        <f t="shared" si="117"/>
        <v>1780697</v>
      </c>
      <c r="F1531" s="1">
        <f t="shared" si="118"/>
        <v>1780531.4314292988</v>
      </c>
      <c r="H1531" s="5">
        <f t="shared" si="119"/>
        <v>9.2979642634975282E-5</v>
      </c>
    </row>
    <row r="1532" spans="1:8">
      <c r="A1532" s="3" t="s">
        <v>7094</v>
      </c>
      <c r="B1532" s="1">
        <f t="shared" si="115"/>
        <v>6</v>
      </c>
      <c r="C1532" s="1">
        <f t="shared" si="116"/>
        <v>87509</v>
      </c>
      <c r="D1532" s="1">
        <f t="shared" si="117"/>
        <v>1782531</v>
      </c>
      <c r="F1532" s="1">
        <f t="shared" si="118"/>
        <v>1782381.7206883258</v>
      </c>
      <c r="H1532" s="5">
        <f t="shared" si="119"/>
        <v>8.3745702977497372E-5</v>
      </c>
    </row>
    <row r="1533" spans="1:8">
      <c r="A1533" s="3" t="s">
        <v>7095</v>
      </c>
      <c r="B1533" s="1">
        <f t="shared" si="115"/>
        <v>6</v>
      </c>
      <c r="C1533" s="1">
        <f t="shared" si="116"/>
        <v>87489</v>
      </c>
      <c r="D1533" s="1">
        <f t="shared" si="117"/>
        <v>1784365</v>
      </c>
      <c r="F1533" s="1">
        <f t="shared" si="118"/>
        <v>1784232.3523869212</v>
      </c>
      <c r="H1533" s="5">
        <f t="shared" si="119"/>
        <v>7.433883374691918E-5</v>
      </c>
    </row>
    <row r="1534" spans="1:8">
      <c r="A1534" s="3" t="s">
        <v>7096</v>
      </c>
      <c r="B1534" s="1">
        <f t="shared" si="115"/>
        <v>6</v>
      </c>
      <c r="C1534" s="1">
        <f t="shared" si="116"/>
        <v>87469</v>
      </c>
      <c r="D1534" s="1">
        <f t="shared" si="117"/>
        <v>1786200</v>
      </c>
      <c r="F1534" s="1">
        <f t="shared" si="118"/>
        <v>1786083.3266667628</v>
      </c>
      <c r="H1534" s="5">
        <f t="shared" si="119"/>
        <v>6.5319299763285459E-5</v>
      </c>
    </row>
    <row r="1535" spans="1:8">
      <c r="A1535" s="3" t="s">
        <v>7097</v>
      </c>
      <c r="B1535" s="1">
        <f t="shared" si="115"/>
        <v>6</v>
      </c>
      <c r="C1535" s="1">
        <f t="shared" si="116"/>
        <v>87449</v>
      </c>
      <c r="D1535" s="1">
        <f t="shared" si="117"/>
        <v>1788044</v>
      </c>
      <c r="F1535" s="1">
        <f t="shared" si="118"/>
        <v>1787934.6436696134</v>
      </c>
      <c r="H1535" s="5">
        <f t="shared" si="119"/>
        <v>6.1159753555614855E-5</v>
      </c>
    </row>
    <row r="1536" spans="1:8">
      <c r="A1536" s="3" t="s">
        <v>7098</v>
      </c>
      <c r="B1536" s="1">
        <f t="shared" si="115"/>
        <v>6</v>
      </c>
      <c r="C1536" s="1">
        <f t="shared" si="116"/>
        <v>87429</v>
      </c>
      <c r="D1536" s="1">
        <f t="shared" si="117"/>
        <v>1789879</v>
      </c>
      <c r="F1536" s="1">
        <f t="shared" si="118"/>
        <v>1789786.3035373485</v>
      </c>
      <c r="H1536" s="5">
        <f t="shared" si="119"/>
        <v>5.178923416134937E-5</v>
      </c>
    </row>
    <row r="1537" spans="1:8">
      <c r="A1537" s="3" t="s">
        <v>7099</v>
      </c>
      <c r="B1537" s="1">
        <f t="shared" si="115"/>
        <v>6</v>
      </c>
      <c r="C1537" s="1">
        <f t="shared" si="116"/>
        <v>87409</v>
      </c>
      <c r="D1537" s="1">
        <f t="shared" si="117"/>
        <v>1791713</v>
      </c>
      <c r="F1537" s="1">
        <f t="shared" si="118"/>
        <v>1791638.3064119124</v>
      </c>
      <c r="H1537" s="5">
        <f t="shared" si="119"/>
        <v>4.1688366433445569E-5</v>
      </c>
    </row>
    <row r="1538" spans="1:8">
      <c r="A1538" s="3" t="s">
        <v>7100</v>
      </c>
      <c r="B1538" s="1">
        <f t="shared" si="115"/>
        <v>6</v>
      </c>
      <c r="C1538" s="1">
        <f t="shared" si="116"/>
        <v>87389</v>
      </c>
      <c r="D1538" s="1">
        <f t="shared" si="117"/>
        <v>1793548</v>
      </c>
      <c r="F1538" s="1">
        <f t="shared" si="118"/>
        <v>1793490.652435353</v>
      </c>
      <c r="H1538" s="5">
        <f t="shared" si="119"/>
        <v>3.1974368484687447E-5</v>
      </c>
    </row>
    <row r="1539" spans="1:8">
      <c r="A1539" s="3" t="s">
        <v>7101</v>
      </c>
      <c r="B1539" s="1">
        <f t="shared" si="115"/>
        <v>6</v>
      </c>
      <c r="C1539" s="1">
        <f t="shared" si="116"/>
        <v>87369</v>
      </c>
      <c r="D1539" s="1">
        <f t="shared" si="117"/>
        <v>1795382</v>
      </c>
      <c r="F1539" s="1">
        <f t="shared" si="118"/>
        <v>1795343.3417498064</v>
      </c>
      <c r="H1539" s="5">
        <f t="shared" si="119"/>
        <v>2.1532047326740081E-5</v>
      </c>
    </row>
    <row r="1540" spans="1:8">
      <c r="A1540" s="3" t="s">
        <v>7102</v>
      </c>
      <c r="B1540" s="1">
        <f t="shared" ref="B1540:B1603" si="120">IF(ISERROR(SEARCH(" ",A1540)), 0, SEARCH(" ",A1540))</f>
        <v>6</v>
      </c>
      <c r="C1540" s="1">
        <f t="shared" ref="C1540:C1603" si="121">IF(0=B1540,-1,LEFT(A1540,B1540-1)+0)</f>
        <v>87349</v>
      </c>
      <c r="D1540" s="1">
        <f t="shared" ref="D1540:D1603" si="122">IF(B1540=0,-1,RIGHT(A1540,LEN(A1540)-B1540)+0)</f>
        <v>1797226</v>
      </c>
      <c r="F1540" s="1">
        <f t="shared" ref="F1540:F1603" si="123">IF(C1540&lt;0,443300000,44330*(1-POWER(C1540/$A$1,1/5.255))*1000)</f>
        <v>1797196.3744974977</v>
      </c>
      <c r="H1540" s="5">
        <f t="shared" ref="H1540:H1603" si="124">IF(D1540&gt;0,ABS((F1540-D1540)/D1540),0)</f>
        <v>1.648401620180928E-5</v>
      </c>
    </row>
    <row r="1541" spans="1:8">
      <c r="A1541" s="3" t="s">
        <v>7103</v>
      </c>
      <c r="B1541" s="1">
        <f t="shared" si="120"/>
        <v>6</v>
      </c>
      <c r="C1541" s="1">
        <f t="shared" si="121"/>
        <v>87329</v>
      </c>
      <c r="D1541" s="1">
        <f t="shared" si="122"/>
        <v>1799061</v>
      </c>
      <c r="F1541" s="1">
        <f t="shared" si="123"/>
        <v>1799049.7508207452</v>
      </c>
      <c r="H1541" s="5">
        <f t="shared" si="124"/>
        <v>6.252805910834403E-6</v>
      </c>
    </row>
    <row r="1542" spans="1:8">
      <c r="A1542" s="3" t="s">
        <v>7104</v>
      </c>
      <c r="B1542" s="1">
        <f t="shared" si="120"/>
        <v>6</v>
      </c>
      <c r="C1542" s="1">
        <f t="shared" si="121"/>
        <v>87309</v>
      </c>
      <c r="D1542" s="1">
        <f t="shared" si="122"/>
        <v>1800920</v>
      </c>
      <c r="F1542" s="1">
        <f t="shared" si="123"/>
        <v>1800903.470861966</v>
      </c>
      <c r="H1542" s="5">
        <f t="shared" si="124"/>
        <v>9.1781634020260637E-6</v>
      </c>
    </row>
    <row r="1543" spans="1:8">
      <c r="A1543" s="3" t="s">
        <v>7105</v>
      </c>
      <c r="B1543" s="1">
        <f t="shared" si="120"/>
        <v>6</v>
      </c>
      <c r="C1543" s="1">
        <f t="shared" si="121"/>
        <v>87289</v>
      </c>
      <c r="D1543" s="1">
        <f t="shared" si="122"/>
        <v>1802789</v>
      </c>
      <c r="F1543" s="1">
        <f t="shared" si="123"/>
        <v>1802757.5347636556</v>
      </c>
      <c r="H1543" s="5">
        <f t="shared" si="124"/>
        <v>1.7453643407173396E-5</v>
      </c>
    </row>
    <row r="1544" spans="1:8">
      <c r="A1544" s="3" t="s">
        <v>7106</v>
      </c>
      <c r="B1544" s="1">
        <f t="shared" si="120"/>
        <v>6</v>
      </c>
      <c r="C1544" s="1">
        <f t="shared" si="121"/>
        <v>87269</v>
      </c>
      <c r="D1544" s="1">
        <f t="shared" si="122"/>
        <v>1804669</v>
      </c>
      <c r="F1544" s="1">
        <f t="shared" si="123"/>
        <v>1804611.9426684082</v>
      </c>
      <c r="H1544" s="5">
        <f t="shared" si="124"/>
        <v>3.1616507842626299E-5</v>
      </c>
    </row>
    <row r="1545" spans="1:8">
      <c r="A1545" s="3" t="s">
        <v>7107</v>
      </c>
      <c r="B1545" s="1">
        <f t="shared" si="120"/>
        <v>6</v>
      </c>
      <c r="C1545" s="1">
        <f t="shared" si="121"/>
        <v>87249</v>
      </c>
      <c r="D1545" s="1">
        <f t="shared" si="122"/>
        <v>1806539</v>
      </c>
      <c r="F1545" s="1">
        <f t="shared" si="123"/>
        <v>1806466.694718916</v>
      </c>
      <c r="H1545" s="5">
        <f t="shared" si="124"/>
        <v>4.0024201572194606E-5</v>
      </c>
    </row>
    <row r="1546" spans="1:8">
      <c r="A1546" s="3" t="s">
        <v>7108</v>
      </c>
      <c r="B1546" s="1">
        <f t="shared" si="120"/>
        <v>6</v>
      </c>
      <c r="C1546" s="1">
        <f t="shared" si="121"/>
        <v>87229</v>
      </c>
      <c r="D1546" s="1">
        <f t="shared" si="122"/>
        <v>1808409</v>
      </c>
      <c r="F1546" s="1">
        <f t="shared" si="123"/>
        <v>1808321.7910579455</v>
      </c>
      <c r="H1546" s="5">
        <f t="shared" si="124"/>
        <v>4.8224125214228672E-5</v>
      </c>
    </row>
    <row r="1547" spans="1:8">
      <c r="A1547" s="3" t="s">
        <v>7109</v>
      </c>
      <c r="B1547" s="1">
        <f t="shared" si="120"/>
        <v>6</v>
      </c>
      <c r="C1547" s="1">
        <f t="shared" si="121"/>
        <v>87209</v>
      </c>
      <c r="D1547" s="1">
        <f t="shared" si="122"/>
        <v>1810278</v>
      </c>
      <c r="F1547" s="1">
        <f t="shared" si="123"/>
        <v>1810177.2318283764</v>
      </c>
      <c r="H1547" s="5">
        <f t="shared" si="124"/>
        <v>5.5664473425397654E-5</v>
      </c>
    </row>
    <row r="1548" spans="1:8">
      <c r="A1548" s="3" t="s">
        <v>7110</v>
      </c>
      <c r="B1548" s="1">
        <f t="shared" si="120"/>
        <v>6</v>
      </c>
      <c r="C1548" s="1">
        <f t="shared" si="121"/>
        <v>87189</v>
      </c>
      <c r="D1548" s="1">
        <f t="shared" si="122"/>
        <v>1812148</v>
      </c>
      <c r="F1548" s="1">
        <f t="shared" si="123"/>
        <v>1812033.0171731666</v>
      </c>
      <c r="H1548" s="5">
        <f t="shared" si="124"/>
        <v>6.3451123657328422E-5</v>
      </c>
    </row>
    <row r="1549" spans="1:8">
      <c r="A1549" s="3" t="s">
        <v>7111</v>
      </c>
      <c r="B1549" s="1">
        <f t="shared" si="120"/>
        <v>6</v>
      </c>
      <c r="C1549" s="1">
        <f t="shared" si="121"/>
        <v>87169</v>
      </c>
      <c r="D1549" s="1">
        <f t="shared" si="122"/>
        <v>1814028</v>
      </c>
      <c r="F1549" s="1">
        <f t="shared" si="123"/>
        <v>1813889.1472353679</v>
      </c>
      <c r="H1549" s="5">
        <f t="shared" si="124"/>
        <v>7.6543892724967425E-5</v>
      </c>
    </row>
    <row r="1550" spans="1:8">
      <c r="A1550" s="3" t="s">
        <v>7112</v>
      </c>
      <c r="B1550" s="1">
        <f t="shared" si="120"/>
        <v>6</v>
      </c>
      <c r="C1550" s="1">
        <f t="shared" si="121"/>
        <v>87149</v>
      </c>
      <c r="D1550" s="1">
        <f t="shared" si="122"/>
        <v>1815897</v>
      </c>
      <c r="F1550" s="1">
        <f t="shared" si="123"/>
        <v>1815745.6221581309</v>
      </c>
      <c r="H1550" s="5">
        <f t="shared" si="124"/>
        <v>8.3362570602372446E-5</v>
      </c>
    </row>
    <row r="1551" spans="1:8">
      <c r="A1551" s="3" t="s">
        <v>7113</v>
      </c>
      <c r="B1551" s="1">
        <f t="shared" si="120"/>
        <v>6</v>
      </c>
      <c r="C1551" s="1">
        <f t="shared" si="121"/>
        <v>87129</v>
      </c>
      <c r="D1551" s="1">
        <f t="shared" si="122"/>
        <v>1817767</v>
      </c>
      <c r="F1551" s="1">
        <f t="shared" si="123"/>
        <v>1817602.4420846889</v>
      </c>
      <c r="H1551" s="5">
        <f t="shared" si="124"/>
        <v>9.0527507271874716E-5</v>
      </c>
    </row>
    <row r="1552" spans="1:8">
      <c r="A1552" s="3" t="s">
        <v>7114</v>
      </c>
      <c r="B1552" s="1">
        <f t="shared" si="120"/>
        <v>6</v>
      </c>
      <c r="C1552" s="1">
        <f t="shared" si="121"/>
        <v>87109</v>
      </c>
      <c r="D1552" s="1">
        <f t="shared" si="122"/>
        <v>1819637</v>
      </c>
      <c r="F1552" s="1">
        <f t="shared" si="123"/>
        <v>1819459.6071583794</v>
      </c>
      <c r="H1552" s="5">
        <f t="shared" si="124"/>
        <v>9.7488038339846677E-5</v>
      </c>
    </row>
    <row r="1553" spans="1:8">
      <c r="A1553" s="3" t="s">
        <v>7115</v>
      </c>
      <c r="B1553" s="1">
        <f t="shared" si="120"/>
        <v>6</v>
      </c>
      <c r="C1553" s="1">
        <f t="shared" si="121"/>
        <v>87089</v>
      </c>
      <c r="D1553" s="1">
        <f t="shared" si="122"/>
        <v>1821506</v>
      </c>
      <c r="F1553" s="1">
        <f t="shared" si="123"/>
        <v>1821317.1175226136</v>
      </c>
      <c r="H1553" s="5">
        <f t="shared" si="124"/>
        <v>1.0369577557602826E-4</v>
      </c>
    </row>
    <row r="1554" spans="1:8">
      <c r="A1554" s="3" t="s">
        <v>7116</v>
      </c>
      <c r="B1554" s="1">
        <f t="shared" si="120"/>
        <v>6</v>
      </c>
      <c r="C1554" s="1">
        <f t="shared" si="121"/>
        <v>87069</v>
      </c>
      <c r="D1554" s="1">
        <f t="shared" si="122"/>
        <v>1823386</v>
      </c>
      <c r="F1554" s="1">
        <f t="shared" si="123"/>
        <v>1823174.9733209205</v>
      </c>
      <c r="H1554" s="5">
        <f t="shared" si="124"/>
        <v>1.1573340975499099E-4</v>
      </c>
    </row>
    <row r="1555" spans="1:8">
      <c r="A1555" s="3" t="s">
        <v>7117</v>
      </c>
      <c r="B1555" s="1">
        <f t="shared" si="120"/>
        <v>6</v>
      </c>
      <c r="C1555" s="1">
        <f t="shared" si="121"/>
        <v>87049</v>
      </c>
      <c r="D1555" s="1">
        <f t="shared" si="122"/>
        <v>1825256</v>
      </c>
      <c r="F1555" s="1">
        <f t="shared" si="123"/>
        <v>1825033.1746968983</v>
      </c>
      <c r="H1555" s="5">
        <f t="shared" si="124"/>
        <v>1.220789319973085E-4</v>
      </c>
    </row>
    <row r="1556" spans="1:8">
      <c r="A1556" s="3" t="s">
        <v>7118</v>
      </c>
      <c r="B1556" s="1">
        <f t="shared" si="120"/>
        <v>6</v>
      </c>
      <c r="C1556" s="1">
        <f t="shared" si="121"/>
        <v>87029</v>
      </c>
      <c r="D1556" s="1">
        <f t="shared" si="122"/>
        <v>1827126</v>
      </c>
      <c r="F1556" s="1">
        <f t="shared" si="123"/>
        <v>1826891.7217942581</v>
      </c>
      <c r="H1556" s="5">
        <f t="shared" si="124"/>
        <v>1.2822224944634107E-4</v>
      </c>
    </row>
    <row r="1557" spans="1:8">
      <c r="A1557" s="3" t="s">
        <v>7119</v>
      </c>
      <c r="B1557" s="1">
        <f t="shared" si="120"/>
        <v>6</v>
      </c>
      <c r="C1557" s="1">
        <f t="shared" si="121"/>
        <v>87009</v>
      </c>
      <c r="D1557" s="1">
        <f t="shared" si="122"/>
        <v>1828995</v>
      </c>
      <c r="F1557" s="1">
        <f t="shared" si="123"/>
        <v>1828750.6147567849</v>
      </c>
      <c r="H1557" s="5">
        <f t="shared" si="124"/>
        <v>1.3361722870490762E-4</v>
      </c>
    </row>
    <row r="1558" spans="1:8">
      <c r="A1558" s="3" t="s">
        <v>7120</v>
      </c>
      <c r="B1558" s="1">
        <f t="shared" si="120"/>
        <v>6</v>
      </c>
      <c r="C1558" s="1">
        <f t="shared" si="121"/>
        <v>86989</v>
      </c>
      <c r="D1558" s="1">
        <f t="shared" si="122"/>
        <v>1830865</v>
      </c>
      <c r="F1558" s="1">
        <f t="shared" si="123"/>
        <v>1830609.8537283675</v>
      </c>
      <c r="H1558" s="5">
        <f t="shared" si="124"/>
        <v>1.3935832059300856E-4</v>
      </c>
    </row>
    <row r="1559" spans="1:8">
      <c r="A1559" s="3" t="s">
        <v>7121</v>
      </c>
      <c r="B1559" s="1">
        <f t="shared" si="120"/>
        <v>6</v>
      </c>
      <c r="C1559" s="1">
        <f t="shared" si="121"/>
        <v>86969</v>
      </c>
      <c r="D1559" s="1">
        <f t="shared" si="122"/>
        <v>1832745</v>
      </c>
      <c r="F1559" s="1">
        <f t="shared" si="123"/>
        <v>1832469.4388529924</v>
      </c>
      <c r="H1559" s="5">
        <f t="shared" si="124"/>
        <v>1.5035433025741474E-4</v>
      </c>
    </row>
    <row r="1560" spans="1:8">
      <c r="A1560" s="3" t="s">
        <v>7122</v>
      </c>
      <c r="B1560" s="1">
        <f t="shared" si="120"/>
        <v>6</v>
      </c>
      <c r="C1560" s="1">
        <f t="shared" si="121"/>
        <v>86949</v>
      </c>
      <c r="D1560" s="1">
        <f t="shared" si="122"/>
        <v>1834614</v>
      </c>
      <c r="F1560" s="1">
        <f t="shared" si="123"/>
        <v>1834329.3702747205</v>
      </c>
      <c r="H1560" s="5">
        <f t="shared" si="124"/>
        <v>1.5514420214798281E-4</v>
      </c>
    </row>
    <row r="1561" spans="1:8">
      <c r="A1561" s="3" t="s">
        <v>7123</v>
      </c>
      <c r="B1561" s="1">
        <f t="shared" si="120"/>
        <v>6</v>
      </c>
      <c r="C1561" s="1">
        <f t="shared" si="121"/>
        <v>86929</v>
      </c>
      <c r="D1561" s="1">
        <f t="shared" si="122"/>
        <v>1836484</v>
      </c>
      <c r="F1561" s="1">
        <f t="shared" si="123"/>
        <v>1836189.6481377257</v>
      </c>
      <c r="H1561" s="5">
        <f t="shared" si="124"/>
        <v>1.6028011258161962E-4</v>
      </c>
    </row>
    <row r="1562" spans="1:8">
      <c r="A1562" s="3" t="s">
        <v>7124</v>
      </c>
      <c r="B1562" s="1">
        <f t="shared" si="120"/>
        <v>6</v>
      </c>
      <c r="C1562" s="1">
        <f t="shared" si="121"/>
        <v>86909</v>
      </c>
      <c r="D1562" s="1">
        <f t="shared" si="122"/>
        <v>1838354</v>
      </c>
      <c r="F1562" s="1">
        <f t="shared" si="123"/>
        <v>1838050.2725862705</v>
      </c>
      <c r="H1562" s="5">
        <f t="shared" si="124"/>
        <v>1.6521704401303107E-4</v>
      </c>
    </row>
    <row r="1563" spans="1:8">
      <c r="A1563" s="3" t="s">
        <v>7125</v>
      </c>
      <c r="B1563" s="1">
        <f t="shared" si="120"/>
        <v>6</v>
      </c>
      <c r="C1563" s="1">
        <f t="shared" si="121"/>
        <v>86889</v>
      </c>
      <c r="D1563" s="1">
        <f t="shared" si="122"/>
        <v>1840234</v>
      </c>
      <c r="F1563" s="1">
        <f t="shared" si="123"/>
        <v>1839911.2437646959</v>
      </c>
      <c r="H1563" s="5">
        <f t="shared" si="124"/>
        <v>1.7538869258151721E-4</v>
      </c>
    </row>
    <row r="1564" spans="1:8">
      <c r="A1564" s="3" t="s">
        <v>7126</v>
      </c>
      <c r="B1564" s="1">
        <f t="shared" si="120"/>
        <v>6</v>
      </c>
      <c r="C1564" s="1">
        <f t="shared" si="121"/>
        <v>86869</v>
      </c>
      <c r="D1564" s="1">
        <f t="shared" si="122"/>
        <v>1842103</v>
      </c>
      <c r="F1564" s="1">
        <f t="shared" si="123"/>
        <v>1841772.5618174565</v>
      </c>
      <c r="H1564" s="5">
        <f t="shared" si="124"/>
        <v>1.793809480487777E-4</v>
      </c>
    </row>
    <row r="1565" spans="1:8">
      <c r="A1565" s="3" t="s">
        <v>7127</v>
      </c>
      <c r="B1565" s="1">
        <f t="shared" si="120"/>
        <v>6</v>
      </c>
      <c r="C1565" s="1">
        <f t="shared" si="121"/>
        <v>86849</v>
      </c>
      <c r="D1565" s="1">
        <f t="shared" si="122"/>
        <v>1843973</v>
      </c>
      <c r="F1565" s="1">
        <f t="shared" si="123"/>
        <v>1843634.2268890906</v>
      </c>
      <c r="H1565" s="5">
        <f t="shared" si="124"/>
        <v>1.8371912761704616E-4</v>
      </c>
    </row>
    <row r="1566" spans="1:8">
      <c r="A1566" s="3" t="s">
        <v>7128</v>
      </c>
      <c r="B1566" s="1">
        <f t="shared" si="120"/>
        <v>6</v>
      </c>
      <c r="C1566" s="1">
        <f t="shared" si="121"/>
        <v>86829</v>
      </c>
      <c r="D1566" s="1">
        <f t="shared" si="122"/>
        <v>1845843</v>
      </c>
      <c r="F1566" s="1">
        <f t="shared" si="123"/>
        <v>1845496.2391242296</v>
      </c>
      <c r="H1566" s="5">
        <f t="shared" si="124"/>
        <v>1.8786043871031095E-4</v>
      </c>
    </row>
    <row r="1567" spans="1:8">
      <c r="A1567" s="3" t="s">
        <v>7129</v>
      </c>
      <c r="B1567" s="1">
        <f t="shared" si="120"/>
        <v>6</v>
      </c>
      <c r="C1567" s="1">
        <f t="shared" si="121"/>
        <v>86809</v>
      </c>
      <c r="D1567" s="1">
        <f t="shared" si="122"/>
        <v>1847712</v>
      </c>
      <c r="F1567" s="1">
        <f t="shared" si="123"/>
        <v>1847358.5986675986</v>
      </c>
      <c r="H1567" s="5">
        <f t="shared" si="124"/>
        <v>1.9126429465275848E-4</v>
      </c>
    </row>
    <row r="1568" spans="1:8">
      <c r="A1568" s="3" t="s">
        <v>7130</v>
      </c>
      <c r="B1568" s="1">
        <f t="shared" si="120"/>
        <v>6</v>
      </c>
      <c r="C1568" s="1">
        <f t="shared" si="121"/>
        <v>86789</v>
      </c>
      <c r="D1568" s="1">
        <f t="shared" si="122"/>
        <v>1849592</v>
      </c>
      <c r="F1568" s="1">
        <f t="shared" si="123"/>
        <v>1849221.3056640159</v>
      </c>
      <c r="H1568" s="5">
        <f t="shared" si="124"/>
        <v>2.0041951737684102E-4</v>
      </c>
    </row>
    <row r="1569" spans="1:8">
      <c r="A1569" s="3" t="s">
        <v>7131</v>
      </c>
      <c r="B1569" s="1">
        <f t="shared" si="120"/>
        <v>6</v>
      </c>
      <c r="C1569" s="1">
        <f t="shared" si="121"/>
        <v>86769</v>
      </c>
      <c r="D1569" s="1">
        <f t="shared" si="122"/>
        <v>1851462</v>
      </c>
      <c r="F1569" s="1">
        <f t="shared" si="123"/>
        <v>1851084.3602583993</v>
      </c>
      <c r="H1569" s="5">
        <f t="shared" si="124"/>
        <v>2.0396839989193617E-4</v>
      </c>
    </row>
    <row r="1570" spans="1:8">
      <c r="A1570" s="3" t="s">
        <v>7132</v>
      </c>
      <c r="B1570" s="1">
        <f t="shared" si="120"/>
        <v>6</v>
      </c>
      <c r="C1570" s="1">
        <f t="shared" si="121"/>
        <v>86749</v>
      </c>
      <c r="D1570" s="1">
        <f t="shared" si="122"/>
        <v>1853331</v>
      </c>
      <c r="F1570" s="1">
        <f t="shared" si="123"/>
        <v>1852947.762595759</v>
      </c>
      <c r="H1570" s="5">
        <f t="shared" si="124"/>
        <v>2.0678303241082881E-4</v>
      </c>
    </row>
    <row r="1571" spans="1:8">
      <c r="A1571" s="3" t="s">
        <v>7133</v>
      </c>
      <c r="B1571" s="1">
        <f t="shared" si="120"/>
        <v>6</v>
      </c>
      <c r="C1571" s="1">
        <f t="shared" si="121"/>
        <v>86729</v>
      </c>
      <c r="D1571" s="1">
        <f t="shared" si="122"/>
        <v>1855201</v>
      </c>
      <c r="F1571" s="1">
        <f t="shared" si="123"/>
        <v>1854811.5128211891</v>
      </c>
      <c r="H1571" s="5">
        <f t="shared" si="124"/>
        <v>2.0994338554737311E-4</v>
      </c>
    </row>
    <row r="1572" spans="1:8">
      <c r="A1572" s="3" t="s">
        <v>7134</v>
      </c>
      <c r="B1572" s="1">
        <f t="shared" si="120"/>
        <v>6</v>
      </c>
      <c r="C1572" s="1">
        <f t="shared" si="121"/>
        <v>86709</v>
      </c>
      <c r="D1572" s="1">
        <f t="shared" si="122"/>
        <v>1857071</v>
      </c>
      <c r="F1572" s="1">
        <f t="shared" si="123"/>
        <v>1856675.6110798924</v>
      </c>
      <c r="H1572" s="5">
        <f t="shared" si="124"/>
        <v>2.1290996418964249E-4</v>
      </c>
    </row>
    <row r="1573" spans="1:8">
      <c r="A1573" s="3" t="s">
        <v>7135</v>
      </c>
      <c r="B1573" s="1">
        <f t="shared" si="120"/>
        <v>6</v>
      </c>
      <c r="C1573" s="1">
        <f t="shared" si="121"/>
        <v>86689</v>
      </c>
      <c r="D1573" s="1">
        <f t="shared" si="122"/>
        <v>1858950</v>
      </c>
      <c r="F1573" s="1">
        <f t="shared" si="123"/>
        <v>1858540.05751715</v>
      </c>
      <c r="H1573" s="5">
        <f t="shared" si="124"/>
        <v>2.2052367349850651E-4</v>
      </c>
    </row>
    <row r="1574" spans="1:8">
      <c r="A1574" s="3" t="s">
        <v>7136</v>
      </c>
      <c r="B1574" s="1">
        <f t="shared" si="120"/>
        <v>6</v>
      </c>
      <c r="C1574" s="1">
        <f t="shared" si="121"/>
        <v>86669</v>
      </c>
      <c r="D1574" s="1">
        <f t="shared" si="122"/>
        <v>1860820</v>
      </c>
      <c r="F1574" s="1">
        <f t="shared" si="123"/>
        <v>1860404.8522783562</v>
      </c>
      <c r="H1574" s="5">
        <f t="shared" si="124"/>
        <v>2.2309934418363541E-4</v>
      </c>
    </row>
    <row r="1575" spans="1:8">
      <c r="A1575" s="3" t="s">
        <v>7137</v>
      </c>
      <c r="B1575" s="1">
        <f t="shared" si="120"/>
        <v>6</v>
      </c>
      <c r="C1575" s="1">
        <f t="shared" si="121"/>
        <v>86649</v>
      </c>
      <c r="D1575" s="1">
        <f t="shared" si="122"/>
        <v>1862690</v>
      </c>
      <c r="F1575" s="1">
        <f t="shared" si="123"/>
        <v>1862269.9955089798</v>
      </c>
      <c r="H1575" s="5">
        <f t="shared" si="124"/>
        <v>2.2548276472210988E-4</v>
      </c>
    </row>
    <row r="1576" spans="1:8">
      <c r="A1576" s="3" t="s">
        <v>7138</v>
      </c>
      <c r="B1576" s="1">
        <f t="shared" si="120"/>
        <v>6</v>
      </c>
      <c r="C1576" s="1">
        <f t="shared" si="121"/>
        <v>86629</v>
      </c>
      <c r="D1576" s="1">
        <f t="shared" si="122"/>
        <v>1864559</v>
      </c>
      <c r="F1576" s="1">
        <f t="shared" si="123"/>
        <v>1864135.4873546015</v>
      </c>
      <c r="H1576" s="5">
        <f t="shared" si="124"/>
        <v>2.2713823772725853E-4</v>
      </c>
    </row>
    <row r="1577" spans="1:8">
      <c r="A1577" s="3" t="s">
        <v>7139</v>
      </c>
      <c r="B1577" s="1">
        <f t="shared" si="120"/>
        <v>6</v>
      </c>
      <c r="C1577" s="1">
        <f t="shared" si="121"/>
        <v>86609</v>
      </c>
      <c r="D1577" s="1">
        <f t="shared" si="122"/>
        <v>1866439</v>
      </c>
      <c r="F1577" s="1">
        <f t="shared" si="123"/>
        <v>1866001.3279608823</v>
      </c>
      <c r="H1577" s="5">
        <f t="shared" si="124"/>
        <v>2.3449576392138403E-4</v>
      </c>
    </row>
    <row r="1578" spans="1:8">
      <c r="A1578" s="3" t="s">
        <v>7140</v>
      </c>
      <c r="B1578" s="1">
        <f t="shared" si="120"/>
        <v>6</v>
      </c>
      <c r="C1578" s="1">
        <f t="shared" si="121"/>
        <v>86589</v>
      </c>
      <c r="D1578" s="1">
        <f t="shared" si="122"/>
        <v>1868309</v>
      </c>
      <c r="F1578" s="1">
        <f t="shared" si="123"/>
        <v>1867867.5174735852</v>
      </c>
      <c r="H1578" s="5">
        <f t="shared" si="124"/>
        <v>2.3630059396748335E-4</v>
      </c>
    </row>
    <row r="1579" spans="1:8">
      <c r="A1579" s="3" t="s">
        <v>7141</v>
      </c>
      <c r="B1579" s="1">
        <f t="shared" si="120"/>
        <v>6</v>
      </c>
      <c r="C1579" s="1">
        <f t="shared" si="121"/>
        <v>86569</v>
      </c>
      <c r="D1579" s="1">
        <f t="shared" si="122"/>
        <v>1870179</v>
      </c>
      <c r="F1579" s="1">
        <f t="shared" si="123"/>
        <v>1869734.0560385676</v>
      </c>
      <c r="H1579" s="5">
        <f t="shared" si="124"/>
        <v>2.3791517359163827E-4</v>
      </c>
    </row>
    <row r="1580" spans="1:8">
      <c r="A1580" s="3" t="s">
        <v>7142</v>
      </c>
      <c r="B1580" s="1">
        <f t="shared" si="120"/>
        <v>6</v>
      </c>
      <c r="C1580" s="1">
        <f t="shared" si="121"/>
        <v>86549</v>
      </c>
      <c r="D1580" s="1">
        <f t="shared" si="122"/>
        <v>1872048</v>
      </c>
      <c r="F1580" s="1">
        <f t="shared" si="123"/>
        <v>1871600.94380178</v>
      </c>
      <c r="H1580" s="5">
        <f t="shared" si="124"/>
        <v>2.3880594846927084E-4</v>
      </c>
    </row>
    <row r="1581" spans="1:8">
      <c r="A1581" s="3" t="s">
        <v>7143</v>
      </c>
      <c r="B1581" s="1">
        <f t="shared" si="120"/>
        <v>6</v>
      </c>
      <c r="C1581" s="1">
        <f t="shared" si="121"/>
        <v>86529</v>
      </c>
      <c r="D1581" s="1">
        <f t="shared" si="122"/>
        <v>1873918</v>
      </c>
      <c r="F1581" s="1">
        <f t="shared" si="123"/>
        <v>1873468.1809092667</v>
      </c>
      <c r="H1581" s="5">
        <f t="shared" si="124"/>
        <v>2.4004203531494153E-4</v>
      </c>
    </row>
    <row r="1582" spans="1:8">
      <c r="A1582" s="3" t="s">
        <v>7144</v>
      </c>
      <c r="B1582" s="1">
        <f t="shared" si="120"/>
        <v>6</v>
      </c>
      <c r="C1582" s="1">
        <f t="shared" si="121"/>
        <v>86509</v>
      </c>
      <c r="D1582" s="1">
        <f t="shared" si="122"/>
        <v>1875798</v>
      </c>
      <c r="F1582" s="1">
        <f t="shared" si="123"/>
        <v>1875335.7675071699</v>
      </c>
      <c r="H1582" s="5">
        <f t="shared" si="124"/>
        <v>2.4641912019851748E-4</v>
      </c>
    </row>
    <row r="1583" spans="1:8">
      <c r="A1583" s="3" t="s">
        <v>7145</v>
      </c>
      <c r="B1583" s="1">
        <f t="shared" si="120"/>
        <v>6</v>
      </c>
      <c r="C1583" s="1">
        <f t="shared" si="121"/>
        <v>86489</v>
      </c>
      <c r="D1583" s="1">
        <f t="shared" si="122"/>
        <v>1877667</v>
      </c>
      <c r="F1583" s="1">
        <f t="shared" si="123"/>
        <v>1877203.7037417211</v>
      </c>
      <c r="H1583" s="5">
        <f t="shared" si="124"/>
        <v>2.4674037424042154E-4</v>
      </c>
    </row>
    <row r="1584" spans="1:8">
      <c r="A1584" s="3" t="s">
        <v>7146</v>
      </c>
      <c r="B1584" s="1">
        <f t="shared" si="120"/>
        <v>6</v>
      </c>
      <c r="C1584" s="1">
        <f t="shared" si="121"/>
        <v>86469</v>
      </c>
      <c r="D1584" s="1">
        <f t="shared" si="122"/>
        <v>1879537</v>
      </c>
      <c r="F1584" s="1">
        <f t="shared" si="123"/>
        <v>1879071.9897592594</v>
      </c>
      <c r="H1584" s="5">
        <f t="shared" si="124"/>
        <v>2.4740680323963213E-4</v>
      </c>
    </row>
    <row r="1585" spans="1:8">
      <c r="A1585" s="3" t="s">
        <v>7147</v>
      </c>
      <c r="B1585" s="1">
        <f t="shared" si="120"/>
        <v>6</v>
      </c>
      <c r="C1585" s="1">
        <f t="shared" si="121"/>
        <v>86449</v>
      </c>
      <c r="D1585" s="1">
        <f t="shared" si="122"/>
        <v>1881407</v>
      </c>
      <c r="F1585" s="1">
        <f t="shared" si="123"/>
        <v>1880940.6257061982</v>
      </c>
      <c r="H1585" s="5">
        <f t="shared" si="124"/>
        <v>2.4788591400044774E-4</v>
      </c>
    </row>
    <row r="1586" spans="1:8">
      <c r="A1586" s="3" t="s">
        <v>7148</v>
      </c>
      <c r="B1586" s="1">
        <f t="shared" si="120"/>
        <v>6</v>
      </c>
      <c r="C1586" s="1">
        <f t="shared" si="121"/>
        <v>86429</v>
      </c>
      <c r="D1586" s="1">
        <f t="shared" si="122"/>
        <v>1883276</v>
      </c>
      <c r="F1586" s="1">
        <f t="shared" si="123"/>
        <v>1882809.6117290689</v>
      </c>
      <c r="H1586" s="5">
        <f t="shared" si="124"/>
        <v>2.4764732887324302E-4</v>
      </c>
    </row>
    <row r="1587" spans="1:8">
      <c r="A1587" s="3" t="s">
        <v>7149</v>
      </c>
      <c r="B1587" s="1">
        <f t="shared" si="120"/>
        <v>6</v>
      </c>
      <c r="C1587" s="1">
        <f t="shared" si="121"/>
        <v>86409</v>
      </c>
      <c r="D1587" s="1">
        <f t="shared" si="122"/>
        <v>1885156</v>
      </c>
      <c r="F1587" s="1">
        <f t="shared" si="123"/>
        <v>1884678.9479744814</v>
      </c>
      <c r="H1587" s="5">
        <f t="shared" si="124"/>
        <v>2.5305705496978122E-4</v>
      </c>
    </row>
    <row r="1588" spans="1:8">
      <c r="A1588" s="3" t="s">
        <v>7150</v>
      </c>
      <c r="B1588" s="1">
        <f t="shared" si="120"/>
        <v>6</v>
      </c>
      <c r="C1588" s="1">
        <f t="shared" si="121"/>
        <v>86389</v>
      </c>
      <c r="D1588" s="1">
        <f t="shared" si="122"/>
        <v>1887026</v>
      </c>
      <c r="F1588" s="1">
        <f t="shared" si="123"/>
        <v>1886548.6345891494</v>
      </c>
      <c r="H1588" s="5">
        <f t="shared" si="124"/>
        <v>2.529723548327454E-4</v>
      </c>
    </row>
    <row r="1589" spans="1:8">
      <c r="A1589" s="3" t="s">
        <v>7151</v>
      </c>
      <c r="B1589" s="1">
        <f t="shared" si="120"/>
        <v>6</v>
      </c>
      <c r="C1589" s="1">
        <f t="shared" si="121"/>
        <v>86369</v>
      </c>
      <c r="D1589" s="1">
        <f t="shared" si="122"/>
        <v>1888896</v>
      </c>
      <c r="F1589" s="1">
        <f t="shared" si="123"/>
        <v>1888418.6717198798</v>
      </c>
      <c r="H1589" s="5">
        <f t="shared" si="124"/>
        <v>2.5270225577276711E-4</v>
      </c>
    </row>
    <row r="1590" spans="1:8">
      <c r="A1590" s="3" t="s">
        <v>7152</v>
      </c>
      <c r="B1590" s="1">
        <f t="shared" si="120"/>
        <v>6</v>
      </c>
      <c r="C1590" s="1">
        <f t="shared" si="121"/>
        <v>86349</v>
      </c>
      <c r="D1590" s="1">
        <f t="shared" si="122"/>
        <v>1890765</v>
      </c>
      <c r="F1590" s="1">
        <f t="shared" si="123"/>
        <v>1890289.0595135728</v>
      </c>
      <c r="H1590" s="5">
        <f t="shared" si="124"/>
        <v>2.5171847713870507E-4</v>
      </c>
    </row>
    <row r="1591" spans="1:8">
      <c r="A1591" s="3" t="s">
        <v>7153</v>
      </c>
      <c r="B1591" s="1">
        <f t="shared" si="120"/>
        <v>6</v>
      </c>
      <c r="C1591" s="1">
        <f t="shared" si="121"/>
        <v>86329</v>
      </c>
      <c r="D1591" s="1">
        <f t="shared" si="122"/>
        <v>1892645</v>
      </c>
      <c r="F1591" s="1">
        <f t="shared" si="123"/>
        <v>1892159.7981172274</v>
      </c>
      <c r="H1591" s="5">
        <f t="shared" si="124"/>
        <v>2.5636180201390823E-4</v>
      </c>
    </row>
    <row r="1592" spans="1:8">
      <c r="A1592" s="3" t="s">
        <v>7154</v>
      </c>
      <c r="B1592" s="1">
        <f t="shared" si="120"/>
        <v>6</v>
      </c>
      <c r="C1592" s="1">
        <f t="shared" si="121"/>
        <v>86309</v>
      </c>
      <c r="D1592" s="1">
        <f t="shared" si="122"/>
        <v>1894515</v>
      </c>
      <c r="F1592" s="1">
        <f t="shared" si="123"/>
        <v>1894030.8876779363</v>
      </c>
      <c r="H1592" s="5">
        <f t="shared" si="124"/>
        <v>2.5553364426444286E-4</v>
      </c>
    </row>
    <row r="1593" spans="1:8">
      <c r="A1593" s="3" t="s">
        <v>7155</v>
      </c>
      <c r="B1593" s="1">
        <f t="shared" si="120"/>
        <v>6</v>
      </c>
      <c r="C1593" s="1">
        <f t="shared" si="121"/>
        <v>86289</v>
      </c>
      <c r="D1593" s="1">
        <f t="shared" si="122"/>
        <v>1896384</v>
      </c>
      <c r="F1593" s="1">
        <f t="shared" si="123"/>
        <v>1895902.3283428953</v>
      </c>
      <c r="H1593" s="5">
        <f t="shared" si="124"/>
        <v>2.5399479066726127E-4</v>
      </c>
    </row>
    <row r="1594" spans="1:8">
      <c r="A1594" s="3" t="s">
        <v>7156</v>
      </c>
      <c r="B1594" s="1">
        <f t="shared" si="120"/>
        <v>6</v>
      </c>
      <c r="C1594" s="1">
        <f t="shared" si="121"/>
        <v>86269</v>
      </c>
      <c r="D1594" s="1">
        <f t="shared" si="122"/>
        <v>1898254</v>
      </c>
      <c r="F1594" s="1">
        <f t="shared" si="123"/>
        <v>1897774.1202593783</v>
      </c>
      <c r="H1594" s="5">
        <f t="shared" si="124"/>
        <v>2.5280059497920812E-4</v>
      </c>
    </row>
    <row r="1595" spans="1:8">
      <c r="A1595" s="3" t="s">
        <v>7157</v>
      </c>
      <c r="B1595" s="1">
        <f t="shared" si="120"/>
        <v>6</v>
      </c>
      <c r="C1595" s="1">
        <f t="shared" si="121"/>
        <v>86249</v>
      </c>
      <c r="D1595" s="1">
        <f t="shared" si="122"/>
        <v>1900124</v>
      </c>
      <c r="F1595" s="1">
        <f t="shared" si="123"/>
        <v>1899646.2635747739</v>
      </c>
      <c r="H1595" s="5">
        <f t="shared" si="124"/>
        <v>2.5142381509106172E-4</v>
      </c>
    </row>
    <row r="1596" spans="1:8">
      <c r="A1596" s="3" t="s">
        <v>7158</v>
      </c>
      <c r="B1596" s="1">
        <f t="shared" si="120"/>
        <v>6</v>
      </c>
      <c r="C1596" s="1">
        <f t="shared" si="121"/>
        <v>86229</v>
      </c>
      <c r="D1596" s="1">
        <f t="shared" si="122"/>
        <v>1902004</v>
      </c>
      <c r="F1596" s="1">
        <f t="shared" si="123"/>
        <v>1901518.7584365576</v>
      </c>
      <c r="H1596" s="5">
        <f t="shared" si="124"/>
        <v>2.5512121080838737E-4</v>
      </c>
    </row>
    <row r="1597" spans="1:8">
      <c r="A1597" s="3" t="s">
        <v>7159</v>
      </c>
      <c r="B1597" s="1">
        <f t="shared" si="120"/>
        <v>6</v>
      </c>
      <c r="C1597" s="1">
        <f t="shared" si="121"/>
        <v>86209</v>
      </c>
      <c r="D1597" s="1">
        <f t="shared" si="122"/>
        <v>1903873</v>
      </c>
      <c r="F1597" s="1">
        <f t="shared" si="123"/>
        <v>1903391.6049923045</v>
      </c>
      <c r="H1597" s="5">
        <f t="shared" si="124"/>
        <v>2.5285037799030561E-4</v>
      </c>
    </row>
    <row r="1598" spans="1:8">
      <c r="A1598" s="3" t="s">
        <v>7160</v>
      </c>
      <c r="B1598" s="1">
        <f t="shared" si="120"/>
        <v>6</v>
      </c>
      <c r="C1598" s="1">
        <f t="shared" si="121"/>
        <v>86189</v>
      </c>
      <c r="D1598" s="1">
        <f t="shared" si="122"/>
        <v>1905743</v>
      </c>
      <c r="F1598" s="1">
        <f t="shared" si="123"/>
        <v>1905264.8033896831</v>
      </c>
      <c r="H1598" s="5">
        <f t="shared" si="124"/>
        <v>2.50923975749546E-4</v>
      </c>
    </row>
    <row r="1599" spans="1:8">
      <c r="A1599" s="3" t="s">
        <v>7161</v>
      </c>
      <c r="B1599" s="1">
        <f t="shared" si="120"/>
        <v>6</v>
      </c>
      <c r="C1599" s="1">
        <f t="shared" si="121"/>
        <v>86169</v>
      </c>
      <c r="D1599" s="1">
        <f t="shared" si="122"/>
        <v>1907613</v>
      </c>
      <c r="F1599" s="1">
        <f t="shared" si="123"/>
        <v>1907138.3537764596</v>
      </c>
      <c r="H1599" s="5">
        <f t="shared" si="124"/>
        <v>2.4881683210400529E-4</v>
      </c>
    </row>
    <row r="1600" spans="1:8">
      <c r="A1600" s="3" t="s">
        <v>7162</v>
      </c>
      <c r="B1600" s="1">
        <f t="shared" si="120"/>
        <v>6</v>
      </c>
      <c r="C1600" s="1">
        <f t="shared" si="121"/>
        <v>86149</v>
      </c>
      <c r="D1600" s="1">
        <f t="shared" si="122"/>
        <v>1909482</v>
      </c>
      <c r="F1600" s="1">
        <f t="shared" si="123"/>
        <v>1909012.2563004943</v>
      </c>
      <c r="H1600" s="5">
        <f t="shared" si="124"/>
        <v>2.4600582749965299E-4</v>
      </c>
    </row>
    <row r="1601" spans="1:8">
      <c r="A1601" s="3" t="s">
        <v>7163</v>
      </c>
      <c r="B1601" s="1">
        <f t="shared" si="120"/>
        <v>6</v>
      </c>
      <c r="C1601" s="1">
        <f t="shared" si="121"/>
        <v>86129</v>
      </c>
      <c r="D1601" s="1">
        <f t="shared" si="122"/>
        <v>1911362</v>
      </c>
      <c r="F1601" s="1">
        <f t="shared" si="123"/>
        <v>1910886.5111097412</v>
      </c>
      <c r="H1601" s="5">
        <f t="shared" si="124"/>
        <v>2.4876966804761639E-4</v>
      </c>
    </row>
    <row r="1602" spans="1:8">
      <c r="A1602" s="3" t="s">
        <v>7164</v>
      </c>
      <c r="B1602" s="1">
        <f t="shared" si="120"/>
        <v>6</v>
      </c>
      <c r="C1602" s="1">
        <f t="shared" si="121"/>
        <v>86109</v>
      </c>
      <c r="D1602" s="1">
        <f t="shared" si="122"/>
        <v>1913232</v>
      </c>
      <c r="F1602" s="1">
        <f t="shared" si="123"/>
        <v>1912761.1183522667</v>
      </c>
      <c r="H1602" s="5">
        <f t="shared" si="124"/>
        <v>2.4611842564481099E-4</v>
      </c>
    </row>
    <row r="1603" spans="1:8">
      <c r="A1603" s="3" t="s">
        <v>7165</v>
      </c>
      <c r="B1603" s="1">
        <f t="shared" si="120"/>
        <v>6</v>
      </c>
      <c r="C1603" s="1">
        <f t="shared" si="121"/>
        <v>86089</v>
      </c>
      <c r="D1603" s="1">
        <f t="shared" si="122"/>
        <v>1915101</v>
      </c>
      <c r="F1603" s="1">
        <f t="shared" si="123"/>
        <v>1914636.0781762169</v>
      </c>
      <c r="H1603" s="5">
        <f t="shared" si="124"/>
        <v>2.427662163943725E-4</v>
      </c>
    </row>
    <row r="1604" spans="1:8">
      <c r="A1604" s="3" t="s">
        <v>7166</v>
      </c>
      <c r="B1604" s="1">
        <f t="shared" ref="B1604:B1667" si="125">IF(ISERROR(SEARCH(" ",A1604)), 0, SEARCH(" ",A1604))</f>
        <v>6</v>
      </c>
      <c r="C1604" s="1">
        <f t="shared" ref="C1604:C1667" si="126">IF(0=B1604,-1,LEFT(A1604,B1604-1)+0)</f>
        <v>86069</v>
      </c>
      <c r="D1604" s="1">
        <f t="shared" ref="D1604:D1667" si="127">IF(B1604=0,-1,RIGHT(A1604,LEN(A1604)-B1604)+0)</f>
        <v>1916971</v>
      </c>
      <c r="F1604" s="1">
        <f t="shared" ref="F1604:F1667" si="128">IF(C1604&lt;0,443300000,44330*(1-POWER(C1604/$A$1,1/5.255))*1000)</f>
        <v>1916511.3907298408</v>
      </c>
      <c r="H1604" s="5">
        <f t="shared" ref="H1604:H1667" si="129">IF(D1604&gt;0,ABS((F1604-D1604)/D1604),0)</f>
        <v>2.3975807154054762E-4</v>
      </c>
    </row>
    <row r="1605" spans="1:8">
      <c r="A1605" s="3" t="s">
        <v>7167</v>
      </c>
      <c r="B1605" s="1">
        <f t="shared" si="125"/>
        <v>6</v>
      </c>
      <c r="C1605" s="1">
        <f t="shared" si="126"/>
        <v>86049</v>
      </c>
      <c r="D1605" s="1">
        <f t="shared" si="127"/>
        <v>1918841</v>
      </c>
      <c r="F1605" s="1">
        <f t="shared" si="128"/>
        <v>1918387.0561614803</v>
      </c>
      <c r="H1605" s="5">
        <f t="shared" si="129"/>
        <v>2.3657188819695989E-4</v>
      </c>
    </row>
    <row r="1606" spans="1:8">
      <c r="A1606" s="3" t="s">
        <v>7168</v>
      </c>
      <c r="B1606" s="1">
        <f t="shared" si="125"/>
        <v>6</v>
      </c>
      <c r="C1606" s="1">
        <f t="shared" si="126"/>
        <v>86029</v>
      </c>
      <c r="D1606" s="1">
        <f t="shared" si="127"/>
        <v>1920721</v>
      </c>
      <c r="F1606" s="1">
        <f t="shared" si="128"/>
        <v>1920263.074619587</v>
      </c>
      <c r="H1606" s="5">
        <f t="shared" si="129"/>
        <v>2.3841327314740393E-4</v>
      </c>
    </row>
    <row r="1607" spans="1:8">
      <c r="A1607" s="3" t="s">
        <v>7169</v>
      </c>
      <c r="B1607" s="1">
        <f t="shared" si="125"/>
        <v>6</v>
      </c>
      <c r="C1607" s="1">
        <f t="shared" si="126"/>
        <v>86009</v>
      </c>
      <c r="D1607" s="1">
        <f t="shared" si="127"/>
        <v>1922590</v>
      </c>
      <c r="F1607" s="1">
        <f t="shared" si="128"/>
        <v>1922139.4462526902</v>
      </c>
      <c r="H1607" s="5">
        <f t="shared" si="129"/>
        <v>2.34347285333762E-4</v>
      </c>
    </row>
    <row r="1608" spans="1:8">
      <c r="A1608" s="3" t="s">
        <v>7170</v>
      </c>
      <c r="B1608" s="1">
        <f t="shared" si="125"/>
        <v>6</v>
      </c>
      <c r="C1608" s="1">
        <f t="shared" si="126"/>
        <v>85989</v>
      </c>
      <c r="D1608" s="1">
        <f t="shared" si="127"/>
        <v>1924460</v>
      </c>
      <c r="F1608" s="1">
        <f t="shared" si="128"/>
        <v>1924016.1712094271</v>
      </c>
      <c r="H1608" s="5">
        <f t="shared" si="129"/>
        <v>2.306251055220361E-4</v>
      </c>
    </row>
    <row r="1609" spans="1:8">
      <c r="A1609" s="3" t="s">
        <v>7171</v>
      </c>
      <c r="B1609" s="1">
        <f t="shared" si="125"/>
        <v>6</v>
      </c>
      <c r="C1609" s="1">
        <f t="shared" si="126"/>
        <v>85969</v>
      </c>
      <c r="D1609" s="1">
        <f t="shared" si="127"/>
        <v>1926330</v>
      </c>
      <c r="F1609" s="1">
        <f t="shared" si="128"/>
        <v>1925893.2496385393</v>
      </c>
      <c r="H1609" s="5">
        <f t="shared" si="129"/>
        <v>2.2672665714634912E-4</v>
      </c>
    </row>
    <row r="1610" spans="1:8">
      <c r="A1610" s="3" t="s">
        <v>7172</v>
      </c>
      <c r="B1610" s="1">
        <f t="shared" si="125"/>
        <v>6</v>
      </c>
      <c r="C1610" s="1">
        <f t="shared" si="126"/>
        <v>85949</v>
      </c>
      <c r="D1610" s="1">
        <f t="shared" si="127"/>
        <v>1928209</v>
      </c>
      <c r="F1610" s="1">
        <f t="shared" si="128"/>
        <v>1927770.681688847</v>
      </c>
      <c r="H1610" s="5">
        <f t="shared" si="129"/>
        <v>2.2731888044967102E-4</v>
      </c>
    </row>
    <row r="1611" spans="1:8">
      <c r="A1611" s="3" t="s">
        <v>7173</v>
      </c>
      <c r="B1611" s="1">
        <f t="shared" si="125"/>
        <v>6</v>
      </c>
      <c r="C1611" s="1">
        <f t="shared" si="126"/>
        <v>85929</v>
      </c>
      <c r="D1611" s="1">
        <f t="shared" si="127"/>
        <v>1930079</v>
      </c>
      <c r="F1611" s="1">
        <f t="shared" si="128"/>
        <v>1929648.467509283</v>
      </c>
      <c r="H1611" s="5">
        <f t="shared" si="129"/>
        <v>2.2306469875948824E-4</v>
      </c>
    </row>
    <row r="1612" spans="1:8">
      <c r="A1612" s="3" t="s">
        <v>7174</v>
      </c>
      <c r="B1612" s="1">
        <f t="shared" si="125"/>
        <v>6</v>
      </c>
      <c r="C1612" s="1">
        <f t="shared" si="126"/>
        <v>85909</v>
      </c>
      <c r="D1612" s="1">
        <f t="shared" si="127"/>
        <v>1931949</v>
      </c>
      <c r="F1612" s="1">
        <f t="shared" si="128"/>
        <v>1931526.6072488739</v>
      </c>
      <c r="H1612" s="5">
        <f t="shared" si="129"/>
        <v>2.1863555980312341E-4</v>
      </c>
    </row>
    <row r="1613" spans="1:8">
      <c r="A1613" s="3" t="s">
        <v>7175</v>
      </c>
      <c r="B1613" s="1">
        <f t="shared" si="125"/>
        <v>6</v>
      </c>
      <c r="C1613" s="1">
        <f t="shared" si="126"/>
        <v>85889</v>
      </c>
      <c r="D1613" s="1">
        <f t="shared" si="127"/>
        <v>1933818</v>
      </c>
      <c r="F1613" s="1">
        <f t="shared" si="128"/>
        <v>1933405.1010567448</v>
      </c>
      <c r="H1613" s="5">
        <f t="shared" si="129"/>
        <v>2.1351489295021032E-4</v>
      </c>
    </row>
    <row r="1614" spans="1:8">
      <c r="A1614" s="3" t="s">
        <v>7176</v>
      </c>
      <c r="B1614" s="1">
        <f t="shared" si="125"/>
        <v>6</v>
      </c>
      <c r="C1614" s="1">
        <f t="shared" si="126"/>
        <v>85869</v>
      </c>
      <c r="D1614" s="1">
        <f t="shared" si="127"/>
        <v>1935688</v>
      </c>
      <c r="F1614" s="1">
        <f t="shared" si="128"/>
        <v>1935283.9490821091</v>
      </c>
      <c r="H1614" s="5">
        <f t="shared" si="129"/>
        <v>2.087376260486474E-4</v>
      </c>
    </row>
    <row r="1615" spans="1:8">
      <c r="A1615" s="3" t="s">
        <v>7177</v>
      </c>
      <c r="B1615" s="1">
        <f t="shared" si="125"/>
        <v>6</v>
      </c>
      <c r="C1615" s="1">
        <f t="shared" si="126"/>
        <v>85849</v>
      </c>
      <c r="D1615" s="1">
        <f t="shared" si="127"/>
        <v>1937568</v>
      </c>
      <c r="F1615" s="1">
        <f t="shared" si="128"/>
        <v>1937163.1514742891</v>
      </c>
      <c r="H1615" s="5">
        <f t="shared" si="129"/>
        <v>2.0894674442954755E-4</v>
      </c>
    </row>
    <row r="1616" spans="1:8">
      <c r="A1616" s="3" t="s">
        <v>7178</v>
      </c>
      <c r="B1616" s="1">
        <f t="shared" si="125"/>
        <v>6</v>
      </c>
      <c r="C1616" s="1">
        <f t="shared" si="126"/>
        <v>85829</v>
      </c>
      <c r="D1616" s="1">
        <f t="shared" si="127"/>
        <v>1939438</v>
      </c>
      <c r="F1616" s="1">
        <f t="shared" si="128"/>
        <v>1939042.7083827001</v>
      </c>
      <c r="H1616" s="5">
        <f t="shared" si="129"/>
        <v>2.0381760968893862E-4</v>
      </c>
    </row>
    <row r="1617" spans="1:8">
      <c r="A1617" s="3" t="s">
        <v>7179</v>
      </c>
      <c r="B1617" s="1">
        <f t="shared" si="125"/>
        <v>6</v>
      </c>
      <c r="C1617" s="1">
        <f t="shared" si="126"/>
        <v>85809</v>
      </c>
      <c r="D1617" s="1">
        <f t="shared" si="127"/>
        <v>1941307</v>
      </c>
      <c r="F1617" s="1">
        <f t="shared" si="128"/>
        <v>1940922.6199568559</v>
      </c>
      <c r="H1617" s="5">
        <f t="shared" si="129"/>
        <v>1.9800064757614585E-4</v>
      </c>
    </row>
    <row r="1618" spans="1:8">
      <c r="A1618" s="3" t="s">
        <v>7180</v>
      </c>
      <c r="B1618" s="1">
        <f t="shared" si="125"/>
        <v>6</v>
      </c>
      <c r="C1618" s="1">
        <f t="shared" si="126"/>
        <v>85789</v>
      </c>
      <c r="D1618" s="1">
        <f t="shared" si="127"/>
        <v>1943177</v>
      </c>
      <c r="F1618" s="1">
        <f t="shared" si="128"/>
        <v>1942802.8863463688</v>
      </c>
      <c r="H1618" s="5">
        <f t="shared" si="129"/>
        <v>1.9252680205209427E-4</v>
      </c>
    </row>
    <row r="1619" spans="1:8">
      <c r="A1619" s="3" t="s">
        <v>7181</v>
      </c>
      <c r="B1619" s="1">
        <f t="shared" si="125"/>
        <v>6</v>
      </c>
      <c r="C1619" s="1">
        <f t="shared" si="126"/>
        <v>85769</v>
      </c>
      <c r="D1619" s="1">
        <f t="shared" si="127"/>
        <v>1945047</v>
      </c>
      <c r="F1619" s="1">
        <f t="shared" si="128"/>
        <v>1944683.5077009443</v>
      </c>
      <c r="H1619" s="5">
        <f t="shared" si="129"/>
        <v>1.8688098490971203E-4</v>
      </c>
    </row>
    <row r="1620" spans="1:8">
      <c r="A1620" s="3" t="s">
        <v>7182</v>
      </c>
      <c r="B1620" s="1">
        <f t="shared" si="125"/>
        <v>6</v>
      </c>
      <c r="C1620" s="1">
        <f t="shared" si="126"/>
        <v>85749</v>
      </c>
      <c r="D1620" s="1">
        <f t="shared" si="127"/>
        <v>1946926</v>
      </c>
      <c r="F1620" s="1">
        <f t="shared" si="128"/>
        <v>1946564.484170397</v>
      </c>
      <c r="H1620" s="5">
        <f t="shared" si="129"/>
        <v>1.8568544957689963E-4</v>
      </c>
    </row>
    <row r="1621" spans="1:8">
      <c r="A1621" s="3" t="s">
        <v>7183</v>
      </c>
      <c r="B1621" s="1">
        <f t="shared" si="125"/>
        <v>6</v>
      </c>
      <c r="C1621" s="1">
        <f t="shared" si="126"/>
        <v>85729</v>
      </c>
      <c r="D1621" s="1">
        <f t="shared" si="127"/>
        <v>1948796</v>
      </c>
      <c r="F1621" s="1">
        <f t="shared" si="128"/>
        <v>1948445.8159046243</v>
      </c>
      <c r="H1621" s="5">
        <f t="shared" si="129"/>
        <v>1.7969253599438089E-4</v>
      </c>
    </row>
    <row r="1622" spans="1:8">
      <c r="A1622" s="3" t="s">
        <v>7184</v>
      </c>
      <c r="B1622" s="1">
        <f t="shared" si="125"/>
        <v>6</v>
      </c>
      <c r="C1622" s="1">
        <f t="shared" si="126"/>
        <v>85709</v>
      </c>
      <c r="D1622" s="1">
        <f t="shared" si="127"/>
        <v>1950666</v>
      </c>
      <c r="F1622" s="1">
        <f t="shared" si="128"/>
        <v>1950327.5030536375</v>
      </c>
      <c r="H1622" s="5">
        <f t="shared" si="129"/>
        <v>1.7352891082458285E-4</v>
      </c>
    </row>
    <row r="1623" spans="1:8">
      <c r="A1623" s="3" t="s">
        <v>7185</v>
      </c>
      <c r="B1623" s="1">
        <f t="shared" si="125"/>
        <v>6</v>
      </c>
      <c r="C1623" s="1">
        <f t="shared" si="126"/>
        <v>85689</v>
      </c>
      <c r="D1623" s="1">
        <f t="shared" si="127"/>
        <v>1952535</v>
      </c>
      <c r="F1623" s="1">
        <f t="shared" si="128"/>
        <v>1952209.5457675355</v>
      </c>
      <c r="H1623" s="5">
        <f t="shared" si="129"/>
        <v>1.6668291859789683E-4</v>
      </c>
    </row>
    <row r="1624" spans="1:8">
      <c r="A1624" s="3" t="s">
        <v>7186</v>
      </c>
      <c r="B1624" s="1">
        <f t="shared" si="125"/>
        <v>6</v>
      </c>
      <c r="C1624" s="1">
        <f t="shared" si="126"/>
        <v>85669</v>
      </c>
      <c r="D1624" s="1">
        <f t="shared" si="127"/>
        <v>1954415</v>
      </c>
      <c r="F1624" s="1">
        <f t="shared" si="128"/>
        <v>1954091.9441965218</v>
      </c>
      <c r="H1624" s="5">
        <f t="shared" si="129"/>
        <v>1.6529539707699225E-4</v>
      </c>
    </row>
    <row r="1625" spans="1:8">
      <c r="A1625" s="3" t="s">
        <v>7187</v>
      </c>
      <c r="B1625" s="1">
        <f t="shared" si="125"/>
        <v>6</v>
      </c>
      <c r="C1625" s="1">
        <f t="shared" si="126"/>
        <v>85649</v>
      </c>
      <c r="D1625" s="1">
        <f t="shared" si="127"/>
        <v>1956285</v>
      </c>
      <c r="F1625" s="1">
        <f t="shared" si="128"/>
        <v>1955974.6984908923</v>
      </c>
      <c r="H1625" s="5">
        <f t="shared" si="129"/>
        <v>1.586177418462524E-4</v>
      </c>
    </row>
    <row r="1626" spans="1:8">
      <c r="A1626" s="3" t="s">
        <v>7188</v>
      </c>
      <c r="B1626" s="1">
        <f t="shared" si="125"/>
        <v>6</v>
      </c>
      <c r="C1626" s="1">
        <f t="shared" si="126"/>
        <v>85629</v>
      </c>
      <c r="D1626" s="1">
        <f t="shared" si="127"/>
        <v>1958155</v>
      </c>
      <c r="F1626" s="1">
        <f t="shared" si="128"/>
        <v>1957857.8088010473</v>
      </c>
      <c r="H1626" s="5">
        <f t="shared" si="129"/>
        <v>1.517710288269973E-4</v>
      </c>
    </row>
    <row r="1627" spans="1:8">
      <c r="A1627" s="3" t="s">
        <v>7189</v>
      </c>
      <c r="B1627" s="1">
        <f t="shared" si="125"/>
        <v>6</v>
      </c>
      <c r="C1627" s="1">
        <f t="shared" si="126"/>
        <v>85609</v>
      </c>
      <c r="D1627" s="1">
        <f t="shared" si="127"/>
        <v>1960024</v>
      </c>
      <c r="F1627" s="1">
        <f t="shared" si="128"/>
        <v>1959741.2752774891</v>
      </c>
      <c r="H1627" s="5">
        <f t="shared" si="129"/>
        <v>1.4424554113158931E-4</v>
      </c>
    </row>
    <row r="1628" spans="1:8">
      <c r="A1628" s="3" t="s">
        <v>7190</v>
      </c>
      <c r="B1628" s="1">
        <f t="shared" si="125"/>
        <v>6</v>
      </c>
      <c r="C1628" s="1">
        <f t="shared" si="126"/>
        <v>85589</v>
      </c>
      <c r="D1628" s="1">
        <f t="shared" si="127"/>
        <v>1961894</v>
      </c>
      <c r="F1628" s="1">
        <f t="shared" si="128"/>
        <v>1961625.0980708005</v>
      </c>
      <c r="H1628" s="5">
        <f t="shared" si="129"/>
        <v>1.3706241478870048E-4</v>
      </c>
    </row>
    <row r="1629" spans="1:8">
      <c r="A1629" s="3" t="s">
        <v>7191</v>
      </c>
      <c r="B1629" s="1">
        <f t="shared" si="125"/>
        <v>6</v>
      </c>
      <c r="C1629" s="1">
        <f t="shared" si="126"/>
        <v>85569</v>
      </c>
      <c r="D1629" s="1">
        <f t="shared" si="127"/>
        <v>1963774</v>
      </c>
      <c r="F1629" s="1">
        <f t="shared" si="128"/>
        <v>1963509.2773316856</v>
      </c>
      <c r="H1629" s="5">
        <f t="shared" si="129"/>
        <v>1.3480302128165086E-4</v>
      </c>
    </row>
    <row r="1630" spans="1:8">
      <c r="A1630" s="3" t="s">
        <v>7192</v>
      </c>
      <c r="B1630" s="1">
        <f t="shared" si="125"/>
        <v>6</v>
      </c>
      <c r="C1630" s="1">
        <f t="shared" si="126"/>
        <v>85549</v>
      </c>
      <c r="D1630" s="1">
        <f t="shared" si="127"/>
        <v>1965643</v>
      </c>
      <c r="F1630" s="1">
        <f t="shared" si="128"/>
        <v>1965393.8132109332</v>
      </c>
      <c r="H1630" s="5">
        <f t="shared" si="129"/>
        <v>1.2677113243186254E-4</v>
      </c>
    </row>
    <row r="1631" spans="1:8">
      <c r="A1631" s="3" t="s">
        <v>7193</v>
      </c>
      <c r="B1631" s="1">
        <f t="shared" si="125"/>
        <v>6</v>
      </c>
      <c r="C1631" s="1">
        <f t="shared" si="126"/>
        <v>85529</v>
      </c>
      <c r="D1631" s="1">
        <f t="shared" si="127"/>
        <v>1967513</v>
      </c>
      <c r="F1631" s="1">
        <f t="shared" si="128"/>
        <v>1967278.7058594404</v>
      </c>
      <c r="H1631" s="5">
        <f t="shared" si="129"/>
        <v>1.1908136848885936E-4</v>
      </c>
    </row>
    <row r="1632" spans="1:8">
      <c r="A1632" s="3" t="s">
        <v>7194</v>
      </c>
      <c r="B1632" s="1">
        <f t="shared" si="125"/>
        <v>6</v>
      </c>
      <c r="C1632" s="1">
        <f t="shared" si="126"/>
        <v>85509</v>
      </c>
      <c r="D1632" s="1">
        <f t="shared" si="127"/>
        <v>1969383</v>
      </c>
      <c r="F1632" s="1">
        <f t="shared" si="128"/>
        <v>1969163.9554281973</v>
      </c>
      <c r="H1632" s="5">
        <f t="shared" si="129"/>
        <v>1.1122497340675661E-4</v>
      </c>
    </row>
    <row r="1633" spans="1:8">
      <c r="A1633" s="3" t="s">
        <v>7195</v>
      </c>
      <c r="B1633" s="1">
        <f t="shared" si="125"/>
        <v>6</v>
      </c>
      <c r="C1633" s="1">
        <f t="shared" si="126"/>
        <v>85489</v>
      </c>
      <c r="D1633" s="1">
        <f t="shared" si="127"/>
        <v>1971252</v>
      </c>
      <c r="F1633" s="1">
        <f t="shared" si="128"/>
        <v>1971049.5620682926</v>
      </c>
      <c r="H1633" s="5">
        <f t="shared" si="129"/>
        <v>1.0269510529722315E-4</v>
      </c>
    </row>
    <row r="1634" spans="1:8">
      <c r="A1634" s="3" t="s">
        <v>7196</v>
      </c>
      <c r="B1634" s="1">
        <f t="shared" si="125"/>
        <v>6</v>
      </c>
      <c r="C1634" s="1">
        <f t="shared" si="126"/>
        <v>85469</v>
      </c>
      <c r="D1634" s="1">
        <f t="shared" si="127"/>
        <v>1973132</v>
      </c>
      <c r="F1634" s="1">
        <f t="shared" si="128"/>
        <v>1972935.5259309136</v>
      </c>
      <c r="H1634" s="5">
        <f t="shared" si="129"/>
        <v>9.9574721349797744E-5</v>
      </c>
    </row>
    <row r="1635" spans="1:8">
      <c r="A1635" s="3" t="s">
        <v>7197</v>
      </c>
      <c r="B1635" s="1">
        <f t="shared" si="125"/>
        <v>6</v>
      </c>
      <c r="C1635" s="1">
        <f t="shared" si="126"/>
        <v>85449</v>
      </c>
      <c r="D1635" s="1">
        <f t="shared" si="127"/>
        <v>1975002</v>
      </c>
      <c r="F1635" s="1">
        <f t="shared" si="128"/>
        <v>1974821.8471673608</v>
      </c>
      <c r="H1635" s="5">
        <f t="shared" si="129"/>
        <v>9.1216531749927757E-5</v>
      </c>
    </row>
    <row r="1636" spans="1:8">
      <c r="A1636" s="3" t="s">
        <v>7198</v>
      </c>
      <c r="B1636" s="1">
        <f t="shared" si="125"/>
        <v>6</v>
      </c>
      <c r="C1636" s="1">
        <f t="shared" si="126"/>
        <v>85429</v>
      </c>
      <c r="D1636" s="1">
        <f t="shared" si="127"/>
        <v>1976872</v>
      </c>
      <c r="F1636" s="1">
        <f t="shared" si="128"/>
        <v>1976708.525929013</v>
      </c>
      <c r="H1636" s="5">
        <f t="shared" si="129"/>
        <v>8.2693300824214052E-5</v>
      </c>
    </row>
    <row r="1637" spans="1:8">
      <c r="A1637" s="3" t="s">
        <v>7199</v>
      </c>
      <c r="B1637" s="1">
        <f t="shared" si="125"/>
        <v>6</v>
      </c>
      <c r="C1637" s="1">
        <f t="shared" si="126"/>
        <v>85409</v>
      </c>
      <c r="D1637" s="1">
        <f t="shared" si="127"/>
        <v>1978741</v>
      </c>
      <c r="F1637" s="1">
        <f t="shared" si="128"/>
        <v>1978595.5623673634</v>
      </c>
      <c r="H1637" s="5">
        <f t="shared" si="129"/>
        <v>7.3500085476893017E-5</v>
      </c>
    </row>
    <row r="1638" spans="1:8">
      <c r="A1638" s="3" t="s">
        <v>7200</v>
      </c>
      <c r="B1638" s="1">
        <f t="shared" si="125"/>
        <v>6</v>
      </c>
      <c r="C1638" s="1">
        <f t="shared" si="126"/>
        <v>85389</v>
      </c>
      <c r="D1638" s="1">
        <f t="shared" si="127"/>
        <v>1980621</v>
      </c>
      <c r="F1638" s="1">
        <f t="shared" si="128"/>
        <v>1980482.9566339965</v>
      </c>
      <c r="H1638" s="5">
        <f t="shared" si="129"/>
        <v>6.9697012201500803E-5</v>
      </c>
    </row>
    <row r="1639" spans="1:8">
      <c r="A1639" s="3" t="s">
        <v>7201</v>
      </c>
      <c r="B1639" s="1">
        <f t="shared" si="125"/>
        <v>6</v>
      </c>
      <c r="C1639" s="1">
        <f t="shared" si="126"/>
        <v>85369</v>
      </c>
      <c r="D1639" s="1">
        <f t="shared" si="127"/>
        <v>1982491</v>
      </c>
      <c r="F1639" s="1">
        <f t="shared" si="128"/>
        <v>1982370.7088806077</v>
      </c>
      <c r="H1639" s="5">
        <f t="shared" si="129"/>
        <v>6.0676754342018584E-5</v>
      </c>
    </row>
    <row r="1640" spans="1:8">
      <c r="A1640" s="3" t="s">
        <v>7202</v>
      </c>
      <c r="B1640" s="1">
        <f t="shared" si="125"/>
        <v>6</v>
      </c>
      <c r="C1640" s="1">
        <f t="shared" si="126"/>
        <v>85349</v>
      </c>
      <c r="D1640" s="1">
        <f t="shared" si="127"/>
        <v>1984360</v>
      </c>
      <c r="F1640" s="1">
        <f t="shared" si="128"/>
        <v>1984258.8192589791</v>
      </c>
      <c r="H1640" s="5">
        <f t="shared" si="129"/>
        <v>5.0989105314027683E-5</v>
      </c>
    </row>
    <row r="1641" spans="1:8">
      <c r="A1641" s="3" t="s">
        <v>7203</v>
      </c>
      <c r="B1641" s="1">
        <f t="shared" si="125"/>
        <v>6</v>
      </c>
      <c r="C1641" s="1">
        <f t="shared" si="126"/>
        <v>85329</v>
      </c>
      <c r="D1641" s="1">
        <f t="shared" si="127"/>
        <v>1986230</v>
      </c>
      <c r="F1641" s="1">
        <f t="shared" si="128"/>
        <v>1986147.2879210017</v>
      </c>
      <c r="H1641" s="5">
        <f t="shared" si="129"/>
        <v>4.1642749831757136E-5</v>
      </c>
    </row>
    <row r="1642" spans="1:8">
      <c r="A1642" s="3" t="s">
        <v>7204</v>
      </c>
      <c r="B1642" s="1">
        <f t="shared" si="125"/>
        <v>6</v>
      </c>
      <c r="C1642" s="1">
        <f t="shared" si="126"/>
        <v>85309</v>
      </c>
      <c r="D1642" s="1">
        <f t="shared" si="127"/>
        <v>1988100</v>
      </c>
      <c r="F1642" s="1">
        <f t="shared" si="128"/>
        <v>1988036.11501866</v>
      </c>
      <c r="H1642" s="5">
        <f t="shared" si="129"/>
        <v>3.2133686102323933E-5</v>
      </c>
    </row>
    <row r="1643" spans="1:8">
      <c r="A1643" s="3" t="s">
        <v>7205</v>
      </c>
      <c r="B1643" s="1">
        <f t="shared" si="125"/>
        <v>6</v>
      </c>
      <c r="C1643" s="1">
        <f t="shared" si="126"/>
        <v>85289</v>
      </c>
      <c r="D1643" s="1">
        <f t="shared" si="127"/>
        <v>1989980</v>
      </c>
      <c r="F1643" s="1">
        <f t="shared" si="128"/>
        <v>1989925.3007040471</v>
      </c>
      <c r="H1643" s="5">
        <f t="shared" si="129"/>
        <v>2.7487359648296034E-5</v>
      </c>
    </row>
    <row r="1644" spans="1:8">
      <c r="A1644" s="3" t="s">
        <v>7206</v>
      </c>
      <c r="B1644" s="1">
        <f t="shared" si="125"/>
        <v>6</v>
      </c>
      <c r="C1644" s="1">
        <f t="shared" si="126"/>
        <v>85269</v>
      </c>
      <c r="D1644" s="1">
        <f t="shared" si="127"/>
        <v>1991849</v>
      </c>
      <c r="F1644" s="1">
        <f t="shared" si="128"/>
        <v>1991814.8451293439</v>
      </c>
      <c r="H1644" s="5">
        <f t="shared" si="129"/>
        <v>1.7147319227554967E-5</v>
      </c>
    </row>
    <row r="1645" spans="1:8">
      <c r="A1645" s="3" t="s">
        <v>7207</v>
      </c>
      <c r="B1645" s="1">
        <f t="shared" si="125"/>
        <v>6</v>
      </c>
      <c r="C1645" s="1">
        <f t="shared" si="126"/>
        <v>85249</v>
      </c>
      <c r="D1645" s="1">
        <f t="shared" si="127"/>
        <v>1993719</v>
      </c>
      <c r="F1645" s="1">
        <f t="shared" si="128"/>
        <v>1993704.7484468501</v>
      </c>
      <c r="H1645" s="5">
        <f t="shared" si="129"/>
        <v>7.1482255773726788E-6</v>
      </c>
    </row>
    <row r="1646" spans="1:8">
      <c r="A1646" s="3" t="s">
        <v>7208</v>
      </c>
      <c r="B1646" s="1">
        <f t="shared" si="125"/>
        <v>6</v>
      </c>
      <c r="C1646" s="1">
        <f t="shared" si="126"/>
        <v>85229</v>
      </c>
      <c r="D1646" s="1">
        <f t="shared" si="127"/>
        <v>1995606</v>
      </c>
      <c r="F1646" s="1">
        <f t="shared" si="128"/>
        <v>1995595.0108089442</v>
      </c>
      <c r="H1646" s="5">
        <f t="shared" si="129"/>
        <v>5.5066937340153885E-6</v>
      </c>
    </row>
    <row r="1647" spans="1:8">
      <c r="A1647" s="3" t="s">
        <v>7209</v>
      </c>
      <c r="B1647" s="1">
        <f t="shared" si="125"/>
        <v>6</v>
      </c>
      <c r="C1647" s="1">
        <f t="shared" si="126"/>
        <v>85209</v>
      </c>
      <c r="D1647" s="1">
        <f t="shared" si="127"/>
        <v>1997514</v>
      </c>
      <c r="F1647" s="1">
        <f t="shared" si="128"/>
        <v>1997485.6323681222</v>
      </c>
      <c r="H1647" s="5">
        <f t="shared" si="129"/>
        <v>1.4201468364062786E-5</v>
      </c>
    </row>
    <row r="1648" spans="1:8">
      <c r="A1648" s="3" t="s">
        <v>7210</v>
      </c>
      <c r="B1648" s="1">
        <f t="shared" si="125"/>
        <v>6</v>
      </c>
      <c r="C1648" s="1">
        <f t="shared" si="126"/>
        <v>85189</v>
      </c>
      <c r="D1648" s="1">
        <f t="shared" si="127"/>
        <v>1999431</v>
      </c>
      <c r="F1648" s="1">
        <f t="shared" si="128"/>
        <v>1999376.6132769692</v>
      </c>
      <c r="H1648" s="5">
        <f t="shared" si="129"/>
        <v>2.7201100228427096E-5</v>
      </c>
    </row>
    <row r="1649" spans="1:8">
      <c r="A1649" s="3" t="s">
        <v>7211</v>
      </c>
      <c r="B1649" s="1">
        <f t="shared" si="125"/>
        <v>6</v>
      </c>
      <c r="C1649" s="1">
        <f t="shared" si="126"/>
        <v>85169</v>
      </c>
      <c r="D1649" s="1">
        <f t="shared" si="127"/>
        <v>2001339</v>
      </c>
      <c r="F1649" s="1">
        <f t="shared" si="128"/>
        <v>2001267.9536881836</v>
      </c>
      <c r="H1649" s="5">
        <f t="shared" si="129"/>
        <v>3.5499389067236206E-5</v>
      </c>
    </row>
    <row r="1650" spans="1:8">
      <c r="A1650" s="3" t="s">
        <v>7212</v>
      </c>
      <c r="B1650" s="1">
        <f t="shared" si="125"/>
        <v>6</v>
      </c>
      <c r="C1650" s="1">
        <f t="shared" si="126"/>
        <v>85149</v>
      </c>
      <c r="D1650" s="1">
        <f t="shared" si="127"/>
        <v>2003246</v>
      </c>
      <c r="F1650" s="1">
        <f t="shared" si="128"/>
        <v>2003159.6537545465</v>
      </c>
      <c r="H1650" s="5">
        <f t="shared" si="129"/>
        <v>4.31031662878449E-5</v>
      </c>
    </row>
    <row r="1651" spans="1:8">
      <c r="A1651" s="3" t="s">
        <v>7213</v>
      </c>
      <c r="B1651" s="1">
        <f t="shared" si="125"/>
        <v>6</v>
      </c>
      <c r="C1651" s="1">
        <f t="shared" si="126"/>
        <v>85129</v>
      </c>
      <c r="D1651" s="1">
        <f t="shared" si="127"/>
        <v>2005153</v>
      </c>
      <c r="F1651" s="1">
        <f t="shared" si="128"/>
        <v>2005051.7136289584</v>
      </c>
      <c r="H1651" s="5">
        <f t="shared" si="129"/>
        <v>5.051303867662715E-5</v>
      </c>
    </row>
    <row r="1652" spans="1:8">
      <c r="A1652" s="3" t="s">
        <v>7214</v>
      </c>
      <c r="B1652" s="1">
        <f t="shared" si="125"/>
        <v>6</v>
      </c>
      <c r="C1652" s="1">
        <f t="shared" si="126"/>
        <v>85109</v>
      </c>
      <c r="D1652" s="1">
        <f t="shared" si="127"/>
        <v>2007071</v>
      </c>
      <c r="F1652" s="1">
        <f t="shared" si="128"/>
        <v>2006944.1334644128</v>
      </c>
      <c r="H1652" s="5">
        <f t="shared" si="129"/>
        <v>6.320978958254904E-5</v>
      </c>
    </row>
    <row r="1653" spans="1:8">
      <c r="A1653" s="3" t="s">
        <v>7215</v>
      </c>
      <c r="B1653" s="1">
        <f t="shared" si="125"/>
        <v>6</v>
      </c>
      <c r="C1653" s="1">
        <f t="shared" si="126"/>
        <v>85089</v>
      </c>
      <c r="D1653" s="1">
        <f t="shared" si="127"/>
        <v>2008979</v>
      </c>
      <c r="F1653" s="1">
        <f t="shared" si="128"/>
        <v>2008836.9134139961</v>
      </c>
      <c r="H1653" s="5">
        <f t="shared" si="129"/>
        <v>7.072576965906078E-5</v>
      </c>
    </row>
    <row r="1654" spans="1:8">
      <c r="A1654" s="3" t="s">
        <v>7216</v>
      </c>
      <c r="B1654" s="1">
        <f t="shared" si="125"/>
        <v>6</v>
      </c>
      <c r="C1654" s="1">
        <f t="shared" si="126"/>
        <v>85069</v>
      </c>
      <c r="D1654" s="1">
        <f t="shared" si="127"/>
        <v>2010886</v>
      </c>
      <c r="F1654" s="1">
        <f t="shared" si="128"/>
        <v>2010730.0536309141</v>
      </c>
      <c r="H1654" s="5">
        <f t="shared" si="129"/>
        <v>7.7551074046925862E-5</v>
      </c>
    </row>
    <row r="1655" spans="1:8">
      <c r="A1655" s="3" t="s">
        <v>7217</v>
      </c>
      <c r="B1655" s="1">
        <f t="shared" si="125"/>
        <v>6</v>
      </c>
      <c r="C1655" s="1">
        <f t="shared" si="126"/>
        <v>85049</v>
      </c>
      <c r="D1655" s="1">
        <f t="shared" si="127"/>
        <v>2012793</v>
      </c>
      <c r="F1655" s="1">
        <f t="shared" si="128"/>
        <v>2012623.5542684547</v>
      </c>
      <c r="H1655" s="5">
        <f t="shared" si="129"/>
        <v>8.418438038354307E-5</v>
      </c>
    </row>
    <row r="1656" spans="1:8">
      <c r="A1656" s="3" t="s">
        <v>7218</v>
      </c>
      <c r="B1656" s="1">
        <f t="shared" si="125"/>
        <v>6</v>
      </c>
      <c r="C1656" s="1">
        <f t="shared" si="126"/>
        <v>85029</v>
      </c>
      <c r="D1656" s="1">
        <f t="shared" si="127"/>
        <v>2014701</v>
      </c>
      <c r="F1656" s="1">
        <f t="shared" si="128"/>
        <v>2014517.4154800205</v>
      </c>
      <c r="H1656" s="5">
        <f t="shared" si="129"/>
        <v>9.1122464315818567E-5</v>
      </c>
    </row>
    <row r="1657" spans="1:8">
      <c r="A1657" s="3" t="s">
        <v>7219</v>
      </c>
      <c r="B1657" s="1">
        <f t="shared" si="125"/>
        <v>6</v>
      </c>
      <c r="C1657" s="1">
        <f t="shared" si="126"/>
        <v>85009</v>
      </c>
      <c r="D1657" s="1">
        <f t="shared" si="127"/>
        <v>2016618</v>
      </c>
      <c r="F1657" s="1">
        <f t="shared" si="128"/>
        <v>2016411.6374191116</v>
      </c>
      <c r="H1657" s="5">
        <f t="shared" si="129"/>
        <v>1.0233102198256634E-4</v>
      </c>
    </row>
    <row r="1658" spans="1:8">
      <c r="A1658" s="3" t="s">
        <v>7220</v>
      </c>
      <c r="B1658" s="1">
        <f t="shared" si="125"/>
        <v>6</v>
      </c>
      <c r="C1658" s="1">
        <f t="shared" si="126"/>
        <v>84989</v>
      </c>
      <c r="D1658" s="1">
        <f t="shared" si="127"/>
        <v>2018526</v>
      </c>
      <c r="F1658" s="1">
        <f t="shared" si="128"/>
        <v>2018306.2202393219</v>
      </c>
      <c r="H1658" s="5">
        <f t="shared" si="129"/>
        <v>1.088813127391304E-4</v>
      </c>
    </row>
    <row r="1659" spans="1:8">
      <c r="A1659" s="3" t="s">
        <v>7221</v>
      </c>
      <c r="B1659" s="1">
        <f t="shared" si="125"/>
        <v>6</v>
      </c>
      <c r="C1659" s="1">
        <f t="shared" si="126"/>
        <v>84969</v>
      </c>
      <c r="D1659" s="1">
        <f t="shared" si="127"/>
        <v>2020433</v>
      </c>
      <c r="F1659" s="1">
        <f t="shared" si="128"/>
        <v>2020201.1640943633</v>
      </c>
      <c r="H1659" s="5">
        <f t="shared" si="129"/>
        <v>1.1474565384581461E-4</v>
      </c>
    </row>
    <row r="1660" spans="1:8">
      <c r="A1660" s="3" t="s">
        <v>7222</v>
      </c>
      <c r="B1660" s="1">
        <f t="shared" si="125"/>
        <v>6</v>
      </c>
      <c r="C1660" s="1">
        <f t="shared" si="126"/>
        <v>84949</v>
      </c>
      <c r="D1660" s="1">
        <f t="shared" si="127"/>
        <v>2022340</v>
      </c>
      <c r="F1660" s="1">
        <f t="shared" si="128"/>
        <v>2022096.4691380365</v>
      </c>
      <c r="H1660" s="5">
        <f t="shared" si="129"/>
        <v>1.2042033583053194E-4</v>
      </c>
    </row>
    <row r="1661" spans="1:8">
      <c r="A1661" s="3" t="s">
        <v>7223</v>
      </c>
      <c r="B1661" s="1">
        <f t="shared" si="125"/>
        <v>6</v>
      </c>
      <c r="C1661" s="1">
        <f t="shared" si="126"/>
        <v>84929</v>
      </c>
      <c r="D1661" s="1">
        <f t="shared" si="127"/>
        <v>2024248</v>
      </c>
      <c r="F1661" s="1">
        <f t="shared" si="128"/>
        <v>2023992.1355242457</v>
      </c>
      <c r="H1661" s="5">
        <f t="shared" si="129"/>
        <v>1.2639976710083077E-4</v>
      </c>
    </row>
    <row r="1662" spans="1:8">
      <c r="A1662" s="3" t="s">
        <v>7224</v>
      </c>
      <c r="B1662" s="1">
        <f t="shared" si="125"/>
        <v>6</v>
      </c>
      <c r="C1662" s="1">
        <f t="shared" si="126"/>
        <v>84909</v>
      </c>
      <c r="D1662" s="1">
        <f t="shared" si="127"/>
        <v>2026166</v>
      </c>
      <c r="F1662" s="1">
        <f t="shared" si="128"/>
        <v>2025888.1634069979</v>
      </c>
      <c r="H1662" s="5">
        <f t="shared" si="129"/>
        <v>1.371242992933851E-4</v>
      </c>
    </row>
    <row r="1663" spans="1:8">
      <c r="A1663" s="3" t="s">
        <v>7225</v>
      </c>
      <c r="B1663" s="1">
        <f t="shared" si="125"/>
        <v>6</v>
      </c>
      <c r="C1663" s="1">
        <f t="shared" si="126"/>
        <v>84889</v>
      </c>
      <c r="D1663" s="1">
        <f t="shared" si="127"/>
        <v>2028073</v>
      </c>
      <c r="F1663" s="1">
        <f t="shared" si="128"/>
        <v>2027784.5529404036</v>
      </c>
      <c r="H1663" s="5">
        <f t="shared" si="129"/>
        <v>1.4222715829086184E-4</v>
      </c>
    </row>
    <row r="1664" spans="1:8">
      <c r="A1664" s="3" t="s">
        <v>7226</v>
      </c>
      <c r="B1664" s="1">
        <f t="shared" si="125"/>
        <v>6</v>
      </c>
      <c r="C1664" s="1">
        <f t="shared" si="126"/>
        <v>84869</v>
      </c>
      <c r="D1664" s="1">
        <f t="shared" si="127"/>
        <v>2029980</v>
      </c>
      <c r="F1664" s="1">
        <f t="shared" si="128"/>
        <v>2029681.3042786769</v>
      </c>
      <c r="H1664" s="5">
        <f t="shared" si="129"/>
        <v>1.4714219909710256E-4</v>
      </c>
    </row>
    <row r="1665" spans="1:8">
      <c r="A1665" s="3" t="s">
        <v>7227</v>
      </c>
      <c r="B1665" s="1">
        <f t="shared" si="125"/>
        <v>6</v>
      </c>
      <c r="C1665" s="1">
        <f t="shared" si="126"/>
        <v>84849</v>
      </c>
      <c r="D1665" s="1">
        <f t="shared" si="127"/>
        <v>2031888</v>
      </c>
      <c r="F1665" s="1">
        <f t="shared" si="128"/>
        <v>2031578.4175761256</v>
      </c>
      <c r="H1665" s="5">
        <f t="shared" si="129"/>
        <v>1.5236195295922309E-4</v>
      </c>
    </row>
    <row r="1666" spans="1:8">
      <c r="A1666" s="3" t="s">
        <v>7228</v>
      </c>
      <c r="B1666" s="1">
        <f t="shared" si="125"/>
        <v>6</v>
      </c>
      <c r="C1666" s="1">
        <f t="shared" si="126"/>
        <v>84829</v>
      </c>
      <c r="D1666" s="1">
        <f t="shared" si="127"/>
        <v>2033795</v>
      </c>
      <c r="F1666" s="1">
        <f t="shared" si="128"/>
        <v>2033475.8929871749</v>
      </c>
      <c r="H1666" s="5">
        <f t="shared" si="129"/>
        <v>1.5690225063248102E-4</v>
      </c>
    </row>
    <row r="1667" spans="1:8">
      <c r="A1667" s="3" t="s">
        <v>7229</v>
      </c>
      <c r="B1667" s="1">
        <f t="shared" si="125"/>
        <v>6</v>
      </c>
      <c r="C1667" s="1">
        <f t="shared" si="126"/>
        <v>84809</v>
      </c>
      <c r="D1667" s="1">
        <f t="shared" si="127"/>
        <v>2035713</v>
      </c>
      <c r="F1667" s="1">
        <f t="shared" si="128"/>
        <v>2035373.7306663343</v>
      </c>
      <c r="H1667" s="5">
        <f t="shared" si="129"/>
        <v>1.6665872530446327E-4</v>
      </c>
    </row>
    <row r="1668" spans="1:8">
      <c r="A1668" s="3" t="s">
        <v>7230</v>
      </c>
      <c r="B1668" s="1">
        <f t="shared" ref="B1668:B1731" si="130">IF(ISERROR(SEARCH(" ",A1668)), 0, SEARCH(" ",A1668))</f>
        <v>6</v>
      </c>
      <c r="C1668" s="1">
        <f t="shared" ref="C1668:C1731" si="131">IF(0=B1668,-1,LEFT(A1668,B1668-1)+0)</f>
        <v>84789</v>
      </c>
      <c r="D1668" s="1">
        <f t="shared" ref="D1668:D1731" si="132">IF(B1668=0,-1,RIGHT(A1668,LEN(A1668)-B1668)+0)</f>
        <v>2037620</v>
      </c>
      <c r="F1668" s="1">
        <f t="shared" ref="F1668:F1731" si="133">IF(C1668&lt;0,443300000,44330*(1-POWER(C1668/$A$1,1/5.255))*1000)</f>
        <v>2037271.9307682263</v>
      </c>
      <c r="H1668" s="5">
        <f t="shared" ref="H1668:H1731" si="134">IF(D1668&gt;0,ABS((F1668-D1668)/D1668),0)</f>
        <v>1.7082146414627194E-4</v>
      </c>
    </row>
    <row r="1669" spans="1:8">
      <c r="A1669" s="3" t="s">
        <v>7231</v>
      </c>
      <c r="B1669" s="1">
        <f t="shared" si="130"/>
        <v>6</v>
      </c>
      <c r="C1669" s="1">
        <f t="shared" si="131"/>
        <v>84769</v>
      </c>
      <c r="D1669" s="1">
        <f t="shared" si="132"/>
        <v>2039527</v>
      </c>
      <c r="F1669" s="1">
        <f t="shared" si="133"/>
        <v>2039170.4934475766</v>
      </c>
      <c r="H1669" s="5">
        <f t="shared" si="134"/>
        <v>1.7479864322627283E-4</v>
      </c>
    </row>
    <row r="1670" spans="1:8">
      <c r="A1670" s="3" t="s">
        <v>7232</v>
      </c>
      <c r="B1670" s="1">
        <f t="shared" si="130"/>
        <v>6</v>
      </c>
      <c r="C1670" s="1">
        <f t="shared" si="131"/>
        <v>84749</v>
      </c>
      <c r="D1670" s="1">
        <f t="shared" si="132"/>
        <v>2041435</v>
      </c>
      <c r="F1670" s="1">
        <f t="shared" si="133"/>
        <v>2041069.4188592099</v>
      </c>
      <c r="H1670" s="5">
        <f t="shared" si="134"/>
        <v>1.7908047074246042E-4</v>
      </c>
    </row>
    <row r="1671" spans="1:8">
      <c r="A1671" s="3" t="s">
        <v>7233</v>
      </c>
      <c r="B1671" s="1">
        <f t="shared" si="130"/>
        <v>6</v>
      </c>
      <c r="C1671" s="1">
        <f t="shared" si="131"/>
        <v>84729</v>
      </c>
      <c r="D1671" s="1">
        <f t="shared" si="132"/>
        <v>2043353</v>
      </c>
      <c r="F1671" s="1">
        <f t="shared" si="133"/>
        <v>2042968.7071580584</v>
      </c>
      <c r="H1671" s="5">
        <f t="shared" si="134"/>
        <v>1.8806972752215791E-4</v>
      </c>
    </row>
    <row r="1672" spans="1:8">
      <c r="A1672" s="3" t="s">
        <v>7234</v>
      </c>
      <c r="B1672" s="1">
        <f t="shared" si="130"/>
        <v>6</v>
      </c>
      <c r="C1672" s="1">
        <f t="shared" si="131"/>
        <v>84709</v>
      </c>
      <c r="D1672" s="1">
        <f t="shared" si="132"/>
        <v>2045260</v>
      </c>
      <c r="F1672" s="1">
        <f t="shared" si="133"/>
        <v>2044868.3584991433</v>
      </c>
      <c r="H1672" s="5">
        <f t="shared" si="134"/>
        <v>1.9148739077512266E-4</v>
      </c>
    </row>
    <row r="1673" spans="1:8">
      <c r="A1673" s="3" t="s">
        <v>7235</v>
      </c>
      <c r="B1673" s="1">
        <f t="shared" si="130"/>
        <v>6</v>
      </c>
      <c r="C1673" s="1">
        <f t="shared" si="131"/>
        <v>84689</v>
      </c>
      <c r="D1673" s="1">
        <f t="shared" si="132"/>
        <v>2047167</v>
      </c>
      <c r="F1673" s="1">
        <f t="shared" si="133"/>
        <v>2046768.3730376088</v>
      </c>
      <c r="H1673" s="5">
        <f t="shared" si="134"/>
        <v>1.9472127207560201E-4</v>
      </c>
    </row>
    <row r="1674" spans="1:8">
      <c r="A1674" s="3" t="s">
        <v>7236</v>
      </c>
      <c r="B1674" s="1">
        <f t="shared" si="130"/>
        <v>6</v>
      </c>
      <c r="C1674" s="1">
        <f t="shared" si="131"/>
        <v>84669</v>
      </c>
      <c r="D1674" s="1">
        <f t="shared" si="132"/>
        <v>2049075</v>
      </c>
      <c r="F1674" s="1">
        <f t="shared" si="133"/>
        <v>2048668.7509286825</v>
      </c>
      <c r="H1674" s="5">
        <f t="shared" si="134"/>
        <v>1.9825973735343609E-4</v>
      </c>
    </row>
    <row r="1675" spans="1:8">
      <c r="A1675" s="3" t="s">
        <v>7237</v>
      </c>
      <c r="B1675" s="1">
        <f t="shared" si="130"/>
        <v>6</v>
      </c>
      <c r="C1675" s="1">
        <f t="shared" si="131"/>
        <v>84649</v>
      </c>
      <c r="D1675" s="1">
        <f t="shared" si="132"/>
        <v>2050982</v>
      </c>
      <c r="F1675" s="1">
        <f t="shared" si="133"/>
        <v>2050569.4923277111</v>
      </c>
      <c r="H1675" s="5">
        <f t="shared" si="134"/>
        <v>2.0112691007962075E-4</v>
      </c>
    </row>
    <row r="1676" spans="1:8">
      <c r="A1676" s="3" t="s">
        <v>7238</v>
      </c>
      <c r="B1676" s="1">
        <f t="shared" si="130"/>
        <v>6</v>
      </c>
      <c r="C1676" s="1">
        <f t="shared" si="131"/>
        <v>84629</v>
      </c>
      <c r="D1676" s="1">
        <f t="shared" si="132"/>
        <v>2052900</v>
      </c>
      <c r="F1676" s="1">
        <f t="shared" si="133"/>
        <v>2052470.5973901383</v>
      </c>
      <c r="H1676" s="5">
        <f t="shared" si="134"/>
        <v>2.0916879042412622E-4</v>
      </c>
    </row>
    <row r="1677" spans="1:8">
      <c r="A1677" s="3" t="s">
        <v>7239</v>
      </c>
      <c r="B1677" s="1">
        <f t="shared" si="130"/>
        <v>6</v>
      </c>
      <c r="C1677" s="1">
        <f t="shared" si="131"/>
        <v>84609</v>
      </c>
      <c r="D1677" s="1">
        <f t="shared" si="132"/>
        <v>2054807</v>
      </c>
      <c r="F1677" s="1">
        <f t="shared" si="133"/>
        <v>2054372.0662715072</v>
      </c>
      <c r="H1677" s="5">
        <f t="shared" si="134"/>
        <v>2.1166646234552382E-4</v>
      </c>
    </row>
    <row r="1678" spans="1:8">
      <c r="A1678" s="3" t="s">
        <v>7240</v>
      </c>
      <c r="B1678" s="1">
        <f t="shared" si="130"/>
        <v>6</v>
      </c>
      <c r="C1678" s="1">
        <f t="shared" si="131"/>
        <v>84589</v>
      </c>
      <c r="D1678" s="1">
        <f t="shared" si="132"/>
        <v>2056714</v>
      </c>
      <c r="F1678" s="1">
        <f t="shared" si="133"/>
        <v>2056273.8991274687</v>
      </c>
      <c r="H1678" s="5">
        <f t="shared" si="134"/>
        <v>2.1398253356144821E-4</v>
      </c>
    </row>
    <row r="1679" spans="1:8">
      <c r="A1679" s="3" t="s">
        <v>7241</v>
      </c>
      <c r="B1679" s="1">
        <f t="shared" si="130"/>
        <v>6</v>
      </c>
      <c r="C1679" s="1">
        <f t="shared" si="131"/>
        <v>84569</v>
      </c>
      <c r="D1679" s="1">
        <f t="shared" si="132"/>
        <v>2058622</v>
      </c>
      <c r="F1679" s="1">
        <f t="shared" si="133"/>
        <v>2058176.0961137728</v>
      </c>
      <c r="H1679" s="5">
        <f t="shared" si="134"/>
        <v>2.1660308994422969E-4</v>
      </c>
    </row>
    <row r="1680" spans="1:8">
      <c r="A1680" s="3" t="s">
        <v>7242</v>
      </c>
      <c r="B1680" s="1">
        <f t="shared" si="130"/>
        <v>6</v>
      </c>
      <c r="C1680" s="1">
        <f t="shared" si="131"/>
        <v>84549</v>
      </c>
      <c r="D1680" s="1">
        <f t="shared" si="132"/>
        <v>2060529</v>
      </c>
      <c r="F1680" s="1">
        <f t="shared" si="133"/>
        <v>2060078.657386282</v>
      </c>
      <c r="H1680" s="5">
        <f t="shared" si="134"/>
        <v>2.1855679474445968E-4</v>
      </c>
    </row>
    <row r="1681" spans="1:8">
      <c r="A1681" s="3" t="s">
        <v>7243</v>
      </c>
      <c r="B1681" s="1">
        <f t="shared" si="130"/>
        <v>6</v>
      </c>
      <c r="C1681" s="1">
        <f t="shared" si="131"/>
        <v>84529</v>
      </c>
      <c r="D1681" s="1">
        <f t="shared" si="132"/>
        <v>2062447</v>
      </c>
      <c r="F1681" s="1">
        <f t="shared" si="133"/>
        <v>2061981.5831009473</v>
      </c>
      <c r="H1681" s="5">
        <f t="shared" si="134"/>
        <v>2.256624771704104E-4</v>
      </c>
    </row>
    <row r="1682" spans="1:8">
      <c r="A1682" s="3" t="s">
        <v>7244</v>
      </c>
      <c r="B1682" s="1">
        <f t="shared" si="130"/>
        <v>6</v>
      </c>
      <c r="C1682" s="1">
        <f t="shared" si="131"/>
        <v>84509</v>
      </c>
      <c r="D1682" s="1">
        <f t="shared" si="132"/>
        <v>2064354</v>
      </c>
      <c r="F1682" s="1">
        <f t="shared" si="133"/>
        <v>2063884.8734138438</v>
      </c>
      <c r="H1682" s="5">
        <f t="shared" si="134"/>
        <v>2.2725103647736714E-4</v>
      </c>
    </row>
    <row r="1683" spans="1:8">
      <c r="A1683" s="3" t="s">
        <v>7245</v>
      </c>
      <c r="B1683" s="1">
        <f t="shared" si="130"/>
        <v>6</v>
      </c>
      <c r="C1683" s="1">
        <f t="shared" si="131"/>
        <v>84489</v>
      </c>
      <c r="D1683" s="1">
        <f t="shared" si="132"/>
        <v>2066262</v>
      </c>
      <c r="F1683" s="1">
        <f t="shared" si="133"/>
        <v>2065788.5284811337</v>
      </c>
      <c r="H1683" s="5">
        <f t="shared" si="134"/>
        <v>2.2914398990362894E-4</v>
      </c>
    </row>
    <row r="1684" spans="1:8">
      <c r="A1684" s="3" t="s">
        <v>7246</v>
      </c>
      <c r="B1684" s="1">
        <f t="shared" si="130"/>
        <v>6</v>
      </c>
      <c r="C1684" s="1">
        <f t="shared" si="131"/>
        <v>84469</v>
      </c>
      <c r="D1684" s="1">
        <f t="shared" si="132"/>
        <v>2068169</v>
      </c>
      <c r="F1684" s="1">
        <f t="shared" si="133"/>
        <v>2067692.5484590884</v>
      </c>
      <c r="H1684" s="5">
        <f t="shared" si="134"/>
        <v>2.3037360143758571E-4</v>
      </c>
    </row>
    <row r="1685" spans="1:8">
      <c r="A1685" s="3" t="s">
        <v>7247</v>
      </c>
      <c r="B1685" s="1">
        <f t="shared" si="130"/>
        <v>6</v>
      </c>
      <c r="C1685" s="1">
        <f t="shared" si="131"/>
        <v>84449</v>
      </c>
      <c r="D1685" s="1">
        <f t="shared" si="132"/>
        <v>2070087</v>
      </c>
      <c r="F1685" s="1">
        <f t="shared" si="133"/>
        <v>2069596.9335040781</v>
      </c>
      <c r="H1685" s="5">
        <f t="shared" si="134"/>
        <v>2.3673714965696051E-4</v>
      </c>
    </row>
    <row r="1686" spans="1:8">
      <c r="A1686" s="3" t="s">
        <v>7248</v>
      </c>
      <c r="B1686" s="1">
        <f t="shared" si="130"/>
        <v>6</v>
      </c>
      <c r="C1686" s="1">
        <f t="shared" si="131"/>
        <v>84429</v>
      </c>
      <c r="D1686" s="1">
        <f t="shared" si="132"/>
        <v>2071994</v>
      </c>
      <c r="F1686" s="1">
        <f t="shared" si="133"/>
        <v>2071501.6837725949</v>
      </c>
      <c r="H1686" s="5">
        <f t="shared" si="134"/>
        <v>2.3760504490123968E-4</v>
      </c>
    </row>
    <row r="1687" spans="1:8">
      <c r="A1687" s="3" t="s">
        <v>7249</v>
      </c>
      <c r="B1687" s="1">
        <f t="shared" si="130"/>
        <v>6</v>
      </c>
      <c r="C1687" s="1">
        <f t="shared" si="131"/>
        <v>84409</v>
      </c>
      <c r="D1687" s="1">
        <f t="shared" si="132"/>
        <v>2073901</v>
      </c>
      <c r="F1687" s="1">
        <f t="shared" si="133"/>
        <v>2073406.7994212105</v>
      </c>
      <c r="H1687" s="5">
        <f t="shared" si="134"/>
        <v>2.382951639395803E-4</v>
      </c>
    </row>
    <row r="1688" spans="1:8">
      <c r="A1688" s="3" t="s">
        <v>7250</v>
      </c>
      <c r="B1688" s="1">
        <f t="shared" si="130"/>
        <v>6</v>
      </c>
      <c r="C1688" s="1">
        <f t="shared" si="131"/>
        <v>84389</v>
      </c>
      <c r="D1688" s="1">
        <f t="shared" si="132"/>
        <v>2075809</v>
      </c>
      <c r="F1688" s="1">
        <f t="shared" si="133"/>
        <v>2075312.2806066198</v>
      </c>
      <c r="H1688" s="5">
        <f t="shared" si="134"/>
        <v>2.392895460903287E-4</v>
      </c>
    </row>
    <row r="1689" spans="1:8">
      <c r="A1689" s="3" t="s">
        <v>7251</v>
      </c>
      <c r="B1689" s="1">
        <f t="shared" si="130"/>
        <v>6</v>
      </c>
      <c r="C1689" s="1">
        <f t="shared" si="131"/>
        <v>84369</v>
      </c>
      <c r="D1689" s="1">
        <f t="shared" si="132"/>
        <v>2077716</v>
      </c>
      <c r="F1689" s="1">
        <f t="shared" si="133"/>
        <v>2077218.1274856147</v>
      </c>
      <c r="H1689" s="5">
        <f t="shared" si="134"/>
        <v>2.3962491234859066E-4</v>
      </c>
    </row>
    <row r="1690" spans="1:8">
      <c r="A1690" s="3" t="s">
        <v>7252</v>
      </c>
      <c r="B1690" s="1">
        <f t="shared" si="130"/>
        <v>6</v>
      </c>
      <c r="C1690" s="1">
        <f t="shared" si="131"/>
        <v>84349</v>
      </c>
      <c r="D1690" s="1">
        <f t="shared" si="132"/>
        <v>2079634</v>
      </c>
      <c r="F1690" s="1">
        <f t="shared" si="133"/>
        <v>2079124.3402150876</v>
      </c>
      <c r="H1690" s="5">
        <f t="shared" si="134"/>
        <v>2.4507186596889867E-4</v>
      </c>
    </row>
    <row r="1691" spans="1:8">
      <c r="A1691" s="3" t="s">
        <v>7253</v>
      </c>
      <c r="B1691" s="1">
        <f t="shared" si="130"/>
        <v>6</v>
      </c>
      <c r="C1691" s="1">
        <f t="shared" si="131"/>
        <v>84329</v>
      </c>
      <c r="D1691" s="1">
        <f t="shared" si="132"/>
        <v>2081541</v>
      </c>
      <c r="F1691" s="1">
        <f t="shared" si="133"/>
        <v>2081030.9189520427</v>
      </c>
      <c r="H1691" s="5">
        <f t="shared" si="134"/>
        <v>2.4504972419822499E-4</v>
      </c>
    </row>
    <row r="1692" spans="1:8">
      <c r="A1692" s="3" t="s">
        <v>7254</v>
      </c>
      <c r="B1692" s="1">
        <f t="shared" si="130"/>
        <v>6</v>
      </c>
      <c r="C1692" s="1">
        <f t="shared" si="131"/>
        <v>84309</v>
      </c>
      <c r="D1692" s="1">
        <f t="shared" si="132"/>
        <v>2083449</v>
      </c>
      <c r="F1692" s="1">
        <f t="shared" si="133"/>
        <v>2082937.8638535826</v>
      </c>
      <c r="H1692" s="5">
        <f t="shared" si="134"/>
        <v>2.453317294627098E-4</v>
      </c>
    </row>
    <row r="1693" spans="1:8">
      <c r="A1693" s="3" t="s">
        <v>7255</v>
      </c>
      <c r="B1693" s="1">
        <f t="shared" si="130"/>
        <v>6</v>
      </c>
      <c r="C1693" s="1">
        <f t="shared" si="131"/>
        <v>84289</v>
      </c>
      <c r="D1693" s="1">
        <f t="shared" si="132"/>
        <v>2085356</v>
      </c>
      <c r="F1693" s="1">
        <f t="shared" si="133"/>
        <v>2084845.175076924</v>
      </c>
      <c r="H1693" s="5">
        <f t="shared" si="134"/>
        <v>2.4495813811932753E-4</v>
      </c>
    </row>
    <row r="1694" spans="1:8">
      <c r="A1694" s="3" t="s">
        <v>7256</v>
      </c>
      <c r="B1694" s="1">
        <f t="shared" si="130"/>
        <v>6</v>
      </c>
      <c r="C1694" s="1">
        <f t="shared" si="131"/>
        <v>84269</v>
      </c>
      <c r="D1694" s="1">
        <f t="shared" si="132"/>
        <v>2087263</v>
      </c>
      <c r="F1694" s="1">
        <f t="shared" si="133"/>
        <v>2086752.8527793814</v>
      </c>
      <c r="H1694" s="5">
        <f t="shared" si="134"/>
        <v>2.4440965063748899E-4</v>
      </c>
    </row>
    <row r="1695" spans="1:8">
      <c r="A1695" s="3" t="s">
        <v>7257</v>
      </c>
      <c r="B1695" s="1">
        <f t="shared" si="130"/>
        <v>6</v>
      </c>
      <c r="C1695" s="1">
        <f t="shared" si="131"/>
        <v>84249</v>
      </c>
      <c r="D1695" s="1">
        <f t="shared" si="132"/>
        <v>2089181</v>
      </c>
      <c r="F1695" s="1">
        <f t="shared" si="133"/>
        <v>2088660.8971183677</v>
      </c>
      <c r="H1695" s="5">
        <f t="shared" si="134"/>
        <v>2.4895060869894932E-4</v>
      </c>
    </row>
    <row r="1696" spans="1:8">
      <c r="A1696" s="3" t="s">
        <v>7258</v>
      </c>
      <c r="B1696" s="1">
        <f t="shared" si="130"/>
        <v>6</v>
      </c>
      <c r="C1696" s="1">
        <f t="shared" si="131"/>
        <v>84229</v>
      </c>
      <c r="D1696" s="1">
        <f t="shared" si="132"/>
        <v>2091089</v>
      </c>
      <c r="F1696" s="1">
        <f t="shared" si="133"/>
        <v>2090569.3082514191</v>
      </c>
      <c r="H1696" s="5">
        <f t="shared" si="134"/>
        <v>2.4852684346811415E-4</v>
      </c>
    </row>
    <row r="1697" spans="1:8">
      <c r="A1697" s="3" t="s">
        <v>7259</v>
      </c>
      <c r="B1697" s="1">
        <f t="shared" si="130"/>
        <v>6</v>
      </c>
      <c r="C1697" s="1">
        <f t="shared" si="131"/>
        <v>84209</v>
      </c>
      <c r="D1697" s="1">
        <f t="shared" si="132"/>
        <v>2092996</v>
      </c>
      <c r="F1697" s="1">
        <f t="shared" si="133"/>
        <v>2092478.0863361552</v>
      </c>
      <c r="H1697" s="5">
        <f t="shared" si="134"/>
        <v>2.4745086175263152E-4</v>
      </c>
    </row>
    <row r="1698" spans="1:8">
      <c r="A1698" s="3" t="s">
        <v>7260</v>
      </c>
      <c r="B1698" s="1">
        <f t="shared" si="130"/>
        <v>6</v>
      </c>
      <c r="C1698" s="1">
        <f t="shared" si="131"/>
        <v>84189</v>
      </c>
      <c r="D1698" s="1">
        <f t="shared" si="132"/>
        <v>2094903</v>
      </c>
      <c r="F1698" s="1">
        <f t="shared" si="133"/>
        <v>2094387.2315303243</v>
      </c>
      <c r="H1698" s="5">
        <f t="shared" si="134"/>
        <v>2.4620159963285979E-4</v>
      </c>
    </row>
    <row r="1699" spans="1:8">
      <c r="A1699" s="3" t="s">
        <v>7261</v>
      </c>
      <c r="B1699" s="1">
        <f t="shared" si="130"/>
        <v>6</v>
      </c>
      <c r="C1699" s="1">
        <f t="shared" si="131"/>
        <v>84169</v>
      </c>
      <c r="D1699" s="1">
        <f t="shared" si="132"/>
        <v>2096821</v>
      </c>
      <c r="F1699" s="1">
        <f t="shared" si="133"/>
        <v>2096296.7439917519</v>
      </c>
      <c r="H1699" s="5">
        <f t="shared" si="134"/>
        <v>2.5002420723947239E-4</v>
      </c>
    </row>
    <row r="1700" spans="1:8">
      <c r="A1700" s="3" t="s">
        <v>7262</v>
      </c>
      <c r="B1700" s="1">
        <f t="shared" si="130"/>
        <v>6</v>
      </c>
      <c r="C1700" s="1">
        <f t="shared" si="131"/>
        <v>84149</v>
      </c>
      <c r="D1700" s="1">
        <f t="shared" si="132"/>
        <v>2098728</v>
      </c>
      <c r="F1700" s="1">
        <f t="shared" si="133"/>
        <v>2098206.623878398</v>
      </c>
      <c r="H1700" s="5">
        <f t="shared" si="134"/>
        <v>2.4842481808124784E-4</v>
      </c>
    </row>
    <row r="1701" spans="1:8">
      <c r="A1701" s="3" t="s">
        <v>7263</v>
      </c>
      <c r="B1701" s="1">
        <f t="shared" si="130"/>
        <v>6</v>
      </c>
      <c r="C1701" s="1">
        <f t="shared" si="131"/>
        <v>84129</v>
      </c>
      <c r="D1701" s="1">
        <f t="shared" si="132"/>
        <v>2100636</v>
      </c>
      <c r="F1701" s="1">
        <f t="shared" si="133"/>
        <v>2100116.8713483056</v>
      </c>
      <c r="H1701" s="5">
        <f t="shared" si="134"/>
        <v>2.4712927498833431E-4</v>
      </c>
    </row>
    <row r="1702" spans="1:8">
      <c r="A1702" s="3" t="s">
        <v>7264</v>
      </c>
      <c r="B1702" s="1">
        <f t="shared" si="130"/>
        <v>6</v>
      </c>
      <c r="C1702" s="1">
        <f t="shared" si="131"/>
        <v>84109</v>
      </c>
      <c r="D1702" s="1">
        <f t="shared" si="132"/>
        <v>2102543</v>
      </c>
      <c r="F1702" s="1">
        <f t="shared" si="133"/>
        <v>2102027.4865596406</v>
      </c>
      <c r="H1702" s="5">
        <f t="shared" si="134"/>
        <v>2.4518568246137358E-4</v>
      </c>
    </row>
    <row r="1703" spans="1:8">
      <c r="A1703" s="3" t="s">
        <v>7265</v>
      </c>
      <c r="B1703" s="1">
        <f t="shared" si="130"/>
        <v>6</v>
      </c>
      <c r="C1703" s="1">
        <f t="shared" si="131"/>
        <v>84089</v>
      </c>
      <c r="D1703" s="1">
        <f t="shared" si="132"/>
        <v>2104450</v>
      </c>
      <c r="F1703" s="1">
        <f t="shared" si="133"/>
        <v>2103938.4696706575</v>
      </c>
      <c r="H1703" s="5">
        <f t="shared" si="134"/>
        <v>2.4307079253128649E-4</v>
      </c>
    </row>
    <row r="1704" spans="1:8">
      <c r="A1704" s="3" t="s">
        <v>7266</v>
      </c>
      <c r="B1704" s="1">
        <f t="shared" si="130"/>
        <v>6</v>
      </c>
      <c r="C1704" s="1">
        <f t="shared" si="131"/>
        <v>84069</v>
      </c>
      <c r="D1704" s="1">
        <f t="shared" si="132"/>
        <v>2106368</v>
      </c>
      <c r="F1704" s="1">
        <f t="shared" si="133"/>
        <v>2105849.8208397296</v>
      </c>
      <c r="H1704" s="5">
        <f t="shared" si="134"/>
        <v>2.4600599718110715E-4</v>
      </c>
    </row>
    <row r="1705" spans="1:8">
      <c r="A1705" s="3" t="s">
        <v>7267</v>
      </c>
      <c r="B1705" s="1">
        <f t="shared" si="130"/>
        <v>6</v>
      </c>
      <c r="C1705" s="1">
        <f t="shared" si="131"/>
        <v>84049</v>
      </c>
      <c r="D1705" s="1">
        <f t="shared" si="132"/>
        <v>2108276</v>
      </c>
      <c r="F1705" s="1">
        <f t="shared" si="133"/>
        <v>2107761.5402253326</v>
      </c>
      <c r="H1705" s="5">
        <f t="shared" si="134"/>
        <v>2.4401917712263345E-4</v>
      </c>
    </row>
    <row r="1706" spans="1:8">
      <c r="A1706" s="3" t="s">
        <v>7268</v>
      </c>
      <c r="B1706" s="1">
        <f t="shared" si="130"/>
        <v>6</v>
      </c>
      <c r="C1706" s="1">
        <f t="shared" si="131"/>
        <v>84029</v>
      </c>
      <c r="D1706" s="1">
        <f t="shared" si="132"/>
        <v>2110183</v>
      </c>
      <c r="F1706" s="1">
        <f t="shared" si="133"/>
        <v>2109673.6279860409</v>
      </c>
      <c r="H1706" s="5">
        <f t="shared" si="134"/>
        <v>2.4138760190898245E-4</v>
      </c>
    </row>
    <row r="1707" spans="1:8">
      <c r="A1707" s="3" t="s">
        <v>7269</v>
      </c>
      <c r="B1707" s="1">
        <f t="shared" si="130"/>
        <v>6</v>
      </c>
      <c r="C1707" s="1">
        <f t="shared" si="131"/>
        <v>84009</v>
      </c>
      <c r="D1707" s="1">
        <f t="shared" si="132"/>
        <v>2112090</v>
      </c>
      <c r="F1707" s="1">
        <f t="shared" si="133"/>
        <v>2111586.0842805477</v>
      </c>
      <c r="H1707" s="5">
        <f t="shared" si="134"/>
        <v>2.3858629104456442E-4</v>
      </c>
    </row>
    <row r="1708" spans="1:8">
      <c r="A1708" s="3" t="s">
        <v>7270</v>
      </c>
      <c r="B1708" s="1">
        <f t="shared" si="130"/>
        <v>6</v>
      </c>
      <c r="C1708" s="1">
        <f t="shared" si="131"/>
        <v>83989</v>
      </c>
      <c r="D1708" s="1">
        <f t="shared" si="132"/>
        <v>2113998</v>
      </c>
      <c r="F1708" s="1">
        <f t="shared" si="133"/>
        <v>2113498.9092676439</v>
      </c>
      <c r="H1708" s="5">
        <f t="shared" si="134"/>
        <v>2.3608855465145556E-4</v>
      </c>
    </row>
    <row r="1709" spans="1:8">
      <c r="A1709" s="3" t="s">
        <v>7271</v>
      </c>
      <c r="B1709" s="1">
        <f t="shared" si="130"/>
        <v>6</v>
      </c>
      <c r="C1709" s="1">
        <f t="shared" si="131"/>
        <v>83969</v>
      </c>
      <c r="D1709" s="1">
        <f t="shared" si="132"/>
        <v>2115915</v>
      </c>
      <c r="F1709" s="1">
        <f t="shared" si="133"/>
        <v>2115412.1031062286</v>
      </c>
      <c r="H1709" s="5">
        <f t="shared" si="134"/>
        <v>2.376734858306526E-4</v>
      </c>
    </row>
    <row r="1710" spans="1:8">
      <c r="A1710" s="3" t="s">
        <v>7272</v>
      </c>
      <c r="B1710" s="1">
        <f t="shared" si="130"/>
        <v>6</v>
      </c>
      <c r="C1710" s="1">
        <f t="shared" si="131"/>
        <v>83949</v>
      </c>
      <c r="D1710" s="1">
        <f t="shared" si="132"/>
        <v>2117823</v>
      </c>
      <c r="F1710" s="1">
        <f t="shared" si="133"/>
        <v>2117325.6659553098</v>
      </c>
      <c r="H1710" s="5">
        <f t="shared" si="134"/>
        <v>2.3483267708880481E-4</v>
      </c>
    </row>
    <row r="1711" spans="1:8">
      <c r="A1711" s="3" t="s">
        <v>7273</v>
      </c>
      <c r="B1711" s="1">
        <f t="shared" si="130"/>
        <v>6</v>
      </c>
      <c r="C1711" s="1">
        <f t="shared" si="131"/>
        <v>83929</v>
      </c>
      <c r="D1711" s="1">
        <f t="shared" si="132"/>
        <v>2119730</v>
      </c>
      <c r="F1711" s="1">
        <f t="shared" si="133"/>
        <v>2119239.5979739935</v>
      </c>
      <c r="H1711" s="5">
        <f t="shared" si="134"/>
        <v>2.3135117491684615E-4</v>
      </c>
    </row>
    <row r="1712" spans="1:8">
      <c r="A1712" s="3" t="s">
        <v>7274</v>
      </c>
      <c r="B1712" s="1">
        <f t="shared" si="130"/>
        <v>6</v>
      </c>
      <c r="C1712" s="1">
        <f t="shared" si="131"/>
        <v>83909</v>
      </c>
      <c r="D1712" s="1">
        <f t="shared" si="132"/>
        <v>2121637</v>
      </c>
      <c r="F1712" s="1">
        <f t="shared" si="133"/>
        <v>2121153.8993215086</v>
      </c>
      <c r="H1712" s="5">
        <f t="shared" si="134"/>
        <v>2.2770185403601378E-4</v>
      </c>
    </row>
    <row r="1713" spans="1:8">
      <c r="A1713" s="3" t="s">
        <v>7275</v>
      </c>
      <c r="B1713" s="1">
        <f t="shared" si="130"/>
        <v>6</v>
      </c>
      <c r="C1713" s="1">
        <f t="shared" si="131"/>
        <v>83889</v>
      </c>
      <c r="D1713" s="1">
        <f t="shared" si="132"/>
        <v>2123545</v>
      </c>
      <c r="F1713" s="1">
        <f t="shared" si="133"/>
        <v>2123068.570157168</v>
      </c>
      <c r="H1713" s="5">
        <f t="shared" si="134"/>
        <v>2.2435589678204728E-4</v>
      </c>
    </row>
    <row r="1714" spans="1:8">
      <c r="A1714" s="3" t="s">
        <v>7276</v>
      </c>
      <c r="B1714" s="1">
        <f t="shared" si="130"/>
        <v>6</v>
      </c>
      <c r="C1714" s="1">
        <f t="shared" si="131"/>
        <v>83869</v>
      </c>
      <c r="D1714" s="1">
        <f t="shared" si="132"/>
        <v>2125463</v>
      </c>
      <c r="F1714" s="1">
        <f t="shared" si="133"/>
        <v>2124983.6106404075</v>
      </c>
      <c r="H1714" s="5">
        <f t="shared" si="134"/>
        <v>2.2554585028883593E-4</v>
      </c>
    </row>
    <row r="1715" spans="1:8">
      <c r="A1715" s="3" t="s">
        <v>7277</v>
      </c>
      <c r="B1715" s="1">
        <f t="shared" si="130"/>
        <v>6</v>
      </c>
      <c r="C1715" s="1">
        <f t="shared" si="131"/>
        <v>83849</v>
      </c>
      <c r="D1715" s="1">
        <f t="shared" si="132"/>
        <v>2127370</v>
      </c>
      <c r="F1715" s="1">
        <f t="shared" si="133"/>
        <v>2126899.0209307717</v>
      </c>
      <c r="H1715" s="5">
        <f t="shared" si="134"/>
        <v>2.2139029375627375E-4</v>
      </c>
    </row>
    <row r="1716" spans="1:8">
      <c r="A1716" s="3" t="s">
        <v>7278</v>
      </c>
      <c r="B1716" s="1">
        <f t="shared" si="130"/>
        <v>6</v>
      </c>
      <c r="C1716" s="1">
        <f t="shared" si="131"/>
        <v>83829</v>
      </c>
      <c r="D1716" s="1">
        <f t="shared" si="132"/>
        <v>2129277</v>
      </c>
      <c r="F1716" s="1">
        <f t="shared" si="133"/>
        <v>2128814.8011879027</v>
      </c>
      <c r="H1716" s="5">
        <f t="shared" si="134"/>
        <v>2.1706842843712256E-4</v>
      </c>
    </row>
    <row r="1717" spans="1:8">
      <c r="A1717" s="3" t="s">
        <v>7279</v>
      </c>
      <c r="B1717" s="1">
        <f t="shared" si="130"/>
        <v>6</v>
      </c>
      <c r="C1717" s="1">
        <f t="shared" si="131"/>
        <v>83809</v>
      </c>
      <c r="D1717" s="1">
        <f t="shared" si="132"/>
        <v>2131185</v>
      </c>
      <c r="F1717" s="1">
        <f t="shared" si="133"/>
        <v>2130730.9515715512</v>
      </c>
      <c r="H1717" s="5">
        <f t="shared" si="134"/>
        <v>2.130497485900325E-4</v>
      </c>
    </row>
    <row r="1718" spans="1:8">
      <c r="A1718" s="3" t="s">
        <v>7280</v>
      </c>
      <c r="B1718" s="1">
        <f t="shared" si="130"/>
        <v>6</v>
      </c>
      <c r="C1718" s="1">
        <f t="shared" si="131"/>
        <v>83789</v>
      </c>
      <c r="D1718" s="1">
        <f t="shared" si="132"/>
        <v>2133102</v>
      </c>
      <c r="F1718" s="1">
        <f t="shared" si="133"/>
        <v>2132647.4722415763</v>
      </c>
      <c r="H1718" s="5">
        <f t="shared" si="134"/>
        <v>2.1308299294815937E-4</v>
      </c>
    </row>
    <row r="1719" spans="1:8">
      <c r="A1719" s="3" t="s">
        <v>7281</v>
      </c>
      <c r="B1719" s="1">
        <f t="shared" si="130"/>
        <v>6</v>
      </c>
      <c r="C1719" s="1">
        <f t="shared" si="131"/>
        <v>83769</v>
      </c>
      <c r="D1719" s="1">
        <f t="shared" si="132"/>
        <v>2135010</v>
      </c>
      <c r="F1719" s="1">
        <f t="shared" si="133"/>
        <v>2134564.3633579509</v>
      </c>
      <c r="H1719" s="5">
        <f t="shared" si="134"/>
        <v>2.0872812869685234E-4</v>
      </c>
    </row>
    <row r="1720" spans="1:8">
      <c r="A1720" s="3" t="s">
        <v>7282</v>
      </c>
      <c r="B1720" s="1">
        <f t="shared" si="130"/>
        <v>6</v>
      </c>
      <c r="C1720" s="1">
        <f t="shared" si="131"/>
        <v>83749</v>
      </c>
      <c r="D1720" s="1">
        <f t="shared" si="132"/>
        <v>2136917</v>
      </c>
      <c r="F1720" s="1">
        <f t="shared" si="133"/>
        <v>2136481.6250807401</v>
      </c>
      <c r="H1720" s="5">
        <f t="shared" si="134"/>
        <v>2.0373974247007287E-4</v>
      </c>
    </row>
    <row r="1721" spans="1:8">
      <c r="A1721" s="3" t="s">
        <v>7283</v>
      </c>
      <c r="B1721" s="1">
        <f t="shared" si="130"/>
        <v>6</v>
      </c>
      <c r="C1721" s="1">
        <f t="shared" si="131"/>
        <v>83729</v>
      </c>
      <c r="D1721" s="1">
        <f t="shared" si="132"/>
        <v>2138824</v>
      </c>
      <c r="F1721" s="1">
        <f t="shared" si="133"/>
        <v>2138399.2575701382</v>
      </c>
      <c r="H1721" s="5">
        <f t="shared" si="134"/>
        <v>1.985869009613689E-4</v>
      </c>
    </row>
    <row r="1722" spans="1:8">
      <c r="A1722" s="3" t="s">
        <v>7284</v>
      </c>
      <c r="B1722" s="1">
        <f t="shared" si="130"/>
        <v>6</v>
      </c>
      <c r="C1722" s="1">
        <f t="shared" si="131"/>
        <v>83709</v>
      </c>
      <c r="D1722" s="1">
        <f t="shared" si="132"/>
        <v>2140732</v>
      </c>
      <c r="F1722" s="1">
        <f t="shared" si="133"/>
        <v>2140317.2609864222</v>
      </c>
      <c r="H1722" s="5">
        <f t="shared" si="134"/>
        <v>1.9373700845216096E-4</v>
      </c>
    </row>
    <row r="1723" spans="1:8">
      <c r="A1723" s="3" t="s">
        <v>7285</v>
      </c>
      <c r="B1723" s="1">
        <f t="shared" si="130"/>
        <v>6</v>
      </c>
      <c r="C1723" s="1">
        <f t="shared" si="131"/>
        <v>83689</v>
      </c>
      <c r="D1723" s="1">
        <f t="shared" si="132"/>
        <v>2142650</v>
      </c>
      <c r="F1723" s="1">
        <f t="shared" si="133"/>
        <v>2142235.6354899979</v>
      </c>
      <c r="H1723" s="5">
        <f t="shared" si="134"/>
        <v>1.9338879891819959E-4</v>
      </c>
    </row>
    <row r="1724" spans="1:8">
      <c r="A1724" s="3" t="s">
        <v>7286</v>
      </c>
      <c r="B1724" s="1">
        <f t="shared" si="130"/>
        <v>6</v>
      </c>
      <c r="C1724" s="1">
        <f t="shared" si="131"/>
        <v>83669</v>
      </c>
      <c r="D1724" s="1">
        <f t="shared" si="132"/>
        <v>2144557</v>
      </c>
      <c r="F1724" s="1">
        <f t="shared" si="133"/>
        <v>2144154.3812413639</v>
      </c>
      <c r="H1724" s="5">
        <f t="shared" si="134"/>
        <v>1.87739826283965E-4</v>
      </c>
    </row>
    <row r="1725" spans="1:8">
      <c r="A1725" s="3" t="s">
        <v>7287</v>
      </c>
      <c r="B1725" s="1">
        <f t="shared" si="130"/>
        <v>6</v>
      </c>
      <c r="C1725" s="1">
        <f t="shared" si="131"/>
        <v>83649</v>
      </c>
      <c r="D1725" s="1">
        <f t="shared" si="132"/>
        <v>2146464</v>
      </c>
      <c r="F1725" s="1">
        <f t="shared" si="133"/>
        <v>2146073.4984011371</v>
      </c>
      <c r="H1725" s="5">
        <f t="shared" si="134"/>
        <v>1.8192785849794412E-4</v>
      </c>
    </row>
    <row r="1726" spans="1:8">
      <c r="A1726" s="3" t="s">
        <v>7288</v>
      </c>
      <c r="B1726" s="1">
        <f t="shared" si="130"/>
        <v>6</v>
      </c>
      <c r="C1726" s="1">
        <f t="shared" si="131"/>
        <v>83629</v>
      </c>
      <c r="D1726" s="1">
        <f t="shared" si="132"/>
        <v>2148372</v>
      </c>
      <c r="F1726" s="1">
        <f t="shared" si="133"/>
        <v>2147992.9871300333</v>
      </c>
      <c r="H1726" s="5">
        <f t="shared" si="134"/>
        <v>1.7641864163500643E-4</v>
      </c>
    </row>
    <row r="1727" spans="1:8">
      <c r="A1727" s="3" t="s">
        <v>7289</v>
      </c>
      <c r="B1727" s="1">
        <f t="shared" si="130"/>
        <v>6</v>
      </c>
      <c r="C1727" s="1">
        <f t="shared" si="131"/>
        <v>83609</v>
      </c>
      <c r="D1727" s="1">
        <f t="shared" si="132"/>
        <v>2150279</v>
      </c>
      <c r="F1727" s="1">
        <f t="shared" si="133"/>
        <v>2149912.8475888809</v>
      </c>
      <c r="H1727" s="5">
        <f t="shared" si="134"/>
        <v>1.7028135005693731E-4</v>
      </c>
    </row>
    <row r="1728" spans="1:8">
      <c r="A1728" s="3" t="s">
        <v>7290</v>
      </c>
      <c r="B1728" s="1">
        <f t="shared" si="130"/>
        <v>6</v>
      </c>
      <c r="C1728" s="1">
        <f t="shared" si="131"/>
        <v>83589</v>
      </c>
      <c r="D1728" s="1">
        <f t="shared" si="132"/>
        <v>2152197</v>
      </c>
      <c r="F1728" s="1">
        <f t="shared" si="133"/>
        <v>2151833.0799386217</v>
      </c>
      <c r="H1728" s="5">
        <f t="shared" si="134"/>
        <v>1.6909235603352021E-4</v>
      </c>
    </row>
    <row r="1729" spans="1:8">
      <c r="A1729" s="3" t="s">
        <v>7291</v>
      </c>
      <c r="B1729" s="1">
        <f t="shared" si="130"/>
        <v>6</v>
      </c>
      <c r="C1729" s="1">
        <f t="shared" si="131"/>
        <v>83569</v>
      </c>
      <c r="D1729" s="1">
        <f t="shared" si="132"/>
        <v>2154104</v>
      </c>
      <c r="F1729" s="1">
        <f t="shared" si="133"/>
        <v>2153753.6843402968</v>
      </c>
      <c r="H1729" s="5">
        <f t="shared" si="134"/>
        <v>1.6262708750516277E-4</v>
      </c>
    </row>
    <row r="1730" spans="1:8">
      <c r="A1730" s="3" t="s">
        <v>7292</v>
      </c>
      <c r="B1730" s="1">
        <f t="shared" si="130"/>
        <v>6</v>
      </c>
      <c r="C1730" s="1">
        <f t="shared" si="131"/>
        <v>83549</v>
      </c>
      <c r="D1730" s="1">
        <f t="shared" si="132"/>
        <v>2156011</v>
      </c>
      <c r="F1730" s="1">
        <f t="shared" si="133"/>
        <v>2155674.6609550631</v>
      </c>
      <c r="H1730" s="5">
        <f t="shared" si="134"/>
        <v>1.5600061638689812E-4</v>
      </c>
    </row>
    <row r="1731" spans="1:8">
      <c r="A1731" s="3" t="s">
        <v>7293</v>
      </c>
      <c r="B1731" s="1">
        <f t="shared" si="130"/>
        <v>6</v>
      </c>
      <c r="C1731" s="1">
        <f t="shared" si="131"/>
        <v>83529</v>
      </c>
      <c r="D1731" s="1">
        <f t="shared" si="132"/>
        <v>2157919</v>
      </c>
      <c r="F1731" s="1">
        <f t="shared" si="133"/>
        <v>2157596.009944174</v>
      </c>
      <c r="H1731" s="5">
        <f t="shared" si="134"/>
        <v>1.4967663560403656E-4</v>
      </c>
    </row>
    <row r="1732" spans="1:8">
      <c r="A1732" s="3" t="s">
        <v>7294</v>
      </c>
      <c r="B1732" s="1">
        <f t="shared" ref="B1732:B1795" si="135">IF(ISERROR(SEARCH(" ",A1732)), 0, SEARCH(" ",A1732))</f>
        <v>6</v>
      </c>
      <c r="C1732" s="1">
        <f t="shared" ref="C1732:C1795" si="136">IF(0=B1732,-1,LEFT(A1732,B1732-1)+0)</f>
        <v>83509</v>
      </c>
      <c r="D1732" s="1">
        <f t="shared" ref="D1732:D1795" si="137">IF(B1732=0,-1,RIGHT(A1732,LEN(A1732)-B1732)+0)</f>
        <v>2159837</v>
      </c>
      <c r="F1732" s="1">
        <f t="shared" ref="F1732:F1795" si="138">IF(C1732&lt;0,443300000,44330*(1-POWER(C1732/$A$1,1/5.255))*1000)</f>
        <v>2159517.7314690086</v>
      </c>
      <c r="H1732" s="5">
        <f t="shared" ref="H1732:H1795" si="139">IF(D1732&gt;0,ABS((F1732-D1732)/D1732),0)</f>
        <v>1.4782066007360467E-4</v>
      </c>
    </row>
    <row r="1733" spans="1:8">
      <c r="A1733" s="3" t="s">
        <v>7295</v>
      </c>
      <c r="B1733" s="1">
        <f t="shared" si="135"/>
        <v>6</v>
      </c>
      <c r="C1733" s="1">
        <f t="shared" si="136"/>
        <v>83489</v>
      </c>
      <c r="D1733" s="1">
        <f t="shared" si="137"/>
        <v>2161744</v>
      </c>
      <c r="F1733" s="1">
        <f t="shared" si="138"/>
        <v>2161439.8256910355</v>
      </c>
      <c r="H1733" s="5">
        <f t="shared" si="139"/>
        <v>1.4070783079056398E-4</v>
      </c>
    </row>
    <row r="1734" spans="1:8">
      <c r="A1734" s="3" t="s">
        <v>7296</v>
      </c>
      <c r="B1734" s="1">
        <f t="shared" si="135"/>
        <v>6</v>
      </c>
      <c r="C1734" s="1">
        <f t="shared" si="136"/>
        <v>83469</v>
      </c>
      <c r="D1734" s="1">
        <f t="shared" si="137"/>
        <v>2163651</v>
      </c>
      <c r="F1734" s="1">
        <f t="shared" si="138"/>
        <v>2163362.2927718512</v>
      </c>
      <c r="H1734" s="5">
        <f t="shared" si="139"/>
        <v>1.3343521120033765E-4</v>
      </c>
    </row>
    <row r="1735" spans="1:8">
      <c r="A1735" s="3" t="s">
        <v>7297</v>
      </c>
      <c r="B1735" s="1">
        <f t="shared" si="135"/>
        <v>6</v>
      </c>
      <c r="C1735" s="1">
        <f t="shared" si="136"/>
        <v>83449</v>
      </c>
      <c r="D1735" s="1">
        <f t="shared" si="137"/>
        <v>2165559</v>
      </c>
      <c r="F1735" s="1">
        <f t="shared" si="138"/>
        <v>2165285.1328731454</v>
      </c>
      <c r="H1735" s="5">
        <f t="shared" si="139"/>
        <v>1.2646486512471017E-4</v>
      </c>
    </row>
    <row r="1736" spans="1:8">
      <c r="A1736" s="3" t="s">
        <v>7298</v>
      </c>
      <c r="B1736" s="1">
        <f t="shared" si="135"/>
        <v>6</v>
      </c>
      <c r="C1736" s="1">
        <f t="shared" si="136"/>
        <v>83429</v>
      </c>
      <c r="D1736" s="1">
        <f t="shared" si="137"/>
        <v>2167466</v>
      </c>
      <c r="F1736" s="1">
        <f t="shared" si="138"/>
        <v>2167208.3461567219</v>
      </c>
      <c r="H1736" s="5">
        <f t="shared" si="139"/>
        <v>1.1887330333120119E-4</v>
      </c>
    </row>
    <row r="1737" spans="1:8">
      <c r="A1737" s="3" t="s">
        <v>7299</v>
      </c>
      <c r="B1737" s="1">
        <f t="shared" si="135"/>
        <v>6</v>
      </c>
      <c r="C1737" s="1">
        <f t="shared" si="136"/>
        <v>83409</v>
      </c>
      <c r="D1737" s="1">
        <f t="shared" si="137"/>
        <v>2169384</v>
      </c>
      <c r="F1737" s="1">
        <f t="shared" si="138"/>
        <v>2169131.932784501</v>
      </c>
      <c r="H1737" s="5">
        <f t="shared" si="139"/>
        <v>1.1619299095918587E-4</v>
      </c>
    </row>
    <row r="1738" spans="1:8">
      <c r="A1738" s="3" t="s">
        <v>7300</v>
      </c>
      <c r="B1738" s="1">
        <f t="shared" si="135"/>
        <v>6</v>
      </c>
      <c r="C1738" s="1">
        <f t="shared" si="136"/>
        <v>83389</v>
      </c>
      <c r="D1738" s="1">
        <f t="shared" si="137"/>
        <v>2171291</v>
      </c>
      <c r="F1738" s="1">
        <f t="shared" si="138"/>
        <v>2171055.8929185024</v>
      </c>
      <c r="H1738" s="5">
        <f t="shared" si="139"/>
        <v>1.0827985815699219E-4</v>
      </c>
    </row>
    <row r="1739" spans="1:8">
      <c r="A1739" s="3" t="s">
        <v>7301</v>
      </c>
      <c r="B1739" s="1">
        <f t="shared" si="135"/>
        <v>6</v>
      </c>
      <c r="C1739" s="1">
        <f t="shared" si="136"/>
        <v>83369</v>
      </c>
      <c r="D1739" s="1">
        <f t="shared" si="137"/>
        <v>2173198</v>
      </c>
      <c r="F1739" s="1">
        <f t="shared" si="138"/>
        <v>2172980.2267208602</v>
      </c>
      <c r="H1739" s="5">
        <f t="shared" si="139"/>
        <v>1.0020866903971569E-4</v>
      </c>
    </row>
    <row r="1740" spans="1:8">
      <c r="A1740" s="3" t="s">
        <v>7302</v>
      </c>
      <c r="B1740" s="1">
        <f t="shared" si="135"/>
        <v>6</v>
      </c>
      <c r="C1740" s="1">
        <f t="shared" si="136"/>
        <v>83349</v>
      </c>
      <c r="D1740" s="1">
        <f t="shared" si="137"/>
        <v>2175106</v>
      </c>
      <c r="F1740" s="1">
        <f t="shared" si="138"/>
        <v>2174904.9343538093</v>
      </c>
      <c r="H1740" s="5">
        <f t="shared" si="139"/>
        <v>9.2439470164057264E-5</v>
      </c>
    </row>
    <row r="1741" spans="1:8">
      <c r="A1741" s="3" t="s">
        <v>7303</v>
      </c>
      <c r="B1741" s="1">
        <f t="shared" si="135"/>
        <v>6</v>
      </c>
      <c r="C1741" s="1">
        <f t="shared" si="136"/>
        <v>83329</v>
      </c>
      <c r="D1741" s="1">
        <f t="shared" si="137"/>
        <v>2177013</v>
      </c>
      <c r="F1741" s="1">
        <f t="shared" si="138"/>
        <v>2176830.0159797054</v>
      </c>
      <c r="H1741" s="5">
        <f t="shared" si="139"/>
        <v>8.4052791735566852E-5</v>
      </c>
    </row>
    <row r="1742" spans="1:8">
      <c r="A1742" s="3" t="s">
        <v>7304</v>
      </c>
      <c r="B1742" s="1">
        <f t="shared" si="135"/>
        <v>6</v>
      </c>
      <c r="C1742" s="1">
        <f t="shared" si="136"/>
        <v>83309</v>
      </c>
      <c r="D1742" s="1">
        <f t="shared" si="137"/>
        <v>2178931</v>
      </c>
      <c r="F1742" s="1">
        <f t="shared" si="138"/>
        <v>2178755.4717610101</v>
      </c>
      <c r="H1742" s="5">
        <f t="shared" si="139"/>
        <v>8.0557043334496793E-5</v>
      </c>
    </row>
    <row r="1743" spans="1:8">
      <c r="A1743" s="3" t="s">
        <v>7305</v>
      </c>
      <c r="B1743" s="1">
        <f t="shared" si="135"/>
        <v>6</v>
      </c>
      <c r="C1743" s="1">
        <f t="shared" si="136"/>
        <v>83289</v>
      </c>
      <c r="D1743" s="1">
        <f t="shared" si="137"/>
        <v>2180838</v>
      </c>
      <c r="F1743" s="1">
        <f t="shared" si="138"/>
        <v>2180681.3018602892</v>
      </c>
      <c r="H1743" s="5">
        <f t="shared" si="139"/>
        <v>7.1852260328744038E-5</v>
      </c>
    </row>
    <row r="1744" spans="1:8">
      <c r="A1744" s="3" t="s">
        <v>7306</v>
      </c>
      <c r="B1744" s="1">
        <f t="shared" si="135"/>
        <v>6</v>
      </c>
      <c r="C1744" s="1">
        <f t="shared" si="136"/>
        <v>83269</v>
      </c>
      <c r="D1744" s="1">
        <f t="shared" si="137"/>
        <v>2182746</v>
      </c>
      <c r="F1744" s="1">
        <f t="shared" si="138"/>
        <v>2182607.5064402274</v>
      </c>
      <c r="H1744" s="5">
        <f t="shared" si="139"/>
        <v>6.3449233109401826E-5</v>
      </c>
    </row>
    <row r="1745" spans="1:8">
      <c r="A1745" s="3" t="s">
        <v>7307</v>
      </c>
      <c r="B1745" s="1">
        <f t="shared" si="135"/>
        <v>6</v>
      </c>
      <c r="C1745" s="1">
        <f t="shared" si="136"/>
        <v>83249</v>
      </c>
      <c r="D1745" s="1">
        <f t="shared" si="137"/>
        <v>2184653</v>
      </c>
      <c r="F1745" s="1">
        <f t="shared" si="138"/>
        <v>2184534.0856636078</v>
      </c>
      <c r="H1745" s="5">
        <f t="shared" si="139"/>
        <v>5.4431681549513957E-5</v>
      </c>
    </row>
    <row r="1746" spans="1:8">
      <c r="A1746" s="3" t="s">
        <v>7308</v>
      </c>
      <c r="B1746" s="1">
        <f t="shared" si="135"/>
        <v>6</v>
      </c>
      <c r="C1746" s="1">
        <f t="shared" si="136"/>
        <v>83229</v>
      </c>
      <c r="D1746" s="1">
        <f t="shared" si="137"/>
        <v>2186571</v>
      </c>
      <c r="F1746" s="1">
        <f t="shared" si="138"/>
        <v>2186461.0396933346</v>
      </c>
      <c r="H1746" s="5">
        <f t="shared" si="139"/>
        <v>5.0288925749675842E-5</v>
      </c>
    </row>
    <row r="1747" spans="1:8">
      <c r="A1747" s="3" t="s">
        <v>7309</v>
      </c>
      <c r="B1747" s="1">
        <f t="shared" si="135"/>
        <v>6</v>
      </c>
      <c r="C1747" s="1">
        <f t="shared" si="136"/>
        <v>83209</v>
      </c>
      <c r="D1747" s="1">
        <f t="shared" si="137"/>
        <v>2188478</v>
      </c>
      <c r="F1747" s="1">
        <f t="shared" si="138"/>
        <v>2188388.3686924172</v>
      </c>
      <c r="H1747" s="5">
        <f t="shared" si="139"/>
        <v>4.0956001194819687E-5</v>
      </c>
    </row>
    <row r="1748" spans="1:8">
      <c r="A1748" s="3" t="s">
        <v>7310</v>
      </c>
      <c r="B1748" s="1">
        <f t="shared" si="135"/>
        <v>6</v>
      </c>
      <c r="C1748" s="1">
        <f t="shared" si="136"/>
        <v>83189</v>
      </c>
      <c r="D1748" s="1">
        <f t="shared" si="137"/>
        <v>2190386</v>
      </c>
      <c r="F1748" s="1">
        <f t="shared" si="138"/>
        <v>2190316.0728239687</v>
      </c>
      <c r="H1748" s="5">
        <f t="shared" si="139"/>
        <v>3.1924590474593992E-5</v>
      </c>
    </row>
    <row r="1749" spans="1:8">
      <c r="A1749" s="3" t="s">
        <v>7311</v>
      </c>
      <c r="B1749" s="1">
        <f t="shared" si="135"/>
        <v>6</v>
      </c>
      <c r="C1749" s="1">
        <f t="shared" si="136"/>
        <v>83169</v>
      </c>
      <c r="D1749" s="1">
        <f t="shared" si="137"/>
        <v>2192293</v>
      </c>
      <c r="F1749" s="1">
        <f t="shared" si="138"/>
        <v>2192244.1522512282</v>
      </c>
      <c r="H1749" s="5">
        <f t="shared" si="139"/>
        <v>2.2281578589985699E-5</v>
      </c>
    </row>
    <row r="1750" spans="1:8">
      <c r="A1750" s="3" t="s">
        <v>7312</v>
      </c>
      <c r="B1750" s="1">
        <f t="shared" si="135"/>
        <v>6</v>
      </c>
      <c r="C1750" s="1">
        <f t="shared" si="136"/>
        <v>83149</v>
      </c>
      <c r="D1750" s="1">
        <f t="shared" si="137"/>
        <v>2194200</v>
      </c>
      <c r="F1750" s="1">
        <f t="shared" si="138"/>
        <v>2194172.6071375301</v>
      </c>
      <c r="H1750" s="5">
        <f t="shared" si="139"/>
        <v>1.2484214050628577E-5</v>
      </c>
    </row>
    <row r="1751" spans="1:8">
      <c r="A1751" s="3" t="s">
        <v>7313</v>
      </c>
      <c r="B1751" s="1">
        <f t="shared" si="135"/>
        <v>6</v>
      </c>
      <c r="C1751" s="1">
        <f t="shared" si="136"/>
        <v>83129</v>
      </c>
      <c r="D1751" s="1">
        <f t="shared" si="137"/>
        <v>2196118</v>
      </c>
      <c r="F1751" s="1">
        <f t="shared" si="138"/>
        <v>2196101.437646322</v>
      </c>
      <c r="H1751" s="5">
        <f t="shared" si="139"/>
        <v>7.5416501654499698E-6</v>
      </c>
    </row>
    <row r="1752" spans="1:8">
      <c r="A1752" s="3" t="s">
        <v>7314</v>
      </c>
      <c r="B1752" s="1">
        <f t="shared" si="135"/>
        <v>6</v>
      </c>
      <c r="C1752" s="1">
        <f t="shared" si="136"/>
        <v>83109</v>
      </c>
      <c r="D1752" s="1">
        <f t="shared" si="137"/>
        <v>2198050</v>
      </c>
      <c r="F1752" s="1">
        <f t="shared" si="138"/>
        <v>2198030.6439411668</v>
      </c>
      <c r="H1752" s="5">
        <f t="shared" si="139"/>
        <v>8.806013891034922E-6</v>
      </c>
    </row>
    <row r="1753" spans="1:8">
      <c r="A1753" s="3" t="s">
        <v>7315</v>
      </c>
      <c r="B1753" s="1">
        <f t="shared" si="135"/>
        <v>6</v>
      </c>
      <c r="C1753" s="1">
        <f t="shared" si="136"/>
        <v>83089</v>
      </c>
      <c r="D1753" s="1">
        <f t="shared" si="137"/>
        <v>2199998</v>
      </c>
      <c r="F1753" s="1">
        <f t="shared" si="138"/>
        <v>2199960.2261857404</v>
      </c>
      <c r="H1753" s="5">
        <f t="shared" si="139"/>
        <v>1.7169931181556821E-5</v>
      </c>
    </row>
    <row r="1754" spans="1:8">
      <c r="A1754" s="3" t="s">
        <v>7316</v>
      </c>
      <c r="B1754" s="1">
        <f t="shared" si="135"/>
        <v>6</v>
      </c>
      <c r="C1754" s="1">
        <f t="shared" si="136"/>
        <v>83069</v>
      </c>
      <c r="D1754" s="1">
        <f t="shared" si="137"/>
        <v>2201945</v>
      </c>
      <c r="F1754" s="1">
        <f t="shared" si="138"/>
        <v>2201890.1845438229</v>
      </c>
      <c r="H1754" s="5">
        <f t="shared" si="139"/>
        <v>2.4894107789753146E-5</v>
      </c>
    </row>
    <row r="1755" spans="1:8">
      <c r="A1755" s="3" t="s">
        <v>7317</v>
      </c>
      <c r="B1755" s="1">
        <f t="shared" si="135"/>
        <v>6</v>
      </c>
      <c r="C1755" s="1">
        <f t="shared" si="136"/>
        <v>83049</v>
      </c>
      <c r="D1755" s="1">
        <f t="shared" si="137"/>
        <v>2203893</v>
      </c>
      <c r="F1755" s="1">
        <f t="shared" si="138"/>
        <v>2203820.5191792999</v>
      </c>
      <c r="H1755" s="5">
        <f t="shared" si="139"/>
        <v>3.2887631432224967E-5</v>
      </c>
    </row>
    <row r="1756" spans="1:8">
      <c r="A1756" s="3" t="s">
        <v>7318</v>
      </c>
      <c r="B1756" s="1">
        <f t="shared" si="135"/>
        <v>6</v>
      </c>
      <c r="C1756" s="1">
        <f t="shared" si="136"/>
        <v>83029</v>
      </c>
      <c r="D1756" s="1">
        <f t="shared" si="137"/>
        <v>2205851</v>
      </c>
      <c r="F1756" s="1">
        <f t="shared" si="138"/>
        <v>2205751.230256184</v>
      </c>
      <c r="H1756" s="5">
        <f t="shared" si="139"/>
        <v>4.52295933932055E-5</v>
      </c>
    </row>
    <row r="1757" spans="1:8">
      <c r="A1757" s="3" t="s">
        <v>7319</v>
      </c>
      <c r="B1757" s="1">
        <f t="shared" si="135"/>
        <v>6</v>
      </c>
      <c r="C1757" s="1">
        <f t="shared" si="136"/>
        <v>83009</v>
      </c>
      <c r="D1757" s="1">
        <f t="shared" si="137"/>
        <v>2207798</v>
      </c>
      <c r="F1757" s="1">
        <f t="shared" si="138"/>
        <v>2207682.3179385914</v>
      </c>
      <c r="H1757" s="5">
        <f t="shared" si="139"/>
        <v>5.2397031525821836E-5</v>
      </c>
    </row>
    <row r="1758" spans="1:8">
      <c r="A1758" s="3" t="s">
        <v>7320</v>
      </c>
      <c r="B1758" s="1">
        <f t="shared" si="135"/>
        <v>6</v>
      </c>
      <c r="C1758" s="1">
        <f t="shared" si="136"/>
        <v>82989</v>
      </c>
      <c r="D1758" s="1">
        <f t="shared" si="137"/>
        <v>2209746</v>
      </c>
      <c r="F1758" s="1">
        <f t="shared" si="138"/>
        <v>2209613.7823907374</v>
      </c>
      <c r="H1758" s="5">
        <f t="shared" si="139"/>
        <v>5.9833849348549366E-5</v>
      </c>
    </row>
    <row r="1759" spans="1:8">
      <c r="A1759" s="3" t="s">
        <v>7321</v>
      </c>
      <c r="B1759" s="1">
        <f t="shared" si="135"/>
        <v>6</v>
      </c>
      <c r="C1759" s="1">
        <f t="shared" si="136"/>
        <v>82969</v>
      </c>
      <c r="D1759" s="1">
        <f t="shared" si="137"/>
        <v>2211693</v>
      </c>
      <c r="F1759" s="1">
        <f t="shared" si="138"/>
        <v>2211545.6237769695</v>
      </c>
      <c r="H1759" s="5">
        <f t="shared" si="139"/>
        <v>6.6635027117461652E-5</v>
      </c>
    </row>
    <row r="1760" spans="1:8">
      <c r="A1760" s="3" t="s">
        <v>7322</v>
      </c>
      <c r="B1760" s="1">
        <f t="shared" si="135"/>
        <v>6</v>
      </c>
      <c r="C1760" s="1">
        <f t="shared" si="136"/>
        <v>82949</v>
      </c>
      <c r="D1760" s="1">
        <f t="shared" si="137"/>
        <v>2213641</v>
      </c>
      <c r="F1760" s="1">
        <f t="shared" si="138"/>
        <v>2213477.8422617284</v>
      </c>
      <c r="H1760" s="5">
        <f t="shared" si="139"/>
        <v>7.3705600082233307E-5</v>
      </c>
    </row>
    <row r="1761" spans="1:8">
      <c r="A1761" s="3" t="s">
        <v>7323</v>
      </c>
      <c r="B1761" s="1">
        <f t="shared" si="135"/>
        <v>6</v>
      </c>
      <c r="C1761" s="1">
        <f t="shared" si="136"/>
        <v>82929</v>
      </c>
      <c r="D1761" s="1">
        <f t="shared" si="137"/>
        <v>2215599</v>
      </c>
      <c r="F1761" s="1">
        <f t="shared" si="138"/>
        <v>2215410.4380095778</v>
      </c>
      <c r="H1761" s="5">
        <f t="shared" si="139"/>
        <v>8.5106551511440786E-5</v>
      </c>
    </row>
    <row r="1762" spans="1:8">
      <c r="A1762" s="3" t="s">
        <v>7324</v>
      </c>
      <c r="B1762" s="1">
        <f t="shared" si="135"/>
        <v>6</v>
      </c>
      <c r="C1762" s="1">
        <f t="shared" si="136"/>
        <v>82909</v>
      </c>
      <c r="D1762" s="1">
        <f t="shared" si="137"/>
        <v>2217547</v>
      </c>
      <c r="F1762" s="1">
        <f t="shared" si="138"/>
        <v>2217343.4111851868</v>
      </c>
      <c r="H1762" s="5">
        <f t="shared" si="139"/>
        <v>9.1808117173245051E-5</v>
      </c>
    </row>
    <row r="1763" spans="1:8">
      <c r="A1763" s="3" t="s">
        <v>7325</v>
      </c>
      <c r="B1763" s="1">
        <f t="shared" si="135"/>
        <v>6</v>
      </c>
      <c r="C1763" s="1">
        <f t="shared" si="136"/>
        <v>82889</v>
      </c>
      <c r="D1763" s="1">
        <f t="shared" si="137"/>
        <v>2219494</v>
      </c>
      <c r="F1763" s="1">
        <f t="shared" si="138"/>
        <v>2219276.7619533441</v>
      </c>
      <c r="H1763" s="5">
        <f t="shared" si="139"/>
        <v>9.7877284937871893E-5</v>
      </c>
    </row>
    <row r="1764" spans="1:8">
      <c r="A1764" s="3" t="s">
        <v>7326</v>
      </c>
      <c r="B1764" s="1">
        <f t="shared" si="135"/>
        <v>6</v>
      </c>
      <c r="C1764" s="1">
        <f t="shared" si="136"/>
        <v>82869</v>
      </c>
      <c r="D1764" s="1">
        <f t="shared" si="137"/>
        <v>2221442</v>
      </c>
      <c r="F1764" s="1">
        <f t="shared" si="138"/>
        <v>2221210.4904789403</v>
      </c>
      <c r="H1764" s="5">
        <f t="shared" si="139"/>
        <v>1.0421587467045815E-4</v>
      </c>
    </row>
    <row r="1765" spans="1:8">
      <c r="A1765" s="3" t="s">
        <v>7327</v>
      </c>
      <c r="B1765" s="1">
        <f t="shared" si="135"/>
        <v>6</v>
      </c>
      <c r="C1765" s="1">
        <f t="shared" si="136"/>
        <v>82849</v>
      </c>
      <c r="D1765" s="1">
        <f t="shared" si="137"/>
        <v>2223400</v>
      </c>
      <c r="F1765" s="1">
        <f t="shared" si="138"/>
        <v>2223144.5969269816</v>
      </c>
      <c r="H1765" s="5">
        <f t="shared" si="139"/>
        <v>1.1487050149249653E-4</v>
      </c>
    </row>
    <row r="1766" spans="1:8">
      <c r="A1766" s="3" t="s">
        <v>7328</v>
      </c>
      <c r="B1766" s="1">
        <f t="shared" si="135"/>
        <v>6</v>
      </c>
      <c r="C1766" s="1">
        <f t="shared" si="136"/>
        <v>82829</v>
      </c>
      <c r="D1766" s="1">
        <f t="shared" si="137"/>
        <v>2225347</v>
      </c>
      <c r="F1766" s="1">
        <f t="shared" si="138"/>
        <v>2225079.0814625886</v>
      </c>
      <c r="H1766" s="5">
        <f t="shared" si="139"/>
        <v>1.2039404974207308E-4</v>
      </c>
    </row>
    <row r="1767" spans="1:8">
      <c r="A1767" s="3" t="s">
        <v>7329</v>
      </c>
      <c r="B1767" s="1">
        <f t="shared" si="135"/>
        <v>6</v>
      </c>
      <c r="C1767" s="1">
        <f t="shared" si="136"/>
        <v>82809</v>
      </c>
      <c r="D1767" s="1">
        <f t="shared" si="137"/>
        <v>2227295</v>
      </c>
      <c r="F1767" s="1">
        <f t="shared" si="138"/>
        <v>2227013.9442509846</v>
      </c>
      <c r="H1767" s="5">
        <f t="shared" si="139"/>
        <v>1.261870336059736E-4</v>
      </c>
    </row>
    <row r="1768" spans="1:8">
      <c r="A1768" s="3" t="s">
        <v>7330</v>
      </c>
      <c r="B1768" s="1">
        <f t="shared" si="135"/>
        <v>6</v>
      </c>
      <c r="C1768" s="1">
        <f t="shared" si="136"/>
        <v>82789</v>
      </c>
      <c r="D1768" s="1">
        <f t="shared" si="137"/>
        <v>2229242</v>
      </c>
      <c r="F1768" s="1">
        <f t="shared" si="138"/>
        <v>2228949.1854575267</v>
      </c>
      <c r="H1768" s="5">
        <f t="shared" si="139"/>
        <v>1.3135161748849782E-4</v>
      </c>
    </row>
    <row r="1769" spans="1:8">
      <c r="A1769" s="3" t="s">
        <v>7331</v>
      </c>
      <c r="B1769" s="1">
        <f t="shared" si="135"/>
        <v>6</v>
      </c>
      <c r="C1769" s="1">
        <f t="shared" si="136"/>
        <v>82769</v>
      </c>
      <c r="D1769" s="1">
        <f t="shared" si="137"/>
        <v>2231190</v>
      </c>
      <c r="F1769" s="1">
        <f t="shared" si="138"/>
        <v>2230884.8052476547</v>
      </c>
      <c r="H1769" s="5">
        <f t="shared" si="139"/>
        <v>1.3678564010475455E-4</v>
      </c>
    </row>
    <row r="1770" spans="1:8">
      <c r="A1770" s="3" t="s">
        <v>7332</v>
      </c>
      <c r="B1770" s="1">
        <f t="shared" si="135"/>
        <v>6</v>
      </c>
      <c r="C1770" s="1">
        <f t="shared" si="136"/>
        <v>82749</v>
      </c>
      <c r="D1770" s="1">
        <f t="shared" si="137"/>
        <v>2233148</v>
      </c>
      <c r="F1770" s="1">
        <f t="shared" si="138"/>
        <v>2232820.8037869423</v>
      </c>
      <c r="H1770" s="5">
        <f t="shared" si="139"/>
        <v>1.4651792584178494E-4</v>
      </c>
    </row>
    <row r="1771" spans="1:8">
      <c r="A1771" s="3" t="s">
        <v>7333</v>
      </c>
      <c r="B1771" s="1">
        <f t="shared" si="135"/>
        <v>6</v>
      </c>
      <c r="C1771" s="1">
        <f t="shared" si="136"/>
        <v>82729</v>
      </c>
      <c r="D1771" s="1">
        <f t="shared" si="137"/>
        <v>2235096</v>
      </c>
      <c r="F1771" s="1">
        <f t="shared" si="138"/>
        <v>2234757.1812410699</v>
      </c>
      <c r="H1771" s="5">
        <f t="shared" si="139"/>
        <v>1.5159024888867397E-4</v>
      </c>
    </row>
    <row r="1772" spans="1:8">
      <c r="A1772" s="3" t="s">
        <v>7334</v>
      </c>
      <c r="B1772" s="1">
        <f t="shared" si="135"/>
        <v>6</v>
      </c>
      <c r="C1772" s="1">
        <f t="shared" si="136"/>
        <v>82709</v>
      </c>
      <c r="D1772" s="1">
        <f t="shared" si="137"/>
        <v>2237043</v>
      </c>
      <c r="F1772" s="1">
        <f t="shared" si="138"/>
        <v>2236693.9377758326</v>
      </c>
      <c r="H1772" s="5">
        <f t="shared" si="139"/>
        <v>1.5603733328657478E-4</v>
      </c>
    </row>
    <row r="1773" spans="1:8">
      <c r="A1773" s="3" t="s">
        <v>7335</v>
      </c>
      <c r="B1773" s="1">
        <f t="shared" si="135"/>
        <v>6</v>
      </c>
      <c r="C1773" s="1">
        <f t="shared" si="136"/>
        <v>82689</v>
      </c>
      <c r="D1773" s="1">
        <f t="shared" si="137"/>
        <v>2238991</v>
      </c>
      <c r="F1773" s="1">
        <f t="shared" si="138"/>
        <v>2238631.0735571282</v>
      </c>
      <c r="H1773" s="5">
        <f t="shared" si="139"/>
        <v>1.6075385871216165E-4</v>
      </c>
    </row>
    <row r="1774" spans="1:8">
      <c r="A1774" s="3" t="s">
        <v>7336</v>
      </c>
      <c r="B1774" s="1">
        <f t="shared" si="135"/>
        <v>6</v>
      </c>
      <c r="C1774" s="1">
        <f t="shared" si="136"/>
        <v>82669</v>
      </c>
      <c r="D1774" s="1">
        <f t="shared" si="137"/>
        <v>2240938</v>
      </c>
      <c r="F1774" s="1">
        <f t="shared" si="138"/>
        <v>2240568.588750978</v>
      </c>
      <c r="H1774" s="5">
        <f t="shared" si="139"/>
        <v>1.6484670661214167E-4</v>
      </c>
    </row>
    <row r="1775" spans="1:8">
      <c r="A1775" s="3" t="s">
        <v>7337</v>
      </c>
      <c r="B1775" s="1">
        <f t="shared" si="135"/>
        <v>6</v>
      </c>
      <c r="C1775" s="1">
        <f t="shared" si="136"/>
        <v>82649</v>
      </c>
      <c r="D1775" s="1">
        <f t="shared" si="137"/>
        <v>2242896</v>
      </c>
      <c r="F1775" s="1">
        <f t="shared" si="138"/>
        <v>2242506.4835235113</v>
      </c>
      <c r="H1775" s="5">
        <f t="shared" si="139"/>
        <v>1.7366675783838046E-4</v>
      </c>
    </row>
    <row r="1776" spans="1:8">
      <c r="A1776" s="3" t="s">
        <v>7338</v>
      </c>
      <c r="B1776" s="1">
        <f t="shared" si="135"/>
        <v>6</v>
      </c>
      <c r="C1776" s="1">
        <f t="shared" si="136"/>
        <v>82629</v>
      </c>
      <c r="D1776" s="1">
        <f t="shared" si="137"/>
        <v>2244844</v>
      </c>
      <c r="F1776" s="1">
        <f t="shared" si="138"/>
        <v>2244444.7580409748</v>
      </c>
      <c r="H1776" s="5">
        <f t="shared" si="139"/>
        <v>1.7784842021323176E-4</v>
      </c>
    </row>
    <row r="1777" spans="1:8">
      <c r="A1777" s="3" t="s">
        <v>7339</v>
      </c>
      <c r="B1777" s="1">
        <f t="shared" si="135"/>
        <v>6</v>
      </c>
      <c r="C1777" s="1">
        <f t="shared" si="136"/>
        <v>82609</v>
      </c>
      <c r="D1777" s="1">
        <f t="shared" si="137"/>
        <v>2246791</v>
      </c>
      <c r="F1777" s="1">
        <f t="shared" si="138"/>
        <v>2246383.4124697195</v>
      </c>
      <c r="H1777" s="5">
        <f t="shared" si="139"/>
        <v>1.8140874263803951E-4</v>
      </c>
    </row>
    <row r="1778" spans="1:8">
      <c r="A1778" s="3" t="s">
        <v>7340</v>
      </c>
      <c r="B1778" s="1">
        <f t="shared" si="135"/>
        <v>6</v>
      </c>
      <c r="C1778" s="1">
        <f t="shared" si="136"/>
        <v>82589</v>
      </c>
      <c r="D1778" s="1">
        <f t="shared" si="137"/>
        <v>2248739</v>
      </c>
      <c r="F1778" s="1">
        <f t="shared" si="138"/>
        <v>2248322.4469762193</v>
      </c>
      <c r="H1778" s="5">
        <f t="shared" si="139"/>
        <v>1.8523849312023142E-4</v>
      </c>
    </row>
    <row r="1779" spans="1:8">
      <c r="A1779" s="3" t="s">
        <v>7341</v>
      </c>
      <c r="B1779" s="1">
        <f t="shared" si="135"/>
        <v>6</v>
      </c>
      <c r="C1779" s="1">
        <f t="shared" si="136"/>
        <v>82569</v>
      </c>
      <c r="D1779" s="1">
        <f t="shared" si="137"/>
        <v>2250697</v>
      </c>
      <c r="F1779" s="1">
        <f t="shared" si="138"/>
        <v>2250261.8617270566</v>
      </c>
      <c r="H1779" s="5">
        <f t="shared" si="139"/>
        <v>1.9333489712006585E-4</v>
      </c>
    </row>
    <row r="1780" spans="1:8">
      <c r="A1780" s="3" t="s">
        <v>7342</v>
      </c>
      <c r="B1780" s="1">
        <f t="shared" si="135"/>
        <v>6</v>
      </c>
      <c r="C1780" s="1">
        <f t="shared" si="136"/>
        <v>82549</v>
      </c>
      <c r="D1780" s="1">
        <f t="shared" si="137"/>
        <v>2252645</v>
      </c>
      <c r="F1780" s="1">
        <f t="shared" si="138"/>
        <v>2252201.6568889301</v>
      </c>
      <c r="H1780" s="5">
        <f t="shared" si="139"/>
        <v>1.9681002158345988E-4</v>
      </c>
    </row>
    <row r="1781" spans="1:8">
      <c r="A1781" s="3" t="s">
        <v>7343</v>
      </c>
      <c r="B1781" s="1">
        <f t="shared" si="135"/>
        <v>6</v>
      </c>
      <c r="C1781" s="1">
        <f t="shared" si="136"/>
        <v>82529</v>
      </c>
      <c r="D1781" s="1">
        <f t="shared" si="137"/>
        <v>2254592</v>
      </c>
      <c r="F1781" s="1">
        <f t="shared" si="138"/>
        <v>2254141.8326286403</v>
      </c>
      <c r="H1781" s="5">
        <f t="shared" si="139"/>
        <v>1.9966688933503436E-4</v>
      </c>
    </row>
    <row r="1782" spans="1:8">
      <c r="A1782" s="3" t="s">
        <v>7344</v>
      </c>
      <c r="B1782" s="1">
        <f t="shared" si="135"/>
        <v>6</v>
      </c>
      <c r="C1782" s="1">
        <f t="shared" si="136"/>
        <v>82509</v>
      </c>
      <c r="D1782" s="1">
        <f t="shared" si="137"/>
        <v>2256540</v>
      </c>
      <c r="F1782" s="1">
        <f t="shared" si="138"/>
        <v>2256082.3891131221</v>
      </c>
      <c r="H1782" s="5">
        <f t="shared" si="139"/>
        <v>2.0279316425938308E-4</v>
      </c>
    </row>
    <row r="1783" spans="1:8">
      <c r="A1783" s="3" t="s">
        <v>7345</v>
      </c>
      <c r="B1783" s="1">
        <f t="shared" si="135"/>
        <v>6</v>
      </c>
      <c r="C1783" s="1">
        <f t="shared" si="136"/>
        <v>82489</v>
      </c>
      <c r="D1783" s="1">
        <f t="shared" si="137"/>
        <v>2258487</v>
      </c>
      <c r="F1783" s="1">
        <f t="shared" si="138"/>
        <v>2258023.3265094063</v>
      </c>
      <c r="H1783" s="5">
        <f t="shared" si="139"/>
        <v>2.0530270512678423E-4</v>
      </c>
    </row>
    <row r="1784" spans="1:8">
      <c r="A1784" s="3" t="s">
        <v>7346</v>
      </c>
      <c r="B1784" s="1">
        <f t="shared" si="135"/>
        <v>6</v>
      </c>
      <c r="C1784" s="1">
        <f t="shared" si="136"/>
        <v>82469</v>
      </c>
      <c r="D1784" s="1">
        <f t="shared" si="137"/>
        <v>2260445</v>
      </c>
      <c r="F1784" s="1">
        <f t="shared" si="138"/>
        <v>2259964.6449846448</v>
      </c>
      <c r="H1784" s="5">
        <f t="shared" si="139"/>
        <v>2.1250462424662504E-4</v>
      </c>
    </row>
    <row r="1785" spans="1:8">
      <c r="A1785" s="3" t="s">
        <v>7347</v>
      </c>
      <c r="B1785" s="1">
        <f t="shared" si="135"/>
        <v>6</v>
      </c>
      <c r="C1785" s="1">
        <f t="shared" si="136"/>
        <v>82449</v>
      </c>
      <c r="D1785" s="1">
        <f t="shared" si="137"/>
        <v>2262393</v>
      </c>
      <c r="F1785" s="1">
        <f t="shared" si="138"/>
        <v>2261906.3447061051</v>
      </c>
      <c r="H1785" s="5">
        <f t="shared" si="139"/>
        <v>2.1510643548443249E-4</v>
      </c>
    </row>
    <row r="1786" spans="1:8">
      <c r="A1786" s="3" t="s">
        <v>7348</v>
      </c>
      <c r="B1786" s="1">
        <f t="shared" si="135"/>
        <v>6</v>
      </c>
      <c r="C1786" s="1">
        <f t="shared" si="136"/>
        <v>82429</v>
      </c>
      <c r="D1786" s="1">
        <f t="shared" si="137"/>
        <v>2264340</v>
      </c>
      <c r="F1786" s="1">
        <f t="shared" si="138"/>
        <v>2263848.425841161</v>
      </c>
      <c r="H1786" s="5">
        <f t="shared" si="139"/>
        <v>2.1709379282216896E-4</v>
      </c>
    </row>
    <row r="1787" spans="1:8">
      <c r="A1787" s="3" t="s">
        <v>7349</v>
      </c>
      <c r="B1787" s="1">
        <f t="shared" si="135"/>
        <v>6</v>
      </c>
      <c r="C1787" s="1">
        <f t="shared" si="136"/>
        <v>82409</v>
      </c>
      <c r="D1787" s="1">
        <f t="shared" si="137"/>
        <v>2266288</v>
      </c>
      <c r="F1787" s="1">
        <f t="shared" si="138"/>
        <v>2265790.8885573098</v>
      </c>
      <c r="H1787" s="5">
        <f t="shared" si="139"/>
        <v>2.1935051621428941E-4</v>
      </c>
    </row>
    <row r="1788" spans="1:8">
      <c r="A1788" s="3" t="s">
        <v>7350</v>
      </c>
      <c r="B1788" s="1">
        <f t="shared" si="135"/>
        <v>6</v>
      </c>
      <c r="C1788" s="1">
        <f t="shared" si="136"/>
        <v>82389</v>
      </c>
      <c r="D1788" s="1">
        <f t="shared" si="137"/>
        <v>2268235</v>
      </c>
      <c r="F1788" s="1">
        <f t="shared" si="138"/>
        <v>2267733.7330221571</v>
      </c>
      <c r="H1788" s="5">
        <f t="shared" si="139"/>
        <v>2.209942875596652E-4</v>
      </c>
    </row>
    <row r="1789" spans="1:8">
      <c r="A1789" s="3" t="s">
        <v>7351</v>
      </c>
      <c r="B1789" s="1">
        <f t="shared" si="135"/>
        <v>6</v>
      </c>
      <c r="C1789" s="1">
        <f t="shared" si="136"/>
        <v>82369</v>
      </c>
      <c r="D1789" s="1">
        <f t="shared" si="137"/>
        <v>2270194</v>
      </c>
      <c r="F1789" s="1">
        <f t="shared" si="138"/>
        <v>2269676.9594034269</v>
      </c>
      <c r="H1789" s="5">
        <f t="shared" si="139"/>
        <v>2.2775172367346048E-4</v>
      </c>
    </row>
    <row r="1790" spans="1:8">
      <c r="A1790" s="3" t="s">
        <v>7352</v>
      </c>
      <c r="B1790" s="1">
        <f t="shared" si="135"/>
        <v>6</v>
      </c>
      <c r="C1790" s="1">
        <f t="shared" si="136"/>
        <v>82349</v>
      </c>
      <c r="D1790" s="1">
        <f t="shared" si="137"/>
        <v>2272141</v>
      </c>
      <c r="F1790" s="1">
        <f t="shared" si="138"/>
        <v>2271620.5678689466</v>
      </c>
      <c r="H1790" s="5">
        <f t="shared" si="139"/>
        <v>2.290492232011192E-4</v>
      </c>
    </row>
    <row r="1791" spans="1:8">
      <c r="A1791" s="3" t="s">
        <v>7353</v>
      </c>
      <c r="B1791" s="1">
        <f t="shared" si="135"/>
        <v>6</v>
      </c>
      <c r="C1791" s="1">
        <f t="shared" si="136"/>
        <v>82329</v>
      </c>
      <c r="D1791" s="1">
        <f t="shared" si="137"/>
        <v>2274089</v>
      </c>
      <c r="F1791" s="1">
        <f t="shared" si="138"/>
        <v>2273564.5585866808</v>
      </c>
      <c r="H1791" s="5">
        <f t="shared" si="139"/>
        <v>2.3061604595035813E-4</v>
      </c>
    </row>
    <row r="1792" spans="1:8">
      <c r="A1792" s="3" t="s">
        <v>7354</v>
      </c>
      <c r="B1792" s="1">
        <f t="shared" si="135"/>
        <v>6</v>
      </c>
      <c r="C1792" s="1">
        <f t="shared" si="136"/>
        <v>82309</v>
      </c>
      <c r="D1792" s="1">
        <f t="shared" si="137"/>
        <v>2276036</v>
      </c>
      <c r="F1792" s="1">
        <f t="shared" si="138"/>
        <v>2275508.9317246787</v>
      </c>
      <c r="H1792" s="5">
        <f t="shared" si="139"/>
        <v>2.3157290803892163E-4</v>
      </c>
    </row>
    <row r="1793" spans="1:8">
      <c r="A1793" s="3" t="s">
        <v>7355</v>
      </c>
      <c r="B1793" s="1">
        <f t="shared" si="135"/>
        <v>6</v>
      </c>
      <c r="C1793" s="1">
        <f t="shared" si="136"/>
        <v>82289</v>
      </c>
      <c r="D1793" s="1">
        <f t="shared" si="137"/>
        <v>2277994</v>
      </c>
      <c r="F1793" s="1">
        <f t="shared" si="138"/>
        <v>2277453.6874511363</v>
      </c>
      <c r="H1793" s="5">
        <f t="shared" si="139"/>
        <v>2.3718787181340316E-4</v>
      </c>
    </row>
    <row r="1794" spans="1:8">
      <c r="A1794" s="3" t="s">
        <v>7356</v>
      </c>
      <c r="B1794" s="1">
        <f t="shared" si="135"/>
        <v>6</v>
      </c>
      <c r="C1794" s="1">
        <f t="shared" si="136"/>
        <v>82269</v>
      </c>
      <c r="D1794" s="1">
        <f t="shared" si="137"/>
        <v>2279942</v>
      </c>
      <c r="F1794" s="1">
        <f t="shared" si="138"/>
        <v>2279398.8259343333</v>
      </c>
      <c r="H1794" s="5">
        <f t="shared" si="139"/>
        <v>2.382402998263723E-4</v>
      </c>
    </row>
    <row r="1795" spans="1:8">
      <c r="A1795" s="3" t="s">
        <v>7357</v>
      </c>
      <c r="B1795" s="1">
        <f t="shared" si="135"/>
        <v>6</v>
      </c>
      <c r="C1795" s="1">
        <f t="shared" si="136"/>
        <v>82249</v>
      </c>
      <c r="D1795" s="1">
        <f t="shared" si="137"/>
        <v>2281889</v>
      </c>
      <c r="F1795" s="1">
        <f t="shared" si="138"/>
        <v>2281344.3473426932</v>
      </c>
      <c r="H1795" s="5">
        <f t="shared" si="139"/>
        <v>2.3868499182333282E-4</v>
      </c>
    </row>
    <row r="1796" spans="1:8">
      <c r="A1796" s="3" t="s">
        <v>7358</v>
      </c>
      <c r="B1796" s="1">
        <f t="shared" ref="B1796:B1859" si="140">IF(ISERROR(SEARCH(" ",A1796)), 0, SEARCH(" ",A1796))</f>
        <v>6</v>
      </c>
      <c r="C1796" s="1">
        <f t="shared" ref="C1796:C1859" si="141">IF(0=B1796,-1,LEFT(A1796,B1796-1)+0)</f>
        <v>82229</v>
      </c>
      <c r="D1796" s="1">
        <f t="shared" ref="D1796:D1859" si="142">IF(B1796=0,-1,RIGHT(A1796,LEN(A1796)-B1796)+0)</f>
        <v>2283837</v>
      </c>
      <c r="F1796" s="1">
        <f t="shared" ref="F1796:F1859" si="143">IF(C1796&lt;0,443300000,44330*(1-POWER(C1796/$A$1,1/5.255))*1000)</f>
        <v>2283290.2518447312</v>
      </c>
      <c r="H1796" s="5">
        <f t="shared" ref="H1796:H1859" si="144">IF(D1796&gt;0,ABS((F1796-D1796)/D1796),0)</f>
        <v>2.3939893927142809E-4</v>
      </c>
    </row>
    <row r="1797" spans="1:8">
      <c r="A1797" s="3" t="s">
        <v>7359</v>
      </c>
      <c r="B1797" s="1">
        <f t="shared" si="140"/>
        <v>6</v>
      </c>
      <c r="C1797" s="1">
        <f t="shared" si="141"/>
        <v>82209</v>
      </c>
      <c r="D1797" s="1">
        <f t="shared" si="142"/>
        <v>2285784</v>
      </c>
      <c r="F1797" s="1">
        <f t="shared" si="143"/>
        <v>2285236.5396090876</v>
      </c>
      <c r="H1797" s="5">
        <f t="shared" si="144"/>
        <v>2.3950661607237118E-4</v>
      </c>
    </row>
    <row r="1798" spans="1:8">
      <c r="A1798" s="3" t="s">
        <v>7360</v>
      </c>
      <c r="B1798" s="1">
        <f t="shared" si="140"/>
        <v>6</v>
      </c>
      <c r="C1798" s="1">
        <f t="shared" si="141"/>
        <v>82189</v>
      </c>
      <c r="D1798" s="1">
        <f t="shared" si="142"/>
        <v>2287743</v>
      </c>
      <c r="F1798" s="1">
        <f t="shared" si="143"/>
        <v>2287183.2108045244</v>
      </c>
      <c r="H1798" s="5">
        <f t="shared" si="144"/>
        <v>2.4469059482452101E-4</v>
      </c>
    </row>
    <row r="1799" spans="1:8">
      <c r="A1799" s="3" t="s">
        <v>7361</v>
      </c>
      <c r="B1799" s="1">
        <f t="shared" si="140"/>
        <v>6</v>
      </c>
      <c r="C1799" s="1">
        <f t="shared" si="141"/>
        <v>82169</v>
      </c>
      <c r="D1799" s="1">
        <f t="shared" si="142"/>
        <v>2289690</v>
      </c>
      <c r="F1799" s="1">
        <f t="shared" si="143"/>
        <v>2289130.2655999013</v>
      </c>
      <c r="H1799" s="5">
        <f t="shared" si="144"/>
        <v>2.4445859487471131E-4</v>
      </c>
    </row>
    <row r="1800" spans="1:8">
      <c r="A1800" s="3" t="s">
        <v>7362</v>
      </c>
      <c r="B1800" s="1">
        <f t="shared" si="140"/>
        <v>6</v>
      </c>
      <c r="C1800" s="1">
        <f t="shared" si="141"/>
        <v>82149</v>
      </c>
      <c r="D1800" s="1">
        <f t="shared" si="142"/>
        <v>2291638</v>
      </c>
      <c r="F1800" s="1">
        <f t="shared" si="143"/>
        <v>2291077.7041642182</v>
      </c>
      <c r="H1800" s="5">
        <f t="shared" si="144"/>
        <v>2.4449578676119109E-4</v>
      </c>
    </row>
    <row r="1801" spans="1:8">
      <c r="A1801" s="3" t="s">
        <v>7363</v>
      </c>
      <c r="B1801" s="1">
        <f t="shared" si="140"/>
        <v>6</v>
      </c>
      <c r="C1801" s="1">
        <f t="shared" si="141"/>
        <v>82129</v>
      </c>
      <c r="D1801" s="1">
        <f t="shared" si="142"/>
        <v>2293585</v>
      </c>
      <c r="F1801" s="1">
        <f t="shared" si="143"/>
        <v>2293025.5266665667</v>
      </c>
      <c r="H1801" s="5">
        <f t="shared" si="144"/>
        <v>2.4392962695224746E-4</v>
      </c>
    </row>
    <row r="1802" spans="1:8">
      <c r="A1802" s="3" t="s">
        <v>7364</v>
      </c>
      <c r="B1802" s="1">
        <f t="shared" si="140"/>
        <v>6</v>
      </c>
      <c r="C1802" s="1">
        <f t="shared" si="141"/>
        <v>82109</v>
      </c>
      <c r="D1802" s="1">
        <f t="shared" si="142"/>
        <v>2295533</v>
      </c>
      <c r="F1802" s="1">
        <f t="shared" si="143"/>
        <v>2294973.7332761716</v>
      </c>
      <c r="H1802" s="5">
        <f t="shared" si="144"/>
        <v>2.4363262206572079E-4</v>
      </c>
    </row>
    <row r="1803" spans="1:8">
      <c r="A1803" s="3" t="s">
        <v>7365</v>
      </c>
      <c r="B1803" s="1">
        <f t="shared" si="140"/>
        <v>6</v>
      </c>
      <c r="C1803" s="1">
        <f t="shared" si="141"/>
        <v>82089</v>
      </c>
      <c r="D1803" s="1">
        <f t="shared" si="142"/>
        <v>2297491</v>
      </c>
      <c r="F1803" s="1">
        <f t="shared" si="143"/>
        <v>2296922.3241623561</v>
      </c>
      <c r="H1803" s="5">
        <f t="shared" si="144"/>
        <v>2.475203766386507E-4</v>
      </c>
    </row>
    <row r="1804" spans="1:8">
      <c r="A1804" s="3" t="s">
        <v>7366</v>
      </c>
      <c r="B1804" s="1">
        <f t="shared" si="140"/>
        <v>6</v>
      </c>
      <c r="C1804" s="1">
        <f t="shared" si="141"/>
        <v>82069</v>
      </c>
      <c r="D1804" s="1">
        <f t="shared" si="142"/>
        <v>2299438</v>
      </c>
      <c r="F1804" s="1">
        <f t="shared" si="143"/>
        <v>2298871.2994945766</v>
      </c>
      <c r="H1804" s="5">
        <f t="shared" si="144"/>
        <v>2.4645174404500558E-4</v>
      </c>
    </row>
    <row r="1805" spans="1:8">
      <c r="A1805" s="3" t="s">
        <v>7367</v>
      </c>
      <c r="B1805" s="1">
        <f t="shared" si="140"/>
        <v>6</v>
      </c>
      <c r="C1805" s="1">
        <f t="shared" si="141"/>
        <v>82049</v>
      </c>
      <c r="D1805" s="1">
        <f t="shared" si="142"/>
        <v>2301386</v>
      </c>
      <c r="F1805" s="1">
        <f t="shared" si="143"/>
        <v>2300820.6594424034</v>
      </c>
      <c r="H1805" s="5">
        <f t="shared" si="144"/>
        <v>2.456522102753064E-4</v>
      </c>
    </row>
    <row r="1806" spans="1:8">
      <c r="A1806" s="3" t="s">
        <v>7368</v>
      </c>
      <c r="B1806" s="1">
        <f t="shared" si="140"/>
        <v>6</v>
      </c>
      <c r="C1806" s="1">
        <f t="shared" si="141"/>
        <v>82029</v>
      </c>
      <c r="D1806" s="1">
        <f t="shared" si="142"/>
        <v>2303333</v>
      </c>
      <c r="F1806" s="1">
        <f t="shared" si="143"/>
        <v>2302770.4041755032</v>
      </c>
      <c r="H1806" s="5">
        <f t="shared" si="144"/>
        <v>2.4425292586734989E-4</v>
      </c>
    </row>
    <row r="1807" spans="1:8">
      <c r="A1807" s="3" t="s">
        <v>7369</v>
      </c>
      <c r="B1807" s="1">
        <f t="shared" si="140"/>
        <v>6</v>
      </c>
      <c r="C1807" s="1">
        <f t="shared" si="141"/>
        <v>82009</v>
      </c>
      <c r="D1807" s="1">
        <f t="shared" si="142"/>
        <v>2305292</v>
      </c>
      <c r="F1807" s="1">
        <f t="shared" si="143"/>
        <v>2304720.533863687</v>
      </c>
      <c r="H1807" s="5">
        <f t="shared" si="144"/>
        <v>2.4789316768246433E-4</v>
      </c>
    </row>
    <row r="1808" spans="1:8">
      <c r="A1808" s="3" t="s">
        <v>7370</v>
      </c>
      <c r="B1808" s="1">
        <f t="shared" si="140"/>
        <v>6</v>
      </c>
      <c r="C1808" s="1">
        <f t="shared" si="141"/>
        <v>81989</v>
      </c>
      <c r="D1808" s="1">
        <f t="shared" si="142"/>
        <v>2307239</v>
      </c>
      <c r="F1808" s="1">
        <f t="shared" si="143"/>
        <v>2306671.0486768638</v>
      </c>
      <c r="H1808" s="5">
        <f t="shared" si="144"/>
        <v>2.4616059417174451E-4</v>
      </c>
    </row>
    <row r="1809" spans="1:8">
      <c r="A1809" s="3" t="s">
        <v>7371</v>
      </c>
      <c r="B1809" s="1">
        <f t="shared" si="140"/>
        <v>6</v>
      </c>
      <c r="C1809" s="1">
        <f t="shared" si="141"/>
        <v>81969</v>
      </c>
      <c r="D1809" s="1">
        <f t="shared" si="142"/>
        <v>2309187</v>
      </c>
      <c r="F1809" s="1">
        <f t="shared" si="143"/>
        <v>2308621.9487850661</v>
      </c>
      <c r="H1809" s="5">
        <f t="shared" si="144"/>
        <v>2.4469703620099239E-4</v>
      </c>
    </row>
    <row r="1810" spans="1:8">
      <c r="A1810" s="3" t="s">
        <v>7372</v>
      </c>
      <c r="B1810" s="1">
        <f t="shared" si="140"/>
        <v>6</v>
      </c>
      <c r="C1810" s="1">
        <f t="shared" si="141"/>
        <v>81949</v>
      </c>
      <c r="D1810" s="1">
        <f t="shared" si="142"/>
        <v>2311134</v>
      </c>
      <c r="F1810" s="1">
        <f t="shared" si="143"/>
        <v>2310573.2343584336</v>
      </c>
      <c r="H1810" s="5">
        <f t="shared" si="144"/>
        <v>2.426365764885835E-4</v>
      </c>
    </row>
    <row r="1811" spans="1:8">
      <c r="A1811" s="3" t="s">
        <v>7373</v>
      </c>
      <c r="B1811" s="1">
        <f t="shared" si="140"/>
        <v>6</v>
      </c>
      <c r="C1811" s="1">
        <f t="shared" si="141"/>
        <v>81929</v>
      </c>
      <c r="D1811" s="1">
        <f t="shared" si="142"/>
        <v>2313082</v>
      </c>
      <c r="F1811" s="1">
        <f t="shared" si="143"/>
        <v>2312524.9055672404</v>
      </c>
      <c r="H1811" s="5">
        <f t="shared" si="144"/>
        <v>2.4084508580308193E-4</v>
      </c>
    </row>
    <row r="1812" spans="1:8">
      <c r="A1812" s="3" t="s">
        <v>7374</v>
      </c>
      <c r="B1812" s="1">
        <f t="shared" si="140"/>
        <v>6</v>
      </c>
      <c r="C1812" s="1">
        <f t="shared" si="141"/>
        <v>81909</v>
      </c>
      <c r="D1812" s="1">
        <f t="shared" si="142"/>
        <v>2315040</v>
      </c>
      <c r="F1812" s="1">
        <f t="shared" si="143"/>
        <v>2314476.9625818618</v>
      </c>
      <c r="H1812" s="5">
        <f t="shared" si="144"/>
        <v>2.4320850531232109E-4</v>
      </c>
    </row>
    <row r="1813" spans="1:8">
      <c r="A1813" s="3" t="s">
        <v>7375</v>
      </c>
      <c r="B1813" s="1">
        <f t="shared" si="140"/>
        <v>6</v>
      </c>
      <c r="C1813" s="1">
        <f t="shared" si="141"/>
        <v>81889</v>
      </c>
      <c r="D1813" s="1">
        <f t="shared" si="142"/>
        <v>2316987</v>
      </c>
      <c r="F1813" s="1">
        <f t="shared" si="143"/>
        <v>2316429.4055727939</v>
      </c>
      <c r="H1813" s="5">
        <f t="shared" si="144"/>
        <v>2.4065496578361807E-4</v>
      </c>
    </row>
    <row r="1814" spans="1:8">
      <c r="A1814" s="3" t="s">
        <v>7376</v>
      </c>
      <c r="B1814" s="1">
        <f t="shared" si="140"/>
        <v>6</v>
      </c>
      <c r="C1814" s="1">
        <f t="shared" si="141"/>
        <v>81869</v>
      </c>
      <c r="D1814" s="1">
        <f t="shared" si="142"/>
        <v>2318935</v>
      </c>
      <c r="F1814" s="1">
        <f t="shared" si="143"/>
        <v>2318382.2347106533</v>
      </c>
      <c r="H1814" s="5">
        <f t="shared" si="144"/>
        <v>2.3837032488909239E-4</v>
      </c>
    </row>
    <row r="1815" spans="1:8">
      <c r="A1815" s="3" t="s">
        <v>7377</v>
      </c>
      <c r="B1815" s="1">
        <f t="shared" si="140"/>
        <v>6</v>
      </c>
      <c r="C1815" s="1">
        <f t="shared" si="141"/>
        <v>81849</v>
      </c>
      <c r="D1815" s="1">
        <f t="shared" si="142"/>
        <v>2320882</v>
      </c>
      <c r="F1815" s="1">
        <f t="shared" si="143"/>
        <v>2320335.4501661714</v>
      </c>
      <c r="H1815" s="5">
        <f t="shared" si="144"/>
        <v>2.354922972510379E-4</v>
      </c>
    </row>
    <row r="1816" spans="1:8">
      <c r="A1816" s="3" t="s">
        <v>7378</v>
      </c>
      <c r="B1816" s="1">
        <f t="shared" si="140"/>
        <v>6</v>
      </c>
      <c r="C1816" s="1">
        <f t="shared" si="141"/>
        <v>81829</v>
      </c>
      <c r="D1816" s="1">
        <f t="shared" si="142"/>
        <v>2322830</v>
      </c>
      <c r="F1816" s="1">
        <f t="shared" si="143"/>
        <v>2322289.052110198</v>
      </c>
      <c r="H1816" s="5">
        <f t="shared" si="144"/>
        <v>2.3288311663016497E-4</v>
      </c>
    </row>
    <row r="1817" spans="1:8">
      <c r="A1817" s="3" t="s">
        <v>7379</v>
      </c>
      <c r="B1817" s="1">
        <f t="shared" si="140"/>
        <v>6</v>
      </c>
      <c r="C1817" s="1">
        <f t="shared" si="141"/>
        <v>81809</v>
      </c>
      <c r="D1817" s="1">
        <f t="shared" si="142"/>
        <v>2324788</v>
      </c>
      <c r="F1817" s="1">
        <f t="shared" si="143"/>
        <v>2324243.0407136944</v>
      </c>
      <c r="H1817" s="5">
        <f t="shared" si="144"/>
        <v>2.3441246526805358E-4</v>
      </c>
    </row>
    <row r="1818" spans="1:8">
      <c r="A1818" s="3" t="s">
        <v>7380</v>
      </c>
      <c r="B1818" s="1">
        <f t="shared" si="140"/>
        <v>6</v>
      </c>
      <c r="C1818" s="1">
        <f t="shared" si="141"/>
        <v>81789</v>
      </c>
      <c r="D1818" s="1">
        <f t="shared" si="142"/>
        <v>2326736</v>
      </c>
      <c r="F1818" s="1">
        <f t="shared" si="143"/>
        <v>2326197.4161477508</v>
      </c>
      <c r="H1818" s="5">
        <f t="shared" si="144"/>
        <v>2.3147613319654558E-4</v>
      </c>
    </row>
    <row r="1819" spans="1:8">
      <c r="A1819" s="3" t="s">
        <v>7381</v>
      </c>
      <c r="B1819" s="1">
        <f t="shared" si="140"/>
        <v>6</v>
      </c>
      <c r="C1819" s="1">
        <f t="shared" si="141"/>
        <v>81769</v>
      </c>
      <c r="D1819" s="1">
        <f t="shared" si="142"/>
        <v>2328683</v>
      </c>
      <c r="F1819" s="1">
        <f t="shared" si="143"/>
        <v>2328152.1785835666</v>
      </c>
      <c r="H1819" s="5">
        <f t="shared" si="144"/>
        <v>2.2794919550382553E-4</v>
      </c>
    </row>
    <row r="1820" spans="1:8">
      <c r="A1820" s="3" t="s">
        <v>7382</v>
      </c>
      <c r="B1820" s="1">
        <f t="shared" si="140"/>
        <v>6</v>
      </c>
      <c r="C1820" s="1">
        <f t="shared" si="141"/>
        <v>81749</v>
      </c>
      <c r="D1820" s="1">
        <f t="shared" si="142"/>
        <v>2330631</v>
      </c>
      <c r="F1820" s="1">
        <f t="shared" si="143"/>
        <v>2330107.3281924576</v>
      </c>
      <c r="H1820" s="5">
        <f t="shared" si="144"/>
        <v>2.2469099893652976E-4</v>
      </c>
    </row>
    <row r="1821" spans="1:8">
      <c r="A1821" s="3" t="s">
        <v>7383</v>
      </c>
      <c r="B1821" s="1">
        <f t="shared" si="140"/>
        <v>6</v>
      </c>
      <c r="C1821" s="1">
        <f t="shared" si="141"/>
        <v>81729</v>
      </c>
      <c r="D1821" s="1">
        <f t="shared" si="142"/>
        <v>2332578</v>
      </c>
      <c r="F1821" s="1">
        <f t="shared" si="143"/>
        <v>2332062.865145864</v>
      </c>
      <c r="H1821" s="5">
        <f t="shared" si="144"/>
        <v>2.2084357056271423E-4</v>
      </c>
    </row>
    <row r="1822" spans="1:8">
      <c r="A1822" s="3" t="s">
        <v>7384</v>
      </c>
      <c r="B1822" s="1">
        <f t="shared" si="140"/>
        <v>6</v>
      </c>
      <c r="C1822" s="1">
        <f t="shared" si="141"/>
        <v>81709</v>
      </c>
      <c r="D1822" s="1">
        <f t="shared" si="142"/>
        <v>2334536</v>
      </c>
      <c r="F1822" s="1">
        <f t="shared" si="143"/>
        <v>2334018.7896153335</v>
      </c>
      <c r="H1822" s="5">
        <f t="shared" si="144"/>
        <v>2.2154740156778651E-4</v>
      </c>
    </row>
    <row r="1823" spans="1:8">
      <c r="A1823" s="3" t="s">
        <v>7385</v>
      </c>
      <c r="B1823" s="1">
        <f t="shared" si="140"/>
        <v>6</v>
      </c>
      <c r="C1823" s="1">
        <f t="shared" si="141"/>
        <v>81689</v>
      </c>
      <c r="D1823" s="1">
        <f t="shared" si="142"/>
        <v>2336484</v>
      </c>
      <c r="F1823" s="1">
        <f t="shared" si="143"/>
        <v>2335975.1017725468</v>
      </c>
      <c r="H1823" s="5">
        <f t="shared" si="144"/>
        <v>2.1780514116648427E-4</v>
      </c>
    </row>
    <row r="1824" spans="1:8">
      <c r="A1824" s="3" t="s">
        <v>7386</v>
      </c>
      <c r="B1824" s="1">
        <f t="shared" si="140"/>
        <v>6</v>
      </c>
      <c r="C1824" s="1">
        <f t="shared" si="141"/>
        <v>81669</v>
      </c>
      <c r="D1824" s="1">
        <f t="shared" si="142"/>
        <v>2338431</v>
      </c>
      <c r="F1824" s="1">
        <f t="shared" si="143"/>
        <v>2337931.8017892931</v>
      </c>
      <c r="H1824" s="5">
        <f t="shared" si="144"/>
        <v>2.1347570687650579E-4</v>
      </c>
    </row>
    <row r="1825" spans="1:8">
      <c r="A1825" s="3" t="s">
        <v>7387</v>
      </c>
      <c r="B1825" s="1">
        <f t="shared" si="140"/>
        <v>6</v>
      </c>
      <c r="C1825" s="1">
        <f t="shared" si="141"/>
        <v>81649</v>
      </c>
      <c r="D1825" s="1">
        <f t="shared" si="142"/>
        <v>2340379</v>
      </c>
      <c r="F1825" s="1">
        <f t="shared" si="143"/>
        <v>2339888.8898374792</v>
      </c>
      <c r="H1825" s="5">
        <f t="shared" si="144"/>
        <v>2.094148693526908E-4</v>
      </c>
    </row>
    <row r="1826" spans="1:8">
      <c r="A1826" s="3" t="s">
        <v>7388</v>
      </c>
      <c r="B1826" s="1">
        <f t="shared" si="140"/>
        <v>6</v>
      </c>
      <c r="C1826" s="1">
        <f t="shared" si="141"/>
        <v>81629</v>
      </c>
      <c r="D1826" s="1">
        <f t="shared" si="142"/>
        <v>2342337</v>
      </c>
      <c r="F1826" s="1">
        <f t="shared" si="143"/>
        <v>2341846.3660891312</v>
      </c>
      <c r="H1826" s="5">
        <f t="shared" si="144"/>
        <v>2.094634166086189E-4</v>
      </c>
    </row>
    <row r="1827" spans="1:8">
      <c r="A1827" s="3" t="s">
        <v>7389</v>
      </c>
      <c r="B1827" s="1">
        <f t="shared" si="140"/>
        <v>6</v>
      </c>
      <c r="C1827" s="1">
        <f t="shared" si="141"/>
        <v>81609</v>
      </c>
      <c r="D1827" s="1">
        <f t="shared" si="142"/>
        <v>2344285</v>
      </c>
      <c r="F1827" s="1">
        <f t="shared" si="143"/>
        <v>2343804.2307163924</v>
      </c>
      <c r="H1827" s="5">
        <f t="shared" si="144"/>
        <v>2.0508141442171157E-4</v>
      </c>
    </row>
    <row r="1828" spans="1:8">
      <c r="A1828" s="3" t="s">
        <v>7390</v>
      </c>
      <c r="B1828" s="1">
        <f t="shared" si="140"/>
        <v>6</v>
      </c>
      <c r="C1828" s="1">
        <f t="shared" si="141"/>
        <v>81589</v>
      </c>
      <c r="D1828" s="1">
        <f t="shared" si="142"/>
        <v>2346232</v>
      </c>
      <c r="F1828" s="1">
        <f t="shared" si="143"/>
        <v>2345762.4838915337</v>
      </c>
      <c r="H1828" s="5">
        <f t="shared" si="144"/>
        <v>2.0011495387766952E-4</v>
      </c>
    </row>
    <row r="1829" spans="1:8">
      <c r="A1829" s="3" t="s">
        <v>7391</v>
      </c>
      <c r="B1829" s="1">
        <f t="shared" si="140"/>
        <v>6</v>
      </c>
      <c r="C1829" s="1">
        <f t="shared" si="141"/>
        <v>81569</v>
      </c>
      <c r="D1829" s="1">
        <f t="shared" si="142"/>
        <v>2348180</v>
      </c>
      <c r="F1829" s="1">
        <f t="shared" si="143"/>
        <v>2347721.1257869354</v>
      </c>
      <c r="H1829" s="5">
        <f t="shared" si="144"/>
        <v>1.954169667847248E-4</v>
      </c>
    </row>
    <row r="1830" spans="1:8">
      <c r="A1830" s="3" t="s">
        <v>7392</v>
      </c>
      <c r="B1830" s="1">
        <f t="shared" si="140"/>
        <v>6</v>
      </c>
      <c r="C1830" s="1">
        <f t="shared" si="141"/>
        <v>81549</v>
      </c>
      <c r="D1830" s="1">
        <f t="shared" si="142"/>
        <v>2350127</v>
      </c>
      <c r="F1830" s="1">
        <f t="shared" si="143"/>
        <v>2349680.1565750949</v>
      </c>
      <c r="H1830" s="5">
        <f t="shared" si="144"/>
        <v>1.9013586283000517E-4</v>
      </c>
    </row>
    <row r="1831" spans="1:8">
      <c r="A1831" s="3" t="s">
        <v>7393</v>
      </c>
      <c r="B1831" s="1">
        <f t="shared" si="140"/>
        <v>6</v>
      </c>
      <c r="C1831" s="1">
        <f t="shared" si="141"/>
        <v>81529</v>
      </c>
      <c r="D1831" s="1">
        <f t="shared" si="142"/>
        <v>2352085</v>
      </c>
      <c r="F1831" s="1">
        <f t="shared" si="143"/>
        <v>2351639.5764286378</v>
      </c>
      <c r="H1831" s="5">
        <f t="shared" si="144"/>
        <v>1.8937392626633824E-4</v>
      </c>
    </row>
    <row r="1832" spans="1:8">
      <c r="A1832" s="3" t="s">
        <v>7394</v>
      </c>
      <c r="B1832" s="1">
        <f t="shared" si="140"/>
        <v>6</v>
      </c>
      <c r="C1832" s="1">
        <f t="shared" si="141"/>
        <v>81509</v>
      </c>
      <c r="D1832" s="1">
        <f t="shared" si="142"/>
        <v>2354033</v>
      </c>
      <c r="F1832" s="1">
        <f t="shared" si="143"/>
        <v>2353599.3855203036</v>
      </c>
      <c r="H1832" s="5">
        <f t="shared" si="144"/>
        <v>1.8420068015035393E-4</v>
      </c>
    </row>
    <row r="1833" spans="1:8">
      <c r="A1833" s="3" t="s">
        <v>7395</v>
      </c>
      <c r="B1833" s="1">
        <f t="shared" si="140"/>
        <v>6</v>
      </c>
      <c r="C1833" s="1">
        <f t="shared" si="141"/>
        <v>81489</v>
      </c>
      <c r="D1833" s="1">
        <f t="shared" si="142"/>
        <v>2355980</v>
      </c>
      <c r="F1833" s="1">
        <f t="shared" si="143"/>
        <v>2355559.5840229448</v>
      </c>
      <c r="H1833" s="5">
        <f t="shared" si="144"/>
        <v>1.7844632681737827E-4</v>
      </c>
    </row>
    <row r="1834" spans="1:8">
      <c r="A1834" s="3" t="s">
        <v>7396</v>
      </c>
      <c r="B1834" s="1">
        <f t="shared" si="140"/>
        <v>6</v>
      </c>
      <c r="C1834" s="1">
        <f t="shared" si="141"/>
        <v>81469</v>
      </c>
      <c r="D1834" s="1">
        <f t="shared" si="142"/>
        <v>2357928</v>
      </c>
      <c r="F1834" s="1">
        <f t="shared" si="143"/>
        <v>2357520.1721095457</v>
      </c>
      <c r="H1834" s="5">
        <f t="shared" si="144"/>
        <v>1.7296028142264132E-4</v>
      </c>
    </row>
    <row r="1835" spans="1:8">
      <c r="A1835" s="3" t="s">
        <v>7397</v>
      </c>
      <c r="B1835" s="1">
        <f t="shared" si="140"/>
        <v>6</v>
      </c>
      <c r="C1835" s="1">
        <f t="shared" si="141"/>
        <v>81449</v>
      </c>
      <c r="D1835" s="1">
        <f t="shared" si="142"/>
        <v>2359875</v>
      </c>
      <c r="F1835" s="1">
        <f t="shared" si="143"/>
        <v>2359481.1499531991</v>
      </c>
      <c r="H1835" s="5">
        <f t="shared" si="144"/>
        <v>1.6689445279979454E-4</v>
      </c>
    </row>
    <row r="1836" spans="1:8">
      <c r="A1836" s="3" t="s">
        <v>7398</v>
      </c>
      <c r="B1836" s="1">
        <f t="shared" si="140"/>
        <v>6</v>
      </c>
      <c r="C1836" s="1">
        <f t="shared" si="141"/>
        <v>81429</v>
      </c>
      <c r="D1836" s="1">
        <f t="shared" si="142"/>
        <v>2361834</v>
      </c>
      <c r="F1836" s="1">
        <f t="shared" si="143"/>
        <v>2361442.5177271226</v>
      </c>
      <c r="H1836" s="5">
        <f t="shared" si="144"/>
        <v>1.6575350887376415E-4</v>
      </c>
    </row>
    <row r="1837" spans="1:8">
      <c r="A1837" s="3" t="s">
        <v>7399</v>
      </c>
      <c r="B1837" s="1">
        <f t="shared" si="140"/>
        <v>6</v>
      </c>
      <c r="C1837" s="1">
        <f t="shared" si="141"/>
        <v>81409</v>
      </c>
      <c r="D1837" s="1">
        <f t="shared" si="142"/>
        <v>2363781</v>
      </c>
      <c r="F1837" s="1">
        <f t="shared" si="143"/>
        <v>2363404.2756046555</v>
      </c>
      <c r="H1837" s="5">
        <f t="shared" si="144"/>
        <v>1.5937364558920623E-4</v>
      </c>
    </row>
    <row r="1838" spans="1:8">
      <c r="A1838" s="3" t="s">
        <v>7400</v>
      </c>
      <c r="B1838" s="1">
        <f t="shared" si="140"/>
        <v>6</v>
      </c>
      <c r="C1838" s="1">
        <f t="shared" si="141"/>
        <v>81389</v>
      </c>
      <c r="D1838" s="1">
        <f t="shared" si="142"/>
        <v>2365729</v>
      </c>
      <c r="F1838" s="1">
        <f t="shared" si="143"/>
        <v>2365366.42375925</v>
      </c>
      <c r="H1838" s="5">
        <f t="shared" si="144"/>
        <v>1.5326195043896814E-4</v>
      </c>
    </row>
    <row r="1839" spans="1:8">
      <c r="A1839" s="3" t="s">
        <v>7401</v>
      </c>
      <c r="B1839" s="1">
        <f t="shared" si="140"/>
        <v>6</v>
      </c>
      <c r="C1839" s="1">
        <f t="shared" si="141"/>
        <v>81369</v>
      </c>
      <c r="D1839" s="1">
        <f t="shared" si="142"/>
        <v>2367676</v>
      </c>
      <c r="F1839" s="1">
        <f t="shared" si="143"/>
        <v>2367328.9623644808</v>
      </c>
      <c r="H1839" s="5">
        <f t="shared" si="144"/>
        <v>1.4657311030697159E-4</v>
      </c>
    </row>
    <row r="1840" spans="1:8">
      <c r="A1840" s="3" t="s">
        <v>7402</v>
      </c>
      <c r="B1840" s="1">
        <f t="shared" si="140"/>
        <v>6</v>
      </c>
      <c r="C1840" s="1">
        <f t="shared" si="141"/>
        <v>81349</v>
      </c>
      <c r="D1840" s="1">
        <f t="shared" si="142"/>
        <v>2369634</v>
      </c>
      <c r="F1840" s="1">
        <f t="shared" si="143"/>
        <v>2369291.8915940435</v>
      </c>
      <c r="H1840" s="5">
        <f t="shared" si="144"/>
        <v>1.4437183377539857E-4</v>
      </c>
    </row>
    <row r="1841" spans="1:8">
      <c r="A1841" s="3" t="s">
        <v>7403</v>
      </c>
      <c r="B1841" s="1">
        <f t="shared" si="140"/>
        <v>6</v>
      </c>
      <c r="C1841" s="1">
        <f t="shared" si="141"/>
        <v>81329</v>
      </c>
      <c r="D1841" s="1">
        <f t="shared" si="142"/>
        <v>2371582</v>
      </c>
      <c r="F1841" s="1">
        <f t="shared" si="143"/>
        <v>2371255.211621759</v>
      </c>
      <c r="H1841" s="5">
        <f t="shared" si="144"/>
        <v>1.3779341310610652E-4</v>
      </c>
    </row>
    <row r="1842" spans="1:8">
      <c r="A1842" s="3" t="s">
        <v>7404</v>
      </c>
      <c r="B1842" s="1">
        <f t="shared" si="140"/>
        <v>6</v>
      </c>
      <c r="C1842" s="1">
        <f t="shared" si="141"/>
        <v>81309</v>
      </c>
      <c r="D1842" s="1">
        <f t="shared" si="142"/>
        <v>2373529</v>
      </c>
      <c r="F1842" s="1">
        <f t="shared" si="143"/>
        <v>2373218.9226215519</v>
      </c>
      <c r="H1842" s="5">
        <f t="shared" si="144"/>
        <v>1.3063981036174358E-4</v>
      </c>
    </row>
    <row r="1843" spans="1:8">
      <c r="A1843" s="3" t="s">
        <v>7405</v>
      </c>
      <c r="B1843" s="1">
        <f t="shared" si="140"/>
        <v>6</v>
      </c>
      <c r="C1843" s="1">
        <f t="shared" si="141"/>
        <v>81289</v>
      </c>
      <c r="D1843" s="1">
        <f t="shared" si="142"/>
        <v>2375477</v>
      </c>
      <c r="F1843" s="1">
        <f t="shared" si="143"/>
        <v>2375183.0247674906</v>
      </c>
      <c r="H1843" s="5">
        <f t="shared" si="144"/>
        <v>1.2375419021503072E-4</v>
      </c>
    </row>
    <row r="1844" spans="1:8">
      <c r="A1844" s="3" t="s">
        <v>7406</v>
      </c>
      <c r="B1844" s="1">
        <f t="shared" si="140"/>
        <v>6</v>
      </c>
      <c r="C1844" s="1">
        <f t="shared" si="141"/>
        <v>81269</v>
      </c>
      <c r="D1844" s="1">
        <f t="shared" si="142"/>
        <v>2377424</v>
      </c>
      <c r="F1844" s="1">
        <f t="shared" si="143"/>
        <v>2377147.5182337412</v>
      </c>
      <c r="H1844" s="5">
        <f t="shared" si="144"/>
        <v>1.1629468124273671E-4</v>
      </c>
    </row>
    <row r="1845" spans="1:8">
      <c r="A1845" s="3" t="s">
        <v>7407</v>
      </c>
      <c r="B1845" s="1">
        <f t="shared" si="140"/>
        <v>6</v>
      </c>
      <c r="C1845" s="1">
        <f t="shared" si="141"/>
        <v>81249</v>
      </c>
      <c r="D1845" s="1">
        <f t="shared" si="142"/>
        <v>2379383</v>
      </c>
      <c r="F1845" s="1">
        <f t="shared" si="143"/>
        <v>2379112.403194603</v>
      </c>
      <c r="H1845" s="5">
        <f t="shared" si="144"/>
        <v>1.137256193714738E-4</v>
      </c>
    </row>
    <row r="1846" spans="1:8">
      <c r="A1846" s="3" t="s">
        <v>7408</v>
      </c>
      <c r="B1846" s="1">
        <f t="shared" si="140"/>
        <v>6</v>
      </c>
      <c r="C1846" s="1">
        <f t="shared" si="141"/>
        <v>81229</v>
      </c>
      <c r="D1846" s="1">
        <f t="shared" si="142"/>
        <v>2381330</v>
      </c>
      <c r="F1846" s="1">
        <f t="shared" si="143"/>
        <v>2381077.679824498</v>
      </c>
      <c r="H1846" s="5">
        <f t="shared" si="144"/>
        <v>1.0595766882455755E-4</v>
      </c>
    </row>
    <row r="1847" spans="1:8">
      <c r="A1847" s="3" t="s">
        <v>7409</v>
      </c>
      <c r="B1847" s="1">
        <f t="shared" si="140"/>
        <v>6</v>
      </c>
      <c r="C1847" s="1">
        <f t="shared" si="141"/>
        <v>81209</v>
      </c>
      <c r="D1847" s="1">
        <f t="shared" si="142"/>
        <v>2383278</v>
      </c>
      <c r="F1847" s="1">
        <f t="shared" si="143"/>
        <v>2383043.3482979564</v>
      </c>
      <c r="H1847" s="5">
        <f t="shared" si="144"/>
        <v>9.8457545466202598E-5</v>
      </c>
    </row>
    <row r="1848" spans="1:8">
      <c r="A1848" s="3" t="s">
        <v>7410</v>
      </c>
      <c r="B1848" s="1">
        <f t="shared" si="140"/>
        <v>6</v>
      </c>
      <c r="C1848" s="1">
        <f t="shared" si="141"/>
        <v>81189</v>
      </c>
      <c r="D1848" s="1">
        <f t="shared" si="142"/>
        <v>2385225</v>
      </c>
      <c r="F1848" s="1">
        <f t="shared" si="143"/>
        <v>2385009.4087896417</v>
      </c>
      <c r="H1848" s="5">
        <f t="shared" si="144"/>
        <v>9.0386110475242586E-5</v>
      </c>
    </row>
    <row r="1849" spans="1:8">
      <c r="A1849" s="3" t="s">
        <v>7411</v>
      </c>
      <c r="B1849" s="1">
        <f t="shared" si="140"/>
        <v>6</v>
      </c>
      <c r="C1849" s="1">
        <f t="shared" si="141"/>
        <v>81169</v>
      </c>
      <c r="D1849" s="1">
        <f t="shared" si="142"/>
        <v>2387173</v>
      </c>
      <c r="F1849" s="1">
        <f t="shared" si="143"/>
        <v>2386975.861474331</v>
      </c>
      <c r="H1849" s="5">
        <f t="shared" si="144"/>
        <v>8.2582420992947442E-5</v>
      </c>
    </row>
    <row r="1850" spans="1:8">
      <c r="A1850" s="3" t="s">
        <v>7412</v>
      </c>
      <c r="B1850" s="1">
        <f t="shared" si="140"/>
        <v>6</v>
      </c>
      <c r="C1850" s="1">
        <f t="shared" si="141"/>
        <v>81149</v>
      </c>
      <c r="D1850" s="1">
        <f t="shared" si="142"/>
        <v>2389131</v>
      </c>
      <c r="F1850" s="1">
        <f t="shared" si="143"/>
        <v>2388942.7065269276</v>
      </c>
      <c r="H1850" s="5">
        <f t="shared" si="144"/>
        <v>7.8812536052794943E-5</v>
      </c>
    </row>
    <row r="1851" spans="1:8">
      <c r="A1851" s="3" t="s">
        <v>7413</v>
      </c>
      <c r="B1851" s="1">
        <f t="shared" si="140"/>
        <v>6</v>
      </c>
      <c r="C1851" s="1">
        <f t="shared" si="141"/>
        <v>81129</v>
      </c>
      <c r="D1851" s="1">
        <f t="shared" si="142"/>
        <v>2391078</v>
      </c>
      <c r="F1851" s="1">
        <f t="shared" si="143"/>
        <v>2390909.9441224453</v>
      </c>
      <c r="H1851" s="5">
        <f t="shared" si="144"/>
        <v>7.0284565185533906E-5</v>
      </c>
    </row>
    <row r="1852" spans="1:8">
      <c r="A1852" s="3" t="s">
        <v>7414</v>
      </c>
      <c r="B1852" s="1">
        <f t="shared" si="140"/>
        <v>6</v>
      </c>
      <c r="C1852" s="1">
        <f t="shared" si="141"/>
        <v>81109</v>
      </c>
      <c r="D1852" s="1">
        <f t="shared" si="142"/>
        <v>2393026</v>
      </c>
      <c r="F1852" s="1">
        <f t="shared" si="143"/>
        <v>2392877.5744360341</v>
      </c>
      <c r="H1852" s="5">
        <f t="shared" si="144"/>
        <v>6.2024217023101327E-5</v>
      </c>
    </row>
    <row r="1853" spans="1:8">
      <c r="A1853" s="3" t="s">
        <v>7415</v>
      </c>
      <c r="B1853" s="1">
        <f t="shared" si="140"/>
        <v>6</v>
      </c>
      <c r="C1853" s="1">
        <f t="shared" si="141"/>
        <v>81089</v>
      </c>
      <c r="D1853" s="1">
        <f t="shared" si="142"/>
        <v>2394973</v>
      </c>
      <c r="F1853" s="1">
        <f t="shared" si="143"/>
        <v>2394845.5976429582</v>
      </c>
      <c r="H1853" s="5">
        <f t="shared" si="144"/>
        <v>5.3195738341031728E-5</v>
      </c>
    </row>
    <row r="1854" spans="1:8">
      <c r="A1854" s="3" t="s">
        <v>7416</v>
      </c>
      <c r="B1854" s="1">
        <f t="shared" si="140"/>
        <v>6</v>
      </c>
      <c r="C1854" s="1">
        <f t="shared" si="141"/>
        <v>81069</v>
      </c>
      <c r="D1854" s="1">
        <f t="shared" si="142"/>
        <v>2396932</v>
      </c>
      <c r="F1854" s="1">
        <f t="shared" si="143"/>
        <v>2396814.0139185996</v>
      </c>
      <c r="H1854" s="5">
        <f t="shared" si="144"/>
        <v>4.9223791663852176E-5</v>
      </c>
    </row>
    <row r="1855" spans="1:8">
      <c r="A1855" s="3" t="s">
        <v>7417</v>
      </c>
      <c r="B1855" s="1">
        <f t="shared" si="140"/>
        <v>6</v>
      </c>
      <c r="C1855" s="1">
        <f t="shared" si="141"/>
        <v>81049</v>
      </c>
      <c r="D1855" s="1">
        <f t="shared" si="142"/>
        <v>2398879</v>
      </c>
      <c r="F1855" s="1">
        <f t="shared" si="143"/>
        <v>2398782.823438467</v>
      </c>
      <c r="H1855" s="5">
        <f t="shared" si="144"/>
        <v>4.0092293747624527E-5</v>
      </c>
    </row>
    <row r="1856" spans="1:8">
      <c r="A1856" s="3" t="s">
        <v>7418</v>
      </c>
      <c r="B1856" s="1">
        <f t="shared" si="140"/>
        <v>6</v>
      </c>
      <c r="C1856" s="1">
        <f t="shared" si="141"/>
        <v>81029</v>
      </c>
      <c r="D1856" s="1">
        <f t="shared" si="142"/>
        <v>2400827</v>
      </c>
      <c r="F1856" s="1">
        <f t="shared" si="143"/>
        <v>2400752.0263781892</v>
      </c>
      <c r="H1856" s="5">
        <f t="shared" si="144"/>
        <v>3.1228248353915727E-5</v>
      </c>
    </row>
    <row r="1857" spans="1:8">
      <c r="A1857" s="3" t="s">
        <v>7419</v>
      </c>
      <c r="B1857" s="1">
        <f t="shared" si="140"/>
        <v>6</v>
      </c>
      <c r="C1857" s="1">
        <f t="shared" si="141"/>
        <v>81009</v>
      </c>
      <c r="D1857" s="1">
        <f t="shared" si="142"/>
        <v>2402774</v>
      </c>
      <c r="F1857" s="1">
        <f t="shared" si="143"/>
        <v>2402721.6229135175</v>
      </c>
      <c r="H1857" s="5">
        <f t="shared" si="144"/>
        <v>2.1798590496849243E-5</v>
      </c>
    </row>
    <row r="1858" spans="1:8">
      <c r="A1858" s="3" t="s">
        <v>7420</v>
      </c>
      <c r="B1858" s="1">
        <f t="shared" si="140"/>
        <v>6</v>
      </c>
      <c r="C1858" s="1">
        <f t="shared" si="141"/>
        <v>80989</v>
      </c>
      <c r="D1858" s="1">
        <f t="shared" si="142"/>
        <v>2404722</v>
      </c>
      <c r="F1858" s="1">
        <f t="shared" si="143"/>
        <v>2404691.6132203257</v>
      </c>
      <c r="H1858" s="5">
        <f t="shared" si="144"/>
        <v>1.2636296284696885E-5</v>
      </c>
    </row>
    <row r="1859" spans="1:8">
      <c r="A1859" s="3" t="s">
        <v>7421</v>
      </c>
      <c r="B1859" s="1">
        <f t="shared" si="140"/>
        <v>6</v>
      </c>
      <c r="C1859" s="1">
        <f t="shared" si="141"/>
        <v>80969</v>
      </c>
      <c r="D1859" s="1">
        <f t="shared" si="142"/>
        <v>2406680</v>
      </c>
      <c r="F1859" s="1">
        <f t="shared" si="143"/>
        <v>2406661.9974746048</v>
      </c>
      <c r="H1859" s="5">
        <f t="shared" si="144"/>
        <v>7.4802322682068596E-6</v>
      </c>
    </row>
    <row r="1860" spans="1:8">
      <c r="A1860" s="3" t="s">
        <v>7422</v>
      </c>
      <c r="B1860" s="1">
        <f t="shared" ref="B1860:B1923" si="145">IF(ISERROR(SEARCH(" ",A1860)), 0, SEARCH(" ",A1860))</f>
        <v>6</v>
      </c>
      <c r="C1860" s="1">
        <f t="shared" ref="C1860:C1923" si="146">IF(0=B1860,-1,LEFT(A1860,B1860-1)+0)</f>
        <v>80949</v>
      </c>
      <c r="D1860" s="1">
        <f t="shared" ref="D1860:D1923" si="147">IF(B1860=0,-1,RIGHT(A1860,LEN(A1860)-B1860)+0)</f>
        <v>2408653</v>
      </c>
      <c r="F1860" s="1">
        <f t="shared" ref="F1860:F1923" si="148">IF(C1860&lt;0,443300000,44330*(1-POWER(C1860/$A$1,1/5.255))*1000)</f>
        <v>2408632.7758524721</v>
      </c>
      <c r="H1860" s="5">
        <f t="shared" ref="H1860:H1923" si="149">IF(D1860&gt;0,ABS((F1860-D1860)/D1860),0)</f>
        <v>8.3964554163444443E-6</v>
      </c>
    </row>
    <row r="1861" spans="1:8">
      <c r="A1861" s="3" t="s">
        <v>7423</v>
      </c>
      <c r="B1861" s="1">
        <f t="shared" si="145"/>
        <v>6</v>
      </c>
      <c r="C1861" s="1">
        <f t="shared" si="146"/>
        <v>80929</v>
      </c>
      <c r="D1861" s="1">
        <f t="shared" si="147"/>
        <v>2410643</v>
      </c>
      <c r="F1861" s="1">
        <f t="shared" si="148"/>
        <v>2410603.9485301692</v>
      </c>
      <c r="H1861" s="5">
        <f t="shared" si="149"/>
        <v>1.6199607254494392E-5</v>
      </c>
    </row>
    <row r="1862" spans="1:8">
      <c r="A1862" s="3" t="s">
        <v>7424</v>
      </c>
      <c r="B1862" s="1">
        <f t="shared" si="145"/>
        <v>6</v>
      </c>
      <c r="C1862" s="1">
        <f t="shared" si="146"/>
        <v>80909</v>
      </c>
      <c r="D1862" s="1">
        <f t="shared" si="147"/>
        <v>2412633</v>
      </c>
      <c r="F1862" s="1">
        <f t="shared" si="148"/>
        <v>2412575.5156840584</v>
      </c>
      <c r="H1862" s="5">
        <f t="shared" si="149"/>
        <v>2.3826382189738728E-5</v>
      </c>
    </row>
    <row r="1863" spans="1:8">
      <c r="A1863" s="3" t="s">
        <v>7425</v>
      </c>
      <c r="B1863" s="1">
        <f t="shared" si="145"/>
        <v>6</v>
      </c>
      <c r="C1863" s="1">
        <f t="shared" si="146"/>
        <v>80889</v>
      </c>
      <c r="D1863" s="1">
        <f t="shared" si="147"/>
        <v>2414624</v>
      </c>
      <c r="F1863" s="1">
        <f t="shared" si="148"/>
        <v>2414547.4774906184</v>
      </c>
      <c r="H1863" s="5">
        <f t="shared" si="149"/>
        <v>3.1691273416333436E-5</v>
      </c>
    </row>
    <row r="1864" spans="1:8">
      <c r="A1864" s="3" t="s">
        <v>7426</v>
      </c>
      <c r="B1864" s="1">
        <f t="shared" si="145"/>
        <v>6</v>
      </c>
      <c r="C1864" s="1">
        <f t="shared" si="146"/>
        <v>80869</v>
      </c>
      <c r="D1864" s="1">
        <f t="shared" si="147"/>
        <v>2416625</v>
      </c>
      <c r="F1864" s="1">
        <f t="shared" si="148"/>
        <v>2416519.8341264618</v>
      </c>
      <c r="H1864" s="5">
        <f t="shared" si="149"/>
        <v>4.3517663492779005E-5</v>
      </c>
    </row>
    <row r="1865" spans="1:8">
      <c r="A1865" s="3" t="s">
        <v>7427</v>
      </c>
      <c r="B1865" s="1">
        <f t="shared" si="145"/>
        <v>6</v>
      </c>
      <c r="C1865" s="1">
        <f t="shared" si="146"/>
        <v>80849</v>
      </c>
      <c r="D1865" s="1">
        <f t="shared" si="147"/>
        <v>2418615</v>
      </c>
      <c r="F1865" s="1">
        <f t="shared" si="148"/>
        <v>2418492.5857683131</v>
      </c>
      <c r="H1865" s="5">
        <f t="shared" si="149"/>
        <v>5.0613359996052646E-5</v>
      </c>
    </row>
    <row r="1866" spans="1:8">
      <c r="A1866" s="3" t="s">
        <v>7428</v>
      </c>
      <c r="B1866" s="1">
        <f t="shared" si="145"/>
        <v>6</v>
      </c>
      <c r="C1866" s="1">
        <f t="shared" si="146"/>
        <v>80829</v>
      </c>
      <c r="D1866" s="1">
        <f t="shared" si="147"/>
        <v>2420606</v>
      </c>
      <c r="F1866" s="1">
        <f t="shared" si="148"/>
        <v>2420465.7325930274</v>
      </c>
      <c r="H1866" s="5">
        <f t="shared" si="149"/>
        <v>5.7947227666373973E-5</v>
      </c>
    </row>
    <row r="1867" spans="1:8">
      <c r="A1867" s="3" t="s">
        <v>7429</v>
      </c>
      <c r="B1867" s="1">
        <f t="shared" si="145"/>
        <v>6</v>
      </c>
      <c r="C1867" s="1">
        <f t="shared" si="146"/>
        <v>80809</v>
      </c>
      <c r="D1867" s="1">
        <f t="shared" si="147"/>
        <v>2422596</v>
      </c>
      <c r="F1867" s="1">
        <f t="shared" si="148"/>
        <v>2422439.2747775805</v>
      </c>
      <c r="H1867" s="5">
        <f t="shared" si="149"/>
        <v>6.4693090560490366E-5</v>
      </c>
    </row>
    <row r="1868" spans="1:8">
      <c r="A1868" s="3" t="s">
        <v>7430</v>
      </c>
      <c r="B1868" s="1">
        <f t="shared" si="145"/>
        <v>6</v>
      </c>
      <c r="C1868" s="1">
        <f t="shared" si="146"/>
        <v>80789</v>
      </c>
      <c r="D1868" s="1">
        <f t="shared" si="147"/>
        <v>2424587</v>
      </c>
      <c r="F1868" s="1">
        <f t="shared" si="148"/>
        <v>2424413.2124990672</v>
      </c>
      <c r="H1868" s="5">
        <f t="shared" si="149"/>
        <v>7.1677156123006801E-5</v>
      </c>
    </row>
    <row r="1869" spans="1:8">
      <c r="A1869" s="3" t="s">
        <v>7431</v>
      </c>
      <c r="B1869" s="1">
        <f t="shared" si="145"/>
        <v>6</v>
      </c>
      <c r="C1869" s="1">
        <f t="shared" si="146"/>
        <v>80769</v>
      </c>
      <c r="D1869" s="1">
        <f t="shared" si="147"/>
        <v>2426588</v>
      </c>
      <c r="F1869" s="1">
        <f t="shared" si="148"/>
        <v>2426387.5459347134</v>
      </c>
      <c r="H1869" s="5">
        <f t="shared" si="149"/>
        <v>8.2607375164862925E-5</v>
      </c>
    </row>
    <row r="1870" spans="1:8">
      <c r="A1870" s="3" t="s">
        <v>7432</v>
      </c>
      <c r="B1870" s="1">
        <f t="shared" si="145"/>
        <v>6</v>
      </c>
      <c r="C1870" s="1">
        <f t="shared" si="146"/>
        <v>80749</v>
      </c>
      <c r="D1870" s="1">
        <f t="shared" si="147"/>
        <v>2428578</v>
      </c>
      <c r="F1870" s="1">
        <f t="shared" si="148"/>
        <v>2428362.2752618571</v>
      </c>
      <c r="H1870" s="5">
        <f t="shared" si="149"/>
        <v>8.8827592995950218E-5</v>
      </c>
    </row>
    <row r="1871" spans="1:8">
      <c r="A1871" s="3" t="s">
        <v>7433</v>
      </c>
      <c r="B1871" s="1">
        <f t="shared" si="145"/>
        <v>6</v>
      </c>
      <c r="C1871" s="1">
        <f t="shared" si="146"/>
        <v>80729</v>
      </c>
      <c r="D1871" s="1">
        <f t="shared" si="147"/>
        <v>2430569</v>
      </c>
      <c r="F1871" s="1">
        <f t="shared" si="148"/>
        <v>2430337.4006579756</v>
      </c>
      <c r="H1871" s="5">
        <f t="shared" si="149"/>
        <v>9.5286059364872781E-5</v>
      </c>
    </row>
    <row r="1872" spans="1:8">
      <c r="A1872" s="3" t="s">
        <v>7434</v>
      </c>
      <c r="B1872" s="1">
        <f t="shared" si="145"/>
        <v>6</v>
      </c>
      <c r="C1872" s="1">
        <f t="shared" si="146"/>
        <v>80709</v>
      </c>
      <c r="D1872" s="1">
        <f t="shared" si="147"/>
        <v>2432559</v>
      </c>
      <c r="F1872" s="1">
        <f t="shared" si="148"/>
        <v>2432312.9223006512</v>
      </c>
      <c r="H1872" s="5">
        <f t="shared" si="149"/>
        <v>1.0116001270628839E-4</v>
      </c>
    </row>
    <row r="1873" spans="1:8">
      <c r="A1873" s="3" t="s">
        <v>7435</v>
      </c>
      <c r="B1873" s="1">
        <f t="shared" si="145"/>
        <v>6</v>
      </c>
      <c r="C1873" s="1">
        <f t="shared" si="146"/>
        <v>80689</v>
      </c>
      <c r="D1873" s="1">
        <f t="shared" si="147"/>
        <v>2434560</v>
      </c>
      <c r="F1873" s="1">
        <f t="shared" si="148"/>
        <v>2434288.8403676036</v>
      </c>
      <c r="H1873" s="5">
        <f t="shared" si="149"/>
        <v>1.1137931798617352E-4</v>
      </c>
    </row>
    <row r="1874" spans="1:8">
      <c r="A1874" s="3" t="s">
        <v>7436</v>
      </c>
      <c r="B1874" s="1">
        <f t="shared" si="145"/>
        <v>6</v>
      </c>
      <c r="C1874" s="1">
        <f t="shared" si="146"/>
        <v>80669</v>
      </c>
      <c r="D1874" s="1">
        <f t="shared" si="147"/>
        <v>2436551</v>
      </c>
      <c r="F1874" s="1">
        <f t="shared" si="148"/>
        <v>2436265.1550366743</v>
      </c>
      <c r="H1874" s="5">
        <f t="shared" si="149"/>
        <v>1.1731540334089178E-4</v>
      </c>
    </row>
    <row r="1875" spans="1:8">
      <c r="A1875" s="3" t="s">
        <v>7437</v>
      </c>
      <c r="B1875" s="1">
        <f t="shared" si="145"/>
        <v>6</v>
      </c>
      <c r="C1875" s="1">
        <f t="shared" si="146"/>
        <v>80649</v>
      </c>
      <c r="D1875" s="1">
        <f t="shared" si="147"/>
        <v>2438541</v>
      </c>
      <c r="F1875" s="1">
        <f t="shared" si="148"/>
        <v>2438241.8664858206</v>
      </c>
      <c r="H1875" s="5">
        <f t="shared" si="149"/>
        <v>1.2266905259308023E-4</v>
      </c>
    </row>
    <row r="1876" spans="1:8">
      <c r="A1876" s="3" t="s">
        <v>7438</v>
      </c>
      <c r="B1876" s="1">
        <f t="shared" si="145"/>
        <v>6</v>
      </c>
      <c r="C1876" s="1">
        <f t="shared" si="146"/>
        <v>80629</v>
      </c>
      <c r="D1876" s="1">
        <f t="shared" si="147"/>
        <v>2440532</v>
      </c>
      <c r="F1876" s="1">
        <f t="shared" si="148"/>
        <v>2440218.9748931308</v>
      </c>
      <c r="H1876" s="5">
        <f t="shared" si="149"/>
        <v>1.2826101311893157E-4</v>
      </c>
    </row>
    <row r="1877" spans="1:8">
      <c r="A1877" s="3" t="s">
        <v>7439</v>
      </c>
      <c r="B1877" s="1">
        <f t="shared" si="145"/>
        <v>6</v>
      </c>
      <c r="C1877" s="1">
        <f t="shared" si="146"/>
        <v>80609</v>
      </c>
      <c r="D1877" s="1">
        <f t="shared" si="147"/>
        <v>2442522</v>
      </c>
      <c r="F1877" s="1">
        <f t="shared" si="148"/>
        <v>2442196.4804368219</v>
      </c>
      <c r="H1877" s="5">
        <f t="shared" si="149"/>
        <v>1.3327190632390052E-4</v>
      </c>
    </row>
    <row r="1878" spans="1:8">
      <c r="A1878" s="3" t="s">
        <v>7440</v>
      </c>
      <c r="B1878" s="1">
        <f t="shared" si="145"/>
        <v>6</v>
      </c>
      <c r="C1878" s="1">
        <f t="shared" si="146"/>
        <v>80589</v>
      </c>
      <c r="D1878" s="1">
        <f t="shared" si="147"/>
        <v>2444523</v>
      </c>
      <c r="F1878" s="1">
        <f t="shared" si="148"/>
        <v>2444174.3832952278</v>
      </c>
      <c r="H1878" s="5">
        <f t="shared" si="149"/>
        <v>1.4261134166961264E-4</v>
      </c>
    </row>
    <row r="1879" spans="1:8">
      <c r="A1879" s="3" t="s">
        <v>7441</v>
      </c>
      <c r="B1879" s="1">
        <f t="shared" si="145"/>
        <v>6</v>
      </c>
      <c r="C1879" s="1">
        <f t="shared" si="146"/>
        <v>80569</v>
      </c>
      <c r="D1879" s="1">
        <f t="shared" si="147"/>
        <v>2446514</v>
      </c>
      <c r="F1879" s="1">
        <f t="shared" si="148"/>
        <v>2446152.6836468028</v>
      </c>
      <c r="H1879" s="5">
        <f t="shared" si="149"/>
        <v>1.4768619889246886E-4</v>
      </c>
    </row>
    <row r="1880" spans="1:8">
      <c r="A1880" s="3" t="s">
        <v>7442</v>
      </c>
      <c r="B1880" s="1">
        <f t="shared" si="145"/>
        <v>6</v>
      </c>
      <c r="C1880" s="1">
        <f t="shared" si="146"/>
        <v>80549</v>
      </c>
      <c r="D1880" s="1">
        <f t="shared" si="147"/>
        <v>2448504</v>
      </c>
      <c r="F1880" s="1">
        <f t="shared" si="148"/>
        <v>2448131.3816701318</v>
      </c>
      <c r="H1880" s="5">
        <f t="shared" si="149"/>
        <v>1.5218203844804266E-4</v>
      </c>
    </row>
    <row r="1881" spans="1:8">
      <c r="A1881" s="3" t="s">
        <v>7443</v>
      </c>
      <c r="B1881" s="1">
        <f t="shared" si="145"/>
        <v>6</v>
      </c>
      <c r="C1881" s="1">
        <f t="shared" si="146"/>
        <v>80529</v>
      </c>
      <c r="D1881" s="1">
        <f t="shared" si="147"/>
        <v>2450495</v>
      </c>
      <c r="F1881" s="1">
        <f t="shared" si="148"/>
        <v>2450110.4775439291</v>
      </c>
      <c r="H1881" s="5">
        <f t="shared" si="149"/>
        <v>1.5691623776864424E-4</v>
      </c>
    </row>
    <row r="1882" spans="1:8">
      <c r="A1882" s="3" t="s">
        <v>7444</v>
      </c>
      <c r="B1882" s="1">
        <f t="shared" si="145"/>
        <v>6</v>
      </c>
      <c r="C1882" s="1">
        <f t="shared" si="146"/>
        <v>80509</v>
      </c>
      <c r="D1882" s="1">
        <f t="shared" si="147"/>
        <v>2452485</v>
      </c>
      <c r="F1882" s="1">
        <f t="shared" si="148"/>
        <v>2452089.9714470264</v>
      </c>
      <c r="H1882" s="5">
        <f t="shared" si="149"/>
        <v>1.6107277026103847E-4</v>
      </c>
    </row>
    <row r="1883" spans="1:8">
      <c r="A1883" s="3" t="s">
        <v>7445</v>
      </c>
      <c r="B1883" s="1">
        <f t="shared" si="145"/>
        <v>6</v>
      </c>
      <c r="C1883" s="1">
        <f t="shared" si="146"/>
        <v>80489</v>
      </c>
      <c r="D1883" s="1">
        <f t="shared" si="147"/>
        <v>2454486</v>
      </c>
      <c r="F1883" s="1">
        <f t="shared" si="148"/>
        <v>2454069.8635583785</v>
      </c>
      <c r="H1883" s="5">
        <f t="shared" si="149"/>
        <v>1.6954117547277262E-4</v>
      </c>
    </row>
    <row r="1884" spans="1:8">
      <c r="A1884" s="3" t="s">
        <v>7446</v>
      </c>
      <c r="B1884" s="1">
        <f t="shared" si="145"/>
        <v>6</v>
      </c>
      <c r="C1884" s="1">
        <f t="shared" si="146"/>
        <v>80469</v>
      </c>
      <c r="D1884" s="1">
        <f t="shared" si="147"/>
        <v>2456477</v>
      </c>
      <c r="F1884" s="1">
        <f t="shared" si="148"/>
        <v>2456050.1540570692</v>
      </c>
      <c r="H1884" s="5">
        <f t="shared" si="149"/>
        <v>1.737634600001482E-4</v>
      </c>
    </row>
    <row r="1885" spans="1:8">
      <c r="A1885" s="3" t="s">
        <v>7447</v>
      </c>
      <c r="B1885" s="1">
        <f t="shared" si="145"/>
        <v>6</v>
      </c>
      <c r="C1885" s="1">
        <f t="shared" si="146"/>
        <v>80449</v>
      </c>
      <c r="D1885" s="1">
        <f t="shared" si="147"/>
        <v>2458467</v>
      </c>
      <c r="F1885" s="1">
        <f t="shared" si="148"/>
        <v>2458030.8431223128</v>
      </c>
      <c r="H1885" s="5">
        <f t="shared" si="149"/>
        <v>1.7741010055746158E-4</v>
      </c>
    </row>
    <row r="1886" spans="1:8">
      <c r="A1886" s="3" t="s">
        <v>7448</v>
      </c>
      <c r="B1886" s="1">
        <f t="shared" si="145"/>
        <v>6</v>
      </c>
      <c r="C1886" s="1">
        <f t="shared" si="146"/>
        <v>80429</v>
      </c>
      <c r="D1886" s="1">
        <f t="shared" si="147"/>
        <v>2460457</v>
      </c>
      <c r="F1886" s="1">
        <f t="shared" si="148"/>
        <v>2460011.9309334396</v>
      </c>
      <c r="H1886" s="5">
        <f t="shared" si="149"/>
        <v>1.8088878064536853E-4</v>
      </c>
    </row>
    <row r="1887" spans="1:8">
      <c r="A1887" s="3" t="s">
        <v>7449</v>
      </c>
      <c r="B1887" s="1">
        <f t="shared" si="145"/>
        <v>6</v>
      </c>
      <c r="C1887" s="1">
        <f t="shared" si="146"/>
        <v>80409</v>
      </c>
      <c r="D1887" s="1">
        <f t="shared" si="147"/>
        <v>2462459</v>
      </c>
      <c r="F1887" s="1">
        <f t="shared" si="148"/>
        <v>2461993.4176699063</v>
      </c>
      <c r="H1887" s="5">
        <f t="shared" si="149"/>
        <v>1.8907211453823966E-4</v>
      </c>
    </row>
    <row r="1888" spans="1:8">
      <c r="A1888" s="3" t="s">
        <v>7450</v>
      </c>
      <c r="B1888" s="1">
        <f t="shared" si="145"/>
        <v>6</v>
      </c>
      <c r="C1888" s="1">
        <f t="shared" si="146"/>
        <v>80389</v>
      </c>
      <c r="D1888" s="1">
        <f t="shared" si="147"/>
        <v>2464449</v>
      </c>
      <c r="F1888" s="1">
        <f t="shared" si="148"/>
        <v>2463975.3035112978</v>
      </c>
      <c r="H1888" s="5">
        <f t="shared" si="149"/>
        <v>1.9221192595269941E-4</v>
      </c>
    </row>
    <row r="1889" spans="1:8">
      <c r="A1889" s="3" t="s">
        <v>7451</v>
      </c>
      <c r="B1889" s="1">
        <f t="shared" si="145"/>
        <v>6</v>
      </c>
      <c r="C1889" s="1">
        <f t="shared" si="146"/>
        <v>80369</v>
      </c>
      <c r="D1889" s="1">
        <f t="shared" si="147"/>
        <v>2466439</v>
      </c>
      <c r="F1889" s="1">
        <f t="shared" si="148"/>
        <v>2465957.5886373268</v>
      </c>
      <c r="H1889" s="5">
        <f t="shared" si="149"/>
        <v>1.9518478367928661E-4</v>
      </c>
    </row>
    <row r="1890" spans="1:8">
      <c r="A1890" s="3" t="s">
        <v>7452</v>
      </c>
      <c r="B1890" s="1">
        <f t="shared" si="145"/>
        <v>6</v>
      </c>
      <c r="C1890" s="1">
        <f t="shared" si="146"/>
        <v>80349</v>
      </c>
      <c r="D1890" s="1">
        <f t="shared" si="147"/>
        <v>2468430</v>
      </c>
      <c r="F1890" s="1">
        <f t="shared" si="148"/>
        <v>2467940.2732278244</v>
      </c>
      <c r="H1890" s="5">
        <f t="shared" si="149"/>
        <v>1.9839605424323806E-4</v>
      </c>
    </row>
    <row r="1891" spans="1:8">
      <c r="A1891" s="3" t="s">
        <v>7453</v>
      </c>
      <c r="B1891" s="1">
        <f t="shared" si="145"/>
        <v>6</v>
      </c>
      <c r="C1891" s="1">
        <f t="shared" si="146"/>
        <v>80329</v>
      </c>
      <c r="D1891" s="1">
        <f t="shared" si="147"/>
        <v>2470420</v>
      </c>
      <c r="F1891" s="1">
        <f t="shared" si="148"/>
        <v>2469923.3574627545</v>
      </c>
      <c r="H1891" s="5">
        <f t="shared" si="149"/>
        <v>2.0103566893302634E-4</v>
      </c>
    </row>
    <row r="1892" spans="1:8">
      <c r="A1892" s="3" t="s">
        <v>7454</v>
      </c>
      <c r="B1892" s="1">
        <f t="shared" si="145"/>
        <v>6</v>
      </c>
      <c r="C1892" s="1">
        <f t="shared" si="146"/>
        <v>80309</v>
      </c>
      <c r="D1892" s="1">
        <f t="shared" si="147"/>
        <v>2472422</v>
      </c>
      <c r="F1892" s="1">
        <f t="shared" si="148"/>
        <v>2471906.8415222093</v>
      </c>
      <c r="H1892" s="5">
        <f t="shared" si="149"/>
        <v>2.0836187260534557E-4</v>
      </c>
    </row>
    <row r="1893" spans="1:8">
      <c r="A1893" s="3" t="s">
        <v>7455</v>
      </c>
      <c r="B1893" s="1">
        <f t="shared" si="145"/>
        <v>6</v>
      </c>
      <c r="C1893" s="1">
        <f t="shared" si="146"/>
        <v>80289</v>
      </c>
      <c r="D1893" s="1">
        <f t="shared" si="147"/>
        <v>2474412</v>
      </c>
      <c r="F1893" s="1">
        <f t="shared" si="148"/>
        <v>2473890.7255863938</v>
      </c>
      <c r="H1893" s="5">
        <f t="shared" si="149"/>
        <v>2.1066597381767948E-4</v>
      </c>
    </row>
    <row r="1894" spans="1:8">
      <c r="A1894" s="3" t="s">
        <v>7456</v>
      </c>
      <c r="B1894" s="1">
        <f t="shared" si="145"/>
        <v>6</v>
      </c>
      <c r="C1894" s="1">
        <f t="shared" si="146"/>
        <v>80269</v>
      </c>
      <c r="D1894" s="1">
        <f t="shared" si="147"/>
        <v>2476402</v>
      </c>
      <c r="F1894" s="1">
        <f t="shared" si="148"/>
        <v>2475875.0098356497</v>
      </c>
      <c r="H1894" s="5">
        <f t="shared" si="149"/>
        <v>2.1280477254914695E-4</v>
      </c>
    </row>
    <row r="1895" spans="1:8">
      <c r="A1895" s="3" t="s">
        <v>7457</v>
      </c>
      <c r="B1895" s="1">
        <f t="shared" si="145"/>
        <v>6</v>
      </c>
      <c r="C1895" s="1">
        <f t="shared" si="146"/>
        <v>80249</v>
      </c>
      <c r="D1895" s="1">
        <f t="shared" si="147"/>
        <v>2478393</v>
      </c>
      <c r="F1895" s="1">
        <f t="shared" si="148"/>
        <v>2477859.6944504497</v>
      </c>
      <c r="H1895" s="5">
        <f t="shared" si="149"/>
        <v>2.1518199476448484E-4</v>
      </c>
    </row>
    <row r="1896" spans="1:8">
      <c r="A1896" s="3" t="s">
        <v>7458</v>
      </c>
      <c r="B1896" s="1">
        <f t="shared" si="145"/>
        <v>6</v>
      </c>
      <c r="C1896" s="1">
        <f t="shared" si="146"/>
        <v>80229</v>
      </c>
      <c r="D1896" s="1">
        <f t="shared" si="147"/>
        <v>2480383</v>
      </c>
      <c r="F1896" s="1">
        <f t="shared" si="148"/>
        <v>2479844.779611377</v>
      </c>
      <c r="H1896" s="5">
        <f t="shared" si="149"/>
        <v>2.1699083916594915E-4</v>
      </c>
    </row>
    <row r="1897" spans="1:8">
      <c r="A1897" s="3" t="s">
        <v>7459</v>
      </c>
      <c r="B1897" s="1">
        <f t="shared" si="145"/>
        <v>6</v>
      </c>
      <c r="C1897" s="1">
        <f t="shared" si="146"/>
        <v>80209</v>
      </c>
      <c r="D1897" s="1">
        <f t="shared" si="147"/>
        <v>2482384</v>
      </c>
      <c r="F1897" s="1">
        <f t="shared" si="148"/>
        <v>2481830.2654991481</v>
      </c>
      <c r="H1897" s="5">
        <f t="shared" si="149"/>
        <v>2.2306560985405473E-4</v>
      </c>
    </row>
    <row r="1898" spans="1:8">
      <c r="A1898" s="3" t="s">
        <v>7460</v>
      </c>
      <c r="B1898" s="1">
        <f t="shared" si="145"/>
        <v>6</v>
      </c>
      <c r="C1898" s="1">
        <f t="shared" si="146"/>
        <v>80189</v>
      </c>
      <c r="D1898" s="1">
        <f t="shared" si="147"/>
        <v>2484375</v>
      </c>
      <c r="F1898" s="1">
        <f t="shared" si="148"/>
        <v>2483816.1522946185</v>
      </c>
      <c r="H1898" s="5">
        <f t="shared" si="149"/>
        <v>2.2494498832964299E-4</v>
      </c>
    </row>
    <row r="1899" spans="1:8">
      <c r="A1899" s="3" t="s">
        <v>7461</v>
      </c>
      <c r="B1899" s="1">
        <f t="shared" si="145"/>
        <v>6</v>
      </c>
      <c r="C1899" s="1">
        <f t="shared" si="146"/>
        <v>80169</v>
      </c>
      <c r="D1899" s="1">
        <f t="shared" si="147"/>
        <v>2486365</v>
      </c>
      <c r="F1899" s="1">
        <f t="shared" si="148"/>
        <v>2485802.4401787552</v>
      </c>
      <c r="H1899" s="5">
        <f t="shared" si="149"/>
        <v>2.2625793929885389E-4</v>
      </c>
    </row>
    <row r="1900" spans="1:8">
      <c r="A1900" s="3" t="s">
        <v>7462</v>
      </c>
      <c r="B1900" s="1">
        <f t="shared" si="145"/>
        <v>6</v>
      </c>
      <c r="C1900" s="1">
        <f t="shared" si="146"/>
        <v>80149</v>
      </c>
      <c r="D1900" s="1">
        <f t="shared" si="147"/>
        <v>2488356</v>
      </c>
      <c r="F1900" s="1">
        <f t="shared" si="148"/>
        <v>2487789.1293326546</v>
      </c>
      <c r="H1900" s="5">
        <f t="shared" si="149"/>
        <v>2.2780931158779377E-4</v>
      </c>
    </row>
    <row r="1901" spans="1:8">
      <c r="A1901" s="3" t="s">
        <v>7463</v>
      </c>
      <c r="B1901" s="1">
        <f t="shared" si="145"/>
        <v>6</v>
      </c>
      <c r="C1901" s="1">
        <f t="shared" si="146"/>
        <v>80129</v>
      </c>
      <c r="D1901" s="1">
        <f t="shared" si="147"/>
        <v>2490357</v>
      </c>
      <c r="F1901" s="1">
        <f t="shared" si="148"/>
        <v>2489776.2199375508</v>
      </c>
      <c r="H1901" s="5">
        <f t="shared" si="149"/>
        <v>2.3321156864223271E-4</v>
      </c>
    </row>
    <row r="1902" spans="1:8">
      <c r="A1902" s="3" t="s">
        <v>7464</v>
      </c>
      <c r="B1902" s="1">
        <f t="shared" si="145"/>
        <v>6</v>
      </c>
      <c r="C1902" s="1">
        <f t="shared" si="146"/>
        <v>80109</v>
      </c>
      <c r="D1902" s="1">
        <f t="shared" si="147"/>
        <v>2492347</v>
      </c>
      <c r="F1902" s="1">
        <f t="shared" si="148"/>
        <v>2491763.7121747853</v>
      </c>
      <c r="H1902" s="5">
        <f t="shared" si="149"/>
        <v>2.3403154745895197E-4</v>
      </c>
    </row>
    <row r="1903" spans="1:8">
      <c r="A1903" s="3" t="s">
        <v>7465</v>
      </c>
      <c r="B1903" s="1">
        <f t="shared" si="145"/>
        <v>6</v>
      </c>
      <c r="C1903" s="1">
        <f t="shared" si="146"/>
        <v>80089</v>
      </c>
      <c r="D1903" s="1">
        <f t="shared" si="147"/>
        <v>2494338</v>
      </c>
      <c r="F1903" s="1">
        <f t="shared" si="148"/>
        <v>2493751.6062258421</v>
      </c>
      <c r="H1903" s="5">
        <f t="shared" si="149"/>
        <v>2.3508994136233968E-4</v>
      </c>
    </row>
    <row r="1904" spans="1:8">
      <c r="A1904" s="3" t="s">
        <v>7466</v>
      </c>
      <c r="B1904" s="1">
        <f t="shared" si="145"/>
        <v>6</v>
      </c>
      <c r="C1904" s="1">
        <f t="shared" si="146"/>
        <v>80069</v>
      </c>
      <c r="D1904" s="1">
        <f t="shared" si="147"/>
        <v>2496328</v>
      </c>
      <c r="F1904" s="1">
        <f t="shared" si="148"/>
        <v>2495739.9022723353</v>
      </c>
      <c r="H1904" s="5">
        <f t="shared" si="149"/>
        <v>2.3558511848793362E-4</v>
      </c>
    </row>
    <row r="1905" spans="1:8">
      <c r="A1905" s="3" t="s">
        <v>7467</v>
      </c>
      <c r="B1905" s="1">
        <f t="shared" si="145"/>
        <v>6</v>
      </c>
      <c r="C1905" s="1">
        <f t="shared" si="146"/>
        <v>80049</v>
      </c>
      <c r="D1905" s="1">
        <f t="shared" si="147"/>
        <v>2498319</v>
      </c>
      <c r="F1905" s="1">
        <f t="shared" si="148"/>
        <v>2497728.6004959899</v>
      </c>
      <c r="H1905" s="5">
        <f t="shared" si="149"/>
        <v>2.3631870229946612E-4</v>
      </c>
    </row>
    <row r="1906" spans="1:8">
      <c r="A1906" s="3" t="s">
        <v>7468</v>
      </c>
      <c r="B1906" s="1">
        <f t="shared" si="145"/>
        <v>6</v>
      </c>
      <c r="C1906" s="1">
        <f t="shared" si="146"/>
        <v>80029</v>
      </c>
      <c r="D1906" s="1">
        <f t="shared" si="147"/>
        <v>2500320</v>
      </c>
      <c r="F1906" s="1">
        <f t="shared" si="148"/>
        <v>2499717.7010786743</v>
      </c>
      <c r="H1906" s="5">
        <f t="shared" si="149"/>
        <v>2.4088873477223302E-4</v>
      </c>
    </row>
    <row r="1907" spans="1:8">
      <c r="A1907" s="3" t="s">
        <v>7469</v>
      </c>
      <c r="B1907" s="1">
        <f t="shared" si="145"/>
        <v>6</v>
      </c>
      <c r="C1907" s="1">
        <f t="shared" si="146"/>
        <v>80009</v>
      </c>
      <c r="D1907" s="1">
        <f t="shared" si="147"/>
        <v>2502310</v>
      </c>
      <c r="F1907" s="1">
        <f t="shared" si="148"/>
        <v>2501707.204202381</v>
      </c>
      <c r="H1907" s="5">
        <f t="shared" si="149"/>
        <v>2.4089573139180891E-4</v>
      </c>
    </row>
    <row r="1908" spans="1:8">
      <c r="A1908" s="3" t="s">
        <v>7470</v>
      </c>
      <c r="B1908" s="1">
        <f t="shared" si="145"/>
        <v>6</v>
      </c>
      <c r="C1908" s="1">
        <f t="shared" si="146"/>
        <v>79989</v>
      </c>
      <c r="D1908" s="1">
        <f t="shared" si="147"/>
        <v>2504301</v>
      </c>
      <c r="F1908" s="1">
        <f t="shared" si="148"/>
        <v>2503697.1100492189</v>
      </c>
      <c r="H1908" s="5">
        <f t="shared" si="149"/>
        <v>2.411411211276637E-4</v>
      </c>
    </row>
    <row r="1909" spans="1:8">
      <c r="A1909" s="3" t="s">
        <v>7471</v>
      </c>
      <c r="B1909" s="1">
        <f t="shared" si="145"/>
        <v>6</v>
      </c>
      <c r="C1909" s="1">
        <f t="shared" si="146"/>
        <v>79969</v>
      </c>
      <c r="D1909" s="1">
        <f t="shared" si="147"/>
        <v>2506291</v>
      </c>
      <c r="F1909" s="1">
        <f t="shared" si="148"/>
        <v>2505687.4188014455</v>
      </c>
      <c r="H1909" s="5">
        <f t="shared" si="149"/>
        <v>2.4082646370851831E-4</v>
      </c>
    </row>
    <row r="1910" spans="1:8">
      <c r="A1910" s="3" t="s">
        <v>7472</v>
      </c>
      <c r="B1910" s="1">
        <f t="shared" si="145"/>
        <v>6</v>
      </c>
      <c r="C1910" s="1">
        <f t="shared" si="146"/>
        <v>79949</v>
      </c>
      <c r="D1910" s="1">
        <f t="shared" si="147"/>
        <v>2508281</v>
      </c>
      <c r="F1910" s="1">
        <f t="shared" si="148"/>
        <v>2507678.1306414264</v>
      </c>
      <c r="H1910" s="5">
        <f t="shared" si="149"/>
        <v>2.4035160278038011E-4</v>
      </c>
    </row>
    <row r="1911" spans="1:8">
      <c r="A1911" s="3" t="s">
        <v>7473</v>
      </c>
      <c r="B1911" s="1">
        <f t="shared" si="145"/>
        <v>6</v>
      </c>
      <c r="C1911" s="1">
        <f t="shared" si="146"/>
        <v>79929</v>
      </c>
      <c r="D1911" s="1">
        <f t="shared" si="147"/>
        <v>2510283</v>
      </c>
      <c r="F1911" s="1">
        <f t="shared" si="148"/>
        <v>2509669.2457516654</v>
      </c>
      <c r="H1911" s="5">
        <f t="shared" si="149"/>
        <v>2.4449603822937916E-4</v>
      </c>
    </row>
    <row r="1912" spans="1:8">
      <c r="A1912" s="3" t="s">
        <v>7474</v>
      </c>
      <c r="B1912" s="1">
        <f t="shared" si="145"/>
        <v>6</v>
      </c>
      <c r="C1912" s="1">
        <f t="shared" si="146"/>
        <v>79909</v>
      </c>
      <c r="D1912" s="1">
        <f t="shared" si="147"/>
        <v>2512273</v>
      </c>
      <c r="F1912" s="1">
        <f t="shared" si="148"/>
        <v>2511660.7643147991</v>
      </c>
      <c r="H1912" s="5">
        <f t="shared" si="149"/>
        <v>2.4369791228934758E-4</v>
      </c>
    </row>
    <row r="1913" spans="1:8">
      <c r="A1913" s="3" t="s">
        <v>7475</v>
      </c>
      <c r="B1913" s="1">
        <f t="shared" si="145"/>
        <v>6</v>
      </c>
      <c r="C1913" s="1">
        <f t="shared" si="146"/>
        <v>79889</v>
      </c>
      <c r="D1913" s="1">
        <f t="shared" si="147"/>
        <v>2514264</v>
      </c>
      <c r="F1913" s="1">
        <f t="shared" si="148"/>
        <v>2513652.6865135762</v>
      </c>
      <c r="H1913" s="5">
        <f t="shared" si="149"/>
        <v>2.4313814556618124E-4</v>
      </c>
    </row>
    <row r="1914" spans="1:8">
      <c r="A1914" s="3" t="s">
        <v>7476</v>
      </c>
      <c r="B1914" s="1">
        <f t="shared" si="145"/>
        <v>6</v>
      </c>
      <c r="C1914" s="1">
        <f t="shared" si="146"/>
        <v>79869</v>
      </c>
      <c r="D1914" s="1">
        <f t="shared" si="147"/>
        <v>2516254</v>
      </c>
      <c r="F1914" s="1">
        <f t="shared" si="148"/>
        <v>2515645.0125308945</v>
      </c>
      <c r="H1914" s="5">
        <f t="shared" si="149"/>
        <v>2.4202146091194119E-4</v>
      </c>
    </row>
    <row r="1915" spans="1:8">
      <c r="A1915" s="3" t="s">
        <v>7477</v>
      </c>
      <c r="B1915" s="1">
        <f t="shared" si="145"/>
        <v>6</v>
      </c>
      <c r="C1915" s="1">
        <f t="shared" si="146"/>
        <v>79849</v>
      </c>
      <c r="D1915" s="1">
        <f t="shared" si="147"/>
        <v>2518255</v>
      </c>
      <c r="F1915" s="1">
        <f t="shared" si="148"/>
        <v>2517637.742549764</v>
      </c>
      <c r="H1915" s="5">
        <f t="shared" si="149"/>
        <v>2.4511316377253599E-4</v>
      </c>
    </row>
    <row r="1916" spans="1:8">
      <c r="A1916" s="3" t="s">
        <v>7478</v>
      </c>
      <c r="B1916" s="1">
        <f t="shared" si="145"/>
        <v>6</v>
      </c>
      <c r="C1916" s="1">
        <f t="shared" si="146"/>
        <v>79829</v>
      </c>
      <c r="D1916" s="1">
        <f t="shared" si="147"/>
        <v>2520246</v>
      </c>
      <c r="F1916" s="1">
        <f t="shared" si="148"/>
        <v>2519630.8767533335</v>
      </c>
      <c r="H1916" s="5">
        <f t="shared" si="149"/>
        <v>2.4407270031041005E-4</v>
      </c>
    </row>
    <row r="1917" spans="1:8">
      <c r="A1917" s="3" t="s">
        <v>7479</v>
      </c>
      <c r="B1917" s="1">
        <f t="shared" si="145"/>
        <v>6</v>
      </c>
      <c r="C1917" s="1">
        <f t="shared" si="146"/>
        <v>79809</v>
      </c>
      <c r="D1917" s="1">
        <f t="shared" si="147"/>
        <v>2522236</v>
      </c>
      <c r="F1917" s="1">
        <f t="shared" si="148"/>
        <v>2521624.4153248733</v>
      </c>
      <c r="H1917" s="5">
        <f t="shared" si="149"/>
        <v>2.4247718101189146E-4</v>
      </c>
    </row>
    <row r="1918" spans="1:8">
      <c r="A1918" s="3" t="s">
        <v>7480</v>
      </c>
      <c r="B1918" s="1">
        <f t="shared" si="145"/>
        <v>6</v>
      </c>
      <c r="C1918" s="1">
        <f t="shared" si="146"/>
        <v>79789</v>
      </c>
      <c r="D1918" s="1">
        <f t="shared" si="147"/>
        <v>2524226</v>
      </c>
      <c r="F1918" s="1">
        <f t="shared" si="148"/>
        <v>2523618.3584477887</v>
      </c>
      <c r="H1918" s="5">
        <f t="shared" si="149"/>
        <v>2.4072390990792866E-4</v>
      </c>
    </row>
    <row r="1919" spans="1:8">
      <c r="A1919" s="3" t="s">
        <v>7481</v>
      </c>
      <c r="B1919" s="1">
        <f t="shared" si="145"/>
        <v>6</v>
      </c>
      <c r="C1919" s="1">
        <f t="shared" si="146"/>
        <v>79769</v>
      </c>
      <c r="D1919" s="1">
        <f t="shared" si="147"/>
        <v>2526217</v>
      </c>
      <c r="F1919" s="1">
        <f t="shared" si="148"/>
        <v>2525612.7063056156</v>
      </c>
      <c r="H1919" s="5">
        <f t="shared" si="149"/>
        <v>2.3920894142680381E-4</v>
      </c>
    </row>
    <row r="1920" spans="1:8">
      <c r="A1920" s="3" t="s">
        <v>7482</v>
      </c>
      <c r="B1920" s="1">
        <f t="shared" si="145"/>
        <v>6</v>
      </c>
      <c r="C1920" s="1">
        <f t="shared" si="146"/>
        <v>79749</v>
      </c>
      <c r="D1920" s="1">
        <f t="shared" si="147"/>
        <v>2528218</v>
      </c>
      <c r="F1920" s="1">
        <f t="shared" si="148"/>
        <v>2527607.4590820093</v>
      </c>
      <c r="H1920" s="5">
        <f t="shared" si="149"/>
        <v>2.4149061433417895E-4</v>
      </c>
    </row>
    <row r="1921" spans="1:8">
      <c r="A1921" s="3" t="s">
        <v>7483</v>
      </c>
      <c r="B1921" s="1">
        <f t="shared" si="145"/>
        <v>6</v>
      </c>
      <c r="C1921" s="1">
        <f t="shared" si="146"/>
        <v>79729</v>
      </c>
      <c r="D1921" s="1">
        <f t="shared" si="147"/>
        <v>2530208</v>
      </c>
      <c r="F1921" s="1">
        <f t="shared" si="148"/>
        <v>2529602.6169607639</v>
      </c>
      <c r="H1921" s="5">
        <f t="shared" si="149"/>
        <v>2.3926216312495602E-4</v>
      </c>
    </row>
    <row r="1922" spans="1:8">
      <c r="A1922" s="3" t="s">
        <v>7484</v>
      </c>
      <c r="B1922" s="1">
        <f t="shared" si="145"/>
        <v>6</v>
      </c>
      <c r="C1922" s="1">
        <f t="shared" si="146"/>
        <v>79709</v>
      </c>
      <c r="D1922" s="1">
        <f t="shared" si="147"/>
        <v>2532199</v>
      </c>
      <c r="F1922" s="1">
        <f t="shared" si="148"/>
        <v>2531598.180125799</v>
      </c>
      <c r="H1922" s="5">
        <f t="shared" si="149"/>
        <v>2.3727198146787434E-4</v>
      </c>
    </row>
    <row r="1923" spans="1:8">
      <c r="A1923" s="3" t="s">
        <v>7485</v>
      </c>
      <c r="B1923" s="1">
        <f t="shared" si="145"/>
        <v>6</v>
      </c>
      <c r="C1923" s="1">
        <f t="shared" si="146"/>
        <v>79689</v>
      </c>
      <c r="D1923" s="1">
        <f t="shared" si="147"/>
        <v>2534189</v>
      </c>
      <c r="F1923" s="1">
        <f t="shared" si="148"/>
        <v>2533594.1487611639</v>
      </c>
      <c r="H1923" s="5">
        <f t="shared" si="149"/>
        <v>2.3473041625390555E-4</v>
      </c>
    </row>
    <row r="1924" spans="1:8">
      <c r="A1924" s="3" t="s">
        <v>7486</v>
      </c>
      <c r="B1924" s="1">
        <f t="shared" ref="B1924:B1987" si="150">IF(ISERROR(SEARCH(" ",A1924)), 0, SEARCH(" ",A1924))</f>
        <v>6</v>
      </c>
      <c r="C1924" s="1">
        <f t="shared" ref="C1924:C1987" si="151">IF(0=B1924,-1,LEFT(A1924,B1924-1)+0)</f>
        <v>79669</v>
      </c>
      <c r="D1924" s="1">
        <f t="shared" ref="D1924:D1987" si="152">IF(B1924=0,-1,RIGHT(A1924,LEN(A1924)-B1924)+0)</f>
        <v>2536180</v>
      </c>
      <c r="F1924" s="1">
        <f t="shared" ref="F1924:F1987" si="153">IF(C1924&lt;0,443300000,44330*(1-POWER(C1924/$A$1,1/5.255))*1000)</f>
        <v>2535590.5230510402</v>
      </c>
      <c r="H1924" s="5">
        <f t="shared" ref="H1924:H1987" si="154">IF(D1924&gt;0,ABS((F1924-D1924)/D1924),0)</f>
        <v>2.3242709466983924E-4</v>
      </c>
    </row>
    <row r="1925" spans="1:8">
      <c r="A1925" s="3" t="s">
        <v>7487</v>
      </c>
      <c r="B1925" s="1">
        <f t="shared" si="150"/>
        <v>6</v>
      </c>
      <c r="C1925" s="1">
        <f t="shared" si="151"/>
        <v>79649</v>
      </c>
      <c r="D1925" s="1">
        <f t="shared" si="152"/>
        <v>2538181</v>
      </c>
      <c r="F1925" s="1">
        <f t="shared" si="153"/>
        <v>2537587.3031797376</v>
      </c>
      <c r="H1925" s="5">
        <f t="shared" si="154"/>
        <v>2.3390641576087517E-4</v>
      </c>
    </row>
    <row r="1926" spans="1:8">
      <c r="A1926" s="3" t="s">
        <v>7488</v>
      </c>
      <c r="B1926" s="1">
        <f t="shared" si="150"/>
        <v>6</v>
      </c>
      <c r="C1926" s="1">
        <f t="shared" si="151"/>
        <v>79629</v>
      </c>
      <c r="D1926" s="1">
        <f t="shared" si="152"/>
        <v>2540171</v>
      </c>
      <c r="F1926" s="1">
        <f t="shared" si="153"/>
        <v>2539584.4893316994</v>
      </c>
      <c r="H1926" s="5">
        <f t="shared" si="154"/>
        <v>2.3089416747949562E-4</v>
      </c>
    </row>
    <row r="1927" spans="1:8">
      <c r="A1927" s="3" t="s">
        <v>7489</v>
      </c>
      <c r="B1927" s="1">
        <f t="shared" si="150"/>
        <v>6</v>
      </c>
      <c r="C1927" s="1">
        <f t="shared" si="151"/>
        <v>79609</v>
      </c>
      <c r="D1927" s="1">
        <f t="shared" si="152"/>
        <v>2542162</v>
      </c>
      <c r="F1927" s="1">
        <f t="shared" si="153"/>
        <v>2541582.08169149</v>
      </c>
      <c r="H1927" s="5">
        <f t="shared" si="154"/>
        <v>2.2812012315107354E-4</v>
      </c>
    </row>
    <row r="1928" spans="1:8">
      <c r="A1928" s="3" t="s">
        <v>7490</v>
      </c>
      <c r="B1928" s="1">
        <f t="shared" si="150"/>
        <v>6</v>
      </c>
      <c r="C1928" s="1">
        <f t="shared" si="151"/>
        <v>79589</v>
      </c>
      <c r="D1928" s="1">
        <f t="shared" si="152"/>
        <v>2544152</v>
      </c>
      <c r="F1928" s="1">
        <f t="shared" si="153"/>
        <v>2543580.0804438186</v>
      </c>
      <c r="H1928" s="5">
        <f t="shared" si="154"/>
        <v>2.2479771498770993E-4</v>
      </c>
    </row>
    <row r="1929" spans="1:8">
      <c r="A1929" s="3" t="s">
        <v>7491</v>
      </c>
      <c r="B1929" s="1">
        <f t="shared" si="150"/>
        <v>6</v>
      </c>
      <c r="C1929" s="1">
        <f t="shared" si="151"/>
        <v>79569</v>
      </c>
      <c r="D1929" s="1">
        <f t="shared" si="152"/>
        <v>2546143</v>
      </c>
      <c r="F1929" s="1">
        <f t="shared" si="153"/>
        <v>2545578.4857735015</v>
      </c>
      <c r="H1929" s="5">
        <f t="shared" si="154"/>
        <v>2.2171348054628038E-4</v>
      </c>
    </row>
    <row r="1930" spans="1:8">
      <c r="A1930" s="3" t="s">
        <v>7492</v>
      </c>
      <c r="B1930" s="1">
        <f t="shared" si="150"/>
        <v>6</v>
      </c>
      <c r="C1930" s="1">
        <f t="shared" si="151"/>
        <v>79549</v>
      </c>
      <c r="D1930" s="1">
        <f t="shared" si="152"/>
        <v>2548144</v>
      </c>
      <c r="F1930" s="1">
        <f t="shared" si="153"/>
        <v>2547577.2978655179</v>
      </c>
      <c r="H1930" s="5">
        <f t="shared" si="154"/>
        <v>2.2239800202896573E-4</v>
      </c>
    </row>
    <row r="1931" spans="1:8">
      <c r="A1931" s="3" t="s">
        <v>7493</v>
      </c>
      <c r="B1931" s="1">
        <f t="shared" si="150"/>
        <v>6</v>
      </c>
      <c r="C1931" s="1">
        <f t="shared" si="151"/>
        <v>79529</v>
      </c>
      <c r="D1931" s="1">
        <f t="shared" si="152"/>
        <v>2550134</v>
      </c>
      <c r="F1931" s="1">
        <f t="shared" si="153"/>
        <v>2549576.516904945</v>
      </c>
      <c r="H1931" s="5">
        <f t="shared" si="154"/>
        <v>2.1860933388401566E-4</v>
      </c>
    </row>
    <row r="1932" spans="1:8">
      <c r="A1932" s="3" t="s">
        <v>7494</v>
      </c>
      <c r="B1932" s="1">
        <f t="shared" si="150"/>
        <v>6</v>
      </c>
      <c r="C1932" s="1">
        <f t="shared" si="151"/>
        <v>79509</v>
      </c>
      <c r="D1932" s="1">
        <f t="shared" si="152"/>
        <v>2552125</v>
      </c>
      <c r="F1932" s="1">
        <f t="shared" si="153"/>
        <v>2551576.1430770131</v>
      </c>
      <c r="H1932" s="5">
        <f t="shared" si="154"/>
        <v>2.1505879335334955E-4</v>
      </c>
    </row>
    <row r="1933" spans="1:8">
      <c r="A1933" s="3" t="s">
        <v>7495</v>
      </c>
      <c r="B1933" s="1">
        <f t="shared" si="150"/>
        <v>6</v>
      </c>
      <c r="C1933" s="1">
        <f t="shared" si="151"/>
        <v>79489</v>
      </c>
      <c r="D1933" s="1">
        <f t="shared" si="152"/>
        <v>2554115</v>
      </c>
      <c r="F1933" s="1">
        <f t="shared" si="153"/>
        <v>2553576.1765670753</v>
      </c>
      <c r="H1933" s="5">
        <f t="shared" si="154"/>
        <v>2.1096287086708765E-4</v>
      </c>
    </row>
    <row r="1934" spans="1:8">
      <c r="A1934" s="3" t="s">
        <v>7496</v>
      </c>
      <c r="B1934" s="1">
        <f t="shared" si="150"/>
        <v>6</v>
      </c>
      <c r="C1934" s="1">
        <f t="shared" si="151"/>
        <v>79469</v>
      </c>
      <c r="D1934" s="1">
        <f t="shared" si="152"/>
        <v>2556116</v>
      </c>
      <c r="F1934" s="1">
        <f t="shared" si="153"/>
        <v>2555576.6175606125</v>
      </c>
      <c r="H1934" s="5">
        <f t="shared" si="154"/>
        <v>2.1101641685568909E-4</v>
      </c>
    </row>
    <row r="1935" spans="1:8">
      <c r="A1935" s="3" t="s">
        <v>7497</v>
      </c>
      <c r="B1935" s="1">
        <f t="shared" si="150"/>
        <v>6</v>
      </c>
      <c r="C1935" s="1">
        <f t="shared" si="151"/>
        <v>79449</v>
      </c>
      <c r="D1935" s="1">
        <f t="shared" si="152"/>
        <v>2558107</v>
      </c>
      <c r="F1935" s="1">
        <f t="shared" si="153"/>
        <v>2557577.4662432484</v>
      </c>
      <c r="H1935" s="5">
        <f t="shared" si="154"/>
        <v>2.070021921489473E-4</v>
      </c>
    </row>
    <row r="1936" spans="1:8">
      <c r="A1936" s="3" t="s">
        <v>7498</v>
      </c>
      <c r="B1936" s="1">
        <f t="shared" si="150"/>
        <v>6</v>
      </c>
      <c r="C1936" s="1">
        <f t="shared" si="151"/>
        <v>79429</v>
      </c>
      <c r="D1936" s="1">
        <f t="shared" si="152"/>
        <v>2560097</v>
      </c>
      <c r="F1936" s="1">
        <f t="shared" si="153"/>
        <v>2559578.7228007251</v>
      </c>
      <c r="H1936" s="5">
        <f t="shared" si="154"/>
        <v>2.0244436022340571E-4</v>
      </c>
    </row>
    <row r="1937" spans="1:8">
      <c r="A1937" s="3" t="s">
        <v>7499</v>
      </c>
      <c r="B1937" s="1">
        <f t="shared" si="150"/>
        <v>6</v>
      </c>
      <c r="C1937" s="1">
        <f t="shared" si="151"/>
        <v>79409</v>
      </c>
      <c r="D1937" s="1">
        <f t="shared" si="152"/>
        <v>2562088</v>
      </c>
      <c r="F1937" s="1">
        <f t="shared" si="153"/>
        <v>2561580.3874189225</v>
      </c>
      <c r="H1937" s="5">
        <f t="shared" si="154"/>
        <v>1.9812456913169941E-4</v>
      </c>
    </row>
    <row r="1938" spans="1:8">
      <c r="A1938" s="3" t="s">
        <v>7500</v>
      </c>
      <c r="B1938" s="1">
        <f t="shared" si="150"/>
        <v>6</v>
      </c>
      <c r="C1938" s="1">
        <f t="shared" si="151"/>
        <v>79389</v>
      </c>
      <c r="D1938" s="1">
        <f t="shared" si="152"/>
        <v>2564078</v>
      </c>
      <c r="F1938" s="1">
        <f t="shared" si="153"/>
        <v>2563582.4602838526</v>
      </c>
      <c r="H1938" s="5">
        <f t="shared" si="154"/>
        <v>1.9326234075069167E-4</v>
      </c>
    </row>
    <row r="1939" spans="1:8">
      <c r="A1939" s="3" t="s">
        <v>7501</v>
      </c>
      <c r="B1939" s="1">
        <f t="shared" si="150"/>
        <v>6</v>
      </c>
      <c r="C1939" s="1">
        <f t="shared" si="151"/>
        <v>79369</v>
      </c>
      <c r="D1939" s="1">
        <f t="shared" si="152"/>
        <v>2566079</v>
      </c>
      <c r="F1939" s="1">
        <f t="shared" si="153"/>
        <v>2565584.9415816511</v>
      </c>
      <c r="H1939" s="5">
        <f t="shared" si="154"/>
        <v>1.9253437573391047E-4</v>
      </c>
    </row>
    <row r="1940" spans="1:8">
      <c r="A1940" s="3" t="s">
        <v>7502</v>
      </c>
      <c r="B1940" s="1">
        <f t="shared" si="150"/>
        <v>6</v>
      </c>
      <c r="C1940" s="1">
        <f t="shared" si="151"/>
        <v>79349</v>
      </c>
      <c r="D1940" s="1">
        <f t="shared" si="152"/>
        <v>2568070</v>
      </c>
      <c r="F1940" s="1">
        <f t="shared" si="153"/>
        <v>2567587.8314986015</v>
      </c>
      <c r="H1940" s="5">
        <f t="shared" si="154"/>
        <v>1.8775520192149207E-4</v>
      </c>
    </row>
    <row r="1941" spans="1:8">
      <c r="A1941" s="3" t="s">
        <v>7503</v>
      </c>
      <c r="B1941" s="1">
        <f t="shared" si="150"/>
        <v>6</v>
      </c>
      <c r="C1941" s="1">
        <f t="shared" si="151"/>
        <v>79329</v>
      </c>
      <c r="D1941" s="1">
        <f t="shared" si="152"/>
        <v>2570060</v>
      </c>
      <c r="F1941" s="1">
        <f t="shared" si="153"/>
        <v>2569591.1302211005</v>
      </c>
      <c r="H1941" s="5">
        <f t="shared" si="154"/>
        <v>1.8243534349372229E-4</v>
      </c>
    </row>
    <row r="1942" spans="1:8">
      <c r="A1942" s="3" t="s">
        <v>7504</v>
      </c>
      <c r="B1942" s="1">
        <f t="shared" si="150"/>
        <v>6</v>
      </c>
      <c r="C1942" s="1">
        <f t="shared" si="151"/>
        <v>79309</v>
      </c>
      <c r="D1942" s="1">
        <f t="shared" si="152"/>
        <v>2572050</v>
      </c>
      <c r="F1942" s="1">
        <f t="shared" si="153"/>
        <v>2571594.8379356968</v>
      </c>
      <c r="H1942" s="5">
        <f t="shared" si="154"/>
        <v>1.7696470298134885E-4</v>
      </c>
    </row>
    <row r="1943" spans="1:8">
      <c r="A1943" s="3" t="s">
        <v>7505</v>
      </c>
      <c r="B1943" s="1">
        <f t="shared" si="150"/>
        <v>6</v>
      </c>
      <c r="C1943" s="1">
        <f t="shared" si="151"/>
        <v>79289</v>
      </c>
      <c r="D1943" s="1">
        <f t="shared" si="152"/>
        <v>2574041</v>
      </c>
      <c r="F1943" s="1">
        <f t="shared" si="153"/>
        <v>2573598.9548290479</v>
      </c>
      <c r="H1943" s="5">
        <f t="shared" si="154"/>
        <v>1.717319852139497E-4</v>
      </c>
    </row>
    <row r="1944" spans="1:8">
      <c r="A1944" s="3" t="s">
        <v>7506</v>
      </c>
      <c r="B1944" s="1">
        <f t="shared" si="150"/>
        <v>6</v>
      </c>
      <c r="C1944" s="1">
        <f t="shared" si="151"/>
        <v>79269</v>
      </c>
      <c r="D1944" s="1">
        <f t="shared" si="152"/>
        <v>2576042</v>
      </c>
      <c r="F1944" s="1">
        <f t="shared" si="153"/>
        <v>2575603.4810879631</v>
      </c>
      <c r="H1944" s="5">
        <f t="shared" si="154"/>
        <v>1.7022972142414727E-4</v>
      </c>
    </row>
    <row r="1945" spans="1:8">
      <c r="A1945" s="3" t="s">
        <v>7507</v>
      </c>
      <c r="B1945" s="1">
        <f t="shared" si="150"/>
        <v>6</v>
      </c>
      <c r="C1945" s="1">
        <f t="shared" si="151"/>
        <v>79249</v>
      </c>
      <c r="D1945" s="1">
        <f t="shared" si="152"/>
        <v>2578033</v>
      </c>
      <c r="F1945" s="1">
        <f t="shared" si="153"/>
        <v>2577608.4168993761</v>
      </c>
      <c r="H1945" s="5">
        <f t="shared" si="154"/>
        <v>1.646926554562788E-4</v>
      </c>
    </row>
    <row r="1946" spans="1:8">
      <c r="A1946" s="3" t="s">
        <v>7508</v>
      </c>
      <c r="B1946" s="1">
        <f t="shared" si="150"/>
        <v>6</v>
      </c>
      <c r="C1946" s="1">
        <f t="shared" si="151"/>
        <v>79229</v>
      </c>
      <c r="D1946" s="1">
        <f t="shared" si="152"/>
        <v>2580023</v>
      </c>
      <c r="F1946" s="1">
        <f t="shared" si="153"/>
        <v>2579613.7624503574</v>
      </c>
      <c r="H1946" s="5">
        <f t="shared" si="154"/>
        <v>1.5861779125324332E-4</v>
      </c>
    </row>
    <row r="1947" spans="1:8">
      <c r="A1947" s="3" t="s">
        <v>7509</v>
      </c>
      <c r="B1947" s="1">
        <f t="shared" si="150"/>
        <v>6</v>
      </c>
      <c r="C1947" s="1">
        <f t="shared" si="151"/>
        <v>79209</v>
      </c>
      <c r="D1947" s="1">
        <f t="shared" si="152"/>
        <v>2582013</v>
      </c>
      <c r="F1947" s="1">
        <f t="shared" si="153"/>
        <v>2581619.5179281002</v>
      </c>
      <c r="H1947" s="5">
        <f t="shared" si="154"/>
        <v>1.5239352857627321E-4</v>
      </c>
    </row>
    <row r="1948" spans="1:8">
      <c r="A1948" s="3" t="s">
        <v>7510</v>
      </c>
      <c r="B1948" s="1">
        <f t="shared" si="150"/>
        <v>6</v>
      </c>
      <c r="C1948" s="1">
        <f t="shared" si="151"/>
        <v>79189</v>
      </c>
      <c r="D1948" s="1">
        <f t="shared" si="152"/>
        <v>2584015</v>
      </c>
      <c r="F1948" s="1">
        <f t="shared" si="153"/>
        <v>2583625.6835199418</v>
      </c>
      <c r="H1948" s="5">
        <f t="shared" si="154"/>
        <v>1.506633978743333E-4</v>
      </c>
    </row>
    <row r="1949" spans="1:8">
      <c r="A1949" s="3" t="s">
        <v>7511</v>
      </c>
      <c r="B1949" s="1">
        <f t="shared" si="150"/>
        <v>6</v>
      </c>
      <c r="C1949" s="1">
        <f t="shared" si="151"/>
        <v>79169</v>
      </c>
      <c r="D1949" s="1">
        <f t="shared" si="152"/>
        <v>2586005</v>
      </c>
      <c r="F1949" s="1">
        <f t="shared" si="153"/>
        <v>2585632.2594133466</v>
      </c>
      <c r="H1949" s="5">
        <f t="shared" si="154"/>
        <v>1.4413761251557975E-4</v>
      </c>
    </row>
    <row r="1950" spans="1:8">
      <c r="A1950" s="3" t="s">
        <v>7512</v>
      </c>
      <c r="B1950" s="1">
        <f t="shared" si="150"/>
        <v>6</v>
      </c>
      <c r="C1950" s="1">
        <f t="shared" si="151"/>
        <v>79149</v>
      </c>
      <c r="D1950" s="1">
        <f t="shared" si="152"/>
        <v>2587995</v>
      </c>
      <c r="F1950" s="1">
        <f t="shared" si="153"/>
        <v>2587639.2457959112</v>
      </c>
      <c r="H1950" s="5">
        <f t="shared" si="154"/>
        <v>1.3746325015651963E-4</v>
      </c>
    </row>
    <row r="1951" spans="1:8">
      <c r="A1951" s="3" t="s">
        <v>7513</v>
      </c>
      <c r="B1951" s="1">
        <f t="shared" si="150"/>
        <v>6</v>
      </c>
      <c r="C1951" s="1">
        <f t="shared" si="151"/>
        <v>79129</v>
      </c>
      <c r="D1951" s="1">
        <f t="shared" si="152"/>
        <v>2589986</v>
      </c>
      <c r="F1951" s="1">
        <f t="shared" si="153"/>
        <v>2589646.6428553765</v>
      </c>
      <c r="H1951" s="5">
        <f t="shared" si="154"/>
        <v>1.3102663281713847E-4</v>
      </c>
    </row>
    <row r="1952" spans="1:8">
      <c r="A1952" s="3" t="s">
        <v>7514</v>
      </c>
      <c r="B1952" s="1">
        <f t="shared" si="150"/>
        <v>6</v>
      </c>
      <c r="C1952" s="1">
        <f t="shared" si="151"/>
        <v>79109</v>
      </c>
      <c r="D1952" s="1">
        <f t="shared" si="152"/>
        <v>2591976</v>
      </c>
      <c r="F1952" s="1">
        <f t="shared" si="153"/>
        <v>2591654.4507795996</v>
      </c>
      <c r="H1952" s="5">
        <f t="shared" si="154"/>
        <v>1.2405563184242319E-4</v>
      </c>
    </row>
    <row r="1953" spans="1:8">
      <c r="A1953" s="3" t="s">
        <v>7515</v>
      </c>
      <c r="B1953" s="1">
        <f t="shared" si="150"/>
        <v>6</v>
      </c>
      <c r="C1953" s="1">
        <f t="shared" si="151"/>
        <v>79089</v>
      </c>
      <c r="D1953" s="1">
        <f t="shared" si="152"/>
        <v>2593978</v>
      </c>
      <c r="F1953" s="1">
        <f t="shared" si="153"/>
        <v>2593662.6697565829</v>
      </c>
      <c r="H1953" s="5">
        <f t="shared" si="154"/>
        <v>1.2156242011962394E-4</v>
      </c>
    </row>
    <row r="1954" spans="1:8">
      <c r="A1954" s="3" t="s">
        <v>7516</v>
      </c>
      <c r="B1954" s="1">
        <f t="shared" si="150"/>
        <v>6</v>
      </c>
      <c r="C1954" s="1">
        <f t="shared" si="151"/>
        <v>79069</v>
      </c>
      <c r="D1954" s="1">
        <f t="shared" si="152"/>
        <v>2595968</v>
      </c>
      <c r="F1954" s="1">
        <f t="shared" si="153"/>
        <v>2595671.2999744541</v>
      </c>
      <c r="H1954" s="5">
        <f t="shared" si="154"/>
        <v>1.1429263594385556E-4</v>
      </c>
    </row>
    <row r="1955" spans="1:8">
      <c r="A1955" s="3" t="s">
        <v>7517</v>
      </c>
      <c r="B1955" s="1">
        <f t="shared" si="150"/>
        <v>6</v>
      </c>
      <c r="C1955" s="1">
        <f t="shared" si="151"/>
        <v>79049</v>
      </c>
      <c r="D1955" s="1">
        <f t="shared" si="152"/>
        <v>2597958</v>
      </c>
      <c r="F1955" s="1">
        <f t="shared" si="153"/>
        <v>2597680.3416214851</v>
      </c>
      <c r="H1955" s="5">
        <f t="shared" si="154"/>
        <v>1.068756225138847E-4</v>
      </c>
    </row>
    <row r="1956" spans="1:8">
      <c r="A1956" s="3" t="s">
        <v>7518</v>
      </c>
      <c r="B1956" s="1">
        <f t="shared" si="150"/>
        <v>6</v>
      </c>
      <c r="C1956" s="1">
        <f t="shared" si="151"/>
        <v>79029</v>
      </c>
      <c r="D1956" s="1">
        <f t="shared" si="152"/>
        <v>2599949</v>
      </c>
      <c r="F1956" s="1">
        <f t="shared" si="153"/>
        <v>2599689.7948860754</v>
      </c>
      <c r="H1956" s="5">
        <f t="shared" si="154"/>
        <v>9.9696230166274077E-5</v>
      </c>
    </row>
    <row r="1957" spans="1:8">
      <c r="A1957" s="3" t="s">
        <v>7519</v>
      </c>
      <c r="B1957" s="1">
        <f t="shared" si="150"/>
        <v>6</v>
      </c>
      <c r="C1957" s="1">
        <f t="shared" si="151"/>
        <v>79009</v>
      </c>
      <c r="D1957" s="1">
        <f t="shared" si="152"/>
        <v>2601939</v>
      </c>
      <c r="F1957" s="1">
        <f t="shared" si="153"/>
        <v>2601699.6599567584</v>
      </c>
      <c r="H1957" s="5">
        <f t="shared" si="154"/>
        <v>9.1985263006405521E-5</v>
      </c>
    </row>
    <row r="1958" spans="1:8">
      <c r="A1958" s="3" t="s">
        <v>7520</v>
      </c>
      <c r="B1958" s="1">
        <f t="shared" si="150"/>
        <v>6</v>
      </c>
      <c r="C1958" s="1">
        <f t="shared" si="151"/>
        <v>78989</v>
      </c>
      <c r="D1958" s="1">
        <f t="shared" si="152"/>
        <v>2603940</v>
      </c>
      <c r="F1958" s="1">
        <f t="shared" si="153"/>
        <v>2603709.937022198</v>
      </c>
      <c r="H1958" s="5">
        <f t="shared" si="154"/>
        <v>8.8351873623051378E-5</v>
      </c>
    </row>
    <row r="1959" spans="1:8">
      <c r="A1959" s="3" t="s">
        <v>7521</v>
      </c>
      <c r="B1959" s="1">
        <f t="shared" si="150"/>
        <v>6</v>
      </c>
      <c r="C1959" s="1">
        <f t="shared" si="151"/>
        <v>78969</v>
      </c>
      <c r="D1959" s="1">
        <f t="shared" si="152"/>
        <v>2605931</v>
      </c>
      <c r="F1959" s="1">
        <f t="shared" si="153"/>
        <v>2605720.626271198</v>
      </c>
      <c r="H1959" s="5">
        <f t="shared" si="154"/>
        <v>8.0728817763003693E-5</v>
      </c>
    </row>
    <row r="1960" spans="1:8">
      <c r="A1960" s="3" t="s">
        <v>7522</v>
      </c>
      <c r="B1960" s="1">
        <f t="shared" si="150"/>
        <v>6</v>
      </c>
      <c r="C1960" s="1">
        <f t="shared" si="151"/>
        <v>78949</v>
      </c>
      <c r="D1960" s="1">
        <f t="shared" si="152"/>
        <v>2607921</v>
      </c>
      <c r="F1960" s="1">
        <f t="shared" si="153"/>
        <v>2607731.7278926992</v>
      </c>
      <c r="H1960" s="5">
        <f t="shared" si="154"/>
        <v>7.2575859200034906E-5</v>
      </c>
    </row>
    <row r="1961" spans="1:8">
      <c r="A1961" s="3" t="s">
        <v>7523</v>
      </c>
      <c r="B1961" s="1">
        <f t="shared" si="150"/>
        <v>6</v>
      </c>
      <c r="C1961" s="1">
        <f t="shared" si="151"/>
        <v>78929</v>
      </c>
      <c r="D1961" s="1">
        <f t="shared" si="152"/>
        <v>2609912</v>
      </c>
      <c r="F1961" s="1">
        <f t="shared" si="153"/>
        <v>2609743.2420757711</v>
      </c>
      <c r="H1961" s="5">
        <f t="shared" si="154"/>
        <v>6.4660388637205636E-5</v>
      </c>
    </row>
    <row r="1962" spans="1:8">
      <c r="A1962" s="3" t="s">
        <v>7524</v>
      </c>
      <c r="B1962" s="1">
        <f t="shared" si="150"/>
        <v>6</v>
      </c>
      <c r="C1962" s="1">
        <f t="shared" si="151"/>
        <v>78909</v>
      </c>
      <c r="D1962" s="1">
        <f t="shared" si="152"/>
        <v>2611913</v>
      </c>
      <c r="F1962" s="1">
        <f t="shared" si="153"/>
        <v>2611755.1690096194</v>
      </c>
      <c r="H1962" s="5">
        <f t="shared" si="154"/>
        <v>6.0427353583602341E-5</v>
      </c>
    </row>
    <row r="1963" spans="1:8">
      <c r="A1963" s="3" t="s">
        <v>7525</v>
      </c>
      <c r="B1963" s="1">
        <f t="shared" si="150"/>
        <v>6</v>
      </c>
      <c r="C1963" s="1">
        <f t="shared" si="151"/>
        <v>78889</v>
      </c>
      <c r="D1963" s="1">
        <f t="shared" si="152"/>
        <v>2613903</v>
      </c>
      <c r="F1963" s="1">
        <f t="shared" si="153"/>
        <v>2613767.5088835843</v>
      </c>
      <c r="H1963" s="5">
        <f t="shared" si="154"/>
        <v>5.1834791274086779E-5</v>
      </c>
    </row>
    <row r="1964" spans="1:8">
      <c r="A1964" s="3" t="s">
        <v>7526</v>
      </c>
      <c r="B1964" s="1">
        <f t="shared" si="150"/>
        <v>6</v>
      </c>
      <c r="C1964" s="1">
        <f t="shared" si="151"/>
        <v>78869</v>
      </c>
      <c r="D1964" s="1">
        <f t="shared" si="152"/>
        <v>2615894</v>
      </c>
      <c r="F1964" s="1">
        <f t="shared" si="153"/>
        <v>2615780.2618871382</v>
      </c>
      <c r="H1964" s="5">
        <f t="shared" si="154"/>
        <v>4.347963367848859E-5</v>
      </c>
    </row>
    <row r="1965" spans="1:8">
      <c r="A1965" s="3" t="s">
        <v>7527</v>
      </c>
      <c r="B1965" s="1">
        <f t="shared" si="150"/>
        <v>6</v>
      </c>
      <c r="C1965" s="1">
        <f t="shared" si="151"/>
        <v>78849</v>
      </c>
      <c r="D1965" s="1">
        <f t="shared" si="152"/>
        <v>2617884</v>
      </c>
      <c r="F1965" s="1">
        <f t="shared" si="153"/>
        <v>2617793.4282098962</v>
      </c>
      <c r="H1965" s="5">
        <f t="shared" si="154"/>
        <v>3.4597327499538022E-5</v>
      </c>
    </row>
    <row r="1966" spans="1:8">
      <c r="A1966" s="3" t="s">
        <v>7528</v>
      </c>
      <c r="B1966" s="1">
        <f t="shared" si="150"/>
        <v>6</v>
      </c>
      <c r="C1966" s="1">
        <f t="shared" si="151"/>
        <v>78829</v>
      </c>
      <c r="D1966" s="1">
        <f t="shared" si="152"/>
        <v>2619875</v>
      </c>
      <c r="F1966" s="1">
        <f t="shared" si="153"/>
        <v>2619807.0080416021</v>
      </c>
      <c r="H1966" s="5">
        <f t="shared" si="154"/>
        <v>2.5952367344971144E-5</v>
      </c>
    </row>
    <row r="1967" spans="1:8">
      <c r="A1967" s="3" t="s">
        <v>7529</v>
      </c>
      <c r="B1967" s="1">
        <f t="shared" si="150"/>
        <v>6</v>
      </c>
      <c r="C1967" s="1">
        <f t="shared" si="151"/>
        <v>78809</v>
      </c>
      <c r="D1967" s="1">
        <f t="shared" si="152"/>
        <v>2621876</v>
      </c>
      <c r="F1967" s="1">
        <f t="shared" si="153"/>
        <v>2621821.0015721405</v>
      </c>
      <c r="H1967" s="5">
        <f t="shared" si="154"/>
        <v>2.0976746367680049E-5</v>
      </c>
    </row>
    <row r="1968" spans="1:8">
      <c r="A1968" s="3" t="s">
        <v>7530</v>
      </c>
      <c r="B1968" s="1">
        <f t="shared" si="150"/>
        <v>6</v>
      </c>
      <c r="C1968" s="1">
        <f t="shared" si="151"/>
        <v>78789</v>
      </c>
      <c r="D1968" s="1">
        <f t="shared" si="152"/>
        <v>2623866</v>
      </c>
      <c r="F1968" s="1">
        <f t="shared" si="153"/>
        <v>2623835.4089915217</v>
      </c>
      <c r="H1968" s="5">
        <f t="shared" si="154"/>
        <v>1.1658754097316691E-5</v>
      </c>
    </row>
    <row r="1969" spans="1:8">
      <c r="A1969" s="3" t="s">
        <v>7531</v>
      </c>
      <c r="B1969" s="1">
        <f t="shared" si="150"/>
        <v>6</v>
      </c>
      <c r="C1969" s="1">
        <f t="shared" si="151"/>
        <v>78769</v>
      </c>
      <c r="D1969" s="1">
        <f t="shared" si="152"/>
        <v>2625857</v>
      </c>
      <c r="F1969" s="1">
        <f t="shared" si="153"/>
        <v>2625850.2304898961</v>
      </c>
      <c r="H1969" s="5">
        <f t="shared" si="154"/>
        <v>2.578019330015032E-6</v>
      </c>
    </row>
    <row r="1970" spans="1:8">
      <c r="A1970" s="3" t="s">
        <v>7532</v>
      </c>
      <c r="B1970" s="1">
        <f t="shared" si="150"/>
        <v>6</v>
      </c>
      <c r="C1970" s="1">
        <f t="shared" si="151"/>
        <v>78749</v>
      </c>
      <c r="D1970" s="1">
        <f t="shared" si="152"/>
        <v>2627890</v>
      </c>
      <c r="F1970" s="1">
        <f t="shared" si="153"/>
        <v>2627865.4662575591</v>
      </c>
      <c r="H1970" s="5">
        <f t="shared" si="154"/>
        <v>9.3359092050521307E-6</v>
      </c>
    </row>
    <row r="1971" spans="1:8">
      <c r="A1971" s="3" t="s">
        <v>7533</v>
      </c>
      <c r="B1971" s="1">
        <f t="shared" si="150"/>
        <v>6</v>
      </c>
      <c r="C1971" s="1">
        <f t="shared" si="151"/>
        <v>78729</v>
      </c>
      <c r="D1971" s="1">
        <f t="shared" si="152"/>
        <v>2629926</v>
      </c>
      <c r="F1971" s="1">
        <f t="shared" si="153"/>
        <v>2629881.1164849326</v>
      </c>
      <c r="H1971" s="5">
        <f t="shared" si="154"/>
        <v>1.7066455507644911E-5</v>
      </c>
    </row>
    <row r="1972" spans="1:8">
      <c r="A1972" s="3" t="s">
        <v>7534</v>
      </c>
      <c r="B1972" s="1">
        <f t="shared" si="150"/>
        <v>6</v>
      </c>
      <c r="C1972" s="1">
        <f t="shared" si="151"/>
        <v>78709</v>
      </c>
      <c r="D1972" s="1">
        <f t="shared" si="152"/>
        <v>2631973</v>
      </c>
      <c r="F1972" s="1">
        <f t="shared" si="153"/>
        <v>2631897.1813625717</v>
      </c>
      <c r="H1972" s="5">
        <f t="shared" si="154"/>
        <v>2.8806768697224314E-5</v>
      </c>
    </row>
    <row r="1973" spans="1:8">
      <c r="A1973" s="3" t="s">
        <v>7535</v>
      </c>
      <c r="B1973" s="1">
        <f t="shared" si="150"/>
        <v>6</v>
      </c>
      <c r="C1973" s="1">
        <f t="shared" si="151"/>
        <v>78689</v>
      </c>
      <c r="D1973" s="1">
        <f t="shared" si="152"/>
        <v>2634009</v>
      </c>
      <c r="F1973" s="1">
        <f t="shared" si="153"/>
        <v>2633913.6610811702</v>
      </c>
      <c r="H1973" s="5">
        <f t="shared" si="154"/>
        <v>3.619536563079413E-5</v>
      </c>
    </row>
    <row r="1974" spans="1:8">
      <c r="A1974" s="3" t="s">
        <v>7536</v>
      </c>
      <c r="B1974" s="1">
        <f t="shared" si="150"/>
        <v>6</v>
      </c>
      <c r="C1974" s="1">
        <f t="shared" si="151"/>
        <v>78669</v>
      </c>
      <c r="D1974" s="1">
        <f t="shared" si="152"/>
        <v>2636045</v>
      </c>
      <c r="F1974" s="1">
        <f t="shared" si="153"/>
        <v>2635930.5558315678</v>
      </c>
      <c r="H1974" s="5">
        <f t="shared" si="154"/>
        <v>4.3415104230826874E-5</v>
      </c>
    </row>
    <row r="1975" spans="1:8">
      <c r="A1975" s="3" t="s">
        <v>7537</v>
      </c>
      <c r="B1975" s="1">
        <f t="shared" si="150"/>
        <v>6</v>
      </c>
      <c r="C1975" s="1">
        <f t="shared" si="151"/>
        <v>78649</v>
      </c>
      <c r="D1975" s="1">
        <f t="shared" si="152"/>
        <v>2638081</v>
      </c>
      <c r="F1975" s="1">
        <f t="shared" si="153"/>
        <v>2637947.8658047239</v>
      </c>
      <c r="H1975" s="5">
        <f t="shared" si="154"/>
        <v>5.0466303072601027E-5</v>
      </c>
    </row>
    <row r="1976" spans="1:8">
      <c r="A1976" s="3" t="s">
        <v>7538</v>
      </c>
      <c r="B1976" s="1">
        <f t="shared" si="150"/>
        <v>6</v>
      </c>
      <c r="C1976" s="1">
        <f t="shared" si="151"/>
        <v>78629</v>
      </c>
      <c r="D1976" s="1">
        <f t="shared" si="152"/>
        <v>2640118</v>
      </c>
      <c r="F1976" s="1">
        <f t="shared" si="153"/>
        <v>2639965.5911917496</v>
      </c>
      <c r="H1976" s="5">
        <f t="shared" si="154"/>
        <v>5.7728028917815747E-5</v>
      </c>
    </row>
    <row r="1977" spans="1:8">
      <c r="A1977" s="3" t="s">
        <v>7539</v>
      </c>
      <c r="B1977" s="1">
        <f t="shared" si="150"/>
        <v>6</v>
      </c>
      <c r="C1977" s="1">
        <f t="shared" si="151"/>
        <v>78609</v>
      </c>
      <c r="D1977" s="1">
        <f t="shared" si="152"/>
        <v>2642165</v>
      </c>
      <c r="F1977" s="1">
        <f t="shared" si="153"/>
        <v>2641983.7321838792</v>
      </c>
      <c r="H1977" s="5">
        <f t="shared" si="154"/>
        <v>6.8605789616000011E-5</v>
      </c>
    </row>
    <row r="1978" spans="1:8">
      <c r="A1978" s="3" t="s">
        <v>7540</v>
      </c>
      <c r="B1978" s="1">
        <f t="shared" si="150"/>
        <v>6</v>
      </c>
      <c r="C1978" s="1">
        <f t="shared" si="151"/>
        <v>78589</v>
      </c>
      <c r="D1978" s="1">
        <f t="shared" si="152"/>
        <v>2644201</v>
      </c>
      <c r="F1978" s="1">
        <f t="shared" si="153"/>
        <v>2644002.2889724947</v>
      </c>
      <c r="H1978" s="5">
        <f t="shared" si="154"/>
        <v>7.514974372422593E-5</v>
      </c>
    </row>
    <row r="1979" spans="1:8">
      <c r="A1979" s="3" t="s">
        <v>7541</v>
      </c>
      <c r="B1979" s="1">
        <f t="shared" si="150"/>
        <v>6</v>
      </c>
      <c r="C1979" s="1">
        <f t="shared" si="151"/>
        <v>78569</v>
      </c>
      <c r="D1979" s="1">
        <f t="shared" si="152"/>
        <v>2646237</v>
      </c>
      <c r="F1979" s="1">
        <f t="shared" si="153"/>
        <v>2646021.2617491069</v>
      </c>
      <c r="H1979" s="5">
        <f t="shared" si="154"/>
        <v>8.1526428242472237E-5</v>
      </c>
    </row>
    <row r="1980" spans="1:8">
      <c r="A1980" s="3" t="s">
        <v>7542</v>
      </c>
      <c r="B1980" s="1">
        <f t="shared" si="150"/>
        <v>6</v>
      </c>
      <c r="C1980" s="1">
        <f t="shared" si="151"/>
        <v>78549</v>
      </c>
      <c r="D1980" s="1">
        <f t="shared" si="152"/>
        <v>2648273</v>
      </c>
      <c r="F1980" s="1">
        <f t="shared" si="153"/>
        <v>2648040.6507053729</v>
      </c>
      <c r="H1980" s="5">
        <f t="shared" si="154"/>
        <v>8.7736156592271771E-5</v>
      </c>
    </row>
    <row r="1981" spans="1:8">
      <c r="A1981" s="3" t="s">
        <v>7543</v>
      </c>
      <c r="B1981" s="1">
        <f t="shared" si="150"/>
        <v>6</v>
      </c>
      <c r="C1981" s="1">
        <f t="shared" si="151"/>
        <v>78529</v>
      </c>
      <c r="D1981" s="1">
        <f t="shared" si="152"/>
        <v>2650320</v>
      </c>
      <c r="F1981" s="1">
        <f t="shared" si="153"/>
        <v>2650060.4560330785</v>
      </c>
      <c r="H1981" s="5">
        <f t="shared" si="154"/>
        <v>9.7929294168821887E-5</v>
      </c>
    </row>
    <row r="1982" spans="1:8">
      <c r="A1982" s="3" t="s">
        <v>7544</v>
      </c>
      <c r="B1982" s="1">
        <f t="shared" si="150"/>
        <v>6</v>
      </c>
      <c r="C1982" s="1">
        <f t="shared" si="151"/>
        <v>78509</v>
      </c>
      <c r="D1982" s="1">
        <f t="shared" si="152"/>
        <v>2652357</v>
      </c>
      <c r="F1982" s="1">
        <f t="shared" si="153"/>
        <v>2652080.6779241469</v>
      </c>
      <c r="H1982" s="5">
        <f t="shared" si="154"/>
        <v>1.0417982038357742E-4</v>
      </c>
    </row>
    <row r="1983" spans="1:8">
      <c r="A1983" s="3" t="s">
        <v>7545</v>
      </c>
      <c r="B1983" s="1">
        <f t="shared" si="150"/>
        <v>6</v>
      </c>
      <c r="C1983" s="1">
        <f t="shared" si="151"/>
        <v>78489</v>
      </c>
      <c r="D1983" s="1">
        <f t="shared" si="152"/>
        <v>2654393</v>
      </c>
      <c r="F1983" s="1">
        <f t="shared" si="153"/>
        <v>2654101.3165706443</v>
      </c>
      <c r="H1983" s="5">
        <f t="shared" si="154"/>
        <v>1.0988705491452588E-4</v>
      </c>
    </row>
    <row r="1984" spans="1:8">
      <c r="A1984" s="3" t="s">
        <v>7546</v>
      </c>
      <c r="B1984" s="1">
        <f t="shared" si="150"/>
        <v>6</v>
      </c>
      <c r="C1984" s="1">
        <f t="shared" si="151"/>
        <v>78469</v>
      </c>
      <c r="D1984" s="1">
        <f t="shared" si="152"/>
        <v>2656429</v>
      </c>
      <c r="F1984" s="1">
        <f t="shared" si="153"/>
        <v>2656122.37216477</v>
      </c>
      <c r="H1984" s="5">
        <f t="shared" si="154"/>
        <v>1.15428582969833E-4</v>
      </c>
    </row>
    <row r="1985" spans="1:8">
      <c r="A1985" s="3" t="s">
        <v>7547</v>
      </c>
      <c r="B1985" s="1">
        <f t="shared" si="150"/>
        <v>6</v>
      </c>
      <c r="C1985" s="1">
        <f t="shared" si="151"/>
        <v>78449</v>
      </c>
      <c r="D1985" s="1">
        <f t="shared" si="152"/>
        <v>2658465</v>
      </c>
      <c r="F1985" s="1">
        <f t="shared" si="153"/>
        <v>2658143.844898866</v>
      </c>
      <c r="H1985" s="5">
        <f t="shared" si="154"/>
        <v>1.2080471292041691E-4</v>
      </c>
    </row>
    <row r="1986" spans="1:8">
      <c r="A1986" s="3" t="s">
        <v>7548</v>
      </c>
      <c r="B1986" s="1">
        <f t="shared" si="150"/>
        <v>6</v>
      </c>
      <c r="C1986" s="1">
        <f t="shared" si="151"/>
        <v>78429</v>
      </c>
      <c r="D1986" s="1">
        <f t="shared" si="152"/>
        <v>2660512</v>
      </c>
      <c r="F1986" s="1">
        <f t="shared" si="153"/>
        <v>2660165.7349654059</v>
      </c>
      <c r="H1986" s="5">
        <f t="shared" si="154"/>
        <v>1.3014977365037535E-4</v>
      </c>
    </row>
    <row r="1987" spans="1:8">
      <c r="A1987" s="3" t="s">
        <v>7549</v>
      </c>
      <c r="B1987" s="1">
        <f t="shared" si="150"/>
        <v>6</v>
      </c>
      <c r="C1987" s="1">
        <f t="shared" si="151"/>
        <v>78409</v>
      </c>
      <c r="D1987" s="1">
        <f t="shared" si="152"/>
        <v>2662548</v>
      </c>
      <c r="F1987" s="1">
        <f t="shared" si="153"/>
        <v>2662188.0425570034</v>
      </c>
      <c r="H1987" s="5">
        <f t="shared" si="154"/>
        <v>1.3519284647508996E-4</v>
      </c>
    </row>
    <row r="1988" spans="1:8">
      <c r="A1988" s="3" t="s">
        <v>7550</v>
      </c>
      <c r="B1988" s="1">
        <f t="shared" ref="B1988:B2051" si="155">IF(ISERROR(SEARCH(" ",A1988)), 0, SEARCH(" ",A1988))</f>
        <v>6</v>
      </c>
      <c r="C1988" s="1">
        <f t="shared" ref="C1988:C2051" si="156">IF(0=B1988,-1,LEFT(A1988,B1988-1)+0)</f>
        <v>78389</v>
      </c>
      <c r="D1988" s="1">
        <f t="shared" ref="D1988:D2051" si="157">IF(B1988=0,-1,RIGHT(A1988,LEN(A1988)-B1988)+0)</f>
        <v>2664585</v>
      </c>
      <c r="F1988" s="1">
        <f t="shared" ref="F1988:F2051" si="158">IF(C1988&lt;0,443300000,44330*(1-POWER(C1988/$A$1,1/5.255))*1000)</f>
        <v>2664210.7678664085</v>
      </c>
      <c r="H1988" s="5">
        <f t="shared" ref="H1988:H2051" si="159">IF(D1988&gt;0,ABS((F1988-D1988)/D1988),0)</f>
        <v>1.4044668629131652E-4</v>
      </c>
    </row>
    <row r="1989" spans="1:8">
      <c r="A1989" s="3" t="s">
        <v>7551</v>
      </c>
      <c r="B1989" s="1">
        <f t="shared" si="155"/>
        <v>6</v>
      </c>
      <c r="C1989" s="1">
        <f t="shared" si="156"/>
        <v>78369</v>
      </c>
      <c r="D1989" s="1">
        <f t="shared" si="157"/>
        <v>2666621</v>
      </c>
      <c r="F1989" s="1">
        <f t="shared" si="158"/>
        <v>2666233.9110865183</v>
      </c>
      <c r="H1989" s="5">
        <f t="shared" si="159"/>
        <v>1.451608284348179E-4</v>
      </c>
    </row>
    <row r="1990" spans="1:8">
      <c r="A1990" s="3" t="s">
        <v>7552</v>
      </c>
      <c r="B1990" s="1">
        <f t="shared" si="155"/>
        <v>6</v>
      </c>
      <c r="C1990" s="1">
        <f t="shared" si="156"/>
        <v>78349</v>
      </c>
      <c r="D1990" s="1">
        <f t="shared" si="157"/>
        <v>2668657</v>
      </c>
      <c r="F1990" s="1">
        <f t="shared" si="158"/>
        <v>2668257.4724103496</v>
      </c>
      <c r="H1990" s="5">
        <f t="shared" si="159"/>
        <v>1.4971110549252264E-4</v>
      </c>
    </row>
    <row r="1991" spans="1:8">
      <c r="A1991" s="3" t="s">
        <v>7553</v>
      </c>
      <c r="B1991" s="1">
        <f t="shared" si="155"/>
        <v>6</v>
      </c>
      <c r="C1991" s="1">
        <f t="shared" si="156"/>
        <v>78329</v>
      </c>
      <c r="D1991" s="1">
        <f t="shared" si="157"/>
        <v>2670704</v>
      </c>
      <c r="F1991" s="1">
        <f t="shared" si="158"/>
        <v>2670281.4520310806</v>
      </c>
      <c r="H1991" s="5">
        <f t="shared" si="159"/>
        <v>1.5821594939738321E-4</v>
      </c>
    </row>
    <row r="1992" spans="1:8">
      <c r="A1992" s="3" t="s">
        <v>7554</v>
      </c>
      <c r="B1992" s="1">
        <f t="shared" si="155"/>
        <v>6</v>
      </c>
      <c r="C1992" s="1">
        <f t="shared" si="156"/>
        <v>78309</v>
      </c>
      <c r="D1992" s="1">
        <f t="shared" si="157"/>
        <v>2672740</v>
      </c>
      <c r="F1992" s="1">
        <f t="shared" si="158"/>
        <v>2672305.8501420184</v>
      </c>
      <c r="H1992" s="5">
        <f t="shared" si="159"/>
        <v>1.6243624818785071E-4</v>
      </c>
    </row>
    <row r="1993" spans="1:8">
      <c r="A1993" s="3" t="s">
        <v>7555</v>
      </c>
      <c r="B1993" s="1">
        <f t="shared" si="155"/>
        <v>6</v>
      </c>
      <c r="C1993" s="1">
        <f t="shared" si="156"/>
        <v>78289</v>
      </c>
      <c r="D1993" s="1">
        <f t="shared" si="157"/>
        <v>2674776</v>
      </c>
      <c r="F1993" s="1">
        <f t="shared" si="158"/>
        <v>2674330.6669365959</v>
      </c>
      <c r="H1993" s="5">
        <f t="shared" si="159"/>
        <v>1.6649359176397417E-4</v>
      </c>
    </row>
    <row r="1994" spans="1:8">
      <c r="A1994" s="3" t="s">
        <v>7556</v>
      </c>
      <c r="B1994" s="1">
        <f t="shared" si="155"/>
        <v>6</v>
      </c>
      <c r="C1994" s="1">
        <f t="shared" si="156"/>
        <v>78269</v>
      </c>
      <c r="D1994" s="1">
        <f t="shared" si="157"/>
        <v>2676813</v>
      </c>
      <c r="F1994" s="1">
        <f t="shared" si="158"/>
        <v>2676355.9026084063</v>
      </c>
      <c r="H1994" s="5">
        <f t="shared" si="159"/>
        <v>1.7076179456455707E-4</v>
      </c>
    </row>
    <row r="1995" spans="1:8">
      <c r="A1995" s="3" t="s">
        <v>7557</v>
      </c>
      <c r="B1995" s="1">
        <f t="shared" si="155"/>
        <v>6</v>
      </c>
      <c r="C1995" s="1">
        <f t="shared" si="156"/>
        <v>78249</v>
      </c>
      <c r="D1995" s="1">
        <f t="shared" si="157"/>
        <v>2678860</v>
      </c>
      <c r="F1995" s="1">
        <f t="shared" si="158"/>
        <v>2678381.5573511687</v>
      </c>
      <c r="H1995" s="5">
        <f t="shared" si="159"/>
        <v>1.7859934779394565E-4</v>
      </c>
    </row>
    <row r="1996" spans="1:8">
      <c r="A1996" s="3" t="s">
        <v>7558</v>
      </c>
      <c r="B1996" s="1">
        <f t="shared" si="155"/>
        <v>6</v>
      </c>
      <c r="C1996" s="1">
        <f t="shared" si="156"/>
        <v>78229</v>
      </c>
      <c r="D1996" s="1">
        <f t="shared" si="157"/>
        <v>2680896</v>
      </c>
      <c r="F1996" s="1">
        <f t="shared" si="158"/>
        <v>2680407.631358746</v>
      </c>
      <c r="H1996" s="5">
        <f t="shared" si="159"/>
        <v>1.8216620161842401E-4</v>
      </c>
    </row>
    <row r="1997" spans="1:8">
      <c r="A1997" s="3" t="s">
        <v>7559</v>
      </c>
      <c r="B1997" s="1">
        <f t="shared" si="155"/>
        <v>6</v>
      </c>
      <c r="C1997" s="1">
        <f t="shared" si="156"/>
        <v>78209</v>
      </c>
      <c r="D1997" s="1">
        <f t="shared" si="157"/>
        <v>2682932</v>
      </c>
      <c r="F1997" s="1">
        <f t="shared" si="158"/>
        <v>2682434.1248251391</v>
      </c>
      <c r="H1997" s="5">
        <f t="shared" si="159"/>
        <v>1.8557129843802813E-4</v>
      </c>
    </row>
    <row r="1998" spans="1:8">
      <c r="A1998" s="3" t="s">
        <v>7560</v>
      </c>
      <c r="B1998" s="1">
        <f t="shared" si="155"/>
        <v>6</v>
      </c>
      <c r="C1998" s="1">
        <f t="shared" si="156"/>
        <v>78189</v>
      </c>
      <c r="D1998" s="1">
        <f t="shared" si="157"/>
        <v>2684968</v>
      </c>
      <c r="F1998" s="1">
        <f t="shared" si="158"/>
        <v>2684461.0379444798</v>
      </c>
      <c r="H1998" s="5">
        <f t="shared" si="159"/>
        <v>1.8881493392850662E-4</v>
      </c>
    </row>
    <row r="1999" spans="1:8">
      <c r="A1999" s="3" t="s">
        <v>7561</v>
      </c>
      <c r="B1999" s="1">
        <f t="shared" si="155"/>
        <v>6</v>
      </c>
      <c r="C1999" s="1">
        <f t="shared" si="156"/>
        <v>78169</v>
      </c>
      <c r="D1999" s="1">
        <f t="shared" si="157"/>
        <v>2687004</v>
      </c>
      <c r="F1999" s="1">
        <f t="shared" si="158"/>
        <v>2686488.3709110599</v>
      </c>
      <c r="H1999" s="5">
        <f t="shared" si="159"/>
        <v>1.9189740281000658E-4</v>
      </c>
    </row>
    <row r="2000" spans="1:8">
      <c r="A2000" s="3" t="s">
        <v>7562</v>
      </c>
      <c r="B2000" s="1">
        <f t="shared" si="155"/>
        <v>6</v>
      </c>
      <c r="C2000" s="1">
        <f t="shared" si="156"/>
        <v>78149</v>
      </c>
      <c r="D2000" s="1">
        <f t="shared" si="157"/>
        <v>2689052</v>
      </c>
      <c r="F2000" s="1">
        <f t="shared" si="158"/>
        <v>2688516.1239192933</v>
      </c>
      <c r="H2000" s="5">
        <f t="shared" si="159"/>
        <v>1.9928066869168598E-4</v>
      </c>
    </row>
    <row r="2001" spans="1:8">
      <c r="A2001" s="3" t="s">
        <v>7563</v>
      </c>
      <c r="B2001" s="1">
        <f t="shared" si="155"/>
        <v>6</v>
      </c>
      <c r="C2001" s="1">
        <f t="shared" si="156"/>
        <v>78129</v>
      </c>
      <c r="D2001" s="1">
        <f t="shared" si="157"/>
        <v>2691088</v>
      </c>
      <c r="F2001" s="1">
        <f t="shared" si="158"/>
        <v>2690544.2971637407</v>
      </c>
      <c r="H2001" s="5">
        <f t="shared" si="159"/>
        <v>2.0203829687444937E-4</v>
      </c>
    </row>
    <row r="2002" spans="1:8">
      <c r="A2002" s="3" t="s">
        <v>7564</v>
      </c>
      <c r="B2002" s="1">
        <f t="shared" si="155"/>
        <v>6</v>
      </c>
      <c r="C2002" s="1">
        <f t="shared" si="156"/>
        <v>78109</v>
      </c>
      <c r="D2002" s="1">
        <f t="shared" si="157"/>
        <v>2693124</v>
      </c>
      <c r="F2002" s="1">
        <f t="shared" si="158"/>
        <v>2692572.8908390971</v>
      </c>
      <c r="H2002" s="5">
        <f t="shared" si="159"/>
        <v>2.0463564280846701E-4</v>
      </c>
    </row>
    <row r="2003" spans="1:8">
      <c r="A2003" s="3" t="s">
        <v>7565</v>
      </c>
      <c r="B2003" s="1">
        <f t="shared" si="155"/>
        <v>6</v>
      </c>
      <c r="C2003" s="1">
        <f t="shared" si="156"/>
        <v>78089</v>
      </c>
      <c r="D2003" s="1">
        <f t="shared" si="157"/>
        <v>2695160</v>
      </c>
      <c r="F2003" s="1">
        <f t="shared" si="158"/>
        <v>2694601.9051402039</v>
      </c>
      <c r="H2003" s="5">
        <f t="shared" si="159"/>
        <v>2.0707299744583273E-4</v>
      </c>
    </row>
    <row r="2004" spans="1:8">
      <c r="A2004" s="3" t="s">
        <v>7566</v>
      </c>
      <c r="B2004" s="1">
        <f t="shared" si="155"/>
        <v>6</v>
      </c>
      <c r="C2004" s="1">
        <f t="shared" si="156"/>
        <v>78069</v>
      </c>
      <c r="D2004" s="1">
        <f t="shared" si="157"/>
        <v>2697196</v>
      </c>
      <c r="F2004" s="1">
        <f t="shared" si="158"/>
        <v>2696631.3402620414</v>
      </c>
      <c r="H2004" s="5">
        <f t="shared" si="159"/>
        <v>2.093506508086816E-4</v>
      </c>
    </row>
    <row r="2005" spans="1:8">
      <c r="A2005" s="3" t="s">
        <v>7567</v>
      </c>
      <c r="B2005" s="1">
        <f t="shared" si="155"/>
        <v>6</v>
      </c>
      <c r="C2005" s="1">
        <f t="shared" si="156"/>
        <v>78049</v>
      </c>
      <c r="D2005" s="1">
        <f t="shared" si="157"/>
        <v>2699243</v>
      </c>
      <c r="F2005" s="1">
        <f t="shared" si="158"/>
        <v>2698661.1963997316</v>
      </c>
      <c r="H2005" s="5">
        <f t="shared" si="159"/>
        <v>2.1554324685418781E-4</v>
      </c>
    </row>
    <row r="2006" spans="1:8">
      <c r="A2006" s="3" t="s">
        <v>7568</v>
      </c>
      <c r="B2006" s="1">
        <f t="shared" si="155"/>
        <v>6</v>
      </c>
      <c r="C2006" s="1">
        <f t="shared" si="156"/>
        <v>78029</v>
      </c>
      <c r="D2006" s="1">
        <f t="shared" si="157"/>
        <v>2701280</v>
      </c>
      <c r="F2006" s="1">
        <f t="shared" si="158"/>
        <v>2700691.4737485303</v>
      </c>
      <c r="H2006" s="5">
        <f t="shared" si="159"/>
        <v>2.1786939949569787E-4</v>
      </c>
    </row>
    <row r="2007" spans="1:8">
      <c r="A2007" s="3" t="s">
        <v>7569</v>
      </c>
      <c r="B2007" s="1">
        <f t="shared" si="155"/>
        <v>6</v>
      </c>
      <c r="C2007" s="1">
        <f t="shared" si="156"/>
        <v>78009</v>
      </c>
      <c r="D2007" s="1">
        <f t="shared" si="157"/>
        <v>2703316</v>
      </c>
      <c r="F2007" s="1">
        <f t="shared" si="158"/>
        <v>2702722.1725038402</v>
      </c>
      <c r="H2007" s="5">
        <f t="shared" si="159"/>
        <v>2.1966632689623475E-4</v>
      </c>
    </row>
    <row r="2008" spans="1:8">
      <c r="A2008" s="3" t="s">
        <v>7570</v>
      </c>
      <c r="B2008" s="1">
        <f t="shared" si="155"/>
        <v>6</v>
      </c>
      <c r="C2008" s="1">
        <f t="shared" si="156"/>
        <v>77989</v>
      </c>
      <c r="D2008" s="1">
        <f t="shared" si="157"/>
        <v>2705352</v>
      </c>
      <c r="F2008" s="1">
        <f t="shared" si="158"/>
        <v>2704753.2928612074</v>
      </c>
      <c r="H2008" s="5">
        <f t="shared" si="159"/>
        <v>2.213047096247038E-4</v>
      </c>
    </row>
    <row r="2009" spans="1:8">
      <c r="A2009" s="3" t="s">
        <v>7571</v>
      </c>
      <c r="B2009" s="1">
        <f t="shared" si="155"/>
        <v>6</v>
      </c>
      <c r="C2009" s="1">
        <f t="shared" si="156"/>
        <v>77969</v>
      </c>
      <c r="D2009" s="1">
        <f t="shared" si="157"/>
        <v>2707399</v>
      </c>
      <c r="F2009" s="1">
        <f t="shared" si="158"/>
        <v>2706784.8350163056</v>
      </c>
      <c r="H2009" s="5">
        <f t="shared" si="159"/>
        <v>2.2684686804362475E-4</v>
      </c>
    </row>
    <row r="2010" spans="1:8">
      <c r="A2010" s="3" t="s">
        <v>7572</v>
      </c>
      <c r="B2010" s="1">
        <f t="shared" si="155"/>
        <v>6</v>
      </c>
      <c r="C2010" s="1">
        <f t="shared" si="156"/>
        <v>77949</v>
      </c>
      <c r="D2010" s="1">
        <f t="shared" si="157"/>
        <v>2709435</v>
      </c>
      <c r="F2010" s="1">
        <f t="shared" si="158"/>
        <v>2708816.7991649648</v>
      </c>
      <c r="H2010" s="5">
        <f t="shared" si="159"/>
        <v>2.2816595896752738E-4</v>
      </c>
    </row>
    <row r="2011" spans="1:8">
      <c r="A2011" s="3" t="s">
        <v>7573</v>
      </c>
      <c r="B2011" s="1">
        <f t="shared" si="155"/>
        <v>6</v>
      </c>
      <c r="C2011" s="1">
        <f t="shared" si="156"/>
        <v>77929</v>
      </c>
      <c r="D2011" s="1">
        <f t="shared" si="157"/>
        <v>2711471</v>
      </c>
      <c r="F2011" s="1">
        <f t="shared" si="158"/>
        <v>2710849.1855031508</v>
      </c>
      <c r="H2011" s="5">
        <f t="shared" si="159"/>
        <v>2.2932736394717034E-4</v>
      </c>
    </row>
    <row r="2012" spans="1:8">
      <c r="A2012" s="3" t="s">
        <v>7574</v>
      </c>
      <c r="B2012" s="1">
        <f t="shared" si="155"/>
        <v>6</v>
      </c>
      <c r="C2012" s="1">
        <f t="shared" si="156"/>
        <v>77909</v>
      </c>
      <c r="D2012" s="1">
        <f t="shared" si="157"/>
        <v>2713508</v>
      </c>
      <c r="F2012" s="1">
        <f t="shared" si="158"/>
        <v>2712881.9942269647</v>
      </c>
      <c r="H2012" s="5">
        <f t="shared" si="159"/>
        <v>2.3069980742100032E-4</v>
      </c>
    </row>
    <row r="2013" spans="1:8">
      <c r="A2013" s="3" t="s">
        <v>7575</v>
      </c>
      <c r="B2013" s="1">
        <f t="shared" si="155"/>
        <v>6</v>
      </c>
      <c r="C2013" s="1">
        <f t="shared" si="156"/>
        <v>77889</v>
      </c>
      <c r="D2013" s="1">
        <f t="shared" si="157"/>
        <v>2715544</v>
      </c>
      <c r="F2013" s="1">
        <f t="shared" si="158"/>
        <v>2714915.2255326561</v>
      </c>
      <c r="H2013" s="5">
        <f t="shared" si="159"/>
        <v>2.3154641108519329E-4</v>
      </c>
    </row>
    <row r="2014" spans="1:8">
      <c r="A2014" s="3" t="s">
        <v>7576</v>
      </c>
      <c r="B2014" s="1">
        <f t="shared" si="155"/>
        <v>6</v>
      </c>
      <c r="C2014" s="1">
        <f t="shared" si="156"/>
        <v>77869</v>
      </c>
      <c r="D2014" s="1">
        <f t="shared" si="157"/>
        <v>2717591</v>
      </c>
      <c r="F2014" s="1">
        <f t="shared" si="158"/>
        <v>2716948.8796166172</v>
      </c>
      <c r="H2014" s="5">
        <f t="shared" si="159"/>
        <v>2.3628293712437776E-4</v>
      </c>
    </row>
    <row r="2015" spans="1:8">
      <c r="A2015" s="3" t="s">
        <v>7577</v>
      </c>
      <c r="B2015" s="1">
        <f t="shared" si="155"/>
        <v>6</v>
      </c>
      <c r="C2015" s="1">
        <f t="shared" si="156"/>
        <v>77849</v>
      </c>
      <c r="D2015" s="1">
        <f t="shared" si="157"/>
        <v>2719627</v>
      </c>
      <c r="F2015" s="1">
        <f t="shared" si="158"/>
        <v>2718982.9566753786</v>
      </c>
      <c r="H2015" s="5">
        <f t="shared" si="159"/>
        <v>2.3681310879079899E-4</v>
      </c>
    </row>
    <row r="2016" spans="1:8">
      <c r="A2016" s="3" t="s">
        <v>7578</v>
      </c>
      <c r="B2016" s="1">
        <f t="shared" si="155"/>
        <v>6</v>
      </c>
      <c r="C2016" s="1">
        <f t="shared" si="156"/>
        <v>77829</v>
      </c>
      <c r="D2016" s="1">
        <f t="shared" si="157"/>
        <v>2721663</v>
      </c>
      <c r="F2016" s="1">
        <f t="shared" si="158"/>
        <v>2721017.4569056076</v>
      </c>
      <c r="H2016" s="5">
        <f t="shared" si="159"/>
        <v>2.3718700456022669E-4</v>
      </c>
    </row>
    <row r="2017" spans="1:8">
      <c r="A2017" s="3" t="s">
        <v>7579</v>
      </c>
      <c r="B2017" s="1">
        <f t="shared" si="155"/>
        <v>6</v>
      </c>
      <c r="C2017" s="1">
        <f t="shared" si="156"/>
        <v>77809</v>
      </c>
      <c r="D2017" s="1">
        <f t="shared" si="157"/>
        <v>2723699</v>
      </c>
      <c r="F2017" s="1">
        <f t="shared" si="158"/>
        <v>2723052.3805041248</v>
      </c>
      <c r="H2017" s="5">
        <f t="shared" si="159"/>
        <v>2.3740490262514401E-4</v>
      </c>
    </row>
    <row r="2018" spans="1:8">
      <c r="A2018" s="3" t="s">
        <v>7580</v>
      </c>
      <c r="B2018" s="1">
        <f t="shared" si="155"/>
        <v>6</v>
      </c>
      <c r="C2018" s="1">
        <f t="shared" si="156"/>
        <v>77789</v>
      </c>
      <c r="D2018" s="1">
        <f t="shared" si="157"/>
        <v>2725736</v>
      </c>
      <c r="F2018" s="1">
        <f t="shared" si="158"/>
        <v>2725087.7276678835</v>
      </c>
      <c r="H2018" s="5">
        <f t="shared" si="159"/>
        <v>2.3783386656539584E-4</v>
      </c>
    </row>
    <row r="2019" spans="1:8">
      <c r="A2019" s="3" t="s">
        <v>7581</v>
      </c>
      <c r="B2019" s="1">
        <f t="shared" si="155"/>
        <v>6</v>
      </c>
      <c r="C2019" s="1">
        <f t="shared" si="156"/>
        <v>77769</v>
      </c>
      <c r="D2019" s="1">
        <f t="shared" si="157"/>
        <v>2727783</v>
      </c>
      <c r="F2019" s="1">
        <f t="shared" si="158"/>
        <v>2727123.4985939846</v>
      </c>
      <c r="H2019" s="5">
        <f t="shared" si="159"/>
        <v>2.4177194667441017E-4</v>
      </c>
    </row>
    <row r="2020" spans="1:8">
      <c r="A2020" s="3" t="s">
        <v>7582</v>
      </c>
      <c r="B2020" s="1">
        <f t="shared" si="155"/>
        <v>6</v>
      </c>
      <c r="C2020" s="1">
        <f t="shared" si="156"/>
        <v>77749</v>
      </c>
      <c r="D2020" s="1">
        <f t="shared" si="157"/>
        <v>2729819</v>
      </c>
      <c r="F2020" s="1">
        <f t="shared" si="158"/>
        <v>2729159.6934796721</v>
      </c>
      <c r="H2020" s="5">
        <f t="shared" si="159"/>
        <v>2.4152023278024135E-4</v>
      </c>
    </row>
    <row r="2021" spans="1:8">
      <c r="A2021" s="3" t="s">
        <v>7583</v>
      </c>
      <c r="B2021" s="1">
        <f t="shared" si="155"/>
        <v>6</v>
      </c>
      <c r="C2021" s="1">
        <f t="shared" si="156"/>
        <v>77729</v>
      </c>
      <c r="D2021" s="1">
        <f t="shared" si="157"/>
        <v>2731855</v>
      </c>
      <c r="F2021" s="1">
        <f t="shared" si="158"/>
        <v>2731196.3125223275</v>
      </c>
      <c r="H2021" s="5">
        <f t="shared" si="159"/>
        <v>2.4111363072801178E-4</v>
      </c>
    </row>
    <row r="2022" spans="1:8">
      <c r="A2022" s="3" t="s">
        <v>7584</v>
      </c>
      <c r="B2022" s="1">
        <f t="shared" si="155"/>
        <v>6</v>
      </c>
      <c r="C2022" s="1">
        <f t="shared" si="156"/>
        <v>77709</v>
      </c>
      <c r="D2022" s="1">
        <f t="shared" si="157"/>
        <v>2733891</v>
      </c>
      <c r="F2022" s="1">
        <f t="shared" si="158"/>
        <v>2733233.3559194794</v>
      </c>
      <c r="H2022" s="5">
        <f t="shared" si="159"/>
        <v>2.4055241431374095E-4</v>
      </c>
    </row>
    <row r="2023" spans="1:8">
      <c r="A2023" s="3" t="s">
        <v>7585</v>
      </c>
      <c r="B2023" s="1">
        <f t="shared" si="155"/>
        <v>6</v>
      </c>
      <c r="C2023" s="1">
        <f t="shared" si="156"/>
        <v>77689</v>
      </c>
      <c r="D2023" s="1">
        <f t="shared" si="157"/>
        <v>2735939</v>
      </c>
      <c r="F2023" s="1">
        <f t="shared" si="158"/>
        <v>2735270.8238687906</v>
      </c>
      <c r="H2023" s="5">
        <f t="shared" si="159"/>
        <v>2.4422186723072357E-4</v>
      </c>
    </row>
    <row r="2024" spans="1:8">
      <c r="A2024" s="3" t="s">
        <v>7586</v>
      </c>
      <c r="B2024" s="1">
        <f t="shared" si="155"/>
        <v>6</v>
      </c>
      <c r="C2024" s="1">
        <f t="shared" si="156"/>
        <v>77669</v>
      </c>
      <c r="D2024" s="1">
        <f t="shared" si="157"/>
        <v>2737975</v>
      </c>
      <c r="F2024" s="1">
        <f t="shared" si="158"/>
        <v>2737308.7165680905</v>
      </c>
      <c r="H2024" s="5">
        <f t="shared" si="159"/>
        <v>2.4334898306577405E-4</v>
      </c>
    </row>
    <row r="2025" spans="1:8">
      <c r="A2025" s="3" t="s">
        <v>7587</v>
      </c>
      <c r="B2025" s="1">
        <f t="shared" si="155"/>
        <v>6</v>
      </c>
      <c r="C2025" s="1">
        <f t="shared" si="156"/>
        <v>77649</v>
      </c>
      <c r="D2025" s="1">
        <f t="shared" si="157"/>
        <v>2740011</v>
      </c>
      <c r="F2025" s="1">
        <f t="shared" si="158"/>
        <v>2739347.0342153162</v>
      </c>
      <c r="H2025" s="5">
        <f t="shared" si="159"/>
        <v>2.4232230625491051E-4</v>
      </c>
    </row>
    <row r="2026" spans="1:8">
      <c r="A2026" s="3" t="s">
        <v>7588</v>
      </c>
      <c r="B2026" s="1">
        <f t="shared" si="155"/>
        <v>6</v>
      </c>
      <c r="C2026" s="1">
        <f t="shared" si="156"/>
        <v>77629</v>
      </c>
      <c r="D2026" s="1">
        <f t="shared" si="157"/>
        <v>2742047</v>
      </c>
      <c r="F2026" s="1">
        <f t="shared" si="158"/>
        <v>2741385.7770085819</v>
      </c>
      <c r="H2026" s="5">
        <f t="shared" si="159"/>
        <v>2.4114210712584191E-4</v>
      </c>
    </row>
    <row r="2027" spans="1:8">
      <c r="A2027" s="3" t="s">
        <v>7589</v>
      </c>
      <c r="B2027" s="1">
        <f t="shared" si="155"/>
        <v>6</v>
      </c>
      <c r="C2027" s="1">
        <f t="shared" si="156"/>
        <v>77609</v>
      </c>
      <c r="D2027" s="1">
        <f t="shared" si="157"/>
        <v>2744083</v>
      </c>
      <c r="F2027" s="1">
        <f t="shared" si="158"/>
        <v>2743424.9451461225</v>
      </c>
      <c r="H2027" s="5">
        <f t="shared" si="159"/>
        <v>2.3980865516003646E-4</v>
      </c>
    </row>
    <row r="2028" spans="1:8">
      <c r="A2028" s="3" t="s">
        <v>7590</v>
      </c>
      <c r="B2028" s="1">
        <f t="shared" si="155"/>
        <v>6</v>
      </c>
      <c r="C2028" s="1">
        <f t="shared" si="156"/>
        <v>77589</v>
      </c>
      <c r="D2028" s="1">
        <f t="shared" si="157"/>
        <v>2746130</v>
      </c>
      <c r="F2028" s="1">
        <f t="shared" si="158"/>
        <v>2745464.5388263222</v>
      </c>
      <c r="H2028" s="5">
        <f t="shared" si="159"/>
        <v>2.4232690137678006E-4</v>
      </c>
    </row>
    <row r="2029" spans="1:8">
      <c r="A2029" s="3" t="s">
        <v>7591</v>
      </c>
      <c r="B2029" s="1">
        <f t="shared" si="155"/>
        <v>6</v>
      </c>
      <c r="C2029" s="1">
        <f t="shared" si="156"/>
        <v>77569</v>
      </c>
      <c r="D2029" s="1">
        <f t="shared" si="157"/>
        <v>2748167</v>
      </c>
      <c r="F2029" s="1">
        <f t="shared" si="158"/>
        <v>2747504.558247719</v>
      </c>
      <c r="H2029" s="5">
        <f t="shared" si="159"/>
        <v>2.4104857975553885E-4</v>
      </c>
    </row>
    <row r="2030" spans="1:8">
      <c r="A2030" s="3" t="s">
        <v>7592</v>
      </c>
      <c r="B2030" s="1">
        <f t="shared" si="155"/>
        <v>6</v>
      </c>
      <c r="C2030" s="1">
        <f t="shared" si="156"/>
        <v>77549</v>
      </c>
      <c r="D2030" s="1">
        <f t="shared" si="157"/>
        <v>2750203</v>
      </c>
      <c r="F2030" s="1">
        <f t="shared" si="158"/>
        <v>2749545.0036089798</v>
      </c>
      <c r="H2030" s="5">
        <f t="shared" si="159"/>
        <v>2.3925375363936755E-4</v>
      </c>
    </row>
    <row r="2031" spans="1:8">
      <c r="A2031" s="3" t="s">
        <v>7593</v>
      </c>
      <c r="B2031" s="1">
        <f t="shared" si="155"/>
        <v>6</v>
      </c>
      <c r="C2031" s="1">
        <f t="shared" si="156"/>
        <v>77529</v>
      </c>
      <c r="D2031" s="1">
        <f t="shared" si="157"/>
        <v>2752239</v>
      </c>
      <c r="F2031" s="1">
        <f t="shared" si="158"/>
        <v>2751585.875108927</v>
      </c>
      <c r="H2031" s="5">
        <f t="shared" si="159"/>
        <v>2.3730674954935865E-4</v>
      </c>
    </row>
    <row r="2032" spans="1:8">
      <c r="A2032" s="3" t="s">
        <v>7594</v>
      </c>
      <c r="B2032" s="1">
        <f t="shared" si="155"/>
        <v>6</v>
      </c>
      <c r="C2032" s="1">
        <f t="shared" si="156"/>
        <v>77509</v>
      </c>
      <c r="D2032" s="1">
        <f t="shared" si="157"/>
        <v>2754275</v>
      </c>
      <c r="F2032" s="1">
        <f t="shared" si="158"/>
        <v>2753627.1729465178</v>
      </c>
      <c r="H2032" s="5">
        <f t="shared" si="159"/>
        <v>2.3520783272628135E-4</v>
      </c>
    </row>
    <row r="2033" spans="1:8">
      <c r="A2033" s="3" t="s">
        <v>7595</v>
      </c>
      <c r="B2033" s="1">
        <f t="shared" si="155"/>
        <v>6</v>
      </c>
      <c r="C2033" s="1">
        <f t="shared" si="156"/>
        <v>77489</v>
      </c>
      <c r="D2033" s="1">
        <f t="shared" si="157"/>
        <v>2756322</v>
      </c>
      <c r="F2033" s="1">
        <f t="shared" si="158"/>
        <v>2755668.8973208615</v>
      </c>
      <c r="H2033" s="5">
        <f t="shared" si="159"/>
        <v>2.3694716333524802E-4</v>
      </c>
    </row>
    <row r="2034" spans="1:8">
      <c r="A2034" s="3" t="s">
        <v>7596</v>
      </c>
      <c r="B2034" s="1">
        <f t="shared" si="155"/>
        <v>6</v>
      </c>
      <c r="C2034" s="1">
        <f t="shared" si="156"/>
        <v>77469</v>
      </c>
      <c r="D2034" s="1">
        <f t="shared" si="157"/>
        <v>2758358</v>
      </c>
      <c r="F2034" s="1">
        <f t="shared" si="158"/>
        <v>2757711.0484312093</v>
      </c>
      <c r="H2034" s="5">
        <f t="shared" si="159"/>
        <v>2.3454227797505307E-4</v>
      </c>
    </row>
    <row r="2035" spans="1:8">
      <c r="A2035" s="3" t="s">
        <v>7597</v>
      </c>
      <c r="B2035" s="1">
        <f t="shared" si="155"/>
        <v>6</v>
      </c>
      <c r="C2035" s="1">
        <f t="shared" si="156"/>
        <v>77449</v>
      </c>
      <c r="D2035" s="1">
        <f t="shared" si="157"/>
        <v>2760395</v>
      </c>
      <c r="F2035" s="1">
        <f t="shared" si="158"/>
        <v>2759753.6264769561</v>
      </c>
      <c r="H2035" s="5">
        <f t="shared" si="159"/>
        <v>2.3234845847928801E-4</v>
      </c>
    </row>
    <row r="2036" spans="1:8">
      <c r="A2036" s="3" t="s">
        <v>7598</v>
      </c>
      <c r="B2036" s="1">
        <f t="shared" si="155"/>
        <v>6</v>
      </c>
      <c r="C2036" s="1">
        <f t="shared" si="156"/>
        <v>77429</v>
      </c>
      <c r="D2036" s="1">
        <f t="shared" si="157"/>
        <v>2762431</v>
      </c>
      <c r="F2036" s="1">
        <f t="shared" si="158"/>
        <v>2761796.6316576381</v>
      </c>
      <c r="H2036" s="5">
        <f t="shared" si="159"/>
        <v>2.296413348828907E-4</v>
      </c>
    </row>
    <row r="2037" spans="1:8">
      <c r="A2037" s="3" t="s">
        <v>7599</v>
      </c>
      <c r="B2037" s="1">
        <f t="shared" si="155"/>
        <v>6</v>
      </c>
      <c r="C2037" s="1">
        <f t="shared" si="156"/>
        <v>77409</v>
      </c>
      <c r="D2037" s="1">
        <f t="shared" si="157"/>
        <v>2764467</v>
      </c>
      <c r="F2037" s="1">
        <f t="shared" si="158"/>
        <v>2763840.0641729464</v>
      </c>
      <c r="H2037" s="5">
        <f t="shared" si="159"/>
        <v>2.2678361762090764E-4</v>
      </c>
    </row>
    <row r="2038" spans="1:8">
      <c r="A2038" s="3" t="s">
        <v>7600</v>
      </c>
      <c r="B2038" s="1">
        <f t="shared" si="155"/>
        <v>6</v>
      </c>
      <c r="C2038" s="1">
        <f t="shared" si="156"/>
        <v>77389</v>
      </c>
      <c r="D2038" s="1">
        <f t="shared" si="157"/>
        <v>2766514</v>
      </c>
      <c r="F2038" s="1">
        <f t="shared" si="158"/>
        <v>2765883.9242227073</v>
      </c>
      <c r="H2038" s="5">
        <f t="shared" si="159"/>
        <v>2.2775080021019857E-4</v>
      </c>
    </row>
    <row r="2039" spans="1:8">
      <c r="A2039" s="3" t="s">
        <v>7601</v>
      </c>
      <c r="B2039" s="1">
        <f t="shared" si="155"/>
        <v>6</v>
      </c>
      <c r="C2039" s="1">
        <f t="shared" si="156"/>
        <v>77369</v>
      </c>
      <c r="D2039" s="1">
        <f t="shared" si="157"/>
        <v>2768550</v>
      </c>
      <c r="F2039" s="1">
        <f t="shared" si="158"/>
        <v>2767928.2120068921</v>
      </c>
      <c r="H2039" s="5">
        <f t="shared" si="159"/>
        <v>2.2458976471724274E-4</v>
      </c>
    </row>
    <row r="2040" spans="1:8">
      <c r="A2040" s="3" t="s">
        <v>7602</v>
      </c>
      <c r="B2040" s="1">
        <f t="shared" si="155"/>
        <v>6</v>
      </c>
      <c r="C2040" s="1">
        <f t="shared" si="156"/>
        <v>77349</v>
      </c>
      <c r="D2040" s="1">
        <f t="shared" si="157"/>
        <v>2770586</v>
      </c>
      <c r="F2040" s="1">
        <f t="shared" si="158"/>
        <v>2769972.9277256229</v>
      </c>
      <c r="H2040" s="5">
        <f t="shared" si="159"/>
        <v>2.2127891874755155E-4</v>
      </c>
    </row>
    <row r="2041" spans="1:8">
      <c r="A2041" s="3" t="s">
        <v>7603</v>
      </c>
      <c r="B2041" s="1">
        <f t="shared" si="155"/>
        <v>6</v>
      </c>
      <c r="C2041" s="1">
        <f t="shared" si="156"/>
        <v>77329</v>
      </c>
      <c r="D2041" s="1">
        <f t="shared" si="157"/>
        <v>2772623</v>
      </c>
      <c r="F2041" s="1">
        <f t="shared" si="158"/>
        <v>2772018.0715791658</v>
      </c>
      <c r="H2041" s="5">
        <f t="shared" si="159"/>
        <v>2.1817911083989541E-4</v>
      </c>
    </row>
    <row r="2042" spans="1:8">
      <c r="A2042" s="3" t="s">
        <v>7604</v>
      </c>
      <c r="B2042" s="1">
        <f t="shared" si="155"/>
        <v>6</v>
      </c>
      <c r="C2042" s="1">
        <f t="shared" si="156"/>
        <v>77309</v>
      </c>
      <c r="D2042" s="1">
        <f t="shared" si="157"/>
        <v>2774670</v>
      </c>
      <c r="F2042" s="1">
        <f t="shared" si="158"/>
        <v>2774063.6437679385</v>
      </c>
      <c r="H2042" s="5">
        <f t="shared" si="159"/>
        <v>2.1853273796938608E-4</v>
      </c>
    </row>
    <row r="2043" spans="1:8">
      <c r="A2043" s="3" t="s">
        <v>7605</v>
      </c>
      <c r="B2043" s="1">
        <f t="shared" si="155"/>
        <v>6</v>
      </c>
      <c r="C2043" s="1">
        <f t="shared" si="156"/>
        <v>77289</v>
      </c>
      <c r="D2043" s="1">
        <f t="shared" si="157"/>
        <v>2776706</v>
      </c>
      <c r="F2043" s="1">
        <f t="shared" si="158"/>
        <v>2776109.6444924828</v>
      </c>
      <c r="H2043" s="5">
        <f t="shared" si="159"/>
        <v>2.1477084989092598E-4</v>
      </c>
    </row>
    <row r="2044" spans="1:8">
      <c r="A2044" s="3" t="s">
        <v>7606</v>
      </c>
      <c r="B2044" s="1">
        <f t="shared" si="155"/>
        <v>6</v>
      </c>
      <c r="C2044" s="1">
        <f t="shared" si="156"/>
        <v>77269</v>
      </c>
      <c r="D2044" s="1">
        <f t="shared" si="157"/>
        <v>2778742</v>
      </c>
      <c r="F2044" s="1">
        <f t="shared" si="158"/>
        <v>2778156.0739535168</v>
      </c>
      <c r="H2044" s="5">
        <f t="shared" si="159"/>
        <v>2.1086018294725408E-4</v>
      </c>
    </row>
    <row r="2045" spans="1:8">
      <c r="A2045" s="3" t="s">
        <v>7607</v>
      </c>
      <c r="B2045" s="1">
        <f t="shared" si="155"/>
        <v>6</v>
      </c>
      <c r="C2045" s="1">
        <f t="shared" si="156"/>
        <v>77249</v>
      </c>
      <c r="D2045" s="1">
        <f t="shared" si="157"/>
        <v>2780778</v>
      </c>
      <c r="F2045" s="1">
        <f t="shared" si="158"/>
        <v>2780202.9323518765</v>
      </c>
      <c r="H2045" s="5">
        <f t="shared" si="159"/>
        <v>2.0680099170932887E-4</v>
      </c>
    </row>
    <row r="2046" spans="1:8">
      <c r="A2046" s="3" t="s">
        <v>7608</v>
      </c>
      <c r="B2046" s="1">
        <f t="shared" si="155"/>
        <v>6</v>
      </c>
      <c r="C2046" s="1">
        <f t="shared" si="156"/>
        <v>77229</v>
      </c>
      <c r="D2046" s="1">
        <f t="shared" si="157"/>
        <v>2782814</v>
      </c>
      <c r="F2046" s="1">
        <f t="shared" si="158"/>
        <v>2782250.2198885619</v>
      </c>
      <c r="H2046" s="5">
        <f t="shared" si="159"/>
        <v>2.0259352994419645E-4</v>
      </c>
    </row>
    <row r="2047" spans="1:8">
      <c r="A2047" s="3" t="s">
        <v>7609</v>
      </c>
      <c r="B2047" s="1">
        <f t="shared" si="155"/>
        <v>6</v>
      </c>
      <c r="C2047" s="1">
        <f t="shared" si="156"/>
        <v>77209</v>
      </c>
      <c r="D2047" s="1">
        <f t="shared" si="157"/>
        <v>2784862</v>
      </c>
      <c r="F2047" s="1">
        <f t="shared" si="158"/>
        <v>2784297.9367647129</v>
      </c>
      <c r="H2047" s="5">
        <f t="shared" si="159"/>
        <v>2.0254620706056131E-4</v>
      </c>
    </row>
    <row r="2048" spans="1:8">
      <c r="A2048" s="3" t="s">
        <v>7610</v>
      </c>
      <c r="B2048" s="1">
        <f t="shared" si="155"/>
        <v>6</v>
      </c>
      <c r="C2048" s="1">
        <f t="shared" si="156"/>
        <v>77189</v>
      </c>
      <c r="D2048" s="1">
        <f t="shared" si="157"/>
        <v>2786898</v>
      </c>
      <c r="F2048" s="1">
        <f t="shared" si="158"/>
        <v>2786346.083181621</v>
      </c>
      <c r="H2048" s="5">
        <f t="shared" si="159"/>
        <v>1.9803983438897255E-4</v>
      </c>
    </row>
    <row r="2049" spans="1:8">
      <c r="A2049" s="3" t="s">
        <v>7611</v>
      </c>
      <c r="B2049" s="1">
        <f t="shared" si="155"/>
        <v>6</v>
      </c>
      <c r="C2049" s="1">
        <f t="shared" si="156"/>
        <v>77169</v>
      </c>
      <c r="D2049" s="1">
        <f t="shared" si="157"/>
        <v>2788934</v>
      </c>
      <c r="F2049" s="1">
        <f t="shared" si="158"/>
        <v>2788394.6593407164</v>
      </c>
      <c r="H2049" s="5">
        <f t="shared" si="159"/>
        <v>1.9338595294243866E-4</v>
      </c>
    </row>
    <row r="2050" spans="1:8">
      <c r="A2050" s="3" t="s">
        <v>7612</v>
      </c>
      <c r="B2050" s="1">
        <f t="shared" si="155"/>
        <v>6</v>
      </c>
      <c r="C2050" s="1">
        <f t="shared" si="156"/>
        <v>77149</v>
      </c>
      <c r="D2050" s="1">
        <f t="shared" si="157"/>
        <v>2790970</v>
      </c>
      <c r="F2050" s="1">
        <f t="shared" si="158"/>
        <v>2790443.665443575</v>
      </c>
      <c r="H2050" s="5">
        <f t="shared" si="159"/>
        <v>1.8858481331758862E-4</v>
      </c>
    </row>
    <row r="2051" spans="1:8">
      <c r="A2051" s="3" t="s">
        <v>7613</v>
      </c>
      <c r="B2051" s="1">
        <f t="shared" si="155"/>
        <v>6</v>
      </c>
      <c r="C2051" s="1">
        <f t="shared" si="156"/>
        <v>77129</v>
      </c>
      <c r="D2051" s="1">
        <f t="shared" si="157"/>
        <v>2793006</v>
      </c>
      <c r="F2051" s="1">
        <f t="shared" si="158"/>
        <v>2792493.1016919333</v>
      </c>
      <c r="H2051" s="5">
        <f t="shared" si="159"/>
        <v>1.8363666532282826E-4</v>
      </c>
    </row>
    <row r="2052" spans="1:8">
      <c r="A2052" s="3" t="s">
        <v>7614</v>
      </c>
      <c r="B2052" s="1">
        <f t="shared" ref="B2052:B2115" si="160">IF(ISERROR(SEARCH(" ",A2052)), 0, SEARCH(" ",A2052))</f>
        <v>6</v>
      </c>
      <c r="C2052" s="1">
        <f t="shared" ref="C2052:C2115" si="161">IF(0=B2052,-1,LEFT(A2052,B2052-1)+0)</f>
        <v>77109</v>
      </c>
      <c r="D2052" s="1">
        <f t="shared" ref="D2052:D2115" si="162">IF(B2052=0,-1,RIGHT(A2052,LEN(A2052)-B2052)+0)</f>
        <v>2795053</v>
      </c>
      <c r="F2052" s="1">
        <f t="shared" ref="F2052:F2115" si="163">IF(C2052&lt;0,443300000,44330*(1-POWER(C2052/$A$1,1/5.255))*1000)</f>
        <v>2794542.9682876561</v>
      </c>
      <c r="H2052" s="5">
        <f t="shared" ref="H2052:H2115" si="164">IF(D2052&gt;0,ABS((F2052-D2052)/D2052),0)</f>
        <v>1.8247657999469644E-4</v>
      </c>
    </row>
    <row r="2053" spans="1:8">
      <c r="A2053" s="3" t="s">
        <v>7615</v>
      </c>
      <c r="B2053" s="1">
        <f t="shared" si="160"/>
        <v>6</v>
      </c>
      <c r="C2053" s="1">
        <f t="shared" si="161"/>
        <v>77089</v>
      </c>
      <c r="D2053" s="1">
        <f t="shared" si="162"/>
        <v>2797090</v>
      </c>
      <c r="F2053" s="1">
        <f t="shared" si="163"/>
        <v>2796593.2654327718</v>
      </c>
      <c r="H2053" s="5">
        <f t="shared" si="164"/>
        <v>1.7758976909153408E-4</v>
      </c>
    </row>
    <row r="2054" spans="1:8">
      <c r="A2054" s="3" t="s">
        <v>7616</v>
      </c>
      <c r="B2054" s="1">
        <f t="shared" si="160"/>
        <v>6</v>
      </c>
      <c r="C2054" s="1">
        <f t="shared" si="161"/>
        <v>77069</v>
      </c>
      <c r="D2054" s="1">
        <f t="shared" si="162"/>
        <v>2799126</v>
      </c>
      <c r="F2054" s="1">
        <f t="shared" si="163"/>
        <v>2798643.99332945</v>
      </c>
      <c r="H2054" s="5">
        <f t="shared" si="164"/>
        <v>1.7219899016692266E-4</v>
      </c>
    </row>
    <row r="2055" spans="1:8">
      <c r="A2055" s="3" t="s">
        <v>7617</v>
      </c>
      <c r="B2055" s="1">
        <f t="shared" si="160"/>
        <v>6</v>
      </c>
      <c r="C2055" s="1">
        <f t="shared" si="161"/>
        <v>77049</v>
      </c>
      <c r="D2055" s="1">
        <f t="shared" si="162"/>
        <v>2801162</v>
      </c>
      <c r="F2055" s="1">
        <f t="shared" si="163"/>
        <v>2800695.1521799993</v>
      </c>
      <c r="H2055" s="5">
        <f t="shared" si="164"/>
        <v>1.6666219947319112E-4</v>
      </c>
    </row>
    <row r="2056" spans="1:8">
      <c r="A2056" s="3" t="s">
        <v>7618</v>
      </c>
      <c r="B2056" s="1">
        <f t="shared" si="160"/>
        <v>6</v>
      </c>
      <c r="C2056" s="1">
        <f t="shared" si="161"/>
        <v>77029</v>
      </c>
      <c r="D2056" s="1">
        <f t="shared" si="162"/>
        <v>2803209</v>
      </c>
      <c r="F2056" s="1">
        <f t="shared" si="163"/>
        <v>2802746.7421868895</v>
      </c>
      <c r="H2056" s="5">
        <f t="shared" si="164"/>
        <v>1.6490308539623052E-4</v>
      </c>
    </row>
    <row r="2057" spans="1:8">
      <c r="A2057" s="3" t="s">
        <v>7619</v>
      </c>
      <c r="B2057" s="1">
        <f t="shared" si="160"/>
        <v>6</v>
      </c>
      <c r="C2057" s="1">
        <f t="shared" si="161"/>
        <v>77009</v>
      </c>
      <c r="D2057" s="1">
        <f t="shared" si="162"/>
        <v>2805245</v>
      </c>
      <c r="F2057" s="1">
        <f t="shared" si="163"/>
        <v>2804798.7635527346</v>
      </c>
      <c r="H2057" s="5">
        <f t="shared" si="164"/>
        <v>1.5907218345113231E-4</v>
      </c>
    </row>
    <row r="2058" spans="1:8">
      <c r="A2058" s="3" t="s">
        <v>7620</v>
      </c>
      <c r="B2058" s="1">
        <f t="shared" si="160"/>
        <v>6</v>
      </c>
      <c r="C2058" s="1">
        <f t="shared" si="161"/>
        <v>76989</v>
      </c>
      <c r="D2058" s="1">
        <f t="shared" si="162"/>
        <v>2807281</v>
      </c>
      <c r="F2058" s="1">
        <f t="shared" si="163"/>
        <v>2806851.2164802849</v>
      </c>
      <c r="H2058" s="5">
        <f t="shared" si="164"/>
        <v>1.5309600988111654E-4</v>
      </c>
    </row>
    <row r="2059" spans="1:8">
      <c r="A2059" s="3" t="s">
        <v>7621</v>
      </c>
      <c r="B2059" s="1">
        <f t="shared" si="160"/>
        <v>6</v>
      </c>
      <c r="C2059" s="1">
        <f t="shared" si="161"/>
        <v>76969</v>
      </c>
      <c r="D2059" s="1">
        <f t="shared" si="162"/>
        <v>2809318</v>
      </c>
      <c r="F2059" s="1">
        <f t="shared" si="163"/>
        <v>2808904.1011724542</v>
      </c>
      <c r="H2059" s="5">
        <f t="shared" si="164"/>
        <v>1.4733071426795063E-4</v>
      </c>
    </row>
    <row r="2060" spans="1:8">
      <c r="A2060" s="3" t="s">
        <v>7622</v>
      </c>
      <c r="B2060" s="1">
        <f t="shared" si="160"/>
        <v>6</v>
      </c>
      <c r="C2060" s="1">
        <f t="shared" si="161"/>
        <v>76949</v>
      </c>
      <c r="D2060" s="1">
        <f t="shared" si="162"/>
        <v>2811354</v>
      </c>
      <c r="F2060" s="1">
        <f t="shared" si="163"/>
        <v>2810957.4178322982</v>
      </c>
      <c r="H2060" s="5">
        <f t="shared" si="164"/>
        <v>1.4106447203084198E-4</v>
      </c>
    </row>
    <row r="2061" spans="1:8">
      <c r="A2061" s="3" t="s">
        <v>7623</v>
      </c>
      <c r="B2061" s="1">
        <f t="shared" si="160"/>
        <v>6</v>
      </c>
      <c r="C2061" s="1">
        <f t="shared" si="161"/>
        <v>76929</v>
      </c>
      <c r="D2061" s="1">
        <f t="shared" si="162"/>
        <v>2813401</v>
      </c>
      <c r="F2061" s="1">
        <f t="shared" si="163"/>
        <v>2813011.1666630162</v>
      </c>
      <c r="H2061" s="5">
        <f t="shared" si="164"/>
        <v>1.385630192723353E-4</v>
      </c>
    </row>
    <row r="2062" spans="1:8">
      <c r="A2062" s="3" t="s">
        <v>7624</v>
      </c>
      <c r="B2062" s="1">
        <f t="shared" si="160"/>
        <v>6</v>
      </c>
      <c r="C2062" s="1">
        <f t="shared" si="161"/>
        <v>76909</v>
      </c>
      <c r="D2062" s="1">
        <f t="shared" si="162"/>
        <v>2815437</v>
      </c>
      <c r="F2062" s="1">
        <f t="shared" si="163"/>
        <v>2815065.3478679652</v>
      </c>
      <c r="H2062" s="5">
        <f t="shared" si="164"/>
        <v>1.3200513172014413E-4</v>
      </c>
    </row>
    <row r="2063" spans="1:8">
      <c r="A2063" s="3" t="s">
        <v>7625</v>
      </c>
      <c r="B2063" s="1">
        <f t="shared" si="160"/>
        <v>6</v>
      </c>
      <c r="C2063" s="1">
        <f t="shared" si="161"/>
        <v>76889</v>
      </c>
      <c r="D2063" s="1">
        <f t="shared" si="162"/>
        <v>2817473</v>
      </c>
      <c r="F2063" s="1">
        <f t="shared" si="163"/>
        <v>2817119.9616506379</v>
      </c>
      <c r="H2063" s="5">
        <f t="shared" si="164"/>
        <v>1.253031881271232E-4</v>
      </c>
    </row>
    <row r="2064" spans="1:8">
      <c r="A2064" s="3" t="s">
        <v>7626</v>
      </c>
      <c r="B2064" s="1">
        <f t="shared" si="160"/>
        <v>6</v>
      </c>
      <c r="C2064" s="1">
        <f t="shared" si="161"/>
        <v>76869</v>
      </c>
      <c r="D2064" s="1">
        <f t="shared" si="162"/>
        <v>2819509</v>
      </c>
      <c r="F2064" s="1">
        <f t="shared" si="163"/>
        <v>2819175.0082146963</v>
      </c>
      <c r="H2064" s="5">
        <f t="shared" si="164"/>
        <v>1.1845742833368843E-4</v>
      </c>
    </row>
    <row r="2065" spans="1:8">
      <c r="A2065" s="3" t="s">
        <v>7627</v>
      </c>
      <c r="B2065" s="1">
        <f t="shared" si="160"/>
        <v>6</v>
      </c>
      <c r="C2065" s="1">
        <f t="shared" si="161"/>
        <v>76849</v>
      </c>
      <c r="D2065" s="1">
        <f t="shared" si="162"/>
        <v>2821546</v>
      </c>
      <c r="F2065" s="1">
        <f t="shared" si="163"/>
        <v>2821230.4877639306</v>
      </c>
      <c r="H2065" s="5">
        <f t="shared" si="164"/>
        <v>1.1182246756544895E-4</v>
      </c>
    </row>
    <row r="2066" spans="1:8">
      <c r="A2066" s="3" t="s">
        <v>7628</v>
      </c>
      <c r="B2066" s="1">
        <f t="shared" si="160"/>
        <v>6</v>
      </c>
      <c r="C2066" s="1">
        <f t="shared" si="161"/>
        <v>76829</v>
      </c>
      <c r="D2066" s="1">
        <f t="shared" si="162"/>
        <v>2823593</v>
      </c>
      <c r="F2066" s="1">
        <f t="shared" si="163"/>
        <v>2823286.400502292</v>
      </c>
      <c r="H2066" s="5">
        <f t="shared" si="164"/>
        <v>1.085848766830157E-4</v>
      </c>
    </row>
    <row r="2067" spans="1:8">
      <c r="A2067" s="3" t="s">
        <v>7629</v>
      </c>
      <c r="B2067" s="1">
        <f t="shared" si="160"/>
        <v>6</v>
      </c>
      <c r="C2067" s="1">
        <f t="shared" si="161"/>
        <v>76809</v>
      </c>
      <c r="D2067" s="1">
        <f t="shared" si="162"/>
        <v>2825629</v>
      </c>
      <c r="F2067" s="1">
        <f t="shared" si="163"/>
        <v>2825342.7466338752</v>
      </c>
      <c r="H2067" s="5">
        <f t="shared" si="164"/>
        <v>1.0130606888760564E-4</v>
      </c>
    </row>
    <row r="2068" spans="1:8">
      <c r="A2068" s="3" t="s">
        <v>7630</v>
      </c>
      <c r="B2068" s="1">
        <f t="shared" si="160"/>
        <v>6</v>
      </c>
      <c r="C2068" s="1">
        <f t="shared" si="161"/>
        <v>76789</v>
      </c>
      <c r="D2068" s="1">
        <f t="shared" si="162"/>
        <v>2827665</v>
      </c>
      <c r="F2068" s="1">
        <f t="shared" si="163"/>
        <v>2827399.5263629225</v>
      </c>
      <c r="H2068" s="5">
        <f t="shared" si="164"/>
        <v>9.3884401821818262E-5</v>
      </c>
    </row>
    <row r="2069" spans="1:8">
      <c r="A2069" s="3" t="s">
        <v>7631</v>
      </c>
      <c r="B2069" s="1">
        <f t="shared" si="160"/>
        <v>6</v>
      </c>
      <c r="C2069" s="1">
        <f t="shared" si="161"/>
        <v>76769</v>
      </c>
      <c r="D2069" s="1">
        <f t="shared" si="162"/>
        <v>2829701</v>
      </c>
      <c r="F2069" s="1">
        <f t="shared" si="163"/>
        <v>2829456.7398938388</v>
      </c>
      <c r="H2069" s="5">
        <f t="shared" si="164"/>
        <v>8.632011161647E-5</v>
      </c>
    </row>
    <row r="2070" spans="1:8">
      <c r="A2070" s="3" t="s">
        <v>7632</v>
      </c>
      <c r="B2070" s="1">
        <f t="shared" si="160"/>
        <v>6</v>
      </c>
      <c r="C2070" s="1">
        <f t="shared" si="161"/>
        <v>76749</v>
      </c>
      <c r="D2070" s="1">
        <f t="shared" si="162"/>
        <v>2831748</v>
      </c>
      <c r="F2070" s="1">
        <f t="shared" si="163"/>
        <v>2831514.3874311568</v>
      </c>
      <c r="H2070" s="5">
        <f t="shared" si="164"/>
        <v>8.2497654750061955E-5</v>
      </c>
    </row>
    <row r="2071" spans="1:8">
      <c r="A2071" s="3" t="s">
        <v>7633</v>
      </c>
      <c r="B2071" s="1">
        <f t="shared" si="160"/>
        <v>6</v>
      </c>
      <c r="C2071" s="1">
        <f t="shared" si="161"/>
        <v>76729</v>
      </c>
      <c r="D2071" s="1">
        <f t="shared" si="162"/>
        <v>2833785</v>
      </c>
      <c r="F2071" s="1">
        <f t="shared" si="163"/>
        <v>2833572.4691795856</v>
      </c>
      <c r="H2071" s="5">
        <f t="shared" si="164"/>
        <v>7.4998922082805837E-5</v>
      </c>
    </row>
    <row r="2072" spans="1:8">
      <c r="A2072" s="3" t="s">
        <v>7634</v>
      </c>
      <c r="B2072" s="1">
        <f t="shared" si="160"/>
        <v>6</v>
      </c>
      <c r="C2072" s="1">
        <f t="shared" si="161"/>
        <v>76709</v>
      </c>
      <c r="D2072" s="1">
        <f t="shared" si="162"/>
        <v>2835821</v>
      </c>
      <c r="F2072" s="1">
        <f t="shared" si="163"/>
        <v>2835630.9853439583</v>
      </c>
      <c r="H2072" s="5">
        <f t="shared" si="164"/>
        <v>6.7005165714531642E-5</v>
      </c>
    </row>
    <row r="2073" spans="1:8">
      <c r="A2073" s="3" t="s">
        <v>7635</v>
      </c>
      <c r="B2073" s="1">
        <f t="shared" si="160"/>
        <v>6</v>
      </c>
      <c r="C2073" s="1">
        <f t="shared" si="161"/>
        <v>76689</v>
      </c>
      <c r="D2073" s="1">
        <f t="shared" si="162"/>
        <v>2837857</v>
      </c>
      <c r="F2073" s="1">
        <f t="shared" si="163"/>
        <v>2837689.9361292706</v>
      </c>
      <c r="H2073" s="5">
        <f t="shared" si="164"/>
        <v>5.8869728365246339E-5</v>
      </c>
    </row>
    <row r="2074" spans="1:8">
      <c r="A2074" s="3" t="s">
        <v>7636</v>
      </c>
      <c r="B2074" s="1">
        <f t="shared" si="160"/>
        <v>6</v>
      </c>
      <c r="C2074" s="1">
        <f t="shared" si="161"/>
        <v>76669</v>
      </c>
      <c r="D2074" s="1">
        <f t="shared" si="162"/>
        <v>2839893</v>
      </c>
      <c r="F2074" s="1">
        <f t="shared" si="163"/>
        <v>2839749.3217406799</v>
      </c>
      <c r="H2074" s="5">
        <f t="shared" si="164"/>
        <v>5.059284251909894E-5</v>
      </c>
    </row>
    <row r="2075" spans="1:8">
      <c r="A2075" s="3" t="s">
        <v>7637</v>
      </c>
      <c r="B2075" s="1">
        <f t="shared" si="160"/>
        <v>6</v>
      </c>
      <c r="C2075" s="1">
        <f t="shared" si="161"/>
        <v>76649</v>
      </c>
      <c r="D2075" s="1">
        <f t="shared" si="162"/>
        <v>2841940</v>
      </c>
      <c r="F2075" s="1">
        <f t="shared" si="163"/>
        <v>2841809.1423834669</v>
      </c>
      <c r="H2075" s="5">
        <f t="shared" si="164"/>
        <v>4.6045172147568082E-5</v>
      </c>
    </row>
    <row r="2076" spans="1:8">
      <c r="A2076" s="3" t="s">
        <v>7638</v>
      </c>
      <c r="B2076" s="1">
        <f t="shared" si="160"/>
        <v>6</v>
      </c>
      <c r="C2076" s="1">
        <f t="shared" si="161"/>
        <v>76629</v>
      </c>
      <c r="D2076" s="1">
        <f t="shared" si="162"/>
        <v>2843976</v>
      </c>
      <c r="F2076" s="1">
        <f t="shared" si="163"/>
        <v>2843869.3982630898</v>
      </c>
      <c r="H2076" s="5">
        <f t="shared" si="164"/>
        <v>3.7483346171056128E-5</v>
      </c>
    </row>
    <row r="2077" spans="1:8">
      <c r="A2077" s="3" t="s">
        <v>7639</v>
      </c>
      <c r="B2077" s="1">
        <f t="shared" si="160"/>
        <v>6</v>
      </c>
      <c r="C2077" s="1">
        <f t="shared" si="161"/>
        <v>76609</v>
      </c>
      <c r="D2077" s="1">
        <f t="shared" si="162"/>
        <v>2846013</v>
      </c>
      <c r="F2077" s="1">
        <f t="shared" si="163"/>
        <v>2845930.0895851338</v>
      </c>
      <c r="H2077" s="5">
        <f t="shared" si="164"/>
        <v>2.9132127950986793E-5</v>
      </c>
    </row>
    <row r="2078" spans="1:8">
      <c r="A2078" s="3" t="s">
        <v>7640</v>
      </c>
      <c r="B2078" s="1">
        <f t="shared" si="160"/>
        <v>6</v>
      </c>
      <c r="C2078" s="1">
        <f t="shared" si="161"/>
        <v>76589</v>
      </c>
      <c r="D2078" s="1">
        <f t="shared" si="162"/>
        <v>2848049</v>
      </c>
      <c r="F2078" s="1">
        <f t="shared" si="163"/>
        <v>2847991.2165553523</v>
      </c>
      <c r="H2078" s="5">
        <f t="shared" si="164"/>
        <v>2.0288781775762019E-5</v>
      </c>
    </row>
    <row r="2079" spans="1:8">
      <c r="A2079" s="3" t="s">
        <v>7641</v>
      </c>
      <c r="B2079" s="1">
        <f t="shared" si="160"/>
        <v>6</v>
      </c>
      <c r="C2079" s="1">
        <f t="shared" si="161"/>
        <v>76569</v>
      </c>
      <c r="D2079" s="1">
        <f t="shared" si="162"/>
        <v>2850085</v>
      </c>
      <c r="F2079" s="1">
        <f t="shared" si="163"/>
        <v>2850052.7793796468</v>
      </c>
      <c r="H2079" s="5">
        <f t="shared" si="164"/>
        <v>1.1305143654747321E-5</v>
      </c>
    </row>
    <row r="2080" spans="1:8">
      <c r="A2080" s="3" t="s">
        <v>7642</v>
      </c>
      <c r="B2080" s="1">
        <f t="shared" si="160"/>
        <v>6</v>
      </c>
      <c r="C2080" s="1">
        <f t="shared" si="161"/>
        <v>76549</v>
      </c>
      <c r="D2080" s="1">
        <f t="shared" si="162"/>
        <v>2852132</v>
      </c>
      <c r="F2080" s="1">
        <f t="shared" si="163"/>
        <v>2852114.7782640602</v>
      </c>
      <c r="H2080" s="5">
        <f t="shared" si="164"/>
        <v>6.0381973694938271E-6</v>
      </c>
    </row>
    <row r="2081" spans="1:8">
      <c r="A2081" s="3" t="s">
        <v>7643</v>
      </c>
      <c r="B2081" s="1">
        <f t="shared" si="160"/>
        <v>6</v>
      </c>
      <c r="C2081" s="1">
        <f t="shared" si="161"/>
        <v>76529</v>
      </c>
      <c r="D2081" s="1">
        <f t="shared" si="162"/>
        <v>2854200</v>
      </c>
      <c r="F2081" s="1">
        <f t="shared" si="163"/>
        <v>2854177.2134147985</v>
      </c>
      <c r="H2081" s="5">
        <f t="shared" si="164"/>
        <v>7.9835278542180986E-6</v>
      </c>
    </row>
    <row r="2082" spans="1:8">
      <c r="A2082" s="3" t="s">
        <v>7644</v>
      </c>
      <c r="B2082" s="1">
        <f t="shared" si="160"/>
        <v>6</v>
      </c>
      <c r="C2082" s="1">
        <f t="shared" si="161"/>
        <v>76509</v>
      </c>
      <c r="D2082" s="1">
        <f t="shared" si="162"/>
        <v>2856285</v>
      </c>
      <c r="F2082" s="1">
        <f t="shared" si="163"/>
        <v>2856240.0850382107</v>
      </c>
      <c r="H2082" s="5">
        <f t="shared" si="164"/>
        <v>1.5724958044897132E-5</v>
      </c>
    </row>
    <row r="2083" spans="1:8">
      <c r="A2083" s="3" t="s">
        <v>7645</v>
      </c>
      <c r="B2083" s="1">
        <f t="shared" si="160"/>
        <v>6</v>
      </c>
      <c r="C2083" s="1">
        <f t="shared" si="161"/>
        <v>76489</v>
      </c>
      <c r="D2083" s="1">
        <f t="shared" si="162"/>
        <v>2858370</v>
      </c>
      <c r="F2083" s="1">
        <f t="shared" si="163"/>
        <v>2858303.3933408074</v>
      </c>
      <c r="H2083" s="5">
        <f t="shared" si="164"/>
        <v>2.3302322369949272E-5</v>
      </c>
    </row>
    <row r="2084" spans="1:8">
      <c r="A2084" s="3" t="s">
        <v>7646</v>
      </c>
      <c r="B2084" s="1">
        <f t="shared" si="160"/>
        <v>6</v>
      </c>
      <c r="C2084" s="1">
        <f t="shared" si="161"/>
        <v>76469</v>
      </c>
      <c r="D2084" s="1">
        <f t="shared" si="162"/>
        <v>2860455</v>
      </c>
      <c r="F2084" s="1">
        <f t="shared" si="163"/>
        <v>2860367.1385292332</v>
      </c>
      <c r="H2084" s="5">
        <f t="shared" si="164"/>
        <v>3.0715907352792191E-5</v>
      </c>
    </row>
    <row r="2085" spans="1:8">
      <c r="A2085" s="3" t="s">
        <v>7647</v>
      </c>
      <c r="B2085" s="1">
        <f t="shared" si="160"/>
        <v>6</v>
      </c>
      <c r="C2085" s="1">
        <f t="shared" si="161"/>
        <v>76449</v>
      </c>
      <c r="D2085" s="1">
        <f t="shared" si="162"/>
        <v>2862551</v>
      </c>
      <c r="F2085" s="1">
        <f t="shared" si="163"/>
        <v>2862431.3208103045</v>
      </c>
      <c r="H2085" s="5">
        <f t="shared" si="164"/>
        <v>4.1808579024622097E-5</v>
      </c>
    </row>
    <row r="2086" spans="1:8">
      <c r="A2086" s="3" t="s">
        <v>7648</v>
      </c>
      <c r="B2086" s="1">
        <f t="shared" si="160"/>
        <v>6</v>
      </c>
      <c r="C2086" s="1">
        <f t="shared" si="161"/>
        <v>76429</v>
      </c>
      <c r="D2086" s="1">
        <f t="shared" si="162"/>
        <v>2864636</v>
      </c>
      <c r="F2086" s="1">
        <f t="shared" si="163"/>
        <v>2864495.9403909794</v>
      </c>
      <c r="H2086" s="5">
        <f t="shared" si="164"/>
        <v>4.8892637326555455E-5</v>
      </c>
    </row>
    <row r="2087" spans="1:8">
      <c r="A2087" s="3" t="s">
        <v>7649</v>
      </c>
      <c r="B2087" s="1">
        <f t="shared" si="160"/>
        <v>6</v>
      </c>
      <c r="C2087" s="1">
        <f t="shared" si="161"/>
        <v>76409</v>
      </c>
      <c r="D2087" s="1">
        <f t="shared" si="162"/>
        <v>2866722</v>
      </c>
      <c r="F2087" s="1">
        <f t="shared" si="163"/>
        <v>2866560.9974783654</v>
      </c>
      <c r="H2087" s="5">
        <f t="shared" si="164"/>
        <v>5.6162586269114177E-5</v>
      </c>
    </row>
    <row r="2088" spans="1:8">
      <c r="A2088" s="3" t="s">
        <v>7650</v>
      </c>
      <c r="B2088" s="1">
        <f t="shared" si="160"/>
        <v>6</v>
      </c>
      <c r="C2088" s="1">
        <f t="shared" si="161"/>
        <v>76389</v>
      </c>
      <c r="D2088" s="1">
        <f t="shared" si="162"/>
        <v>2868807</v>
      </c>
      <c r="F2088" s="1">
        <f t="shared" si="163"/>
        <v>2868626.4922797307</v>
      </c>
      <c r="H2088" s="5">
        <f t="shared" si="164"/>
        <v>6.2920830947938564E-5</v>
      </c>
    </row>
    <row r="2089" spans="1:8">
      <c r="A2089" s="3" t="s">
        <v>7651</v>
      </c>
      <c r="B2089" s="1">
        <f t="shared" si="160"/>
        <v>6</v>
      </c>
      <c r="C2089" s="1">
        <f t="shared" si="161"/>
        <v>76369</v>
      </c>
      <c r="D2089" s="1">
        <f t="shared" si="162"/>
        <v>2870903</v>
      </c>
      <c r="F2089" s="1">
        <f t="shared" si="163"/>
        <v>2870692.425002493</v>
      </c>
      <c r="H2089" s="5">
        <f t="shared" si="164"/>
        <v>7.3348001484911101E-5</v>
      </c>
    </row>
    <row r="2090" spans="1:8">
      <c r="A2090" s="3" t="s">
        <v>7652</v>
      </c>
      <c r="B2090" s="1">
        <f t="shared" si="160"/>
        <v>6</v>
      </c>
      <c r="C2090" s="1">
        <f t="shared" si="161"/>
        <v>76349</v>
      </c>
      <c r="D2090" s="1">
        <f t="shared" si="162"/>
        <v>2872988</v>
      </c>
      <c r="F2090" s="1">
        <f t="shared" si="163"/>
        <v>2872758.7958542164</v>
      </c>
      <c r="H2090" s="5">
        <f t="shared" si="164"/>
        <v>7.977901257629982E-5</v>
      </c>
    </row>
    <row r="2091" spans="1:8">
      <c r="A2091" s="3" t="s">
        <v>7653</v>
      </c>
      <c r="B2091" s="1">
        <f t="shared" si="160"/>
        <v>6</v>
      </c>
      <c r="C2091" s="1">
        <f t="shared" si="161"/>
        <v>76329</v>
      </c>
      <c r="D2091" s="1">
        <f t="shared" si="162"/>
        <v>2875073</v>
      </c>
      <c r="F2091" s="1">
        <f t="shared" si="163"/>
        <v>2874825.6050426271</v>
      </c>
      <c r="H2091" s="5">
        <f t="shared" si="164"/>
        <v>8.604823507887233E-5</v>
      </c>
    </row>
    <row r="2092" spans="1:8">
      <c r="A2092" s="3" t="s">
        <v>7654</v>
      </c>
      <c r="B2092" s="1">
        <f t="shared" si="160"/>
        <v>6</v>
      </c>
      <c r="C2092" s="1">
        <f t="shared" si="161"/>
        <v>76309</v>
      </c>
      <c r="D2092" s="1">
        <f t="shared" si="162"/>
        <v>2877158</v>
      </c>
      <c r="F2092" s="1">
        <f t="shared" si="163"/>
        <v>2876892.8527755998</v>
      </c>
      <c r="H2092" s="5">
        <f t="shared" si="164"/>
        <v>9.2155948474220917E-5</v>
      </c>
    </row>
    <row r="2093" spans="1:8">
      <c r="A2093" s="3" t="s">
        <v>7655</v>
      </c>
      <c r="B2093" s="1">
        <f t="shared" si="160"/>
        <v>6</v>
      </c>
      <c r="C2093" s="1">
        <f t="shared" si="161"/>
        <v>76289</v>
      </c>
      <c r="D2093" s="1">
        <f t="shared" si="162"/>
        <v>2879243</v>
      </c>
      <c r="F2093" s="1">
        <f t="shared" si="163"/>
        <v>2878960.5392611562</v>
      </c>
      <c r="H2093" s="5">
        <f t="shared" si="164"/>
        <v>9.8102431383447861E-5</v>
      </c>
    </row>
    <row r="2094" spans="1:8">
      <c r="A2094" s="3" t="s">
        <v>7656</v>
      </c>
      <c r="B2094" s="1">
        <f t="shared" si="160"/>
        <v>6</v>
      </c>
      <c r="C2094" s="1">
        <f t="shared" si="161"/>
        <v>76269</v>
      </c>
      <c r="D2094" s="1">
        <f t="shared" si="162"/>
        <v>2881339</v>
      </c>
      <c r="F2094" s="1">
        <f t="shared" si="163"/>
        <v>2881028.6647074865</v>
      </c>
      <c r="H2094" s="5">
        <f t="shared" si="164"/>
        <v>1.0770523444602745E-4</v>
      </c>
    </row>
    <row r="2095" spans="1:8">
      <c r="A2095" s="3" t="s">
        <v>7657</v>
      </c>
      <c r="B2095" s="1">
        <f t="shared" si="160"/>
        <v>6</v>
      </c>
      <c r="C2095" s="1">
        <f t="shared" si="161"/>
        <v>76249</v>
      </c>
      <c r="D2095" s="1">
        <f t="shared" si="162"/>
        <v>2883424</v>
      </c>
      <c r="F2095" s="1">
        <f t="shared" si="163"/>
        <v>2883097.2293229173</v>
      </c>
      <c r="H2095" s="5">
        <f t="shared" si="164"/>
        <v>1.1332730707752528E-4</v>
      </c>
    </row>
    <row r="2096" spans="1:8">
      <c r="A2096" s="3" t="s">
        <v>7658</v>
      </c>
      <c r="B2096" s="1">
        <f t="shared" si="160"/>
        <v>6</v>
      </c>
      <c r="C2096" s="1">
        <f t="shared" si="161"/>
        <v>76229</v>
      </c>
      <c r="D2096" s="1">
        <f t="shared" si="162"/>
        <v>2885510</v>
      </c>
      <c r="F2096" s="1">
        <f t="shared" si="163"/>
        <v>2885166.2333159484</v>
      </c>
      <c r="H2096" s="5">
        <f t="shared" si="164"/>
        <v>1.1913550258068871E-4</v>
      </c>
    </row>
    <row r="2097" spans="1:8">
      <c r="A2097" s="3" t="s">
        <v>7659</v>
      </c>
      <c r="B2097" s="1">
        <f t="shared" si="160"/>
        <v>6</v>
      </c>
      <c r="C2097" s="1">
        <f t="shared" si="161"/>
        <v>76209</v>
      </c>
      <c r="D2097" s="1">
        <f t="shared" si="162"/>
        <v>2887595</v>
      </c>
      <c r="F2097" s="1">
        <f t="shared" si="163"/>
        <v>2887235.6768952068</v>
      </c>
      <c r="H2097" s="5">
        <f t="shared" si="164"/>
        <v>1.2443680806803096E-4</v>
      </c>
    </row>
    <row r="2098" spans="1:8">
      <c r="A2098" s="3" t="s">
        <v>7660</v>
      </c>
      <c r="B2098" s="1">
        <f t="shared" si="160"/>
        <v>6</v>
      </c>
      <c r="C2098" s="1">
        <f t="shared" si="161"/>
        <v>76189</v>
      </c>
      <c r="D2098" s="1">
        <f t="shared" si="162"/>
        <v>2889680</v>
      </c>
      <c r="F2098" s="1">
        <f t="shared" si="163"/>
        <v>2889305.560269502</v>
      </c>
      <c r="H2098" s="5">
        <f t="shared" si="164"/>
        <v>1.2957826835428436E-4</v>
      </c>
    </row>
    <row r="2099" spans="1:8">
      <c r="A2099" s="3" t="s">
        <v>7661</v>
      </c>
      <c r="B2099" s="1">
        <f t="shared" si="160"/>
        <v>6</v>
      </c>
      <c r="C2099" s="1">
        <f t="shared" si="161"/>
        <v>76169</v>
      </c>
      <c r="D2099" s="1">
        <f t="shared" si="162"/>
        <v>2891776</v>
      </c>
      <c r="F2099" s="1">
        <f t="shared" si="163"/>
        <v>2891375.8836477771</v>
      </c>
      <c r="H2099" s="5">
        <f t="shared" si="164"/>
        <v>1.383635358419393E-4</v>
      </c>
    </row>
    <row r="2100" spans="1:8">
      <c r="A2100" s="3" t="s">
        <v>7662</v>
      </c>
      <c r="B2100" s="1">
        <f t="shared" si="160"/>
        <v>6</v>
      </c>
      <c r="C2100" s="1">
        <f t="shared" si="161"/>
        <v>76149</v>
      </c>
      <c r="D2100" s="1">
        <f t="shared" si="162"/>
        <v>2893861</v>
      </c>
      <c r="F2100" s="1">
        <f t="shared" si="163"/>
        <v>2893446.6472391314</v>
      </c>
      <c r="H2100" s="5">
        <f t="shared" si="164"/>
        <v>1.4318336674381136E-4</v>
      </c>
    </row>
    <row r="2101" spans="1:8">
      <c r="A2101" s="3" t="s">
        <v>7663</v>
      </c>
      <c r="B2101" s="1">
        <f t="shared" si="160"/>
        <v>6</v>
      </c>
      <c r="C2101" s="1">
        <f t="shared" si="161"/>
        <v>76129</v>
      </c>
      <c r="D2101" s="1">
        <f t="shared" si="162"/>
        <v>2895946</v>
      </c>
      <c r="F2101" s="1">
        <f t="shared" si="163"/>
        <v>2895517.8512528324</v>
      </c>
      <c r="H2101" s="5">
        <f t="shared" si="164"/>
        <v>1.4784417498377042E-4</v>
      </c>
    </row>
    <row r="2102" spans="1:8">
      <c r="A2102" s="3" t="s">
        <v>7664</v>
      </c>
      <c r="B2102" s="1">
        <f t="shared" si="160"/>
        <v>6</v>
      </c>
      <c r="C2102" s="1">
        <f t="shared" si="161"/>
        <v>76109</v>
      </c>
      <c r="D2102" s="1">
        <f t="shared" si="162"/>
        <v>2898031</v>
      </c>
      <c r="F2102" s="1">
        <f t="shared" si="163"/>
        <v>2897589.4958982896</v>
      </c>
      <c r="H2102" s="5">
        <f t="shared" si="164"/>
        <v>1.5234623153113062E-4</v>
      </c>
    </row>
    <row r="2103" spans="1:8">
      <c r="A2103" s="3" t="s">
        <v>7665</v>
      </c>
      <c r="B2103" s="1">
        <f t="shared" si="160"/>
        <v>6</v>
      </c>
      <c r="C2103" s="1">
        <f t="shared" si="161"/>
        <v>76089</v>
      </c>
      <c r="D2103" s="1">
        <f t="shared" si="162"/>
        <v>2900127</v>
      </c>
      <c r="F2103" s="1">
        <f t="shared" si="163"/>
        <v>2899661.5813850709</v>
      </c>
      <c r="H2103" s="5">
        <f t="shared" si="164"/>
        <v>1.6048214955037359E-4</v>
      </c>
    </row>
    <row r="2104" spans="1:8">
      <c r="A2104" s="3" t="s">
        <v>7666</v>
      </c>
      <c r="B2104" s="1">
        <f t="shared" si="160"/>
        <v>6</v>
      </c>
      <c r="C2104" s="1">
        <f t="shared" si="161"/>
        <v>76069</v>
      </c>
      <c r="D2104" s="1">
        <f t="shared" si="162"/>
        <v>2902213</v>
      </c>
      <c r="F2104" s="1">
        <f t="shared" si="163"/>
        <v>2901734.1079228963</v>
      </c>
      <c r="H2104" s="5">
        <f t="shared" si="164"/>
        <v>1.6500927985083205E-4</v>
      </c>
    </row>
    <row r="2105" spans="1:8">
      <c r="A2105" s="3" t="s">
        <v>7667</v>
      </c>
      <c r="B2105" s="1">
        <f t="shared" si="160"/>
        <v>6</v>
      </c>
      <c r="C2105" s="1">
        <f t="shared" si="161"/>
        <v>76049</v>
      </c>
      <c r="D2105" s="1">
        <f t="shared" si="162"/>
        <v>2904298</v>
      </c>
      <c r="F2105" s="1">
        <f t="shared" si="163"/>
        <v>2903807.0757216429</v>
      </c>
      <c r="H2105" s="5">
        <f t="shared" si="164"/>
        <v>1.6903371429414826E-4</v>
      </c>
    </row>
    <row r="2106" spans="1:8">
      <c r="A2106" s="3" t="s">
        <v>7668</v>
      </c>
      <c r="B2106" s="1">
        <f t="shared" si="160"/>
        <v>6</v>
      </c>
      <c r="C2106" s="1">
        <f t="shared" si="161"/>
        <v>76029</v>
      </c>
      <c r="D2106" s="1">
        <f t="shared" si="162"/>
        <v>2906383</v>
      </c>
      <c r="F2106" s="1">
        <f t="shared" si="163"/>
        <v>2905880.4849913414</v>
      </c>
      <c r="H2106" s="5">
        <f t="shared" si="164"/>
        <v>1.7290047755531062E-4</v>
      </c>
    </row>
    <row r="2107" spans="1:8">
      <c r="A2107" s="3" t="s">
        <v>7669</v>
      </c>
      <c r="B2107" s="1">
        <f t="shared" si="160"/>
        <v>6</v>
      </c>
      <c r="C2107" s="1">
        <f t="shared" si="161"/>
        <v>76009</v>
      </c>
      <c r="D2107" s="1">
        <f t="shared" si="162"/>
        <v>2908468</v>
      </c>
      <c r="F2107" s="1">
        <f t="shared" si="163"/>
        <v>2907954.3359421887</v>
      </c>
      <c r="H2107" s="5">
        <f t="shared" si="164"/>
        <v>1.766098364538501E-4</v>
      </c>
    </row>
    <row r="2108" spans="1:8">
      <c r="A2108" s="3" t="s">
        <v>7670</v>
      </c>
      <c r="B2108" s="1">
        <f t="shared" si="160"/>
        <v>6</v>
      </c>
      <c r="C2108" s="1">
        <f t="shared" si="161"/>
        <v>75989</v>
      </c>
      <c r="D2108" s="1">
        <f t="shared" si="162"/>
        <v>2910564</v>
      </c>
      <c r="F2108" s="1">
        <f t="shared" si="163"/>
        <v>2910028.628784515</v>
      </c>
      <c r="H2108" s="5">
        <f t="shared" si="164"/>
        <v>1.8394071234476768E-4</v>
      </c>
    </row>
    <row r="2109" spans="1:8">
      <c r="A2109" s="3" t="s">
        <v>7671</v>
      </c>
      <c r="B2109" s="1">
        <f t="shared" si="160"/>
        <v>6</v>
      </c>
      <c r="C2109" s="1">
        <f t="shared" si="161"/>
        <v>75969</v>
      </c>
      <c r="D2109" s="1">
        <f t="shared" si="162"/>
        <v>2912649</v>
      </c>
      <c r="F2109" s="1">
        <f t="shared" si="163"/>
        <v>2912103.3637288283</v>
      </c>
      <c r="H2109" s="5">
        <f t="shared" si="164"/>
        <v>1.8733334197554785E-4</v>
      </c>
    </row>
    <row r="2110" spans="1:8">
      <c r="A2110" s="3" t="s">
        <v>7672</v>
      </c>
      <c r="B2110" s="1">
        <f t="shared" si="160"/>
        <v>6</v>
      </c>
      <c r="C2110" s="1">
        <f t="shared" si="161"/>
        <v>75949</v>
      </c>
      <c r="D2110" s="1">
        <f t="shared" si="162"/>
        <v>2914734</v>
      </c>
      <c r="F2110" s="1">
        <f t="shared" si="163"/>
        <v>2914178.5409857784</v>
      </c>
      <c r="H2110" s="5">
        <f t="shared" si="164"/>
        <v>1.9056936729785985E-4</v>
      </c>
    </row>
    <row r="2111" spans="1:8">
      <c r="A2111" s="3" t="s">
        <v>7673</v>
      </c>
      <c r="B2111" s="1">
        <f t="shared" si="160"/>
        <v>6</v>
      </c>
      <c r="C2111" s="1">
        <f t="shared" si="161"/>
        <v>75929</v>
      </c>
      <c r="D2111" s="1">
        <f t="shared" si="162"/>
        <v>2916819</v>
      </c>
      <c r="F2111" s="1">
        <f t="shared" si="163"/>
        <v>2916254.1607661783</v>
      </c>
      <c r="H2111" s="5">
        <f t="shared" si="164"/>
        <v>1.9364905186839622E-4</v>
      </c>
    </row>
    <row r="2112" spans="1:8">
      <c r="A2112" s="3" t="s">
        <v>7674</v>
      </c>
      <c r="B2112" s="1">
        <f t="shared" si="160"/>
        <v>6</v>
      </c>
      <c r="C2112" s="1">
        <f t="shared" si="161"/>
        <v>75909</v>
      </c>
      <c r="D2112" s="1">
        <f t="shared" si="162"/>
        <v>2918904</v>
      </c>
      <c r="F2112" s="1">
        <f t="shared" si="163"/>
        <v>2918330.2232809928</v>
      </c>
      <c r="H2112" s="5">
        <f t="shared" si="164"/>
        <v>1.9657265843863841E-4</v>
      </c>
    </row>
    <row r="2113" spans="1:8">
      <c r="A2113" s="3" t="s">
        <v>7675</v>
      </c>
      <c r="B2113" s="1">
        <f t="shared" si="160"/>
        <v>6</v>
      </c>
      <c r="C2113" s="1">
        <f t="shared" si="161"/>
        <v>75889</v>
      </c>
      <c r="D2113" s="1">
        <f t="shared" si="162"/>
        <v>2921001</v>
      </c>
      <c r="F2113" s="1">
        <f t="shared" si="163"/>
        <v>2920406.7287413394</v>
      </c>
      <c r="H2113" s="5">
        <f t="shared" si="164"/>
        <v>2.0344781075411892E-4</v>
      </c>
    </row>
    <row r="2114" spans="1:8">
      <c r="A2114" s="3" t="s">
        <v>7676</v>
      </c>
      <c r="B2114" s="1">
        <f t="shared" si="160"/>
        <v>6</v>
      </c>
      <c r="C2114" s="1">
        <f t="shared" si="161"/>
        <v>75869</v>
      </c>
      <c r="D2114" s="1">
        <f t="shared" si="162"/>
        <v>2923086</v>
      </c>
      <c r="F2114" s="1">
        <f t="shared" si="163"/>
        <v>2922483.6773585044</v>
      </c>
      <c r="H2114" s="5">
        <f t="shared" si="164"/>
        <v>2.0605710591327633E-4</v>
      </c>
    </row>
    <row r="2115" spans="1:8">
      <c r="A2115" s="3" t="s">
        <v>7677</v>
      </c>
      <c r="B2115" s="1">
        <f t="shared" si="160"/>
        <v>6</v>
      </c>
      <c r="C2115" s="1">
        <f t="shared" si="161"/>
        <v>75849</v>
      </c>
      <c r="D2115" s="1">
        <f t="shared" si="162"/>
        <v>2925171</v>
      </c>
      <c r="F2115" s="1">
        <f t="shared" si="163"/>
        <v>2924561.0693439189</v>
      </c>
      <c r="H2115" s="5">
        <f t="shared" si="164"/>
        <v>2.0851111134394043E-4</v>
      </c>
    </row>
    <row r="2116" spans="1:8">
      <c r="A2116" s="3" t="s">
        <v>7678</v>
      </c>
      <c r="B2116" s="1">
        <f t="shared" ref="B2116:B2179" si="165">IF(ISERROR(SEARCH(" ",A2116)), 0, SEARCH(" ",A2116))</f>
        <v>6</v>
      </c>
      <c r="C2116" s="1">
        <f t="shared" ref="C2116:C2179" si="166">IF(0=B2116,-1,LEFT(A2116,B2116-1)+0)</f>
        <v>75829</v>
      </c>
      <c r="D2116" s="1">
        <f t="shared" ref="D2116:D2179" si="167">IF(B2116=0,-1,RIGHT(A2116,LEN(A2116)-B2116)+0)</f>
        <v>2927256</v>
      </c>
      <c r="F2116" s="1">
        <f t="shared" ref="F2116:F2179" si="168">IF(C2116&lt;0,443300000,44330*(1-POWER(C2116/$A$1,1/5.255))*1000)</f>
        <v>2926638.9049091744</v>
      </c>
      <c r="H2116" s="5">
        <f t="shared" ref="H2116:H2179" si="169">IF(D2116&gt;0,ABS((F2116-D2116)/D2116),0)</f>
        <v>2.1081008658811403E-4</v>
      </c>
    </row>
    <row r="2117" spans="1:8">
      <c r="A2117" s="3" t="s">
        <v>7679</v>
      </c>
      <c r="B2117" s="1">
        <f t="shared" si="165"/>
        <v>6</v>
      </c>
      <c r="C2117" s="1">
        <f t="shared" si="166"/>
        <v>75809</v>
      </c>
      <c r="D2117" s="1">
        <f t="shared" si="167"/>
        <v>2929352</v>
      </c>
      <c r="F2117" s="1">
        <f t="shared" si="168"/>
        <v>2928717.1842660233</v>
      </c>
      <c r="H2117" s="5">
        <f t="shared" si="169"/>
        <v>2.1670858742024249E-4</v>
      </c>
    </row>
    <row r="2118" spans="1:8">
      <c r="A2118" s="3" t="s">
        <v>7680</v>
      </c>
      <c r="B2118" s="1">
        <f t="shared" si="165"/>
        <v>6</v>
      </c>
      <c r="C2118" s="1">
        <f t="shared" si="166"/>
        <v>75789</v>
      </c>
      <c r="D2118" s="1">
        <f t="shared" si="167"/>
        <v>2931437</v>
      </c>
      <c r="F2118" s="1">
        <f t="shared" si="168"/>
        <v>2930795.9076263653</v>
      </c>
      <c r="H2118" s="5">
        <f t="shared" si="169"/>
        <v>2.1869560001961104E-4</v>
      </c>
    </row>
    <row r="2119" spans="1:8">
      <c r="A2119" s="3" t="s">
        <v>7681</v>
      </c>
      <c r="B2119" s="1">
        <f t="shared" si="165"/>
        <v>6</v>
      </c>
      <c r="C2119" s="1">
        <f t="shared" si="166"/>
        <v>75769</v>
      </c>
      <c r="D2119" s="1">
        <f t="shared" si="167"/>
        <v>2933522</v>
      </c>
      <c r="F2119" s="1">
        <f t="shared" si="168"/>
        <v>2932875.0752022685</v>
      </c>
      <c r="H2119" s="5">
        <f t="shared" si="169"/>
        <v>2.2052836069797726E-4</v>
      </c>
    </row>
    <row r="2120" spans="1:8">
      <c r="A2120" s="3" t="s">
        <v>7682</v>
      </c>
      <c r="B2120" s="1">
        <f t="shared" si="165"/>
        <v>6</v>
      </c>
      <c r="C2120" s="1">
        <f t="shared" si="166"/>
        <v>75749</v>
      </c>
      <c r="D2120" s="1">
        <f t="shared" si="167"/>
        <v>2935607</v>
      </c>
      <c r="F2120" s="1">
        <f t="shared" si="168"/>
        <v>2934954.6872059479</v>
      </c>
      <c r="H2120" s="5">
        <f t="shared" si="169"/>
        <v>2.2220712583532619E-4</v>
      </c>
    </row>
    <row r="2121" spans="1:8">
      <c r="A2121" s="3" t="s">
        <v>7683</v>
      </c>
      <c r="B2121" s="1">
        <f t="shared" si="165"/>
        <v>6</v>
      </c>
      <c r="C2121" s="1">
        <f t="shared" si="166"/>
        <v>75729</v>
      </c>
      <c r="D2121" s="1">
        <f t="shared" si="167"/>
        <v>2937692</v>
      </c>
      <c r="F2121" s="1">
        <f t="shared" si="168"/>
        <v>2937034.743849786</v>
      </c>
      <c r="H2121" s="5">
        <f t="shared" si="169"/>
        <v>2.237321510267249E-4</v>
      </c>
    </row>
    <row r="2122" spans="1:8">
      <c r="A2122" s="3" t="s">
        <v>7684</v>
      </c>
      <c r="B2122" s="1">
        <f t="shared" si="165"/>
        <v>6</v>
      </c>
      <c r="C2122" s="1">
        <f t="shared" si="166"/>
        <v>75709</v>
      </c>
      <c r="D2122" s="1">
        <f t="shared" si="167"/>
        <v>2939789</v>
      </c>
      <c r="F2122" s="1">
        <f t="shared" si="168"/>
        <v>2939115.2453463194</v>
      </c>
      <c r="H2122" s="5">
        <f t="shared" si="169"/>
        <v>2.2918469784076475E-4</v>
      </c>
    </row>
    <row r="2123" spans="1:8">
      <c r="A2123" s="3" t="s">
        <v>7685</v>
      </c>
      <c r="B2123" s="1">
        <f t="shared" si="165"/>
        <v>6</v>
      </c>
      <c r="C2123" s="1">
        <f t="shared" si="166"/>
        <v>75689</v>
      </c>
      <c r="D2123" s="1">
        <f t="shared" si="167"/>
        <v>2941874</v>
      </c>
      <c r="F2123" s="1">
        <f t="shared" si="168"/>
        <v>2941196.1919082287</v>
      </c>
      <c r="H2123" s="5">
        <f t="shared" si="169"/>
        <v>2.3040010951227798E-4</v>
      </c>
    </row>
    <row r="2124" spans="1:8">
      <c r="A2124" s="3" t="s">
        <v>7686</v>
      </c>
      <c r="B2124" s="1">
        <f t="shared" si="165"/>
        <v>6</v>
      </c>
      <c r="C2124" s="1">
        <f t="shared" si="166"/>
        <v>75669</v>
      </c>
      <c r="D2124" s="1">
        <f t="shared" si="167"/>
        <v>2943959</v>
      </c>
      <c r="F2124" s="1">
        <f t="shared" si="168"/>
        <v>2943277.5837483807</v>
      </c>
      <c r="H2124" s="5">
        <f t="shared" si="169"/>
        <v>2.3146254809232957E-4</v>
      </c>
    </row>
    <row r="2125" spans="1:8">
      <c r="A2125" s="3" t="s">
        <v>7687</v>
      </c>
      <c r="B2125" s="1">
        <f t="shared" si="165"/>
        <v>6</v>
      </c>
      <c r="C2125" s="1">
        <f t="shared" si="166"/>
        <v>75649</v>
      </c>
      <c r="D2125" s="1">
        <f t="shared" si="167"/>
        <v>2946044</v>
      </c>
      <c r="F2125" s="1">
        <f t="shared" si="168"/>
        <v>2945359.4210797762</v>
      </c>
      <c r="H2125" s="5">
        <f t="shared" si="169"/>
        <v>2.3237226607061883E-4</v>
      </c>
    </row>
    <row r="2126" spans="1:8">
      <c r="A2126" s="3" t="s">
        <v>7688</v>
      </c>
      <c r="B2126" s="1">
        <f t="shared" si="165"/>
        <v>6</v>
      </c>
      <c r="C2126" s="1">
        <f t="shared" si="166"/>
        <v>75629</v>
      </c>
      <c r="D2126" s="1">
        <f t="shared" si="167"/>
        <v>2948129</v>
      </c>
      <c r="F2126" s="1">
        <f t="shared" si="168"/>
        <v>2947441.7041155826</v>
      </c>
      <c r="H2126" s="5">
        <f t="shared" si="169"/>
        <v>2.3312951516618504E-4</v>
      </c>
    </row>
    <row r="2127" spans="1:8">
      <c r="A2127" s="3" t="s">
        <v>7689</v>
      </c>
      <c r="B2127" s="1">
        <f t="shared" si="165"/>
        <v>6</v>
      </c>
      <c r="C2127" s="1">
        <f t="shared" si="166"/>
        <v>75609</v>
      </c>
      <c r="D2127" s="1">
        <f t="shared" si="167"/>
        <v>2950225</v>
      </c>
      <c r="F2127" s="1">
        <f t="shared" si="168"/>
        <v>2949524.4330691262</v>
      </c>
      <c r="H2127" s="5">
        <f t="shared" si="169"/>
        <v>2.3746220402639975E-4</v>
      </c>
    </row>
    <row r="2128" spans="1:8">
      <c r="A2128" s="3" t="s">
        <v>7690</v>
      </c>
      <c r="B2128" s="1">
        <f t="shared" si="165"/>
        <v>6</v>
      </c>
      <c r="C2128" s="1">
        <f t="shared" si="166"/>
        <v>75589</v>
      </c>
      <c r="D2128" s="1">
        <f t="shared" si="167"/>
        <v>2952310</v>
      </c>
      <c r="F2128" s="1">
        <f t="shared" si="168"/>
        <v>2951607.6081538871</v>
      </c>
      <c r="H2128" s="5">
        <f t="shared" si="169"/>
        <v>2.3791263319668563E-4</v>
      </c>
    </row>
    <row r="2129" spans="1:8">
      <c r="A2129" s="3" t="s">
        <v>7691</v>
      </c>
      <c r="B2129" s="1">
        <f t="shared" si="165"/>
        <v>6</v>
      </c>
      <c r="C2129" s="1">
        <f t="shared" si="166"/>
        <v>75569</v>
      </c>
      <c r="D2129" s="1">
        <f t="shared" si="167"/>
        <v>2954395</v>
      </c>
      <c r="F2129" s="1">
        <f t="shared" si="168"/>
        <v>2953691.2295835181</v>
      </c>
      <c r="H2129" s="5">
        <f t="shared" si="169"/>
        <v>2.3821134834099234E-4</v>
      </c>
    </row>
    <row r="2130" spans="1:8">
      <c r="A2130" s="3" t="s">
        <v>7692</v>
      </c>
      <c r="B2130" s="1">
        <f t="shared" si="165"/>
        <v>6</v>
      </c>
      <c r="C2130" s="1">
        <f t="shared" si="166"/>
        <v>75549</v>
      </c>
      <c r="D2130" s="1">
        <f t="shared" si="167"/>
        <v>2956480</v>
      </c>
      <c r="F2130" s="1">
        <f t="shared" si="168"/>
        <v>2955775.297571809</v>
      </c>
      <c r="H2130" s="5">
        <f t="shared" si="169"/>
        <v>2.3835859812715423E-4</v>
      </c>
    </row>
    <row r="2131" spans="1:8">
      <c r="A2131" s="3" t="s">
        <v>7693</v>
      </c>
      <c r="B2131" s="1">
        <f t="shared" si="165"/>
        <v>6</v>
      </c>
      <c r="C2131" s="1">
        <f t="shared" si="166"/>
        <v>75529</v>
      </c>
      <c r="D2131" s="1">
        <f t="shared" si="167"/>
        <v>2958577</v>
      </c>
      <c r="F2131" s="1">
        <f t="shared" si="168"/>
        <v>2957859.8123327326</v>
      </c>
      <c r="H2131" s="5">
        <f t="shared" si="169"/>
        <v>2.4240966764339648E-4</v>
      </c>
    </row>
    <row r="2132" spans="1:8">
      <c r="A2132" s="3" t="s">
        <v>7694</v>
      </c>
      <c r="B2132" s="1">
        <f t="shared" si="165"/>
        <v>6</v>
      </c>
      <c r="C2132" s="1">
        <f t="shared" si="166"/>
        <v>75509</v>
      </c>
      <c r="D2132" s="1">
        <f t="shared" si="167"/>
        <v>2960662</v>
      </c>
      <c r="F2132" s="1">
        <f t="shared" si="168"/>
        <v>2959944.774080398</v>
      </c>
      <c r="H2132" s="5">
        <f t="shared" si="169"/>
        <v>2.4225187461519523E-4</v>
      </c>
    </row>
    <row r="2133" spans="1:8">
      <c r="A2133" s="3" t="s">
        <v>7695</v>
      </c>
      <c r="B2133" s="1">
        <f t="shared" si="165"/>
        <v>6</v>
      </c>
      <c r="C2133" s="1">
        <f t="shared" si="166"/>
        <v>75489</v>
      </c>
      <c r="D2133" s="1">
        <f t="shared" si="167"/>
        <v>2962747</v>
      </c>
      <c r="F2133" s="1">
        <f t="shared" si="168"/>
        <v>2962030.1830290887</v>
      </c>
      <c r="H2133" s="5">
        <f t="shared" si="169"/>
        <v>2.4194336232939993E-4</v>
      </c>
    </row>
    <row r="2134" spans="1:8">
      <c r="A2134" s="3" t="s">
        <v>7696</v>
      </c>
      <c r="B2134" s="1">
        <f t="shared" si="165"/>
        <v>6</v>
      </c>
      <c r="C2134" s="1">
        <f t="shared" si="166"/>
        <v>75469</v>
      </c>
      <c r="D2134" s="1">
        <f t="shared" si="167"/>
        <v>2964832</v>
      </c>
      <c r="F2134" s="1">
        <f t="shared" si="168"/>
        <v>2964116.0393932443</v>
      </c>
      <c r="H2134" s="5">
        <f t="shared" si="169"/>
        <v>2.4148437643538951E-4</v>
      </c>
    </row>
    <row r="2135" spans="1:8">
      <c r="A2135" s="3" t="s">
        <v>7697</v>
      </c>
      <c r="B2135" s="1">
        <f t="shared" si="165"/>
        <v>6</v>
      </c>
      <c r="C2135" s="1">
        <f t="shared" si="166"/>
        <v>75449</v>
      </c>
      <c r="D2135" s="1">
        <f t="shared" si="167"/>
        <v>2966917</v>
      </c>
      <c r="F2135" s="1">
        <f t="shared" si="168"/>
        <v>2966202.3433874664</v>
      </c>
      <c r="H2135" s="5">
        <f t="shared" si="169"/>
        <v>2.4087516183756078E-4</v>
      </c>
    </row>
    <row r="2136" spans="1:8">
      <c r="A2136" s="3" t="s">
        <v>7698</v>
      </c>
      <c r="B2136" s="1">
        <f t="shared" si="165"/>
        <v>6</v>
      </c>
      <c r="C2136" s="1">
        <f t="shared" si="166"/>
        <v>75429</v>
      </c>
      <c r="D2136" s="1">
        <f t="shared" si="167"/>
        <v>2969013</v>
      </c>
      <c r="F2136" s="1">
        <f t="shared" si="168"/>
        <v>2968289.0952265104</v>
      </c>
      <c r="H2136" s="5">
        <f t="shared" si="169"/>
        <v>2.4382000802609222E-4</v>
      </c>
    </row>
    <row r="2137" spans="1:8">
      <c r="A2137" s="3" t="s">
        <v>7699</v>
      </c>
      <c r="B2137" s="1">
        <f t="shared" si="165"/>
        <v>6</v>
      </c>
      <c r="C2137" s="1">
        <f t="shared" si="166"/>
        <v>75409</v>
      </c>
      <c r="D2137" s="1">
        <f t="shared" si="167"/>
        <v>2971098</v>
      </c>
      <c r="F2137" s="1">
        <f t="shared" si="168"/>
        <v>2970376.2951252935</v>
      </c>
      <c r="H2137" s="5">
        <f t="shared" si="169"/>
        <v>2.4290847178600456E-4</v>
      </c>
    </row>
    <row r="2138" spans="1:8">
      <c r="A2138" s="3" t="s">
        <v>7700</v>
      </c>
      <c r="B2138" s="1">
        <f t="shared" si="165"/>
        <v>6</v>
      </c>
      <c r="C2138" s="1">
        <f t="shared" si="166"/>
        <v>75389</v>
      </c>
      <c r="D2138" s="1">
        <f t="shared" si="167"/>
        <v>2973183</v>
      </c>
      <c r="F2138" s="1">
        <f t="shared" si="168"/>
        <v>2972463.9432988903</v>
      </c>
      <c r="H2138" s="5">
        <f t="shared" si="169"/>
        <v>2.4184744131449179E-4</v>
      </c>
    </row>
    <row r="2139" spans="1:8">
      <c r="A2139" s="3" t="s">
        <v>7701</v>
      </c>
      <c r="B2139" s="1">
        <f t="shared" si="165"/>
        <v>6</v>
      </c>
      <c r="C2139" s="1">
        <f t="shared" si="166"/>
        <v>75369</v>
      </c>
      <c r="D2139" s="1">
        <f t="shared" si="167"/>
        <v>2975268</v>
      </c>
      <c r="F2139" s="1">
        <f t="shared" si="168"/>
        <v>2974552.0399625478</v>
      </c>
      <c r="H2139" s="5">
        <f t="shared" si="169"/>
        <v>2.4063715855249636E-4</v>
      </c>
    </row>
    <row r="2140" spans="1:8">
      <c r="A2140" s="3" t="s">
        <v>7702</v>
      </c>
      <c r="B2140" s="1">
        <f t="shared" si="165"/>
        <v>6</v>
      </c>
      <c r="C2140" s="1">
        <f t="shared" si="166"/>
        <v>75349</v>
      </c>
      <c r="D2140" s="1">
        <f t="shared" si="167"/>
        <v>2977353</v>
      </c>
      <c r="F2140" s="1">
        <f t="shared" si="168"/>
        <v>2976640.5853316654</v>
      </c>
      <c r="H2140" s="5">
        <f t="shared" si="169"/>
        <v>2.392778647122622E-4</v>
      </c>
    </row>
    <row r="2141" spans="1:8">
      <c r="A2141" s="3" t="s">
        <v>7703</v>
      </c>
      <c r="B2141" s="1">
        <f t="shared" si="165"/>
        <v>6</v>
      </c>
      <c r="C2141" s="1">
        <f t="shared" si="166"/>
        <v>75329</v>
      </c>
      <c r="D2141" s="1">
        <f t="shared" si="167"/>
        <v>2979450</v>
      </c>
      <c r="F2141" s="1">
        <f t="shared" si="168"/>
        <v>2978729.579621796</v>
      </c>
      <c r="H2141" s="5">
        <f t="shared" si="169"/>
        <v>2.4179643162461847E-4</v>
      </c>
    </row>
    <row r="2142" spans="1:8">
      <c r="A2142" s="3" t="s">
        <v>7704</v>
      </c>
      <c r="B2142" s="1">
        <f t="shared" si="165"/>
        <v>6</v>
      </c>
      <c r="C2142" s="1">
        <f t="shared" si="166"/>
        <v>75309</v>
      </c>
      <c r="D2142" s="1">
        <f t="shared" si="167"/>
        <v>2981535</v>
      </c>
      <c r="F2142" s="1">
        <f t="shared" si="168"/>
        <v>2980819.0230486682</v>
      </c>
      <c r="H2142" s="5">
        <f t="shared" si="169"/>
        <v>2.401370271795674E-4</v>
      </c>
    </row>
    <row r="2143" spans="1:8">
      <c r="A2143" s="3" t="s">
        <v>7705</v>
      </c>
      <c r="B2143" s="1">
        <f t="shared" si="165"/>
        <v>6</v>
      </c>
      <c r="C2143" s="1">
        <f t="shared" si="166"/>
        <v>75289</v>
      </c>
      <c r="D2143" s="1">
        <f t="shared" si="167"/>
        <v>2983620</v>
      </c>
      <c r="F2143" s="1">
        <f t="shared" si="168"/>
        <v>2982908.9158281591</v>
      </c>
      <c r="H2143" s="5">
        <f t="shared" si="169"/>
        <v>2.3832933545187425E-4</v>
      </c>
    </row>
    <row r="2144" spans="1:8">
      <c r="A2144" s="3" t="s">
        <v>7706</v>
      </c>
      <c r="B2144" s="1">
        <f t="shared" si="165"/>
        <v>6</v>
      </c>
      <c r="C2144" s="1">
        <f t="shared" si="166"/>
        <v>75269</v>
      </c>
      <c r="D2144" s="1">
        <f t="shared" si="167"/>
        <v>2985705</v>
      </c>
      <c r="F2144" s="1">
        <f t="shared" si="168"/>
        <v>2984999.2581763128</v>
      </c>
      <c r="H2144" s="5">
        <f t="shared" si="169"/>
        <v>2.3637359474134857E-4</v>
      </c>
    </row>
    <row r="2145" spans="1:8">
      <c r="A2145" s="3" t="s">
        <v>7707</v>
      </c>
      <c r="B2145" s="1">
        <f t="shared" si="165"/>
        <v>6</v>
      </c>
      <c r="C2145" s="1">
        <f t="shared" si="166"/>
        <v>75249</v>
      </c>
      <c r="D2145" s="1">
        <f t="shared" si="167"/>
        <v>2987790</v>
      </c>
      <c r="F2145" s="1">
        <f t="shared" si="168"/>
        <v>2987090.0503093312</v>
      </c>
      <c r="H2145" s="5">
        <f t="shared" si="169"/>
        <v>2.3427004262978446E-4</v>
      </c>
    </row>
    <row r="2146" spans="1:8">
      <c r="A2146" s="3" t="s">
        <v>7708</v>
      </c>
      <c r="B2146" s="1">
        <f t="shared" si="165"/>
        <v>6</v>
      </c>
      <c r="C2146" s="1">
        <f t="shared" si="166"/>
        <v>75229</v>
      </c>
      <c r="D2146" s="1">
        <f t="shared" si="167"/>
        <v>2989886</v>
      </c>
      <c r="F2146" s="1">
        <f t="shared" si="168"/>
        <v>2989181.2924435837</v>
      </c>
      <c r="H2146" s="5">
        <f t="shared" si="169"/>
        <v>2.3569713240447314E-4</v>
      </c>
    </row>
    <row r="2147" spans="1:8">
      <c r="A2147" s="3" t="s">
        <v>7709</v>
      </c>
      <c r="B2147" s="1">
        <f t="shared" si="165"/>
        <v>6</v>
      </c>
      <c r="C2147" s="1">
        <f t="shared" si="166"/>
        <v>75209</v>
      </c>
      <c r="D2147" s="1">
        <f t="shared" si="167"/>
        <v>2991971</v>
      </c>
      <c r="F2147" s="1">
        <f t="shared" si="168"/>
        <v>2991272.9847955965</v>
      </c>
      <c r="H2147" s="5">
        <f t="shared" si="169"/>
        <v>2.3329611296484806E-4</v>
      </c>
    </row>
    <row r="2148" spans="1:8">
      <c r="A2148" s="3" t="s">
        <v>7710</v>
      </c>
      <c r="B2148" s="1">
        <f t="shared" si="165"/>
        <v>6</v>
      </c>
      <c r="C2148" s="1">
        <f t="shared" si="166"/>
        <v>75189</v>
      </c>
      <c r="D2148" s="1">
        <f t="shared" si="167"/>
        <v>2994056</v>
      </c>
      <c r="F2148" s="1">
        <f t="shared" si="168"/>
        <v>2993365.1275820588</v>
      </c>
      <c r="H2148" s="5">
        <f t="shared" si="169"/>
        <v>2.3074799467385509E-4</v>
      </c>
    </row>
    <row r="2149" spans="1:8">
      <c r="A2149" s="3" t="s">
        <v>7711</v>
      </c>
      <c r="B2149" s="1">
        <f t="shared" si="165"/>
        <v>6</v>
      </c>
      <c r="C2149" s="1">
        <f t="shared" si="166"/>
        <v>75169</v>
      </c>
      <c r="D2149" s="1">
        <f t="shared" si="167"/>
        <v>2996141</v>
      </c>
      <c r="F2149" s="1">
        <f t="shared" si="168"/>
        <v>2995457.7210198278</v>
      </c>
      <c r="H2149" s="5">
        <f t="shared" si="169"/>
        <v>2.2805301224883582E-4</v>
      </c>
    </row>
    <row r="2150" spans="1:8">
      <c r="A2150" s="3" t="s">
        <v>7712</v>
      </c>
      <c r="B2150" s="1">
        <f t="shared" si="165"/>
        <v>6</v>
      </c>
      <c r="C2150" s="1">
        <f t="shared" si="166"/>
        <v>75149</v>
      </c>
      <c r="D2150" s="1">
        <f t="shared" si="167"/>
        <v>2998238</v>
      </c>
      <c r="F2150" s="1">
        <f t="shared" si="168"/>
        <v>2997550.7653259062</v>
      </c>
      <c r="H2150" s="5">
        <f t="shared" si="169"/>
        <v>2.2921284904459858E-4</v>
      </c>
    </row>
    <row r="2151" spans="1:8">
      <c r="A2151" s="3" t="s">
        <v>7713</v>
      </c>
      <c r="B2151" s="1">
        <f t="shared" si="165"/>
        <v>6</v>
      </c>
      <c r="C2151" s="1">
        <f t="shared" si="166"/>
        <v>75129</v>
      </c>
      <c r="D2151" s="1">
        <f t="shared" si="167"/>
        <v>3000323</v>
      </c>
      <c r="F2151" s="1">
        <f t="shared" si="168"/>
        <v>2999644.2607174753</v>
      </c>
      <c r="H2151" s="5">
        <f t="shared" si="169"/>
        <v>2.2622207093192262E-4</v>
      </c>
    </row>
    <row r="2152" spans="1:8">
      <c r="A2152" s="3" t="s">
        <v>7714</v>
      </c>
      <c r="B2152" s="1">
        <f t="shared" si="165"/>
        <v>6</v>
      </c>
      <c r="C2152" s="1">
        <f t="shared" si="166"/>
        <v>75109</v>
      </c>
      <c r="D2152" s="1">
        <f t="shared" si="167"/>
        <v>3002408</v>
      </c>
      <c r="F2152" s="1">
        <f t="shared" si="168"/>
        <v>3001738.2074118694</v>
      </c>
      <c r="H2152" s="5">
        <f t="shared" si="169"/>
        <v>2.2308513304340082E-4</v>
      </c>
    </row>
    <row r="2153" spans="1:8">
      <c r="A2153" s="3" t="s">
        <v>7715</v>
      </c>
      <c r="B2153" s="1">
        <f t="shared" si="165"/>
        <v>6</v>
      </c>
      <c r="C2153" s="1">
        <f t="shared" si="166"/>
        <v>75089</v>
      </c>
      <c r="D2153" s="1">
        <f t="shared" si="167"/>
        <v>3004493</v>
      </c>
      <c r="F2153" s="1">
        <f t="shared" si="168"/>
        <v>3003832.6056265952</v>
      </c>
      <c r="H2153" s="5">
        <f t="shared" si="169"/>
        <v>2.1980226727264581E-4</v>
      </c>
    </row>
    <row r="2154" spans="1:8">
      <c r="A2154" s="3" t="s">
        <v>7716</v>
      </c>
      <c r="B2154" s="1">
        <f t="shared" si="165"/>
        <v>6</v>
      </c>
      <c r="C2154" s="1">
        <f t="shared" si="166"/>
        <v>75069</v>
      </c>
      <c r="D2154" s="1">
        <f t="shared" si="167"/>
        <v>3006578</v>
      </c>
      <c r="F2154" s="1">
        <f t="shared" si="168"/>
        <v>3005927.4555793144</v>
      </c>
      <c r="H2154" s="5">
        <f t="shared" si="169"/>
        <v>2.1637370481844114E-4</v>
      </c>
    </row>
    <row r="2155" spans="1:8">
      <c r="A2155" s="3" t="s">
        <v>7717</v>
      </c>
      <c r="B2155" s="1">
        <f t="shared" si="165"/>
        <v>6</v>
      </c>
      <c r="C2155" s="1">
        <f t="shared" si="166"/>
        <v>75049</v>
      </c>
      <c r="D2155" s="1">
        <f t="shared" si="167"/>
        <v>3008674</v>
      </c>
      <c r="F2155" s="1">
        <f t="shared" si="168"/>
        <v>3008022.7574878493</v>
      </c>
      <c r="H2155" s="5">
        <f t="shared" si="169"/>
        <v>2.1645499384468627E-4</v>
      </c>
    </row>
    <row r="2156" spans="1:8">
      <c r="A2156" s="3" t="s">
        <v>7718</v>
      </c>
      <c r="B2156" s="1">
        <f t="shared" si="165"/>
        <v>6</v>
      </c>
      <c r="C2156" s="1">
        <f t="shared" si="166"/>
        <v>75029</v>
      </c>
      <c r="D2156" s="1">
        <f t="shared" si="167"/>
        <v>3010759</v>
      </c>
      <c r="F2156" s="1">
        <f t="shared" si="168"/>
        <v>3010118.5115701933</v>
      </c>
      <c r="H2156" s="5">
        <f t="shared" si="169"/>
        <v>2.1273321106294487E-4</v>
      </c>
    </row>
    <row r="2157" spans="1:8">
      <c r="A2157" s="3" t="s">
        <v>7719</v>
      </c>
      <c r="B2157" s="1">
        <f t="shared" si="165"/>
        <v>6</v>
      </c>
      <c r="C2157" s="1">
        <f t="shared" si="166"/>
        <v>75009</v>
      </c>
      <c r="D2157" s="1">
        <f t="shared" si="167"/>
        <v>3012844</v>
      </c>
      <c r="F2157" s="1">
        <f t="shared" si="168"/>
        <v>3012214.7180445013</v>
      </c>
      <c r="H2157" s="5">
        <f t="shared" si="169"/>
        <v>2.0886642504515214E-4</v>
      </c>
    </row>
    <row r="2158" spans="1:8">
      <c r="A2158" s="3" t="s">
        <v>7720</v>
      </c>
      <c r="B2158" s="1">
        <f t="shared" si="165"/>
        <v>6</v>
      </c>
      <c r="C2158" s="1">
        <f t="shared" si="166"/>
        <v>74989</v>
      </c>
      <c r="D2158" s="1">
        <f t="shared" si="167"/>
        <v>3014929</v>
      </c>
      <c r="F2158" s="1">
        <f t="shared" si="168"/>
        <v>3014311.3771290816</v>
      </c>
      <c r="H2158" s="5">
        <f t="shared" si="169"/>
        <v>2.0485486421682346E-4</v>
      </c>
    </row>
    <row r="2159" spans="1:8">
      <c r="A2159" s="3" t="s">
        <v>7721</v>
      </c>
      <c r="B2159" s="1">
        <f t="shared" si="165"/>
        <v>6</v>
      </c>
      <c r="C2159" s="1">
        <f t="shared" si="166"/>
        <v>74969</v>
      </c>
      <c r="D2159" s="1">
        <f t="shared" si="167"/>
        <v>3017014</v>
      </c>
      <c r="F2159" s="1">
        <f t="shared" si="168"/>
        <v>3016408.4890424199</v>
      </c>
      <c r="H2159" s="5">
        <f t="shared" si="169"/>
        <v>2.006987563133813E-4</v>
      </c>
    </row>
    <row r="2160" spans="1:8">
      <c r="A2160" s="3" t="s">
        <v>7722</v>
      </c>
      <c r="B2160" s="1">
        <f t="shared" si="165"/>
        <v>6</v>
      </c>
      <c r="C2160" s="1">
        <f t="shared" si="166"/>
        <v>74949</v>
      </c>
      <c r="D2160" s="1">
        <f t="shared" si="167"/>
        <v>3019111</v>
      </c>
      <c r="F2160" s="1">
        <f t="shared" si="168"/>
        <v>3018506.0540031646</v>
      </c>
      <c r="H2160" s="5">
        <f t="shared" si="169"/>
        <v>2.0037222773040215E-4</v>
      </c>
    </row>
    <row r="2161" spans="1:8">
      <c r="A2161" s="3" t="s">
        <v>7723</v>
      </c>
      <c r="B2161" s="1">
        <f t="shared" si="165"/>
        <v>6</v>
      </c>
      <c r="C2161" s="1">
        <f t="shared" si="166"/>
        <v>74929</v>
      </c>
      <c r="D2161" s="1">
        <f t="shared" si="167"/>
        <v>3021196</v>
      </c>
      <c r="F2161" s="1">
        <f t="shared" si="168"/>
        <v>3020604.0722301151</v>
      </c>
      <c r="H2161" s="5">
        <f t="shared" si="169"/>
        <v>1.9592498132690921E-4</v>
      </c>
    </row>
    <row r="2162" spans="1:8">
      <c r="A2162" s="3" t="s">
        <v>7724</v>
      </c>
      <c r="B2162" s="1">
        <f t="shared" si="165"/>
        <v>6</v>
      </c>
      <c r="C2162" s="1">
        <f t="shared" si="166"/>
        <v>74909</v>
      </c>
      <c r="D2162" s="1">
        <f t="shared" si="167"/>
        <v>3023281</v>
      </c>
      <c r="F2162" s="1">
        <f t="shared" si="168"/>
        <v>3022702.5439422494</v>
      </c>
      <c r="H2162" s="5">
        <f t="shared" si="169"/>
        <v>1.9133387129764649E-4</v>
      </c>
    </row>
    <row r="2163" spans="1:8">
      <c r="A2163" s="3" t="s">
        <v>7725</v>
      </c>
      <c r="B2163" s="1">
        <f t="shared" si="165"/>
        <v>6</v>
      </c>
      <c r="C2163" s="1">
        <f t="shared" si="166"/>
        <v>74889</v>
      </c>
      <c r="D2163" s="1">
        <f t="shared" si="167"/>
        <v>3025366</v>
      </c>
      <c r="F2163" s="1">
        <f t="shared" si="168"/>
        <v>3024801.4693586929</v>
      </c>
      <c r="H2163" s="5">
        <f t="shared" si="169"/>
        <v>1.8659912265396087E-4</v>
      </c>
    </row>
    <row r="2164" spans="1:8">
      <c r="A2164" s="3" t="s">
        <v>7726</v>
      </c>
      <c r="B2164" s="1">
        <f t="shared" si="165"/>
        <v>6</v>
      </c>
      <c r="C2164" s="1">
        <f t="shared" si="166"/>
        <v>74869</v>
      </c>
      <c r="D2164" s="1">
        <f t="shared" si="167"/>
        <v>3027462</v>
      </c>
      <c r="F2164" s="1">
        <f t="shared" si="168"/>
        <v>3026900.8486987571</v>
      </c>
      <c r="H2164" s="5">
        <f t="shared" si="169"/>
        <v>1.8535370592360096E-4</v>
      </c>
    </row>
    <row r="2165" spans="1:8">
      <c r="A2165" s="3" t="s">
        <v>7727</v>
      </c>
      <c r="B2165" s="1">
        <f t="shared" si="165"/>
        <v>6</v>
      </c>
      <c r="C2165" s="1">
        <f t="shared" si="166"/>
        <v>74849</v>
      </c>
      <c r="D2165" s="1">
        <f t="shared" si="167"/>
        <v>3029547</v>
      </c>
      <c r="F2165" s="1">
        <f t="shared" si="168"/>
        <v>3029000.6821819032</v>
      </c>
      <c r="H2165" s="5">
        <f t="shared" si="169"/>
        <v>1.8032987047134072E-4</v>
      </c>
    </row>
    <row r="2166" spans="1:8">
      <c r="A2166" s="3" t="s">
        <v>7728</v>
      </c>
      <c r="B2166" s="1">
        <f t="shared" si="165"/>
        <v>6</v>
      </c>
      <c r="C2166" s="1">
        <f t="shared" si="166"/>
        <v>74829</v>
      </c>
      <c r="D2166" s="1">
        <f t="shared" si="167"/>
        <v>3031632</v>
      </c>
      <c r="F2166" s="1">
        <f t="shared" si="168"/>
        <v>3031100.9700277625</v>
      </c>
      <c r="H2166" s="5">
        <f t="shared" si="169"/>
        <v>1.7516307132182758E-4</v>
      </c>
    </row>
    <row r="2167" spans="1:8">
      <c r="A2167" s="3" t="s">
        <v>7729</v>
      </c>
      <c r="B2167" s="1">
        <f t="shared" si="165"/>
        <v>6</v>
      </c>
      <c r="C2167" s="1">
        <f t="shared" si="166"/>
        <v>74809</v>
      </c>
      <c r="D2167" s="1">
        <f t="shared" si="167"/>
        <v>3033717</v>
      </c>
      <c r="F2167" s="1">
        <f t="shared" si="168"/>
        <v>3033201.7124561295</v>
      </c>
      <c r="H2167" s="5">
        <f t="shared" si="169"/>
        <v>1.6985353079094348E-4</v>
      </c>
    </row>
    <row r="2168" spans="1:8">
      <c r="A2168" s="3" t="s">
        <v>7730</v>
      </c>
      <c r="B2168" s="1">
        <f t="shared" si="165"/>
        <v>6</v>
      </c>
      <c r="C2168" s="1">
        <f t="shared" si="166"/>
        <v>74789</v>
      </c>
      <c r="D2168" s="1">
        <f t="shared" si="167"/>
        <v>3035803</v>
      </c>
      <c r="F2168" s="1">
        <f t="shared" si="168"/>
        <v>3035302.9096869659</v>
      </c>
      <c r="H2168" s="5">
        <f t="shared" si="169"/>
        <v>1.6473081851297076E-4</v>
      </c>
    </row>
    <row r="2169" spans="1:8">
      <c r="A2169" s="3" t="s">
        <v>7731</v>
      </c>
      <c r="B2169" s="1">
        <f t="shared" si="165"/>
        <v>6</v>
      </c>
      <c r="C2169" s="1">
        <f t="shared" si="166"/>
        <v>74769</v>
      </c>
      <c r="D2169" s="1">
        <f t="shared" si="167"/>
        <v>3037899</v>
      </c>
      <c r="F2169" s="1">
        <f t="shared" si="168"/>
        <v>3037404.561940392</v>
      </c>
      <c r="H2169" s="5">
        <f t="shared" si="169"/>
        <v>1.6275658262766021E-4</v>
      </c>
    </row>
    <row r="2170" spans="1:8">
      <c r="A2170" s="3" t="s">
        <v>7732</v>
      </c>
      <c r="B2170" s="1">
        <f t="shared" si="165"/>
        <v>6</v>
      </c>
      <c r="C2170" s="1">
        <f t="shared" si="166"/>
        <v>74749</v>
      </c>
      <c r="D2170" s="1">
        <f t="shared" si="167"/>
        <v>3039984</v>
      </c>
      <c r="F2170" s="1">
        <f t="shared" si="168"/>
        <v>3039506.6694366988</v>
      </c>
      <c r="H2170" s="5">
        <f t="shared" si="169"/>
        <v>1.5701745907255451E-4</v>
      </c>
    </row>
    <row r="2171" spans="1:8">
      <c r="A2171" s="3" t="s">
        <v>7733</v>
      </c>
      <c r="B2171" s="1">
        <f t="shared" si="165"/>
        <v>6</v>
      </c>
      <c r="C2171" s="1">
        <f t="shared" si="166"/>
        <v>74729</v>
      </c>
      <c r="D2171" s="1">
        <f t="shared" si="167"/>
        <v>3042069</v>
      </c>
      <c r="F2171" s="1">
        <f t="shared" si="168"/>
        <v>3041609.2323963451</v>
      </c>
      <c r="H2171" s="5">
        <f t="shared" si="169"/>
        <v>1.5113648101173249E-4</v>
      </c>
    </row>
    <row r="2172" spans="1:8">
      <c r="A2172" s="3" t="s">
        <v>7734</v>
      </c>
      <c r="B2172" s="1">
        <f t="shared" si="165"/>
        <v>6</v>
      </c>
      <c r="C2172" s="1">
        <f t="shared" si="166"/>
        <v>74709</v>
      </c>
      <c r="D2172" s="1">
        <f t="shared" si="167"/>
        <v>3044154</v>
      </c>
      <c r="F2172" s="1">
        <f t="shared" si="168"/>
        <v>3043712.251039953</v>
      </c>
      <c r="H2172" s="5">
        <f t="shared" si="169"/>
        <v>1.4511386744791129E-4</v>
      </c>
    </row>
    <row r="2173" spans="1:8">
      <c r="A2173" s="3" t="s">
        <v>7735</v>
      </c>
      <c r="B2173" s="1">
        <f t="shared" si="165"/>
        <v>6</v>
      </c>
      <c r="C2173" s="1">
        <f t="shared" si="166"/>
        <v>74689</v>
      </c>
      <c r="D2173" s="1">
        <f t="shared" si="167"/>
        <v>3046239</v>
      </c>
      <c r="F2173" s="1">
        <f t="shared" si="168"/>
        <v>3045815.7255883105</v>
      </c>
      <c r="H2173" s="5">
        <f t="shared" si="169"/>
        <v>1.3894983672964927E-4</v>
      </c>
    </row>
    <row r="2174" spans="1:8">
      <c r="A2174" s="3" t="s">
        <v>7736</v>
      </c>
      <c r="B2174" s="1">
        <f t="shared" si="165"/>
        <v>6</v>
      </c>
      <c r="C2174" s="1">
        <f t="shared" si="166"/>
        <v>74669</v>
      </c>
      <c r="D2174" s="1">
        <f t="shared" si="167"/>
        <v>3048335</v>
      </c>
      <c r="F2174" s="1">
        <f t="shared" si="168"/>
        <v>3047919.6562623745</v>
      </c>
      <c r="H2174" s="5">
        <f t="shared" si="169"/>
        <v>1.3625265517914435E-4</v>
      </c>
    </row>
    <row r="2175" spans="1:8">
      <c r="A2175" s="3" t="s">
        <v>7737</v>
      </c>
      <c r="B2175" s="1">
        <f t="shared" si="165"/>
        <v>6</v>
      </c>
      <c r="C2175" s="1">
        <f t="shared" si="166"/>
        <v>74649</v>
      </c>
      <c r="D2175" s="1">
        <f t="shared" si="167"/>
        <v>3050420</v>
      </c>
      <c r="F2175" s="1">
        <f t="shared" si="168"/>
        <v>3050024.0432832628</v>
      </c>
      <c r="H2175" s="5">
        <f t="shared" si="169"/>
        <v>1.2980399969094231E-4</v>
      </c>
    </row>
    <row r="2176" spans="1:8">
      <c r="A2176" s="3" t="s">
        <v>7738</v>
      </c>
      <c r="B2176" s="1">
        <f t="shared" si="165"/>
        <v>6</v>
      </c>
      <c r="C2176" s="1">
        <f t="shared" si="166"/>
        <v>74629</v>
      </c>
      <c r="D2176" s="1">
        <f t="shared" si="167"/>
        <v>3052506</v>
      </c>
      <c r="F2176" s="1">
        <f t="shared" si="168"/>
        <v>3052128.8868722613</v>
      </c>
      <c r="H2176" s="5">
        <f t="shared" si="169"/>
        <v>1.2354214135490741E-4</v>
      </c>
    </row>
    <row r="2177" spans="1:8">
      <c r="A2177" s="3" t="s">
        <v>7739</v>
      </c>
      <c r="B2177" s="1">
        <f t="shared" si="165"/>
        <v>6</v>
      </c>
      <c r="C2177" s="1">
        <f t="shared" si="166"/>
        <v>74609</v>
      </c>
      <c r="D2177" s="1">
        <f t="shared" si="167"/>
        <v>3054591</v>
      </c>
      <c r="F2177" s="1">
        <f t="shared" si="168"/>
        <v>3054234.1872508237</v>
      </c>
      <c r="H2177" s="5">
        <f t="shared" si="169"/>
        <v>1.168119558972989E-4</v>
      </c>
    </row>
    <row r="2178" spans="1:8">
      <c r="A2178" s="3" t="s">
        <v>7740</v>
      </c>
      <c r="B2178" s="1">
        <f t="shared" si="165"/>
        <v>6</v>
      </c>
      <c r="C2178" s="1">
        <f t="shared" si="166"/>
        <v>74589</v>
      </c>
      <c r="D2178" s="1">
        <f t="shared" si="167"/>
        <v>3056687</v>
      </c>
      <c r="F2178" s="1">
        <f t="shared" si="168"/>
        <v>3056339.9446405745</v>
      </c>
      <c r="H2178" s="5">
        <f t="shared" si="169"/>
        <v>1.1353971127089194E-4</v>
      </c>
    </row>
    <row r="2179" spans="1:8">
      <c r="A2179" s="3" t="s">
        <v>7741</v>
      </c>
      <c r="B2179" s="1">
        <f t="shared" si="165"/>
        <v>6</v>
      </c>
      <c r="C2179" s="1">
        <f t="shared" si="166"/>
        <v>74569</v>
      </c>
      <c r="D2179" s="1">
        <f t="shared" si="167"/>
        <v>3058772</v>
      </c>
      <c r="F2179" s="1">
        <f t="shared" si="168"/>
        <v>3058446.1592632974</v>
      </c>
      <c r="H2179" s="5">
        <f t="shared" si="169"/>
        <v>1.0652665079402787E-4</v>
      </c>
    </row>
    <row r="2180" spans="1:8">
      <c r="A2180" s="3" t="s">
        <v>7742</v>
      </c>
      <c r="B2180" s="1">
        <f t="shared" ref="B2180:B2243" si="170">IF(ISERROR(SEARCH(" ",A2180)), 0, SEARCH(" ",A2180))</f>
        <v>6</v>
      </c>
      <c r="C2180" s="1">
        <f t="shared" ref="C2180:C2243" si="171">IF(0=B2180,-1,LEFT(A2180,B2180-1)+0)</f>
        <v>74549</v>
      </c>
      <c r="D2180" s="1">
        <f t="shared" ref="D2180:D2243" si="172">IF(B2180=0,-1,RIGHT(A2180,LEN(A2180)-B2180)+0)</f>
        <v>3060857</v>
      </c>
      <c r="F2180" s="1">
        <f t="shared" ref="F2180:F2243" si="173">IF(C2180&lt;0,443300000,44330*(1-POWER(C2180/$A$1,1/5.255))*1000)</f>
        <v>3060552.8313409467</v>
      </c>
      <c r="H2180" s="5">
        <f t="shared" ref="H2180:H2243" si="174">IF(D2180&gt;0,ABS((F2180-D2180)/D2180),0)</f>
        <v>9.9373691437815368E-5</v>
      </c>
    </row>
    <row r="2181" spans="1:8">
      <c r="A2181" s="3" t="s">
        <v>7743</v>
      </c>
      <c r="B2181" s="1">
        <f t="shared" si="170"/>
        <v>6</v>
      </c>
      <c r="C2181" s="1">
        <f t="shared" si="171"/>
        <v>74529</v>
      </c>
      <c r="D2181" s="1">
        <f t="shared" si="172"/>
        <v>3062942</v>
      </c>
      <c r="F2181" s="1">
        <f t="shared" si="173"/>
        <v>3062659.961095646</v>
      </c>
      <c r="H2181" s="5">
        <f t="shared" si="174"/>
        <v>9.2081046377625252E-5</v>
      </c>
    </row>
    <row r="2182" spans="1:8">
      <c r="A2182" s="3" t="s">
        <v>7744</v>
      </c>
      <c r="B2182" s="1">
        <f t="shared" si="170"/>
        <v>6</v>
      </c>
      <c r="C2182" s="1">
        <f t="shared" si="171"/>
        <v>74509</v>
      </c>
      <c r="D2182" s="1">
        <f t="shared" si="172"/>
        <v>3065027</v>
      </c>
      <c r="F2182" s="1">
        <f t="shared" si="173"/>
        <v>3064767.5487496844</v>
      </c>
      <c r="H2182" s="5">
        <f t="shared" si="174"/>
        <v>8.4648928154839695E-5</v>
      </c>
    </row>
    <row r="2183" spans="1:8">
      <c r="A2183" s="3" t="s">
        <v>7745</v>
      </c>
      <c r="B2183" s="1">
        <f t="shared" si="170"/>
        <v>6</v>
      </c>
      <c r="C2183" s="1">
        <f t="shared" si="171"/>
        <v>74489</v>
      </c>
      <c r="D2183" s="1">
        <f t="shared" si="172"/>
        <v>3067123</v>
      </c>
      <c r="F2183" s="1">
        <f t="shared" si="173"/>
        <v>3066875.5945255193</v>
      </c>
      <c r="H2183" s="5">
        <f t="shared" si="174"/>
        <v>8.0663695091689241E-5</v>
      </c>
    </row>
    <row r="2184" spans="1:8">
      <c r="A2184" s="3" t="s">
        <v>7746</v>
      </c>
      <c r="B2184" s="1">
        <f t="shared" si="170"/>
        <v>6</v>
      </c>
      <c r="C2184" s="1">
        <f t="shared" si="171"/>
        <v>74469</v>
      </c>
      <c r="D2184" s="1">
        <f t="shared" si="172"/>
        <v>3069209</v>
      </c>
      <c r="F2184" s="1">
        <f t="shared" si="173"/>
        <v>3068984.0986457751</v>
      </c>
      <c r="H2184" s="5">
        <f t="shared" si="174"/>
        <v>7.3276650180840327E-5</v>
      </c>
    </row>
    <row r="2185" spans="1:8">
      <c r="A2185" s="3" t="s">
        <v>7747</v>
      </c>
      <c r="B2185" s="1">
        <f t="shared" si="170"/>
        <v>6</v>
      </c>
      <c r="C2185" s="1">
        <f t="shared" si="171"/>
        <v>74449</v>
      </c>
      <c r="D2185" s="1">
        <f t="shared" si="172"/>
        <v>3071294</v>
      </c>
      <c r="F2185" s="1">
        <f t="shared" si="173"/>
        <v>3071093.0613332437</v>
      </c>
      <c r="H2185" s="5">
        <f t="shared" si="174"/>
        <v>6.5424758019344575E-5</v>
      </c>
    </row>
    <row r="2186" spans="1:8">
      <c r="A2186" s="3" t="s">
        <v>7748</v>
      </c>
      <c r="B2186" s="1">
        <f t="shared" si="170"/>
        <v>6</v>
      </c>
      <c r="C2186" s="1">
        <f t="shared" si="171"/>
        <v>74429</v>
      </c>
      <c r="D2186" s="1">
        <f t="shared" si="172"/>
        <v>3073379</v>
      </c>
      <c r="F2186" s="1">
        <f t="shared" si="173"/>
        <v>3073202.4828108894</v>
      </c>
      <c r="H2186" s="5">
        <f t="shared" si="174"/>
        <v>5.7434240655197185E-5</v>
      </c>
    </row>
    <row r="2187" spans="1:8">
      <c r="A2187" s="3" t="s">
        <v>7749</v>
      </c>
      <c r="B2187" s="1">
        <f t="shared" si="170"/>
        <v>6</v>
      </c>
      <c r="C2187" s="1">
        <f t="shared" si="171"/>
        <v>74409</v>
      </c>
      <c r="D2187" s="1">
        <f t="shared" si="172"/>
        <v>3075464</v>
      </c>
      <c r="F2187" s="1">
        <f t="shared" si="173"/>
        <v>3075312.3633018429</v>
      </c>
      <c r="H2187" s="5">
        <f t="shared" si="174"/>
        <v>4.9305307477850787E-5</v>
      </c>
    </row>
    <row r="2188" spans="1:8">
      <c r="A2188" s="3" t="s">
        <v>7750</v>
      </c>
      <c r="B2188" s="1">
        <f t="shared" si="170"/>
        <v>6</v>
      </c>
      <c r="C2188" s="1">
        <f t="shared" si="171"/>
        <v>74389</v>
      </c>
      <c r="D2188" s="1">
        <f t="shared" si="172"/>
        <v>3077560</v>
      </c>
      <c r="F2188" s="1">
        <f t="shared" si="173"/>
        <v>3077422.7030293941</v>
      </c>
      <c r="H2188" s="5">
        <f t="shared" si="174"/>
        <v>4.4612280704795426E-5</v>
      </c>
    </row>
    <row r="2189" spans="1:8">
      <c r="A2189" s="3" t="s">
        <v>7751</v>
      </c>
      <c r="B2189" s="1">
        <f t="shared" si="170"/>
        <v>6</v>
      </c>
      <c r="C2189" s="1">
        <f t="shared" si="171"/>
        <v>74369</v>
      </c>
      <c r="D2189" s="1">
        <f t="shared" si="172"/>
        <v>3079645</v>
      </c>
      <c r="F2189" s="1">
        <f t="shared" si="173"/>
        <v>3079533.5022170134</v>
      </c>
      <c r="H2189" s="5">
        <f t="shared" si="174"/>
        <v>3.6204751842050342E-5</v>
      </c>
    </row>
    <row r="2190" spans="1:8">
      <c r="A2190" s="3" t="s">
        <v>7752</v>
      </c>
      <c r="B2190" s="1">
        <f t="shared" si="170"/>
        <v>6</v>
      </c>
      <c r="C2190" s="1">
        <f t="shared" si="171"/>
        <v>74349</v>
      </c>
      <c r="D2190" s="1">
        <f t="shared" si="172"/>
        <v>3081730</v>
      </c>
      <c r="F2190" s="1">
        <f t="shared" si="173"/>
        <v>3081644.7610883438</v>
      </c>
      <c r="H2190" s="5">
        <f t="shared" si="174"/>
        <v>2.7659435335411329E-5</v>
      </c>
    </row>
    <row r="2191" spans="1:8">
      <c r="A2191" s="3" t="s">
        <v>7753</v>
      </c>
      <c r="B2191" s="1">
        <f t="shared" si="170"/>
        <v>6</v>
      </c>
      <c r="C2191" s="1">
        <f t="shared" si="171"/>
        <v>74329</v>
      </c>
      <c r="D2191" s="1">
        <f t="shared" si="172"/>
        <v>3083815</v>
      </c>
      <c r="F2191" s="1">
        <f t="shared" si="173"/>
        <v>3083756.4798671771</v>
      </c>
      <c r="H2191" s="5">
        <f t="shared" si="174"/>
        <v>1.8976538094183963E-5</v>
      </c>
    </row>
    <row r="2192" spans="1:8">
      <c r="A2192" s="3" t="s">
        <v>7754</v>
      </c>
      <c r="B2192" s="1">
        <f t="shared" si="170"/>
        <v>6</v>
      </c>
      <c r="C2192" s="1">
        <f t="shared" si="171"/>
        <v>74309</v>
      </c>
      <c r="D2192" s="1">
        <f t="shared" si="172"/>
        <v>3085900</v>
      </c>
      <c r="F2192" s="1">
        <f t="shared" si="173"/>
        <v>3085868.6587775005</v>
      </c>
      <c r="H2192" s="5">
        <f t="shared" si="174"/>
        <v>1.0156266405099723E-5</v>
      </c>
    </row>
    <row r="2193" spans="1:8">
      <c r="A2193" s="3" t="s">
        <v>7755</v>
      </c>
      <c r="B2193" s="1">
        <f t="shared" si="170"/>
        <v>6</v>
      </c>
      <c r="C2193" s="1">
        <f t="shared" si="171"/>
        <v>74289</v>
      </c>
      <c r="D2193" s="1">
        <f t="shared" si="172"/>
        <v>3087997</v>
      </c>
      <c r="F2193" s="1">
        <f t="shared" si="173"/>
        <v>3087981.2980434443</v>
      </c>
      <c r="H2193" s="5">
        <f t="shared" si="174"/>
        <v>5.0848354307704857E-6</v>
      </c>
    </row>
    <row r="2194" spans="1:8">
      <c r="A2194" s="3" t="s">
        <v>7756</v>
      </c>
      <c r="B2194" s="1">
        <f t="shared" si="170"/>
        <v>6</v>
      </c>
      <c r="C2194" s="1">
        <f t="shared" si="171"/>
        <v>74269</v>
      </c>
      <c r="D2194" s="1">
        <f t="shared" si="172"/>
        <v>3090120</v>
      </c>
      <c r="F2194" s="1">
        <f t="shared" si="173"/>
        <v>3090094.3978893314</v>
      </c>
      <c r="H2194" s="5">
        <f t="shared" si="174"/>
        <v>8.2851509548338494E-6</v>
      </c>
    </row>
    <row r="2195" spans="1:8">
      <c r="A2195" s="3" t="s">
        <v>7757</v>
      </c>
      <c r="B2195" s="1">
        <f t="shared" si="170"/>
        <v>6</v>
      </c>
      <c r="C2195" s="1">
        <f t="shared" si="171"/>
        <v>74249</v>
      </c>
      <c r="D2195" s="1">
        <f t="shared" si="172"/>
        <v>3092257</v>
      </c>
      <c r="F2195" s="1">
        <f t="shared" si="173"/>
        <v>3092207.9585396419</v>
      </c>
      <c r="H2195" s="5">
        <f t="shared" si="174"/>
        <v>1.585943870709067E-5</v>
      </c>
    </row>
    <row r="2196" spans="1:8">
      <c r="A2196" s="3" t="s">
        <v>7758</v>
      </c>
      <c r="B2196" s="1">
        <f t="shared" si="170"/>
        <v>6</v>
      </c>
      <c r="C2196" s="1">
        <f t="shared" si="171"/>
        <v>74229</v>
      </c>
      <c r="D2196" s="1">
        <f t="shared" si="172"/>
        <v>3094394</v>
      </c>
      <c r="F2196" s="1">
        <f t="shared" si="173"/>
        <v>3094321.9802190224</v>
      </c>
      <c r="H2196" s="5">
        <f t="shared" si="174"/>
        <v>2.3274276313109811E-5</v>
      </c>
    </row>
    <row r="2197" spans="1:8">
      <c r="A2197" s="3" t="s">
        <v>7759</v>
      </c>
      <c r="B2197" s="1">
        <f t="shared" si="170"/>
        <v>6</v>
      </c>
      <c r="C2197" s="1">
        <f t="shared" si="171"/>
        <v>74209</v>
      </c>
      <c r="D2197" s="1">
        <f t="shared" si="172"/>
        <v>3096543</v>
      </c>
      <c r="F2197" s="1">
        <f t="shared" si="173"/>
        <v>3096436.4631523029</v>
      </c>
      <c r="H2197" s="5">
        <f t="shared" si="174"/>
        <v>3.4405092290694903E-5</v>
      </c>
    </row>
    <row r="2198" spans="1:8">
      <c r="A2198" s="3" t="s">
        <v>7760</v>
      </c>
      <c r="B2198" s="1">
        <f t="shared" si="170"/>
        <v>6</v>
      </c>
      <c r="C2198" s="1">
        <f t="shared" si="171"/>
        <v>74189</v>
      </c>
      <c r="D2198" s="1">
        <f t="shared" si="172"/>
        <v>3098681</v>
      </c>
      <c r="F2198" s="1">
        <f t="shared" si="173"/>
        <v>3098551.4075644752</v>
      </c>
      <c r="H2198" s="5">
        <f t="shared" si="174"/>
        <v>4.1821805963504769E-5</v>
      </c>
    </row>
    <row r="2199" spans="1:8">
      <c r="A2199" s="3" t="s">
        <v>7761</v>
      </c>
      <c r="B2199" s="1">
        <f t="shared" si="170"/>
        <v>6</v>
      </c>
      <c r="C2199" s="1">
        <f t="shared" si="171"/>
        <v>74169</v>
      </c>
      <c r="D2199" s="1">
        <f t="shared" si="172"/>
        <v>3100818</v>
      </c>
      <c r="F2199" s="1">
        <f t="shared" si="173"/>
        <v>3100666.8136806982</v>
      </c>
      <c r="H2199" s="5">
        <f t="shared" si="174"/>
        <v>4.8756914885632177E-5</v>
      </c>
    </row>
    <row r="2200" spans="1:8">
      <c r="A2200" s="3" t="s">
        <v>7762</v>
      </c>
      <c r="B2200" s="1">
        <f t="shared" si="170"/>
        <v>6</v>
      </c>
      <c r="C2200" s="1">
        <f t="shared" si="171"/>
        <v>74149</v>
      </c>
      <c r="D2200" s="1">
        <f t="shared" si="172"/>
        <v>3102955</v>
      </c>
      <c r="F2200" s="1">
        <f t="shared" si="173"/>
        <v>3102782.6817263081</v>
      </c>
      <c r="H2200" s="5">
        <f t="shared" si="174"/>
        <v>5.5533603836319296E-5</v>
      </c>
    </row>
    <row r="2201" spans="1:8">
      <c r="A2201" s="3" t="s">
        <v>7763</v>
      </c>
      <c r="B2201" s="1">
        <f t="shared" si="170"/>
        <v>6</v>
      </c>
      <c r="C2201" s="1">
        <f t="shared" si="171"/>
        <v>74129</v>
      </c>
      <c r="D2201" s="1">
        <f t="shared" si="172"/>
        <v>3105092</v>
      </c>
      <c r="F2201" s="1">
        <f t="shared" si="173"/>
        <v>3104899.0119268084</v>
      </c>
      <c r="H2201" s="5">
        <f t="shared" si="174"/>
        <v>6.2152127277261197E-5</v>
      </c>
    </row>
    <row r="2202" spans="1:8">
      <c r="A2202" s="3" t="s">
        <v>7764</v>
      </c>
      <c r="B2202" s="1">
        <f t="shared" si="170"/>
        <v>6</v>
      </c>
      <c r="C2202" s="1">
        <f t="shared" si="171"/>
        <v>74109</v>
      </c>
      <c r="D2202" s="1">
        <f t="shared" si="172"/>
        <v>3107241</v>
      </c>
      <c r="F2202" s="1">
        <f t="shared" si="173"/>
        <v>3107015.8045078805</v>
      </c>
      <c r="H2202" s="5">
        <f t="shared" si="174"/>
        <v>7.2474420915380673E-5</v>
      </c>
    </row>
    <row r="2203" spans="1:8">
      <c r="A2203" s="3" t="s">
        <v>7765</v>
      </c>
      <c r="B2203" s="1">
        <f t="shared" si="170"/>
        <v>6</v>
      </c>
      <c r="C2203" s="1">
        <f t="shared" si="171"/>
        <v>74089</v>
      </c>
      <c r="D2203" s="1">
        <f t="shared" si="172"/>
        <v>3109379</v>
      </c>
      <c r="F2203" s="1">
        <f t="shared" si="173"/>
        <v>3109133.0596953621</v>
      </c>
      <c r="H2203" s="5">
        <f t="shared" si="174"/>
        <v>7.9096277629033508E-5</v>
      </c>
    </row>
    <row r="2204" spans="1:8">
      <c r="A2204" s="3" t="s">
        <v>7766</v>
      </c>
      <c r="B2204" s="1">
        <f t="shared" si="170"/>
        <v>6</v>
      </c>
      <c r="C2204" s="1">
        <f t="shared" si="171"/>
        <v>74069</v>
      </c>
      <c r="D2204" s="1">
        <f t="shared" si="172"/>
        <v>3111516</v>
      </c>
      <c r="F2204" s="1">
        <f t="shared" si="173"/>
        <v>3111250.7777152793</v>
      </c>
      <c r="H2204" s="5">
        <f t="shared" si="174"/>
        <v>8.5238926851330656E-5</v>
      </c>
    </row>
    <row r="2205" spans="1:8">
      <c r="A2205" s="3" t="s">
        <v>7767</v>
      </c>
      <c r="B2205" s="1">
        <f t="shared" si="170"/>
        <v>6</v>
      </c>
      <c r="C2205" s="1">
        <f t="shared" si="171"/>
        <v>74049</v>
      </c>
      <c r="D2205" s="1">
        <f t="shared" si="172"/>
        <v>3113653</v>
      </c>
      <c r="F2205" s="1">
        <f t="shared" si="173"/>
        <v>3113368.9587938143</v>
      </c>
      <c r="H2205" s="5">
        <f t="shared" si="174"/>
        <v>9.1224425517456807E-5</v>
      </c>
    </row>
    <row r="2206" spans="1:8">
      <c r="A2206" s="3" t="s">
        <v>7768</v>
      </c>
      <c r="B2206" s="1">
        <f t="shared" si="170"/>
        <v>6</v>
      </c>
      <c r="C2206" s="1">
        <f t="shared" si="171"/>
        <v>74029</v>
      </c>
      <c r="D2206" s="1">
        <f t="shared" si="172"/>
        <v>3115790</v>
      </c>
      <c r="F2206" s="1">
        <f t="shared" si="173"/>
        <v>3115487.6031573373</v>
      </c>
      <c r="H2206" s="5">
        <f t="shared" si="174"/>
        <v>9.7053024325359117E-5</v>
      </c>
    </row>
    <row r="2207" spans="1:8">
      <c r="A2207" s="3" t="s">
        <v>7769</v>
      </c>
      <c r="B2207" s="1">
        <f t="shared" si="170"/>
        <v>6</v>
      </c>
      <c r="C2207" s="1">
        <f t="shared" si="171"/>
        <v>74009</v>
      </c>
      <c r="D2207" s="1">
        <f t="shared" si="172"/>
        <v>3117939</v>
      </c>
      <c r="F2207" s="1">
        <f t="shared" si="173"/>
        <v>3117606.7110323752</v>
      </c>
      <c r="H2207" s="5">
        <f t="shared" si="174"/>
        <v>1.0657327408418585E-4</v>
      </c>
    </row>
    <row r="2208" spans="1:8">
      <c r="A2208" s="3" t="s">
        <v>7770</v>
      </c>
      <c r="B2208" s="1">
        <f t="shared" si="170"/>
        <v>6</v>
      </c>
      <c r="C2208" s="1">
        <f t="shared" si="171"/>
        <v>73989</v>
      </c>
      <c r="D2208" s="1">
        <f t="shared" si="172"/>
        <v>3120077</v>
      </c>
      <c r="F2208" s="1">
        <f t="shared" si="173"/>
        <v>3119726.282645633</v>
      </c>
      <c r="H2208" s="5">
        <f t="shared" si="174"/>
        <v>1.12406634312878E-4</v>
      </c>
    </row>
    <row r="2209" spans="1:8">
      <c r="A2209" s="3" t="s">
        <v>7771</v>
      </c>
      <c r="B2209" s="1">
        <f t="shared" si="170"/>
        <v>6</v>
      </c>
      <c r="C2209" s="1">
        <f t="shared" si="171"/>
        <v>73969</v>
      </c>
      <c r="D2209" s="1">
        <f t="shared" si="172"/>
        <v>3122214</v>
      </c>
      <c r="F2209" s="1">
        <f t="shared" si="173"/>
        <v>3121846.3182239872</v>
      </c>
      <c r="H2209" s="5">
        <f t="shared" si="174"/>
        <v>1.1776315653339575E-4</v>
      </c>
    </row>
    <row r="2210" spans="1:8">
      <c r="A2210" s="3" t="s">
        <v>7772</v>
      </c>
      <c r="B2210" s="1">
        <f t="shared" si="170"/>
        <v>6</v>
      </c>
      <c r="C2210" s="1">
        <f t="shared" si="171"/>
        <v>73949</v>
      </c>
      <c r="D2210" s="1">
        <f t="shared" si="172"/>
        <v>3124351</v>
      </c>
      <c r="F2210" s="1">
        <f t="shared" si="173"/>
        <v>3123966.8179944968</v>
      </c>
      <c r="H2210" s="5">
        <f t="shared" si="174"/>
        <v>1.2296377887862628E-4</v>
      </c>
    </row>
    <row r="2211" spans="1:8">
      <c r="A2211" s="3" t="s">
        <v>7773</v>
      </c>
      <c r="B2211" s="1">
        <f t="shared" si="170"/>
        <v>6</v>
      </c>
      <c r="C2211" s="1">
        <f t="shared" si="171"/>
        <v>73929</v>
      </c>
      <c r="D2211" s="1">
        <f t="shared" si="172"/>
        <v>3126500</v>
      </c>
      <c r="F2211" s="1">
        <f t="shared" si="173"/>
        <v>3126087.7821843685</v>
      </c>
      <c r="H2211" s="5">
        <f t="shared" si="174"/>
        <v>1.3184641472302412E-4</v>
      </c>
    </row>
    <row r="2212" spans="1:8">
      <c r="A2212" s="3" t="s">
        <v>7774</v>
      </c>
      <c r="B2212" s="1">
        <f t="shared" si="170"/>
        <v>6</v>
      </c>
      <c r="C2212" s="1">
        <f t="shared" si="171"/>
        <v>73909</v>
      </c>
      <c r="D2212" s="1">
        <f t="shared" si="172"/>
        <v>3128637</v>
      </c>
      <c r="F2212" s="1">
        <f t="shared" si="173"/>
        <v>3128209.2110210098</v>
      </c>
      <c r="H2212" s="5">
        <f t="shared" si="174"/>
        <v>1.3673333754928021E-4</v>
      </c>
    </row>
    <row r="2213" spans="1:8">
      <c r="A2213" s="3" t="s">
        <v>7775</v>
      </c>
      <c r="B2213" s="1">
        <f t="shared" si="170"/>
        <v>6</v>
      </c>
      <c r="C2213" s="1">
        <f t="shared" si="171"/>
        <v>73889</v>
      </c>
      <c r="D2213" s="1">
        <f t="shared" si="172"/>
        <v>3130775</v>
      </c>
      <c r="F2213" s="1">
        <f t="shared" si="173"/>
        <v>3130331.1047319826</v>
      </c>
      <c r="H2213" s="5">
        <f t="shared" si="174"/>
        <v>1.4178446806858562E-4</v>
      </c>
    </row>
    <row r="2214" spans="1:8">
      <c r="A2214" s="3" t="s">
        <v>7776</v>
      </c>
      <c r="B2214" s="1">
        <f t="shared" si="170"/>
        <v>6</v>
      </c>
      <c r="C2214" s="1">
        <f t="shared" si="171"/>
        <v>73869</v>
      </c>
      <c r="D2214" s="1">
        <f t="shared" si="172"/>
        <v>3132912</v>
      </c>
      <c r="F2214" s="1">
        <f t="shared" si="173"/>
        <v>3132453.4635450342</v>
      </c>
      <c r="H2214" s="5">
        <f t="shared" si="174"/>
        <v>1.4636110269481751E-4</v>
      </c>
    </row>
    <row r="2215" spans="1:8">
      <c r="A2215" s="3" t="s">
        <v>7777</v>
      </c>
      <c r="B2215" s="1">
        <f t="shared" si="170"/>
        <v>6</v>
      </c>
      <c r="C2215" s="1">
        <f t="shared" si="171"/>
        <v>73849</v>
      </c>
      <c r="D2215" s="1">
        <f t="shared" si="172"/>
        <v>3135049</v>
      </c>
      <c r="F2215" s="1">
        <f t="shared" si="173"/>
        <v>3134576.2876880704</v>
      </c>
      <c r="H2215" s="5">
        <f t="shared" si="174"/>
        <v>1.5078306971583457E-4</v>
      </c>
    </row>
    <row r="2216" spans="1:8">
      <c r="A2216" s="3" t="s">
        <v>7778</v>
      </c>
      <c r="B2216" s="1">
        <f t="shared" si="170"/>
        <v>6</v>
      </c>
      <c r="C2216" s="1">
        <f t="shared" si="171"/>
        <v>73829</v>
      </c>
      <c r="D2216" s="1">
        <f t="shared" si="172"/>
        <v>3137198</v>
      </c>
      <c r="F2216" s="1">
        <f t="shared" si="173"/>
        <v>3136699.577389183</v>
      </c>
      <c r="H2216" s="5">
        <f t="shared" si="174"/>
        <v>1.5887508879484542E-4</v>
      </c>
    </row>
    <row r="2217" spans="1:8">
      <c r="A2217" s="3" t="s">
        <v>7779</v>
      </c>
      <c r="B2217" s="1">
        <f t="shared" si="170"/>
        <v>6</v>
      </c>
      <c r="C2217" s="1">
        <f t="shared" si="171"/>
        <v>73809</v>
      </c>
      <c r="D2217" s="1">
        <f t="shared" si="172"/>
        <v>3139335</v>
      </c>
      <c r="F2217" s="1">
        <f t="shared" si="173"/>
        <v>3138823.3328766329</v>
      </c>
      <c r="H2217" s="5">
        <f t="shared" si="174"/>
        <v>1.6298583087407957E-4</v>
      </c>
    </row>
    <row r="2218" spans="1:8">
      <c r="A2218" s="3" t="s">
        <v>7780</v>
      </c>
      <c r="B2218" s="1">
        <f t="shared" si="170"/>
        <v>6</v>
      </c>
      <c r="C2218" s="1">
        <f t="shared" si="171"/>
        <v>73789</v>
      </c>
      <c r="D2218" s="1">
        <f t="shared" si="172"/>
        <v>3141473</v>
      </c>
      <c r="F2218" s="1">
        <f t="shared" si="173"/>
        <v>3140947.5543788602</v>
      </c>
      <c r="H2218" s="5">
        <f t="shared" si="174"/>
        <v>1.6726090631364191E-4</v>
      </c>
    </row>
    <row r="2219" spans="1:8">
      <c r="A2219" s="3" t="s">
        <v>7781</v>
      </c>
      <c r="B2219" s="1">
        <f t="shared" si="170"/>
        <v>6</v>
      </c>
      <c r="C2219" s="1">
        <f t="shared" si="171"/>
        <v>73769</v>
      </c>
      <c r="D2219" s="1">
        <f t="shared" si="172"/>
        <v>3143610</v>
      </c>
      <c r="F2219" s="1">
        <f t="shared" si="173"/>
        <v>3143072.2421244658</v>
      </c>
      <c r="H2219" s="5">
        <f t="shared" si="174"/>
        <v>1.7106380102310407E-4</v>
      </c>
    </row>
    <row r="2220" spans="1:8">
      <c r="A2220" s="3" t="s">
        <v>7782</v>
      </c>
      <c r="B2220" s="1">
        <f t="shared" si="170"/>
        <v>6</v>
      </c>
      <c r="C2220" s="1">
        <f t="shared" si="171"/>
        <v>73749</v>
      </c>
      <c r="D2220" s="1">
        <f t="shared" si="172"/>
        <v>3145747</v>
      </c>
      <c r="F2220" s="1">
        <f t="shared" si="173"/>
        <v>3145197.3963422356</v>
      </c>
      <c r="H2220" s="5">
        <f t="shared" si="174"/>
        <v>1.7471324228057205E-4</v>
      </c>
    </row>
    <row r="2221" spans="1:8">
      <c r="A2221" s="3" t="s">
        <v>7783</v>
      </c>
      <c r="B2221" s="1">
        <f t="shared" si="170"/>
        <v>6</v>
      </c>
      <c r="C2221" s="1">
        <f t="shared" si="171"/>
        <v>73729</v>
      </c>
      <c r="D2221" s="1">
        <f t="shared" si="172"/>
        <v>3147896</v>
      </c>
      <c r="F2221" s="1">
        <f t="shared" si="173"/>
        <v>3147323.0172611279</v>
      </c>
      <c r="H2221" s="5">
        <f t="shared" si="174"/>
        <v>1.820208605595797E-4</v>
      </c>
    </row>
    <row r="2222" spans="1:8">
      <c r="A2222" s="3" t="s">
        <v>7784</v>
      </c>
      <c r="B2222" s="1">
        <f t="shared" si="170"/>
        <v>6</v>
      </c>
      <c r="C2222" s="1">
        <f t="shared" si="171"/>
        <v>73709</v>
      </c>
      <c r="D2222" s="1">
        <f t="shared" si="172"/>
        <v>3150033</v>
      </c>
      <c r="F2222" s="1">
        <f t="shared" si="173"/>
        <v>3149449.1051102742</v>
      </c>
      <c r="H2222" s="5">
        <f t="shared" si="174"/>
        <v>1.8536151517328163E-4</v>
      </c>
    </row>
    <row r="2223" spans="1:8">
      <c r="A2223" s="3" t="s">
        <v>7785</v>
      </c>
      <c r="B2223" s="1">
        <f t="shared" si="170"/>
        <v>6</v>
      </c>
      <c r="C2223" s="1">
        <f t="shared" si="171"/>
        <v>73689</v>
      </c>
      <c r="D2223" s="1">
        <f t="shared" si="172"/>
        <v>3152171</v>
      </c>
      <c r="F2223" s="1">
        <f t="shared" si="173"/>
        <v>3151575.6601189813</v>
      </c>
      <c r="H2223" s="5">
        <f t="shared" si="174"/>
        <v>1.8886661955164725E-4</v>
      </c>
    </row>
    <row r="2224" spans="1:8">
      <c r="A2224" s="3" t="s">
        <v>7786</v>
      </c>
      <c r="B2224" s="1">
        <f t="shared" si="170"/>
        <v>6</v>
      </c>
      <c r="C2224" s="1">
        <f t="shared" si="171"/>
        <v>73669</v>
      </c>
      <c r="D2224" s="1">
        <f t="shared" si="172"/>
        <v>3154308</v>
      </c>
      <c r="F2224" s="1">
        <f t="shared" si="173"/>
        <v>3153702.6825167364</v>
      </c>
      <c r="H2224" s="5">
        <f t="shared" si="174"/>
        <v>1.9190183180068526E-4</v>
      </c>
    </row>
    <row r="2225" spans="1:8">
      <c r="A2225" s="3" t="s">
        <v>7787</v>
      </c>
      <c r="B2225" s="1">
        <f t="shared" si="170"/>
        <v>6</v>
      </c>
      <c r="C2225" s="1">
        <f t="shared" si="171"/>
        <v>73649</v>
      </c>
      <c r="D2225" s="1">
        <f t="shared" si="172"/>
        <v>3156457</v>
      </c>
      <c r="F2225" s="1">
        <f t="shared" si="173"/>
        <v>3155830.1725331903</v>
      </c>
      <c r="H2225" s="5">
        <f t="shared" si="174"/>
        <v>1.9858577728435917E-4</v>
      </c>
    </row>
    <row r="2226" spans="1:8">
      <c r="A2226" s="3" t="s">
        <v>7788</v>
      </c>
      <c r="B2226" s="1">
        <f t="shared" si="170"/>
        <v>6</v>
      </c>
      <c r="C2226" s="1">
        <f t="shared" si="171"/>
        <v>73629</v>
      </c>
      <c r="D2226" s="1">
        <f t="shared" si="172"/>
        <v>3158594</v>
      </c>
      <c r="F2226" s="1">
        <f t="shared" si="173"/>
        <v>3157958.1303981734</v>
      </c>
      <c r="H2226" s="5">
        <f t="shared" si="174"/>
        <v>2.0131412958634417E-4</v>
      </c>
    </row>
    <row r="2227" spans="1:8">
      <c r="A2227" s="3" t="s">
        <v>7789</v>
      </c>
      <c r="B2227" s="1">
        <f t="shared" si="170"/>
        <v>6</v>
      </c>
      <c r="C2227" s="1">
        <f t="shared" si="171"/>
        <v>73609</v>
      </c>
      <c r="D2227" s="1">
        <f t="shared" si="172"/>
        <v>3160731</v>
      </c>
      <c r="F2227" s="1">
        <f t="shared" si="173"/>
        <v>3160086.5563416979</v>
      </c>
      <c r="H2227" s="5">
        <f t="shared" si="174"/>
        <v>2.0389070069615935E-4</v>
      </c>
    </row>
    <row r="2228" spans="1:8">
      <c r="A2228" s="3" t="s">
        <v>7790</v>
      </c>
      <c r="B2228" s="1">
        <f t="shared" si="170"/>
        <v>6</v>
      </c>
      <c r="C2228" s="1">
        <f t="shared" si="171"/>
        <v>73589</v>
      </c>
      <c r="D2228" s="1">
        <f t="shared" si="172"/>
        <v>3162869</v>
      </c>
      <c r="F2228" s="1">
        <f t="shared" si="173"/>
        <v>3162215.450593947</v>
      </c>
      <c r="H2228" s="5">
        <f t="shared" si="174"/>
        <v>2.066318289037683E-4</v>
      </c>
    </row>
    <row r="2229" spans="1:8">
      <c r="A2229" s="3" t="s">
        <v>7791</v>
      </c>
      <c r="B2229" s="1">
        <f t="shared" si="170"/>
        <v>6</v>
      </c>
      <c r="C2229" s="1">
        <f t="shared" si="171"/>
        <v>73569</v>
      </c>
      <c r="D2229" s="1">
        <f t="shared" si="172"/>
        <v>3165006</v>
      </c>
      <c r="F2229" s="1">
        <f t="shared" si="173"/>
        <v>3164344.813385278</v>
      </c>
      <c r="H2229" s="5">
        <f t="shared" si="174"/>
        <v>2.0890532742181642E-4</v>
      </c>
    </row>
    <row r="2230" spans="1:8">
      <c r="A2230" s="3" t="s">
        <v>7792</v>
      </c>
      <c r="B2230" s="1">
        <f t="shared" si="170"/>
        <v>6</v>
      </c>
      <c r="C2230" s="1">
        <f t="shared" si="171"/>
        <v>73549</v>
      </c>
      <c r="D2230" s="1">
        <f t="shared" si="172"/>
        <v>3167155</v>
      </c>
      <c r="F2230" s="1">
        <f t="shared" si="173"/>
        <v>3166474.6449462189</v>
      </c>
      <c r="H2230" s="5">
        <f t="shared" si="174"/>
        <v>2.1481583748855554E-4</v>
      </c>
    </row>
    <row r="2231" spans="1:8">
      <c r="A2231" s="3" t="s">
        <v>7793</v>
      </c>
      <c r="B2231" s="1">
        <f t="shared" si="170"/>
        <v>6</v>
      </c>
      <c r="C2231" s="1">
        <f t="shared" si="171"/>
        <v>73529</v>
      </c>
      <c r="D2231" s="1">
        <f t="shared" si="172"/>
        <v>3169292</v>
      </c>
      <c r="F2231" s="1">
        <f t="shared" si="173"/>
        <v>3168604.9455074961</v>
      </c>
      <c r="H2231" s="5">
        <f t="shared" si="174"/>
        <v>2.1678485052935176E-4</v>
      </c>
    </row>
    <row r="2232" spans="1:8">
      <c r="A2232" s="3" t="s">
        <v>7794</v>
      </c>
      <c r="B2232" s="1">
        <f t="shared" si="170"/>
        <v>6</v>
      </c>
      <c r="C2232" s="1">
        <f t="shared" si="171"/>
        <v>73509</v>
      </c>
      <c r="D2232" s="1">
        <f t="shared" si="172"/>
        <v>3171429</v>
      </c>
      <c r="F2232" s="1">
        <f t="shared" si="173"/>
        <v>3170735.7152999816</v>
      </c>
      <c r="H2232" s="5">
        <f t="shared" si="174"/>
        <v>2.1860325424859071E-4</v>
      </c>
    </row>
    <row r="2233" spans="1:8">
      <c r="A2233" s="3" t="s">
        <v>7795</v>
      </c>
      <c r="B2233" s="1">
        <f t="shared" si="170"/>
        <v>6</v>
      </c>
      <c r="C2233" s="1">
        <f t="shared" si="171"/>
        <v>73489</v>
      </c>
      <c r="D2233" s="1">
        <f t="shared" si="172"/>
        <v>3173567</v>
      </c>
      <c r="F2233" s="1">
        <f t="shared" si="173"/>
        <v>3172866.954554751</v>
      </c>
      <c r="H2233" s="5">
        <f t="shared" si="174"/>
        <v>2.2058631352322175E-4</v>
      </c>
    </row>
    <row r="2234" spans="1:8">
      <c r="A2234" s="3" t="s">
        <v>7796</v>
      </c>
      <c r="B2234" s="1">
        <f t="shared" si="170"/>
        <v>6</v>
      </c>
      <c r="C2234" s="1">
        <f t="shared" si="171"/>
        <v>73469</v>
      </c>
      <c r="D2234" s="1">
        <f t="shared" si="172"/>
        <v>3175704</v>
      </c>
      <c r="F2234" s="1">
        <f t="shared" si="173"/>
        <v>3174998.6635030364</v>
      </c>
      <c r="H2234" s="5">
        <f t="shared" si="174"/>
        <v>2.2210397976751969E-4</v>
      </c>
    </row>
    <row r="2235" spans="1:8">
      <c r="A2235" s="3" t="s">
        <v>7797</v>
      </c>
      <c r="B2235" s="1">
        <f t="shared" si="170"/>
        <v>6</v>
      </c>
      <c r="C2235" s="1">
        <f t="shared" si="171"/>
        <v>73449</v>
      </c>
      <c r="D2235" s="1">
        <f t="shared" si="172"/>
        <v>3177853</v>
      </c>
      <c r="F2235" s="1">
        <f t="shared" si="173"/>
        <v>3177130.8423762573</v>
      </c>
      <c r="H2235" s="5">
        <f t="shared" si="174"/>
        <v>2.2724701984097663E-4</v>
      </c>
    </row>
    <row r="2236" spans="1:8">
      <c r="A2236" s="3" t="s">
        <v>7798</v>
      </c>
      <c r="B2236" s="1">
        <f t="shared" si="170"/>
        <v>6</v>
      </c>
      <c r="C2236" s="1">
        <f t="shared" si="171"/>
        <v>73429</v>
      </c>
      <c r="D2236" s="1">
        <f t="shared" si="172"/>
        <v>3179990</v>
      </c>
      <c r="F2236" s="1">
        <f t="shared" si="173"/>
        <v>3179263.49140601</v>
      </c>
      <c r="H2236" s="5">
        <f t="shared" si="174"/>
        <v>2.284625404450963E-4</v>
      </c>
    </row>
    <row r="2237" spans="1:8">
      <c r="A2237" s="3" t="s">
        <v>7799</v>
      </c>
      <c r="B2237" s="1">
        <f t="shared" si="170"/>
        <v>6</v>
      </c>
      <c r="C2237" s="1">
        <f t="shared" si="171"/>
        <v>73409</v>
      </c>
      <c r="D2237" s="1">
        <f t="shared" si="172"/>
        <v>3182127</v>
      </c>
      <c r="F2237" s="1">
        <f t="shared" si="173"/>
        <v>3181396.6108240639</v>
      </c>
      <c r="H2237" s="5">
        <f t="shared" si="174"/>
        <v>2.295286064748874E-4</v>
      </c>
    </row>
    <row r="2238" spans="1:8">
      <c r="A2238" s="3" t="s">
        <v>7800</v>
      </c>
      <c r="B2238" s="1">
        <f t="shared" si="170"/>
        <v>6</v>
      </c>
      <c r="C2238" s="1">
        <f t="shared" si="171"/>
        <v>73389</v>
      </c>
      <c r="D2238" s="1">
        <f t="shared" si="172"/>
        <v>3184264</v>
      </c>
      <c r="F2238" s="1">
        <f t="shared" si="173"/>
        <v>3183530.2008623746</v>
      </c>
      <c r="H2238" s="5">
        <f t="shared" si="174"/>
        <v>2.3044544598857934E-4</v>
      </c>
    </row>
    <row r="2239" spans="1:8">
      <c r="A2239" s="3" t="s">
        <v>7801</v>
      </c>
      <c r="B2239" s="1">
        <f t="shared" si="170"/>
        <v>6</v>
      </c>
      <c r="C2239" s="1">
        <f t="shared" si="171"/>
        <v>73369</v>
      </c>
      <c r="D2239" s="1">
        <f t="shared" si="172"/>
        <v>3186413</v>
      </c>
      <c r="F2239" s="1">
        <f t="shared" si="173"/>
        <v>3185664.2617530609</v>
      </c>
      <c r="H2239" s="5">
        <f t="shared" si="174"/>
        <v>2.3497840579333093E-4</v>
      </c>
    </row>
    <row r="2240" spans="1:8">
      <c r="A2240" s="3" t="s">
        <v>7802</v>
      </c>
      <c r="B2240" s="1">
        <f t="shared" si="170"/>
        <v>6</v>
      </c>
      <c r="C2240" s="1">
        <f t="shared" si="171"/>
        <v>73349</v>
      </c>
      <c r="D2240" s="1">
        <f t="shared" si="172"/>
        <v>3188551</v>
      </c>
      <c r="F2240" s="1">
        <f t="shared" si="173"/>
        <v>3187798.7937284326</v>
      </c>
      <c r="H2240" s="5">
        <f t="shared" si="174"/>
        <v>2.3590849623148004E-4</v>
      </c>
    </row>
    <row r="2241" spans="1:8">
      <c r="A2241" s="3" t="s">
        <v>7803</v>
      </c>
      <c r="B2241" s="1">
        <f t="shared" si="170"/>
        <v>6</v>
      </c>
      <c r="C2241" s="1">
        <f t="shared" si="171"/>
        <v>73329</v>
      </c>
      <c r="D2241" s="1">
        <f t="shared" si="172"/>
        <v>3190688</v>
      </c>
      <c r="F2241" s="1">
        <f t="shared" si="173"/>
        <v>3189933.7970209718</v>
      </c>
      <c r="H2241" s="5">
        <f t="shared" si="174"/>
        <v>2.3637628593840105E-4</v>
      </c>
    </row>
    <row r="2242" spans="1:8">
      <c r="A2242" s="3" t="s">
        <v>7804</v>
      </c>
      <c r="B2242" s="1">
        <f t="shared" si="170"/>
        <v>6</v>
      </c>
      <c r="C2242" s="1">
        <f t="shared" si="171"/>
        <v>73309</v>
      </c>
      <c r="D2242" s="1">
        <f t="shared" si="172"/>
        <v>3192825</v>
      </c>
      <c r="F2242" s="1">
        <f t="shared" si="173"/>
        <v>3192069.2718633339</v>
      </c>
      <c r="H2242" s="5">
        <f t="shared" si="174"/>
        <v>2.3669575898025076E-4</v>
      </c>
    </row>
    <row r="2243" spans="1:8">
      <c r="A2243" s="3" t="s">
        <v>7805</v>
      </c>
      <c r="B2243" s="1">
        <f t="shared" si="170"/>
        <v>6</v>
      </c>
      <c r="C2243" s="1">
        <f t="shared" si="171"/>
        <v>73289</v>
      </c>
      <c r="D2243" s="1">
        <f t="shared" si="172"/>
        <v>3194962</v>
      </c>
      <c r="F2243" s="1">
        <f t="shared" si="173"/>
        <v>3194205.2184883654</v>
      </c>
      <c r="H2243" s="5">
        <f t="shared" si="174"/>
        <v>2.3686714008948722E-4</v>
      </c>
    </row>
    <row r="2244" spans="1:8">
      <c r="A2244" s="3" t="s">
        <v>7806</v>
      </c>
      <c r="B2244" s="1">
        <f t="shared" ref="B2244:B2307" si="175">IF(ISERROR(SEARCH(" ",A2244)), 0, SEARCH(" ",A2244))</f>
        <v>6</v>
      </c>
      <c r="C2244" s="1">
        <f t="shared" ref="C2244:C2307" si="176">IF(0=B2244,-1,LEFT(A2244,B2244-1)+0)</f>
        <v>73269</v>
      </c>
      <c r="D2244" s="1">
        <f t="shared" ref="D2244:D2307" si="177">IF(B2244=0,-1,RIGHT(A2244,LEN(A2244)-B2244)+0)</f>
        <v>3197111</v>
      </c>
      <c r="F2244" s="1">
        <f t="shared" ref="F2244:F2307" si="178">IF(C2244&lt;0,443300000,44330*(1-POWER(C2244/$A$1,1/5.255))*1000)</f>
        <v>3196341.6371290805</v>
      </c>
      <c r="H2244" s="5">
        <f t="shared" ref="H2244:H2307" si="179">IF(D2244&gt;0,ABS((F2244-D2244)/D2244),0)</f>
        <v>2.4064315280874457E-4</v>
      </c>
    </row>
    <row r="2245" spans="1:8">
      <c r="A2245" s="3" t="s">
        <v>7807</v>
      </c>
      <c r="B2245" s="1">
        <f t="shared" si="175"/>
        <v>6</v>
      </c>
      <c r="C2245" s="1">
        <f t="shared" si="176"/>
        <v>73249</v>
      </c>
      <c r="D2245" s="1">
        <f t="shared" si="177"/>
        <v>3199249</v>
      </c>
      <c r="F2245" s="1">
        <f t="shared" si="178"/>
        <v>3198478.5280186753</v>
      </c>
      <c r="H2245" s="5">
        <f t="shared" si="179"/>
        <v>2.4082901372313349E-4</v>
      </c>
    </row>
    <row r="2246" spans="1:8">
      <c r="A2246" s="3" t="s">
        <v>7808</v>
      </c>
      <c r="B2246" s="1">
        <f t="shared" si="175"/>
        <v>6</v>
      </c>
      <c r="C2246" s="1">
        <f t="shared" si="176"/>
        <v>73229</v>
      </c>
      <c r="D2246" s="1">
        <f t="shared" si="177"/>
        <v>3201386</v>
      </c>
      <c r="F2246" s="1">
        <f t="shared" si="178"/>
        <v>3200615.8913905276</v>
      </c>
      <c r="H2246" s="5">
        <f t="shared" si="179"/>
        <v>2.4055475018395201E-4</v>
      </c>
    </row>
    <row r="2247" spans="1:8">
      <c r="A2247" s="3" t="s">
        <v>7809</v>
      </c>
      <c r="B2247" s="1">
        <f t="shared" si="175"/>
        <v>6</v>
      </c>
      <c r="C2247" s="1">
        <f t="shared" si="176"/>
        <v>73209</v>
      </c>
      <c r="D2247" s="1">
        <f t="shared" si="177"/>
        <v>3203523</v>
      </c>
      <c r="F2247" s="1">
        <f t="shared" si="178"/>
        <v>3202753.727478188</v>
      </c>
      <c r="H2247" s="5">
        <f t="shared" si="179"/>
        <v>2.4013329132083745E-4</v>
      </c>
    </row>
    <row r="2248" spans="1:8">
      <c r="A2248" s="3" t="s">
        <v>7810</v>
      </c>
      <c r="B2248" s="1">
        <f t="shared" si="175"/>
        <v>6</v>
      </c>
      <c r="C2248" s="1">
        <f t="shared" si="176"/>
        <v>73189</v>
      </c>
      <c r="D2248" s="1">
        <f t="shared" si="177"/>
        <v>3205660</v>
      </c>
      <c r="F2248" s="1">
        <f t="shared" si="178"/>
        <v>3204892.0365153947</v>
      </c>
      <c r="H2248" s="5">
        <f t="shared" si="179"/>
        <v>2.3956485859551811E-4</v>
      </c>
    </row>
    <row r="2249" spans="1:8">
      <c r="A2249" s="3" t="s">
        <v>7811</v>
      </c>
      <c r="B2249" s="1">
        <f t="shared" si="175"/>
        <v>6</v>
      </c>
      <c r="C2249" s="1">
        <f t="shared" si="176"/>
        <v>73169</v>
      </c>
      <c r="D2249" s="1">
        <f t="shared" si="177"/>
        <v>3207809</v>
      </c>
      <c r="F2249" s="1">
        <f t="shared" si="178"/>
        <v>3207030.8187360563</v>
      </c>
      <c r="H2249" s="5">
        <f t="shared" si="179"/>
        <v>2.4258965042609098E-4</v>
      </c>
    </row>
    <row r="2250" spans="1:8">
      <c r="A2250" s="3" t="s">
        <v>7812</v>
      </c>
      <c r="B2250" s="1">
        <f t="shared" si="175"/>
        <v>6</v>
      </c>
      <c r="C2250" s="1">
        <f t="shared" si="176"/>
        <v>73149</v>
      </c>
      <c r="D2250" s="1">
        <f t="shared" si="177"/>
        <v>3209947</v>
      </c>
      <c r="F2250" s="1">
        <f t="shared" si="178"/>
        <v>3209170.0743742706</v>
      </c>
      <c r="H2250" s="5">
        <f t="shared" si="179"/>
        <v>2.4203690145954888E-4</v>
      </c>
    </row>
    <row r="2251" spans="1:8">
      <c r="A2251" s="3" t="s">
        <v>7813</v>
      </c>
      <c r="B2251" s="1">
        <f t="shared" si="175"/>
        <v>6</v>
      </c>
      <c r="C2251" s="1">
        <f t="shared" si="176"/>
        <v>73129</v>
      </c>
      <c r="D2251" s="1">
        <f t="shared" si="177"/>
        <v>3212084</v>
      </c>
      <c r="F2251" s="1">
        <f t="shared" si="178"/>
        <v>3211309.8036643066</v>
      </c>
      <c r="H2251" s="5">
        <f t="shared" si="179"/>
        <v>2.4102617979273133E-4</v>
      </c>
    </row>
    <row r="2252" spans="1:8">
      <c r="A2252" s="3" t="s">
        <v>7814</v>
      </c>
      <c r="B2252" s="1">
        <f t="shared" si="175"/>
        <v>6</v>
      </c>
      <c r="C2252" s="1">
        <f t="shared" si="176"/>
        <v>73109</v>
      </c>
      <c r="D2252" s="1">
        <f t="shared" si="177"/>
        <v>3214221</v>
      </c>
      <c r="F2252" s="1">
        <f t="shared" si="178"/>
        <v>3213450.0068406202</v>
      </c>
      <c r="H2252" s="5">
        <f t="shared" si="179"/>
        <v>2.3986936784365793E-4</v>
      </c>
    </row>
    <row r="2253" spans="1:8">
      <c r="A2253" s="3" t="s">
        <v>7815</v>
      </c>
      <c r="B2253" s="1">
        <f t="shared" si="175"/>
        <v>6</v>
      </c>
      <c r="C2253" s="1">
        <f t="shared" si="176"/>
        <v>73089</v>
      </c>
      <c r="D2253" s="1">
        <f t="shared" si="177"/>
        <v>3216358</v>
      </c>
      <c r="F2253" s="1">
        <f t="shared" si="178"/>
        <v>3215590.6841378394</v>
      </c>
      <c r="H2253" s="5">
        <f t="shared" si="179"/>
        <v>2.3856668385815314E-4</v>
      </c>
    </row>
    <row r="2254" spans="1:8">
      <c r="A2254" s="3" t="s">
        <v>7816</v>
      </c>
      <c r="B2254" s="1">
        <f t="shared" si="175"/>
        <v>6</v>
      </c>
      <c r="C2254" s="1">
        <f t="shared" si="176"/>
        <v>73069</v>
      </c>
      <c r="D2254" s="1">
        <f t="shared" si="177"/>
        <v>3218507</v>
      </c>
      <c r="F2254" s="1">
        <f t="shared" si="178"/>
        <v>3217731.8357907841</v>
      </c>
      <c r="H2254" s="5">
        <f t="shared" si="179"/>
        <v>2.4084589818070982E-4</v>
      </c>
    </row>
    <row r="2255" spans="1:8">
      <c r="A2255" s="3" t="s">
        <v>7817</v>
      </c>
      <c r="B2255" s="1">
        <f t="shared" si="175"/>
        <v>6</v>
      </c>
      <c r="C2255" s="1">
        <f t="shared" si="176"/>
        <v>73049</v>
      </c>
      <c r="D2255" s="1">
        <f t="shared" si="177"/>
        <v>3220645</v>
      </c>
      <c r="F2255" s="1">
        <f t="shared" si="178"/>
        <v>3219873.462034448</v>
      </c>
      <c r="H2255" s="5">
        <f t="shared" si="179"/>
        <v>2.3956007742298517E-4</v>
      </c>
    </row>
    <row r="2256" spans="1:8">
      <c r="A2256" s="3" t="s">
        <v>7818</v>
      </c>
      <c r="B2256" s="1">
        <f t="shared" si="175"/>
        <v>6</v>
      </c>
      <c r="C2256" s="1">
        <f t="shared" si="176"/>
        <v>73029</v>
      </c>
      <c r="D2256" s="1">
        <f t="shared" si="177"/>
        <v>3222782</v>
      </c>
      <c r="F2256" s="1">
        <f t="shared" si="178"/>
        <v>3222015.5631040004</v>
      </c>
      <c r="H2256" s="5">
        <f t="shared" si="179"/>
        <v>2.3781841154617091E-4</v>
      </c>
    </row>
    <row r="2257" spans="1:8">
      <c r="A2257" s="3" t="s">
        <v>7819</v>
      </c>
      <c r="B2257" s="1">
        <f t="shared" si="175"/>
        <v>6</v>
      </c>
      <c r="C2257" s="1">
        <f t="shared" si="176"/>
        <v>73009</v>
      </c>
      <c r="D2257" s="1">
        <f t="shared" si="177"/>
        <v>3224919</v>
      </c>
      <c r="F2257" s="1">
        <f t="shared" si="178"/>
        <v>3224158.1392347971</v>
      </c>
      <c r="H2257" s="5">
        <f t="shared" si="179"/>
        <v>2.3593174439510024E-4</v>
      </c>
    </row>
    <row r="2258" spans="1:8">
      <c r="A2258" s="3" t="s">
        <v>7820</v>
      </c>
      <c r="B2258" s="1">
        <f t="shared" si="175"/>
        <v>6</v>
      </c>
      <c r="C2258" s="1">
        <f t="shared" si="176"/>
        <v>72989</v>
      </c>
      <c r="D2258" s="1">
        <f t="shared" si="177"/>
        <v>3227068</v>
      </c>
      <c r="F2258" s="1">
        <f t="shared" si="178"/>
        <v>3226301.1906623831</v>
      </c>
      <c r="H2258" s="5">
        <f t="shared" si="179"/>
        <v>2.3761796702669361E-4</v>
      </c>
    </row>
    <row r="2259" spans="1:8">
      <c r="A2259" s="3" t="s">
        <v>7821</v>
      </c>
      <c r="B2259" s="1">
        <f t="shared" si="175"/>
        <v>6</v>
      </c>
      <c r="C2259" s="1">
        <f t="shared" si="176"/>
        <v>72969</v>
      </c>
      <c r="D2259" s="1">
        <f t="shared" si="177"/>
        <v>3229205</v>
      </c>
      <c r="F2259" s="1">
        <f t="shared" si="178"/>
        <v>3228444.7176224687</v>
      </c>
      <c r="H2259" s="5">
        <f t="shared" si="179"/>
        <v>2.3543948976026183E-4</v>
      </c>
    </row>
    <row r="2260" spans="1:8">
      <c r="A2260" s="3" t="s">
        <v>7822</v>
      </c>
      <c r="B2260" s="1">
        <f t="shared" si="175"/>
        <v>6</v>
      </c>
      <c r="C2260" s="1">
        <f t="shared" si="176"/>
        <v>72949</v>
      </c>
      <c r="D2260" s="1">
        <f t="shared" si="177"/>
        <v>3231343</v>
      </c>
      <c r="F2260" s="1">
        <f t="shared" si="178"/>
        <v>3230588.7203509579</v>
      </c>
      <c r="H2260" s="5">
        <f t="shared" si="179"/>
        <v>2.3342605506195373E-4</v>
      </c>
    </row>
    <row r="2261" spans="1:8">
      <c r="A2261" s="3" t="s">
        <v>7823</v>
      </c>
      <c r="B2261" s="1">
        <f t="shared" si="175"/>
        <v>6</v>
      </c>
      <c r="C2261" s="1">
        <f t="shared" si="176"/>
        <v>72929</v>
      </c>
      <c r="D2261" s="1">
        <f t="shared" si="177"/>
        <v>3233480</v>
      </c>
      <c r="F2261" s="1">
        <f t="shared" si="178"/>
        <v>3232733.1990839299</v>
      </c>
      <c r="H2261" s="5">
        <f t="shared" si="179"/>
        <v>2.3095887900037067E-4</v>
      </c>
    </row>
    <row r="2262" spans="1:8">
      <c r="A2262" s="3" t="s">
        <v>7824</v>
      </c>
      <c r="B2262" s="1">
        <f t="shared" si="175"/>
        <v>6</v>
      </c>
      <c r="C2262" s="1">
        <f t="shared" si="176"/>
        <v>72909</v>
      </c>
      <c r="D2262" s="1">
        <f t="shared" si="177"/>
        <v>3235617</v>
      </c>
      <c r="F2262" s="1">
        <f t="shared" si="178"/>
        <v>3234878.1540576518</v>
      </c>
      <c r="H2262" s="5">
        <f t="shared" si="179"/>
        <v>2.2834777489061337E-4</v>
      </c>
    </row>
    <row r="2263" spans="1:8">
      <c r="A2263" s="3" t="s">
        <v>7825</v>
      </c>
      <c r="B2263" s="1">
        <f t="shared" si="175"/>
        <v>6</v>
      </c>
      <c r="C2263" s="1">
        <f t="shared" si="176"/>
        <v>72889</v>
      </c>
      <c r="D2263" s="1">
        <f t="shared" si="177"/>
        <v>3237766</v>
      </c>
      <c r="F2263" s="1">
        <f t="shared" si="178"/>
        <v>3237023.585508564</v>
      </c>
      <c r="H2263" s="5">
        <f t="shared" si="179"/>
        <v>2.2929837778146368E-4</v>
      </c>
    </row>
    <row r="2264" spans="1:8">
      <c r="A2264" s="3" t="s">
        <v>7826</v>
      </c>
      <c r="B2264" s="1">
        <f t="shared" si="175"/>
        <v>6</v>
      </c>
      <c r="C2264" s="1">
        <f t="shared" si="176"/>
        <v>72869</v>
      </c>
      <c r="D2264" s="1">
        <f t="shared" si="177"/>
        <v>3239903</v>
      </c>
      <c r="F2264" s="1">
        <f t="shared" si="178"/>
        <v>3239169.4936733018</v>
      </c>
      <c r="H2264" s="5">
        <f t="shared" si="179"/>
        <v>2.2639761952695264E-4</v>
      </c>
    </row>
    <row r="2265" spans="1:8">
      <c r="A2265" s="3" t="s">
        <v>7827</v>
      </c>
      <c r="B2265" s="1">
        <f t="shared" si="175"/>
        <v>6</v>
      </c>
      <c r="C2265" s="1">
        <f t="shared" si="176"/>
        <v>72849</v>
      </c>
      <c r="D2265" s="1">
        <f t="shared" si="177"/>
        <v>3242041</v>
      </c>
      <c r="F2265" s="1">
        <f t="shared" si="178"/>
        <v>3241315.8787886701</v>
      </c>
      <c r="H2265" s="5">
        <f t="shared" si="179"/>
        <v>2.2366194978099929E-4</v>
      </c>
    </row>
    <row r="2266" spans="1:8">
      <c r="A2266" s="3" t="s">
        <v>7828</v>
      </c>
      <c r="B2266" s="1">
        <f t="shared" si="175"/>
        <v>6</v>
      </c>
      <c r="C2266" s="1">
        <f t="shared" si="176"/>
        <v>72829</v>
      </c>
      <c r="D2266" s="1">
        <f t="shared" si="177"/>
        <v>3244178</v>
      </c>
      <c r="F2266" s="1">
        <f t="shared" si="178"/>
        <v>3243462.741091663</v>
      </c>
      <c r="H2266" s="5">
        <f t="shared" si="179"/>
        <v>2.2047461894414614E-4</v>
      </c>
    </row>
    <row r="2267" spans="1:8">
      <c r="A2267" s="3" t="s">
        <v>7829</v>
      </c>
      <c r="B2267" s="1">
        <f t="shared" si="175"/>
        <v>6</v>
      </c>
      <c r="C2267" s="1">
        <f t="shared" si="176"/>
        <v>72809</v>
      </c>
      <c r="D2267" s="1">
        <f t="shared" si="177"/>
        <v>3246315</v>
      </c>
      <c r="F2267" s="1">
        <f t="shared" si="178"/>
        <v>3245610.0808194601</v>
      </c>
      <c r="H2267" s="5">
        <f t="shared" si="179"/>
        <v>2.1714441775979912E-4</v>
      </c>
    </row>
    <row r="2268" spans="1:8">
      <c r="A2268" s="3" t="s">
        <v>7830</v>
      </c>
      <c r="B2268" s="1">
        <f t="shared" si="175"/>
        <v>6</v>
      </c>
      <c r="C2268" s="1">
        <f t="shared" si="176"/>
        <v>72789</v>
      </c>
      <c r="D2268" s="1">
        <f t="shared" si="177"/>
        <v>3248464</v>
      </c>
      <c r="F2268" s="1">
        <f t="shared" si="178"/>
        <v>3247757.8982094144</v>
      </c>
      <c r="H2268" s="5">
        <f t="shared" si="179"/>
        <v>2.173648193686478E-4</v>
      </c>
    </row>
    <row r="2269" spans="1:8">
      <c r="A2269" s="3" t="s">
        <v>7831</v>
      </c>
      <c r="B2269" s="1">
        <f t="shared" si="175"/>
        <v>6</v>
      </c>
      <c r="C2269" s="1">
        <f t="shared" si="176"/>
        <v>72769</v>
      </c>
      <c r="D2269" s="1">
        <f t="shared" si="177"/>
        <v>3250601</v>
      </c>
      <c r="F2269" s="1">
        <f t="shared" si="178"/>
        <v>3249906.1934990748</v>
      </c>
      <c r="H2269" s="5">
        <f t="shared" si="179"/>
        <v>2.1374708889993475E-4</v>
      </c>
    </row>
    <row r="2270" spans="1:8">
      <c r="A2270" s="3" t="s">
        <v>7832</v>
      </c>
      <c r="B2270" s="1">
        <f t="shared" si="175"/>
        <v>6</v>
      </c>
      <c r="C2270" s="1">
        <f t="shared" si="176"/>
        <v>72749</v>
      </c>
      <c r="D2270" s="1">
        <f t="shared" si="177"/>
        <v>3252739</v>
      </c>
      <c r="F2270" s="1">
        <f t="shared" si="178"/>
        <v>3252054.9669261579</v>
      </c>
      <c r="H2270" s="5">
        <f t="shared" si="179"/>
        <v>2.1029448530670916E-4</v>
      </c>
    </row>
    <row r="2271" spans="1:8">
      <c r="A2271" s="3" t="s">
        <v>7833</v>
      </c>
      <c r="B2271" s="1">
        <f t="shared" si="175"/>
        <v>6</v>
      </c>
      <c r="C2271" s="1">
        <f t="shared" si="176"/>
        <v>72729</v>
      </c>
      <c r="D2271" s="1">
        <f t="shared" si="177"/>
        <v>3254876</v>
      </c>
      <c r="F2271" s="1">
        <f t="shared" si="178"/>
        <v>3254204.218728587</v>
      </c>
      <c r="H2271" s="5">
        <f t="shared" si="179"/>
        <v>2.0639227774359718E-4</v>
      </c>
    </row>
    <row r="2272" spans="1:8">
      <c r="A2272" s="3" t="s">
        <v>7834</v>
      </c>
      <c r="B2272" s="1">
        <f t="shared" si="175"/>
        <v>6</v>
      </c>
      <c r="C2272" s="1">
        <f t="shared" si="176"/>
        <v>72709</v>
      </c>
      <c r="D2272" s="1">
        <f t="shared" si="177"/>
        <v>3257025</v>
      </c>
      <c r="F2272" s="1">
        <f t="shared" si="178"/>
        <v>3256353.9491444435</v>
      </c>
      <c r="H2272" s="5">
        <f t="shared" si="179"/>
        <v>2.0603184057736828E-4</v>
      </c>
    </row>
    <row r="2273" spans="1:8">
      <c r="A2273" s="3" t="s">
        <v>7835</v>
      </c>
      <c r="B2273" s="1">
        <f t="shared" si="175"/>
        <v>6</v>
      </c>
      <c r="C2273" s="1">
        <f t="shared" si="176"/>
        <v>72689</v>
      </c>
      <c r="D2273" s="1">
        <f t="shared" si="177"/>
        <v>3259162</v>
      </c>
      <c r="F2273" s="1">
        <f t="shared" si="178"/>
        <v>3258504.158412009</v>
      </c>
      <c r="H2273" s="5">
        <f t="shared" si="179"/>
        <v>2.0184378315376409E-4</v>
      </c>
    </row>
    <row r="2274" spans="1:8">
      <c r="A2274" s="3" t="s">
        <v>7836</v>
      </c>
      <c r="B2274" s="1">
        <f t="shared" si="175"/>
        <v>6</v>
      </c>
      <c r="C2274" s="1">
        <f t="shared" si="176"/>
        <v>72669</v>
      </c>
      <c r="D2274" s="1">
        <f t="shared" si="177"/>
        <v>3261299</v>
      </c>
      <c r="F2274" s="1">
        <f t="shared" si="178"/>
        <v>3260654.8467697497</v>
      </c>
      <c r="H2274" s="5">
        <f t="shared" si="179"/>
        <v>1.975143126252292E-4</v>
      </c>
    </row>
    <row r="2275" spans="1:8">
      <c r="A2275" s="3" t="s">
        <v>7837</v>
      </c>
      <c r="B2275" s="1">
        <f t="shared" si="175"/>
        <v>6</v>
      </c>
      <c r="C2275" s="1">
        <f t="shared" si="176"/>
        <v>72649</v>
      </c>
      <c r="D2275" s="1">
        <f t="shared" si="177"/>
        <v>3263437</v>
      </c>
      <c r="F2275" s="1">
        <f t="shared" si="178"/>
        <v>3262806.014456301</v>
      </c>
      <c r="H2275" s="5">
        <f t="shared" si="179"/>
        <v>1.9334999992308836E-4</v>
      </c>
    </row>
    <row r="2276" spans="1:8">
      <c r="A2276" s="3" t="s">
        <v>7838</v>
      </c>
      <c r="B2276" s="1">
        <f t="shared" si="175"/>
        <v>6</v>
      </c>
      <c r="C2276" s="1">
        <f t="shared" si="176"/>
        <v>72629</v>
      </c>
      <c r="D2276" s="1">
        <f t="shared" si="177"/>
        <v>3265574</v>
      </c>
      <c r="F2276" s="1">
        <f t="shared" si="178"/>
        <v>3264957.6617105082</v>
      </c>
      <c r="H2276" s="5">
        <f t="shared" si="179"/>
        <v>1.8873811755355482E-4</v>
      </c>
    </row>
    <row r="2277" spans="1:8">
      <c r="A2277" s="3" t="s">
        <v>7839</v>
      </c>
      <c r="B2277" s="1">
        <f t="shared" si="175"/>
        <v>6</v>
      </c>
      <c r="C2277" s="1">
        <f t="shared" si="176"/>
        <v>72609</v>
      </c>
      <c r="D2277" s="1">
        <f t="shared" si="177"/>
        <v>3267723</v>
      </c>
      <c r="F2277" s="1">
        <f t="shared" si="178"/>
        <v>3267109.7887713704</v>
      </c>
      <c r="H2277" s="5">
        <f t="shared" si="179"/>
        <v>1.8765704089042254E-4</v>
      </c>
    </row>
    <row r="2278" spans="1:8">
      <c r="A2278" s="3" t="s">
        <v>7840</v>
      </c>
      <c r="B2278" s="1">
        <f t="shared" si="175"/>
        <v>6</v>
      </c>
      <c r="C2278" s="1">
        <f t="shared" si="176"/>
        <v>72589</v>
      </c>
      <c r="D2278" s="1">
        <f t="shared" si="177"/>
        <v>3269860</v>
      </c>
      <c r="F2278" s="1">
        <f t="shared" si="178"/>
        <v>3269262.3958780984</v>
      </c>
      <c r="H2278" s="5">
        <f t="shared" si="179"/>
        <v>1.8276137874452135E-4</v>
      </c>
    </row>
    <row r="2279" spans="1:8">
      <c r="A2279" s="3" t="s">
        <v>7841</v>
      </c>
      <c r="B2279" s="1">
        <f t="shared" si="175"/>
        <v>6</v>
      </c>
      <c r="C2279" s="1">
        <f t="shared" si="176"/>
        <v>72569</v>
      </c>
      <c r="D2279" s="1">
        <f t="shared" si="177"/>
        <v>3271997</v>
      </c>
      <c r="F2279" s="1">
        <f t="shared" si="178"/>
        <v>3271415.4832700789</v>
      </c>
      <c r="H2279" s="5">
        <f t="shared" si="179"/>
        <v>1.777253249074197E-4</v>
      </c>
    </row>
    <row r="2280" spans="1:8">
      <c r="A2280" s="3" t="s">
        <v>7842</v>
      </c>
      <c r="B2280" s="1">
        <f t="shared" si="175"/>
        <v>6</v>
      </c>
      <c r="C2280" s="1">
        <f t="shared" si="176"/>
        <v>72549</v>
      </c>
      <c r="D2280" s="1">
        <f t="shared" si="177"/>
        <v>3274135</v>
      </c>
      <c r="F2280" s="1">
        <f t="shared" si="178"/>
        <v>3273569.0511868764</v>
      </c>
      <c r="H2280" s="5">
        <f t="shared" si="179"/>
        <v>1.7285445258782196E-4</v>
      </c>
    </row>
    <row r="2281" spans="1:8">
      <c r="A2281" s="3" t="s">
        <v>7843</v>
      </c>
      <c r="B2281" s="1">
        <f t="shared" si="175"/>
        <v>6</v>
      </c>
      <c r="C2281" s="1">
        <f t="shared" si="176"/>
        <v>72529</v>
      </c>
      <c r="D2281" s="1">
        <f t="shared" si="177"/>
        <v>3276272</v>
      </c>
      <c r="F2281" s="1">
        <f t="shared" si="178"/>
        <v>3275723.0998682538</v>
      </c>
      <c r="H2281" s="5">
        <f t="shared" si="179"/>
        <v>1.6753802240662414E-4</v>
      </c>
    </row>
    <row r="2282" spans="1:8">
      <c r="A2282" s="3" t="s">
        <v>7844</v>
      </c>
      <c r="B2282" s="1">
        <f t="shared" si="175"/>
        <v>6</v>
      </c>
      <c r="C2282" s="1">
        <f t="shared" si="176"/>
        <v>72509</v>
      </c>
      <c r="D2282" s="1">
        <f t="shared" si="177"/>
        <v>3278421</v>
      </c>
      <c r="F2282" s="1">
        <f t="shared" si="178"/>
        <v>3277877.6295541492</v>
      </c>
      <c r="H2282" s="5">
        <f t="shared" si="179"/>
        <v>1.6574150966296608E-4</v>
      </c>
    </row>
    <row r="2283" spans="1:8">
      <c r="A2283" s="3" t="s">
        <v>7845</v>
      </c>
      <c r="B2283" s="1">
        <f t="shared" si="175"/>
        <v>6</v>
      </c>
      <c r="C2283" s="1">
        <f t="shared" si="176"/>
        <v>72489</v>
      </c>
      <c r="D2283" s="1">
        <f t="shared" si="177"/>
        <v>3280558</v>
      </c>
      <c r="F2283" s="1">
        <f t="shared" si="178"/>
        <v>3280032.640484693</v>
      </c>
      <c r="H2283" s="5">
        <f t="shared" si="179"/>
        <v>1.6014334003758065E-4</v>
      </c>
    </row>
    <row r="2284" spans="1:8">
      <c r="A2284" s="3" t="s">
        <v>7846</v>
      </c>
      <c r="B2284" s="1">
        <f t="shared" si="175"/>
        <v>6</v>
      </c>
      <c r="C2284" s="1">
        <f t="shared" si="176"/>
        <v>72469</v>
      </c>
      <c r="D2284" s="1">
        <f t="shared" si="177"/>
        <v>3282695</v>
      </c>
      <c r="F2284" s="1">
        <f t="shared" si="178"/>
        <v>3282188.132900198</v>
      </c>
      <c r="H2284" s="5">
        <f t="shared" si="179"/>
        <v>1.5440578542996221E-4</v>
      </c>
    </row>
    <row r="2285" spans="1:8">
      <c r="A2285" s="3" t="s">
        <v>7847</v>
      </c>
      <c r="B2285" s="1">
        <f t="shared" si="175"/>
        <v>6</v>
      </c>
      <c r="C2285" s="1">
        <f t="shared" si="176"/>
        <v>72449</v>
      </c>
      <c r="D2285" s="1">
        <f t="shared" si="177"/>
        <v>3284833</v>
      </c>
      <c r="F2285" s="1">
        <f t="shared" si="178"/>
        <v>3284344.1070411643</v>
      </c>
      <c r="H2285" s="5">
        <f t="shared" si="179"/>
        <v>1.4883342892490993E-4</v>
      </c>
    </row>
    <row r="2286" spans="1:8">
      <c r="A2286" s="3" t="s">
        <v>7848</v>
      </c>
      <c r="B2286" s="1">
        <f t="shared" si="175"/>
        <v>6</v>
      </c>
      <c r="C2286" s="1">
        <f t="shared" si="176"/>
        <v>72429</v>
      </c>
      <c r="D2286" s="1">
        <f t="shared" si="177"/>
        <v>3286981</v>
      </c>
      <c r="F2286" s="1">
        <f t="shared" si="178"/>
        <v>3286500.5631482839</v>
      </c>
      <c r="H2286" s="5">
        <f t="shared" si="179"/>
        <v>1.4616356216118521E-4</v>
      </c>
    </row>
    <row r="2287" spans="1:8">
      <c r="A2287" s="3" t="s">
        <v>7849</v>
      </c>
      <c r="B2287" s="1">
        <f t="shared" si="175"/>
        <v>6</v>
      </c>
      <c r="C2287" s="1">
        <f t="shared" si="176"/>
        <v>72409</v>
      </c>
      <c r="D2287" s="1">
        <f t="shared" si="177"/>
        <v>3289119</v>
      </c>
      <c r="F2287" s="1">
        <f t="shared" si="178"/>
        <v>3288657.5014624302</v>
      </c>
      <c r="H2287" s="5">
        <f t="shared" si="179"/>
        <v>1.4031068428043268E-4</v>
      </c>
    </row>
    <row r="2288" spans="1:8">
      <c r="A2288" s="3" t="s">
        <v>7850</v>
      </c>
      <c r="B2288" s="1">
        <f t="shared" si="175"/>
        <v>6</v>
      </c>
      <c r="C2288" s="1">
        <f t="shared" si="176"/>
        <v>72389</v>
      </c>
      <c r="D2288" s="1">
        <f t="shared" si="177"/>
        <v>3291256</v>
      </c>
      <c r="F2288" s="1">
        <f t="shared" si="178"/>
        <v>3290814.9222246599</v>
      </c>
      <c r="H2288" s="5">
        <f t="shared" si="179"/>
        <v>1.3401503114314465E-4</v>
      </c>
    </row>
    <row r="2289" spans="1:8">
      <c r="A2289" s="3" t="s">
        <v>7851</v>
      </c>
      <c r="B2289" s="1">
        <f t="shared" si="175"/>
        <v>6</v>
      </c>
      <c r="C2289" s="1">
        <f t="shared" si="176"/>
        <v>72369</v>
      </c>
      <c r="D2289" s="1">
        <f t="shared" si="177"/>
        <v>3293393</v>
      </c>
      <c r="F2289" s="1">
        <f t="shared" si="178"/>
        <v>3292972.8256762298</v>
      </c>
      <c r="H2289" s="5">
        <f t="shared" si="179"/>
        <v>1.2758098525448303E-4</v>
      </c>
    </row>
    <row r="2290" spans="1:8">
      <c r="A2290" s="3" t="s">
        <v>7852</v>
      </c>
      <c r="B2290" s="1">
        <f t="shared" si="175"/>
        <v>6</v>
      </c>
      <c r="C2290" s="1">
        <f t="shared" si="176"/>
        <v>72349</v>
      </c>
      <c r="D2290" s="1">
        <f t="shared" si="177"/>
        <v>3295530</v>
      </c>
      <c r="F2290" s="1">
        <f t="shared" si="178"/>
        <v>3295131.2120585646</v>
      </c>
      <c r="H2290" s="5">
        <f t="shared" si="179"/>
        <v>1.2100874258020772E-4</v>
      </c>
    </row>
    <row r="2291" spans="1:8">
      <c r="A2291" s="3" t="s">
        <v>7853</v>
      </c>
      <c r="B2291" s="1">
        <f t="shared" si="175"/>
        <v>6</v>
      </c>
      <c r="C2291" s="1">
        <f t="shared" si="176"/>
        <v>72329</v>
      </c>
      <c r="D2291" s="1">
        <f t="shared" si="177"/>
        <v>3297679</v>
      </c>
      <c r="F2291" s="1">
        <f t="shared" si="178"/>
        <v>3297290.0816132929</v>
      </c>
      <c r="H2291" s="5">
        <f t="shared" si="179"/>
        <v>1.179370056051794E-4</v>
      </c>
    </row>
    <row r="2292" spans="1:8">
      <c r="A2292" s="3" t="s">
        <v>7854</v>
      </c>
      <c r="B2292" s="1">
        <f t="shared" si="175"/>
        <v>6</v>
      </c>
      <c r="C2292" s="1">
        <f t="shared" si="176"/>
        <v>72309</v>
      </c>
      <c r="D2292" s="1">
        <f t="shared" si="177"/>
        <v>3299817</v>
      </c>
      <c r="F2292" s="1">
        <f t="shared" si="178"/>
        <v>3299449.4345822316</v>
      </c>
      <c r="H2292" s="5">
        <f t="shared" si="179"/>
        <v>1.1138963699151611E-4</v>
      </c>
    </row>
    <row r="2293" spans="1:8">
      <c r="A2293" s="3" t="s">
        <v>7855</v>
      </c>
      <c r="B2293" s="1">
        <f t="shared" si="175"/>
        <v>6</v>
      </c>
      <c r="C2293" s="1">
        <f t="shared" si="176"/>
        <v>72289</v>
      </c>
      <c r="D2293" s="1">
        <f t="shared" si="177"/>
        <v>3301954</v>
      </c>
      <c r="F2293" s="1">
        <f t="shared" si="178"/>
        <v>3301609.2712073685</v>
      </c>
      <c r="H2293" s="5">
        <f t="shared" si="179"/>
        <v>1.044014521799919E-4</v>
      </c>
    </row>
    <row r="2294" spans="1:8">
      <c r="A2294" s="3" t="s">
        <v>7856</v>
      </c>
      <c r="B2294" s="1">
        <f t="shared" si="175"/>
        <v>6</v>
      </c>
      <c r="C2294" s="1">
        <f t="shared" si="176"/>
        <v>72269</v>
      </c>
      <c r="D2294" s="1">
        <f t="shared" si="177"/>
        <v>3304091</v>
      </c>
      <c r="F2294" s="1">
        <f t="shared" si="178"/>
        <v>3303769.5917309001</v>
      </c>
      <c r="H2294" s="5">
        <f t="shared" si="179"/>
        <v>9.7275852602089711E-5</v>
      </c>
    </row>
    <row r="2295" spans="1:8">
      <c r="A2295" s="3" t="s">
        <v>7857</v>
      </c>
      <c r="B2295" s="1">
        <f t="shared" si="175"/>
        <v>6</v>
      </c>
      <c r="C2295" s="1">
        <f t="shared" si="176"/>
        <v>72249</v>
      </c>
      <c r="D2295" s="1">
        <f t="shared" si="177"/>
        <v>3306228</v>
      </c>
      <c r="F2295" s="1">
        <f t="shared" si="178"/>
        <v>3305930.3963951925</v>
      </c>
      <c r="H2295" s="5">
        <f t="shared" si="179"/>
        <v>9.0013031408456531E-5</v>
      </c>
    </row>
    <row r="2296" spans="1:8">
      <c r="A2296" s="3" t="s">
        <v>7858</v>
      </c>
      <c r="B2296" s="1">
        <f t="shared" si="175"/>
        <v>6</v>
      </c>
      <c r="C2296" s="1">
        <f t="shared" si="176"/>
        <v>72229</v>
      </c>
      <c r="D2296" s="1">
        <f t="shared" si="177"/>
        <v>3308377</v>
      </c>
      <c r="F2296" s="1">
        <f t="shared" si="178"/>
        <v>3308091.6854428169</v>
      </c>
      <c r="H2296" s="5">
        <f t="shared" si="179"/>
        <v>8.6240037693125139E-5</v>
      </c>
    </row>
    <row r="2297" spans="1:8">
      <c r="A2297" s="3" t="s">
        <v>7859</v>
      </c>
      <c r="B2297" s="1">
        <f t="shared" si="175"/>
        <v>6</v>
      </c>
      <c r="C2297" s="1">
        <f t="shared" si="176"/>
        <v>72209</v>
      </c>
      <c r="D2297" s="1">
        <f t="shared" si="177"/>
        <v>3310515</v>
      </c>
      <c r="F2297" s="1">
        <f t="shared" si="178"/>
        <v>3310253.4591165278</v>
      </c>
      <c r="H2297" s="5">
        <f t="shared" si="179"/>
        <v>7.9003080630110216E-5</v>
      </c>
    </row>
    <row r="2298" spans="1:8">
      <c r="A2298" s="3" t="s">
        <v>7860</v>
      </c>
      <c r="B2298" s="1">
        <f t="shared" si="175"/>
        <v>6</v>
      </c>
      <c r="C2298" s="1">
        <f t="shared" si="176"/>
        <v>72189</v>
      </c>
      <c r="D2298" s="1">
        <f t="shared" si="177"/>
        <v>3312652</v>
      </c>
      <c r="F2298" s="1">
        <f t="shared" si="178"/>
        <v>3312415.7176592601</v>
      </c>
      <c r="H2298" s="5">
        <f t="shared" si="179"/>
        <v>7.1327244980714442E-5</v>
      </c>
    </row>
    <row r="2299" spans="1:8">
      <c r="A2299" s="3" t="s">
        <v>7861</v>
      </c>
      <c r="B2299" s="1">
        <f t="shared" si="175"/>
        <v>6</v>
      </c>
      <c r="C2299" s="1">
        <f t="shared" si="176"/>
        <v>72169</v>
      </c>
      <c r="D2299" s="1">
        <f t="shared" si="177"/>
        <v>3314789</v>
      </c>
      <c r="F2299" s="1">
        <f t="shared" si="178"/>
        <v>3314578.4613141483</v>
      </c>
      <c r="H2299" s="5">
        <f t="shared" si="179"/>
        <v>6.3514958524277232E-5</v>
      </c>
    </row>
    <row r="2300" spans="1:8">
      <c r="A2300" s="3" t="s">
        <v>7862</v>
      </c>
      <c r="B2300" s="1">
        <f t="shared" si="175"/>
        <v>6</v>
      </c>
      <c r="C2300" s="1">
        <f t="shared" si="176"/>
        <v>72149</v>
      </c>
      <c r="D2300" s="1">
        <f t="shared" si="177"/>
        <v>3316926</v>
      </c>
      <c r="F2300" s="1">
        <f t="shared" si="178"/>
        <v>3316741.6903245109</v>
      </c>
      <c r="H2300" s="5">
        <f t="shared" si="179"/>
        <v>5.5566411638091007E-5</v>
      </c>
    </row>
    <row r="2301" spans="1:8">
      <c r="A2301" s="3" t="s">
        <v>7863</v>
      </c>
      <c r="B2301" s="1">
        <f t="shared" si="175"/>
        <v>6</v>
      </c>
      <c r="C2301" s="1">
        <f t="shared" si="176"/>
        <v>72129</v>
      </c>
      <c r="D2301" s="1">
        <f t="shared" si="177"/>
        <v>3319075</v>
      </c>
      <c r="F2301" s="1">
        <f t="shared" si="178"/>
        <v>3318905.4049338596</v>
      </c>
      <c r="H2301" s="5">
        <f t="shared" si="179"/>
        <v>5.1097087634478229E-5</v>
      </c>
    </row>
    <row r="2302" spans="1:8">
      <c r="A2302" s="3" t="s">
        <v>7864</v>
      </c>
      <c r="B2302" s="1">
        <f t="shared" si="175"/>
        <v>6</v>
      </c>
      <c r="C2302" s="1">
        <f t="shared" si="176"/>
        <v>72109</v>
      </c>
      <c r="D2302" s="1">
        <f t="shared" si="177"/>
        <v>3321213</v>
      </c>
      <c r="F2302" s="1">
        <f t="shared" si="178"/>
        <v>3321069.6053858944</v>
      </c>
      <c r="H2302" s="5">
        <f t="shared" si="179"/>
        <v>4.3175374209837948E-5</v>
      </c>
    </row>
    <row r="2303" spans="1:8">
      <c r="A2303" s="3" t="s">
        <v>7865</v>
      </c>
      <c r="B2303" s="1">
        <f t="shared" si="175"/>
        <v>6</v>
      </c>
      <c r="C2303" s="1">
        <f t="shared" si="176"/>
        <v>72089</v>
      </c>
      <c r="D2303" s="1">
        <f t="shared" si="177"/>
        <v>3323350</v>
      </c>
      <c r="F2303" s="1">
        <f t="shared" si="178"/>
        <v>3323234.2919245013</v>
      </c>
      <c r="H2303" s="5">
        <f t="shared" si="179"/>
        <v>3.481669866210192E-5</v>
      </c>
    </row>
    <row r="2304" spans="1:8">
      <c r="A2304" s="3" t="s">
        <v>7866</v>
      </c>
      <c r="B2304" s="1">
        <f t="shared" si="175"/>
        <v>6</v>
      </c>
      <c r="C2304" s="1">
        <f t="shared" si="176"/>
        <v>72069</v>
      </c>
      <c r="D2304" s="1">
        <f t="shared" si="177"/>
        <v>3325487</v>
      </c>
      <c r="F2304" s="1">
        <f t="shared" si="178"/>
        <v>3325399.4647937622</v>
      </c>
      <c r="H2304" s="5">
        <f t="shared" si="179"/>
        <v>2.6322522456953785E-5</v>
      </c>
    </row>
    <row r="2305" spans="1:8">
      <c r="A2305" s="3" t="s">
        <v>7867</v>
      </c>
      <c r="B2305" s="1">
        <f t="shared" si="175"/>
        <v>6</v>
      </c>
      <c r="C2305" s="1">
        <f t="shared" si="176"/>
        <v>72049</v>
      </c>
      <c r="D2305" s="1">
        <f t="shared" si="177"/>
        <v>3327636</v>
      </c>
      <c r="F2305" s="1">
        <f t="shared" si="178"/>
        <v>3327565.1242379467</v>
      </c>
      <c r="H2305" s="5">
        <f t="shared" si="179"/>
        <v>2.1299133094274643E-5</v>
      </c>
    </row>
    <row r="2306" spans="1:8">
      <c r="A2306" s="3" t="s">
        <v>7868</v>
      </c>
      <c r="B2306" s="1">
        <f t="shared" si="175"/>
        <v>6</v>
      </c>
      <c r="C2306" s="1">
        <f t="shared" si="176"/>
        <v>72029</v>
      </c>
      <c r="D2306" s="1">
        <f t="shared" si="177"/>
        <v>3329773</v>
      </c>
      <c r="F2306" s="1">
        <f t="shared" si="178"/>
        <v>3329731.2705015126</v>
      </c>
      <c r="H2306" s="5">
        <f t="shared" si="179"/>
        <v>1.2532235226675079E-5</v>
      </c>
    </row>
    <row r="2307" spans="1:8">
      <c r="A2307" s="3" t="s">
        <v>7869</v>
      </c>
      <c r="B2307" s="1">
        <f t="shared" si="175"/>
        <v>6</v>
      </c>
      <c r="C2307" s="1">
        <f t="shared" si="176"/>
        <v>72009</v>
      </c>
      <c r="D2307" s="1">
        <f t="shared" si="177"/>
        <v>3331911</v>
      </c>
      <c r="F2307" s="1">
        <f t="shared" si="178"/>
        <v>3331897.9038291126</v>
      </c>
      <c r="H2307" s="5">
        <f t="shared" si="179"/>
        <v>3.93052842268327E-6</v>
      </c>
    </row>
    <row r="2308" spans="1:8">
      <c r="A2308" s="3" t="s">
        <v>7870</v>
      </c>
      <c r="B2308" s="1">
        <f t="shared" ref="B2308:B2371" si="180">IF(ISERROR(SEARCH(" ",A2308)), 0, SEARCH(" ",A2308))</f>
        <v>6</v>
      </c>
      <c r="C2308" s="1">
        <f t="shared" ref="C2308:C2371" si="181">IF(0=B2308,-1,LEFT(A2308,B2308-1)+0)</f>
        <v>71989</v>
      </c>
      <c r="D2308" s="1">
        <f t="shared" ref="D2308:D2371" si="182">IF(B2308=0,-1,RIGHT(A2308,LEN(A2308)-B2308)+0)</f>
        <v>3334089</v>
      </c>
      <c r="F2308" s="1">
        <f t="shared" ref="F2308:F2371" si="183">IF(C2308&lt;0,443300000,44330*(1-POWER(C2308/$A$1,1/5.255))*1000)</f>
        <v>3334065.0244655879</v>
      </c>
      <c r="H2308" s="5">
        <f t="shared" ref="H2308:H2371" si="184">IF(D2308&gt;0,ABS((F2308-D2308)/D2308),0)</f>
        <v>7.1910301170960223E-6</v>
      </c>
    </row>
    <row r="2309" spans="1:8">
      <c r="A2309" s="3" t="s">
        <v>7871</v>
      </c>
      <c r="B2309" s="1">
        <f t="shared" si="180"/>
        <v>6</v>
      </c>
      <c r="C2309" s="1">
        <f t="shared" si="181"/>
        <v>71969</v>
      </c>
      <c r="D2309" s="1">
        <f t="shared" si="182"/>
        <v>3336281</v>
      </c>
      <c r="F2309" s="1">
        <f t="shared" si="183"/>
        <v>3336232.6326559759</v>
      </c>
      <c r="H2309" s="5">
        <f t="shared" si="184"/>
        <v>1.4497383171299266E-5</v>
      </c>
    </row>
    <row r="2310" spans="1:8">
      <c r="A2310" s="3" t="s">
        <v>7872</v>
      </c>
      <c r="B2310" s="1">
        <f t="shared" si="180"/>
        <v>6</v>
      </c>
      <c r="C2310" s="1">
        <f t="shared" si="181"/>
        <v>71949</v>
      </c>
      <c r="D2310" s="1">
        <f t="shared" si="182"/>
        <v>3338486</v>
      </c>
      <c r="F2310" s="1">
        <f t="shared" si="183"/>
        <v>3338400.7286454965</v>
      </c>
      <c r="H2310" s="5">
        <f t="shared" si="184"/>
        <v>2.5541923645468023E-5</v>
      </c>
    </row>
    <row r="2311" spans="1:8">
      <c r="A2311" s="3" t="s">
        <v>7873</v>
      </c>
      <c r="B2311" s="1">
        <f t="shared" si="180"/>
        <v>6</v>
      </c>
      <c r="C2311" s="1">
        <f t="shared" si="181"/>
        <v>71929</v>
      </c>
      <c r="D2311" s="1">
        <f t="shared" si="182"/>
        <v>3340679</v>
      </c>
      <c r="F2311" s="1">
        <f t="shared" si="183"/>
        <v>3340569.312679566</v>
      </c>
      <c r="H2311" s="5">
        <f t="shared" si="184"/>
        <v>3.2833840196565637E-5</v>
      </c>
    </row>
    <row r="2312" spans="1:8">
      <c r="A2312" s="3" t="s">
        <v>7874</v>
      </c>
      <c r="B2312" s="1">
        <f t="shared" si="180"/>
        <v>6</v>
      </c>
      <c r="C2312" s="1">
        <f t="shared" si="181"/>
        <v>71909</v>
      </c>
      <c r="D2312" s="1">
        <f t="shared" si="182"/>
        <v>3342872</v>
      </c>
      <c r="F2312" s="1">
        <f t="shared" si="183"/>
        <v>3342738.3850037926</v>
      </c>
      <c r="H2312" s="5">
        <f t="shared" si="184"/>
        <v>3.9970120365784971E-5</v>
      </c>
    </row>
    <row r="2313" spans="1:8">
      <c r="A2313" s="3" t="s">
        <v>7875</v>
      </c>
      <c r="B2313" s="1">
        <f t="shared" si="180"/>
        <v>6</v>
      </c>
      <c r="C2313" s="1">
        <f t="shared" si="181"/>
        <v>71889</v>
      </c>
      <c r="D2313" s="1">
        <f t="shared" si="182"/>
        <v>3345064</v>
      </c>
      <c r="F2313" s="1">
        <f t="shared" si="183"/>
        <v>3344907.9458639822</v>
      </c>
      <c r="H2313" s="5">
        <f t="shared" si="184"/>
        <v>4.6652062865703948E-5</v>
      </c>
    </row>
    <row r="2314" spans="1:8">
      <c r="A2314" s="3" t="s">
        <v>7876</v>
      </c>
      <c r="B2314" s="1">
        <f t="shared" si="180"/>
        <v>6</v>
      </c>
      <c r="C2314" s="1">
        <f t="shared" si="181"/>
        <v>71869</v>
      </c>
      <c r="D2314" s="1">
        <f t="shared" si="182"/>
        <v>3347257</v>
      </c>
      <c r="F2314" s="1">
        <f t="shared" si="183"/>
        <v>3347077.9955061171</v>
      </c>
      <c r="H2314" s="5">
        <f t="shared" si="184"/>
        <v>5.347796535577627E-5</v>
      </c>
    </row>
    <row r="2315" spans="1:8">
      <c r="A2315" s="3" t="s">
        <v>7877</v>
      </c>
      <c r="B2315" s="1">
        <f t="shared" si="180"/>
        <v>6</v>
      </c>
      <c r="C2315" s="1">
        <f t="shared" si="181"/>
        <v>71849</v>
      </c>
      <c r="D2315" s="1">
        <f t="shared" si="182"/>
        <v>3349462</v>
      </c>
      <c r="F2315" s="1">
        <f t="shared" si="183"/>
        <v>3349248.534176386</v>
      </c>
      <c r="H2315" s="5">
        <f t="shared" si="184"/>
        <v>6.3731376446139265E-5</v>
      </c>
    </row>
    <row r="2316" spans="1:8">
      <c r="A2316" s="3" t="s">
        <v>7878</v>
      </c>
      <c r="B2316" s="1">
        <f t="shared" si="180"/>
        <v>6</v>
      </c>
      <c r="C2316" s="1">
        <f t="shared" si="181"/>
        <v>71829</v>
      </c>
      <c r="D2316" s="1">
        <f t="shared" si="182"/>
        <v>3351655</v>
      </c>
      <c r="F2316" s="1">
        <f t="shared" si="183"/>
        <v>3351419.5621211655</v>
      </c>
      <c r="H2316" s="5">
        <f t="shared" si="184"/>
        <v>7.024526057561095E-5</v>
      </c>
    </row>
    <row r="2317" spans="1:8">
      <c r="A2317" s="3" t="s">
        <v>7879</v>
      </c>
      <c r="B2317" s="1">
        <f t="shared" si="180"/>
        <v>6</v>
      </c>
      <c r="C2317" s="1">
        <f t="shared" si="181"/>
        <v>71809</v>
      </c>
      <c r="D2317" s="1">
        <f t="shared" si="182"/>
        <v>3353848</v>
      </c>
      <c r="F2317" s="1">
        <f t="shared" si="183"/>
        <v>3353591.0795870242</v>
      </c>
      <c r="H2317" s="5">
        <f t="shared" si="184"/>
        <v>7.6604668123250993E-5</v>
      </c>
    </row>
    <row r="2318" spans="1:8">
      <c r="A2318" s="3" t="s">
        <v>7880</v>
      </c>
      <c r="B2318" s="1">
        <f t="shared" si="180"/>
        <v>6</v>
      </c>
      <c r="C2318" s="1">
        <f t="shared" si="181"/>
        <v>71789</v>
      </c>
      <c r="D2318" s="1">
        <f t="shared" si="182"/>
        <v>3356040</v>
      </c>
      <c r="F2318" s="1">
        <f t="shared" si="183"/>
        <v>3355763.0868207267</v>
      </c>
      <c r="H2318" s="5">
        <f t="shared" si="184"/>
        <v>8.2511882836095945E-5</v>
      </c>
    </row>
    <row r="2319" spans="1:8">
      <c r="A2319" s="3" t="s">
        <v>7881</v>
      </c>
      <c r="B2319" s="1">
        <f t="shared" si="180"/>
        <v>6</v>
      </c>
      <c r="C2319" s="1">
        <f t="shared" si="181"/>
        <v>71769</v>
      </c>
      <c r="D2319" s="1">
        <f t="shared" si="182"/>
        <v>3358245</v>
      </c>
      <c r="F2319" s="1">
        <f t="shared" si="183"/>
        <v>3357935.5840692297</v>
      </c>
      <c r="H2319" s="5">
        <f t="shared" si="184"/>
        <v>9.2136199345294219E-5</v>
      </c>
    </row>
    <row r="2320" spans="1:8">
      <c r="A2320" s="3" t="s">
        <v>7882</v>
      </c>
      <c r="B2320" s="1">
        <f t="shared" si="180"/>
        <v>6</v>
      </c>
      <c r="C2320" s="1">
        <f t="shared" si="181"/>
        <v>71749</v>
      </c>
      <c r="D2320" s="1">
        <f t="shared" si="182"/>
        <v>3360438</v>
      </c>
      <c r="F2320" s="1">
        <f t="shared" si="183"/>
        <v>3360108.571579678</v>
      </c>
      <c r="H2320" s="5">
        <f t="shared" si="184"/>
        <v>9.803139362250274E-5</v>
      </c>
    </row>
    <row r="2321" spans="1:8">
      <c r="A2321" s="3" t="s">
        <v>7883</v>
      </c>
      <c r="B2321" s="1">
        <f t="shared" si="180"/>
        <v>6</v>
      </c>
      <c r="C2321" s="1">
        <f t="shared" si="181"/>
        <v>71729</v>
      </c>
      <c r="D2321" s="1">
        <f t="shared" si="182"/>
        <v>3362631</v>
      </c>
      <c r="F2321" s="1">
        <f t="shared" si="183"/>
        <v>3362282.0495994166</v>
      </c>
      <c r="H2321" s="5">
        <f t="shared" si="184"/>
        <v>1.0377302790090439E-4</v>
      </c>
    </row>
    <row r="2322" spans="1:8">
      <c r="A2322" s="3" t="s">
        <v>7884</v>
      </c>
      <c r="B2322" s="1">
        <f t="shared" si="180"/>
        <v>6</v>
      </c>
      <c r="C2322" s="1">
        <f t="shared" si="181"/>
        <v>71709</v>
      </c>
      <c r="D2322" s="1">
        <f t="shared" si="182"/>
        <v>3364823</v>
      </c>
      <c r="F2322" s="1">
        <f t="shared" si="183"/>
        <v>3364456.0183759835</v>
      </c>
      <c r="H2322" s="5">
        <f t="shared" si="184"/>
        <v>1.0906416890770726E-4</v>
      </c>
    </row>
    <row r="2323" spans="1:8">
      <c r="A2323" s="3" t="s">
        <v>7885</v>
      </c>
      <c r="B2323" s="1">
        <f t="shared" si="180"/>
        <v>6</v>
      </c>
      <c r="C2323" s="1">
        <f t="shared" si="181"/>
        <v>71689</v>
      </c>
      <c r="D2323" s="1">
        <f t="shared" si="182"/>
        <v>3367016</v>
      </c>
      <c r="F2323" s="1">
        <f t="shared" si="183"/>
        <v>3366630.4781571035</v>
      </c>
      <c r="H2323" s="5">
        <f t="shared" si="184"/>
        <v>1.1449955773791175E-4</v>
      </c>
    </row>
    <row r="2324" spans="1:8">
      <c r="A2324" s="3" t="s">
        <v>7886</v>
      </c>
      <c r="B2324" s="1">
        <f t="shared" si="180"/>
        <v>6</v>
      </c>
      <c r="C2324" s="1">
        <f t="shared" si="181"/>
        <v>71669</v>
      </c>
      <c r="D2324" s="1">
        <f t="shared" si="182"/>
        <v>3369221</v>
      </c>
      <c r="F2324" s="1">
        <f t="shared" si="183"/>
        <v>3368805.4291907134</v>
      </c>
      <c r="H2324" s="5">
        <f t="shared" si="184"/>
        <v>1.2334329190235766E-4</v>
      </c>
    </row>
    <row r="2325" spans="1:8">
      <c r="A2325" s="3" t="s">
        <v>7887</v>
      </c>
      <c r="B2325" s="1">
        <f t="shared" si="180"/>
        <v>6</v>
      </c>
      <c r="C2325" s="1">
        <f t="shared" si="181"/>
        <v>71649</v>
      </c>
      <c r="D2325" s="1">
        <f t="shared" si="182"/>
        <v>3371414</v>
      </c>
      <c r="F2325" s="1">
        <f t="shared" si="183"/>
        <v>3370980.8717249162</v>
      </c>
      <c r="H2325" s="5">
        <f t="shared" si="184"/>
        <v>1.2847080633937084E-4</v>
      </c>
    </row>
    <row r="2326" spans="1:8">
      <c r="A2326" s="3" t="s">
        <v>7888</v>
      </c>
      <c r="B2326" s="1">
        <f t="shared" si="180"/>
        <v>6</v>
      </c>
      <c r="C2326" s="1">
        <f t="shared" si="181"/>
        <v>71629</v>
      </c>
      <c r="D2326" s="1">
        <f t="shared" si="182"/>
        <v>3373607</v>
      </c>
      <c r="F2326" s="1">
        <f t="shared" si="183"/>
        <v>3373156.8060080372</v>
      </c>
      <c r="H2326" s="5">
        <f t="shared" si="184"/>
        <v>1.3344589098932398E-4</v>
      </c>
    </row>
    <row r="2327" spans="1:8">
      <c r="A2327" s="3" t="s">
        <v>7889</v>
      </c>
      <c r="B2327" s="1">
        <f t="shared" si="180"/>
        <v>6</v>
      </c>
      <c r="C2327" s="1">
        <f t="shared" si="181"/>
        <v>71609</v>
      </c>
      <c r="D2327" s="1">
        <f t="shared" si="182"/>
        <v>3375799</v>
      </c>
      <c r="F2327" s="1">
        <f t="shared" si="183"/>
        <v>3375333.2322885841</v>
      </c>
      <c r="H2327" s="5">
        <f t="shared" si="184"/>
        <v>1.3797258409516884E-4</v>
      </c>
    </row>
    <row r="2328" spans="1:8">
      <c r="A2328" s="3" t="s">
        <v>7890</v>
      </c>
      <c r="B2328" s="1">
        <f t="shared" si="180"/>
        <v>6</v>
      </c>
      <c r="C2328" s="1">
        <f t="shared" si="181"/>
        <v>71589</v>
      </c>
      <c r="D2328" s="1">
        <f t="shared" si="182"/>
        <v>3377992</v>
      </c>
      <c r="F2328" s="1">
        <f t="shared" si="183"/>
        <v>3377510.1508152559</v>
      </c>
      <c r="H2328" s="5">
        <f t="shared" si="184"/>
        <v>1.4264367255578463E-4</v>
      </c>
    </row>
    <row r="2329" spans="1:8">
      <c r="A2329" s="3" t="s">
        <v>7891</v>
      </c>
      <c r="B2329" s="1">
        <f t="shared" si="180"/>
        <v>6</v>
      </c>
      <c r="C2329" s="1">
        <f t="shared" si="181"/>
        <v>71569</v>
      </c>
      <c r="D2329" s="1">
        <f t="shared" si="182"/>
        <v>3380197</v>
      </c>
      <c r="F2329" s="1">
        <f t="shared" si="183"/>
        <v>3379687.5618369542</v>
      </c>
      <c r="H2329" s="5">
        <f t="shared" si="184"/>
        <v>1.5071256587879161E-4</v>
      </c>
    </row>
    <row r="2330" spans="1:8">
      <c r="A2330" s="3" t="s">
        <v>7892</v>
      </c>
      <c r="B2330" s="1">
        <f t="shared" si="180"/>
        <v>6</v>
      </c>
      <c r="C2330" s="1">
        <f t="shared" si="181"/>
        <v>71549</v>
      </c>
      <c r="D2330" s="1">
        <f t="shared" si="182"/>
        <v>3382390</v>
      </c>
      <c r="F2330" s="1">
        <f t="shared" si="183"/>
        <v>3381865.4656027756</v>
      </c>
      <c r="H2330" s="5">
        <f t="shared" si="184"/>
        <v>1.5507803571570102E-4</v>
      </c>
    </row>
    <row r="2331" spans="1:8">
      <c r="A2331" s="3" t="s">
        <v>7893</v>
      </c>
      <c r="B2331" s="1">
        <f t="shared" si="180"/>
        <v>6</v>
      </c>
      <c r="C2331" s="1">
        <f t="shared" si="181"/>
        <v>71529</v>
      </c>
      <c r="D2331" s="1">
        <f t="shared" si="182"/>
        <v>3384582</v>
      </c>
      <c r="F2331" s="1">
        <f t="shared" si="183"/>
        <v>3384043.8623620057</v>
      </c>
      <c r="H2331" s="5">
        <f t="shared" si="184"/>
        <v>1.5899677951199058E-4</v>
      </c>
    </row>
    <row r="2332" spans="1:8">
      <c r="A2332" s="3" t="s">
        <v>7894</v>
      </c>
      <c r="B2332" s="1">
        <f t="shared" si="180"/>
        <v>6</v>
      </c>
      <c r="C2332" s="1">
        <f t="shared" si="181"/>
        <v>71509</v>
      </c>
      <c r="D2332" s="1">
        <f t="shared" si="182"/>
        <v>3386775</v>
      </c>
      <c r="F2332" s="1">
        <f t="shared" si="183"/>
        <v>3386222.7523641316</v>
      </c>
      <c r="H2332" s="5">
        <f t="shared" si="184"/>
        <v>1.6306003081644868E-4</v>
      </c>
    </row>
    <row r="2333" spans="1:8">
      <c r="A2333" s="3" t="s">
        <v>7895</v>
      </c>
      <c r="B2333" s="1">
        <f t="shared" si="180"/>
        <v>6</v>
      </c>
      <c r="C2333" s="1">
        <f t="shared" si="181"/>
        <v>71489</v>
      </c>
      <c r="D2333" s="1">
        <f t="shared" si="182"/>
        <v>3388980</v>
      </c>
      <c r="F2333" s="1">
        <f t="shared" si="183"/>
        <v>3388402.1358588366</v>
      </c>
      <c r="H2333" s="5">
        <f t="shared" si="184"/>
        <v>1.7051270328046086E-4</v>
      </c>
    </row>
    <row r="2334" spans="1:8">
      <c r="A2334" s="3" t="s">
        <v>7896</v>
      </c>
      <c r="B2334" s="1">
        <f t="shared" si="180"/>
        <v>6</v>
      </c>
      <c r="C2334" s="1">
        <f t="shared" si="181"/>
        <v>71469</v>
      </c>
      <c r="D2334" s="1">
        <f t="shared" si="182"/>
        <v>3391173</v>
      </c>
      <c r="F2334" s="1">
        <f t="shared" si="183"/>
        <v>3390582.0130959954</v>
      </c>
      <c r="H2334" s="5">
        <f t="shared" si="184"/>
        <v>1.742721188227757E-4</v>
      </c>
    </row>
    <row r="2335" spans="1:8">
      <c r="A2335" s="3" t="s">
        <v>7897</v>
      </c>
      <c r="B2335" s="1">
        <f t="shared" si="180"/>
        <v>6</v>
      </c>
      <c r="C2335" s="1">
        <f t="shared" si="181"/>
        <v>71449</v>
      </c>
      <c r="D2335" s="1">
        <f t="shared" si="182"/>
        <v>3393366</v>
      </c>
      <c r="F2335" s="1">
        <f t="shared" si="183"/>
        <v>3392762.3843256868</v>
      </c>
      <c r="H2335" s="5">
        <f t="shared" si="184"/>
        <v>1.7788109927227355E-4</v>
      </c>
    </row>
    <row r="2336" spans="1:8">
      <c r="A2336" s="3" t="s">
        <v>7898</v>
      </c>
      <c r="B2336" s="1">
        <f t="shared" si="180"/>
        <v>6</v>
      </c>
      <c r="C2336" s="1">
        <f t="shared" si="181"/>
        <v>71429</v>
      </c>
      <c r="D2336" s="1">
        <f t="shared" si="182"/>
        <v>3395558</v>
      </c>
      <c r="F2336" s="1">
        <f t="shared" si="183"/>
        <v>3394943.2497981838</v>
      </c>
      <c r="H2336" s="5">
        <f t="shared" si="184"/>
        <v>1.8104541339485438E-4</v>
      </c>
    </row>
    <row r="2337" spans="1:8">
      <c r="A2337" s="3" t="s">
        <v>7899</v>
      </c>
      <c r="B2337" s="1">
        <f t="shared" si="180"/>
        <v>6</v>
      </c>
      <c r="C2337" s="1">
        <f t="shared" si="181"/>
        <v>71409</v>
      </c>
      <c r="D2337" s="1">
        <f t="shared" si="182"/>
        <v>3397751</v>
      </c>
      <c r="F2337" s="1">
        <f t="shared" si="183"/>
        <v>3397124.6097639478</v>
      </c>
      <c r="H2337" s="5">
        <f t="shared" si="184"/>
        <v>1.843543673601211E-4</v>
      </c>
    </row>
    <row r="2338" spans="1:8">
      <c r="A2338" s="3" t="s">
        <v>7900</v>
      </c>
      <c r="B2338" s="1">
        <f t="shared" si="180"/>
        <v>6</v>
      </c>
      <c r="C2338" s="1">
        <f t="shared" si="181"/>
        <v>71389</v>
      </c>
      <c r="D2338" s="1">
        <f t="shared" si="182"/>
        <v>3399956</v>
      </c>
      <c r="F2338" s="1">
        <f t="shared" si="183"/>
        <v>3399306.4644736517</v>
      </c>
      <c r="H2338" s="5">
        <f t="shared" si="184"/>
        <v>1.9104233300321473E-4</v>
      </c>
    </row>
    <row r="2339" spans="1:8">
      <c r="A2339" s="3" t="s">
        <v>7901</v>
      </c>
      <c r="B2339" s="1">
        <f t="shared" si="180"/>
        <v>6</v>
      </c>
      <c r="C2339" s="1">
        <f t="shared" si="181"/>
        <v>71369</v>
      </c>
      <c r="D2339" s="1">
        <f t="shared" si="182"/>
        <v>3402149</v>
      </c>
      <c r="F2339" s="1">
        <f t="shared" si="183"/>
        <v>3401488.8141781506</v>
      </c>
      <c r="H2339" s="5">
        <f t="shared" si="184"/>
        <v>1.9404964975060972E-4</v>
      </c>
    </row>
    <row r="2340" spans="1:8">
      <c r="A2340" s="3" t="s">
        <v>7902</v>
      </c>
      <c r="B2340" s="1">
        <f t="shared" si="180"/>
        <v>6</v>
      </c>
      <c r="C2340" s="1">
        <f t="shared" si="181"/>
        <v>71349</v>
      </c>
      <c r="D2340" s="1">
        <f t="shared" si="182"/>
        <v>3404341</v>
      </c>
      <c r="F2340" s="1">
        <f t="shared" si="183"/>
        <v>3403671.6591285109</v>
      </c>
      <c r="H2340" s="5">
        <f t="shared" si="184"/>
        <v>1.9661393247302227E-4</v>
      </c>
    </row>
    <row r="2341" spans="1:8">
      <c r="A2341" s="3" t="s">
        <v>7903</v>
      </c>
      <c r="B2341" s="1">
        <f t="shared" si="180"/>
        <v>6</v>
      </c>
      <c r="C2341" s="1">
        <f t="shared" si="181"/>
        <v>71329</v>
      </c>
      <c r="D2341" s="1">
        <f t="shared" si="182"/>
        <v>3406534</v>
      </c>
      <c r="F2341" s="1">
        <f t="shared" si="183"/>
        <v>3405854.9995759907</v>
      </c>
      <c r="H2341" s="5">
        <f t="shared" si="184"/>
        <v>1.9932295524109907E-4</v>
      </c>
    </row>
    <row r="2342" spans="1:8">
      <c r="A2342" s="3" t="s">
        <v>7904</v>
      </c>
      <c r="B2342" s="1">
        <f t="shared" si="180"/>
        <v>6</v>
      </c>
      <c r="C2342" s="1">
        <f t="shared" si="181"/>
        <v>71309</v>
      </c>
      <c r="D2342" s="1">
        <f t="shared" si="182"/>
        <v>3408727</v>
      </c>
      <c r="F2342" s="1">
        <f t="shared" si="183"/>
        <v>3408038.8357720412</v>
      </c>
      <c r="H2342" s="5">
        <f t="shared" si="184"/>
        <v>2.0188305721131924E-4</v>
      </c>
    </row>
    <row r="2343" spans="1:8">
      <c r="A2343" s="3" t="s">
        <v>7905</v>
      </c>
      <c r="B2343" s="1">
        <f t="shared" si="180"/>
        <v>6</v>
      </c>
      <c r="C2343" s="1">
        <f t="shared" si="181"/>
        <v>71289</v>
      </c>
      <c r="D2343" s="1">
        <f t="shared" si="182"/>
        <v>3410932</v>
      </c>
      <c r="F2343" s="1">
        <f t="shared" si="183"/>
        <v>3410223.1679683193</v>
      </c>
      <c r="H2343" s="5">
        <f t="shared" si="184"/>
        <v>2.0781183315314895E-4</v>
      </c>
    </row>
    <row r="2344" spans="1:8">
      <c r="A2344" s="3" t="s">
        <v>7906</v>
      </c>
      <c r="B2344" s="1">
        <f t="shared" si="180"/>
        <v>6</v>
      </c>
      <c r="C2344" s="1">
        <f t="shared" si="181"/>
        <v>71269</v>
      </c>
      <c r="D2344" s="1">
        <f t="shared" si="182"/>
        <v>3413124</v>
      </c>
      <c r="F2344" s="1">
        <f t="shared" si="183"/>
        <v>3412407.9964166828</v>
      </c>
      <c r="H2344" s="5">
        <f t="shared" si="184"/>
        <v>2.0977954018581126E-4</v>
      </c>
    </row>
    <row r="2345" spans="1:8">
      <c r="A2345" s="3" t="s">
        <v>7907</v>
      </c>
      <c r="B2345" s="1">
        <f t="shared" si="180"/>
        <v>6</v>
      </c>
      <c r="C2345" s="1">
        <f t="shared" si="181"/>
        <v>71249</v>
      </c>
      <c r="D2345" s="1">
        <f t="shared" si="182"/>
        <v>3415317</v>
      </c>
      <c r="F2345" s="1">
        <f t="shared" si="183"/>
        <v>3414593.3213691744</v>
      </c>
      <c r="H2345" s="5">
        <f t="shared" si="184"/>
        <v>2.1189208229443937E-4</v>
      </c>
    </row>
    <row r="2346" spans="1:8">
      <c r="A2346" s="3" t="s">
        <v>7908</v>
      </c>
      <c r="B2346" s="1">
        <f t="shared" si="180"/>
        <v>6</v>
      </c>
      <c r="C2346" s="1">
        <f t="shared" si="181"/>
        <v>71229</v>
      </c>
      <c r="D2346" s="1">
        <f t="shared" si="182"/>
        <v>3417510</v>
      </c>
      <c r="F2346" s="1">
        <f t="shared" si="183"/>
        <v>3416779.1430780455</v>
      </c>
      <c r="H2346" s="5">
        <f t="shared" si="184"/>
        <v>2.1385655695361423E-4</v>
      </c>
    </row>
    <row r="2347" spans="1:8">
      <c r="A2347" s="3" t="s">
        <v>7909</v>
      </c>
      <c r="B2347" s="1">
        <f t="shared" si="180"/>
        <v>6</v>
      </c>
      <c r="C2347" s="1">
        <f t="shared" si="181"/>
        <v>71209</v>
      </c>
      <c r="D2347" s="1">
        <f t="shared" si="182"/>
        <v>3419715</v>
      </c>
      <c r="F2347" s="1">
        <f t="shared" si="183"/>
        <v>3418965.461795751</v>
      </c>
      <c r="H2347" s="5">
        <f t="shared" si="184"/>
        <v>2.1918148274022677E-4</v>
      </c>
    </row>
    <row r="2348" spans="1:8">
      <c r="A2348" s="3" t="s">
        <v>7910</v>
      </c>
      <c r="B2348" s="1">
        <f t="shared" si="180"/>
        <v>6</v>
      </c>
      <c r="C2348" s="1">
        <f t="shared" si="181"/>
        <v>71189</v>
      </c>
      <c r="D2348" s="1">
        <f t="shared" si="182"/>
        <v>3421908</v>
      </c>
      <c r="F2348" s="1">
        <f t="shared" si="183"/>
        <v>3421152.277774937</v>
      </c>
      <c r="H2348" s="5">
        <f t="shared" si="184"/>
        <v>2.2084820078827798E-4</v>
      </c>
    </row>
    <row r="2349" spans="1:8">
      <c r="A2349" s="3" t="s">
        <v>7911</v>
      </c>
      <c r="B2349" s="1">
        <f t="shared" si="180"/>
        <v>6</v>
      </c>
      <c r="C2349" s="1">
        <f t="shared" si="181"/>
        <v>71169</v>
      </c>
      <c r="D2349" s="1">
        <f t="shared" si="182"/>
        <v>3424100</v>
      </c>
      <c r="F2349" s="1">
        <f t="shared" si="183"/>
        <v>3423339.5912684472</v>
      </c>
      <c r="H2349" s="5">
        <f t="shared" si="184"/>
        <v>2.2207550350538018E-4</v>
      </c>
    </row>
    <row r="2350" spans="1:8">
      <c r="A2350" s="3" t="s">
        <v>7912</v>
      </c>
      <c r="B2350" s="1">
        <f t="shared" si="180"/>
        <v>6</v>
      </c>
      <c r="C2350" s="1">
        <f t="shared" si="181"/>
        <v>71149</v>
      </c>
      <c r="D2350" s="1">
        <f t="shared" si="182"/>
        <v>3426293</v>
      </c>
      <c r="F2350" s="1">
        <f t="shared" si="183"/>
        <v>3425527.4025293314</v>
      </c>
      <c r="H2350" s="5">
        <f t="shared" si="184"/>
        <v>2.2344775262028385E-4</v>
      </c>
    </row>
    <row r="2351" spans="1:8">
      <c r="A2351" s="3" t="s">
        <v>7913</v>
      </c>
      <c r="B2351" s="1">
        <f t="shared" si="180"/>
        <v>6</v>
      </c>
      <c r="C2351" s="1">
        <f t="shared" si="181"/>
        <v>71129</v>
      </c>
      <c r="D2351" s="1">
        <f t="shared" si="182"/>
        <v>3428486</v>
      </c>
      <c r="F2351" s="1">
        <f t="shared" si="183"/>
        <v>3427715.7118108417</v>
      </c>
      <c r="H2351" s="5">
        <f t="shared" si="184"/>
        <v>2.2467298660642314E-4</v>
      </c>
    </row>
    <row r="2352" spans="1:8">
      <c r="A2352" s="3" t="s">
        <v>7914</v>
      </c>
      <c r="B2352" s="1">
        <f t="shared" si="180"/>
        <v>6</v>
      </c>
      <c r="C2352" s="1">
        <f t="shared" si="181"/>
        <v>71109</v>
      </c>
      <c r="D2352" s="1">
        <f t="shared" si="182"/>
        <v>3430691</v>
      </c>
      <c r="F2352" s="1">
        <f t="shared" si="183"/>
        <v>3429904.5193664157</v>
      </c>
      <c r="H2352" s="5">
        <f t="shared" si="184"/>
        <v>2.2924846148613117E-4</v>
      </c>
    </row>
    <row r="2353" spans="1:8">
      <c r="A2353" s="3" t="s">
        <v>7915</v>
      </c>
      <c r="B2353" s="1">
        <f t="shared" si="180"/>
        <v>6</v>
      </c>
      <c r="C2353" s="1">
        <f t="shared" si="181"/>
        <v>71089</v>
      </c>
      <c r="D2353" s="1">
        <f t="shared" si="182"/>
        <v>3432883</v>
      </c>
      <c r="F2353" s="1">
        <f t="shared" si="183"/>
        <v>3432093.8254497047</v>
      </c>
      <c r="H2353" s="5">
        <f t="shared" si="184"/>
        <v>2.2988681825024092E-4</v>
      </c>
    </row>
    <row r="2354" spans="1:8">
      <c r="A2354" s="3" t="s">
        <v>7916</v>
      </c>
      <c r="B2354" s="1">
        <f t="shared" si="180"/>
        <v>6</v>
      </c>
      <c r="C2354" s="1">
        <f t="shared" si="181"/>
        <v>71069</v>
      </c>
      <c r="D2354" s="1">
        <f t="shared" si="182"/>
        <v>3435076</v>
      </c>
      <c r="F2354" s="1">
        <f t="shared" si="183"/>
        <v>3434283.6303145657</v>
      </c>
      <c r="H2354" s="5">
        <f t="shared" si="184"/>
        <v>2.30670205094231E-4</v>
      </c>
    </row>
    <row r="2355" spans="1:8">
      <c r="A2355" s="3" t="s">
        <v>7917</v>
      </c>
      <c r="B2355" s="1">
        <f t="shared" si="180"/>
        <v>6</v>
      </c>
      <c r="C2355" s="1">
        <f t="shared" si="181"/>
        <v>71049</v>
      </c>
      <c r="D2355" s="1">
        <f t="shared" si="182"/>
        <v>3437269</v>
      </c>
      <c r="F2355" s="1">
        <f t="shared" si="183"/>
        <v>3436473.9342150376</v>
      </c>
      <c r="H2355" s="5">
        <f t="shared" si="184"/>
        <v>2.3130740857418554E-4</v>
      </c>
    </row>
    <row r="2356" spans="1:8">
      <c r="A2356" s="3" t="s">
        <v>7918</v>
      </c>
      <c r="B2356" s="1">
        <f t="shared" si="180"/>
        <v>6</v>
      </c>
      <c r="C2356" s="1">
        <f t="shared" si="181"/>
        <v>71029</v>
      </c>
      <c r="D2356" s="1">
        <f t="shared" si="182"/>
        <v>3439462</v>
      </c>
      <c r="F2356" s="1">
        <f t="shared" si="183"/>
        <v>3438664.7374053765</v>
      </c>
      <c r="H2356" s="5">
        <f t="shared" si="184"/>
        <v>2.3179863438627644E-4</v>
      </c>
    </row>
    <row r="2357" spans="1:8">
      <c r="A2357" s="3" t="s">
        <v>7919</v>
      </c>
      <c r="B2357" s="1">
        <f t="shared" si="180"/>
        <v>6</v>
      </c>
      <c r="C2357" s="1">
        <f t="shared" si="181"/>
        <v>71009</v>
      </c>
      <c r="D2357" s="1">
        <f t="shared" si="182"/>
        <v>3441667</v>
      </c>
      <c r="F2357" s="1">
        <f t="shared" si="183"/>
        <v>3440856.0401400249</v>
      </c>
      <c r="H2357" s="5">
        <f t="shared" si="184"/>
        <v>2.3562996070658433E-4</v>
      </c>
    </row>
    <row r="2358" spans="1:8">
      <c r="A2358" s="3" t="s">
        <v>7920</v>
      </c>
      <c r="B2358" s="1">
        <f t="shared" si="180"/>
        <v>6</v>
      </c>
      <c r="C2358" s="1">
        <f t="shared" si="181"/>
        <v>70989</v>
      </c>
      <c r="D2358" s="1">
        <f t="shared" si="182"/>
        <v>3443859</v>
      </c>
      <c r="F2358" s="1">
        <f t="shared" si="183"/>
        <v>3443047.8426736472</v>
      </c>
      <c r="H2358" s="5">
        <f t="shared" si="184"/>
        <v>2.3553732204273825E-4</v>
      </c>
    </row>
    <row r="2359" spans="1:8">
      <c r="A2359" s="3" t="s">
        <v>7921</v>
      </c>
      <c r="B2359" s="1">
        <f t="shared" si="180"/>
        <v>6</v>
      </c>
      <c r="C2359" s="1">
        <f t="shared" si="181"/>
        <v>70969</v>
      </c>
      <c r="D2359" s="1">
        <f t="shared" si="182"/>
        <v>3446052</v>
      </c>
      <c r="F2359" s="1">
        <f t="shared" si="183"/>
        <v>3445240.1452610847</v>
      </c>
      <c r="H2359" s="5">
        <f t="shared" si="184"/>
        <v>2.3558981086627221E-4</v>
      </c>
    </row>
    <row r="2360" spans="1:8">
      <c r="A2360" s="3" t="s">
        <v>7922</v>
      </c>
      <c r="B2360" s="1">
        <f t="shared" si="180"/>
        <v>6</v>
      </c>
      <c r="C2360" s="1">
        <f t="shared" si="181"/>
        <v>70949</v>
      </c>
      <c r="D2360" s="1">
        <f t="shared" si="182"/>
        <v>3448245</v>
      </c>
      <c r="F2360" s="1">
        <f t="shared" si="183"/>
        <v>3447432.9481574055</v>
      </c>
      <c r="H2360" s="5">
        <f t="shared" si="184"/>
        <v>2.3549714205183195E-4</v>
      </c>
    </row>
    <row r="2361" spans="1:8">
      <c r="A2361" s="3" t="s">
        <v>7923</v>
      </c>
      <c r="B2361" s="1">
        <f t="shared" si="180"/>
        <v>6</v>
      </c>
      <c r="C2361" s="1">
        <f t="shared" si="181"/>
        <v>70929</v>
      </c>
      <c r="D2361" s="1">
        <f t="shared" si="182"/>
        <v>3450438</v>
      </c>
      <c r="F2361" s="1">
        <f t="shared" si="183"/>
        <v>3449626.2516178591</v>
      </c>
      <c r="H2361" s="5">
        <f t="shared" si="184"/>
        <v>2.3525951839763019E-4</v>
      </c>
    </row>
    <row r="2362" spans="1:8">
      <c r="A2362" s="3" t="s">
        <v>7924</v>
      </c>
      <c r="B2362" s="1">
        <f t="shared" si="180"/>
        <v>6</v>
      </c>
      <c r="C2362" s="1">
        <f t="shared" si="181"/>
        <v>70909</v>
      </c>
      <c r="D2362" s="1">
        <f t="shared" si="182"/>
        <v>3452642</v>
      </c>
      <c r="F2362" s="1">
        <f t="shared" si="183"/>
        <v>3451820.0558979069</v>
      </c>
      <c r="H2362" s="5">
        <f t="shared" si="184"/>
        <v>2.3806235980826037E-4</v>
      </c>
    </row>
    <row r="2363" spans="1:8">
      <c r="A2363" s="3" t="s">
        <v>7925</v>
      </c>
      <c r="B2363" s="1">
        <f t="shared" si="180"/>
        <v>6</v>
      </c>
      <c r="C2363" s="1">
        <f t="shared" si="181"/>
        <v>70889</v>
      </c>
      <c r="D2363" s="1">
        <f t="shared" si="182"/>
        <v>3454835</v>
      </c>
      <c r="F2363" s="1">
        <f t="shared" si="183"/>
        <v>3454014.3612532173</v>
      </c>
      <c r="H2363" s="5">
        <f t="shared" si="184"/>
        <v>2.375334123866036E-4</v>
      </c>
    </row>
    <row r="2364" spans="1:8">
      <c r="A2364" s="3" t="s">
        <v>7926</v>
      </c>
      <c r="B2364" s="1">
        <f t="shared" si="180"/>
        <v>6</v>
      </c>
      <c r="C2364" s="1">
        <f t="shared" si="181"/>
        <v>70869</v>
      </c>
      <c r="D2364" s="1">
        <f t="shared" si="182"/>
        <v>3457028</v>
      </c>
      <c r="F2364" s="1">
        <f t="shared" si="183"/>
        <v>3456209.1679396462</v>
      </c>
      <c r="H2364" s="5">
        <f t="shared" si="184"/>
        <v>2.3686011809965972E-4</v>
      </c>
    </row>
    <row r="2365" spans="1:8">
      <c r="A2365" s="3" t="s">
        <v>7927</v>
      </c>
      <c r="B2365" s="1">
        <f t="shared" si="180"/>
        <v>6</v>
      </c>
      <c r="C2365" s="1">
        <f t="shared" si="181"/>
        <v>70849</v>
      </c>
      <c r="D2365" s="1">
        <f t="shared" si="182"/>
        <v>3459221</v>
      </c>
      <c r="F2365" s="1">
        <f t="shared" si="183"/>
        <v>3458404.4762132745</v>
      </c>
      <c r="H2365" s="5">
        <f t="shared" si="184"/>
        <v>2.360426774483262E-4</v>
      </c>
    </row>
    <row r="2366" spans="1:8">
      <c r="A2366" s="3" t="s">
        <v>7928</v>
      </c>
      <c r="B2366" s="1">
        <f t="shared" si="180"/>
        <v>6</v>
      </c>
      <c r="C2366" s="1">
        <f t="shared" si="181"/>
        <v>70829</v>
      </c>
      <c r="D2366" s="1">
        <f t="shared" si="182"/>
        <v>3461426</v>
      </c>
      <c r="F2366" s="1">
        <f t="shared" si="183"/>
        <v>3460600.2863303614</v>
      </c>
      <c r="H2366" s="5">
        <f t="shared" si="184"/>
        <v>2.3854725469751921E-4</v>
      </c>
    </row>
    <row r="2367" spans="1:8">
      <c r="A2367" s="3" t="s">
        <v>7929</v>
      </c>
      <c r="B2367" s="1">
        <f t="shared" si="180"/>
        <v>6</v>
      </c>
      <c r="C2367" s="1">
        <f t="shared" si="181"/>
        <v>70809</v>
      </c>
      <c r="D2367" s="1">
        <f t="shared" si="182"/>
        <v>3463618</v>
      </c>
      <c r="F2367" s="1">
        <f t="shared" si="183"/>
        <v>3462796.5985473869</v>
      </c>
      <c r="H2367" s="5">
        <f t="shared" si="184"/>
        <v>2.3715128302632195E-4</v>
      </c>
    </row>
    <row r="2368" spans="1:8">
      <c r="A2368" s="3" t="s">
        <v>7930</v>
      </c>
      <c r="B2368" s="1">
        <f t="shared" si="180"/>
        <v>6</v>
      </c>
      <c r="C2368" s="1">
        <f t="shared" si="181"/>
        <v>70789</v>
      </c>
      <c r="D2368" s="1">
        <f t="shared" si="182"/>
        <v>3465811</v>
      </c>
      <c r="F2368" s="1">
        <f t="shared" si="183"/>
        <v>3464993.4131210339</v>
      </c>
      <c r="H2368" s="5">
        <f t="shared" si="184"/>
        <v>2.3590059555067327E-4</v>
      </c>
    </row>
    <row r="2369" spans="1:8">
      <c r="A2369" s="3" t="s">
        <v>7931</v>
      </c>
      <c r="B2369" s="1">
        <f t="shared" si="180"/>
        <v>6</v>
      </c>
      <c r="C2369" s="1">
        <f t="shared" si="181"/>
        <v>70769</v>
      </c>
      <c r="D2369" s="1">
        <f t="shared" si="182"/>
        <v>3468004</v>
      </c>
      <c r="F2369" s="1">
        <f t="shared" si="183"/>
        <v>3467190.7303081751</v>
      </c>
      <c r="H2369" s="5">
        <f t="shared" si="184"/>
        <v>2.3450656107228048E-4</v>
      </c>
    </row>
    <row r="2370" spans="1:8">
      <c r="A2370" s="3" t="s">
        <v>7932</v>
      </c>
      <c r="B2370" s="1">
        <f t="shared" si="180"/>
        <v>6</v>
      </c>
      <c r="C2370" s="1">
        <f t="shared" si="181"/>
        <v>70749</v>
      </c>
      <c r="D2370" s="1">
        <f t="shared" si="182"/>
        <v>3470197</v>
      </c>
      <c r="F2370" s="1">
        <f t="shared" si="183"/>
        <v>3469388.5503659025</v>
      </c>
      <c r="H2370" s="5">
        <f t="shared" si="184"/>
        <v>2.3296937727094932E-4</v>
      </c>
    </row>
    <row r="2371" spans="1:8">
      <c r="A2371" s="3" t="s">
        <v>7933</v>
      </c>
      <c r="B2371" s="1">
        <f t="shared" si="180"/>
        <v>6</v>
      </c>
      <c r="C2371" s="1">
        <f t="shared" si="181"/>
        <v>70729</v>
      </c>
      <c r="D2371" s="1">
        <f t="shared" si="182"/>
        <v>3472401</v>
      </c>
      <c r="F2371" s="1">
        <f t="shared" si="183"/>
        <v>3471586.8735515028</v>
      </c>
      <c r="H2371" s="5">
        <f t="shared" si="184"/>
        <v>2.3445634547887071E-4</v>
      </c>
    </row>
    <row r="2372" spans="1:8">
      <c r="A2372" s="3" t="s">
        <v>7934</v>
      </c>
      <c r="B2372" s="1">
        <f t="shared" ref="B2372:B2435" si="185">IF(ISERROR(SEARCH(" ",A2372)), 0, SEARCH(" ",A2372))</f>
        <v>6</v>
      </c>
      <c r="C2372" s="1">
        <f t="shared" ref="C2372:C2435" si="186">IF(0=B2372,-1,LEFT(A2372,B2372-1)+0)</f>
        <v>70709</v>
      </c>
      <c r="D2372" s="1">
        <f t="shared" ref="D2372:D2435" si="187">IF(B2372=0,-1,RIGHT(A2372,LEN(A2372)-B2372)+0)</f>
        <v>3474594</v>
      </c>
      <c r="F2372" s="1">
        <f t="shared" ref="F2372:F2435" si="188">IF(C2372&lt;0,443300000,44330*(1-POWER(C2372/$A$1,1/5.255))*1000)</f>
        <v>3473785.7001224752</v>
      </c>
      <c r="H2372" s="5">
        <f t="shared" ref="H2372:H2435" si="189">IF(D2372&gt;0,ABS((F2372-D2372)/D2372),0)</f>
        <v>2.3263146069003792E-4</v>
      </c>
    </row>
    <row r="2373" spans="1:8">
      <c r="A2373" s="3" t="s">
        <v>7935</v>
      </c>
      <c r="B2373" s="1">
        <f t="shared" si="185"/>
        <v>6</v>
      </c>
      <c r="C2373" s="1">
        <f t="shared" si="186"/>
        <v>70689</v>
      </c>
      <c r="D2373" s="1">
        <f t="shared" si="187"/>
        <v>3476787</v>
      </c>
      <c r="F2373" s="1">
        <f t="shared" si="188"/>
        <v>3475985.0303365155</v>
      </c>
      <c r="H2373" s="5">
        <f t="shared" si="189"/>
        <v>2.3066401924664573E-4</v>
      </c>
    </row>
    <row r="2374" spans="1:8">
      <c r="A2374" s="3" t="s">
        <v>7936</v>
      </c>
      <c r="B2374" s="1">
        <f t="shared" si="185"/>
        <v>6</v>
      </c>
      <c r="C2374" s="1">
        <f t="shared" si="186"/>
        <v>70669</v>
      </c>
      <c r="D2374" s="1">
        <f t="shared" si="187"/>
        <v>3478980</v>
      </c>
      <c r="F2374" s="1">
        <f t="shared" si="188"/>
        <v>3478184.8644515318</v>
      </c>
      <c r="H2374" s="5">
        <f t="shared" si="189"/>
        <v>2.2855421660032926E-4</v>
      </c>
    </row>
    <row r="2375" spans="1:8">
      <c r="A2375" s="3" t="s">
        <v>7937</v>
      </c>
      <c r="B2375" s="1">
        <f t="shared" si="185"/>
        <v>6</v>
      </c>
      <c r="C2375" s="1">
        <f t="shared" si="186"/>
        <v>70649</v>
      </c>
      <c r="D2375" s="1">
        <f t="shared" si="187"/>
        <v>3481173</v>
      </c>
      <c r="F2375" s="1">
        <f t="shared" si="188"/>
        <v>3480385.2027256326</v>
      </c>
      <c r="H2375" s="5">
        <f t="shared" si="189"/>
        <v>2.2630224765256372E-4</v>
      </c>
    </row>
    <row r="2376" spans="1:8">
      <c r="A2376" s="3" t="s">
        <v>7938</v>
      </c>
      <c r="B2376" s="1">
        <f t="shared" si="185"/>
        <v>6</v>
      </c>
      <c r="C2376" s="1">
        <f t="shared" si="186"/>
        <v>70629</v>
      </c>
      <c r="D2376" s="1">
        <f t="shared" si="187"/>
        <v>3483377</v>
      </c>
      <c r="F2376" s="1">
        <f t="shared" si="188"/>
        <v>3482586.0454171249</v>
      </c>
      <c r="H2376" s="5">
        <f t="shared" si="189"/>
        <v>2.2706545483739741E-4</v>
      </c>
    </row>
    <row r="2377" spans="1:8">
      <c r="A2377" s="3" t="s">
        <v>7939</v>
      </c>
      <c r="B2377" s="1">
        <f t="shared" si="185"/>
        <v>6</v>
      </c>
      <c r="C2377" s="1">
        <f t="shared" si="186"/>
        <v>70609</v>
      </c>
      <c r="D2377" s="1">
        <f t="shared" si="187"/>
        <v>3485570</v>
      </c>
      <c r="F2377" s="1">
        <f t="shared" si="188"/>
        <v>3484787.3927845405</v>
      </c>
      <c r="H2377" s="5">
        <f t="shared" si="189"/>
        <v>2.2452775742832836E-4</v>
      </c>
    </row>
    <row r="2378" spans="1:8">
      <c r="A2378" s="3" t="s">
        <v>7940</v>
      </c>
      <c r="B2378" s="1">
        <f t="shared" si="185"/>
        <v>6</v>
      </c>
      <c r="C2378" s="1">
        <f t="shared" si="186"/>
        <v>70589</v>
      </c>
      <c r="D2378" s="1">
        <f t="shared" si="187"/>
        <v>3487763</v>
      </c>
      <c r="F2378" s="1">
        <f t="shared" si="188"/>
        <v>3486989.2450865954</v>
      </c>
      <c r="H2378" s="5">
        <f t="shared" si="189"/>
        <v>2.2184847806590755E-4</v>
      </c>
    </row>
    <row r="2379" spans="1:8">
      <c r="A2379" s="3" t="s">
        <v>7941</v>
      </c>
      <c r="B2379" s="1">
        <f t="shared" si="185"/>
        <v>6</v>
      </c>
      <c r="C2379" s="1">
        <f t="shared" si="186"/>
        <v>70569</v>
      </c>
      <c r="D2379" s="1">
        <f t="shared" si="187"/>
        <v>3489956</v>
      </c>
      <c r="F2379" s="1">
        <f t="shared" si="188"/>
        <v>3489191.6025822302</v>
      </c>
      <c r="H2379" s="5">
        <f t="shared" si="189"/>
        <v>2.190278094536915E-4</v>
      </c>
    </row>
    <row r="2380" spans="1:8">
      <c r="A2380" s="3" t="s">
        <v>7942</v>
      </c>
      <c r="B2380" s="1">
        <f t="shared" si="185"/>
        <v>6</v>
      </c>
      <c r="C2380" s="1">
        <f t="shared" si="186"/>
        <v>70549</v>
      </c>
      <c r="D2380" s="1">
        <f t="shared" si="187"/>
        <v>3492160</v>
      </c>
      <c r="F2380" s="1">
        <f t="shared" si="188"/>
        <v>3491394.4655305822</v>
      </c>
      <c r="H2380" s="5">
        <f t="shared" si="189"/>
        <v>2.192151761138556E-4</v>
      </c>
    </row>
    <row r="2381" spans="1:8">
      <c r="A2381" s="3" t="s">
        <v>7943</v>
      </c>
      <c r="B2381" s="1">
        <f t="shared" si="185"/>
        <v>6</v>
      </c>
      <c r="C2381" s="1">
        <f t="shared" si="186"/>
        <v>70529</v>
      </c>
      <c r="D2381" s="1">
        <f t="shared" si="187"/>
        <v>3494353</v>
      </c>
      <c r="F2381" s="1">
        <f t="shared" si="188"/>
        <v>3493597.8341909871</v>
      </c>
      <c r="H2381" s="5">
        <f t="shared" si="189"/>
        <v>2.1611033831239989E-4</v>
      </c>
    </row>
    <row r="2382" spans="1:8">
      <c r="A2382" s="3" t="s">
        <v>7944</v>
      </c>
      <c r="B2382" s="1">
        <f t="shared" si="185"/>
        <v>6</v>
      </c>
      <c r="C2382" s="1">
        <f t="shared" si="186"/>
        <v>70509</v>
      </c>
      <c r="D2382" s="1">
        <f t="shared" si="187"/>
        <v>3496546</v>
      </c>
      <c r="F2382" s="1">
        <f t="shared" si="188"/>
        <v>3495801.7088230057</v>
      </c>
      <c r="H2382" s="5">
        <f t="shared" si="189"/>
        <v>2.1286468903721878E-4</v>
      </c>
    </row>
    <row r="2383" spans="1:8">
      <c r="A2383" s="3" t="s">
        <v>7945</v>
      </c>
      <c r="B2383" s="1">
        <f t="shared" si="185"/>
        <v>6</v>
      </c>
      <c r="C2383" s="1">
        <f t="shared" si="186"/>
        <v>70489</v>
      </c>
      <c r="D2383" s="1">
        <f t="shared" si="187"/>
        <v>3498739</v>
      </c>
      <c r="F2383" s="1">
        <f t="shared" si="188"/>
        <v>3498006.0896863909</v>
      </c>
      <c r="H2383" s="5">
        <f t="shared" si="189"/>
        <v>2.0947841882719922E-4</v>
      </c>
    </row>
    <row r="2384" spans="1:8">
      <c r="A2384" s="3" t="s">
        <v>7946</v>
      </c>
      <c r="B2384" s="1">
        <f t="shared" si="185"/>
        <v>6</v>
      </c>
      <c r="C2384" s="1">
        <f t="shared" si="186"/>
        <v>70469</v>
      </c>
      <c r="D2384" s="1">
        <f t="shared" si="187"/>
        <v>3500932</v>
      </c>
      <c r="F2384" s="1">
        <f t="shared" si="188"/>
        <v>3500210.9770411137</v>
      </c>
      <c r="H2384" s="5">
        <f t="shared" si="189"/>
        <v>2.0595171768156135E-4</v>
      </c>
    </row>
    <row r="2385" spans="1:8">
      <c r="A2385" s="3" t="s">
        <v>7947</v>
      </c>
      <c r="B2385" s="1">
        <f t="shared" si="185"/>
        <v>6</v>
      </c>
      <c r="C2385" s="1">
        <f t="shared" si="186"/>
        <v>70449</v>
      </c>
      <c r="D2385" s="1">
        <f t="shared" si="187"/>
        <v>3503136</v>
      </c>
      <c r="F2385" s="1">
        <f t="shared" si="188"/>
        <v>3502416.3711473392</v>
      </c>
      <c r="H2385" s="5">
        <f t="shared" si="189"/>
        <v>2.054241835489024E-4</v>
      </c>
    </row>
    <row r="2386" spans="1:8">
      <c r="A2386" s="3" t="s">
        <v>7948</v>
      </c>
      <c r="B2386" s="1">
        <f t="shared" si="185"/>
        <v>6</v>
      </c>
      <c r="C2386" s="1">
        <f t="shared" si="186"/>
        <v>70429</v>
      </c>
      <c r="D2386" s="1">
        <f t="shared" si="187"/>
        <v>3505329</v>
      </c>
      <c r="F2386" s="1">
        <f t="shared" si="188"/>
        <v>3504622.2722654515</v>
      </c>
      <c r="H2386" s="5">
        <f t="shared" si="189"/>
        <v>2.0161523627268806E-4</v>
      </c>
    </row>
    <row r="2387" spans="1:8">
      <c r="A2387" s="3" t="s">
        <v>7949</v>
      </c>
      <c r="B2387" s="1">
        <f t="shared" si="185"/>
        <v>6</v>
      </c>
      <c r="C2387" s="1">
        <f t="shared" si="186"/>
        <v>70409</v>
      </c>
      <c r="D2387" s="1">
        <f t="shared" si="187"/>
        <v>3507522</v>
      </c>
      <c r="F2387" s="1">
        <f t="shared" si="188"/>
        <v>3506828.6806560401</v>
      </c>
      <c r="H2387" s="5">
        <f t="shared" si="189"/>
        <v>1.9766642774012898E-4</v>
      </c>
    </row>
    <row r="2388" spans="1:8">
      <c r="A2388" s="3" t="s">
        <v>7950</v>
      </c>
      <c r="B2388" s="1">
        <f t="shared" si="185"/>
        <v>6</v>
      </c>
      <c r="C2388" s="1">
        <f t="shared" si="186"/>
        <v>70389</v>
      </c>
      <c r="D2388" s="1">
        <f t="shared" si="187"/>
        <v>3509715</v>
      </c>
      <c r="F2388" s="1">
        <f t="shared" si="188"/>
        <v>3509035.5965798968</v>
      </c>
      <c r="H2388" s="5">
        <f t="shared" si="189"/>
        <v>1.9357794581703876E-4</v>
      </c>
    </row>
    <row r="2389" spans="1:8">
      <c r="A2389" s="3" t="s">
        <v>7951</v>
      </c>
      <c r="B2389" s="1">
        <f t="shared" si="185"/>
        <v>6</v>
      </c>
      <c r="C2389" s="1">
        <f t="shared" si="186"/>
        <v>70369</v>
      </c>
      <c r="D2389" s="1">
        <f t="shared" si="187"/>
        <v>3511907</v>
      </c>
      <c r="F2389" s="1">
        <f t="shared" si="188"/>
        <v>3511243.0202980293</v>
      </c>
      <c r="H2389" s="5">
        <f t="shared" si="189"/>
        <v>1.8906528617378078E-4</v>
      </c>
    </row>
    <row r="2390" spans="1:8">
      <c r="A2390" s="3" t="s">
        <v>7952</v>
      </c>
      <c r="B2390" s="1">
        <f t="shared" si="185"/>
        <v>6</v>
      </c>
      <c r="C2390" s="1">
        <f t="shared" si="186"/>
        <v>70349</v>
      </c>
      <c r="D2390" s="1">
        <f t="shared" si="187"/>
        <v>3514112</v>
      </c>
      <c r="F2390" s="1">
        <f t="shared" si="188"/>
        <v>3513450.9520716532</v>
      </c>
      <c r="H2390" s="5">
        <f t="shared" si="189"/>
        <v>1.8811236760432981E-4</v>
      </c>
    </row>
    <row r="2391" spans="1:8">
      <c r="A2391" s="3" t="s">
        <v>7953</v>
      </c>
      <c r="B2391" s="1">
        <f t="shared" si="185"/>
        <v>6</v>
      </c>
      <c r="C2391" s="1">
        <f t="shared" si="186"/>
        <v>70329</v>
      </c>
      <c r="D2391" s="1">
        <f t="shared" si="187"/>
        <v>3516305</v>
      </c>
      <c r="F2391" s="1">
        <f t="shared" si="188"/>
        <v>3515659.39216218</v>
      </c>
      <c r="H2391" s="5">
        <f t="shared" si="189"/>
        <v>1.8360404965438436E-4</v>
      </c>
    </row>
    <row r="2392" spans="1:8">
      <c r="A2392" s="3" t="s">
        <v>7954</v>
      </c>
      <c r="B2392" s="1">
        <f t="shared" si="185"/>
        <v>6</v>
      </c>
      <c r="C2392" s="1">
        <f t="shared" si="186"/>
        <v>70309</v>
      </c>
      <c r="D2392" s="1">
        <f t="shared" si="187"/>
        <v>3518498</v>
      </c>
      <c r="F2392" s="1">
        <f t="shared" si="188"/>
        <v>3517868.3408312481</v>
      </c>
      <c r="H2392" s="5">
        <f t="shared" si="189"/>
        <v>1.7895680735129319E-4</v>
      </c>
    </row>
    <row r="2393" spans="1:8">
      <c r="A2393" s="3" t="s">
        <v>7955</v>
      </c>
      <c r="B2393" s="1">
        <f t="shared" si="185"/>
        <v>6</v>
      </c>
      <c r="C2393" s="1">
        <f t="shared" si="186"/>
        <v>70289</v>
      </c>
      <c r="D2393" s="1">
        <f t="shared" si="187"/>
        <v>3520691</v>
      </c>
      <c r="F2393" s="1">
        <f t="shared" si="188"/>
        <v>3520077.7983406927</v>
      </c>
      <c r="H2393" s="5">
        <f t="shared" si="189"/>
        <v>1.7417082592802079E-4</v>
      </c>
    </row>
    <row r="2394" spans="1:8">
      <c r="A2394" s="3" t="s">
        <v>7956</v>
      </c>
      <c r="B2394" s="1">
        <f t="shared" si="185"/>
        <v>6</v>
      </c>
      <c r="C2394" s="1">
        <f t="shared" si="186"/>
        <v>70269</v>
      </c>
      <c r="D2394" s="1">
        <f t="shared" si="187"/>
        <v>3522895</v>
      </c>
      <c r="F2394" s="1">
        <f t="shared" si="188"/>
        <v>3522287.7649525688</v>
      </c>
      <c r="H2394" s="5">
        <f t="shared" si="189"/>
        <v>1.7236819361099239E-4</v>
      </c>
    </row>
    <row r="2395" spans="1:8">
      <c r="A2395" s="3" t="s">
        <v>7957</v>
      </c>
      <c r="B2395" s="1">
        <f t="shared" si="185"/>
        <v>6</v>
      </c>
      <c r="C2395" s="1">
        <f t="shared" si="186"/>
        <v>70249</v>
      </c>
      <c r="D2395" s="1">
        <f t="shared" si="187"/>
        <v>3525088</v>
      </c>
      <c r="F2395" s="1">
        <f t="shared" si="188"/>
        <v>3524498.2409291267</v>
      </c>
      <c r="H2395" s="5">
        <f t="shared" si="189"/>
        <v>1.6730336118509964E-4</v>
      </c>
    </row>
    <row r="2396" spans="1:8">
      <c r="A2396" s="3" t="s">
        <v>7958</v>
      </c>
      <c r="B2396" s="1">
        <f t="shared" si="185"/>
        <v>6</v>
      </c>
      <c r="C2396" s="1">
        <f t="shared" si="186"/>
        <v>70229</v>
      </c>
      <c r="D2396" s="1">
        <f t="shared" si="187"/>
        <v>3527281</v>
      </c>
      <c r="F2396" s="1">
        <f t="shared" si="188"/>
        <v>3526709.2265328406</v>
      </c>
      <c r="H2396" s="5">
        <f t="shared" si="189"/>
        <v>1.6210034504179406E-4</v>
      </c>
    </row>
    <row r="2397" spans="1:8">
      <c r="A2397" s="3" t="s">
        <v>7959</v>
      </c>
      <c r="B2397" s="1">
        <f t="shared" si="185"/>
        <v>6</v>
      </c>
      <c r="C2397" s="1">
        <f t="shared" si="186"/>
        <v>70209</v>
      </c>
      <c r="D2397" s="1">
        <f t="shared" si="187"/>
        <v>3529474</v>
      </c>
      <c r="F2397" s="1">
        <f t="shared" si="188"/>
        <v>3528920.7220263821</v>
      </c>
      <c r="H2397" s="5">
        <f t="shared" si="189"/>
        <v>1.5675932833557996E-4</v>
      </c>
    </row>
    <row r="2398" spans="1:8">
      <c r="A2398" s="3" t="s">
        <v>7960</v>
      </c>
      <c r="B2398" s="1">
        <f t="shared" si="185"/>
        <v>6</v>
      </c>
      <c r="C2398" s="1">
        <f t="shared" si="186"/>
        <v>70189</v>
      </c>
      <c r="D2398" s="1">
        <f t="shared" si="187"/>
        <v>3531666</v>
      </c>
      <c r="F2398" s="1">
        <f t="shared" si="188"/>
        <v>3531132.7276726444</v>
      </c>
      <c r="H2398" s="5">
        <f t="shared" si="189"/>
        <v>1.5099738405488367E-4</v>
      </c>
    </row>
    <row r="2399" spans="1:8">
      <c r="A2399" s="3" t="s">
        <v>7961</v>
      </c>
      <c r="B2399" s="1">
        <f t="shared" si="185"/>
        <v>6</v>
      </c>
      <c r="C2399" s="1">
        <f t="shared" si="186"/>
        <v>70169</v>
      </c>
      <c r="D2399" s="1">
        <f t="shared" si="187"/>
        <v>3533871</v>
      </c>
      <c r="F2399" s="1">
        <f t="shared" si="188"/>
        <v>3533345.2437347318</v>
      </c>
      <c r="H2399" s="5">
        <f t="shared" si="189"/>
        <v>1.4877630373836379E-4</v>
      </c>
    </row>
    <row r="2400" spans="1:8">
      <c r="A2400" s="3" t="s">
        <v>7962</v>
      </c>
      <c r="B2400" s="1">
        <f t="shared" si="185"/>
        <v>6</v>
      </c>
      <c r="C2400" s="1">
        <f t="shared" si="186"/>
        <v>70149</v>
      </c>
      <c r="D2400" s="1">
        <f t="shared" si="187"/>
        <v>3536064</v>
      </c>
      <c r="F2400" s="1">
        <f t="shared" si="188"/>
        <v>3535558.2704759422</v>
      </c>
      <c r="H2400" s="5">
        <f t="shared" si="189"/>
        <v>1.4302046684048258E-4</v>
      </c>
    </row>
    <row r="2401" spans="1:8">
      <c r="A2401" s="3" t="s">
        <v>7963</v>
      </c>
      <c r="B2401" s="1">
        <f t="shared" si="185"/>
        <v>6</v>
      </c>
      <c r="C2401" s="1">
        <f t="shared" si="186"/>
        <v>70129</v>
      </c>
      <c r="D2401" s="1">
        <f t="shared" si="187"/>
        <v>3538257</v>
      </c>
      <c r="F2401" s="1">
        <f t="shared" si="188"/>
        <v>3537771.8081598026</v>
      </c>
      <c r="H2401" s="5">
        <f t="shared" si="189"/>
        <v>1.3712735965686645E-4</v>
      </c>
    </row>
    <row r="2402" spans="1:8">
      <c r="A2402" s="3" t="s">
        <v>7964</v>
      </c>
      <c r="B2402" s="1">
        <f t="shared" si="185"/>
        <v>6</v>
      </c>
      <c r="C2402" s="1">
        <f t="shared" si="186"/>
        <v>70109</v>
      </c>
      <c r="D2402" s="1">
        <f t="shared" si="187"/>
        <v>3540449</v>
      </c>
      <c r="F2402" s="1">
        <f t="shared" si="188"/>
        <v>3539985.8570500435</v>
      </c>
      <c r="H2402" s="5">
        <f t="shared" si="189"/>
        <v>1.3081474975531896E-4</v>
      </c>
    </row>
    <row r="2403" spans="1:8">
      <c r="A2403" s="3" t="s">
        <v>7965</v>
      </c>
      <c r="B2403" s="1">
        <f t="shared" si="185"/>
        <v>6</v>
      </c>
      <c r="C2403" s="1">
        <f t="shared" si="186"/>
        <v>70089</v>
      </c>
      <c r="D2403" s="1">
        <f t="shared" si="187"/>
        <v>3542642</v>
      </c>
      <c r="F2403" s="1">
        <f t="shared" si="188"/>
        <v>3542200.4174106065</v>
      </c>
      <c r="H2403" s="5">
        <f t="shared" si="189"/>
        <v>1.2464781634539466E-4</v>
      </c>
    </row>
    <row r="2404" spans="1:8">
      <c r="A2404" s="3" t="s">
        <v>7966</v>
      </c>
      <c r="B2404" s="1">
        <f t="shared" si="185"/>
        <v>6</v>
      </c>
      <c r="C2404" s="1">
        <f t="shared" si="186"/>
        <v>70069</v>
      </c>
      <c r="D2404" s="1">
        <f t="shared" si="187"/>
        <v>3544847</v>
      </c>
      <c r="F2404" s="1">
        <f t="shared" si="188"/>
        <v>3544415.4895056542</v>
      </c>
      <c r="H2404" s="5">
        <f t="shared" si="189"/>
        <v>1.2172894749640791E-4</v>
      </c>
    </row>
    <row r="2405" spans="1:8">
      <c r="A2405" s="3" t="s">
        <v>7967</v>
      </c>
      <c r="B2405" s="1">
        <f t="shared" si="185"/>
        <v>6</v>
      </c>
      <c r="C2405" s="1">
        <f t="shared" si="186"/>
        <v>70049</v>
      </c>
      <c r="D2405" s="1">
        <f t="shared" si="187"/>
        <v>3547040</v>
      </c>
      <c r="F2405" s="1">
        <f t="shared" si="188"/>
        <v>3546631.0735995411</v>
      </c>
      <c r="H2405" s="5">
        <f t="shared" si="189"/>
        <v>1.1528666168379998E-4</v>
      </c>
    </row>
    <row r="2406" spans="1:8">
      <c r="A2406" s="3" t="s">
        <v>7968</v>
      </c>
      <c r="B2406" s="1">
        <f t="shared" si="185"/>
        <v>6</v>
      </c>
      <c r="C2406" s="1">
        <f t="shared" si="186"/>
        <v>70029</v>
      </c>
      <c r="D2406" s="1">
        <f t="shared" si="187"/>
        <v>3549233</v>
      </c>
      <c r="F2406" s="1">
        <f t="shared" si="188"/>
        <v>3548847.1699568592</v>
      </c>
      <c r="H2406" s="5">
        <f t="shared" si="189"/>
        <v>1.0870800624833557E-4</v>
      </c>
    </row>
    <row r="2407" spans="1:8">
      <c r="A2407" s="3" t="s">
        <v>7969</v>
      </c>
      <c r="B2407" s="1">
        <f t="shared" si="185"/>
        <v>6</v>
      </c>
      <c r="C2407" s="1">
        <f t="shared" si="186"/>
        <v>70009</v>
      </c>
      <c r="D2407" s="1">
        <f t="shared" si="187"/>
        <v>3551425</v>
      </c>
      <c r="F2407" s="1">
        <f t="shared" si="188"/>
        <v>3551063.7788423859</v>
      </c>
      <c r="H2407" s="5">
        <f t="shared" si="189"/>
        <v>1.0171161086441125E-4</v>
      </c>
    </row>
    <row r="2408" spans="1:8">
      <c r="A2408" s="3" t="s">
        <v>7970</v>
      </c>
      <c r="B2408" s="1">
        <f t="shared" si="185"/>
        <v>6</v>
      </c>
      <c r="C2408" s="1">
        <f t="shared" si="186"/>
        <v>69989</v>
      </c>
      <c r="D2408" s="1">
        <f t="shared" si="187"/>
        <v>3553618</v>
      </c>
      <c r="F2408" s="1">
        <f t="shared" si="188"/>
        <v>3553280.9005211364</v>
      </c>
      <c r="H2408" s="5">
        <f t="shared" si="189"/>
        <v>9.4860921703921285E-5</v>
      </c>
    </row>
    <row r="2409" spans="1:8">
      <c r="A2409" s="3" t="s">
        <v>7971</v>
      </c>
      <c r="B2409" s="1">
        <f t="shared" si="185"/>
        <v>6</v>
      </c>
      <c r="C2409" s="1">
        <f t="shared" si="186"/>
        <v>69969</v>
      </c>
      <c r="D2409" s="1">
        <f t="shared" si="187"/>
        <v>3555823</v>
      </c>
      <c r="F2409" s="1">
        <f t="shared" si="188"/>
        <v>3555498.5352583216</v>
      </c>
      <c r="H2409" s="5">
        <f t="shared" si="189"/>
        <v>9.1248844973004222E-5</v>
      </c>
    </row>
    <row r="2410" spans="1:8">
      <c r="A2410" s="3" t="s">
        <v>7972</v>
      </c>
      <c r="B2410" s="1">
        <f t="shared" si="185"/>
        <v>6</v>
      </c>
      <c r="C2410" s="1">
        <f t="shared" si="186"/>
        <v>69949</v>
      </c>
      <c r="D2410" s="1">
        <f t="shared" si="187"/>
        <v>3558016</v>
      </c>
      <c r="F2410" s="1">
        <f t="shared" si="188"/>
        <v>3557716.6833193735</v>
      </c>
      <c r="H2410" s="5">
        <f t="shared" si="189"/>
        <v>8.4124602201473525E-5</v>
      </c>
    </row>
    <row r="2411" spans="1:8">
      <c r="A2411" s="3" t="s">
        <v>7973</v>
      </c>
      <c r="B2411" s="1">
        <f t="shared" si="185"/>
        <v>6</v>
      </c>
      <c r="C2411" s="1">
        <f t="shared" si="186"/>
        <v>69929</v>
      </c>
      <c r="D2411" s="1">
        <f t="shared" si="187"/>
        <v>3560208</v>
      </c>
      <c r="F2411" s="1">
        <f t="shared" si="188"/>
        <v>3559935.3449699329</v>
      </c>
      <c r="H2411" s="5">
        <f t="shared" si="189"/>
        <v>7.6584017020095115E-5</v>
      </c>
    </row>
    <row r="2412" spans="1:8">
      <c r="A2412" s="3" t="s">
        <v>7974</v>
      </c>
      <c r="B2412" s="1">
        <f t="shared" si="185"/>
        <v>6</v>
      </c>
      <c r="C2412" s="1">
        <f t="shared" si="186"/>
        <v>69909</v>
      </c>
      <c r="D2412" s="1">
        <f t="shared" si="187"/>
        <v>3562401</v>
      </c>
      <c r="F2412" s="1">
        <f t="shared" si="188"/>
        <v>3562154.5204758551</v>
      </c>
      <c r="H2412" s="5">
        <f t="shared" si="189"/>
        <v>6.9189157577965763E-5</v>
      </c>
    </row>
    <row r="2413" spans="1:8">
      <c r="A2413" s="3" t="s">
        <v>7975</v>
      </c>
      <c r="B2413" s="1">
        <f t="shared" si="185"/>
        <v>6</v>
      </c>
      <c r="C2413" s="1">
        <f t="shared" si="186"/>
        <v>69889</v>
      </c>
      <c r="D2413" s="1">
        <f t="shared" si="187"/>
        <v>3564606</v>
      </c>
      <c r="F2413" s="1">
        <f t="shared" si="188"/>
        <v>3564374.2101032124</v>
      </c>
      <c r="H2413" s="5">
        <f t="shared" si="189"/>
        <v>6.5025390404327974E-5</v>
      </c>
    </row>
    <row r="2414" spans="1:8">
      <c r="A2414" s="3" t="s">
        <v>7976</v>
      </c>
      <c r="B2414" s="1">
        <f t="shared" si="185"/>
        <v>6</v>
      </c>
      <c r="C2414" s="1">
        <f t="shared" si="186"/>
        <v>69869</v>
      </c>
      <c r="D2414" s="1">
        <f t="shared" si="187"/>
        <v>3566799</v>
      </c>
      <c r="F2414" s="1">
        <f t="shared" si="188"/>
        <v>3566594.4141182895</v>
      </c>
      <c r="H2414" s="5">
        <f t="shared" si="189"/>
        <v>5.7358399424951659E-5</v>
      </c>
    </row>
    <row r="2415" spans="1:8">
      <c r="A2415" s="3" t="s">
        <v>7977</v>
      </c>
      <c r="B2415" s="1">
        <f t="shared" si="185"/>
        <v>6</v>
      </c>
      <c r="C2415" s="1">
        <f t="shared" si="186"/>
        <v>69849</v>
      </c>
      <c r="D2415" s="1">
        <f t="shared" si="187"/>
        <v>3568992</v>
      </c>
      <c r="F2415" s="1">
        <f t="shared" si="188"/>
        <v>3568815.1327875815</v>
      </c>
      <c r="H2415" s="5">
        <f t="shared" si="189"/>
        <v>4.9556628991734028E-5</v>
      </c>
    </row>
    <row r="2416" spans="1:8">
      <c r="A2416" s="3" t="s">
        <v>7978</v>
      </c>
      <c r="B2416" s="1">
        <f t="shared" si="185"/>
        <v>6</v>
      </c>
      <c r="C2416" s="1">
        <f t="shared" si="186"/>
        <v>69829</v>
      </c>
      <c r="D2416" s="1">
        <f t="shared" si="187"/>
        <v>3571184</v>
      </c>
      <c r="F2416" s="1">
        <f t="shared" si="188"/>
        <v>3571036.3663778016</v>
      </c>
      <c r="H2416" s="5">
        <f t="shared" si="189"/>
        <v>4.1340245195533366E-5</v>
      </c>
    </row>
    <row r="2417" spans="1:8">
      <c r="A2417" s="3" t="s">
        <v>7979</v>
      </c>
      <c r="B2417" s="1">
        <f t="shared" si="185"/>
        <v>6</v>
      </c>
      <c r="C2417" s="1">
        <f t="shared" si="186"/>
        <v>69809</v>
      </c>
      <c r="D2417" s="1">
        <f t="shared" si="187"/>
        <v>3573377</v>
      </c>
      <c r="F2417" s="1">
        <f t="shared" si="188"/>
        <v>3573258.1151558831</v>
      </c>
      <c r="H2417" s="5">
        <f t="shared" si="189"/>
        <v>3.3269605786589711E-5</v>
      </c>
    </row>
    <row r="2418" spans="1:8">
      <c r="A2418" s="3" t="s">
        <v>7980</v>
      </c>
      <c r="B2418" s="1">
        <f t="shared" si="185"/>
        <v>6</v>
      </c>
      <c r="C2418" s="1">
        <f t="shared" si="186"/>
        <v>69789</v>
      </c>
      <c r="D2418" s="1">
        <f t="shared" si="187"/>
        <v>3575582</v>
      </c>
      <c r="F2418" s="1">
        <f t="shared" si="188"/>
        <v>3575480.3793889568</v>
      </c>
      <c r="H2418" s="5">
        <f t="shared" si="189"/>
        <v>2.8420718932800667E-5</v>
      </c>
    </row>
    <row r="2419" spans="1:8">
      <c r="A2419" s="3" t="s">
        <v>7981</v>
      </c>
      <c r="B2419" s="1">
        <f t="shared" si="185"/>
        <v>6</v>
      </c>
      <c r="C2419" s="1">
        <f t="shared" si="186"/>
        <v>69769</v>
      </c>
      <c r="D2419" s="1">
        <f t="shared" si="187"/>
        <v>3577775</v>
      </c>
      <c r="F2419" s="1">
        <f t="shared" si="188"/>
        <v>3577703.1593443896</v>
      </c>
      <c r="H2419" s="5">
        <f t="shared" si="189"/>
        <v>2.0079701940572279E-5</v>
      </c>
    </row>
    <row r="2420" spans="1:8">
      <c r="A2420" s="3" t="s">
        <v>7982</v>
      </c>
      <c r="B2420" s="1">
        <f t="shared" si="185"/>
        <v>6</v>
      </c>
      <c r="C2420" s="1">
        <f t="shared" si="186"/>
        <v>69749</v>
      </c>
      <c r="D2420" s="1">
        <f t="shared" si="187"/>
        <v>3579967</v>
      </c>
      <c r="F2420" s="1">
        <f t="shared" si="188"/>
        <v>3579926.4552897504</v>
      </c>
      <c r="H2420" s="5">
        <f t="shared" si="189"/>
        <v>1.132544245509527E-5</v>
      </c>
    </row>
    <row r="2421" spans="1:8">
      <c r="A2421" s="3" t="s">
        <v>7983</v>
      </c>
      <c r="B2421" s="1">
        <f t="shared" si="185"/>
        <v>6</v>
      </c>
      <c r="C2421" s="1">
        <f t="shared" si="186"/>
        <v>69729</v>
      </c>
      <c r="D2421" s="1">
        <f t="shared" si="187"/>
        <v>3582160</v>
      </c>
      <c r="F2421" s="1">
        <f t="shared" si="188"/>
        <v>3582150.2674928242</v>
      </c>
      <c r="H2421" s="5">
        <f t="shared" si="189"/>
        <v>2.7169381534509714E-6</v>
      </c>
    </row>
    <row r="2422" spans="1:8">
      <c r="A2422" s="3" t="s">
        <v>7984</v>
      </c>
      <c r="B2422" s="1">
        <f t="shared" si="185"/>
        <v>6</v>
      </c>
      <c r="C2422" s="1">
        <f t="shared" si="186"/>
        <v>69709</v>
      </c>
      <c r="D2422" s="1">
        <f t="shared" si="187"/>
        <v>3584396</v>
      </c>
      <c r="F2422" s="1">
        <f t="shared" si="188"/>
        <v>3584374.596221623</v>
      </c>
      <c r="H2422" s="5">
        <f t="shared" si="189"/>
        <v>5.9713765937103678E-6</v>
      </c>
    </row>
    <row r="2423" spans="1:8">
      <c r="A2423" s="3" t="s">
        <v>7985</v>
      </c>
      <c r="B2423" s="1">
        <f t="shared" si="185"/>
        <v>6</v>
      </c>
      <c r="C2423" s="1">
        <f t="shared" si="186"/>
        <v>69689</v>
      </c>
      <c r="D2423" s="1">
        <f t="shared" si="187"/>
        <v>3586660</v>
      </c>
      <c r="F2423" s="1">
        <f t="shared" si="188"/>
        <v>3586599.4417443601</v>
      </c>
      <c r="H2423" s="5">
        <f t="shared" si="189"/>
        <v>1.6884303402011495E-5</v>
      </c>
    </row>
    <row r="2424" spans="1:8">
      <c r="A2424" s="3" t="s">
        <v>7986</v>
      </c>
      <c r="B2424" s="1">
        <f t="shared" si="185"/>
        <v>6</v>
      </c>
      <c r="C2424" s="1">
        <f t="shared" si="186"/>
        <v>69669</v>
      </c>
      <c r="D2424" s="1">
        <f t="shared" si="187"/>
        <v>3588912</v>
      </c>
      <c r="F2424" s="1">
        <f t="shared" si="188"/>
        <v>3588824.8043294759</v>
      </c>
      <c r="H2424" s="5">
        <f t="shared" si="189"/>
        <v>2.4295850810537122E-5</v>
      </c>
    </row>
    <row r="2425" spans="1:8">
      <c r="A2425" s="3" t="s">
        <v>7987</v>
      </c>
      <c r="B2425" s="1">
        <f t="shared" si="185"/>
        <v>6</v>
      </c>
      <c r="C2425" s="1">
        <f t="shared" si="186"/>
        <v>69649</v>
      </c>
      <c r="D2425" s="1">
        <f t="shared" si="187"/>
        <v>3591163</v>
      </c>
      <c r="F2425" s="1">
        <f t="shared" si="188"/>
        <v>3591050.6842456204</v>
      </c>
      <c r="H2425" s="5">
        <f t="shared" si="189"/>
        <v>3.1275593555517102E-5</v>
      </c>
    </row>
    <row r="2426" spans="1:8">
      <c r="A2426" s="3" t="s">
        <v>7988</v>
      </c>
      <c r="B2426" s="1">
        <f t="shared" si="185"/>
        <v>6</v>
      </c>
      <c r="C2426" s="1">
        <f t="shared" si="186"/>
        <v>69629</v>
      </c>
      <c r="D2426" s="1">
        <f t="shared" si="187"/>
        <v>3593415</v>
      </c>
      <c r="F2426" s="1">
        <f t="shared" si="188"/>
        <v>3593277.081761668</v>
      </c>
      <c r="H2426" s="5">
        <f t="shared" si="189"/>
        <v>3.8380826687713342E-5</v>
      </c>
    </row>
    <row r="2427" spans="1:8">
      <c r="A2427" s="3" t="s">
        <v>7989</v>
      </c>
      <c r="B2427" s="1">
        <f t="shared" si="185"/>
        <v>6</v>
      </c>
      <c r="C2427" s="1">
        <f t="shared" si="186"/>
        <v>69609</v>
      </c>
      <c r="D2427" s="1">
        <f t="shared" si="187"/>
        <v>3595679</v>
      </c>
      <c r="F2427" s="1">
        <f t="shared" si="188"/>
        <v>3595503.9971466972</v>
      </c>
      <c r="H2427" s="5">
        <f t="shared" si="189"/>
        <v>4.8670321600663113E-5</v>
      </c>
    </row>
    <row r="2428" spans="1:8">
      <c r="A2428" s="3" t="s">
        <v>7990</v>
      </c>
      <c r="B2428" s="1">
        <f t="shared" si="185"/>
        <v>6</v>
      </c>
      <c r="C2428" s="1">
        <f t="shared" si="186"/>
        <v>69589</v>
      </c>
      <c r="D2428" s="1">
        <f t="shared" si="187"/>
        <v>3597931</v>
      </c>
      <c r="F2428" s="1">
        <f t="shared" si="188"/>
        <v>3597731.4306700202</v>
      </c>
      <c r="H2428" s="5">
        <f t="shared" si="189"/>
        <v>5.546780357372876E-5</v>
      </c>
    </row>
    <row r="2429" spans="1:8">
      <c r="A2429" s="3" t="s">
        <v>7991</v>
      </c>
      <c r="B2429" s="1">
        <f t="shared" si="185"/>
        <v>6</v>
      </c>
      <c r="C2429" s="1">
        <f t="shared" si="186"/>
        <v>69569</v>
      </c>
      <c r="D2429" s="1">
        <f t="shared" si="187"/>
        <v>3600182</v>
      </c>
      <c r="F2429" s="1">
        <f t="shared" si="188"/>
        <v>3599959.3826011536</v>
      </c>
      <c r="H2429" s="5">
        <f t="shared" si="189"/>
        <v>6.1835040241418033E-5</v>
      </c>
    </row>
    <row r="2430" spans="1:8">
      <c r="A2430" s="3" t="s">
        <v>7992</v>
      </c>
      <c r="B2430" s="1">
        <f t="shared" si="185"/>
        <v>6</v>
      </c>
      <c r="C2430" s="1">
        <f t="shared" si="186"/>
        <v>69549</v>
      </c>
      <c r="D2430" s="1">
        <f t="shared" si="187"/>
        <v>3602434</v>
      </c>
      <c r="F2430" s="1">
        <f t="shared" si="188"/>
        <v>3602187.8532098373</v>
      </c>
      <c r="H2430" s="5">
        <f t="shared" si="189"/>
        <v>6.8327911118610407E-5</v>
      </c>
    </row>
    <row r="2431" spans="1:8">
      <c r="A2431" s="3" t="s">
        <v>7993</v>
      </c>
      <c r="B2431" s="1">
        <f t="shared" si="185"/>
        <v>6</v>
      </c>
      <c r="C2431" s="1">
        <f t="shared" si="186"/>
        <v>69529</v>
      </c>
      <c r="D2431" s="1">
        <f t="shared" si="187"/>
        <v>3604685</v>
      </c>
      <c r="F2431" s="1">
        <f t="shared" si="188"/>
        <v>3604416.8427660316</v>
      </c>
      <c r="H2431" s="5">
        <f t="shared" si="189"/>
        <v>7.4391308524427821E-5</v>
      </c>
    </row>
    <row r="2432" spans="1:8">
      <c r="A2432" s="3" t="s">
        <v>7994</v>
      </c>
      <c r="B2432" s="1">
        <f t="shared" si="185"/>
        <v>6</v>
      </c>
      <c r="C2432" s="1">
        <f t="shared" si="186"/>
        <v>69509</v>
      </c>
      <c r="D2432" s="1">
        <f t="shared" si="187"/>
        <v>3606949</v>
      </c>
      <c r="F2432" s="1">
        <f t="shared" si="188"/>
        <v>3606646.3515399089</v>
      </c>
      <c r="H2432" s="5">
        <f t="shared" si="189"/>
        <v>8.3907052772604125E-5</v>
      </c>
    </row>
    <row r="2433" spans="1:8">
      <c r="A2433" s="3" t="s">
        <v>7995</v>
      </c>
      <c r="B2433" s="1">
        <f t="shared" si="185"/>
        <v>6</v>
      </c>
      <c r="C2433" s="1">
        <f t="shared" si="186"/>
        <v>69489</v>
      </c>
      <c r="D2433" s="1">
        <f t="shared" si="187"/>
        <v>3609201</v>
      </c>
      <c r="F2433" s="1">
        <f t="shared" si="188"/>
        <v>3608876.3798018675</v>
      </c>
      <c r="H2433" s="5">
        <f t="shared" si="189"/>
        <v>8.994239947635785E-5</v>
      </c>
    </row>
    <row r="2434" spans="1:8">
      <c r="A2434" s="3" t="s">
        <v>7996</v>
      </c>
      <c r="B2434" s="1">
        <f t="shared" si="185"/>
        <v>6</v>
      </c>
      <c r="C2434" s="1">
        <f t="shared" si="186"/>
        <v>69469</v>
      </c>
      <c r="D2434" s="1">
        <f t="shared" si="187"/>
        <v>3611453</v>
      </c>
      <c r="F2434" s="1">
        <f t="shared" si="188"/>
        <v>3611106.927822513</v>
      </c>
      <c r="H2434" s="5">
        <f t="shared" si="189"/>
        <v>9.5826299687953802E-5</v>
      </c>
    </row>
    <row r="2435" spans="1:8">
      <c r="A2435" s="3" t="s">
        <v>7997</v>
      </c>
      <c r="B2435" s="1">
        <f t="shared" si="185"/>
        <v>6</v>
      </c>
      <c r="C2435" s="1">
        <f t="shared" si="186"/>
        <v>69449</v>
      </c>
      <c r="D2435" s="1">
        <f t="shared" si="187"/>
        <v>3613704</v>
      </c>
      <c r="F2435" s="1">
        <f t="shared" si="188"/>
        <v>3613337.9958726829</v>
      </c>
      <c r="H2435" s="5">
        <f t="shared" si="189"/>
        <v>1.0128226532032181E-4</v>
      </c>
    </row>
    <row r="2436" spans="1:8">
      <c r="A2436" s="3" t="s">
        <v>7998</v>
      </c>
      <c r="B2436" s="1">
        <f t="shared" ref="B2436:B2499" si="190">IF(ISERROR(SEARCH(" ",A2436)), 0, SEARCH(" ",A2436))</f>
        <v>6</v>
      </c>
      <c r="C2436" s="1">
        <f t="shared" ref="C2436:C2499" si="191">IF(0=B2436,-1,LEFT(A2436,B2436-1)+0)</f>
        <v>69429</v>
      </c>
      <c r="D2436" s="1">
        <f t="shared" ref="D2436:D2499" si="192">IF(B2436=0,-1,RIGHT(A2436,LEN(A2436)-B2436)+0)</f>
        <v>3615956</v>
      </c>
      <c r="F2436" s="1">
        <f t="shared" ref="F2436:F2499" si="193">IF(C2436&lt;0,443300000,44330*(1-POWER(C2436/$A$1,1/5.255))*1000)</f>
        <v>3615569.5842234241</v>
      </c>
      <c r="H2436" s="5">
        <f t="shared" ref="H2436:H2499" si="194">IF(D2436&gt;0,ABS((F2436-D2436)/D2436),0)</f>
        <v>1.0686407040791302E-4</v>
      </c>
    </row>
    <row r="2437" spans="1:8">
      <c r="A2437" s="3" t="s">
        <v>7999</v>
      </c>
      <c r="B2437" s="1">
        <f t="shared" si="190"/>
        <v>6</v>
      </c>
      <c r="C2437" s="1">
        <f t="shared" si="191"/>
        <v>69409</v>
      </c>
      <c r="D2437" s="1">
        <f t="shared" si="192"/>
        <v>3618220</v>
      </c>
      <c r="F2437" s="1">
        <f t="shared" si="193"/>
        <v>3617801.6931460067</v>
      </c>
      <c r="H2437" s="5">
        <f t="shared" si="194"/>
        <v>1.1561122706560966E-4</v>
      </c>
    </row>
    <row r="2438" spans="1:8">
      <c r="A2438" s="3" t="s">
        <v>8000</v>
      </c>
      <c r="B2438" s="1">
        <f t="shared" si="190"/>
        <v>6</v>
      </c>
      <c r="C2438" s="1">
        <f t="shared" si="191"/>
        <v>69389</v>
      </c>
      <c r="D2438" s="1">
        <f t="shared" si="192"/>
        <v>3620471</v>
      </c>
      <c r="F2438" s="1">
        <f t="shared" si="193"/>
        <v>3620034.3229119224</v>
      </c>
      <c r="H2438" s="5">
        <f t="shared" si="194"/>
        <v>1.2061333679447944E-4</v>
      </c>
    </row>
    <row r="2439" spans="1:8">
      <c r="A2439" s="3" t="s">
        <v>8001</v>
      </c>
      <c r="B2439" s="1">
        <f t="shared" si="190"/>
        <v>6</v>
      </c>
      <c r="C2439" s="1">
        <f t="shared" si="191"/>
        <v>69369</v>
      </c>
      <c r="D2439" s="1">
        <f t="shared" si="192"/>
        <v>3622723</v>
      </c>
      <c r="F2439" s="1">
        <f t="shared" si="193"/>
        <v>3622267.4737928794</v>
      </c>
      <c r="H2439" s="5">
        <f t="shared" si="194"/>
        <v>1.2574138489766494E-4</v>
      </c>
    </row>
    <row r="2440" spans="1:8">
      <c r="A2440" s="3" t="s">
        <v>8002</v>
      </c>
      <c r="B2440" s="1">
        <f t="shared" si="190"/>
        <v>6</v>
      </c>
      <c r="C2440" s="1">
        <f t="shared" si="191"/>
        <v>69349</v>
      </c>
      <c r="D2440" s="1">
        <f t="shared" si="192"/>
        <v>3624975</v>
      </c>
      <c r="F2440" s="1">
        <f t="shared" si="193"/>
        <v>3624501.1460608058</v>
      </c>
      <c r="H2440" s="5">
        <f t="shared" si="194"/>
        <v>1.3071922956550935E-4</v>
      </c>
    </row>
    <row r="2441" spans="1:8">
      <c r="A2441" s="3" t="s">
        <v>8003</v>
      </c>
      <c r="B2441" s="1">
        <f t="shared" si="190"/>
        <v>6</v>
      </c>
      <c r="C2441" s="1">
        <f t="shared" si="191"/>
        <v>69329</v>
      </c>
      <c r="D2441" s="1">
        <f t="shared" si="192"/>
        <v>3627239</v>
      </c>
      <c r="F2441" s="1">
        <f t="shared" si="193"/>
        <v>3626735.3399878582</v>
      </c>
      <c r="H2441" s="5">
        <f t="shared" si="194"/>
        <v>1.3885492853980711E-4</v>
      </c>
    </row>
    <row r="2442" spans="1:8">
      <c r="A2442" s="3" t="s">
        <v>8004</v>
      </c>
      <c r="B2442" s="1">
        <f t="shared" si="190"/>
        <v>6</v>
      </c>
      <c r="C2442" s="1">
        <f t="shared" si="191"/>
        <v>69309</v>
      </c>
      <c r="D2442" s="1">
        <f t="shared" si="192"/>
        <v>3629490</v>
      </c>
      <c r="F2442" s="1">
        <f t="shared" si="193"/>
        <v>3628970.0558464029</v>
      </c>
      <c r="H2442" s="5">
        <f t="shared" si="194"/>
        <v>1.4325543081730843E-4</v>
      </c>
    </row>
    <row r="2443" spans="1:8">
      <c r="A2443" s="3" t="s">
        <v>8005</v>
      </c>
      <c r="B2443" s="1">
        <f t="shared" si="190"/>
        <v>6</v>
      </c>
      <c r="C2443" s="1">
        <f t="shared" si="191"/>
        <v>69289</v>
      </c>
      <c r="D2443" s="1">
        <f t="shared" si="192"/>
        <v>3631742</v>
      </c>
      <c r="F2443" s="1">
        <f t="shared" si="193"/>
        <v>3631205.2939090249</v>
      </c>
      <c r="H2443" s="5">
        <f t="shared" si="194"/>
        <v>1.4778199854920509E-4</v>
      </c>
    </row>
    <row r="2444" spans="1:8">
      <c r="A2444" s="3" t="s">
        <v>8006</v>
      </c>
      <c r="B2444" s="1">
        <f t="shared" si="190"/>
        <v>6</v>
      </c>
      <c r="C2444" s="1">
        <f t="shared" si="191"/>
        <v>69269</v>
      </c>
      <c r="D2444" s="1">
        <f t="shared" si="192"/>
        <v>3633994</v>
      </c>
      <c r="F2444" s="1">
        <f t="shared" si="193"/>
        <v>3633441.0544485487</v>
      </c>
      <c r="H2444" s="5">
        <f t="shared" si="194"/>
        <v>1.5215918117952192E-4</v>
      </c>
    </row>
    <row r="2445" spans="1:8">
      <c r="A2445" s="3" t="s">
        <v>8007</v>
      </c>
      <c r="B2445" s="1">
        <f t="shared" si="190"/>
        <v>6</v>
      </c>
      <c r="C2445" s="1">
        <f t="shared" si="191"/>
        <v>69249</v>
      </c>
      <c r="D2445" s="1">
        <f t="shared" si="192"/>
        <v>3636245</v>
      </c>
      <c r="F2445" s="1">
        <f t="shared" si="193"/>
        <v>3635677.3377380059</v>
      </c>
      <c r="H2445" s="5">
        <f t="shared" si="194"/>
        <v>1.5611221520939593E-4</v>
      </c>
    </row>
    <row r="2446" spans="1:8">
      <c r="A2446" s="3" t="s">
        <v>8008</v>
      </c>
      <c r="B2446" s="1">
        <f t="shared" si="190"/>
        <v>6</v>
      </c>
      <c r="C2446" s="1">
        <f t="shared" si="191"/>
        <v>69229</v>
      </c>
      <c r="D2446" s="1">
        <f t="shared" si="192"/>
        <v>3638509</v>
      </c>
      <c r="F2446" s="1">
        <f t="shared" si="193"/>
        <v>3637914.1440506456</v>
      </c>
      <c r="H2446" s="5">
        <f t="shared" si="194"/>
        <v>1.6348893168997467E-4</v>
      </c>
    </row>
    <row r="2447" spans="1:8">
      <c r="A2447" s="3" t="s">
        <v>8009</v>
      </c>
      <c r="B2447" s="1">
        <f t="shared" si="190"/>
        <v>6</v>
      </c>
      <c r="C2447" s="1">
        <f t="shared" si="191"/>
        <v>69209</v>
      </c>
      <c r="D2447" s="1">
        <f t="shared" si="192"/>
        <v>3640761</v>
      </c>
      <c r="F2447" s="1">
        <f t="shared" si="193"/>
        <v>3640151.4736599461</v>
      </c>
      <c r="H2447" s="5">
        <f t="shared" si="194"/>
        <v>1.6741728997148741E-4</v>
      </c>
    </row>
    <row r="2448" spans="1:8">
      <c r="A2448" s="3" t="s">
        <v>8010</v>
      </c>
      <c r="B2448" s="1">
        <f t="shared" si="190"/>
        <v>6</v>
      </c>
      <c r="C2448" s="1">
        <f t="shared" si="191"/>
        <v>69189</v>
      </c>
      <c r="D2448" s="1">
        <f t="shared" si="192"/>
        <v>3643012</v>
      </c>
      <c r="F2448" s="1">
        <f t="shared" si="193"/>
        <v>3642389.3268396137</v>
      </c>
      <c r="H2448" s="5">
        <f t="shared" si="194"/>
        <v>1.7092262127774263E-4</v>
      </c>
    </row>
    <row r="2449" spans="1:8">
      <c r="A2449" s="3" t="s">
        <v>8011</v>
      </c>
      <c r="B2449" s="1">
        <f t="shared" si="190"/>
        <v>6</v>
      </c>
      <c r="C2449" s="1">
        <f t="shared" si="191"/>
        <v>69169</v>
      </c>
      <c r="D2449" s="1">
        <f t="shared" si="192"/>
        <v>3645264</v>
      </c>
      <c r="F2449" s="1">
        <f t="shared" si="193"/>
        <v>3644627.7038635667</v>
      </c>
      <c r="H2449" s="5">
        <f t="shared" si="194"/>
        <v>1.745541986624998E-4</v>
      </c>
    </row>
    <row r="2450" spans="1:8">
      <c r="A2450" s="3" t="s">
        <v>8012</v>
      </c>
      <c r="B2450" s="1">
        <f t="shared" si="190"/>
        <v>6</v>
      </c>
      <c r="C2450" s="1">
        <f t="shared" si="191"/>
        <v>69149</v>
      </c>
      <c r="D2450" s="1">
        <f t="shared" si="192"/>
        <v>3647516</v>
      </c>
      <c r="F2450" s="1">
        <f t="shared" si="193"/>
        <v>3646866.6050059488</v>
      </c>
      <c r="H2450" s="5">
        <f t="shared" si="194"/>
        <v>1.780375998491016E-4</v>
      </c>
    </row>
    <row r="2451" spans="1:8">
      <c r="A2451" s="3" t="s">
        <v>8013</v>
      </c>
      <c r="B2451" s="1">
        <f t="shared" si="190"/>
        <v>6</v>
      </c>
      <c r="C2451" s="1">
        <f t="shared" si="191"/>
        <v>69129</v>
      </c>
      <c r="D2451" s="1">
        <f t="shared" si="192"/>
        <v>3649779</v>
      </c>
      <c r="F2451" s="1">
        <f t="shared" si="193"/>
        <v>3649106.0305411252</v>
      </c>
      <c r="H2451" s="5">
        <f t="shared" si="194"/>
        <v>1.8438635842739538E-4</v>
      </c>
    </row>
    <row r="2452" spans="1:8">
      <c r="A2452" s="3" t="s">
        <v>8014</v>
      </c>
      <c r="B2452" s="1">
        <f t="shared" si="190"/>
        <v>6</v>
      </c>
      <c r="C2452" s="1">
        <f t="shared" si="191"/>
        <v>69109</v>
      </c>
      <c r="D2452" s="1">
        <f t="shared" si="192"/>
        <v>3652031</v>
      </c>
      <c r="F2452" s="1">
        <f t="shared" si="193"/>
        <v>3651345.9807436881</v>
      </c>
      <c r="H2452" s="5">
        <f t="shared" si="194"/>
        <v>1.875721362474564E-4</v>
      </c>
    </row>
    <row r="2453" spans="1:8">
      <c r="A2453" s="3" t="s">
        <v>8015</v>
      </c>
      <c r="B2453" s="1">
        <f t="shared" si="190"/>
        <v>6</v>
      </c>
      <c r="C2453" s="1">
        <f t="shared" si="191"/>
        <v>69089</v>
      </c>
      <c r="D2453" s="1">
        <f t="shared" si="192"/>
        <v>3654283</v>
      </c>
      <c r="F2453" s="1">
        <f t="shared" si="193"/>
        <v>3653586.4558884548</v>
      </c>
      <c r="H2453" s="5">
        <f t="shared" si="194"/>
        <v>1.9061033629447902E-4</v>
      </c>
    </row>
    <row r="2454" spans="1:8">
      <c r="A2454" s="3" t="s">
        <v>8016</v>
      </c>
      <c r="B2454" s="1">
        <f t="shared" si="190"/>
        <v>6</v>
      </c>
      <c r="C2454" s="1">
        <f t="shared" si="191"/>
        <v>69069</v>
      </c>
      <c r="D2454" s="1">
        <f t="shared" si="192"/>
        <v>3656534</v>
      </c>
      <c r="F2454" s="1">
        <f t="shared" si="193"/>
        <v>3655827.4562504571</v>
      </c>
      <c r="H2454" s="5">
        <f t="shared" si="194"/>
        <v>1.9322772591281987E-4</v>
      </c>
    </row>
    <row r="2455" spans="1:8">
      <c r="A2455" s="3" t="s">
        <v>8017</v>
      </c>
      <c r="B2455" s="1">
        <f t="shared" si="190"/>
        <v>6</v>
      </c>
      <c r="C2455" s="1">
        <f t="shared" si="191"/>
        <v>69049</v>
      </c>
      <c r="D2455" s="1">
        <f t="shared" si="192"/>
        <v>3658798</v>
      </c>
      <c r="F2455" s="1">
        <f t="shared" si="193"/>
        <v>3658068.9821049548</v>
      </c>
      <c r="H2455" s="5">
        <f t="shared" si="194"/>
        <v>1.9925065418895072E-4</v>
      </c>
    </row>
    <row r="2456" spans="1:8">
      <c r="A2456" s="3" t="s">
        <v>8018</v>
      </c>
      <c r="B2456" s="1">
        <f t="shared" si="190"/>
        <v>6</v>
      </c>
      <c r="C2456" s="1">
        <f t="shared" si="191"/>
        <v>69029</v>
      </c>
      <c r="D2456" s="1">
        <f t="shared" si="192"/>
        <v>3661050</v>
      </c>
      <c r="F2456" s="1">
        <f t="shared" si="193"/>
        <v>3660311.0337274401</v>
      </c>
      <c r="H2456" s="5">
        <f t="shared" si="194"/>
        <v>2.018454466778515E-4</v>
      </c>
    </row>
    <row r="2457" spans="1:8">
      <c r="A2457" s="3" t="s">
        <v>8019</v>
      </c>
      <c r="B2457" s="1">
        <f t="shared" si="190"/>
        <v>6</v>
      </c>
      <c r="C2457" s="1">
        <f t="shared" si="191"/>
        <v>69009</v>
      </c>
      <c r="D2457" s="1">
        <f t="shared" si="192"/>
        <v>3663302</v>
      </c>
      <c r="F2457" s="1">
        <f t="shared" si="193"/>
        <v>3662553.6113936189</v>
      </c>
      <c r="H2457" s="5">
        <f t="shared" si="194"/>
        <v>2.0429345065766811E-4</v>
      </c>
    </row>
    <row r="2458" spans="1:8">
      <c r="A2458" s="3" t="s">
        <v>8020</v>
      </c>
      <c r="B2458" s="1">
        <f t="shared" si="190"/>
        <v>6</v>
      </c>
      <c r="C2458" s="1">
        <f t="shared" si="191"/>
        <v>68989</v>
      </c>
      <c r="D2458" s="1">
        <f t="shared" si="192"/>
        <v>3665553</v>
      </c>
      <c r="F2458" s="1">
        <f t="shared" si="193"/>
        <v>3664796.7153794197</v>
      </c>
      <c r="H2458" s="5">
        <f t="shared" si="194"/>
        <v>2.0632210762748851E-4</v>
      </c>
    </row>
    <row r="2459" spans="1:8">
      <c r="A2459" s="3" t="s">
        <v>8021</v>
      </c>
      <c r="B2459" s="1">
        <f t="shared" si="190"/>
        <v>6</v>
      </c>
      <c r="C2459" s="1">
        <f t="shared" si="191"/>
        <v>68969</v>
      </c>
      <c r="D2459" s="1">
        <f t="shared" si="192"/>
        <v>3667805</v>
      </c>
      <c r="F2459" s="1">
        <f t="shared" si="193"/>
        <v>3667040.3459610054</v>
      </c>
      <c r="H2459" s="5">
        <f t="shared" si="194"/>
        <v>2.0847728791322686E-4</v>
      </c>
    </row>
    <row r="2460" spans="1:8">
      <c r="A2460" s="3" t="s">
        <v>8022</v>
      </c>
      <c r="B2460" s="1">
        <f t="shared" si="190"/>
        <v>6</v>
      </c>
      <c r="C2460" s="1">
        <f t="shared" si="191"/>
        <v>68949</v>
      </c>
      <c r="D2460" s="1">
        <f t="shared" si="192"/>
        <v>3670069</v>
      </c>
      <c r="F2460" s="1">
        <f t="shared" si="193"/>
        <v>3669284.5034147594</v>
      </c>
      <c r="H2460" s="5">
        <f t="shared" si="194"/>
        <v>2.1375526869946794E-4</v>
      </c>
    </row>
    <row r="2461" spans="1:8">
      <c r="A2461" s="3" t="s">
        <v>8023</v>
      </c>
      <c r="B2461" s="1">
        <f t="shared" si="190"/>
        <v>6</v>
      </c>
      <c r="C2461" s="1">
        <f t="shared" si="191"/>
        <v>68929</v>
      </c>
      <c r="D2461" s="1">
        <f t="shared" si="192"/>
        <v>3672320</v>
      </c>
      <c r="F2461" s="1">
        <f t="shared" si="193"/>
        <v>3671529.1880172961</v>
      </c>
      <c r="H2461" s="5">
        <f t="shared" si="194"/>
        <v>2.1534397402836922E-4</v>
      </c>
    </row>
    <row r="2462" spans="1:8">
      <c r="A2462" s="3" t="s">
        <v>8024</v>
      </c>
      <c r="B2462" s="1">
        <f t="shared" si="190"/>
        <v>6</v>
      </c>
      <c r="C2462" s="1">
        <f t="shared" si="191"/>
        <v>68909</v>
      </c>
      <c r="D2462" s="1">
        <f t="shared" si="192"/>
        <v>3674572</v>
      </c>
      <c r="F2462" s="1">
        <f t="shared" si="193"/>
        <v>3673774.4000454377</v>
      </c>
      <c r="H2462" s="5">
        <f t="shared" si="194"/>
        <v>2.1705928052634748E-4</v>
      </c>
    </row>
    <row r="2463" spans="1:8">
      <c r="A2463" s="3" t="s">
        <v>8025</v>
      </c>
      <c r="B2463" s="1">
        <f t="shared" si="190"/>
        <v>6</v>
      </c>
      <c r="C2463" s="1">
        <f t="shared" si="191"/>
        <v>68889</v>
      </c>
      <c r="D2463" s="1">
        <f t="shared" si="192"/>
        <v>3676824</v>
      </c>
      <c r="F2463" s="1">
        <f t="shared" si="193"/>
        <v>3676020.1397762555</v>
      </c>
      <c r="H2463" s="5">
        <f t="shared" si="194"/>
        <v>2.1862896449341339E-4</v>
      </c>
    </row>
    <row r="2464" spans="1:8">
      <c r="A2464" s="3" t="s">
        <v>8026</v>
      </c>
      <c r="B2464" s="1">
        <f t="shared" si="190"/>
        <v>6</v>
      </c>
      <c r="C2464" s="1">
        <f t="shared" si="191"/>
        <v>68869</v>
      </c>
      <c r="D2464" s="1">
        <f t="shared" si="192"/>
        <v>3679075</v>
      </c>
      <c r="F2464" s="1">
        <f t="shared" si="193"/>
        <v>3678266.4074870283</v>
      </c>
      <c r="H2464" s="5">
        <f t="shared" si="194"/>
        <v>2.1978147033472316E-4</v>
      </c>
    </row>
    <row r="2465" spans="1:8">
      <c r="A2465" s="3" t="s">
        <v>8027</v>
      </c>
      <c r="B2465" s="1">
        <f t="shared" si="190"/>
        <v>6</v>
      </c>
      <c r="C2465" s="1">
        <f t="shared" si="191"/>
        <v>68849</v>
      </c>
      <c r="D2465" s="1">
        <f t="shared" si="192"/>
        <v>3681339</v>
      </c>
      <c r="F2465" s="1">
        <f t="shared" si="193"/>
        <v>3680513.2034552773</v>
      </c>
      <c r="H2465" s="5">
        <f t="shared" si="194"/>
        <v>2.2431961433672559E-4</v>
      </c>
    </row>
    <row r="2466" spans="1:8">
      <c r="A2466" s="3" t="s">
        <v>8028</v>
      </c>
      <c r="B2466" s="1">
        <f t="shared" si="190"/>
        <v>6</v>
      </c>
      <c r="C2466" s="1">
        <f t="shared" si="191"/>
        <v>68829</v>
      </c>
      <c r="D2466" s="1">
        <f t="shared" si="192"/>
        <v>3683591</v>
      </c>
      <c r="F2466" s="1">
        <f t="shared" si="193"/>
        <v>3682760.5279587293</v>
      </c>
      <c r="H2466" s="5">
        <f t="shared" si="194"/>
        <v>2.2545175109579094E-4</v>
      </c>
    </row>
    <row r="2467" spans="1:8">
      <c r="A2467" s="3" t="s">
        <v>8029</v>
      </c>
      <c r="B2467" s="1">
        <f t="shared" si="190"/>
        <v>6</v>
      </c>
      <c r="C2467" s="1">
        <f t="shared" si="191"/>
        <v>68809</v>
      </c>
      <c r="D2467" s="1">
        <f t="shared" si="192"/>
        <v>3685842</v>
      </c>
      <c r="F2467" s="1">
        <f t="shared" si="193"/>
        <v>3685008.3812753563</v>
      </c>
      <c r="H2467" s="5">
        <f t="shared" si="194"/>
        <v>2.2616778598857966E-4</v>
      </c>
    </row>
    <row r="2468" spans="1:8">
      <c r="A2468" s="3" t="s">
        <v>8030</v>
      </c>
      <c r="B2468" s="1">
        <f t="shared" si="190"/>
        <v>6</v>
      </c>
      <c r="C2468" s="1">
        <f t="shared" si="191"/>
        <v>68789</v>
      </c>
      <c r="D2468" s="1">
        <f t="shared" si="192"/>
        <v>3688094</v>
      </c>
      <c r="F2468" s="1">
        <f t="shared" si="193"/>
        <v>3687256.7636833545</v>
      </c>
      <c r="H2468" s="5">
        <f t="shared" si="194"/>
        <v>2.2701056877767159E-4</v>
      </c>
    </row>
    <row r="2469" spans="1:8">
      <c r="A2469" s="3" t="s">
        <v>8031</v>
      </c>
      <c r="B2469" s="1">
        <f t="shared" si="190"/>
        <v>6</v>
      </c>
      <c r="C2469" s="1">
        <f t="shared" si="191"/>
        <v>68769</v>
      </c>
      <c r="D2469" s="1">
        <f t="shared" si="192"/>
        <v>3690346</v>
      </c>
      <c r="F2469" s="1">
        <f t="shared" si="193"/>
        <v>3689505.6754611437</v>
      </c>
      <c r="H2469" s="5">
        <f t="shared" si="194"/>
        <v>2.2770887576836402E-4</v>
      </c>
    </row>
    <row r="2470" spans="1:8">
      <c r="A2470" s="3" t="s">
        <v>8032</v>
      </c>
      <c r="B2470" s="1">
        <f t="shared" si="190"/>
        <v>6</v>
      </c>
      <c r="C2470" s="1">
        <f t="shared" si="191"/>
        <v>68749</v>
      </c>
      <c r="D2470" s="1">
        <f t="shared" si="192"/>
        <v>3692610</v>
      </c>
      <c r="F2470" s="1">
        <f t="shared" si="193"/>
        <v>3691755.1168873659</v>
      </c>
      <c r="H2470" s="5">
        <f t="shared" si="194"/>
        <v>2.3151188796923219E-4</v>
      </c>
    </row>
    <row r="2471" spans="1:8">
      <c r="A2471" s="3" t="s">
        <v>8033</v>
      </c>
      <c r="B2471" s="1">
        <f t="shared" si="190"/>
        <v>6</v>
      </c>
      <c r="C2471" s="1">
        <f t="shared" si="191"/>
        <v>68729</v>
      </c>
      <c r="D2471" s="1">
        <f t="shared" si="192"/>
        <v>3694861</v>
      </c>
      <c r="F2471" s="1">
        <f t="shared" si="193"/>
        <v>3694005.0882408959</v>
      </c>
      <c r="H2471" s="5">
        <f t="shared" si="194"/>
        <v>2.3164924447878122E-4</v>
      </c>
    </row>
    <row r="2472" spans="1:8">
      <c r="A2472" s="3" t="s">
        <v>8034</v>
      </c>
      <c r="B2472" s="1">
        <f t="shared" si="190"/>
        <v>6</v>
      </c>
      <c r="C2472" s="1">
        <f t="shared" si="191"/>
        <v>68709</v>
      </c>
      <c r="D2472" s="1">
        <f t="shared" si="192"/>
        <v>3697113</v>
      </c>
      <c r="F2472" s="1">
        <f t="shared" si="193"/>
        <v>3696255.5898008482</v>
      </c>
      <c r="H2472" s="5">
        <f t="shared" si="194"/>
        <v>2.3191344142087084E-4</v>
      </c>
    </row>
    <row r="2473" spans="1:8">
      <c r="A2473" s="3" t="s">
        <v>8035</v>
      </c>
      <c r="B2473" s="1">
        <f t="shared" si="190"/>
        <v>6</v>
      </c>
      <c r="C2473" s="1">
        <f t="shared" si="191"/>
        <v>68689</v>
      </c>
      <c r="D2473" s="1">
        <f t="shared" si="192"/>
        <v>3699365</v>
      </c>
      <c r="F2473" s="1">
        <f t="shared" si="193"/>
        <v>3698506.6218465436</v>
      </c>
      <c r="H2473" s="5">
        <f t="shared" si="194"/>
        <v>2.3203391756595389E-4</v>
      </c>
    </row>
    <row r="2474" spans="1:8">
      <c r="A2474" s="3" t="s">
        <v>8036</v>
      </c>
      <c r="B2474" s="1">
        <f t="shared" si="190"/>
        <v>6</v>
      </c>
      <c r="C2474" s="1">
        <f t="shared" si="191"/>
        <v>68669</v>
      </c>
      <c r="D2474" s="1">
        <f t="shared" si="192"/>
        <v>3701628</v>
      </c>
      <c r="F2474" s="1">
        <f t="shared" si="193"/>
        <v>3700758.1846575453</v>
      </c>
      <c r="H2474" s="5">
        <f t="shared" si="194"/>
        <v>2.3498183568276051E-4</v>
      </c>
    </row>
    <row r="2475" spans="1:8">
      <c r="A2475" s="3" t="s">
        <v>8037</v>
      </c>
      <c r="B2475" s="1">
        <f t="shared" si="190"/>
        <v>6</v>
      </c>
      <c r="C2475" s="1">
        <f t="shared" si="191"/>
        <v>68649</v>
      </c>
      <c r="D2475" s="1">
        <f t="shared" si="192"/>
        <v>3703880</v>
      </c>
      <c r="F2475" s="1">
        <f t="shared" si="193"/>
        <v>3703010.278513643</v>
      </c>
      <c r="H2475" s="5">
        <f t="shared" si="194"/>
        <v>2.3481362418788964E-4</v>
      </c>
    </row>
    <row r="2476" spans="1:8">
      <c r="A2476" s="3" t="s">
        <v>8038</v>
      </c>
      <c r="B2476" s="1">
        <f t="shared" si="190"/>
        <v>6</v>
      </c>
      <c r="C2476" s="1">
        <f t="shared" si="191"/>
        <v>68629</v>
      </c>
      <c r="D2476" s="1">
        <f t="shared" si="192"/>
        <v>3706132</v>
      </c>
      <c r="F2476" s="1">
        <f t="shared" si="193"/>
        <v>3705262.9036948504</v>
      </c>
      <c r="H2476" s="5">
        <f t="shared" si="194"/>
        <v>2.3450225333301872E-4</v>
      </c>
    </row>
    <row r="2477" spans="1:8">
      <c r="A2477" s="3" t="s">
        <v>8039</v>
      </c>
      <c r="B2477" s="1">
        <f t="shared" si="190"/>
        <v>6</v>
      </c>
      <c r="C2477" s="1">
        <f t="shared" si="191"/>
        <v>68609</v>
      </c>
      <c r="D2477" s="1">
        <f t="shared" si="192"/>
        <v>3708383</v>
      </c>
      <c r="F2477" s="1">
        <f t="shared" si="193"/>
        <v>3707516.0604814263</v>
      </c>
      <c r="H2477" s="5">
        <f t="shared" si="194"/>
        <v>2.3377831215753441E-4</v>
      </c>
    </row>
    <row r="2478" spans="1:8">
      <c r="A2478" s="3" t="s">
        <v>8040</v>
      </c>
      <c r="B2478" s="1">
        <f t="shared" si="190"/>
        <v>6</v>
      </c>
      <c r="C2478" s="1">
        <f t="shared" si="191"/>
        <v>68589</v>
      </c>
      <c r="D2478" s="1">
        <f t="shared" si="192"/>
        <v>3710635</v>
      </c>
      <c r="F2478" s="1">
        <f t="shared" si="193"/>
        <v>3709769.7491538385</v>
      </c>
      <c r="H2478" s="5">
        <f t="shared" si="194"/>
        <v>2.3318134124253857E-4</v>
      </c>
    </row>
    <row r="2479" spans="1:8">
      <c r="A2479" s="3" t="s">
        <v>8041</v>
      </c>
      <c r="B2479" s="1">
        <f t="shared" si="190"/>
        <v>6</v>
      </c>
      <c r="C2479" s="1">
        <f t="shared" si="191"/>
        <v>68569</v>
      </c>
      <c r="D2479" s="1">
        <f t="shared" si="192"/>
        <v>3712899</v>
      </c>
      <c r="F2479" s="1">
        <f t="shared" si="193"/>
        <v>3712023.9699927997</v>
      </c>
      <c r="H2479" s="5">
        <f t="shared" si="194"/>
        <v>2.3567298954275771E-4</v>
      </c>
    </row>
    <row r="2480" spans="1:8">
      <c r="A2480" s="3" t="s">
        <v>8042</v>
      </c>
      <c r="B2480" s="1">
        <f t="shared" si="190"/>
        <v>6</v>
      </c>
      <c r="C2480" s="1">
        <f t="shared" si="191"/>
        <v>68549</v>
      </c>
      <c r="D2480" s="1">
        <f t="shared" si="192"/>
        <v>3715151</v>
      </c>
      <c r="F2480" s="1">
        <f t="shared" si="193"/>
        <v>3714278.7232792377</v>
      </c>
      <c r="H2480" s="5">
        <f t="shared" si="194"/>
        <v>2.3478903569794412E-4</v>
      </c>
    </row>
    <row r="2481" spans="1:8">
      <c r="A2481" s="3" t="s">
        <v>8043</v>
      </c>
      <c r="B2481" s="1">
        <f t="shared" si="190"/>
        <v>6</v>
      </c>
      <c r="C2481" s="1">
        <f t="shared" si="191"/>
        <v>68529</v>
      </c>
      <c r="D2481" s="1">
        <f t="shared" si="192"/>
        <v>3717402</v>
      </c>
      <c r="F2481" s="1">
        <f t="shared" si="193"/>
        <v>3716534.0092943292</v>
      </c>
      <c r="H2481" s="5">
        <f t="shared" si="194"/>
        <v>2.3349390398745922E-4</v>
      </c>
    </row>
    <row r="2482" spans="1:8">
      <c r="A2482" s="3" t="s">
        <v>8044</v>
      </c>
      <c r="B2482" s="1">
        <f t="shared" si="190"/>
        <v>6</v>
      </c>
      <c r="C2482" s="1">
        <f t="shared" si="191"/>
        <v>68509</v>
      </c>
      <c r="D2482" s="1">
        <f t="shared" si="192"/>
        <v>3719654</v>
      </c>
      <c r="F2482" s="1">
        <f t="shared" si="193"/>
        <v>3718789.8283194671</v>
      </c>
      <c r="H2482" s="5">
        <f t="shared" si="194"/>
        <v>2.3232582399676462E-4</v>
      </c>
    </row>
    <row r="2483" spans="1:8">
      <c r="A2483" s="3" t="s">
        <v>8045</v>
      </c>
      <c r="B2483" s="1">
        <f t="shared" si="190"/>
        <v>6</v>
      </c>
      <c r="C2483" s="1">
        <f t="shared" si="191"/>
        <v>68489</v>
      </c>
      <c r="D2483" s="1">
        <f t="shared" si="192"/>
        <v>3721905</v>
      </c>
      <c r="F2483" s="1">
        <f t="shared" si="193"/>
        <v>3721046.1806362816</v>
      </c>
      <c r="H2483" s="5">
        <f t="shared" si="194"/>
        <v>2.3074725542924571E-4</v>
      </c>
    </row>
    <row r="2484" spans="1:8">
      <c r="A2484" s="3" t="s">
        <v>8046</v>
      </c>
      <c r="B2484" s="1">
        <f t="shared" si="190"/>
        <v>6</v>
      </c>
      <c r="C2484" s="1">
        <f t="shared" si="191"/>
        <v>68469</v>
      </c>
      <c r="D2484" s="1">
        <f t="shared" si="192"/>
        <v>3724169</v>
      </c>
      <c r="F2484" s="1">
        <f t="shared" si="193"/>
        <v>3723303.0665266337</v>
      </c>
      <c r="H2484" s="5">
        <f t="shared" si="194"/>
        <v>2.3251723360736656E-4</v>
      </c>
    </row>
    <row r="2485" spans="1:8">
      <c r="A2485" s="3" t="s">
        <v>8047</v>
      </c>
      <c r="B2485" s="1">
        <f t="shared" si="190"/>
        <v>6</v>
      </c>
      <c r="C2485" s="1">
        <f t="shared" si="191"/>
        <v>68449</v>
      </c>
      <c r="D2485" s="1">
        <f t="shared" si="192"/>
        <v>3726421</v>
      </c>
      <c r="F2485" s="1">
        <f t="shared" si="193"/>
        <v>3725560.4862726107</v>
      </c>
      <c r="H2485" s="5">
        <f t="shared" si="194"/>
        <v>2.3092230517949422E-4</v>
      </c>
    </row>
    <row r="2486" spans="1:8">
      <c r="A2486" s="3" t="s">
        <v>8048</v>
      </c>
      <c r="B2486" s="1">
        <f t="shared" si="190"/>
        <v>6</v>
      </c>
      <c r="C2486" s="1">
        <f t="shared" si="191"/>
        <v>68429</v>
      </c>
      <c r="D2486" s="1">
        <f t="shared" si="192"/>
        <v>3728673</v>
      </c>
      <c r="F2486" s="1">
        <f t="shared" si="193"/>
        <v>3727818.4401565371</v>
      </c>
      <c r="H2486" s="5">
        <f t="shared" si="194"/>
        <v>2.2918605183744776E-4</v>
      </c>
    </row>
    <row r="2487" spans="1:8">
      <c r="A2487" s="3" t="s">
        <v>8049</v>
      </c>
      <c r="B2487" s="1">
        <f t="shared" si="190"/>
        <v>6</v>
      </c>
      <c r="C2487" s="1">
        <f t="shared" si="191"/>
        <v>68409</v>
      </c>
      <c r="D2487" s="1">
        <f t="shared" si="192"/>
        <v>3730924</v>
      </c>
      <c r="F2487" s="1">
        <f t="shared" si="193"/>
        <v>3730076.9284609719</v>
      </c>
      <c r="H2487" s="5">
        <f t="shared" si="194"/>
        <v>2.2704068456716944E-4</v>
      </c>
    </row>
    <row r="2488" spans="1:8">
      <c r="A2488" s="3" t="s">
        <v>8050</v>
      </c>
      <c r="B2488" s="1">
        <f t="shared" si="190"/>
        <v>6</v>
      </c>
      <c r="C2488" s="1">
        <f t="shared" si="191"/>
        <v>68389</v>
      </c>
      <c r="D2488" s="1">
        <f t="shared" si="192"/>
        <v>3733188</v>
      </c>
      <c r="F2488" s="1">
        <f t="shared" si="193"/>
        <v>3732335.9514686926</v>
      </c>
      <c r="H2488" s="5">
        <f t="shared" si="194"/>
        <v>2.2823617007966735E-4</v>
      </c>
    </row>
    <row r="2489" spans="1:8">
      <c r="A2489" s="3" t="s">
        <v>8051</v>
      </c>
      <c r="B2489" s="1">
        <f t="shared" si="190"/>
        <v>6</v>
      </c>
      <c r="C2489" s="1">
        <f t="shared" si="191"/>
        <v>68369</v>
      </c>
      <c r="D2489" s="1">
        <f t="shared" si="192"/>
        <v>3735440</v>
      </c>
      <c r="F2489" s="1">
        <f t="shared" si="193"/>
        <v>3734595.5094627305</v>
      </c>
      <c r="H2489" s="5">
        <f t="shared" si="194"/>
        <v>2.2607525144815782E-4</v>
      </c>
    </row>
    <row r="2490" spans="1:8">
      <c r="A2490" s="3" t="s">
        <v>8052</v>
      </c>
      <c r="B2490" s="1">
        <f t="shared" si="190"/>
        <v>6</v>
      </c>
      <c r="C2490" s="1">
        <f t="shared" si="191"/>
        <v>68349</v>
      </c>
      <c r="D2490" s="1">
        <f t="shared" si="192"/>
        <v>3737691</v>
      </c>
      <c r="F2490" s="1">
        <f t="shared" si="193"/>
        <v>3736855.6027263259</v>
      </c>
      <c r="H2490" s="5">
        <f t="shared" si="194"/>
        <v>2.2350624320580315E-4</v>
      </c>
    </row>
    <row r="2491" spans="1:8">
      <c r="A2491" s="3" t="s">
        <v>8053</v>
      </c>
      <c r="B2491" s="1">
        <f t="shared" si="190"/>
        <v>6</v>
      </c>
      <c r="C2491" s="1">
        <f t="shared" si="191"/>
        <v>68329</v>
      </c>
      <c r="D2491" s="1">
        <f t="shared" si="192"/>
        <v>3739943</v>
      </c>
      <c r="F2491" s="1">
        <f t="shared" si="193"/>
        <v>3739116.2315429728</v>
      </c>
      <c r="H2491" s="5">
        <f t="shared" si="194"/>
        <v>2.2106445393075568E-4</v>
      </c>
    </row>
    <row r="2492" spans="1:8">
      <c r="A2492" s="3" t="s">
        <v>8054</v>
      </c>
      <c r="B2492" s="1">
        <f t="shared" si="190"/>
        <v>6</v>
      </c>
      <c r="C2492" s="1">
        <f t="shared" si="191"/>
        <v>68309</v>
      </c>
      <c r="D2492" s="1">
        <f t="shared" si="192"/>
        <v>3742195</v>
      </c>
      <c r="F2492" s="1">
        <f t="shared" si="193"/>
        <v>3741377.3961963784</v>
      </c>
      <c r="H2492" s="5">
        <f t="shared" si="194"/>
        <v>2.1848241570030557E-4</v>
      </c>
    </row>
    <row r="2493" spans="1:8">
      <c r="A2493" s="3" t="s">
        <v>8055</v>
      </c>
      <c r="B2493" s="1">
        <f t="shared" si="190"/>
        <v>6</v>
      </c>
      <c r="C2493" s="1">
        <f t="shared" si="191"/>
        <v>68289</v>
      </c>
      <c r="D2493" s="1">
        <f t="shared" si="192"/>
        <v>3744459</v>
      </c>
      <c r="F2493" s="1">
        <f t="shared" si="193"/>
        <v>3743639.0969705055</v>
      </c>
      <c r="H2493" s="5">
        <f t="shared" si="194"/>
        <v>2.1896434958813897E-4</v>
      </c>
    </row>
    <row r="2494" spans="1:8">
      <c r="A2494" s="3" t="s">
        <v>8056</v>
      </c>
      <c r="B2494" s="1">
        <f t="shared" si="190"/>
        <v>6</v>
      </c>
      <c r="C2494" s="1">
        <f t="shared" si="191"/>
        <v>68269</v>
      </c>
      <c r="D2494" s="1">
        <f t="shared" si="192"/>
        <v>3746710</v>
      </c>
      <c r="F2494" s="1">
        <f t="shared" si="193"/>
        <v>3745901.3341495339</v>
      </c>
      <c r="H2494" s="5">
        <f t="shared" si="194"/>
        <v>2.1583358478935314E-4</v>
      </c>
    </row>
    <row r="2495" spans="1:8">
      <c r="A2495" s="3" t="s">
        <v>8057</v>
      </c>
      <c r="B2495" s="1">
        <f t="shared" si="190"/>
        <v>6</v>
      </c>
      <c r="C2495" s="1">
        <f t="shared" si="191"/>
        <v>68249</v>
      </c>
      <c r="D2495" s="1">
        <f t="shared" si="192"/>
        <v>3748962</v>
      </c>
      <c r="F2495" s="1">
        <f t="shared" si="193"/>
        <v>3748164.1080178772</v>
      </c>
      <c r="H2495" s="5">
        <f t="shared" si="194"/>
        <v>2.1283010660625264E-4</v>
      </c>
    </row>
    <row r="2496" spans="1:8">
      <c r="A2496" s="3" t="s">
        <v>8058</v>
      </c>
      <c r="B2496" s="1">
        <f t="shared" si="190"/>
        <v>6</v>
      </c>
      <c r="C2496" s="1">
        <f t="shared" si="191"/>
        <v>68229</v>
      </c>
      <c r="D2496" s="1">
        <f t="shared" si="192"/>
        <v>3751214</v>
      </c>
      <c r="F2496" s="1">
        <f t="shared" si="193"/>
        <v>3750427.4188601989</v>
      </c>
      <c r="H2496" s="5">
        <f t="shared" si="194"/>
        <v>2.0968708791369142E-4</v>
      </c>
    </row>
    <row r="2497" spans="1:8">
      <c r="A2497" s="3" t="s">
        <v>8059</v>
      </c>
      <c r="B2497" s="1">
        <f t="shared" si="190"/>
        <v>6</v>
      </c>
      <c r="C2497" s="1">
        <f t="shared" si="191"/>
        <v>68209</v>
      </c>
      <c r="D2497" s="1">
        <f t="shared" si="192"/>
        <v>3753465</v>
      </c>
      <c r="F2497" s="1">
        <f t="shared" si="193"/>
        <v>3752691.2669613804</v>
      </c>
      <c r="H2497" s="5">
        <f t="shared" si="194"/>
        <v>2.0613833847381722E-4</v>
      </c>
    </row>
    <row r="2498" spans="1:8">
      <c r="A2498" s="3" t="s">
        <v>8060</v>
      </c>
      <c r="B2498" s="1">
        <f t="shared" si="190"/>
        <v>6</v>
      </c>
      <c r="C2498" s="1">
        <f t="shared" si="191"/>
        <v>68189</v>
      </c>
      <c r="D2498" s="1">
        <f t="shared" si="192"/>
        <v>3755729</v>
      </c>
      <c r="F2498" s="1">
        <f t="shared" si="193"/>
        <v>3754955.6526065469</v>
      </c>
      <c r="H2498" s="5">
        <f t="shared" si="194"/>
        <v>2.0591139388734416E-4</v>
      </c>
    </row>
    <row r="2499" spans="1:8">
      <c r="A2499" s="3" t="s">
        <v>8061</v>
      </c>
      <c r="B2499" s="1">
        <f t="shared" si="190"/>
        <v>6</v>
      </c>
      <c r="C2499" s="1">
        <f t="shared" si="191"/>
        <v>68169</v>
      </c>
      <c r="D2499" s="1">
        <f t="shared" si="192"/>
        <v>3757981</v>
      </c>
      <c r="F2499" s="1">
        <f t="shared" si="193"/>
        <v>3757220.5760810529</v>
      </c>
      <c r="H2499" s="5">
        <f t="shared" si="194"/>
        <v>2.0234905896200962E-4</v>
      </c>
    </row>
    <row r="2500" spans="1:8">
      <c r="A2500" s="3" t="s">
        <v>8062</v>
      </c>
      <c r="B2500" s="1">
        <f t="shared" ref="B2500:B2563" si="195">IF(ISERROR(SEARCH(" ",A2500)), 0, SEARCH(" ",A2500))</f>
        <v>6</v>
      </c>
      <c r="C2500" s="1">
        <f t="shared" ref="C2500:C2563" si="196">IF(0=B2500,-1,LEFT(A2500,B2500-1)+0)</f>
        <v>68149</v>
      </c>
      <c r="D2500" s="1">
        <f t="shared" ref="D2500:D2563" si="197">IF(B2500=0,-1,RIGHT(A2500,LEN(A2500)-B2500)+0)</f>
        <v>3760232</v>
      </c>
      <c r="F2500" s="1">
        <f t="shared" ref="F2500:F2563" si="198">IF(C2500&lt;0,443300000,44330*(1-POWER(C2500/$A$1,1/5.255))*1000)</f>
        <v>3759486.0376704913</v>
      </c>
      <c r="H2500" s="5">
        <f t="shared" ref="H2500:H2563" si="199">IF(D2500&gt;0,ABS((F2500-D2500)/D2500),0)</f>
        <v>1.983819959802312E-4</v>
      </c>
    </row>
    <row r="2501" spans="1:8">
      <c r="A2501" s="3" t="s">
        <v>8063</v>
      </c>
      <c r="B2501" s="1">
        <f t="shared" si="195"/>
        <v>6</v>
      </c>
      <c r="C2501" s="1">
        <f t="shared" si="196"/>
        <v>68129</v>
      </c>
      <c r="D2501" s="1">
        <f t="shared" si="197"/>
        <v>3762484</v>
      </c>
      <c r="F2501" s="1">
        <f t="shared" si="198"/>
        <v>3761752.0376606891</v>
      </c>
      <c r="H2501" s="5">
        <f t="shared" si="199"/>
        <v>1.9454231282070751E-4</v>
      </c>
    </row>
    <row r="2502" spans="1:8">
      <c r="A2502" s="3" t="s">
        <v>8064</v>
      </c>
      <c r="B2502" s="1">
        <f t="shared" si="195"/>
        <v>6</v>
      </c>
      <c r="C2502" s="1">
        <f t="shared" si="196"/>
        <v>68109</v>
      </c>
      <c r="D2502" s="1">
        <f t="shared" si="197"/>
        <v>3764748</v>
      </c>
      <c r="F2502" s="1">
        <f t="shared" si="198"/>
        <v>3764018.5763377151</v>
      </c>
      <c r="H2502" s="5">
        <f t="shared" si="199"/>
        <v>1.9375099270518367E-4</v>
      </c>
    </row>
    <row r="2503" spans="1:8">
      <c r="A2503" s="3" t="s">
        <v>8065</v>
      </c>
      <c r="B2503" s="1">
        <f t="shared" si="195"/>
        <v>6</v>
      </c>
      <c r="C2503" s="1">
        <f t="shared" si="196"/>
        <v>68089</v>
      </c>
      <c r="D2503" s="1">
        <f t="shared" si="197"/>
        <v>3767000</v>
      </c>
      <c r="F2503" s="1">
        <f t="shared" si="198"/>
        <v>3766285.6539878664</v>
      </c>
      <c r="H2503" s="5">
        <f t="shared" si="199"/>
        <v>1.8963260210608953E-4</v>
      </c>
    </row>
    <row r="2504" spans="1:8">
      <c r="A2504" s="3" t="s">
        <v>8066</v>
      </c>
      <c r="B2504" s="1">
        <f t="shared" si="195"/>
        <v>6</v>
      </c>
      <c r="C2504" s="1">
        <f t="shared" si="196"/>
        <v>68069</v>
      </c>
      <c r="D2504" s="1">
        <f t="shared" si="197"/>
        <v>3769251</v>
      </c>
      <c r="F2504" s="1">
        <f t="shared" si="198"/>
        <v>3768553.2708976781</v>
      </c>
      <c r="H2504" s="5">
        <f t="shared" si="199"/>
        <v>1.8511080910289614E-4</v>
      </c>
    </row>
    <row r="2505" spans="1:8">
      <c r="A2505" s="3" t="s">
        <v>8067</v>
      </c>
      <c r="B2505" s="1">
        <f t="shared" si="195"/>
        <v>6</v>
      </c>
      <c r="C2505" s="1">
        <f t="shared" si="196"/>
        <v>68049</v>
      </c>
      <c r="D2505" s="1">
        <f t="shared" si="197"/>
        <v>3771503</v>
      </c>
      <c r="F2505" s="1">
        <f t="shared" si="198"/>
        <v>3770821.4273539279</v>
      </c>
      <c r="H2505" s="5">
        <f t="shared" si="199"/>
        <v>1.8071645338002765E-4</v>
      </c>
    </row>
    <row r="2506" spans="1:8">
      <c r="A2506" s="3" t="s">
        <v>8068</v>
      </c>
      <c r="B2506" s="1">
        <f t="shared" si="195"/>
        <v>6</v>
      </c>
      <c r="C2506" s="1">
        <f t="shared" si="196"/>
        <v>68029</v>
      </c>
      <c r="D2506" s="1">
        <f t="shared" si="197"/>
        <v>3773754</v>
      </c>
      <c r="F2506" s="1">
        <f t="shared" si="198"/>
        <v>3773090.1236436162</v>
      </c>
      <c r="H2506" s="5">
        <f t="shared" si="199"/>
        <v>1.7591935149556266E-4</v>
      </c>
    </row>
    <row r="2507" spans="1:8">
      <c r="A2507" s="3" t="s">
        <v>8069</v>
      </c>
      <c r="B2507" s="1">
        <f t="shared" si="195"/>
        <v>6</v>
      </c>
      <c r="C2507" s="1">
        <f t="shared" si="196"/>
        <v>68009</v>
      </c>
      <c r="D2507" s="1">
        <f t="shared" si="197"/>
        <v>3776018</v>
      </c>
      <c r="F2507" s="1">
        <f t="shared" si="198"/>
        <v>3775359.3600539975</v>
      </c>
      <c r="H2507" s="5">
        <f t="shared" si="199"/>
        <v>1.7442712031629965E-4</v>
      </c>
    </row>
    <row r="2508" spans="1:8">
      <c r="A2508" s="3" t="s">
        <v>8070</v>
      </c>
      <c r="B2508" s="1">
        <f t="shared" si="195"/>
        <v>6</v>
      </c>
      <c r="C2508" s="1">
        <f t="shared" si="196"/>
        <v>67989</v>
      </c>
      <c r="D2508" s="1">
        <f t="shared" si="197"/>
        <v>3778270</v>
      </c>
      <c r="F2508" s="1">
        <f t="shared" si="198"/>
        <v>3777629.1368725533</v>
      </c>
      <c r="H2508" s="5">
        <f t="shared" si="199"/>
        <v>1.6961813937244649E-4</v>
      </c>
    </row>
    <row r="2509" spans="1:8">
      <c r="A2509" s="3" t="s">
        <v>8071</v>
      </c>
      <c r="B2509" s="1">
        <f t="shared" si="195"/>
        <v>6</v>
      </c>
      <c r="C2509" s="1">
        <f t="shared" si="196"/>
        <v>67969</v>
      </c>
      <c r="D2509" s="1">
        <f t="shared" si="197"/>
        <v>3780522</v>
      </c>
      <c r="F2509" s="1">
        <f t="shared" si="198"/>
        <v>3779899.4543870115</v>
      </c>
      <c r="H2509" s="5">
        <f t="shared" si="199"/>
        <v>1.6467186621014977E-4</v>
      </c>
    </row>
    <row r="2510" spans="1:8">
      <c r="A2510" s="3" t="s">
        <v>8072</v>
      </c>
      <c r="B2510" s="1">
        <f t="shared" si="195"/>
        <v>6</v>
      </c>
      <c r="C2510" s="1">
        <f t="shared" si="196"/>
        <v>67949</v>
      </c>
      <c r="D2510" s="1">
        <f t="shared" si="197"/>
        <v>3782773</v>
      </c>
      <c r="F2510" s="1">
        <f t="shared" si="198"/>
        <v>3782170.3128853217</v>
      </c>
      <c r="H2510" s="5">
        <f t="shared" si="199"/>
        <v>1.593241557657103E-4</v>
      </c>
    </row>
    <row r="2511" spans="1:8">
      <c r="A2511" s="3" t="s">
        <v>8073</v>
      </c>
      <c r="B2511" s="1">
        <f t="shared" si="195"/>
        <v>6</v>
      </c>
      <c r="C2511" s="1">
        <f t="shared" si="196"/>
        <v>67929</v>
      </c>
      <c r="D2511" s="1">
        <f t="shared" si="197"/>
        <v>3785025</v>
      </c>
      <c r="F2511" s="1">
        <f t="shared" si="198"/>
        <v>3784441.7126556882</v>
      </c>
      <c r="H2511" s="5">
        <f t="shared" si="199"/>
        <v>1.5410396082240663E-4</v>
      </c>
    </row>
    <row r="2512" spans="1:8">
      <c r="A2512" s="3" t="s">
        <v>8074</v>
      </c>
      <c r="B2512" s="1">
        <f t="shared" si="195"/>
        <v>6</v>
      </c>
      <c r="C2512" s="1">
        <f t="shared" si="196"/>
        <v>67909</v>
      </c>
      <c r="D2512" s="1">
        <f t="shared" si="197"/>
        <v>3787289</v>
      </c>
      <c r="F2512" s="1">
        <f t="shared" si="198"/>
        <v>3786713.653986543</v>
      </c>
      <c r="H2512" s="5">
        <f t="shared" si="199"/>
        <v>1.5191500132602731E-4</v>
      </c>
    </row>
    <row r="2513" spans="1:8">
      <c r="A2513" s="3" t="s">
        <v>8075</v>
      </c>
      <c r="B2513" s="1">
        <f t="shared" si="195"/>
        <v>6</v>
      </c>
      <c r="C2513" s="1">
        <f t="shared" si="196"/>
        <v>67889</v>
      </c>
      <c r="D2513" s="1">
        <f t="shared" si="197"/>
        <v>3789540</v>
      </c>
      <c r="F2513" s="1">
        <f t="shared" si="198"/>
        <v>3788986.137166563</v>
      </c>
      <c r="H2513" s="5">
        <f t="shared" si="199"/>
        <v>1.4615568998797854E-4</v>
      </c>
    </row>
    <row r="2514" spans="1:8">
      <c r="A2514" s="3" t="s">
        <v>8076</v>
      </c>
      <c r="B2514" s="1">
        <f t="shared" si="195"/>
        <v>6</v>
      </c>
      <c r="C2514" s="1">
        <f t="shared" si="196"/>
        <v>67869</v>
      </c>
      <c r="D2514" s="1">
        <f t="shared" si="197"/>
        <v>3791792</v>
      </c>
      <c r="F2514" s="1">
        <f t="shared" si="198"/>
        <v>3791259.1624846677</v>
      </c>
      <c r="H2514" s="5">
        <f t="shared" si="199"/>
        <v>1.4052393046144683E-4</v>
      </c>
    </row>
    <row r="2515" spans="1:8">
      <c r="A2515" s="3" t="s">
        <v>8077</v>
      </c>
      <c r="B2515" s="1">
        <f t="shared" si="195"/>
        <v>6</v>
      </c>
      <c r="C2515" s="1">
        <f t="shared" si="196"/>
        <v>67849</v>
      </c>
      <c r="D2515" s="1">
        <f t="shared" si="197"/>
        <v>3794044</v>
      </c>
      <c r="F2515" s="1">
        <f t="shared" si="198"/>
        <v>3793532.7302300017</v>
      </c>
      <c r="H2515" s="5">
        <f t="shared" si="199"/>
        <v>1.3475588843942434E-4</v>
      </c>
    </row>
    <row r="2516" spans="1:8">
      <c r="A2516" s="3" t="s">
        <v>8078</v>
      </c>
      <c r="B2516" s="1">
        <f t="shared" si="195"/>
        <v>6</v>
      </c>
      <c r="C2516" s="1">
        <f t="shared" si="196"/>
        <v>67829</v>
      </c>
      <c r="D2516" s="1">
        <f t="shared" si="197"/>
        <v>3796295</v>
      </c>
      <c r="F2516" s="1">
        <f t="shared" si="198"/>
        <v>3795806.8406919609</v>
      </c>
      <c r="H2516" s="5">
        <f t="shared" si="199"/>
        <v>1.2858834944047225E-4</v>
      </c>
    </row>
    <row r="2517" spans="1:8">
      <c r="A2517" s="3" t="s">
        <v>8079</v>
      </c>
      <c r="B2517" s="1">
        <f t="shared" si="195"/>
        <v>6</v>
      </c>
      <c r="C2517" s="1">
        <f t="shared" si="196"/>
        <v>67809</v>
      </c>
      <c r="D2517" s="1">
        <f t="shared" si="197"/>
        <v>3798559</v>
      </c>
      <c r="F2517" s="1">
        <f t="shared" si="198"/>
        <v>3798081.4941601781</v>
      </c>
      <c r="H2517" s="5">
        <f t="shared" si="199"/>
        <v>1.2570710098800165E-4</v>
      </c>
    </row>
    <row r="2518" spans="1:8">
      <c r="A2518" s="3" t="s">
        <v>8080</v>
      </c>
      <c r="B2518" s="1">
        <f t="shared" si="195"/>
        <v>6</v>
      </c>
      <c r="C2518" s="1">
        <f t="shared" si="196"/>
        <v>67789</v>
      </c>
      <c r="D2518" s="1">
        <f t="shared" si="197"/>
        <v>3800811</v>
      </c>
      <c r="F2518" s="1">
        <f t="shared" si="198"/>
        <v>3800356.6909245313</v>
      </c>
      <c r="H2518" s="5">
        <f t="shared" si="199"/>
        <v>1.1952950974638978E-4</v>
      </c>
    </row>
    <row r="2519" spans="1:8">
      <c r="A2519" s="3" t="s">
        <v>8081</v>
      </c>
      <c r="B2519" s="1">
        <f t="shared" si="195"/>
        <v>6</v>
      </c>
      <c r="C2519" s="1">
        <f t="shared" si="196"/>
        <v>67769</v>
      </c>
      <c r="D2519" s="1">
        <f t="shared" si="197"/>
        <v>3803063</v>
      </c>
      <c r="F2519" s="1">
        <f t="shared" si="198"/>
        <v>3802632.4312751214</v>
      </c>
      <c r="H2519" s="5">
        <f t="shared" si="199"/>
        <v>1.1321630088131541E-4</v>
      </c>
    </row>
    <row r="2520" spans="1:8">
      <c r="A2520" s="3" t="s">
        <v>8082</v>
      </c>
      <c r="B2520" s="1">
        <f t="shared" si="195"/>
        <v>6</v>
      </c>
      <c r="C2520" s="1">
        <f t="shared" si="196"/>
        <v>67749</v>
      </c>
      <c r="D2520" s="1">
        <f t="shared" si="197"/>
        <v>3805314</v>
      </c>
      <c r="F2520" s="1">
        <f t="shared" si="198"/>
        <v>3804908.7155023175</v>
      </c>
      <c r="H2520" s="5">
        <f t="shared" si="199"/>
        <v>1.065048765180668E-4</v>
      </c>
    </row>
    <row r="2521" spans="1:8">
      <c r="A2521" s="3" t="s">
        <v>8083</v>
      </c>
      <c r="B2521" s="1">
        <f t="shared" si="195"/>
        <v>6</v>
      </c>
      <c r="C2521" s="1">
        <f t="shared" si="196"/>
        <v>67729</v>
      </c>
      <c r="D2521" s="1">
        <f t="shared" si="197"/>
        <v>3807578</v>
      </c>
      <c r="F2521" s="1">
        <f t="shared" si="198"/>
        <v>3807185.5438966979</v>
      </c>
      <c r="H2521" s="5">
        <f t="shared" si="199"/>
        <v>1.0307237390857724E-4</v>
      </c>
    </row>
    <row r="2522" spans="1:8">
      <c r="A2522" s="3" t="s">
        <v>8084</v>
      </c>
      <c r="B2522" s="1">
        <f t="shared" si="195"/>
        <v>6</v>
      </c>
      <c r="C2522" s="1">
        <f t="shared" si="196"/>
        <v>67709</v>
      </c>
      <c r="D2522" s="1">
        <f t="shared" si="197"/>
        <v>3809830</v>
      </c>
      <c r="F2522" s="1">
        <f t="shared" si="198"/>
        <v>3809462.9167491104</v>
      </c>
      <c r="H2522" s="5">
        <f t="shared" si="199"/>
        <v>9.635160909792684E-5</v>
      </c>
    </row>
    <row r="2523" spans="1:8">
      <c r="A2523" s="3" t="s">
        <v>8085</v>
      </c>
      <c r="B2523" s="1">
        <f t="shared" si="195"/>
        <v>6</v>
      </c>
      <c r="C2523" s="1">
        <f t="shared" si="196"/>
        <v>67689</v>
      </c>
      <c r="D2523" s="1">
        <f t="shared" si="197"/>
        <v>3812081</v>
      </c>
      <c r="F2523" s="1">
        <f t="shared" si="198"/>
        <v>3811740.8343506241</v>
      </c>
      <c r="H2523" s="5">
        <f t="shared" si="199"/>
        <v>8.9233583802620739E-5</v>
      </c>
    </row>
    <row r="2524" spans="1:8">
      <c r="A2524" s="3" t="s">
        <v>8086</v>
      </c>
      <c r="B2524" s="1">
        <f t="shared" si="195"/>
        <v>6</v>
      </c>
      <c r="C2524" s="1">
        <f t="shared" si="196"/>
        <v>67669</v>
      </c>
      <c r="D2524" s="1">
        <f t="shared" si="197"/>
        <v>3814333</v>
      </c>
      <c r="F2524" s="1">
        <f t="shared" si="198"/>
        <v>3814019.2969925599</v>
      </c>
      <c r="H2524" s="5">
        <f t="shared" si="199"/>
        <v>8.2243214590882002E-5</v>
      </c>
    </row>
    <row r="2525" spans="1:8">
      <c r="A2525" s="3" t="s">
        <v>8087</v>
      </c>
      <c r="B2525" s="1">
        <f t="shared" si="195"/>
        <v>6</v>
      </c>
      <c r="C2525" s="1">
        <f t="shared" si="196"/>
        <v>67649</v>
      </c>
      <c r="D2525" s="1">
        <f t="shared" si="197"/>
        <v>3816585</v>
      </c>
      <c r="F2525" s="1">
        <f t="shared" si="198"/>
        <v>3816298.3049664842</v>
      </c>
      <c r="H2525" s="5">
        <f t="shared" si="199"/>
        <v>7.5118210000773859E-5</v>
      </c>
    </row>
    <row r="2526" spans="1:8">
      <c r="A2526" s="3" t="s">
        <v>8088</v>
      </c>
      <c r="B2526" s="1">
        <f t="shared" si="195"/>
        <v>6</v>
      </c>
      <c r="C2526" s="1">
        <f t="shared" si="196"/>
        <v>67629</v>
      </c>
      <c r="D2526" s="1">
        <f t="shared" si="197"/>
        <v>3818848</v>
      </c>
      <c r="F2526" s="1">
        <f t="shared" si="198"/>
        <v>3818577.8585641892</v>
      </c>
      <c r="H2526" s="5">
        <f t="shared" si="199"/>
        <v>7.0738986157823099E-5</v>
      </c>
    </row>
    <row r="2527" spans="1:8">
      <c r="A2527" s="3" t="s">
        <v>8089</v>
      </c>
      <c r="B2527" s="1">
        <f t="shared" si="195"/>
        <v>6</v>
      </c>
      <c r="C2527" s="1">
        <f t="shared" si="196"/>
        <v>67609</v>
      </c>
      <c r="D2527" s="1">
        <f t="shared" si="197"/>
        <v>3821100</v>
      </c>
      <c r="F2527" s="1">
        <f t="shared" si="198"/>
        <v>3820857.9580777301</v>
      </c>
      <c r="H2527" s="5">
        <f t="shared" si="199"/>
        <v>6.334351947602908E-5</v>
      </c>
    </row>
    <row r="2528" spans="1:8">
      <c r="A2528" s="3" t="s">
        <v>8090</v>
      </c>
      <c r="B2528" s="1">
        <f t="shared" si="195"/>
        <v>6</v>
      </c>
      <c r="C2528" s="1">
        <f t="shared" si="196"/>
        <v>67589</v>
      </c>
      <c r="D2528" s="1">
        <f t="shared" si="197"/>
        <v>3823352</v>
      </c>
      <c r="F2528" s="1">
        <f t="shared" si="198"/>
        <v>3823138.6037993855</v>
      </c>
      <c r="H2528" s="5">
        <f t="shared" si="199"/>
        <v>5.5813903772008358E-5</v>
      </c>
    </row>
    <row r="2529" spans="1:8">
      <c r="A2529" s="3" t="s">
        <v>8091</v>
      </c>
      <c r="B2529" s="1">
        <f t="shared" si="195"/>
        <v>6</v>
      </c>
      <c r="C2529" s="1">
        <f t="shared" si="196"/>
        <v>67569</v>
      </c>
      <c r="D2529" s="1">
        <f t="shared" si="197"/>
        <v>3825603</v>
      </c>
      <c r="F2529" s="1">
        <f t="shared" si="198"/>
        <v>3825419.7960216929</v>
      </c>
      <c r="H2529" s="5">
        <f t="shared" si="199"/>
        <v>4.7888915370225168E-5</v>
      </c>
    </row>
    <row r="2530" spans="1:8">
      <c r="A2530" s="3" t="s">
        <v>8092</v>
      </c>
      <c r="B2530" s="1">
        <f t="shared" si="195"/>
        <v>6</v>
      </c>
      <c r="C2530" s="1">
        <f t="shared" si="196"/>
        <v>67549</v>
      </c>
      <c r="D2530" s="1">
        <f t="shared" si="197"/>
        <v>3827855</v>
      </c>
      <c r="F2530" s="1">
        <f t="shared" si="198"/>
        <v>3827701.5350374239</v>
      </c>
      <c r="H2530" s="5">
        <f t="shared" si="199"/>
        <v>4.0091634237987155E-5</v>
      </c>
    </row>
    <row r="2531" spans="1:8">
      <c r="A2531" s="3" t="s">
        <v>8093</v>
      </c>
      <c r="B2531" s="1">
        <f t="shared" si="195"/>
        <v>6</v>
      </c>
      <c r="C2531" s="1">
        <f t="shared" si="196"/>
        <v>67529</v>
      </c>
      <c r="D2531" s="1">
        <f t="shared" si="197"/>
        <v>3830119</v>
      </c>
      <c r="F2531" s="1">
        <f t="shared" si="198"/>
        <v>3829983.8211396025</v>
      </c>
      <c r="H2531" s="5">
        <f t="shared" si="199"/>
        <v>3.5293645027098048E-5</v>
      </c>
    </row>
    <row r="2532" spans="1:8">
      <c r="A2532" s="3" t="s">
        <v>8094</v>
      </c>
      <c r="B2532" s="1">
        <f t="shared" si="195"/>
        <v>6</v>
      </c>
      <c r="C2532" s="1">
        <f t="shared" si="196"/>
        <v>67509</v>
      </c>
      <c r="D2532" s="1">
        <f t="shared" si="197"/>
        <v>3832371</v>
      </c>
      <c r="F2532" s="1">
        <f t="shared" si="198"/>
        <v>3832266.6546214819</v>
      </c>
      <c r="H2532" s="5">
        <f t="shared" si="199"/>
        <v>2.7227368779824436E-5</v>
      </c>
    </row>
    <row r="2533" spans="1:8">
      <c r="A2533" s="3" t="s">
        <v>8095</v>
      </c>
      <c r="B2533" s="1">
        <f t="shared" si="195"/>
        <v>6</v>
      </c>
      <c r="C2533" s="1">
        <f t="shared" si="196"/>
        <v>67489</v>
      </c>
      <c r="D2533" s="1">
        <f t="shared" si="197"/>
        <v>3834622</v>
      </c>
      <c r="F2533" s="1">
        <f t="shared" si="198"/>
        <v>3834550.0357765737</v>
      </c>
      <c r="H2533" s="5">
        <f t="shared" si="199"/>
        <v>1.8766966711790898E-5</v>
      </c>
    </row>
    <row r="2534" spans="1:8">
      <c r="A2534" s="3" t="s">
        <v>8096</v>
      </c>
      <c r="B2534" s="1">
        <f t="shared" si="195"/>
        <v>6</v>
      </c>
      <c r="C2534" s="1">
        <f t="shared" si="196"/>
        <v>67469</v>
      </c>
      <c r="D2534" s="1">
        <f t="shared" si="197"/>
        <v>3836874</v>
      </c>
      <c r="F2534" s="1">
        <f t="shared" si="198"/>
        <v>3836833.9648986249</v>
      </c>
      <c r="H2534" s="5">
        <f t="shared" si="199"/>
        <v>1.0434301823587879E-5</v>
      </c>
    </row>
    <row r="2535" spans="1:8">
      <c r="A2535" s="3" t="s">
        <v>8097</v>
      </c>
      <c r="B2535" s="1">
        <f t="shared" si="195"/>
        <v>6</v>
      </c>
      <c r="C2535" s="1">
        <f t="shared" si="196"/>
        <v>67449</v>
      </c>
      <c r="D2535" s="1">
        <f t="shared" si="197"/>
        <v>3839138</v>
      </c>
      <c r="F2535" s="1">
        <f t="shared" si="198"/>
        <v>3839118.442281628</v>
      </c>
      <c r="H2535" s="5">
        <f t="shared" si="199"/>
        <v>5.0942993901163342E-6</v>
      </c>
    </row>
    <row r="2536" spans="1:8">
      <c r="A2536" s="3" t="s">
        <v>8098</v>
      </c>
      <c r="B2536" s="1">
        <f t="shared" si="195"/>
        <v>6</v>
      </c>
      <c r="C2536" s="1">
        <f t="shared" si="196"/>
        <v>67429</v>
      </c>
      <c r="D2536" s="1">
        <f t="shared" si="197"/>
        <v>3841436</v>
      </c>
      <c r="F2536" s="1">
        <f t="shared" si="198"/>
        <v>3841403.4682198316</v>
      </c>
      <c r="H2536" s="5">
        <f t="shared" si="199"/>
        <v>8.4686508296413422E-6</v>
      </c>
    </row>
    <row r="2537" spans="1:8">
      <c r="A2537" s="3" t="s">
        <v>8099</v>
      </c>
      <c r="B2537" s="1">
        <f t="shared" si="195"/>
        <v>6</v>
      </c>
      <c r="C2537" s="1">
        <f t="shared" si="196"/>
        <v>67409</v>
      </c>
      <c r="D2537" s="1">
        <f t="shared" si="197"/>
        <v>3843750</v>
      </c>
      <c r="F2537" s="1">
        <f t="shared" si="198"/>
        <v>3843689.0430077165</v>
      </c>
      <c r="H2537" s="5">
        <f t="shared" si="199"/>
        <v>1.5858729699762856E-5</v>
      </c>
    </row>
    <row r="2538" spans="1:8">
      <c r="A2538" s="3" t="s">
        <v>8100</v>
      </c>
      <c r="B2538" s="1">
        <f t="shared" si="195"/>
        <v>6</v>
      </c>
      <c r="C2538" s="1">
        <f t="shared" si="196"/>
        <v>67389</v>
      </c>
      <c r="D2538" s="1">
        <f t="shared" si="197"/>
        <v>3846064</v>
      </c>
      <c r="F2538" s="1">
        <f t="shared" si="198"/>
        <v>3845975.1669400134</v>
      </c>
      <c r="H2538" s="5">
        <f t="shared" si="199"/>
        <v>2.309713514558978E-5</v>
      </c>
    </row>
    <row r="2539" spans="1:8">
      <c r="A2539" s="3" t="s">
        <v>8101</v>
      </c>
      <c r="B2539" s="1">
        <f t="shared" si="195"/>
        <v>6</v>
      </c>
      <c r="C2539" s="1">
        <f t="shared" si="196"/>
        <v>67369</v>
      </c>
      <c r="D2539" s="1">
        <f t="shared" si="197"/>
        <v>3848378</v>
      </c>
      <c r="F2539" s="1">
        <f t="shared" si="198"/>
        <v>3848261.8403116995</v>
      </c>
      <c r="H2539" s="5">
        <f t="shared" si="199"/>
        <v>3.0184064117519932E-5</v>
      </c>
    </row>
    <row r="2540" spans="1:8">
      <c r="A2540" s="3" t="s">
        <v>8102</v>
      </c>
      <c r="B2540" s="1">
        <f t="shared" si="195"/>
        <v>6</v>
      </c>
      <c r="C2540" s="1">
        <f t="shared" si="196"/>
        <v>67349</v>
      </c>
      <c r="D2540" s="1">
        <f t="shared" si="197"/>
        <v>3850705</v>
      </c>
      <c r="F2540" s="1">
        <f t="shared" si="198"/>
        <v>3850549.063417993</v>
      </c>
      <c r="H2540" s="5">
        <f t="shared" si="199"/>
        <v>4.0495592886751837E-5</v>
      </c>
    </row>
    <row r="2541" spans="1:8">
      <c r="A2541" s="3" t="s">
        <v>8103</v>
      </c>
      <c r="B2541" s="1">
        <f t="shared" si="195"/>
        <v>6</v>
      </c>
      <c r="C2541" s="1">
        <f t="shared" si="196"/>
        <v>67329</v>
      </c>
      <c r="D2541" s="1">
        <f t="shared" si="197"/>
        <v>3853019</v>
      </c>
      <c r="F2541" s="1">
        <f t="shared" si="198"/>
        <v>3852836.836554369</v>
      </c>
      <c r="H2541" s="5">
        <f t="shared" si="199"/>
        <v>4.7278107279263899E-5</v>
      </c>
    </row>
    <row r="2542" spans="1:8">
      <c r="A2542" s="3" t="s">
        <v>8104</v>
      </c>
      <c r="B2542" s="1">
        <f t="shared" si="195"/>
        <v>6</v>
      </c>
      <c r="C2542" s="1">
        <f t="shared" si="196"/>
        <v>67309</v>
      </c>
      <c r="D2542" s="1">
        <f t="shared" si="197"/>
        <v>3855333</v>
      </c>
      <c r="F2542" s="1">
        <f t="shared" si="198"/>
        <v>3855125.1600165418</v>
      </c>
      <c r="H2542" s="5">
        <f t="shared" si="199"/>
        <v>5.3909735801852934E-5</v>
      </c>
    </row>
    <row r="2543" spans="1:8">
      <c r="A2543" s="3" t="s">
        <v>8105</v>
      </c>
      <c r="B2543" s="1">
        <f t="shared" si="195"/>
        <v>6</v>
      </c>
      <c r="C2543" s="1">
        <f t="shared" si="196"/>
        <v>67289</v>
      </c>
      <c r="D2543" s="1">
        <f t="shared" si="197"/>
        <v>3857647</v>
      </c>
      <c r="F2543" s="1">
        <f t="shared" si="198"/>
        <v>3857414.0341004734</v>
      </c>
      <c r="H2543" s="5">
        <f t="shared" si="199"/>
        <v>6.0390673259271063E-5</v>
      </c>
    </row>
    <row r="2544" spans="1:8">
      <c r="A2544" s="3" t="s">
        <v>8106</v>
      </c>
      <c r="B2544" s="1">
        <f t="shared" si="195"/>
        <v>6</v>
      </c>
      <c r="C2544" s="1">
        <f t="shared" si="196"/>
        <v>67269</v>
      </c>
      <c r="D2544" s="1">
        <f t="shared" si="197"/>
        <v>3859961</v>
      </c>
      <c r="F2544" s="1">
        <f t="shared" si="198"/>
        <v>3859703.4591023722</v>
      </c>
      <c r="H2544" s="5">
        <f t="shared" si="199"/>
        <v>6.6721113925199448E-5</v>
      </c>
    </row>
    <row r="2545" spans="1:8">
      <c r="A2545" s="3" t="s">
        <v>8107</v>
      </c>
      <c r="B2545" s="1">
        <f t="shared" si="195"/>
        <v>6</v>
      </c>
      <c r="C2545" s="1">
        <f t="shared" si="196"/>
        <v>67249</v>
      </c>
      <c r="D2545" s="1">
        <f t="shared" si="197"/>
        <v>3862288</v>
      </c>
      <c r="F2545" s="1">
        <f t="shared" si="198"/>
        <v>3861993.4353186958</v>
      </c>
      <c r="H2545" s="5">
        <f t="shared" si="199"/>
        <v>7.6266886701393846E-5</v>
      </c>
    </row>
    <row r="2546" spans="1:8">
      <c r="A2546" s="3" t="s">
        <v>8108</v>
      </c>
      <c r="B2546" s="1">
        <f t="shared" si="195"/>
        <v>6</v>
      </c>
      <c r="C2546" s="1">
        <f t="shared" si="196"/>
        <v>67229</v>
      </c>
      <c r="D2546" s="1">
        <f t="shared" si="197"/>
        <v>3864602</v>
      </c>
      <c r="F2546" s="1">
        <f t="shared" si="198"/>
        <v>3864283.9630461494</v>
      </c>
      <c r="H2546" s="5">
        <f t="shared" si="199"/>
        <v>8.2294878968299792E-5</v>
      </c>
    </row>
    <row r="2547" spans="1:8">
      <c r="A2547" s="3" t="s">
        <v>8109</v>
      </c>
      <c r="B2547" s="1">
        <f t="shared" si="195"/>
        <v>6</v>
      </c>
      <c r="C2547" s="1">
        <f t="shared" si="196"/>
        <v>67209</v>
      </c>
      <c r="D2547" s="1">
        <f t="shared" si="197"/>
        <v>3866916</v>
      </c>
      <c r="F2547" s="1">
        <f t="shared" si="198"/>
        <v>3866575.0425816886</v>
      </c>
      <c r="H2547" s="5">
        <f t="shared" si="199"/>
        <v>8.8172957031232971E-5</v>
      </c>
    </row>
    <row r="2548" spans="1:8">
      <c r="A2548" s="3" t="s">
        <v>8110</v>
      </c>
      <c r="B2548" s="1">
        <f t="shared" si="195"/>
        <v>6</v>
      </c>
      <c r="C2548" s="1">
        <f t="shared" si="196"/>
        <v>67189</v>
      </c>
      <c r="D2548" s="1">
        <f t="shared" si="197"/>
        <v>3869230</v>
      </c>
      <c r="F2548" s="1">
        <f t="shared" si="198"/>
        <v>3868866.6742225103</v>
      </c>
      <c r="H2548" s="5">
        <f t="shared" si="199"/>
        <v>9.3901313049286805E-5</v>
      </c>
    </row>
    <row r="2549" spans="1:8">
      <c r="A2549" s="3" t="s">
        <v>8111</v>
      </c>
      <c r="B2549" s="1">
        <f t="shared" si="195"/>
        <v>6</v>
      </c>
      <c r="C2549" s="1">
        <f t="shared" si="196"/>
        <v>67169</v>
      </c>
      <c r="D2549" s="1">
        <f t="shared" si="197"/>
        <v>3871557</v>
      </c>
      <c r="F2549" s="1">
        <f t="shared" si="198"/>
        <v>3871158.8582660672</v>
      </c>
      <c r="H2549" s="5">
        <f t="shared" si="199"/>
        <v>1.0283762680822587E-4</v>
      </c>
    </row>
    <row r="2550" spans="1:8">
      <c r="A2550" s="3" t="s">
        <v>8112</v>
      </c>
      <c r="B2550" s="1">
        <f t="shared" si="195"/>
        <v>6</v>
      </c>
      <c r="C2550" s="1">
        <f t="shared" si="196"/>
        <v>67149</v>
      </c>
      <c r="D2550" s="1">
        <f t="shared" si="197"/>
        <v>3873871</v>
      </c>
      <c r="F2550" s="1">
        <f t="shared" si="198"/>
        <v>3873451.595010058</v>
      </c>
      <c r="H2550" s="5">
        <f t="shared" si="199"/>
        <v>1.0826508934912313E-4</v>
      </c>
    </row>
    <row r="2551" spans="1:8">
      <c r="A2551" s="3" t="s">
        <v>8113</v>
      </c>
      <c r="B2551" s="1">
        <f t="shared" si="195"/>
        <v>6</v>
      </c>
      <c r="C2551" s="1">
        <f t="shared" si="196"/>
        <v>67129</v>
      </c>
      <c r="D2551" s="1">
        <f t="shared" si="197"/>
        <v>3876185</v>
      </c>
      <c r="F2551" s="1">
        <f t="shared" si="198"/>
        <v>3875744.8847524282</v>
      </c>
      <c r="H2551" s="5">
        <f t="shared" si="199"/>
        <v>1.1354340609951302E-4</v>
      </c>
    </row>
    <row r="2552" spans="1:8">
      <c r="A2552" s="3" t="s">
        <v>8114</v>
      </c>
      <c r="B2552" s="1">
        <f t="shared" si="195"/>
        <v>6</v>
      </c>
      <c r="C2552" s="1">
        <f t="shared" si="196"/>
        <v>67109</v>
      </c>
      <c r="D2552" s="1">
        <f t="shared" si="197"/>
        <v>3878500</v>
      </c>
      <c r="F2552" s="1">
        <f t="shared" si="198"/>
        <v>3878038.7277913783</v>
      </c>
      <c r="H2552" s="5">
        <f t="shared" si="199"/>
        <v>1.1893056816339447E-4</v>
      </c>
    </row>
    <row r="2553" spans="1:8">
      <c r="A2553" s="3" t="s">
        <v>8115</v>
      </c>
      <c r="B2553" s="1">
        <f t="shared" si="195"/>
        <v>6</v>
      </c>
      <c r="C2553" s="1">
        <f t="shared" si="196"/>
        <v>67089</v>
      </c>
      <c r="D2553" s="1">
        <f t="shared" si="197"/>
        <v>3880814</v>
      </c>
      <c r="F2553" s="1">
        <f t="shared" si="198"/>
        <v>3880333.1244253549</v>
      </c>
      <c r="H2553" s="5">
        <f t="shared" si="199"/>
        <v>1.2391100801149467E-4</v>
      </c>
    </row>
    <row r="2554" spans="1:8">
      <c r="A2554" s="3" t="s">
        <v>8116</v>
      </c>
      <c r="B2554" s="1">
        <f t="shared" si="195"/>
        <v>6</v>
      </c>
      <c r="C2554" s="1">
        <f t="shared" si="196"/>
        <v>67069</v>
      </c>
      <c r="D2554" s="1">
        <f t="shared" si="197"/>
        <v>3883140</v>
      </c>
      <c r="F2554" s="1">
        <f t="shared" si="198"/>
        <v>3882628.0749530569</v>
      </c>
      <c r="H2554" s="5">
        <f t="shared" si="199"/>
        <v>1.3183275569336365E-4</v>
      </c>
    </row>
    <row r="2555" spans="1:8">
      <c r="A2555" s="3" t="s">
        <v>8117</v>
      </c>
      <c r="B2555" s="1">
        <f t="shared" si="195"/>
        <v>6</v>
      </c>
      <c r="C2555" s="1">
        <f t="shared" si="196"/>
        <v>67049</v>
      </c>
      <c r="D2555" s="1">
        <f t="shared" si="197"/>
        <v>3885455</v>
      </c>
      <c r="F2555" s="1">
        <f t="shared" si="198"/>
        <v>3884923.5796734276</v>
      </c>
      <c r="H2555" s="5">
        <f t="shared" si="199"/>
        <v>1.3677171053901724E-4</v>
      </c>
    </row>
    <row r="2556" spans="1:8">
      <c r="A2556" s="3" t="s">
        <v>8118</v>
      </c>
      <c r="B2556" s="1">
        <f t="shared" si="195"/>
        <v>6</v>
      </c>
      <c r="C2556" s="1">
        <f t="shared" si="196"/>
        <v>67029</v>
      </c>
      <c r="D2556" s="1">
        <f t="shared" si="197"/>
        <v>3887769</v>
      </c>
      <c r="F2556" s="1">
        <f t="shared" si="198"/>
        <v>3887219.6388856671</v>
      </c>
      <c r="H2556" s="5">
        <f t="shared" si="199"/>
        <v>1.4130497833922696E-4</v>
      </c>
    </row>
    <row r="2557" spans="1:8">
      <c r="A2557" s="3" t="s">
        <v>8119</v>
      </c>
      <c r="B2557" s="1">
        <f t="shared" si="195"/>
        <v>6</v>
      </c>
      <c r="C2557" s="1">
        <f t="shared" si="196"/>
        <v>67009</v>
      </c>
      <c r="D2557" s="1">
        <f t="shared" si="197"/>
        <v>3890083</v>
      </c>
      <c r="F2557" s="1">
        <f t="shared" si="198"/>
        <v>3889516.2528892262</v>
      </c>
      <c r="H2557" s="5">
        <f t="shared" si="199"/>
        <v>1.4569023611419327E-4</v>
      </c>
    </row>
    <row r="2558" spans="1:8">
      <c r="A2558" s="3" t="s">
        <v>8120</v>
      </c>
      <c r="B2558" s="1">
        <f t="shared" si="195"/>
        <v>6</v>
      </c>
      <c r="C2558" s="1">
        <f t="shared" si="196"/>
        <v>66989</v>
      </c>
      <c r="D2558" s="1">
        <f t="shared" si="197"/>
        <v>3892397</v>
      </c>
      <c r="F2558" s="1">
        <f t="shared" si="198"/>
        <v>3891813.4219837976</v>
      </c>
      <c r="H2558" s="5">
        <f t="shared" si="199"/>
        <v>1.4992767084201101E-4</v>
      </c>
    </row>
    <row r="2559" spans="1:8">
      <c r="A2559" s="3" t="s">
        <v>8121</v>
      </c>
      <c r="B2559" s="1">
        <f t="shared" si="195"/>
        <v>6</v>
      </c>
      <c r="C2559" s="1">
        <f t="shared" si="196"/>
        <v>66969</v>
      </c>
      <c r="D2559" s="1">
        <f t="shared" si="197"/>
        <v>3894724</v>
      </c>
      <c r="F2559" s="1">
        <f t="shared" si="198"/>
        <v>3894111.146469343</v>
      </c>
      <c r="H2559" s="5">
        <f t="shared" si="199"/>
        <v>1.5735480374399111E-4</v>
      </c>
    </row>
    <row r="2560" spans="1:8">
      <c r="A2560" s="3" t="s">
        <v>8122</v>
      </c>
      <c r="B2560" s="1">
        <f t="shared" si="195"/>
        <v>6</v>
      </c>
      <c r="C2560" s="1">
        <f t="shared" si="196"/>
        <v>66949</v>
      </c>
      <c r="D2560" s="1">
        <f t="shared" si="197"/>
        <v>3897038</v>
      </c>
      <c r="F2560" s="1">
        <f t="shared" si="198"/>
        <v>3896409.4266460584</v>
      </c>
      <c r="H2560" s="5">
        <f t="shared" si="199"/>
        <v>1.6129515646025322E-4</v>
      </c>
    </row>
    <row r="2561" spans="1:8">
      <c r="A2561" s="3" t="s">
        <v>8123</v>
      </c>
      <c r="B2561" s="1">
        <f t="shared" si="195"/>
        <v>6</v>
      </c>
      <c r="C2561" s="1">
        <f t="shared" si="196"/>
        <v>66929</v>
      </c>
      <c r="D2561" s="1">
        <f t="shared" si="197"/>
        <v>3899352</v>
      </c>
      <c r="F2561" s="1">
        <f t="shared" si="198"/>
        <v>3898708.2628144016</v>
      </c>
      <c r="H2561" s="5">
        <f t="shared" si="199"/>
        <v>1.650882468672618E-4</v>
      </c>
    </row>
    <row r="2562" spans="1:8">
      <c r="A2562" s="3" t="s">
        <v>8124</v>
      </c>
      <c r="B2562" s="1">
        <f t="shared" si="195"/>
        <v>6</v>
      </c>
      <c r="C2562" s="1">
        <f t="shared" si="196"/>
        <v>66909</v>
      </c>
      <c r="D2562" s="1">
        <f t="shared" si="197"/>
        <v>3901666</v>
      </c>
      <c r="F2562" s="1">
        <f t="shared" si="198"/>
        <v>3901007.6552750804</v>
      </c>
      <c r="H2562" s="5">
        <f t="shared" si="199"/>
        <v>1.6873425990836913E-4</v>
      </c>
    </row>
    <row r="2563" spans="1:8">
      <c r="A2563" s="3" t="s">
        <v>8125</v>
      </c>
      <c r="B2563" s="1">
        <f t="shared" si="195"/>
        <v>6</v>
      </c>
      <c r="C2563" s="1">
        <f t="shared" si="196"/>
        <v>66889</v>
      </c>
      <c r="D2563" s="1">
        <f t="shared" si="197"/>
        <v>3903980</v>
      </c>
      <c r="F2563" s="1">
        <f t="shared" si="198"/>
        <v>3903307.6043290552</v>
      </c>
      <c r="H2563" s="5">
        <f t="shared" si="199"/>
        <v>1.7223338002367452E-4</v>
      </c>
    </row>
    <row r="2564" spans="1:8">
      <c r="A2564" s="3" t="s">
        <v>8126</v>
      </c>
      <c r="B2564" s="1">
        <f t="shared" ref="B2564:B2627" si="200">IF(ISERROR(SEARCH(" ",A2564)), 0, SEARCH(" ",A2564))</f>
        <v>6</v>
      </c>
      <c r="C2564" s="1">
        <f t="shared" ref="C2564:C2627" si="201">IF(0=B2564,-1,LEFT(A2564,B2564-1)+0)</f>
        <v>66869</v>
      </c>
      <c r="D2564" s="1">
        <f t="shared" ref="D2564:D2627" si="202">IF(B2564=0,-1,RIGHT(A2564,LEN(A2564)-B2564)+0)</f>
        <v>3906307</v>
      </c>
      <c r="F2564" s="1">
        <f t="shared" ref="F2564:F2627" si="203">IF(C2564&lt;0,443300000,44330*(1-POWER(C2564/$A$1,1/5.255))*1000)</f>
        <v>3905608.1102775354</v>
      </c>
      <c r="H2564" s="5">
        <f t="shared" ref="H2564:H2627" si="204">IF(D2564&gt;0,ABS((F2564-D2564)/D2564),0)</f>
        <v>1.78913158250134E-4</v>
      </c>
    </row>
    <row r="2565" spans="1:8">
      <c r="A2565" s="3" t="s">
        <v>8127</v>
      </c>
      <c r="B2565" s="1">
        <f t="shared" si="200"/>
        <v>6</v>
      </c>
      <c r="C2565" s="1">
        <f t="shared" si="201"/>
        <v>66849</v>
      </c>
      <c r="D2565" s="1">
        <f t="shared" si="202"/>
        <v>3908621</v>
      </c>
      <c r="F2565" s="1">
        <f t="shared" si="203"/>
        <v>3907909.1734219883</v>
      </c>
      <c r="H2565" s="5">
        <f t="shared" si="204"/>
        <v>1.8211706328440038E-4</v>
      </c>
    </row>
    <row r="2566" spans="1:8">
      <c r="A2566" s="3" t="s">
        <v>8128</v>
      </c>
      <c r="B2566" s="1">
        <f t="shared" si="200"/>
        <v>6</v>
      </c>
      <c r="C2566" s="1">
        <f t="shared" si="201"/>
        <v>66829</v>
      </c>
      <c r="D2566" s="1">
        <f t="shared" si="202"/>
        <v>3910935</v>
      </c>
      <c r="F2566" s="1">
        <f t="shared" si="203"/>
        <v>3910210.7940641399</v>
      </c>
      <c r="H2566" s="5">
        <f t="shared" si="204"/>
        <v>1.8517462853769054E-4</v>
      </c>
    </row>
    <row r="2567" spans="1:8">
      <c r="A2567" s="3" t="s">
        <v>8129</v>
      </c>
      <c r="B2567" s="1">
        <f t="shared" si="200"/>
        <v>6</v>
      </c>
      <c r="C2567" s="1">
        <f t="shared" si="201"/>
        <v>66809</v>
      </c>
      <c r="D2567" s="1">
        <f t="shared" si="202"/>
        <v>3913250</v>
      </c>
      <c r="F2567" s="1">
        <f t="shared" si="203"/>
        <v>3912512.9725059555</v>
      </c>
      <c r="H2567" s="5">
        <f t="shared" si="204"/>
        <v>1.883415304528228E-4</v>
      </c>
    </row>
    <row r="2568" spans="1:8">
      <c r="A2568" s="3" t="s">
        <v>8130</v>
      </c>
      <c r="B2568" s="1">
        <f t="shared" si="200"/>
        <v>6</v>
      </c>
      <c r="C2568" s="1">
        <f t="shared" si="201"/>
        <v>66789</v>
      </c>
      <c r="D2568" s="1">
        <f t="shared" si="202"/>
        <v>3915576</v>
      </c>
      <c r="F2568" s="1">
        <f t="shared" si="203"/>
        <v>3914815.7090496668</v>
      </c>
      <c r="H2568" s="5">
        <f t="shared" si="204"/>
        <v>1.9417090878410582E-4</v>
      </c>
    </row>
    <row r="2569" spans="1:8">
      <c r="A2569" s="3" t="s">
        <v>8131</v>
      </c>
      <c r="B2569" s="1">
        <f t="shared" si="200"/>
        <v>6</v>
      </c>
      <c r="C2569" s="1">
        <f t="shared" si="201"/>
        <v>66769</v>
      </c>
      <c r="D2569" s="1">
        <f t="shared" si="202"/>
        <v>3917890</v>
      </c>
      <c r="F2569" s="1">
        <f t="shared" si="203"/>
        <v>3917119.003997752</v>
      </c>
      <c r="H2569" s="5">
        <f t="shared" si="204"/>
        <v>1.967885780989315E-4</v>
      </c>
    </row>
    <row r="2570" spans="1:8">
      <c r="A2570" s="3" t="s">
        <v>8132</v>
      </c>
      <c r="B2570" s="1">
        <f t="shared" si="200"/>
        <v>6</v>
      </c>
      <c r="C2570" s="1">
        <f t="shared" si="201"/>
        <v>66749</v>
      </c>
      <c r="D2570" s="1">
        <f t="shared" si="202"/>
        <v>3920205</v>
      </c>
      <c r="F2570" s="1">
        <f t="shared" si="203"/>
        <v>3919422.8576529492</v>
      </c>
      <c r="H2570" s="5">
        <f t="shared" si="204"/>
        <v>1.9951567508608113E-4</v>
      </c>
    </row>
    <row r="2571" spans="1:8">
      <c r="A2571" s="3" t="s">
        <v>8133</v>
      </c>
      <c r="B2571" s="1">
        <f t="shared" si="200"/>
        <v>6</v>
      </c>
      <c r="C2571" s="1">
        <f t="shared" si="201"/>
        <v>66729</v>
      </c>
      <c r="D2571" s="1">
        <f t="shared" si="202"/>
        <v>3922519</v>
      </c>
      <c r="F2571" s="1">
        <f t="shared" si="203"/>
        <v>3921727.2703182478</v>
      </c>
      <c r="H2571" s="5">
        <f t="shared" si="204"/>
        <v>2.0184215341013172E-4</v>
      </c>
    </row>
    <row r="2572" spans="1:8">
      <c r="A2572" s="3" t="s">
        <v>8134</v>
      </c>
      <c r="B2572" s="1">
        <f t="shared" si="200"/>
        <v>6</v>
      </c>
      <c r="C2572" s="1">
        <f t="shared" si="201"/>
        <v>66709</v>
      </c>
      <c r="D2572" s="1">
        <f t="shared" si="202"/>
        <v>3924833</v>
      </c>
      <c r="F2572" s="1">
        <f t="shared" si="203"/>
        <v>3924032.2422969043</v>
      </c>
      <c r="H2572" s="5">
        <f t="shared" si="204"/>
        <v>2.0402338216573152E-4</v>
      </c>
    </row>
    <row r="2573" spans="1:8">
      <c r="A2573" s="3" t="s">
        <v>8135</v>
      </c>
      <c r="B2573" s="1">
        <f t="shared" si="200"/>
        <v>6</v>
      </c>
      <c r="C2573" s="1">
        <f t="shared" si="201"/>
        <v>66689</v>
      </c>
      <c r="D2573" s="1">
        <f t="shared" si="202"/>
        <v>3927160</v>
      </c>
      <c r="F2573" s="1">
        <f t="shared" si="203"/>
        <v>3926337.7738924045</v>
      </c>
      <c r="H2573" s="5">
        <f t="shared" si="204"/>
        <v>2.0936913891857943E-4</v>
      </c>
    </row>
    <row r="2574" spans="1:8">
      <c r="A2574" s="3" t="s">
        <v>8136</v>
      </c>
      <c r="B2574" s="1">
        <f t="shared" si="200"/>
        <v>6</v>
      </c>
      <c r="C2574" s="1">
        <f t="shared" si="201"/>
        <v>66669</v>
      </c>
      <c r="D2574" s="1">
        <f t="shared" si="202"/>
        <v>3929474</v>
      </c>
      <c r="F2574" s="1">
        <f t="shared" si="203"/>
        <v>3928643.8654085156</v>
      </c>
      <c r="H2574" s="5">
        <f t="shared" si="204"/>
        <v>2.1125845125440258E-4</v>
      </c>
    </row>
    <row r="2575" spans="1:8">
      <c r="A2575" s="3" t="s">
        <v>8137</v>
      </c>
      <c r="B2575" s="1">
        <f t="shared" si="200"/>
        <v>6</v>
      </c>
      <c r="C2575" s="1">
        <f t="shared" si="201"/>
        <v>66649</v>
      </c>
      <c r="D2575" s="1">
        <f t="shared" si="202"/>
        <v>3931788</v>
      </c>
      <c r="F2575" s="1">
        <f t="shared" si="203"/>
        <v>3930950.5171492514</v>
      </c>
      <c r="H2575" s="5">
        <f t="shared" si="204"/>
        <v>2.1300305376296483E-4</v>
      </c>
    </row>
    <row r="2576" spans="1:8">
      <c r="A2576" s="3" t="s">
        <v>8138</v>
      </c>
      <c r="B2576" s="1">
        <f t="shared" si="200"/>
        <v>6</v>
      </c>
      <c r="C2576" s="1">
        <f t="shared" si="201"/>
        <v>66629</v>
      </c>
      <c r="D2576" s="1">
        <f t="shared" si="202"/>
        <v>3934102</v>
      </c>
      <c r="F2576" s="1">
        <f t="shared" si="203"/>
        <v>3933257.7294188761</v>
      </c>
      <c r="H2576" s="5">
        <f t="shared" si="204"/>
        <v>2.1460312445480183E-4</v>
      </c>
    </row>
    <row r="2577" spans="1:8">
      <c r="A2577" s="3" t="s">
        <v>8139</v>
      </c>
      <c r="B2577" s="1">
        <f t="shared" si="200"/>
        <v>6</v>
      </c>
      <c r="C2577" s="1">
        <f t="shared" si="201"/>
        <v>66609</v>
      </c>
      <c r="D2577" s="1">
        <f t="shared" si="202"/>
        <v>3936416</v>
      </c>
      <c r="F2577" s="1">
        <f t="shared" si="203"/>
        <v>3935565.5025219237</v>
      </c>
      <c r="H2577" s="5">
        <f t="shared" si="204"/>
        <v>2.1605884085326775E-4</v>
      </c>
    </row>
    <row r="2578" spans="1:8">
      <c r="A2578" s="3" t="s">
        <v>8140</v>
      </c>
      <c r="B2578" s="1">
        <f t="shared" si="200"/>
        <v>6</v>
      </c>
      <c r="C2578" s="1">
        <f t="shared" si="201"/>
        <v>66589</v>
      </c>
      <c r="D2578" s="1">
        <f t="shared" si="202"/>
        <v>3938743</v>
      </c>
      <c r="F2578" s="1">
        <f t="shared" si="203"/>
        <v>3937873.8367631719</v>
      </c>
      <c r="H2578" s="5">
        <f t="shared" si="204"/>
        <v>2.2067020793894277E-4</v>
      </c>
    </row>
    <row r="2579" spans="1:8">
      <c r="A2579" s="3" t="s">
        <v>8141</v>
      </c>
      <c r="B2579" s="1">
        <f t="shared" si="200"/>
        <v>6</v>
      </c>
      <c r="C2579" s="1">
        <f t="shared" si="201"/>
        <v>66569</v>
      </c>
      <c r="D2579" s="1">
        <f t="shared" si="202"/>
        <v>3941057</v>
      </c>
      <c r="F2579" s="1">
        <f t="shared" si="203"/>
        <v>3940182.7324476661</v>
      </c>
      <c r="H2579" s="5">
        <f t="shared" si="204"/>
        <v>2.2183580504770266E-4</v>
      </c>
    </row>
    <row r="2580" spans="1:8">
      <c r="A2580" s="3" t="s">
        <v>8142</v>
      </c>
      <c r="B2580" s="1">
        <f t="shared" si="200"/>
        <v>6</v>
      </c>
      <c r="C2580" s="1">
        <f t="shared" si="201"/>
        <v>66549</v>
      </c>
      <c r="D2580" s="1">
        <f t="shared" si="202"/>
        <v>3943371</v>
      </c>
      <c r="F2580" s="1">
        <f t="shared" si="203"/>
        <v>3942492.1898807008</v>
      </c>
      <c r="H2580" s="5">
        <f t="shared" si="204"/>
        <v>2.2285758030355705E-4</v>
      </c>
    </row>
    <row r="2581" spans="1:8">
      <c r="A2581" s="3" t="s">
        <v>8143</v>
      </c>
      <c r="B2581" s="1">
        <f t="shared" si="200"/>
        <v>6</v>
      </c>
      <c r="C2581" s="1">
        <f t="shared" si="201"/>
        <v>66529</v>
      </c>
      <c r="D2581" s="1">
        <f t="shared" si="202"/>
        <v>3945685</v>
      </c>
      <c r="F2581" s="1">
        <f t="shared" si="203"/>
        <v>3944802.2093678336</v>
      </c>
      <c r="H2581" s="5">
        <f t="shared" si="204"/>
        <v>2.2373570930432461E-4</v>
      </c>
    </row>
    <row r="2582" spans="1:8">
      <c r="A2582" s="3" t="s">
        <v>8144</v>
      </c>
      <c r="B2582" s="1">
        <f t="shared" si="200"/>
        <v>6</v>
      </c>
      <c r="C2582" s="1">
        <f t="shared" si="201"/>
        <v>66509</v>
      </c>
      <c r="D2582" s="1">
        <f t="shared" si="202"/>
        <v>3948012</v>
      </c>
      <c r="F2582" s="1">
        <f t="shared" si="203"/>
        <v>3947112.7912148791</v>
      </c>
      <c r="H2582" s="5">
        <f t="shared" si="204"/>
        <v>2.2776242451159304E-4</v>
      </c>
    </row>
    <row r="2583" spans="1:8">
      <c r="A2583" s="3" t="s">
        <v>8145</v>
      </c>
      <c r="B2583" s="1">
        <f t="shared" si="200"/>
        <v>6</v>
      </c>
      <c r="C2583" s="1">
        <f t="shared" si="201"/>
        <v>66489</v>
      </c>
      <c r="D2583" s="1">
        <f t="shared" si="202"/>
        <v>3950326</v>
      </c>
      <c r="F2583" s="1">
        <f t="shared" si="203"/>
        <v>3949423.9357279083</v>
      </c>
      <c r="H2583" s="5">
        <f t="shared" si="204"/>
        <v>2.2835185554096648E-4</v>
      </c>
    </row>
    <row r="2584" spans="1:8">
      <c r="A2584" s="3" t="s">
        <v>8146</v>
      </c>
      <c r="B2584" s="1">
        <f t="shared" si="200"/>
        <v>6</v>
      </c>
      <c r="C2584" s="1">
        <f t="shared" si="201"/>
        <v>66469</v>
      </c>
      <c r="D2584" s="1">
        <f t="shared" si="202"/>
        <v>3952640</v>
      </c>
      <c r="F2584" s="1">
        <f t="shared" si="203"/>
        <v>3951735.6432132572</v>
      </c>
      <c r="H2584" s="5">
        <f t="shared" si="204"/>
        <v>2.287981669827777E-4</v>
      </c>
    </row>
    <row r="2585" spans="1:8">
      <c r="A2585" s="3" t="s">
        <v>8147</v>
      </c>
      <c r="B2585" s="1">
        <f t="shared" si="200"/>
        <v>6</v>
      </c>
      <c r="C2585" s="1">
        <f t="shared" si="201"/>
        <v>66449</v>
      </c>
      <c r="D2585" s="1">
        <f t="shared" si="202"/>
        <v>3954954</v>
      </c>
      <c r="F2585" s="1">
        <f t="shared" si="203"/>
        <v>3954047.9139775084</v>
      </c>
      <c r="H2585" s="5">
        <f t="shared" si="204"/>
        <v>2.2910153253149514E-4</v>
      </c>
    </row>
    <row r="2586" spans="1:8">
      <c r="A2586" s="3" t="s">
        <v>8148</v>
      </c>
      <c r="B2586" s="1">
        <f t="shared" si="200"/>
        <v>6</v>
      </c>
      <c r="C2586" s="1">
        <f t="shared" si="201"/>
        <v>66429</v>
      </c>
      <c r="D2586" s="1">
        <f t="shared" si="202"/>
        <v>3957269</v>
      </c>
      <c r="F2586" s="1">
        <f t="shared" si="203"/>
        <v>3956360.7483275202</v>
      </c>
      <c r="H2586" s="5">
        <f t="shared" si="204"/>
        <v>2.2951476699708555E-4</v>
      </c>
    </row>
    <row r="2587" spans="1:8">
      <c r="A2587" s="3" t="s">
        <v>8149</v>
      </c>
      <c r="B2587" s="1">
        <f t="shared" si="200"/>
        <v>6</v>
      </c>
      <c r="C2587" s="1">
        <f t="shared" si="201"/>
        <v>66409</v>
      </c>
      <c r="D2587" s="1">
        <f t="shared" si="202"/>
        <v>3959595</v>
      </c>
      <c r="F2587" s="1">
        <f t="shared" si="203"/>
        <v>3958674.1465703957</v>
      </c>
      <c r="H2587" s="5">
        <f t="shared" si="204"/>
        <v>2.3256252965374533E-4</v>
      </c>
    </row>
    <row r="2588" spans="1:8">
      <c r="A2588" s="3" t="s">
        <v>8150</v>
      </c>
      <c r="B2588" s="1">
        <f t="shared" si="200"/>
        <v>6</v>
      </c>
      <c r="C2588" s="1">
        <f t="shared" si="201"/>
        <v>66389</v>
      </c>
      <c r="D2588" s="1">
        <f t="shared" si="202"/>
        <v>3961909</v>
      </c>
      <c r="F2588" s="1">
        <f t="shared" si="203"/>
        <v>3960988.1090135104</v>
      </c>
      <c r="H2588" s="5">
        <f t="shared" si="204"/>
        <v>2.3243617823872221E-4</v>
      </c>
    </row>
    <row r="2589" spans="1:8">
      <c r="A2589" s="3" t="s">
        <v>8151</v>
      </c>
      <c r="B2589" s="1">
        <f t="shared" si="200"/>
        <v>6</v>
      </c>
      <c r="C2589" s="1">
        <f t="shared" si="201"/>
        <v>66369</v>
      </c>
      <c r="D2589" s="1">
        <f t="shared" si="202"/>
        <v>3964224</v>
      </c>
      <c r="F2589" s="1">
        <f t="shared" si="203"/>
        <v>3963302.6359644905</v>
      </c>
      <c r="H2589" s="5">
        <f t="shared" si="204"/>
        <v>2.3241977131199616E-4</v>
      </c>
    </row>
    <row r="2590" spans="1:8">
      <c r="A2590" s="3" t="s">
        <v>8152</v>
      </c>
      <c r="B2590" s="1">
        <f t="shared" si="200"/>
        <v>6</v>
      </c>
      <c r="C2590" s="1">
        <f t="shared" si="201"/>
        <v>66349</v>
      </c>
      <c r="D2590" s="1">
        <f t="shared" si="202"/>
        <v>3966538</v>
      </c>
      <c r="F2590" s="1">
        <f t="shared" si="203"/>
        <v>3965617.7277312214</v>
      </c>
      <c r="H2590" s="5">
        <f t="shared" si="204"/>
        <v>2.3200893796520907E-4</v>
      </c>
    </row>
    <row r="2591" spans="1:8">
      <c r="A2591" s="3" t="s">
        <v>8153</v>
      </c>
      <c r="B2591" s="1">
        <f t="shared" si="200"/>
        <v>6</v>
      </c>
      <c r="C2591" s="1">
        <f t="shared" si="201"/>
        <v>66329</v>
      </c>
      <c r="D2591" s="1">
        <f t="shared" si="202"/>
        <v>3968852</v>
      </c>
      <c r="F2591" s="1">
        <f t="shared" si="203"/>
        <v>3967933.3846218563</v>
      </c>
      <c r="H2591" s="5">
        <f t="shared" si="204"/>
        <v>2.3145619391797212E-4</v>
      </c>
    </row>
    <row r="2592" spans="1:8">
      <c r="A2592" s="3" t="s">
        <v>8154</v>
      </c>
      <c r="B2592" s="1">
        <f t="shared" si="200"/>
        <v>6</v>
      </c>
      <c r="C2592" s="1">
        <f t="shared" si="201"/>
        <v>66309</v>
      </c>
      <c r="D2592" s="1">
        <f t="shared" si="202"/>
        <v>3971179</v>
      </c>
      <c r="F2592" s="1">
        <f t="shared" si="203"/>
        <v>3970249.6069448134</v>
      </c>
      <c r="H2592" s="5">
        <f t="shared" si="204"/>
        <v>2.3403454117444894E-4</v>
      </c>
    </row>
    <row r="2593" spans="1:8">
      <c r="A2593" s="3" t="s">
        <v>8155</v>
      </c>
      <c r="B2593" s="1">
        <f t="shared" si="200"/>
        <v>6</v>
      </c>
      <c r="C2593" s="1">
        <f t="shared" si="201"/>
        <v>66289</v>
      </c>
      <c r="D2593" s="1">
        <f t="shared" si="202"/>
        <v>3973493</v>
      </c>
      <c r="F2593" s="1">
        <f t="shared" si="203"/>
        <v>3972566.3950087614</v>
      </c>
      <c r="H2593" s="5">
        <f t="shared" si="204"/>
        <v>2.3319658326781102E-4</v>
      </c>
    </row>
    <row r="2594" spans="1:8">
      <c r="A2594" s="3" t="s">
        <v>8156</v>
      </c>
      <c r="B2594" s="1">
        <f t="shared" si="200"/>
        <v>6</v>
      </c>
      <c r="C2594" s="1">
        <f t="shared" si="201"/>
        <v>66269</v>
      </c>
      <c r="D2594" s="1">
        <f t="shared" si="202"/>
        <v>3975807</v>
      </c>
      <c r="F2594" s="1">
        <f t="shared" si="203"/>
        <v>3974883.7491226308</v>
      </c>
      <c r="H2594" s="5">
        <f t="shared" si="204"/>
        <v>2.3221722718663035E-4</v>
      </c>
    </row>
    <row r="2595" spans="1:8">
      <c r="A2595" s="3" t="s">
        <v>8157</v>
      </c>
      <c r="B2595" s="1">
        <f t="shared" si="200"/>
        <v>6</v>
      </c>
      <c r="C2595" s="1">
        <f t="shared" si="201"/>
        <v>66249</v>
      </c>
      <c r="D2595" s="1">
        <f t="shared" si="202"/>
        <v>3978121</v>
      </c>
      <c r="F2595" s="1">
        <f t="shared" si="203"/>
        <v>3977201.6695956271</v>
      </c>
      <c r="H2595" s="5">
        <f t="shared" si="204"/>
        <v>2.3109664195053036E-4</v>
      </c>
    </row>
    <row r="2596" spans="1:8">
      <c r="A2596" s="3" t="s">
        <v>8158</v>
      </c>
      <c r="B2596" s="1">
        <f t="shared" si="200"/>
        <v>6</v>
      </c>
      <c r="C2596" s="1">
        <f t="shared" si="201"/>
        <v>66229</v>
      </c>
      <c r="D2596" s="1">
        <f t="shared" si="202"/>
        <v>3980448</v>
      </c>
      <c r="F2596" s="1">
        <f t="shared" si="203"/>
        <v>3979520.1567372014</v>
      </c>
      <c r="H2596" s="5">
        <f t="shared" si="204"/>
        <v>2.33100209523807E-4</v>
      </c>
    </row>
    <row r="2597" spans="1:8">
      <c r="A2597" s="3" t="s">
        <v>8159</v>
      </c>
      <c r="B2597" s="1">
        <f t="shared" si="200"/>
        <v>6</v>
      </c>
      <c r="C2597" s="1">
        <f t="shared" si="201"/>
        <v>66209</v>
      </c>
      <c r="D2597" s="1">
        <f t="shared" si="202"/>
        <v>3982762</v>
      </c>
      <c r="F2597" s="1">
        <f t="shared" si="203"/>
        <v>3981839.2108570822</v>
      </c>
      <c r="H2597" s="5">
        <f t="shared" si="204"/>
        <v>2.3169577868771514E-4</v>
      </c>
    </row>
    <row r="2598" spans="1:8">
      <c r="A2598" s="3" t="s">
        <v>8160</v>
      </c>
      <c r="B2598" s="1">
        <f t="shared" si="200"/>
        <v>6</v>
      </c>
      <c r="C2598" s="1">
        <f t="shared" si="201"/>
        <v>66189</v>
      </c>
      <c r="D2598" s="1">
        <f t="shared" si="202"/>
        <v>3985076</v>
      </c>
      <c r="F2598" s="1">
        <f t="shared" si="203"/>
        <v>3984158.8322652513</v>
      </c>
      <c r="H2598" s="5">
        <f t="shared" si="204"/>
        <v>2.3015062567155153E-4</v>
      </c>
    </row>
    <row r="2599" spans="1:8">
      <c r="A2599" s="3" t="s">
        <v>8161</v>
      </c>
      <c r="B2599" s="1">
        <f t="shared" si="200"/>
        <v>6</v>
      </c>
      <c r="C2599" s="1">
        <f t="shared" si="201"/>
        <v>66169</v>
      </c>
      <c r="D2599" s="1">
        <f t="shared" si="202"/>
        <v>3987390</v>
      </c>
      <c r="F2599" s="1">
        <f t="shared" si="203"/>
        <v>3986479.0212719538</v>
      </c>
      <c r="H2599" s="5">
        <f t="shared" si="204"/>
        <v>2.2846491766448105E-4</v>
      </c>
    </row>
    <row r="2600" spans="1:8">
      <c r="A2600" s="3" t="s">
        <v>8162</v>
      </c>
      <c r="B2600" s="1">
        <f t="shared" si="200"/>
        <v>6</v>
      </c>
      <c r="C2600" s="1">
        <f t="shared" si="201"/>
        <v>66149</v>
      </c>
      <c r="D2600" s="1">
        <f t="shared" si="202"/>
        <v>3989704</v>
      </c>
      <c r="F2600" s="1">
        <f t="shared" si="203"/>
        <v>3988799.7781877043</v>
      </c>
      <c r="H2600" s="5">
        <f t="shared" si="204"/>
        <v>2.2663882140021603E-4</v>
      </c>
    </row>
    <row r="2601" spans="1:8">
      <c r="A2601" s="3" t="s">
        <v>8163</v>
      </c>
      <c r="B2601" s="1">
        <f t="shared" si="200"/>
        <v>6</v>
      </c>
      <c r="C2601" s="1">
        <f t="shared" si="201"/>
        <v>66129</v>
      </c>
      <c r="D2601" s="1">
        <f t="shared" si="202"/>
        <v>3992031</v>
      </c>
      <c r="F2601" s="1">
        <f t="shared" si="203"/>
        <v>3991121.103323278</v>
      </c>
      <c r="H2601" s="5">
        <f t="shared" si="204"/>
        <v>2.2792825925499642E-4</v>
      </c>
    </row>
    <row r="2602" spans="1:8">
      <c r="A2602" s="3" t="s">
        <v>8164</v>
      </c>
      <c r="B2602" s="1">
        <f t="shared" si="200"/>
        <v>6</v>
      </c>
      <c r="C2602" s="1">
        <f t="shared" si="201"/>
        <v>66109</v>
      </c>
      <c r="D2602" s="1">
        <f t="shared" si="202"/>
        <v>3994345</v>
      </c>
      <c r="F2602" s="1">
        <f t="shared" si="203"/>
        <v>3993442.9969897168</v>
      </c>
      <c r="H2602" s="5">
        <f t="shared" si="204"/>
        <v>2.2582000560372834E-4</v>
      </c>
    </row>
    <row r="2603" spans="1:8">
      <c r="A2603" s="3" t="s">
        <v>8165</v>
      </c>
      <c r="B2603" s="1">
        <f t="shared" si="200"/>
        <v>6</v>
      </c>
      <c r="C2603" s="1">
        <f t="shared" si="201"/>
        <v>66089</v>
      </c>
      <c r="D2603" s="1">
        <f t="shared" si="202"/>
        <v>3996659</v>
      </c>
      <c r="F2603" s="1">
        <f t="shared" si="203"/>
        <v>3995765.4594983226</v>
      </c>
      <c r="H2603" s="5">
        <f t="shared" si="204"/>
        <v>2.2357186381861228E-4</v>
      </c>
    </row>
    <row r="2604" spans="1:8">
      <c r="A2604" s="3" t="s">
        <v>8166</v>
      </c>
      <c r="B2604" s="1">
        <f t="shared" si="200"/>
        <v>6</v>
      </c>
      <c r="C2604" s="1">
        <f t="shared" si="201"/>
        <v>66069</v>
      </c>
      <c r="D2604" s="1">
        <f t="shared" si="202"/>
        <v>3998973</v>
      </c>
      <c r="F2604" s="1">
        <f t="shared" si="203"/>
        <v>3998088.4911606638</v>
      </c>
      <c r="H2604" s="5">
        <f t="shared" si="204"/>
        <v>2.2118399882575449E-4</v>
      </c>
    </row>
    <row r="2605" spans="1:8">
      <c r="A2605" s="3" t="s">
        <v>8167</v>
      </c>
      <c r="B2605" s="1">
        <f t="shared" si="200"/>
        <v>6</v>
      </c>
      <c r="C2605" s="1">
        <f t="shared" si="201"/>
        <v>66049</v>
      </c>
      <c r="D2605" s="1">
        <f t="shared" si="202"/>
        <v>4001288</v>
      </c>
      <c r="F2605" s="1">
        <f t="shared" si="203"/>
        <v>4000412.0922885682</v>
      </c>
      <c r="H2605" s="5">
        <f t="shared" si="204"/>
        <v>2.189064399842875E-4</v>
      </c>
    </row>
    <row r="2606" spans="1:8">
      <c r="A2606" s="3" t="s">
        <v>8168</v>
      </c>
      <c r="B2606" s="1">
        <f t="shared" si="200"/>
        <v>6</v>
      </c>
      <c r="C2606" s="1">
        <f t="shared" si="201"/>
        <v>66029</v>
      </c>
      <c r="D2606" s="1">
        <f t="shared" si="202"/>
        <v>4003614</v>
      </c>
      <c r="F2606" s="1">
        <f t="shared" si="203"/>
        <v>4002736.2631941466</v>
      </c>
      <c r="H2606" s="5">
        <f t="shared" si="204"/>
        <v>2.1923612162746807E-4</v>
      </c>
    </row>
    <row r="2607" spans="1:8">
      <c r="A2607" s="3" t="s">
        <v>8169</v>
      </c>
      <c r="B2607" s="1">
        <f t="shared" si="200"/>
        <v>6</v>
      </c>
      <c r="C2607" s="1">
        <f t="shared" si="201"/>
        <v>66009</v>
      </c>
      <c r="D2607" s="1">
        <f t="shared" si="202"/>
        <v>4005928</v>
      </c>
      <c r="F2607" s="1">
        <f t="shared" si="203"/>
        <v>4005061.0041897479</v>
      </c>
      <c r="H2607" s="5">
        <f t="shared" si="204"/>
        <v>2.1642820596180177E-4</v>
      </c>
    </row>
    <row r="2608" spans="1:8">
      <c r="A2608" s="3" t="s">
        <v>8170</v>
      </c>
      <c r="B2608" s="1">
        <f t="shared" si="200"/>
        <v>6</v>
      </c>
      <c r="C2608" s="1">
        <f t="shared" si="201"/>
        <v>65989</v>
      </c>
      <c r="D2608" s="1">
        <f t="shared" si="202"/>
        <v>4008243</v>
      </c>
      <c r="F2608" s="1">
        <f t="shared" si="203"/>
        <v>4007386.3155880193</v>
      </c>
      <c r="H2608" s="5">
        <f t="shared" si="204"/>
        <v>2.1373065754263837E-4</v>
      </c>
    </row>
    <row r="2609" spans="1:8">
      <c r="A2609" s="3" t="s">
        <v>8171</v>
      </c>
      <c r="B2609" s="1">
        <f t="shared" si="200"/>
        <v>6</v>
      </c>
      <c r="C2609" s="1">
        <f t="shared" si="201"/>
        <v>65969</v>
      </c>
      <c r="D2609" s="1">
        <f t="shared" si="202"/>
        <v>4010557</v>
      </c>
      <c r="F2609" s="1">
        <f t="shared" si="203"/>
        <v>4009712.1977018472</v>
      </c>
      <c r="H2609" s="5">
        <f t="shared" si="204"/>
        <v>2.1064463069663873E-4</v>
      </c>
    </row>
    <row r="2610" spans="1:8">
      <c r="A2610" s="3" t="s">
        <v>8172</v>
      </c>
      <c r="B2610" s="1">
        <f t="shared" si="200"/>
        <v>6</v>
      </c>
      <c r="C2610" s="1">
        <f t="shared" si="201"/>
        <v>65949</v>
      </c>
      <c r="D2610" s="1">
        <f t="shared" si="202"/>
        <v>4012883</v>
      </c>
      <c r="F2610" s="1">
        <f t="shared" si="203"/>
        <v>4012038.6508443998</v>
      </c>
      <c r="H2610" s="5">
        <f t="shared" si="204"/>
        <v>2.1040961214174018E-4</v>
      </c>
    </row>
    <row r="2611" spans="1:8">
      <c r="A2611" s="3" t="s">
        <v>8173</v>
      </c>
      <c r="B2611" s="1">
        <f t="shared" si="200"/>
        <v>6</v>
      </c>
      <c r="C2611" s="1">
        <f t="shared" si="201"/>
        <v>65929</v>
      </c>
      <c r="D2611" s="1">
        <f t="shared" si="202"/>
        <v>4015198</v>
      </c>
      <c r="F2611" s="1">
        <f t="shared" si="203"/>
        <v>4014365.6753291045</v>
      </c>
      <c r="H2611" s="5">
        <f t="shared" si="204"/>
        <v>2.0729355585838319E-4</v>
      </c>
    </row>
    <row r="2612" spans="1:8">
      <c r="A2612" s="3" t="s">
        <v>8174</v>
      </c>
      <c r="B2612" s="1">
        <f t="shared" si="200"/>
        <v>6</v>
      </c>
      <c r="C2612" s="1">
        <f t="shared" si="201"/>
        <v>65909</v>
      </c>
      <c r="D2612" s="1">
        <f t="shared" si="202"/>
        <v>4017512</v>
      </c>
      <c r="F2612" s="1">
        <f t="shared" si="203"/>
        <v>4016693.2714696559</v>
      </c>
      <c r="H2612" s="5">
        <f t="shared" si="204"/>
        <v>2.03789940227705E-4</v>
      </c>
    </row>
    <row r="2613" spans="1:8">
      <c r="A2613" s="3" t="s">
        <v>8175</v>
      </c>
      <c r="B2613" s="1">
        <f t="shared" si="200"/>
        <v>6</v>
      </c>
      <c r="C2613" s="1">
        <f t="shared" si="201"/>
        <v>65889</v>
      </c>
      <c r="D2613" s="1">
        <f t="shared" si="202"/>
        <v>4019826</v>
      </c>
      <c r="F2613" s="1">
        <f t="shared" si="203"/>
        <v>4019021.4395800279</v>
      </c>
      <c r="H2613" s="5">
        <f t="shared" si="204"/>
        <v>2.0014807107871202E-4</v>
      </c>
    </row>
    <row r="2614" spans="1:8">
      <c r="A2614" s="3" t="s">
        <v>8176</v>
      </c>
      <c r="B2614" s="1">
        <f t="shared" si="200"/>
        <v>6</v>
      </c>
      <c r="C2614" s="1">
        <f t="shared" si="201"/>
        <v>65869</v>
      </c>
      <c r="D2614" s="1">
        <f t="shared" si="202"/>
        <v>4022140</v>
      </c>
      <c r="F2614" s="1">
        <f t="shared" si="203"/>
        <v>4021350.1799744428</v>
      </c>
      <c r="H2614" s="5">
        <f t="shared" si="204"/>
        <v>1.9636810890649915E-4</v>
      </c>
    </row>
    <row r="2615" spans="1:8">
      <c r="A2615" s="3" t="s">
        <v>8177</v>
      </c>
      <c r="B2615" s="1">
        <f t="shared" si="200"/>
        <v>6</v>
      </c>
      <c r="C2615" s="1">
        <f t="shared" si="201"/>
        <v>65849</v>
      </c>
      <c r="D2615" s="1">
        <f t="shared" si="202"/>
        <v>4024467</v>
      </c>
      <c r="F2615" s="1">
        <f t="shared" si="203"/>
        <v>4023679.4929674058</v>
      </c>
      <c r="H2615" s="5">
        <f t="shared" si="204"/>
        <v>1.956798335268193E-4</v>
      </c>
    </row>
    <row r="2616" spans="1:8">
      <c r="A2616" s="3" t="s">
        <v>8178</v>
      </c>
      <c r="B2616" s="1">
        <f t="shared" si="200"/>
        <v>6</v>
      </c>
      <c r="C2616" s="1">
        <f t="shared" si="201"/>
        <v>65829</v>
      </c>
      <c r="D2616" s="1">
        <f t="shared" si="202"/>
        <v>4026781</v>
      </c>
      <c r="F2616" s="1">
        <f t="shared" si="203"/>
        <v>4026009.3788736938</v>
      </c>
      <c r="H2616" s="5">
        <f t="shared" si="204"/>
        <v>1.9162232222369262E-4</v>
      </c>
    </row>
    <row r="2617" spans="1:8">
      <c r="A2617" s="3" t="s">
        <v>8179</v>
      </c>
      <c r="B2617" s="1">
        <f t="shared" si="200"/>
        <v>6</v>
      </c>
      <c r="C2617" s="1">
        <f t="shared" si="201"/>
        <v>65809</v>
      </c>
      <c r="D2617" s="1">
        <f t="shared" si="202"/>
        <v>4029095</v>
      </c>
      <c r="F2617" s="1">
        <f t="shared" si="203"/>
        <v>4028339.8380083293</v>
      </c>
      <c r="H2617" s="5">
        <f t="shared" si="204"/>
        <v>1.8742719932658022E-4</v>
      </c>
    </row>
    <row r="2618" spans="1:8">
      <c r="A2618" s="3" t="s">
        <v>8180</v>
      </c>
      <c r="B2618" s="1">
        <f t="shared" si="200"/>
        <v>6</v>
      </c>
      <c r="C2618" s="1">
        <f t="shared" si="201"/>
        <v>65789</v>
      </c>
      <c r="D2618" s="1">
        <f t="shared" si="202"/>
        <v>4031409</v>
      </c>
      <c r="F2618" s="1">
        <f t="shared" si="203"/>
        <v>4030670.8706866321</v>
      </c>
      <c r="H2618" s="5">
        <f t="shared" si="204"/>
        <v>1.8309462358393421E-4</v>
      </c>
    </row>
    <row r="2619" spans="1:8">
      <c r="A2619" s="3" t="s">
        <v>8181</v>
      </c>
      <c r="B2619" s="1">
        <f t="shared" si="200"/>
        <v>6</v>
      </c>
      <c r="C2619" s="1">
        <f t="shared" si="201"/>
        <v>65769</v>
      </c>
      <c r="D2619" s="1">
        <f t="shared" si="202"/>
        <v>4033723</v>
      </c>
      <c r="F2619" s="1">
        <f t="shared" si="203"/>
        <v>4033002.4772241749</v>
      </c>
      <c r="H2619" s="5">
        <f t="shared" si="204"/>
        <v>1.7862475331724886E-4</v>
      </c>
    </row>
    <row r="2620" spans="1:8">
      <c r="A2620" s="3" t="s">
        <v>8182</v>
      </c>
      <c r="B2620" s="1">
        <f t="shared" si="200"/>
        <v>6</v>
      </c>
      <c r="C2620" s="1">
        <f t="shared" si="201"/>
        <v>65749</v>
      </c>
      <c r="D2620" s="1">
        <f t="shared" si="202"/>
        <v>4036050</v>
      </c>
      <c r="F2620" s="1">
        <f t="shared" si="203"/>
        <v>4035334.6579368035</v>
      </c>
      <c r="H2620" s="5">
        <f t="shared" si="204"/>
        <v>1.7723815690996619E-4</v>
      </c>
    </row>
    <row r="2621" spans="1:8">
      <c r="A2621" s="3" t="s">
        <v>8183</v>
      </c>
      <c r="B2621" s="1">
        <f t="shared" si="200"/>
        <v>6</v>
      </c>
      <c r="C2621" s="1">
        <f t="shared" si="201"/>
        <v>65729</v>
      </c>
      <c r="D2621" s="1">
        <f t="shared" si="202"/>
        <v>4038364</v>
      </c>
      <c r="F2621" s="1">
        <f t="shared" si="203"/>
        <v>4037667.4131406276</v>
      </c>
      <c r="H2621" s="5">
        <f t="shared" si="204"/>
        <v>1.7249234080247457E-4</v>
      </c>
    </row>
    <row r="2622" spans="1:8">
      <c r="A2622" s="3" t="s">
        <v>8184</v>
      </c>
      <c r="B2622" s="1">
        <f t="shared" si="200"/>
        <v>6</v>
      </c>
      <c r="C2622" s="1">
        <f t="shared" si="201"/>
        <v>65709</v>
      </c>
      <c r="D2622" s="1">
        <f t="shared" si="202"/>
        <v>4040678</v>
      </c>
      <c r="F2622" s="1">
        <f t="shared" si="203"/>
        <v>4040000.7431520442</v>
      </c>
      <c r="H2622" s="5">
        <f t="shared" si="204"/>
        <v>1.6760970509299483E-4</v>
      </c>
    </row>
    <row r="2623" spans="1:8">
      <c r="A2623" s="3" t="s">
        <v>8185</v>
      </c>
      <c r="B2623" s="1">
        <f t="shared" si="200"/>
        <v>6</v>
      </c>
      <c r="C2623" s="1">
        <f t="shared" si="201"/>
        <v>65689</v>
      </c>
      <c r="D2623" s="1">
        <f t="shared" si="202"/>
        <v>4042992</v>
      </c>
      <c r="F2623" s="1">
        <f t="shared" si="203"/>
        <v>4042334.6482877</v>
      </c>
      <c r="H2623" s="5">
        <f t="shared" si="204"/>
        <v>1.625904063871451E-4</v>
      </c>
    </row>
    <row r="2624" spans="1:8">
      <c r="A2624" s="3" t="s">
        <v>8186</v>
      </c>
      <c r="B2624" s="1">
        <f t="shared" si="200"/>
        <v>6</v>
      </c>
      <c r="C2624" s="1">
        <f t="shared" si="201"/>
        <v>65669</v>
      </c>
      <c r="D2624" s="1">
        <f t="shared" si="202"/>
        <v>4045307</v>
      </c>
      <c r="F2624" s="1">
        <f t="shared" si="203"/>
        <v>4044669.1288645323</v>
      </c>
      <c r="H2624" s="5">
        <f t="shared" si="204"/>
        <v>1.576817619695275E-4</v>
      </c>
    </row>
    <row r="2625" spans="1:8">
      <c r="A2625" s="3" t="s">
        <v>8187</v>
      </c>
      <c r="B2625" s="1">
        <f t="shared" si="200"/>
        <v>6</v>
      </c>
      <c r="C2625" s="1">
        <f t="shared" si="201"/>
        <v>65649</v>
      </c>
      <c r="D2625" s="1">
        <f t="shared" si="202"/>
        <v>4047633</v>
      </c>
      <c r="F2625" s="1">
        <f t="shared" si="203"/>
        <v>4047004.1851997403</v>
      </c>
      <c r="H2625" s="5">
        <f t="shared" si="204"/>
        <v>1.553537092566587E-4</v>
      </c>
    </row>
    <row r="2626" spans="1:8">
      <c r="A2626" s="3" t="s">
        <v>8188</v>
      </c>
      <c r="B2626" s="1">
        <f t="shared" si="200"/>
        <v>6</v>
      </c>
      <c r="C2626" s="1">
        <f t="shared" si="201"/>
        <v>65629</v>
      </c>
      <c r="D2626" s="1">
        <f t="shared" si="202"/>
        <v>4049948</v>
      </c>
      <c r="F2626" s="1">
        <f t="shared" si="203"/>
        <v>4049339.8176107821</v>
      </c>
      <c r="H2626" s="5">
        <f t="shared" si="204"/>
        <v>1.5017041927893753E-4</v>
      </c>
    </row>
    <row r="2627" spans="1:8">
      <c r="A2627" s="3" t="s">
        <v>8189</v>
      </c>
      <c r="B2627" s="1">
        <f t="shared" si="200"/>
        <v>6</v>
      </c>
      <c r="C2627" s="1">
        <f t="shared" si="201"/>
        <v>65609</v>
      </c>
      <c r="D2627" s="1">
        <f t="shared" si="202"/>
        <v>4052262</v>
      </c>
      <c r="F2627" s="1">
        <f t="shared" si="203"/>
        <v>4051676.0264154128</v>
      </c>
      <c r="H2627" s="5">
        <f t="shared" si="204"/>
        <v>1.446040716486792E-4</v>
      </c>
    </row>
    <row r="2628" spans="1:8">
      <c r="A2628" s="3" t="s">
        <v>8190</v>
      </c>
      <c r="B2628" s="1">
        <f t="shared" ref="B2628:B2691" si="205">IF(ISERROR(SEARCH(" ",A2628)), 0, SEARCH(" ",A2628))</f>
        <v>6</v>
      </c>
      <c r="C2628" s="1">
        <f t="shared" ref="C2628:C2691" si="206">IF(0=B2628,-1,LEFT(A2628,B2628-1)+0)</f>
        <v>65589</v>
      </c>
      <c r="D2628" s="1">
        <f t="shared" ref="D2628:D2691" si="207">IF(B2628=0,-1,RIGHT(A2628,LEN(A2628)-B2628)+0)</f>
        <v>4054576</v>
      </c>
      <c r="F2628" s="1">
        <f t="shared" ref="F2628:F2691" si="208">IF(C2628&lt;0,443300000,44330*(1-POWER(C2628/$A$1,1/5.255))*1000)</f>
        <v>4054012.8119316422</v>
      </c>
      <c r="H2628" s="5">
        <f t="shared" ref="H2628:H2691" si="209">IF(D2628&gt;0,ABS((F2628-D2628)/D2628),0)</f>
        <v>1.3890184037930524E-4</v>
      </c>
    </row>
    <row r="2629" spans="1:8">
      <c r="A2629" s="3" t="s">
        <v>8191</v>
      </c>
      <c r="B2629" s="1">
        <f t="shared" si="205"/>
        <v>6</v>
      </c>
      <c r="C2629" s="1">
        <f t="shared" si="206"/>
        <v>65569</v>
      </c>
      <c r="D2629" s="1">
        <f t="shared" si="207"/>
        <v>4056903</v>
      </c>
      <c r="F2629" s="1">
        <f t="shared" si="208"/>
        <v>4056350.1744777518</v>
      </c>
      <c r="H2629" s="5">
        <f t="shared" si="209"/>
        <v>1.3626786793969871E-4</v>
      </c>
    </row>
    <row r="2630" spans="1:8">
      <c r="A2630" s="3" t="s">
        <v>8192</v>
      </c>
      <c r="B2630" s="1">
        <f t="shared" si="205"/>
        <v>6</v>
      </c>
      <c r="C2630" s="1">
        <f t="shared" si="206"/>
        <v>65549</v>
      </c>
      <c r="D2630" s="1">
        <f t="shared" si="207"/>
        <v>4059217</v>
      </c>
      <c r="F2630" s="1">
        <f t="shared" si="208"/>
        <v>4058688.1143723135</v>
      </c>
      <c r="H2630" s="5">
        <f t="shared" si="209"/>
        <v>1.3029252382578012E-4</v>
      </c>
    </row>
    <row r="2631" spans="1:8">
      <c r="A2631" s="3" t="s">
        <v>8193</v>
      </c>
      <c r="B2631" s="1">
        <f t="shared" si="205"/>
        <v>6</v>
      </c>
      <c r="C2631" s="1">
        <f t="shared" si="206"/>
        <v>65529</v>
      </c>
      <c r="D2631" s="1">
        <f t="shared" si="207"/>
        <v>4061531</v>
      </c>
      <c r="F2631" s="1">
        <f t="shared" si="208"/>
        <v>4061026.6319341534</v>
      </c>
      <c r="H2631" s="5">
        <f t="shared" si="209"/>
        <v>1.2418175950069525E-4</v>
      </c>
    </row>
    <row r="2632" spans="1:8">
      <c r="A2632" s="3" t="s">
        <v>8194</v>
      </c>
      <c r="B2632" s="1">
        <f t="shared" si="205"/>
        <v>6</v>
      </c>
      <c r="C2632" s="1">
        <f t="shared" si="206"/>
        <v>65509</v>
      </c>
      <c r="D2632" s="1">
        <f t="shared" si="207"/>
        <v>4063845</v>
      </c>
      <c r="F2632" s="1">
        <f t="shared" si="208"/>
        <v>4063365.7274823808</v>
      </c>
      <c r="H2632" s="5">
        <f t="shared" si="209"/>
        <v>1.1793572776992943E-4</v>
      </c>
    </row>
    <row r="2633" spans="1:8">
      <c r="A2633" s="3" t="s">
        <v>8195</v>
      </c>
      <c r="B2633" s="1">
        <f t="shared" si="205"/>
        <v>6</v>
      </c>
      <c r="C2633" s="1">
        <f t="shared" si="206"/>
        <v>65489</v>
      </c>
      <c r="D2633" s="1">
        <f t="shared" si="207"/>
        <v>4066159</v>
      </c>
      <c r="F2633" s="1">
        <f t="shared" si="208"/>
        <v>4065705.4013363691</v>
      </c>
      <c r="H2633" s="5">
        <f t="shared" si="209"/>
        <v>1.1155458102619581E-4</v>
      </c>
    </row>
    <row r="2634" spans="1:8">
      <c r="A2634" s="3" t="s">
        <v>8196</v>
      </c>
      <c r="B2634" s="1">
        <f t="shared" si="205"/>
        <v>6</v>
      </c>
      <c r="C2634" s="1">
        <f t="shared" si="206"/>
        <v>65469</v>
      </c>
      <c r="D2634" s="1">
        <f t="shared" si="207"/>
        <v>4068486</v>
      </c>
      <c r="F2634" s="1">
        <f t="shared" si="208"/>
        <v>4068045.6538157812</v>
      </c>
      <c r="H2634" s="5">
        <f t="shared" si="209"/>
        <v>1.0823342742700062E-4</v>
      </c>
    </row>
    <row r="2635" spans="1:8">
      <c r="A2635" s="3" t="s">
        <v>8197</v>
      </c>
      <c r="B2635" s="1">
        <f t="shared" si="205"/>
        <v>6</v>
      </c>
      <c r="C2635" s="1">
        <f t="shared" si="206"/>
        <v>65449</v>
      </c>
      <c r="D2635" s="1">
        <f t="shared" si="207"/>
        <v>4070800</v>
      </c>
      <c r="F2635" s="1">
        <f t="shared" si="208"/>
        <v>4070386.4852405437</v>
      </c>
      <c r="H2635" s="5">
        <f t="shared" si="209"/>
        <v>1.0158071127450948E-4</v>
      </c>
    </row>
    <row r="2636" spans="1:8">
      <c r="A2636" s="3" t="s">
        <v>8198</v>
      </c>
      <c r="B2636" s="1">
        <f t="shared" si="205"/>
        <v>6</v>
      </c>
      <c r="C2636" s="1">
        <f t="shared" si="206"/>
        <v>65429</v>
      </c>
      <c r="D2636" s="1">
        <f t="shared" si="207"/>
        <v>4073114</v>
      </c>
      <c r="F2636" s="1">
        <f t="shared" si="208"/>
        <v>4072727.8959308555</v>
      </c>
      <c r="H2636" s="5">
        <f t="shared" si="209"/>
        <v>9.4793337270811728E-5</v>
      </c>
    </row>
    <row r="2637" spans="1:8">
      <c r="A2637" s="3" t="s">
        <v>8199</v>
      </c>
      <c r="B2637" s="1">
        <f t="shared" si="205"/>
        <v>6</v>
      </c>
      <c r="C2637" s="1">
        <f t="shared" si="206"/>
        <v>65409</v>
      </c>
      <c r="D2637" s="1">
        <f t="shared" si="207"/>
        <v>4075428</v>
      </c>
      <c r="F2637" s="1">
        <f t="shared" si="208"/>
        <v>4075069.8862071992</v>
      </c>
      <c r="H2637" s="5">
        <f t="shared" si="209"/>
        <v>8.7871456151552714E-5</v>
      </c>
    </row>
    <row r="2638" spans="1:8">
      <c r="A2638" s="3" t="s">
        <v>8200</v>
      </c>
      <c r="B2638" s="1">
        <f t="shared" si="205"/>
        <v>6</v>
      </c>
      <c r="C2638" s="1">
        <f t="shared" si="206"/>
        <v>65389</v>
      </c>
      <c r="D2638" s="1">
        <f t="shared" si="207"/>
        <v>4077742</v>
      </c>
      <c r="F2638" s="1">
        <f t="shared" si="208"/>
        <v>4077412.4563903301</v>
      </c>
      <c r="H2638" s="5">
        <f t="shared" si="209"/>
        <v>8.0815218243306637E-5</v>
      </c>
    </row>
    <row r="2639" spans="1:8">
      <c r="A2639" s="3" t="s">
        <v>8201</v>
      </c>
      <c r="B2639" s="1">
        <f t="shared" si="205"/>
        <v>6</v>
      </c>
      <c r="C2639" s="1">
        <f t="shared" si="206"/>
        <v>65369</v>
      </c>
      <c r="D2639" s="1">
        <f t="shared" si="207"/>
        <v>4080069</v>
      </c>
      <c r="F2639" s="1">
        <f t="shared" si="208"/>
        <v>4079755.6068012761</v>
      </c>
      <c r="H2639" s="5">
        <f t="shared" si="209"/>
        <v>7.681075950526935E-5</v>
      </c>
    </row>
    <row r="2640" spans="1:8">
      <c r="A2640" s="3" t="s">
        <v>8202</v>
      </c>
      <c r="B2640" s="1">
        <f t="shared" si="205"/>
        <v>6</v>
      </c>
      <c r="C2640" s="1">
        <f t="shared" si="206"/>
        <v>65349</v>
      </c>
      <c r="D2640" s="1">
        <f t="shared" si="207"/>
        <v>4082383</v>
      </c>
      <c r="F2640" s="1">
        <f t="shared" si="208"/>
        <v>4082099.3377613402</v>
      </c>
      <c r="H2640" s="5">
        <f t="shared" si="209"/>
        <v>6.9484474793228077E-5</v>
      </c>
    </row>
    <row r="2641" spans="1:8">
      <c r="A2641" s="3" t="s">
        <v>8203</v>
      </c>
      <c r="B2641" s="1">
        <f t="shared" si="205"/>
        <v>6</v>
      </c>
      <c r="C2641" s="1">
        <f t="shared" si="206"/>
        <v>65329</v>
      </c>
      <c r="D2641" s="1">
        <f t="shared" si="207"/>
        <v>4084697</v>
      </c>
      <c r="F2641" s="1">
        <f t="shared" si="208"/>
        <v>4084443.6495921058</v>
      </c>
      <c r="H2641" s="5">
        <f t="shared" si="209"/>
        <v>6.2024284272305905E-5</v>
      </c>
    </row>
    <row r="2642" spans="1:8">
      <c r="A2642" s="3" t="s">
        <v>8204</v>
      </c>
      <c r="B2642" s="1">
        <f t="shared" si="205"/>
        <v>6</v>
      </c>
      <c r="C2642" s="1">
        <f t="shared" si="206"/>
        <v>65309</v>
      </c>
      <c r="D2642" s="1">
        <f t="shared" si="207"/>
        <v>4087012</v>
      </c>
      <c r="F2642" s="1">
        <f t="shared" si="208"/>
        <v>4086788.5426154369</v>
      </c>
      <c r="H2642" s="5">
        <f t="shared" si="209"/>
        <v>5.4675000847330806E-5</v>
      </c>
    </row>
    <row r="2643" spans="1:8">
      <c r="A2643" s="3" t="s">
        <v>8205</v>
      </c>
      <c r="B2643" s="1">
        <f t="shared" si="205"/>
        <v>6</v>
      </c>
      <c r="C2643" s="1">
        <f t="shared" si="206"/>
        <v>65289</v>
      </c>
      <c r="D2643" s="1">
        <f t="shared" si="207"/>
        <v>4089338</v>
      </c>
      <c r="F2643" s="1">
        <f t="shared" si="208"/>
        <v>4089134.0171534633</v>
      </c>
      <c r="H2643" s="5">
        <f t="shared" si="209"/>
        <v>4.988163036087347E-5</v>
      </c>
    </row>
    <row r="2644" spans="1:8">
      <c r="A2644" s="3" t="s">
        <v>8206</v>
      </c>
      <c r="B2644" s="1">
        <f t="shared" si="205"/>
        <v>6</v>
      </c>
      <c r="C2644" s="1">
        <f t="shared" si="206"/>
        <v>65269</v>
      </c>
      <c r="D2644" s="1">
        <f t="shared" si="207"/>
        <v>4091652</v>
      </c>
      <c r="F2644" s="1">
        <f t="shared" si="208"/>
        <v>4091480.0735285957</v>
      </c>
      <c r="H2644" s="5">
        <f t="shared" si="209"/>
        <v>4.2018840166335168E-5</v>
      </c>
    </row>
    <row r="2645" spans="1:8">
      <c r="A2645" s="3" t="s">
        <v>8207</v>
      </c>
      <c r="B2645" s="1">
        <f t="shared" si="205"/>
        <v>6</v>
      </c>
      <c r="C2645" s="1">
        <f t="shared" si="206"/>
        <v>65249</v>
      </c>
      <c r="D2645" s="1">
        <f t="shared" si="207"/>
        <v>4093967</v>
      </c>
      <c r="F2645" s="1">
        <f t="shared" si="208"/>
        <v>4093826.7120635295</v>
      </c>
      <c r="H2645" s="5">
        <f t="shared" si="209"/>
        <v>3.4266992496635008E-5</v>
      </c>
    </row>
    <row r="2646" spans="1:8">
      <c r="A2646" s="3" t="s">
        <v>8208</v>
      </c>
      <c r="B2646" s="1">
        <f t="shared" si="205"/>
        <v>6</v>
      </c>
      <c r="C2646" s="1">
        <f t="shared" si="206"/>
        <v>65229</v>
      </c>
      <c r="D2646" s="1">
        <f t="shared" si="207"/>
        <v>4096281</v>
      </c>
      <c r="F2646" s="1">
        <f t="shared" si="208"/>
        <v>4096173.9330812306</v>
      </c>
      <c r="H2646" s="5">
        <f t="shared" si="209"/>
        <v>2.6137591334526529E-5</v>
      </c>
    </row>
    <row r="2647" spans="1:8">
      <c r="A2647" s="3" t="s">
        <v>8209</v>
      </c>
      <c r="B2647" s="1">
        <f t="shared" si="205"/>
        <v>6</v>
      </c>
      <c r="C2647" s="1">
        <f t="shared" si="206"/>
        <v>65209</v>
      </c>
      <c r="D2647" s="1">
        <f t="shared" si="207"/>
        <v>4098595</v>
      </c>
      <c r="F2647" s="1">
        <f t="shared" si="208"/>
        <v>4098521.7369049471</v>
      </c>
      <c r="H2647" s="5">
        <f t="shared" si="209"/>
        <v>1.7875173090513416E-5</v>
      </c>
    </row>
    <row r="2648" spans="1:8">
      <c r="A2648" s="3" t="s">
        <v>8210</v>
      </c>
      <c r="B2648" s="1">
        <f t="shared" si="205"/>
        <v>6</v>
      </c>
      <c r="C2648" s="1">
        <f t="shared" si="206"/>
        <v>65189</v>
      </c>
      <c r="D2648" s="1">
        <f t="shared" si="207"/>
        <v>4100922</v>
      </c>
      <c r="F2648" s="1">
        <f t="shared" si="208"/>
        <v>4100870.123858206</v>
      </c>
      <c r="H2648" s="5">
        <f t="shared" si="209"/>
        <v>1.2649872832018239E-5</v>
      </c>
    </row>
    <row r="2649" spans="1:8">
      <c r="A2649" s="3" t="s">
        <v>8211</v>
      </c>
      <c r="B2649" s="1">
        <f t="shared" si="205"/>
        <v>6</v>
      </c>
      <c r="C2649" s="1">
        <f t="shared" si="206"/>
        <v>65169</v>
      </c>
      <c r="D2649" s="1">
        <f t="shared" si="207"/>
        <v>4103236</v>
      </c>
      <c r="F2649" s="1">
        <f t="shared" si="208"/>
        <v>4103219.0942648058</v>
      </c>
      <c r="H2649" s="5">
        <f t="shared" si="209"/>
        <v>4.1200981845103263E-6</v>
      </c>
    </row>
    <row r="2650" spans="1:8">
      <c r="A2650" s="3" t="s">
        <v>8212</v>
      </c>
      <c r="B2650" s="1">
        <f t="shared" si="205"/>
        <v>6</v>
      </c>
      <c r="C2650" s="1">
        <f t="shared" si="206"/>
        <v>65149</v>
      </c>
      <c r="D2650" s="1">
        <f t="shared" si="207"/>
        <v>4105599</v>
      </c>
      <c r="F2650" s="1">
        <f t="shared" si="208"/>
        <v>4105568.6484488342</v>
      </c>
      <c r="H2650" s="5">
        <f t="shared" si="209"/>
        <v>7.3927217845201805E-6</v>
      </c>
    </row>
    <row r="2651" spans="1:8">
      <c r="A2651" s="3" t="s">
        <v>8213</v>
      </c>
      <c r="B2651" s="1">
        <f t="shared" si="205"/>
        <v>6</v>
      </c>
      <c r="C2651" s="1">
        <f t="shared" si="206"/>
        <v>65129</v>
      </c>
      <c r="D2651" s="1">
        <f t="shared" si="207"/>
        <v>4107980</v>
      </c>
      <c r="F2651" s="1">
        <f t="shared" si="208"/>
        <v>4107918.7867346564</v>
      </c>
      <c r="H2651" s="5">
        <f t="shared" si="209"/>
        <v>1.4901062162807322E-5</v>
      </c>
    </row>
    <row r="2652" spans="1:8">
      <c r="A2652" s="3" t="s">
        <v>8214</v>
      </c>
      <c r="B2652" s="1">
        <f t="shared" si="205"/>
        <v>6</v>
      </c>
      <c r="C2652" s="1">
        <f t="shared" si="206"/>
        <v>65109</v>
      </c>
      <c r="D2652" s="1">
        <f t="shared" si="207"/>
        <v>4110360</v>
      </c>
      <c r="F2652" s="1">
        <f t="shared" si="208"/>
        <v>4110269.5094469064</v>
      </c>
      <c r="H2652" s="5">
        <f t="shared" si="209"/>
        <v>2.2015237860822037E-5</v>
      </c>
    </row>
    <row r="2653" spans="1:8">
      <c r="A2653" s="3" t="s">
        <v>8215</v>
      </c>
      <c r="B2653" s="1">
        <f t="shared" si="205"/>
        <v>6</v>
      </c>
      <c r="C2653" s="1">
        <f t="shared" si="206"/>
        <v>65089</v>
      </c>
      <c r="D2653" s="1">
        <f t="shared" si="207"/>
        <v>4112754</v>
      </c>
      <c r="F2653" s="1">
        <f t="shared" si="208"/>
        <v>4112620.8169105202</v>
      </c>
      <c r="H2653" s="5">
        <f t="shared" si="209"/>
        <v>3.2382945704947108E-5</v>
      </c>
    </row>
    <row r="2654" spans="1:8">
      <c r="A2654" s="3" t="s">
        <v>8216</v>
      </c>
      <c r="B2654" s="1">
        <f t="shared" si="205"/>
        <v>6</v>
      </c>
      <c r="C2654" s="1">
        <f t="shared" si="206"/>
        <v>65069</v>
      </c>
      <c r="D2654" s="1">
        <f t="shared" si="207"/>
        <v>4115135</v>
      </c>
      <c r="F2654" s="1">
        <f t="shared" si="208"/>
        <v>4114972.7094506877</v>
      </c>
      <c r="H2654" s="5">
        <f t="shared" si="209"/>
        <v>3.9437478797719288E-5</v>
      </c>
    </row>
    <row r="2655" spans="1:8">
      <c r="A2655" s="3" t="s">
        <v>8217</v>
      </c>
      <c r="B2655" s="1">
        <f t="shared" si="205"/>
        <v>6</v>
      </c>
      <c r="C2655" s="1">
        <f t="shared" si="206"/>
        <v>65049</v>
      </c>
      <c r="D2655" s="1">
        <f t="shared" si="207"/>
        <v>4117515</v>
      </c>
      <c r="F2655" s="1">
        <f t="shared" si="208"/>
        <v>4117325.1873929068</v>
      </c>
      <c r="H2655" s="5">
        <f t="shared" si="209"/>
        <v>4.6098825892133611E-5</v>
      </c>
    </row>
    <row r="2656" spans="1:8">
      <c r="A2656" s="3" t="s">
        <v>8218</v>
      </c>
      <c r="B2656" s="1">
        <f t="shared" si="205"/>
        <v>6</v>
      </c>
      <c r="C2656" s="1">
        <f t="shared" si="206"/>
        <v>65029</v>
      </c>
      <c r="D2656" s="1">
        <f t="shared" si="207"/>
        <v>4119896</v>
      </c>
      <c r="F2656" s="1">
        <f t="shared" si="208"/>
        <v>4119678.2510629329</v>
      </c>
      <c r="H2656" s="5">
        <f t="shared" si="209"/>
        <v>5.285301790800304E-5</v>
      </c>
    </row>
    <row r="2657" spans="1:8">
      <c r="A2657" s="3" t="s">
        <v>8219</v>
      </c>
      <c r="B2657" s="1">
        <f t="shared" si="205"/>
        <v>6</v>
      </c>
      <c r="C2657" s="1">
        <f t="shared" si="206"/>
        <v>65009</v>
      </c>
      <c r="D2657" s="1">
        <f t="shared" si="207"/>
        <v>4122290</v>
      </c>
      <c r="F2657" s="1">
        <f t="shared" si="208"/>
        <v>4122031.9007868194</v>
      </c>
      <c r="H2657" s="5">
        <f t="shared" si="209"/>
        <v>6.2610639518471015E-5</v>
      </c>
    </row>
    <row r="2658" spans="1:8">
      <c r="A2658" s="3" t="s">
        <v>8220</v>
      </c>
      <c r="B2658" s="1">
        <f t="shared" si="205"/>
        <v>6</v>
      </c>
      <c r="C2658" s="1">
        <f t="shared" si="206"/>
        <v>64989</v>
      </c>
      <c r="D2658" s="1">
        <f t="shared" si="207"/>
        <v>4124670</v>
      </c>
      <c r="F2658" s="1">
        <f t="shared" si="208"/>
        <v>4124386.1368908882</v>
      </c>
      <c r="H2658" s="5">
        <f t="shared" si="209"/>
        <v>6.8820804843002203E-5</v>
      </c>
    </row>
    <row r="2659" spans="1:8">
      <c r="A2659" s="3" t="s">
        <v>8221</v>
      </c>
      <c r="B2659" s="1">
        <f t="shared" si="205"/>
        <v>6</v>
      </c>
      <c r="C2659" s="1">
        <f t="shared" si="206"/>
        <v>64969</v>
      </c>
      <c r="D2659" s="1">
        <f t="shared" si="207"/>
        <v>4127051</v>
      </c>
      <c r="F2659" s="1">
        <f t="shared" si="208"/>
        <v>4126740.9597017639</v>
      </c>
      <c r="H2659" s="5">
        <f t="shared" si="209"/>
        <v>7.5123931891335561E-5</v>
      </c>
    </row>
    <row r="2660" spans="1:8">
      <c r="A2660" s="3" t="s">
        <v>8222</v>
      </c>
      <c r="B2660" s="1">
        <f t="shared" si="205"/>
        <v>6</v>
      </c>
      <c r="C2660" s="1">
        <f t="shared" si="206"/>
        <v>64949</v>
      </c>
      <c r="D2660" s="1">
        <f t="shared" si="207"/>
        <v>4129431</v>
      </c>
      <c r="F2660" s="1">
        <f t="shared" si="208"/>
        <v>4129096.3695463296</v>
      </c>
      <c r="H2660" s="5">
        <f t="shared" si="209"/>
        <v>8.1035487375959888E-5</v>
      </c>
    </row>
    <row r="2661" spans="1:8">
      <c r="A2661" s="3" t="s">
        <v>8223</v>
      </c>
      <c r="B2661" s="1">
        <f t="shared" si="205"/>
        <v>6</v>
      </c>
      <c r="C2661" s="1">
        <f t="shared" si="206"/>
        <v>64929</v>
      </c>
      <c r="D2661" s="1">
        <f t="shared" si="207"/>
        <v>4131812</v>
      </c>
      <c r="F2661" s="1">
        <f t="shared" si="208"/>
        <v>4131452.3667517598</v>
      </c>
      <c r="H2661" s="5">
        <f t="shared" si="209"/>
        <v>8.7040080294123083E-5</v>
      </c>
    </row>
    <row r="2662" spans="1:8">
      <c r="A2662" s="3" t="s">
        <v>8224</v>
      </c>
      <c r="B2662" s="1">
        <f t="shared" si="205"/>
        <v>6</v>
      </c>
      <c r="C2662" s="1">
        <f t="shared" si="206"/>
        <v>64909</v>
      </c>
      <c r="D2662" s="1">
        <f t="shared" si="207"/>
        <v>4134206</v>
      </c>
      <c r="F2662" s="1">
        <f t="shared" si="208"/>
        <v>4133808.9516455247</v>
      </c>
      <c r="H2662" s="5">
        <f t="shared" si="209"/>
        <v>9.6039808968225896E-5</v>
      </c>
    </row>
    <row r="2663" spans="1:8">
      <c r="A2663" s="3" t="s">
        <v>8225</v>
      </c>
      <c r="B2663" s="1">
        <f t="shared" si="205"/>
        <v>6</v>
      </c>
      <c r="C2663" s="1">
        <f t="shared" si="206"/>
        <v>64889</v>
      </c>
      <c r="D2663" s="1">
        <f t="shared" si="207"/>
        <v>4136586</v>
      </c>
      <c r="F2663" s="1">
        <f t="shared" si="208"/>
        <v>4136166.1245553643</v>
      </c>
      <c r="H2663" s="5">
        <f t="shared" si="209"/>
        <v>1.0150289263555716E-4</v>
      </c>
    </row>
    <row r="2664" spans="1:8">
      <c r="A2664" s="3" t="s">
        <v>8226</v>
      </c>
      <c r="B2664" s="1">
        <f t="shared" si="205"/>
        <v>6</v>
      </c>
      <c r="C2664" s="1">
        <f t="shared" si="206"/>
        <v>64869</v>
      </c>
      <c r="D2664" s="1">
        <f t="shared" si="207"/>
        <v>4138967</v>
      </c>
      <c r="F2664" s="1">
        <f t="shared" si="208"/>
        <v>4138523.8858093</v>
      </c>
      <c r="H2664" s="5">
        <f t="shared" si="209"/>
        <v>1.0705912627474399E-4</v>
      </c>
    </row>
    <row r="2665" spans="1:8">
      <c r="A2665" s="3" t="s">
        <v>8227</v>
      </c>
      <c r="B2665" s="1">
        <f t="shared" si="205"/>
        <v>6</v>
      </c>
      <c r="C2665" s="1">
        <f t="shared" si="206"/>
        <v>64849</v>
      </c>
      <c r="D2665" s="1">
        <f t="shared" si="207"/>
        <v>4141348</v>
      </c>
      <c r="F2665" s="1">
        <f t="shared" si="208"/>
        <v>4140882.2357356464</v>
      </c>
      <c r="H2665" s="5">
        <f t="shared" si="209"/>
        <v>1.1246682586287145E-4</v>
      </c>
    </row>
    <row r="2666" spans="1:8">
      <c r="A2666" s="3" t="s">
        <v>8228</v>
      </c>
      <c r="B2666" s="1">
        <f t="shared" si="205"/>
        <v>6</v>
      </c>
      <c r="C2666" s="1">
        <f t="shared" si="206"/>
        <v>64829</v>
      </c>
      <c r="D2666" s="1">
        <f t="shared" si="207"/>
        <v>4143728</v>
      </c>
      <c r="F2666" s="1">
        <f t="shared" si="208"/>
        <v>4143241.1746630077</v>
      </c>
      <c r="H2666" s="5">
        <f t="shared" si="209"/>
        <v>1.174848679720954E-4</v>
      </c>
    </row>
    <row r="2667" spans="1:8">
      <c r="A2667" s="3" t="s">
        <v>8229</v>
      </c>
      <c r="B2667" s="1">
        <f t="shared" si="205"/>
        <v>6</v>
      </c>
      <c r="C2667" s="1">
        <f t="shared" si="206"/>
        <v>64809</v>
      </c>
      <c r="D2667" s="1">
        <f t="shared" si="207"/>
        <v>4146122</v>
      </c>
      <c r="F2667" s="1">
        <f t="shared" si="208"/>
        <v>4145600.7029202557</v>
      </c>
      <c r="H2667" s="5">
        <f t="shared" si="209"/>
        <v>1.2573124470150254E-4</v>
      </c>
    </row>
    <row r="2668" spans="1:8">
      <c r="A2668" s="3" t="s">
        <v>8230</v>
      </c>
      <c r="B2668" s="1">
        <f t="shared" si="205"/>
        <v>6</v>
      </c>
      <c r="C2668" s="1">
        <f t="shared" si="206"/>
        <v>64789</v>
      </c>
      <c r="D2668" s="1">
        <f t="shared" si="207"/>
        <v>4148503</v>
      </c>
      <c r="F2668" s="1">
        <f t="shared" si="208"/>
        <v>4147960.8208365571</v>
      </c>
      <c r="H2668" s="5">
        <f t="shared" si="209"/>
        <v>1.3069272541032864E-4</v>
      </c>
    </row>
    <row r="2669" spans="1:8">
      <c r="A2669" s="3" t="s">
        <v>8231</v>
      </c>
      <c r="B2669" s="1">
        <f t="shared" si="205"/>
        <v>6</v>
      </c>
      <c r="C2669" s="1">
        <f t="shared" si="206"/>
        <v>64769</v>
      </c>
      <c r="D2669" s="1">
        <f t="shared" si="207"/>
        <v>4150883</v>
      </c>
      <c r="F2669" s="1">
        <f t="shared" si="208"/>
        <v>4150321.5287413648</v>
      </c>
      <c r="H2669" s="5">
        <f t="shared" si="209"/>
        <v>1.3526549860238581E-4</v>
      </c>
    </row>
    <row r="2670" spans="1:8">
      <c r="A2670" s="3" t="s">
        <v>8232</v>
      </c>
      <c r="B2670" s="1">
        <f t="shared" si="205"/>
        <v>6</v>
      </c>
      <c r="C2670" s="1">
        <f t="shared" si="206"/>
        <v>64749</v>
      </c>
      <c r="D2670" s="1">
        <f t="shared" si="207"/>
        <v>4153264</v>
      </c>
      <c r="F2670" s="1">
        <f t="shared" si="208"/>
        <v>4152682.8269644193</v>
      </c>
      <c r="H2670" s="5">
        <f t="shared" si="209"/>
        <v>1.399316382442014E-4</v>
      </c>
    </row>
    <row r="2671" spans="1:8">
      <c r="A2671" s="3" t="s">
        <v>8233</v>
      </c>
      <c r="B2671" s="1">
        <f t="shared" si="205"/>
        <v>6</v>
      </c>
      <c r="C2671" s="1">
        <f t="shared" si="206"/>
        <v>64729</v>
      </c>
      <c r="D2671" s="1">
        <f t="shared" si="207"/>
        <v>4155645</v>
      </c>
      <c r="F2671" s="1">
        <f t="shared" si="208"/>
        <v>4155044.7158357427</v>
      </c>
      <c r="H2671" s="5">
        <f t="shared" si="209"/>
        <v>1.4445029935361361E-4</v>
      </c>
    </row>
    <row r="2672" spans="1:8">
      <c r="A2672" s="3" t="s">
        <v>8234</v>
      </c>
      <c r="B2672" s="1">
        <f t="shared" si="205"/>
        <v>6</v>
      </c>
      <c r="C2672" s="1">
        <f t="shared" si="206"/>
        <v>64709</v>
      </c>
      <c r="D2672" s="1">
        <f t="shared" si="207"/>
        <v>4158038</v>
      </c>
      <c r="F2672" s="1">
        <f t="shared" si="208"/>
        <v>4157407.195685646</v>
      </c>
      <c r="H2672" s="5">
        <f t="shared" si="209"/>
        <v>1.5170720285720548E-4</v>
      </c>
    </row>
    <row r="2673" spans="1:8">
      <c r="A2673" s="3" t="s">
        <v>8235</v>
      </c>
      <c r="B2673" s="1">
        <f t="shared" si="205"/>
        <v>6</v>
      </c>
      <c r="C2673" s="1">
        <f t="shared" si="206"/>
        <v>64689</v>
      </c>
      <c r="D2673" s="1">
        <f t="shared" si="207"/>
        <v>4160419</v>
      </c>
      <c r="F2673" s="1">
        <f t="shared" si="208"/>
        <v>4159770.2668447229</v>
      </c>
      <c r="H2673" s="5">
        <f t="shared" si="209"/>
        <v>1.55929764592723E-4</v>
      </c>
    </row>
    <row r="2674" spans="1:8">
      <c r="A2674" s="3" t="s">
        <v>8236</v>
      </c>
      <c r="B2674" s="1">
        <f t="shared" si="205"/>
        <v>6</v>
      </c>
      <c r="C2674" s="1">
        <f t="shared" si="206"/>
        <v>64669</v>
      </c>
      <c r="D2674" s="1">
        <f t="shared" si="207"/>
        <v>4162800</v>
      </c>
      <c r="F2674" s="1">
        <f t="shared" si="208"/>
        <v>4162133.9296438592</v>
      </c>
      <c r="H2674" s="5">
        <f t="shared" si="209"/>
        <v>1.6000537045758733E-4</v>
      </c>
    </row>
    <row r="2675" spans="1:8">
      <c r="A2675" s="3" t="s">
        <v>8237</v>
      </c>
      <c r="B2675" s="1">
        <f t="shared" si="205"/>
        <v>6</v>
      </c>
      <c r="C2675" s="1">
        <f t="shared" si="206"/>
        <v>64649</v>
      </c>
      <c r="D2675" s="1">
        <f t="shared" si="207"/>
        <v>4165180</v>
      </c>
      <c r="F2675" s="1">
        <f t="shared" si="208"/>
        <v>4164498.1844142312</v>
      </c>
      <c r="H2675" s="5">
        <f t="shared" si="209"/>
        <v>1.6369414665603447E-4</v>
      </c>
    </row>
    <row r="2676" spans="1:8">
      <c r="A2676" s="3" t="s">
        <v>8238</v>
      </c>
      <c r="B2676" s="1">
        <f t="shared" si="205"/>
        <v>6</v>
      </c>
      <c r="C2676" s="1">
        <f t="shared" si="206"/>
        <v>64629</v>
      </c>
      <c r="D2676" s="1">
        <f t="shared" si="207"/>
        <v>4167574</v>
      </c>
      <c r="F2676" s="1">
        <f t="shared" si="208"/>
        <v>4166863.0314872945</v>
      </c>
      <c r="H2676" s="5">
        <f t="shared" si="209"/>
        <v>1.7059529421805761E-4</v>
      </c>
    </row>
    <row r="2677" spans="1:8">
      <c r="A2677" s="3" t="s">
        <v>8239</v>
      </c>
      <c r="B2677" s="1">
        <f t="shared" si="205"/>
        <v>6</v>
      </c>
      <c r="C2677" s="1">
        <f t="shared" si="206"/>
        <v>64609</v>
      </c>
      <c r="D2677" s="1">
        <f t="shared" si="207"/>
        <v>4169954</v>
      </c>
      <c r="F2677" s="1">
        <f t="shared" si="208"/>
        <v>4169228.4711948014</v>
      </c>
      <c r="H2677" s="5">
        <f t="shared" si="209"/>
        <v>1.739896423794156E-4</v>
      </c>
    </row>
    <row r="2678" spans="1:8">
      <c r="A2678" s="3" t="s">
        <v>8240</v>
      </c>
      <c r="B2678" s="1">
        <f t="shared" si="205"/>
        <v>6</v>
      </c>
      <c r="C2678" s="1">
        <f t="shared" si="206"/>
        <v>64589</v>
      </c>
      <c r="D2678" s="1">
        <f t="shared" si="207"/>
        <v>4172335</v>
      </c>
      <c r="F2678" s="1">
        <f t="shared" si="208"/>
        <v>4171594.5038687834</v>
      </c>
      <c r="H2678" s="5">
        <f t="shared" si="209"/>
        <v>1.7747763092288647E-4</v>
      </c>
    </row>
    <row r="2679" spans="1:8">
      <c r="A2679" s="3" t="s">
        <v>8241</v>
      </c>
      <c r="B2679" s="1">
        <f t="shared" si="205"/>
        <v>6</v>
      </c>
      <c r="C2679" s="1">
        <f t="shared" si="206"/>
        <v>64569</v>
      </c>
      <c r="D2679" s="1">
        <f t="shared" si="207"/>
        <v>4174716</v>
      </c>
      <c r="F2679" s="1">
        <f t="shared" si="208"/>
        <v>4173961.1298415666</v>
      </c>
      <c r="H2679" s="5">
        <f t="shared" si="209"/>
        <v>1.8081952363548768E-4</v>
      </c>
    </row>
    <row r="2680" spans="1:8">
      <c r="A2680" s="3" t="s">
        <v>8242</v>
      </c>
      <c r="B2680" s="1">
        <f t="shared" si="205"/>
        <v>6</v>
      </c>
      <c r="C2680" s="1">
        <f t="shared" si="206"/>
        <v>64549</v>
      </c>
      <c r="D2680" s="1">
        <f t="shared" si="207"/>
        <v>4177096</v>
      </c>
      <c r="F2680" s="1">
        <f t="shared" si="208"/>
        <v>4176328.3494457663</v>
      </c>
      <c r="H2680" s="5">
        <f t="shared" si="209"/>
        <v>1.8377613400163566E-4</v>
      </c>
    </row>
    <row r="2681" spans="1:8">
      <c r="A2681" s="3" t="s">
        <v>8243</v>
      </c>
      <c r="B2681" s="1">
        <f t="shared" si="205"/>
        <v>6</v>
      </c>
      <c r="C2681" s="1">
        <f t="shared" si="206"/>
        <v>64529</v>
      </c>
      <c r="D2681" s="1">
        <f t="shared" si="207"/>
        <v>4179490</v>
      </c>
      <c r="F2681" s="1">
        <f t="shared" si="208"/>
        <v>4178696.1630142895</v>
      </c>
      <c r="H2681" s="5">
        <f t="shared" si="209"/>
        <v>1.8993632852585906E-4</v>
      </c>
    </row>
    <row r="2682" spans="1:8">
      <c r="A2682" s="3" t="s">
        <v>8244</v>
      </c>
      <c r="B2682" s="1">
        <f t="shared" si="205"/>
        <v>6</v>
      </c>
      <c r="C2682" s="1">
        <f t="shared" si="206"/>
        <v>64509</v>
      </c>
      <c r="D2682" s="1">
        <f t="shared" si="207"/>
        <v>4181871</v>
      </c>
      <c r="F2682" s="1">
        <f t="shared" si="208"/>
        <v>4181064.5708803348</v>
      </c>
      <c r="H2682" s="5">
        <f t="shared" si="209"/>
        <v>1.9283931036255677E-4</v>
      </c>
    </row>
    <row r="2683" spans="1:8">
      <c r="A2683" s="3" t="s">
        <v>8245</v>
      </c>
      <c r="B2683" s="1">
        <f t="shared" si="205"/>
        <v>6</v>
      </c>
      <c r="C2683" s="1">
        <f t="shared" si="206"/>
        <v>64489</v>
      </c>
      <c r="D2683" s="1">
        <f t="shared" si="207"/>
        <v>4184251</v>
      </c>
      <c r="F2683" s="1">
        <f t="shared" si="208"/>
        <v>4183433.573377376</v>
      </c>
      <c r="H2683" s="5">
        <f t="shared" si="209"/>
        <v>1.9535793207052908E-4</v>
      </c>
    </row>
    <row r="2684" spans="1:8">
      <c r="A2684" s="3" t="s">
        <v>8246</v>
      </c>
      <c r="B2684" s="1">
        <f t="shared" si="205"/>
        <v>6</v>
      </c>
      <c r="C2684" s="1">
        <f t="shared" si="206"/>
        <v>64469</v>
      </c>
      <c r="D2684" s="1">
        <f t="shared" si="207"/>
        <v>4186632</v>
      </c>
      <c r="F2684" s="1">
        <f t="shared" si="208"/>
        <v>4185803.1708391975</v>
      </c>
      <c r="H2684" s="5">
        <f t="shared" si="209"/>
        <v>1.9797038784458057E-4</v>
      </c>
    </row>
    <row r="2685" spans="1:8">
      <c r="A2685" s="3" t="s">
        <v>8247</v>
      </c>
      <c r="B2685" s="1">
        <f t="shared" si="205"/>
        <v>6</v>
      </c>
      <c r="C2685" s="1">
        <f t="shared" si="206"/>
        <v>64449</v>
      </c>
      <c r="D2685" s="1">
        <f t="shared" si="207"/>
        <v>4189013</v>
      </c>
      <c r="F2685" s="1">
        <f t="shared" si="208"/>
        <v>4188173.3635998582</v>
      </c>
      <c r="H2685" s="5">
        <f t="shared" si="209"/>
        <v>2.0043776425180662E-4</v>
      </c>
    </row>
    <row r="2686" spans="1:8">
      <c r="A2686" s="3" t="s">
        <v>8248</v>
      </c>
      <c r="B2686" s="1">
        <f t="shared" si="205"/>
        <v>6</v>
      </c>
      <c r="C2686" s="1">
        <f t="shared" si="206"/>
        <v>64429</v>
      </c>
      <c r="D2686" s="1">
        <f t="shared" si="207"/>
        <v>4191406</v>
      </c>
      <c r="F2686" s="1">
        <f t="shared" si="208"/>
        <v>4190544.1519937194</v>
      </c>
      <c r="H2686" s="5">
        <f t="shared" si="209"/>
        <v>2.0562264936410473E-4</v>
      </c>
    </row>
    <row r="2687" spans="1:8">
      <c r="A2687" s="3" t="s">
        <v>8249</v>
      </c>
      <c r="B2687" s="1">
        <f t="shared" si="205"/>
        <v>6</v>
      </c>
      <c r="C2687" s="1">
        <f t="shared" si="206"/>
        <v>64409</v>
      </c>
      <c r="D2687" s="1">
        <f t="shared" si="207"/>
        <v>4193787</v>
      </c>
      <c r="F2687" s="1">
        <f t="shared" si="208"/>
        <v>4192915.5363554317</v>
      </c>
      <c r="H2687" s="5">
        <f t="shared" si="209"/>
        <v>2.0779873764889412E-4</v>
      </c>
    </row>
    <row r="2688" spans="1:8">
      <c r="A2688" s="3" t="s">
        <v>8250</v>
      </c>
      <c r="B2688" s="1">
        <f t="shared" si="205"/>
        <v>6</v>
      </c>
      <c r="C2688" s="1">
        <f t="shared" si="206"/>
        <v>64389</v>
      </c>
      <c r="D2688" s="1">
        <f t="shared" si="207"/>
        <v>4196168</v>
      </c>
      <c r="F2688" s="1">
        <f t="shared" si="208"/>
        <v>4195287.5170199396</v>
      </c>
      <c r="H2688" s="5">
        <f t="shared" si="209"/>
        <v>2.0983024989952527E-4</v>
      </c>
    </row>
    <row r="2689" spans="1:8">
      <c r="A2689" s="3" t="s">
        <v>8251</v>
      </c>
      <c r="B2689" s="1">
        <f t="shared" si="205"/>
        <v>6</v>
      </c>
      <c r="C2689" s="1">
        <f t="shared" si="206"/>
        <v>64369</v>
      </c>
      <c r="D2689" s="1">
        <f t="shared" si="207"/>
        <v>4198548</v>
      </c>
      <c r="F2689" s="1">
        <f t="shared" si="208"/>
        <v>4197660.0943224654</v>
      </c>
      <c r="H2689" s="5">
        <f t="shared" si="209"/>
        <v>2.1147922508796846E-4</v>
      </c>
    </row>
    <row r="2690" spans="1:8">
      <c r="A2690" s="3" t="s">
        <v>8252</v>
      </c>
      <c r="B2690" s="1">
        <f t="shared" si="205"/>
        <v>6</v>
      </c>
      <c r="C2690" s="1">
        <f t="shared" si="206"/>
        <v>64349</v>
      </c>
      <c r="D2690" s="1">
        <f t="shared" si="207"/>
        <v>4200942</v>
      </c>
      <c r="F2690" s="1">
        <f t="shared" si="208"/>
        <v>4200033.2685985453</v>
      </c>
      <c r="H2690" s="5">
        <f t="shared" si="209"/>
        <v>2.16316102782342E-4</v>
      </c>
    </row>
    <row r="2691" spans="1:8">
      <c r="A2691" s="3" t="s">
        <v>8253</v>
      </c>
      <c r="B2691" s="1">
        <f t="shared" si="205"/>
        <v>6</v>
      </c>
      <c r="C2691" s="1">
        <f t="shared" si="206"/>
        <v>64329</v>
      </c>
      <c r="D2691" s="1">
        <f t="shared" si="207"/>
        <v>4203323</v>
      </c>
      <c r="F2691" s="1">
        <f t="shared" si="208"/>
        <v>4202407.0401839986</v>
      </c>
      <c r="H2691" s="5">
        <f t="shared" si="209"/>
        <v>2.1791325958089722E-4</v>
      </c>
    </row>
    <row r="2692" spans="1:8">
      <c r="A2692" s="3" t="s">
        <v>8254</v>
      </c>
      <c r="B2692" s="1">
        <f t="shared" ref="B2692:B2755" si="210">IF(ISERROR(SEARCH(" ",A2692)), 0, SEARCH(" ",A2692))</f>
        <v>6</v>
      </c>
      <c r="C2692" s="1">
        <f t="shared" ref="C2692:C2755" si="211">IF(0=B2692,-1,LEFT(A2692,B2692-1)+0)</f>
        <v>64309</v>
      </c>
      <c r="D2692" s="1">
        <f t="shared" ref="D2692:D2755" si="212">IF(B2692=0,-1,RIGHT(A2692,LEN(A2692)-B2692)+0)</f>
        <v>4205703</v>
      </c>
      <c r="F2692" s="1">
        <f t="shared" ref="F2692:F2755" si="213">IF(C2692&lt;0,443300000,44330*(1-POWER(C2692/$A$1,1/5.255))*1000)</f>
        <v>4204781.4094149312</v>
      </c>
      <c r="H2692" s="5">
        <f t="shared" ref="H2692:H2755" si="214">IF(D2692&gt;0,ABS((F2692-D2692)/D2692),0)</f>
        <v>2.1912878419346293E-4</v>
      </c>
    </row>
    <row r="2693" spans="1:8">
      <c r="A2693" s="3" t="s">
        <v>8255</v>
      </c>
      <c r="B2693" s="1">
        <f t="shared" si="210"/>
        <v>6</v>
      </c>
      <c r="C2693" s="1">
        <f t="shared" si="211"/>
        <v>64289</v>
      </c>
      <c r="D2693" s="1">
        <f t="shared" si="212"/>
        <v>4208084</v>
      </c>
      <c r="F2693" s="1">
        <f t="shared" si="213"/>
        <v>4207156.3766277544</v>
      </c>
      <c r="H2693" s="5">
        <f t="shared" si="214"/>
        <v>2.204384162116488E-4</v>
      </c>
    </row>
    <row r="2694" spans="1:8">
      <c r="A2694" s="3" t="s">
        <v>8256</v>
      </c>
      <c r="B2694" s="1">
        <f t="shared" si="210"/>
        <v>6</v>
      </c>
      <c r="C2694" s="1">
        <f t="shared" si="211"/>
        <v>64269</v>
      </c>
      <c r="D2694" s="1">
        <f t="shared" si="212"/>
        <v>4210465</v>
      </c>
      <c r="F2694" s="1">
        <f t="shared" si="213"/>
        <v>4209531.9421591694</v>
      </c>
      <c r="H2694" s="5">
        <f t="shared" si="214"/>
        <v>2.2160446431229009E-4</v>
      </c>
    </row>
    <row r="2695" spans="1:8">
      <c r="A2695" s="3" t="s">
        <v>8257</v>
      </c>
      <c r="B2695" s="1">
        <f t="shared" si="210"/>
        <v>6</v>
      </c>
      <c r="C2695" s="1">
        <f t="shared" si="211"/>
        <v>64249</v>
      </c>
      <c r="D2695" s="1">
        <f t="shared" si="212"/>
        <v>4212858</v>
      </c>
      <c r="F2695" s="1">
        <f t="shared" si="213"/>
        <v>4211908.1063461695</v>
      </c>
      <c r="H2695" s="5">
        <f t="shared" si="214"/>
        <v>2.2547488043283523E-4</v>
      </c>
    </row>
    <row r="2696" spans="1:8">
      <c r="A2696" s="3" t="s">
        <v>8258</v>
      </c>
      <c r="B2696" s="1">
        <f t="shared" si="210"/>
        <v>6</v>
      </c>
      <c r="C2696" s="1">
        <f t="shared" si="211"/>
        <v>64229</v>
      </c>
      <c r="D2696" s="1">
        <f t="shared" si="212"/>
        <v>4215239</v>
      </c>
      <c r="F2696" s="1">
        <f t="shared" si="213"/>
        <v>4214284.8695260454</v>
      </c>
      <c r="H2696" s="5">
        <f t="shared" si="214"/>
        <v>2.2635263954300173E-4</v>
      </c>
    </row>
    <row r="2697" spans="1:8">
      <c r="A2697" s="3" t="s">
        <v>8259</v>
      </c>
      <c r="B2697" s="1">
        <f t="shared" si="210"/>
        <v>6</v>
      </c>
      <c r="C2697" s="1">
        <f t="shared" si="211"/>
        <v>64209</v>
      </c>
      <c r="D2697" s="1">
        <f t="shared" si="212"/>
        <v>4217619</v>
      </c>
      <c r="F2697" s="1">
        <f t="shared" si="213"/>
        <v>4216662.2320363782</v>
      </c>
      <c r="H2697" s="5">
        <f t="shared" si="214"/>
        <v>2.2685025926281284E-4</v>
      </c>
    </row>
    <row r="2698" spans="1:8">
      <c r="A2698" s="3" t="s">
        <v>8260</v>
      </c>
      <c r="B2698" s="1">
        <f t="shared" si="210"/>
        <v>6</v>
      </c>
      <c r="C2698" s="1">
        <f t="shared" si="211"/>
        <v>64189</v>
      </c>
      <c r="D2698" s="1">
        <f t="shared" si="212"/>
        <v>4220000</v>
      </c>
      <c r="F2698" s="1">
        <f t="shared" si="213"/>
        <v>4219040.1942150574</v>
      </c>
      <c r="H2698" s="5">
        <f t="shared" si="214"/>
        <v>2.2744212913331332E-4</v>
      </c>
    </row>
    <row r="2699" spans="1:8">
      <c r="A2699" s="3" t="s">
        <v>8261</v>
      </c>
      <c r="B2699" s="1">
        <f t="shared" si="210"/>
        <v>6</v>
      </c>
      <c r="C2699" s="1">
        <f t="shared" si="211"/>
        <v>64169</v>
      </c>
      <c r="D2699" s="1">
        <f t="shared" si="212"/>
        <v>4222381</v>
      </c>
      <c r="F2699" s="1">
        <f t="shared" si="213"/>
        <v>4221418.756400249</v>
      </c>
      <c r="H2699" s="5">
        <f t="shared" si="214"/>
        <v>2.2789123003135741E-4</v>
      </c>
    </row>
    <row r="2700" spans="1:8">
      <c r="A2700" s="3" t="s">
        <v>8262</v>
      </c>
      <c r="B2700" s="1">
        <f t="shared" si="210"/>
        <v>6</v>
      </c>
      <c r="C2700" s="1">
        <f t="shared" si="211"/>
        <v>64149</v>
      </c>
      <c r="D2700" s="1">
        <f t="shared" si="212"/>
        <v>4224774</v>
      </c>
      <c r="F2700" s="1">
        <f t="shared" si="213"/>
        <v>4223797.91893043</v>
      </c>
      <c r="H2700" s="5">
        <f t="shared" si="214"/>
        <v>2.3103746367735524E-4</v>
      </c>
    </row>
    <row r="2701" spans="1:8">
      <c r="A2701" s="3" t="s">
        <v>8263</v>
      </c>
      <c r="B2701" s="1">
        <f t="shared" si="210"/>
        <v>6</v>
      </c>
      <c r="C2701" s="1">
        <f t="shared" si="211"/>
        <v>64129</v>
      </c>
      <c r="D2701" s="1">
        <f t="shared" si="212"/>
        <v>4227155</v>
      </c>
      <c r="F2701" s="1">
        <f t="shared" si="213"/>
        <v>4226177.6821443709</v>
      </c>
      <c r="H2701" s="5">
        <f t="shared" si="214"/>
        <v>2.3119991001729028E-4</v>
      </c>
    </row>
    <row r="2702" spans="1:8">
      <c r="A2702" s="3" t="s">
        <v>8264</v>
      </c>
      <c r="B2702" s="1">
        <f t="shared" si="210"/>
        <v>6</v>
      </c>
      <c r="C2702" s="1">
        <f t="shared" si="211"/>
        <v>64109</v>
      </c>
      <c r="D2702" s="1">
        <f t="shared" si="212"/>
        <v>4229536</v>
      </c>
      <c r="F2702" s="1">
        <f t="shared" si="213"/>
        <v>4228558.0463811373</v>
      </c>
      <c r="H2702" s="5">
        <f t="shared" si="214"/>
        <v>2.3122007209837349E-4</v>
      </c>
    </row>
    <row r="2703" spans="1:8">
      <c r="A2703" s="3" t="s">
        <v>8265</v>
      </c>
      <c r="B2703" s="1">
        <f t="shared" si="210"/>
        <v>6</v>
      </c>
      <c r="C2703" s="1">
        <f t="shared" si="211"/>
        <v>64089</v>
      </c>
      <c r="D2703" s="1">
        <f t="shared" si="212"/>
        <v>4231916</v>
      </c>
      <c r="F2703" s="1">
        <f t="shared" si="213"/>
        <v>4230939.0119800847</v>
      </c>
      <c r="H2703" s="5">
        <f t="shared" si="214"/>
        <v>2.3086186491303175E-4</v>
      </c>
    </row>
    <row r="2704" spans="1:8">
      <c r="A2704" s="3" t="s">
        <v>8266</v>
      </c>
      <c r="B2704" s="1">
        <f t="shared" si="210"/>
        <v>6</v>
      </c>
      <c r="C2704" s="1">
        <f t="shared" si="211"/>
        <v>64069</v>
      </c>
      <c r="D2704" s="1">
        <f t="shared" si="212"/>
        <v>4234310</v>
      </c>
      <c r="F2704" s="1">
        <f t="shared" si="213"/>
        <v>4233320.5792808887</v>
      </c>
      <c r="H2704" s="5">
        <f t="shared" si="214"/>
        <v>2.3366752059044761E-4</v>
      </c>
    </row>
    <row r="2705" spans="1:8">
      <c r="A2705" s="3" t="s">
        <v>8267</v>
      </c>
      <c r="B2705" s="1">
        <f t="shared" si="210"/>
        <v>6</v>
      </c>
      <c r="C2705" s="1">
        <f t="shared" si="211"/>
        <v>64049</v>
      </c>
      <c r="D2705" s="1">
        <f t="shared" si="212"/>
        <v>4236691</v>
      </c>
      <c r="F2705" s="1">
        <f t="shared" si="213"/>
        <v>4235702.7486234894</v>
      </c>
      <c r="H2705" s="5">
        <f t="shared" si="214"/>
        <v>2.3326019681647723E-4</v>
      </c>
    </row>
    <row r="2706" spans="1:8">
      <c r="A2706" s="3" t="s">
        <v>8268</v>
      </c>
      <c r="B2706" s="1">
        <f t="shared" si="210"/>
        <v>6</v>
      </c>
      <c r="C2706" s="1">
        <f t="shared" si="211"/>
        <v>64029</v>
      </c>
      <c r="D2706" s="1">
        <f t="shared" si="212"/>
        <v>4239071</v>
      </c>
      <c r="F2706" s="1">
        <f t="shared" si="213"/>
        <v>4238085.5203481624</v>
      </c>
      <c r="H2706" s="5">
        <f t="shared" si="214"/>
        <v>2.3247538242166969E-4</v>
      </c>
    </row>
    <row r="2707" spans="1:8">
      <c r="A2707" s="3" t="s">
        <v>8269</v>
      </c>
      <c r="B2707" s="1">
        <f t="shared" si="210"/>
        <v>6</v>
      </c>
      <c r="C2707" s="1">
        <f t="shared" si="211"/>
        <v>64009</v>
      </c>
      <c r="D2707" s="1">
        <f t="shared" si="212"/>
        <v>4241452</v>
      </c>
      <c r="F2707" s="1">
        <f t="shared" si="213"/>
        <v>4240468.8947954513</v>
      </c>
      <c r="H2707" s="5">
        <f t="shared" si="214"/>
        <v>2.3178505958541714E-4</v>
      </c>
    </row>
    <row r="2708" spans="1:8">
      <c r="A2708" s="3" t="s">
        <v>8270</v>
      </c>
      <c r="B2708" s="1">
        <f t="shared" si="210"/>
        <v>6</v>
      </c>
      <c r="C2708" s="1">
        <f t="shared" si="211"/>
        <v>63989</v>
      </c>
      <c r="D2708" s="1">
        <f t="shared" si="212"/>
        <v>4243833</v>
      </c>
      <c r="F2708" s="1">
        <f t="shared" si="213"/>
        <v>4242852.8723062109</v>
      </c>
      <c r="H2708" s="5">
        <f t="shared" si="214"/>
        <v>2.3095340787186483E-4</v>
      </c>
    </row>
    <row r="2709" spans="1:8">
      <c r="A2709" s="3" t="s">
        <v>8271</v>
      </c>
      <c r="B2709" s="1">
        <f t="shared" si="210"/>
        <v>6</v>
      </c>
      <c r="C2709" s="1">
        <f t="shared" si="211"/>
        <v>63969</v>
      </c>
      <c r="D2709" s="1">
        <f t="shared" si="212"/>
        <v>4246226</v>
      </c>
      <c r="F2709" s="1">
        <f t="shared" si="213"/>
        <v>4245237.4532216024</v>
      </c>
      <c r="H2709" s="5">
        <f t="shared" si="214"/>
        <v>2.3280597368054235E-4</v>
      </c>
    </row>
    <row r="2710" spans="1:8">
      <c r="A2710" s="3" t="s">
        <v>8272</v>
      </c>
      <c r="B2710" s="1">
        <f t="shared" si="210"/>
        <v>6</v>
      </c>
      <c r="C2710" s="1">
        <f t="shared" si="211"/>
        <v>63949</v>
      </c>
      <c r="D2710" s="1">
        <f t="shared" si="212"/>
        <v>4248607</v>
      </c>
      <c r="F2710" s="1">
        <f t="shared" si="213"/>
        <v>4247622.6378830709</v>
      </c>
      <c r="H2710" s="5">
        <f t="shared" si="214"/>
        <v>2.3169055573488996E-4</v>
      </c>
    </row>
    <row r="2711" spans="1:8">
      <c r="A2711" s="3" t="s">
        <v>8273</v>
      </c>
      <c r="B2711" s="1">
        <f t="shared" si="210"/>
        <v>6</v>
      </c>
      <c r="C2711" s="1">
        <f t="shared" si="211"/>
        <v>63929</v>
      </c>
      <c r="D2711" s="1">
        <f t="shared" si="212"/>
        <v>4250988</v>
      </c>
      <c r="F2711" s="1">
        <f t="shared" si="213"/>
        <v>4250008.4266323792</v>
      </c>
      <c r="H2711" s="5">
        <f t="shared" si="214"/>
        <v>2.3043428201180956E-4</v>
      </c>
    </row>
    <row r="2712" spans="1:8">
      <c r="A2712" s="3" t="s">
        <v>8274</v>
      </c>
      <c r="B2712" s="1">
        <f t="shared" si="210"/>
        <v>6</v>
      </c>
      <c r="C2712" s="1">
        <f t="shared" si="211"/>
        <v>63909</v>
      </c>
      <c r="D2712" s="1">
        <f t="shared" si="212"/>
        <v>4253368</v>
      </c>
      <c r="F2712" s="1">
        <f t="shared" si="213"/>
        <v>4252394.8198115742</v>
      </c>
      <c r="H2712" s="5">
        <f t="shared" si="214"/>
        <v>2.288022546898873E-4</v>
      </c>
    </row>
    <row r="2713" spans="1:8">
      <c r="A2713" s="3" t="s">
        <v>8275</v>
      </c>
      <c r="B2713" s="1">
        <f t="shared" si="210"/>
        <v>6</v>
      </c>
      <c r="C2713" s="1">
        <f t="shared" si="211"/>
        <v>63889</v>
      </c>
      <c r="D2713" s="1">
        <f t="shared" si="212"/>
        <v>4255749</v>
      </c>
      <c r="F2713" s="1">
        <f t="shared" si="213"/>
        <v>4254781.8177630156</v>
      </c>
      <c r="H2713" s="5">
        <f t="shared" si="214"/>
        <v>2.2726486853063283E-4</v>
      </c>
    </row>
    <row r="2714" spans="1:8">
      <c r="A2714" s="3" t="s">
        <v>8276</v>
      </c>
      <c r="B2714" s="1">
        <f t="shared" si="210"/>
        <v>6</v>
      </c>
      <c r="C2714" s="1">
        <f t="shared" si="211"/>
        <v>63869</v>
      </c>
      <c r="D2714" s="1">
        <f t="shared" si="212"/>
        <v>4258142</v>
      </c>
      <c r="F2714" s="1">
        <f t="shared" si="213"/>
        <v>4257169.4208293566</v>
      </c>
      <c r="H2714" s="5">
        <f t="shared" si="214"/>
        <v>2.2840458834941436E-4</v>
      </c>
    </row>
    <row r="2715" spans="1:8">
      <c r="A2715" s="3" t="s">
        <v>8277</v>
      </c>
      <c r="B2715" s="1">
        <f t="shared" si="210"/>
        <v>6</v>
      </c>
      <c r="C2715" s="1">
        <f t="shared" si="211"/>
        <v>63849</v>
      </c>
      <c r="D2715" s="1">
        <f t="shared" si="212"/>
        <v>4260523</v>
      </c>
      <c r="F2715" s="1">
        <f t="shared" si="213"/>
        <v>4259557.6293535568</v>
      </c>
      <c r="H2715" s="5">
        <f t="shared" si="214"/>
        <v>2.2658500997253578E-4</v>
      </c>
    </row>
    <row r="2716" spans="1:8">
      <c r="A2716" s="3" t="s">
        <v>8278</v>
      </c>
      <c r="B2716" s="1">
        <f t="shared" si="210"/>
        <v>6</v>
      </c>
      <c r="C2716" s="1">
        <f t="shared" si="211"/>
        <v>63829</v>
      </c>
      <c r="D2716" s="1">
        <f t="shared" si="212"/>
        <v>4262904</v>
      </c>
      <c r="F2716" s="1">
        <f t="shared" si="213"/>
        <v>4261946.4436788736</v>
      </c>
      <c r="H2716" s="5">
        <f t="shared" si="214"/>
        <v>2.2462535424827977E-4</v>
      </c>
    </row>
    <row r="2717" spans="1:8">
      <c r="A2717" s="3" t="s">
        <v>8279</v>
      </c>
      <c r="B2717" s="1">
        <f t="shared" si="210"/>
        <v>6</v>
      </c>
      <c r="C2717" s="1">
        <f t="shared" si="211"/>
        <v>63809</v>
      </c>
      <c r="D2717" s="1">
        <f t="shared" si="212"/>
        <v>4265284</v>
      </c>
      <c r="F2717" s="1">
        <f t="shared" si="213"/>
        <v>4264335.8641488701</v>
      </c>
      <c r="H2717" s="5">
        <f t="shared" si="214"/>
        <v>2.2229137640773498E-4</v>
      </c>
    </row>
    <row r="2718" spans="1:8">
      <c r="A2718" s="3" t="s">
        <v>8280</v>
      </c>
      <c r="B2718" s="1">
        <f t="shared" si="210"/>
        <v>6</v>
      </c>
      <c r="C2718" s="1">
        <f t="shared" si="211"/>
        <v>63789</v>
      </c>
      <c r="D2718" s="1">
        <f t="shared" si="212"/>
        <v>4267678</v>
      </c>
      <c r="F2718" s="1">
        <f t="shared" si="213"/>
        <v>4266725.8911074158</v>
      </c>
      <c r="H2718" s="5">
        <f t="shared" si="214"/>
        <v>2.2309764058680613E-4</v>
      </c>
    </row>
    <row r="2719" spans="1:8">
      <c r="A2719" s="3" t="s">
        <v>8281</v>
      </c>
      <c r="B2719" s="1">
        <f t="shared" si="210"/>
        <v>6</v>
      </c>
      <c r="C2719" s="1">
        <f t="shared" si="211"/>
        <v>63769</v>
      </c>
      <c r="D2719" s="1">
        <f t="shared" si="212"/>
        <v>4270059</v>
      </c>
      <c r="F2719" s="1">
        <f t="shared" si="213"/>
        <v>4269116.5248986678</v>
      </c>
      <c r="H2719" s="5">
        <f t="shared" si="214"/>
        <v>2.2071711452515766E-4</v>
      </c>
    </row>
    <row r="2720" spans="1:8">
      <c r="A2720" s="3" t="s">
        <v>8282</v>
      </c>
      <c r="B2720" s="1">
        <f t="shared" si="210"/>
        <v>6</v>
      </c>
      <c r="C2720" s="1">
        <f t="shared" si="211"/>
        <v>63749</v>
      </c>
      <c r="D2720" s="1">
        <f t="shared" si="212"/>
        <v>4272439</v>
      </c>
      <c r="F2720" s="1">
        <f t="shared" si="213"/>
        <v>4271507.7658671066</v>
      </c>
      <c r="H2720" s="5">
        <f t="shared" si="214"/>
        <v>2.1796311963573581E-4</v>
      </c>
    </row>
    <row r="2721" spans="1:8">
      <c r="A2721" s="3" t="s">
        <v>8283</v>
      </c>
      <c r="B2721" s="1">
        <f t="shared" si="210"/>
        <v>6</v>
      </c>
      <c r="C2721" s="1">
        <f t="shared" si="211"/>
        <v>63729</v>
      </c>
      <c r="D2721" s="1">
        <f t="shared" si="212"/>
        <v>4274820</v>
      </c>
      <c r="F2721" s="1">
        <f t="shared" si="213"/>
        <v>4273899.6143574975</v>
      </c>
      <c r="H2721" s="5">
        <f t="shared" si="214"/>
        <v>2.1530395256465931E-4</v>
      </c>
    </row>
    <row r="2722" spans="1:8">
      <c r="A2722" s="3" t="s">
        <v>8284</v>
      </c>
      <c r="B2722" s="1">
        <f t="shared" si="210"/>
        <v>6</v>
      </c>
      <c r="C2722" s="1">
        <f t="shared" si="211"/>
        <v>63709</v>
      </c>
      <c r="D2722" s="1">
        <f t="shared" si="212"/>
        <v>4277201</v>
      </c>
      <c r="F2722" s="1">
        <f t="shared" si="213"/>
        <v>4276292.0707149273</v>
      </c>
      <c r="H2722" s="5">
        <f t="shared" si="214"/>
        <v>2.1250562811350729E-4</v>
      </c>
    </row>
    <row r="2723" spans="1:8">
      <c r="A2723" s="3" t="s">
        <v>8285</v>
      </c>
      <c r="B2723" s="1">
        <f t="shared" si="210"/>
        <v>6</v>
      </c>
      <c r="C2723" s="1">
        <f t="shared" si="211"/>
        <v>63689</v>
      </c>
      <c r="D2723" s="1">
        <f t="shared" si="212"/>
        <v>4279594</v>
      </c>
      <c r="F2723" s="1">
        <f t="shared" si="213"/>
        <v>4278685.1352847759</v>
      </c>
      <c r="H2723" s="5">
        <f t="shared" si="214"/>
        <v>2.1237171451874451E-4</v>
      </c>
    </row>
    <row r="2724" spans="1:8">
      <c r="A2724" s="3" t="s">
        <v>8286</v>
      </c>
      <c r="B2724" s="1">
        <f t="shared" si="210"/>
        <v>6</v>
      </c>
      <c r="C2724" s="1">
        <f t="shared" si="211"/>
        <v>63669</v>
      </c>
      <c r="D2724" s="1">
        <f t="shared" si="212"/>
        <v>4281975</v>
      </c>
      <c r="F2724" s="1">
        <f t="shared" si="213"/>
        <v>4281078.8084127298</v>
      </c>
      <c r="H2724" s="5">
        <f t="shared" si="214"/>
        <v>2.0929397936004707E-4</v>
      </c>
    </row>
    <row r="2725" spans="1:8">
      <c r="A2725" s="3" t="s">
        <v>8287</v>
      </c>
      <c r="B2725" s="1">
        <f t="shared" si="210"/>
        <v>6</v>
      </c>
      <c r="C2725" s="1">
        <f t="shared" si="211"/>
        <v>63649</v>
      </c>
      <c r="D2725" s="1">
        <f t="shared" si="212"/>
        <v>4284356</v>
      </c>
      <c r="F2725" s="1">
        <f t="shared" si="213"/>
        <v>4283473.0904447818</v>
      </c>
      <c r="H2725" s="5">
        <f t="shared" si="214"/>
        <v>2.0607754239334512E-4</v>
      </c>
    </row>
    <row r="2726" spans="1:8">
      <c r="A2726" s="3" t="s">
        <v>8288</v>
      </c>
      <c r="B2726" s="1">
        <f t="shared" si="210"/>
        <v>6</v>
      </c>
      <c r="C2726" s="1">
        <f t="shared" si="211"/>
        <v>63629</v>
      </c>
      <c r="D2726" s="1">
        <f t="shared" si="212"/>
        <v>4286736</v>
      </c>
      <c r="F2726" s="1">
        <f t="shared" si="213"/>
        <v>4285867.9817272322</v>
      </c>
      <c r="H2726" s="5">
        <f t="shared" si="214"/>
        <v>2.0248932352441923E-4</v>
      </c>
    </row>
    <row r="2727" spans="1:8">
      <c r="A2727" s="3" t="s">
        <v>8289</v>
      </c>
      <c r="B2727" s="1">
        <f t="shared" si="210"/>
        <v>6</v>
      </c>
      <c r="C2727" s="1">
        <f t="shared" si="211"/>
        <v>63609</v>
      </c>
      <c r="D2727" s="1">
        <f t="shared" si="212"/>
        <v>4289117</v>
      </c>
      <c r="F2727" s="1">
        <f t="shared" si="213"/>
        <v>4288263.4826066811</v>
      </c>
      <c r="H2727" s="5">
        <f t="shared" si="214"/>
        <v>1.9899606220089968E-4</v>
      </c>
    </row>
    <row r="2728" spans="1:8">
      <c r="A2728" s="3" t="s">
        <v>8290</v>
      </c>
      <c r="B2728" s="1">
        <f t="shared" si="210"/>
        <v>6</v>
      </c>
      <c r="C2728" s="1">
        <f t="shared" si="211"/>
        <v>63589</v>
      </c>
      <c r="D2728" s="1">
        <f t="shared" si="212"/>
        <v>4291511</v>
      </c>
      <c r="F2728" s="1">
        <f t="shared" si="213"/>
        <v>4290659.5934300441</v>
      </c>
      <c r="H2728" s="5">
        <f t="shared" si="214"/>
        <v>1.9839319296999832E-4</v>
      </c>
    </row>
    <row r="2729" spans="1:8">
      <c r="A2729" s="3" t="s">
        <v>8291</v>
      </c>
      <c r="B2729" s="1">
        <f t="shared" si="210"/>
        <v>6</v>
      </c>
      <c r="C2729" s="1">
        <f t="shared" si="211"/>
        <v>63569</v>
      </c>
      <c r="D2729" s="1">
        <f t="shared" si="212"/>
        <v>4293891</v>
      </c>
      <c r="F2729" s="1">
        <f t="shared" si="213"/>
        <v>4293056.3145445362</v>
      </c>
      <c r="H2729" s="5">
        <f t="shared" si="214"/>
        <v>1.9438906471166284E-4</v>
      </c>
    </row>
    <row r="2730" spans="1:8">
      <c r="A2730" s="3" t="s">
        <v>8292</v>
      </c>
      <c r="B2730" s="1">
        <f t="shared" si="210"/>
        <v>6</v>
      </c>
      <c r="C2730" s="1">
        <f t="shared" si="211"/>
        <v>63549</v>
      </c>
      <c r="D2730" s="1">
        <f t="shared" si="212"/>
        <v>4296272</v>
      </c>
      <c r="F2730" s="1">
        <f t="shared" si="213"/>
        <v>4295453.6462976774</v>
      </c>
      <c r="H2730" s="5">
        <f t="shared" si="214"/>
        <v>1.9047995618586997E-4</v>
      </c>
    </row>
    <row r="2731" spans="1:8">
      <c r="A2731" s="3" t="s">
        <v>8293</v>
      </c>
      <c r="B2731" s="1">
        <f t="shared" si="210"/>
        <v>6</v>
      </c>
      <c r="C2731" s="1">
        <f t="shared" si="211"/>
        <v>63529</v>
      </c>
      <c r="D2731" s="1">
        <f t="shared" si="212"/>
        <v>4298653</v>
      </c>
      <c r="F2731" s="1">
        <f t="shared" si="213"/>
        <v>4297851.5890373038</v>
      </c>
      <c r="H2731" s="5">
        <f t="shared" si="214"/>
        <v>1.8643304372234447E-4</v>
      </c>
    </row>
    <row r="2732" spans="1:8">
      <c r="A2732" s="3" t="s">
        <v>8294</v>
      </c>
      <c r="B2732" s="1">
        <f t="shared" si="210"/>
        <v>6</v>
      </c>
      <c r="C2732" s="1">
        <f t="shared" si="211"/>
        <v>63509</v>
      </c>
      <c r="D2732" s="1">
        <f t="shared" si="212"/>
        <v>4301033</v>
      </c>
      <c r="F2732" s="1">
        <f t="shared" si="213"/>
        <v>4300250.1431115596</v>
      </c>
      <c r="H2732" s="5">
        <f t="shared" si="214"/>
        <v>1.8201601532479234E-4</v>
      </c>
    </row>
    <row r="2733" spans="1:8">
      <c r="A2733" s="3" t="s">
        <v>8295</v>
      </c>
      <c r="B2733" s="1">
        <f t="shared" si="210"/>
        <v>6</v>
      </c>
      <c r="C2733" s="1">
        <f t="shared" si="211"/>
        <v>63489</v>
      </c>
      <c r="D2733" s="1">
        <f t="shared" si="212"/>
        <v>4303427</v>
      </c>
      <c r="F2733" s="1">
        <f t="shared" si="213"/>
        <v>4302649.3088688776</v>
      </c>
      <c r="H2733" s="5">
        <f t="shared" si="214"/>
        <v>1.8071437743045492E-4</v>
      </c>
    </row>
    <row r="2734" spans="1:8">
      <c r="A2734" s="3" t="s">
        <v>8296</v>
      </c>
      <c r="B2734" s="1">
        <f t="shared" si="210"/>
        <v>6</v>
      </c>
      <c r="C2734" s="1">
        <f t="shared" si="211"/>
        <v>63469</v>
      </c>
      <c r="D2734" s="1">
        <f t="shared" si="212"/>
        <v>4305807</v>
      </c>
      <c r="F2734" s="1">
        <f t="shared" si="213"/>
        <v>4305049.086658027</v>
      </c>
      <c r="H2734" s="5">
        <f t="shared" si="214"/>
        <v>1.7602120623915027E-4</v>
      </c>
    </row>
    <row r="2735" spans="1:8">
      <c r="A2735" s="3" t="s">
        <v>8297</v>
      </c>
      <c r="B2735" s="1">
        <f t="shared" si="210"/>
        <v>6</v>
      </c>
      <c r="C2735" s="1">
        <f t="shared" si="211"/>
        <v>63449</v>
      </c>
      <c r="D2735" s="1">
        <f t="shared" si="212"/>
        <v>4308188</v>
      </c>
      <c r="F2735" s="1">
        <f t="shared" si="213"/>
        <v>4307449.4768280638</v>
      </c>
      <c r="H2735" s="5">
        <f t="shared" si="214"/>
        <v>1.7142315329232656E-4</v>
      </c>
    </row>
    <row r="2736" spans="1:8">
      <c r="A2736" s="3" t="s">
        <v>8298</v>
      </c>
      <c r="B2736" s="1">
        <f t="shared" si="210"/>
        <v>6</v>
      </c>
      <c r="C2736" s="1">
        <f t="shared" si="211"/>
        <v>63429</v>
      </c>
      <c r="D2736" s="1">
        <f t="shared" si="212"/>
        <v>4310569</v>
      </c>
      <c r="F2736" s="1">
        <f t="shared" si="213"/>
        <v>4309850.4797283644</v>
      </c>
      <c r="H2736" s="5">
        <f t="shared" si="214"/>
        <v>1.6668803390819503E-4</v>
      </c>
    </row>
    <row r="2737" spans="1:8">
      <c r="A2737" s="3" t="s">
        <v>8299</v>
      </c>
      <c r="B2737" s="1">
        <f t="shared" si="210"/>
        <v>6</v>
      </c>
      <c r="C2737" s="1">
        <f t="shared" si="211"/>
        <v>63409</v>
      </c>
      <c r="D2737" s="1">
        <f t="shared" si="212"/>
        <v>4312962</v>
      </c>
      <c r="F2737" s="1">
        <f t="shared" si="213"/>
        <v>4312252.0957086142</v>
      </c>
      <c r="H2737" s="5">
        <f t="shared" si="214"/>
        <v>1.645978544178652E-4</v>
      </c>
    </row>
    <row r="2738" spans="1:8">
      <c r="A2738" s="3" t="s">
        <v>8300</v>
      </c>
      <c r="B2738" s="1">
        <f t="shared" si="210"/>
        <v>6</v>
      </c>
      <c r="C2738" s="1">
        <f t="shared" si="211"/>
        <v>63389</v>
      </c>
      <c r="D2738" s="1">
        <f t="shared" si="212"/>
        <v>4315343</v>
      </c>
      <c r="F2738" s="1">
        <f t="shared" si="213"/>
        <v>4314654.3251187997</v>
      </c>
      <c r="H2738" s="5">
        <f t="shared" si="214"/>
        <v>1.5958751858202375E-4</v>
      </c>
    </row>
    <row r="2739" spans="1:8">
      <c r="A2739" s="3" t="s">
        <v>8301</v>
      </c>
      <c r="B2739" s="1">
        <f t="shared" si="210"/>
        <v>6</v>
      </c>
      <c r="C2739" s="1">
        <f t="shared" si="211"/>
        <v>63369</v>
      </c>
      <c r="D2739" s="1">
        <f t="shared" si="212"/>
        <v>4317724</v>
      </c>
      <c r="F2739" s="1">
        <f t="shared" si="213"/>
        <v>4317057.1683092322</v>
      </c>
      <c r="H2739" s="5">
        <f t="shared" si="214"/>
        <v>1.5444055497011388E-4</v>
      </c>
    </row>
    <row r="2740" spans="1:8">
      <c r="A2740" s="3" t="s">
        <v>8302</v>
      </c>
      <c r="B2740" s="1">
        <f t="shared" si="210"/>
        <v>6</v>
      </c>
      <c r="C2740" s="1">
        <f t="shared" si="211"/>
        <v>63349</v>
      </c>
      <c r="D2740" s="1">
        <f t="shared" si="212"/>
        <v>4320104</v>
      </c>
      <c r="F2740" s="1">
        <f t="shared" si="213"/>
        <v>4319460.6256305212</v>
      </c>
      <c r="H2740" s="5">
        <f t="shared" si="214"/>
        <v>1.4892566694662548E-4</v>
      </c>
    </row>
    <row r="2741" spans="1:8">
      <c r="A2741" s="3" t="s">
        <v>8303</v>
      </c>
      <c r="B2741" s="1">
        <f t="shared" si="210"/>
        <v>6</v>
      </c>
      <c r="C2741" s="1">
        <f t="shared" si="211"/>
        <v>63329</v>
      </c>
      <c r="D2741" s="1">
        <f t="shared" si="212"/>
        <v>4322485</v>
      </c>
      <c r="F2741" s="1">
        <f t="shared" si="213"/>
        <v>4321864.6974335909</v>
      </c>
      <c r="H2741" s="5">
        <f t="shared" si="214"/>
        <v>1.4350600786564003E-4</v>
      </c>
    </row>
    <row r="2742" spans="1:8">
      <c r="A2742" s="3" t="s">
        <v>8304</v>
      </c>
      <c r="B2742" s="1">
        <f t="shared" si="210"/>
        <v>6</v>
      </c>
      <c r="C2742" s="1">
        <f t="shared" si="211"/>
        <v>63309</v>
      </c>
      <c r="D2742" s="1">
        <f t="shared" si="212"/>
        <v>4324879</v>
      </c>
      <c r="F2742" s="1">
        <f t="shared" si="213"/>
        <v>4324269.3840696793</v>
      </c>
      <c r="H2742" s="5">
        <f t="shared" si="214"/>
        <v>1.4095560368757024E-4</v>
      </c>
    </row>
    <row r="2743" spans="1:8">
      <c r="A2743" s="3" t="s">
        <v>8305</v>
      </c>
      <c r="B2743" s="1">
        <f t="shared" si="210"/>
        <v>6</v>
      </c>
      <c r="C2743" s="1">
        <f t="shared" si="211"/>
        <v>63289</v>
      </c>
      <c r="D2743" s="1">
        <f t="shared" si="212"/>
        <v>4327259</v>
      </c>
      <c r="F2743" s="1">
        <f t="shared" si="213"/>
        <v>4326674.6858903402</v>
      </c>
      <c r="H2743" s="5">
        <f t="shared" si="214"/>
        <v>1.3503099991466971E-4</v>
      </c>
    </row>
    <row r="2744" spans="1:8">
      <c r="A2744" s="3" t="s">
        <v>8306</v>
      </c>
      <c r="B2744" s="1">
        <f t="shared" si="210"/>
        <v>6</v>
      </c>
      <c r="C2744" s="1">
        <f t="shared" si="211"/>
        <v>63269</v>
      </c>
      <c r="D2744" s="1">
        <f t="shared" si="212"/>
        <v>4329640</v>
      </c>
      <c r="F2744" s="1">
        <f t="shared" si="213"/>
        <v>4329080.6032474283</v>
      </c>
      <c r="H2744" s="5">
        <f t="shared" si="214"/>
        <v>1.2920167786968132E-4</v>
      </c>
    </row>
    <row r="2745" spans="1:8">
      <c r="A2745" s="3" t="s">
        <v>8307</v>
      </c>
      <c r="B2745" s="1">
        <f t="shared" si="210"/>
        <v>6</v>
      </c>
      <c r="C2745" s="1">
        <f t="shared" si="211"/>
        <v>63249</v>
      </c>
      <c r="D2745" s="1">
        <f t="shared" si="212"/>
        <v>4332021</v>
      </c>
      <c r="F2745" s="1">
        <f t="shared" si="213"/>
        <v>4331487.1364931157</v>
      </c>
      <c r="H2745" s="5">
        <f t="shared" si="214"/>
        <v>1.2323659254752324E-4</v>
      </c>
    </row>
    <row r="2746" spans="1:8">
      <c r="A2746" s="3" t="s">
        <v>8308</v>
      </c>
      <c r="B2746" s="1">
        <f t="shared" si="210"/>
        <v>6</v>
      </c>
      <c r="C2746" s="1">
        <f t="shared" si="211"/>
        <v>63229</v>
      </c>
      <c r="D2746" s="1">
        <f t="shared" si="212"/>
        <v>4334401</v>
      </c>
      <c r="F2746" s="1">
        <f t="shared" si="213"/>
        <v>4333894.285979894</v>
      </c>
      <c r="H2746" s="5">
        <f t="shared" si="214"/>
        <v>1.1690520099686442E-4</v>
      </c>
    </row>
    <row r="2747" spans="1:8">
      <c r="A2747" s="3" t="s">
        <v>8309</v>
      </c>
      <c r="B2747" s="1">
        <f t="shared" si="210"/>
        <v>6</v>
      </c>
      <c r="C2747" s="1">
        <f t="shared" si="211"/>
        <v>63209</v>
      </c>
      <c r="D2747" s="1">
        <f t="shared" si="212"/>
        <v>4336795</v>
      </c>
      <c r="F2747" s="1">
        <f t="shared" si="213"/>
        <v>4336302.0520605519</v>
      </c>
      <c r="H2747" s="5">
        <f t="shared" si="214"/>
        <v>1.1366641481740747E-4</v>
      </c>
    </row>
    <row r="2748" spans="1:8">
      <c r="A2748" s="3" t="s">
        <v>8310</v>
      </c>
      <c r="B2748" s="1">
        <f t="shared" si="210"/>
        <v>6</v>
      </c>
      <c r="C2748" s="1">
        <f t="shared" si="211"/>
        <v>63189</v>
      </c>
      <c r="D2748" s="1">
        <f t="shared" si="212"/>
        <v>4339176</v>
      </c>
      <c r="F2748" s="1">
        <f t="shared" si="213"/>
        <v>4338710.4350882154</v>
      </c>
      <c r="H2748" s="5">
        <f t="shared" si="214"/>
        <v>1.0729339205982984E-4</v>
      </c>
    </row>
    <row r="2749" spans="1:8">
      <c r="A2749" s="3" t="s">
        <v>8311</v>
      </c>
      <c r="B2749" s="1">
        <f t="shared" si="210"/>
        <v>6</v>
      </c>
      <c r="C2749" s="1">
        <f t="shared" si="211"/>
        <v>63169</v>
      </c>
      <c r="D2749" s="1">
        <f t="shared" si="212"/>
        <v>4341556</v>
      </c>
      <c r="F2749" s="1">
        <f t="shared" si="213"/>
        <v>4341119.4354163026</v>
      </c>
      <c r="H2749" s="5">
        <f t="shared" si="214"/>
        <v>1.0055486643437428E-4</v>
      </c>
    </row>
    <row r="2750" spans="1:8">
      <c r="A2750" s="3" t="s">
        <v>8312</v>
      </c>
      <c r="B2750" s="1">
        <f t="shared" si="210"/>
        <v>6</v>
      </c>
      <c r="C2750" s="1">
        <f t="shared" si="211"/>
        <v>63149</v>
      </c>
      <c r="D2750" s="1">
        <f t="shared" si="212"/>
        <v>4343937</v>
      </c>
      <c r="F2750" s="1">
        <f t="shared" si="213"/>
        <v>4343529.0533985598</v>
      </c>
      <c r="H2750" s="5">
        <f t="shared" si="214"/>
        <v>9.3911721426944892E-5</v>
      </c>
    </row>
    <row r="2751" spans="1:8">
      <c r="A2751" s="3" t="s">
        <v>8313</v>
      </c>
      <c r="B2751" s="1">
        <f t="shared" si="210"/>
        <v>6</v>
      </c>
      <c r="C2751" s="1">
        <f t="shared" si="211"/>
        <v>63129</v>
      </c>
      <c r="D2751" s="1">
        <f t="shared" si="212"/>
        <v>4346330</v>
      </c>
      <c r="F2751" s="1">
        <f t="shared" si="213"/>
        <v>4345939.2893890403</v>
      </c>
      <c r="H2751" s="5">
        <f t="shared" si="214"/>
        <v>8.9894373174535507E-5</v>
      </c>
    </row>
    <row r="2752" spans="1:8">
      <c r="A2752" s="3" t="s">
        <v>8314</v>
      </c>
      <c r="B2752" s="1">
        <f t="shared" si="210"/>
        <v>6</v>
      </c>
      <c r="C2752" s="1">
        <f t="shared" si="211"/>
        <v>63109</v>
      </c>
      <c r="D2752" s="1">
        <f t="shared" si="212"/>
        <v>4348711</v>
      </c>
      <c r="F2752" s="1">
        <f t="shared" si="213"/>
        <v>4348350.143742118</v>
      </c>
      <c r="H2752" s="5">
        <f t="shared" si="214"/>
        <v>8.2980050383198422E-5</v>
      </c>
    </row>
    <row r="2753" spans="1:8">
      <c r="A2753" s="3" t="s">
        <v>8315</v>
      </c>
      <c r="B2753" s="1">
        <f t="shared" si="210"/>
        <v>6</v>
      </c>
      <c r="C2753" s="1">
        <f t="shared" si="211"/>
        <v>63089</v>
      </c>
      <c r="D2753" s="1">
        <f t="shared" si="212"/>
        <v>4351092</v>
      </c>
      <c r="F2753" s="1">
        <f t="shared" si="213"/>
        <v>4350761.616812476</v>
      </c>
      <c r="H2753" s="5">
        <f t="shared" si="214"/>
        <v>7.5931096727911761E-5</v>
      </c>
    </row>
    <row r="2754" spans="1:8">
      <c r="A2754" s="3" t="s">
        <v>8316</v>
      </c>
      <c r="B2754" s="1">
        <f t="shared" si="210"/>
        <v>6</v>
      </c>
      <c r="C2754" s="1">
        <f t="shared" si="211"/>
        <v>63069</v>
      </c>
      <c r="D2754" s="1">
        <f t="shared" si="212"/>
        <v>4353472</v>
      </c>
      <c r="F2754" s="1">
        <f t="shared" si="213"/>
        <v>4353173.708955125</v>
      </c>
      <c r="H2754" s="5">
        <f t="shared" si="214"/>
        <v>6.8517965631810225E-5</v>
      </c>
    </row>
    <row r="2755" spans="1:8">
      <c r="A2755" s="3" t="s">
        <v>8317</v>
      </c>
      <c r="B2755" s="1">
        <f t="shared" si="210"/>
        <v>6</v>
      </c>
      <c r="C2755" s="1">
        <f t="shared" si="211"/>
        <v>63049</v>
      </c>
      <c r="D2755" s="1">
        <f t="shared" si="212"/>
        <v>4355853</v>
      </c>
      <c r="F2755" s="1">
        <f t="shared" si="213"/>
        <v>4355586.4205253767</v>
      </c>
      <c r="H2755" s="5">
        <f t="shared" si="214"/>
        <v>6.1200291796650397E-5</v>
      </c>
    </row>
    <row r="2756" spans="1:8">
      <c r="A2756" s="3" t="s">
        <v>8318</v>
      </c>
      <c r="B2756" s="1">
        <f t="shared" ref="B2756:B2819" si="215">IF(ISERROR(SEARCH(" ",A2756)), 0, SEARCH(" ",A2756))</f>
        <v>6</v>
      </c>
      <c r="C2756" s="1">
        <f t="shared" ref="C2756:C2819" si="216">IF(0=B2756,-1,LEFT(A2756,B2756-1)+0)</f>
        <v>63029</v>
      </c>
      <c r="D2756" s="1">
        <f t="shared" ref="D2756:D2819" si="217">IF(B2756=0,-1,RIGHT(A2756,LEN(A2756)-B2756)+0)</f>
        <v>4358247</v>
      </c>
      <c r="F2756" s="1">
        <f t="shared" ref="F2756:F2819" si="218">IF(C2756&lt;0,443300000,44330*(1-POWER(C2756/$A$1,1/5.255))*1000)</f>
        <v>4357999.7518788762</v>
      </c>
      <c r="H2756" s="5">
        <f t="shared" ref="H2756:H2819" si="219">IF(D2756&gt;0,ABS((F2756-D2756)/D2756),0)</f>
        <v>5.6731094204564576E-5</v>
      </c>
    </row>
    <row r="2757" spans="1:8">
      <c r="A2757" s="3" t="s">
        <v>8319</v>
      </c>
      <c r="B2757" s="1">
        <f t="shared" si="215"/>
        <v>6</v>
      </c>
      <c r="C2757" s="1">
        <f t="shared" si="216"/>
        <v>63009</v>
      </c>
      <c r="D2757" s="1">
        <f t="shared" si="217"/>
        <v>4360627</v>
      </c>
      <c r="F2757" s="1">
        <f t="shared" si="218"/>
        <v>4360413.7033715639</v>
      </c>
      <c r="H2757" s="5">
        <f t="shared" si="219"/>
        <v>4.8914210831624368E-5</v>
      </c>
    </row>
    <row r="2758" spans="1:8">
      <c r="A2758" s="3" t="s">
        <v>8320</v>
      </c>
      <c r="B2758" s="1">
        <f t="shared" si="215"/>
        <v>6</v>
      </c>
      <c r="C2758" s="1">
        <f t="shared" si="216"/>
        <v>62989</v>
      </c>
      <c r="D2758" s="1">
        <f t="shared" si="217"/>
        <v>4363008</v>
      </c>
      <c r="F2758" s="1">
        <f t="shared" si="218"/>
        <v>4362828.2753597191</v>
      </c>
      <c r="H2758" s="5">
        <f t="shared" si="219"/>
        <v>4.119282849835243E-5</v>
      </c>
    </row>
    <row r="2759" spans="1:8">
      <c r="A2759" s="3" t="s">
        <v>8321</v>
      </c>
      <c r="B2759" s="1">
        <f t="shared" si="215"/>
        <v>6</v>
      </c>
      <c r="C2759" s="1">
        <f t="shared" si="216"/>
        <v>62969</v>
      </c>
      <c r="D2759" s="1">
        <f t="shared" si="217"/>
        <v>4365389</v>
      </c>
      <c r="F2759" s="1">
        <f t="shared" si="218"/>
        <v>4365243.4681999292</v>
      </c>
      <c r="H2759" s="5">
        <f t="shared" si="219"/>
        <v>3.3337647588972609E-5</v>
      </c>
    </row>
    <row r="2760" spans="1:8">
      <c r="A2760" s="3" t="s">
        <v>8322</v>
      </c>
      <c r="B2760" s="1">
        <f t="shared" si="215"/>
        <v>6</v>
      </c>
      <c r="C2760" s="1">
        <f t="shared" si="216"/>
        <v>62949</v>
      </c>
      <c r="D2760" s="1">
        <f t="shared" si="217"/>
        <v>4367769</v>
      </c>
      <c r="F2760" s="1">
        <f t="shared" si="218"/>
        <v>4367659.2822491033</v>
      </c>
      <c r="H2760" s="5">
        <f t="shared" si="219"/>
        <v>2.5119861168642328E-5</v>
      </c>
    </row>
    <row r="2761" spans="1:8">
      <c r="A2761" s="3" t="s">
        <v>8323</v>
      </c>
      <c r="B2761" s="1">
        <f t="shared" si="215"/>
        <v>6</v>
      </c>
      <c r="C2761" s="1">
        <f t="shared" si="216"/>
        <v>62929</v>
      </c>
      <c r="D2761" s="1">
        <f t="shared" si="217"/>
        <v>4370163</v>
      </c>
      <c r="F2761" s="1">
        <f t="shared" si="218"/>
        <v>4370075.717864464</v>
      </c>
      <c r="H2761" s="5">
        <f t="shared" si="219"/>
        <v>1.9972283765150837E-5</v>
      </c>
    </row>
    <row r="2762" spans="1:8">
      <c r="A2762" s="3" t="s">
        <v>8324</v>
      </c>
      <c r="B2762" s="1">
        <f t="shared" si="215"/>
        <v>6</v>
      </c>
      <c r="C2762" s="1">
        <f t="shared" si="216"/>
        <v>62909</v>
      </c>
      <c r="D2762" s="1">
        <f t="shared" si="217"/>
        <v>4372544</v>
      </c>
      <c r="F2762" s="1">
        <f t="shared" si="218"/>
        <v>4372492.7754035555</v>
      </c>
      <c r="H2762" s="5">
        <f t="shared" si="219"/>
        <v>1.1715055684863862E-5</v>
      </c>
    </row>
    <row r="2763" spans="1:8">
      <c r="A2763" s="3" t="s">
        <v>8325</v>
      </c>
      <c r="B2763" s="1">
        <f t="shared" si="215"/>
        <v>6</v>
      </c>
      <c r="C2763" s="1">
        <f t="shared" si="216"/>
        <v>62889</v>
      </c>
      <c r="D2763" s="1">
        <f t="shared" si="217"/>
        <v>4374924</v>
      </c>
      <c r="F2763" s="1">
        <f t="shared" si="218"/>
        <v>4374910.4552242449</v>
      </c>
      <c r="H2763" s="5">
        <f t="shared" si="219"/>
        <v>3.0960025260198021E-6</v>
      </c>
    </row>
    <row r="2764" spans="1:8">
      <c r="A2764" s="3" t="s">
        <v>8326</v>
      </c>
      <c r="B2764" s="1">
        <f t="shared" si="215"/>
        <v>6</v>
      </c>
      <c r="C2764" s="1">
        <f t="shared" si="216"/>
        <v>62869</v>
      </c>
      <c r="D2764" s="1">
        <f t="shared" si="217"/>
        <v>4377357</v>
      </c>
      <c r="F2764" s="1">
        <f t="shared" si="218"/>
        <v>4377328.7576847151</v>
      </c>
      <c r="H2764" s="5">
        <f t="shared" si="219"/>
        <v>6.4519104301768892E-6</v>
      </c>
    </row>
    <row r="2765" spans="1:8">
      <c r="A2765" s="3" t="s">
        <v>8327</v>
      </c>
      <c r="B2765" s="1">
        <f t="shared" si="215"/>
        <v>6</v>
      </c>
      <c r="C2765" s="1">
        <f t="shared" si="216"/>
        <v>62849</v>
      </c>
      <c r="D2765" s="1">
        <f t="shared" si="217"/>
        <v>4379822</v>
      </c>
      <c r="F2765" s="1">
        <f t="shared" si="218"/>
        <v>4379747.6831434611</v>
      </c>
      <c r="H2765" s="5">
        <f t="shared" si="219"/>
        <v>1.6968008411957584E-5</v>
      </c>
    </row>
    <row r="2766" spans="1:8">
      <c r="A2766" s="3" t="s">
        <v>8328</v>
      </c>
      <c r="B2766" s="1">
        <f t="shared" si="215"/>
        <v>6</v>
      </c>
      <c r="C2766" s="1">
        <f t="shared" si="216"/>
        <v>62829</v>
      </c>
      <c r="D2766" s="1">
        <f t="shared" si="217"/>
        <v>4382274</v>
      </c>
      <c r="F2766" s="1">
        <f t="shared" si="218"/>
        <v>4382167.2319593243</v>
      </c>
      <c r="H2766" s="5">
        <f t="shared" si="219"/>
        <v>2.4363615939046695E-5</v>
      </c>
    </row>
    <row r="2767" spans="1:8">
      <c r="A2767" s="3" t="s">
        <v>8329</v>
      </c>
      <c r="B2767" s="1">
        <f t="shared" si="215"/>
        <v>6</v>
      </c>
      <c r="C2767" s="1">
        <f t="shared" si="216"/>
        <v>62809</v>
      </c>
      <c r="D2767" s="1">
        <f t="shared" si="217"/>
        <v>4384726</v>
      </c>
      <c r="F2767" s="1">
        <f t="shared" si="218"/>
        <v>4384587.4044914376</v>
      </c>
      <c r="H2767" s="5">
        <f t="shared" si="219"/>
        <v>3.1608704526212339E-5</v>
      </c>
    </row>
    <row r="2768" spans="1:8">
      <c r="A2768" s="3" t="s">
        <v>8330</v>
      </c>
      <c r="B2768" s="1">
        <f t="shared" si="215"/>
        <v>6</v>
      </c>
      <c r="C2768" s="1">
        <f t="shared" si="216"/>
        <v>62789</v>
      </c>
      <c r="D2768" s="1">
        <f t="shared" si="217"/>
        <v>4387177</v>
      </c>
      <c r="F2768" s="1">
        <f t="shared" si="218"/>
        <v>4387008.2010992737</v>
      </c>
      <c r="H2768" s="5">
        <f t="shared" si="219"/>
        <v>3.847551642576794E-5</v>
      </c>
    </row>
    <row r="2769" spans="1:8">
      <c r="A2769" s="3" t="s">
        <v>8331</v>
      </c>
      <c r="B2769" s="1">
        <f t="shared" si="215"/>
        <v>6</v>
      </c>
      <c r="C2769" s="1">
        <f t="shared" si="216"/>
        <v>62769</v>
      </c>
      <c r="D2769" s="1">
        <f t="shared" si="217"/>
        <v>4389629</v>
      </c>
      <c r="F2769" s="1">
        <f t="shared" si="218"/>
        <v>4389429.6221426213</v>
      </c>
      <c r="H2769" s="5">
        <f t="shared" si="219"/>
        <v>4.5420206896456167E-5</v>
      </c>
    </row>
    <row r="2770" spans="1:8">
      <c r="A2770" s="3" t="s">
        <v>8332</v>
      </c>
      <c r="B2770" s="1">
        <f t="shared" si="215"/>
        <v>6</v>
      </c>
      <c r="C2770" s="1">
        <f t="shared" si="216"/>
        <v>62749</v>
      </c>
      <c r="D2770" s="1">
        <f t="shared" si="217"/>
        <v>4392094</v>
      </c>
      <c r="F2770" s="1">
        <f t="shared" si="218"/>
        <v>4391851.6679815846</v>
      </c>
      <c r="H2770" s="5">
        <f t="shared" si="219"/>
        <v>5.5174597450656477E-5</v>
      </c>
    </row>
    <row r="2771" spans="1:8">
      <c r="A2771" s="3" t="s">
        <v>8333</v>
      </c>
      <c r="B2771" s="1">
        <f t="shared" si="215"/>
        <v>6</v>
      </c>
      <c r="C2771" s="1">
        <f t="shared" si="216"/>
        <v>62729</v>
      </c>
      <c r="D2771" s="1">
        <f t="shared" si="217"/>
        <v>4394545</v>
      </c>
      <c r="F2771" s="1">
        <f t="shared" si="218"/>
        <v>4394274.3389766049</v>
      </c>
      <c r="H2771" s="5">
        <f t="shared" si="219"/>
        <v>6.1590226836938974E-5</v>
      </c>
    </row>
    <row r="2772" spans="1:8">
      <c r="A2772" s="3" t="s">
        <v>8334</v>
      </c>
      <c r="B2772" s="1">
        <f t="shared" si="215"/>
        <v>6</v>
      </c>
      <c r="C2772" s="1">
        <f t="shared" si="216"/>
        <v>62709</v>
      </c>
      <c r="D2772" s="1">
        <f t="shared" si="217"/>
        <v>4396997</v>
      </c>
      <c r="F2772" s="1">
        <f t="shared" si="218"/>
        <v>4396697.6354884356</v>
      </c>
      <c r="H2772" s="5">
        <f t="shared" si="219"/>
        <v>6.80838562237759E-5</v>
      </c>
    </row>
    <row r="2773" spans="1:8">
      <c r="A2773" s="3" t="s">
        <v>8335</v>
      </c>
      <c r="B2773" s="1">
        <f t="shared" si="215"/>
        <v>6</v>
      </c>
      <c r="C2773" s="1">
        <f t="shared" si="216"/>
        <v>62689</v>
      </c>
      <c r="D2773" s="1">
        <f t="shared" si="217"/>
        <v>4399448</v>
      </c>
      <c r="F2773" s="1">
        <f t="shared" si="218"/>
        <v>4399121.5578781525</v>
      </c>
      <c r="H2773" s="5">
        <f t="shared" si="219"/>
        <v>7.420070014409369E-5</v>
      </c>
    </row>
    <row r="2774" spans="1:8">
      <c r="A2774" s="3" t="s">
        <v>8336</v>
      </c>
      <c r="B2774" s="1">
        <f t="shared" si="215"/>
        <v>6</v>
      </c>
      <c r="C2774" s="1">
        <f t="shared" si="216"/>
        <v>62669</v>
      </c>
      <c r="D2774" s="1">
        <f t="shared" si="217"/>
        <v>4401900</v>
      </c>
      <c r="F2774" s="1">
        <f t="shared" si="218"/>
        <v>4401546.1065071682</v>
      </c>
      <c r="H2774" s="5">
        <f t="shared" si="219"/>
        <v>8.0395622988220668E-5</v>
      </c>
    </row>
    <row r="2775" spans="1:8">
      <c r="A2775" s="3" t="s">
        <v>8337</v>
      </c>
      <c r="B2775" s="1">
        <f t="shared" si="215"/>
        <v>6</v>
      </c>
      <c r="C2775" s="1">
        <f t="shared" si="216"/>
        <v>62649</v>
      </c>
      <c r="D2775" s="1">
        <f t="shared" si="217"/>
        <v>4404365</v>
      </c>
      <c r="F2775" s="1">
        <f t="shared" si="218"/>
        <v>4403971.2817371981</v>
      </c>
      <c r="H2775" s="5">
        <f t="shared" si="219"/>
        <v>8.9392741700989391E-5</v>
      </c>
    </row>
    <row r="2776" spans="1:8">
      <c r="A2776" s="3" t="s">
        <v>8338</v>
      </c>
      <c r="B2776" s="1">
        <f t="shared" si="215"/>
        <v>6</v>
      </c>
      <c r="C2776" s="1">
        <f t="shared" si="216"/>
        <v>62629</v>
      </c>
      <c r="D2776" s="1">
        <f t="shared" si="217"/>
        <v>4406817</v>
      </c>
      <c r="F2776" s="1">
        <f t="shared" si="218"/>
        <v>4406397.0839303061</v>
      </c>
      <c r="H2776" s="5">
        <f t="shared" si="219"/>
        <v>9.5287839203185294E-5</v>
      </c>
    </row>
    <row r="2777" spans="1:8">
      <c r="A2777" s="3" t="s">
        <v>8339</v>
      </c>
      <c r="B2777" s="1">
        <f t="shared" si="215"/>
        <v>6</v>
      </c>
      <c r="C2777" s="1">
        <f t="shared" si="216"/>
        <v>62609</v>
      </c>
      <c r="D2777" s="1">
        <f t="shared" si="217"/>
        <v>4409268</v>
      </c>
      <c r="F2777" s="1">
        <f t="shared" si="218"/>
        <v>4408823.5134488605</v>
      </c>
      <c r="H2777" s="5">
        <f t="shared" si="219"/>
        <v>1.0080733381130467E-4</v>
      </c>
    </row>
    <row r="2778" spans="1:8">
      <c r="A2778" s="3" t="s">
        <v>8340</v>
      </c>
      <c r="B2778" s="1">
        <f t="shared" si="215"/>
        <v>6</v>
      </c>
      <c r="C2778" s="1">
        <f t="shared" si="216"/>
        <v>62589</v>
      </c>
      <c r="D2778" s="1">
        <f t="shared" si="217"/>
        <v>4411720</v>
      </c>
      <c r="F2778" s="1">
        <f t="shared" si="218"/>
        <v>4411250.5706555704</v>
      </c>
      <c r="H2778" s="5">
        <f t="shared" si="219"/>
        <v>1.064050629753553E-4</v>
      </c>
    </row>
    <row r="2779" spans="1:8">
      <c r="A2779" s="3" t="s">
        <v>8341</v>
      </c>
      <c r="B2779" s="1">
        <f t="shared" si="215"/>
        <v>6</v>
      </c>
      <c r="C2779" s="1">
        <f t="shared" si="216"/>
        <v>62569</v>
      </c>
      <c r="D2779" s="1">
        <f t="shared" si="217"/>
        <v>4414171</v>
      </c>
      <c r="F2779" s="1">
        <f t="shared" si="218"/>
        <v>4413678.2559134541</v>
      </c>
      <c r="H2779" s="5">
        <f t="shared" si="219"/>
        <v>1.1162777485192396E-4</v>
      </c>
    </row>
    <row r="2780" spans="1:8">
      <c r="A2780" s="3" t="s">
        <v>8342</v>
      </c>
      <c r="B2780" s="1">
        <f t="shared" si="215"/>
        <v>6</v>
      </c>
      <c r="C2780" s="1">
        <f t="shared" si="216"/>
        <v>62549</v>
      </c>
      <c r="D2780" s="1">
        <f t="shared" si="217"/>
        <v>4416636</v>
      </c>
      <c r="F2780" s="1">
        <f t="shared" si="218"/>
        <v>4416106.5695858756</v>
      </c>
      <c r="H2780" s="5">
        <f t="shared" si="219"/>
        <v>1.1987186947812588E-4</v>
      </c>
    </row>
    <row r="2781" spans="1:8">
      <c r="A2781" s="3" t="s">
        <v>8343</v>
      </c>
      <c r="B2781" s="1">
        <f t="shared" si="215"/>
        <v>6</v>
      </c>
      <c r="C2781" s="1">
        <f t="shared" si="216"/>
        <v>62529</v>
      </c>
      <c r="D2781" s="1">
        <f t="shared" si="217"/>
        <v>4419088</v>
      </c>
      <c r="F2781" s="1">
        <f t="shared" si="218"/>
        <v>4418535.5120365098</v>
      </c>
      <c r="H2781" s="5">
        <f t="shared" si="219"/>
        <v>1.2502307342378974E-4</v>
      </c>
    </row>
    <row r="2782" spans="1:8">
      <c r="A2782" s="3" t="s">
        <v>8344</v>
      </c>
      <c r="B2782" s="1">
        <f t="shared" si="215"/>
        <v>6</v>
      </c>
      <c r="C2782" s="1">
        <f t="shared" si="216"/>
        <v>62509</v>
      </c>
      <c r="D2782" s="1">
        <f t="shared" si="217"/>
        <v>4421540</v>
      </c>
      <c r="F2782" s="1">
        <f t="shared" si="218"/>
        <v>4420965.0836293641</v>
      </c>
      <c r="H2782" s="5">
        <f t="shared" si="219"/>
        <v>1.3002627379506964E-4</v>
      </c>
    </row>
    <row r="2783" spans="1:8">
      <c r="A2783" s="3" t="s">
        <v>8345</v>
      </c>
      <c r="B2783" s="1">
        <f t="shared" si="215"/>
        <v>6</v>
      </c>
      <c r="C2783" s="1">
        <f t="shared" si="216"/>
        <v>62489</v>
      </c>
      <c r="D2783" s="1">
        <f t="shared" si="217"/>
        <v>4423991</v>
      </c>
      <c r="F2783" s="1">
        <f t="shared" si="218"/>
        <v>4423395.2847287785</v>
      </c>
      <c r="H2783" s="5">
        <f t="shared" si="219"/>
        <v>1.3465562457551876E-4</v>
      </c>
    </row>
    <row r="2784" spans="1:8">
      <c r="A2784" s="3" t="s">
        <v>8346</v>
      </c>
      <c r="B2784" s="1">
        <f t="shared" si="215"/>
        <v>6</v>
      </c>
      <c r="C2784" s="1">
        <f t="shared" si="216"/>
        <v>62469</v>
      </c>
      <c r="D2784" s="1">
        <f t="shared" si="217"/>
        <v>4426456</v>
      </c>
      <c r="F2784" s="1">
        <f t="shared" si="218"/>
        <v>4425826.1156994058</v>
      </c>
      <c r="H2784" s="5">
        <f t="shared" si="219"/>
        <v>1.4229991229873696E-4</v>
      </c>
    </row>
    <row r="2785" spans="1:8">
      <c r="A2785" s="3" t="s">
        <v>8347</v>
      </c>
      <c r="B2785" s="1">
        <f t="shared" si="215"/>
        <v>6</v>
      </c>
      <c r="C2785" s="1">
        <f t="shared" si="216"/>
        <v>62449</v>
      </c>
      <c r="D2785" s="1">
        <f t="shared" si="217"/>
        <v>4428908</v>
      </c>
      <c r="F2785" s="1">
        <f t="shared" si="218"/>
        <v>4428257.5769062424</v>
      </c>
      <c r="H2785" s="5">
        <f t="shared" si="219"/>
        <v>1.4685856959719917E-4</v>
      </c>
    </row>
    <row r="2786" spans="1:8">
      <c r="A2786" s="3" t="s">
        <v>8348</v>
      </c>
      <c r="B2786" s="1">
        <f t="shared" si="215"/>
        <v>6</v>
      </c>
      <c r="C2786" s="1">
        <f t="shared" si="216"/>
        <v>62429</v>
      </c>
      <c r="D2786" s="1">
        <f t="shared" si="217"/>
        <v>4431359</v>
      </c>
      <c r="F2786" s="1">
        <f t="shared" si="218"/>
        <v>4430689.6687146071</v>
      </c>
      <c r="H2786" s="5">
        <f t="shared" si="219"/>
        <v>1.5104424746288116E-4</v>
      </c>
    </row>
    <row r="2787" spans="1:8">
      <c r="A2787" s="3" t="s">
        <v>8349</v>
      </c>
      <c r="B2787" s="1">
        <f t="shared" si="215"/>
        <v>6</v>
      </c>
      <c r="C2787" s="1">
        <f t="shared" si="216"/>
        <v>62409</v>
      </c>
      <c r="D2787" s="1">
        <f t="shared" si="217"/>
        <v>4433811</v>
      </c>
      <c r="F2787" s="1">
        <f t="shared" si="218"/>
        <v>4433122.3914901456</v>
      </c>
      <c r="H2787" s="5">
        <f t="shared" si="219"/>
        <v>1.5530849417226254E-4</v>
      </c>
    </row>
    <row r="2788" spans="1:8">
      <c r="A2788" s="3" t="s">
        <v>8350</v>
      </c>
      <c r="B2788" s="1">
        <f t="shared" si="215"/>
        <v>6</v>
      </c>
      <c r="C2788" s="1">
        <f t="shared" si="216"/>
        <v>62389</v>
      </c>
      <c r="D2788" s="1">
        <f t="shared" si="217"/>
        <v>4436263</v>
      </c>
      <c r="F2788" s="1">
        <f t="shared" si="218"/>
        <v>4435555.745598834</v>
      </c>
      <c r="H2788" s="5">
        <f t="shared" si="219"/>
        <v>1.5942571510435519E-4</v>
      </c>
    </row>
    <row r="2789" spans="1:8">
      <c r="A2789" s="3" t="s">
        <v>8351</v>
      </c>
      <c r="B2789" s="1">
        <f t="shared" si="215"/>
        <v>6</v>
      </c>
      <c r="C2789" s="1">
        <f t="shared" si="216"/>
        <v>62369</v>
      </c>
      <c r="D2789" s="1">
        <f t="shared" si="217"/>
        <v>4438728</v>
      </c>
      <c r="F2789" s="1">
        <f t="shared" si="218"/>
        <v>4437989.7314069793</v>
      </c>
      <c r="H2789" s="5">
        <f t="shared" si="219"/>
        <v>1.6632435982126797E-4</v>
      </c>
    </row>
    <row r="2790" spans="1:8">
      <c r="A2790" s="3" t="s">
        <v>8352</v>
      </c>
      <c r="B2790" s="1">
        <f t="shared" si="215"/>
        <v>6</v>
      </c>
      <c r="C2790" s="1">
        <f t="shared" si="216"/>
        <v>62349</v>
      </c>
      <c r="D2790" s="1">
        <f t="shared" si="217"/>
        <v>4441179</v>
      </c>
      <c r="F2790" s="1">
        <f t="shared" si="218"/>
        <v>4440424.3492812216</v>
      </c>
      <c r="H2790" s="5">
        <f t="shared" si="219"/>
        <v>1.6992125712077171E-4</v>
      </c>
    </row>
    <row r="2791" spans="1:8">
      <c r="A2791" s="3" t="s">
        <v>8353</v>
      </c>
      <c r="B2791" s="1">
        <f t="shared" si="215"/>
        <v>6</v>
      </c>
      <c r="C2791" s="1">
        <f t="shared" si="216"/>
        <v>62329</v>
      </c>
      <c r="D2791" s="1">
        <f t="shared" si="217"/>
        <v>4443631</v>
      </c>
      <c r="F2791" s="1">
        <f t="shared" si="218"/>
        <v>4442859.5995885273</v>
      </c>
      <c r="H2791" s="5">
        <f t="shared" si="219"/>
        <v>1.7359686514759119E-4</v>
      </c>
    </row>
    <row r="2792" spans="1:8">
      <c r="A2792" s="3" t="s">
        <v>8354</v>
      </c>
      <c r="B2792" s="1">
        <f t="shared" si="215"/>
        <v>6</v>
      </c>
      <c r="C2792" s="1">
        <f t="shared" si="216"/>
        <v>62309</v>
      </c>
      <c r="D2792" s="1">
        <f t="shared" si="217"/>
        <v>4446082</v>
      </c>
      <c r="F2792" s="1">
        <f t="shared" si="218"/>
        <v>4445295.4826961868</v>
      </c>
      <c r="H2792" s="5">
        <f t="shared" si="219"/>
        <v>1.7690121410564378E-4</v>
      </c>
    </row>
    <row r="2793" spans="1:8">
      <c r="A2793" s="3" t="s">
        <v>8355</v>
      </c>
      <c r="B2793" s="1">
        <f t="shared" si="215"/>
        <v>6</v>
      </c>
      <c r="C2793" s="1">
        <f t="shared" si="216"/>
        <v>62289</v>
      </c>
      <c r="D2793" s="1">
        <f t="shared" si="217"/>
        <v>4448534</v>
      </c>
      <c r="F2793" s="1">
        <f t="shared" si="218"/>
        <v>4447731.9989718404</v>
      </c>
      <c r="H2793" s="5">
        <f t="shared" si="219"/>
        <v>1.8028434269798393E-4</v>
      </c>
    </row>
    <row r="2794" spans="1:8">
      <c r="A2794" s="3" t="s">
        <v>8356</v>
      </c>
      <c r="B2794" s="1">
        <f t="shared" si="215"/>
        <v>6</v>
      </c>
      <c r="C2794" s="1">
        <f t="shared" si="216"/>
        <v>62269</v>
      </c>
      <c r="D2794" s="1">
        <f t="shared" si="217"/>
        <v>4450999</v>
      </c>
      <c r="F2794" s="1">
        <f t="shared" si="218"/>
        <v>4450169.1487834472</v>
      </c>
      <c r="H2794" s="5">
        <f t="shared" si="219"/>
        <v>1.8644156436628699E-4</v>
      </c>
    </row>
    <row r="2795" spans="1:8">
      <c r="A2795" s="3" t="s">
        <v>8357</v>
      </c>
      <c r="B2795" s="1">
        <f t="shared" si="215"/>
        <v>6</v>
      </c>
      <c r="C2795" s="1">
        <f t="shared" si="216"/>
        <v>62249</v>
      </c>
      <c r="D2795" s="1">
        <f t="shared" si="217"/>
        <v>4453451</v>
      </c>
      <c r="F2795" s="1">
        <f t="shared" si="218"/>
        <v>4452606.9324992923</v>
      </c>
      <c r="H2795" s="5">
        <f t="shared" si="219"/>
        <v>1.8953110760794122E-4</v>
      </c>
    </row>
    <row r="2796" spans="1:8">
      <c r="A2796" s="3" t="s">
        <v>8358</v>
      </c>
      <c r="B2796" s="1">
        <f t="shared" si="215"/>
        <v>6</v>
      </c>
      <c r="C2796" s="1">
        <f t="shared" si="216"/>
        <v>62229</v>
      </c>
      <c r="D2796" s="1">
        <f t="shared" si="217"/>
        <v>4455902</v>
      </c>
      <c r="F2796" s="1">
        <f t="shared" si="218"/>
        <v>4455045.3504880061</v>
      </c>
      <c r="H2796" s="5">
        <f t="shared" si="219"/>
        <v>1.9225052795009018E-4</v>
      </c>
    </row>
    <row r="2797" spans="1:8">
      <c r="A2797" s="3" t="s">
        <v>8359</v>
      </c>
      <c r="B2797" s="1">
        <f t="shared" si="215"/>
        <v>6</v>
      </c>
      <c r="C2797" s="1">
        <f t="shared" si="216"/>
        <v>62209</v>
      </c>
      <c r="D2797" s="1">
        <f t="shared" si="217"/>
        <v>4458354</v>
      </c>
      <c r="F2797" s="1">
        <f t="shared" si="218"/>
        <v>4457484.4031185498</v>
      </c>
      <c r="H2797" s="5">
        <f t="shared" si="219"/>
        <v>1.950488636501619E-4</v>
      </c>
    </row>
    <row r="2798" spans="1:8">
      <c r="A2798" s="3" t="s">
        <v>8360</v>
      </c>
      <c r="B2798" s="1">
        <f t="shared" si="215"/>
        <v>6</v>
      </c>
      <c r="C2798" s="1">
        <f t="shared" si="216"/>
        <v>62189</v>
      </c>
      <c r="D2798" s="1">
        <f t="shared" si="217"/>
        <v>4460819</v>
      </c>
      <c r="F2798" s="1">
        <f t="shared" si="218"/>
        <v>4459924.0907602152</v>
      </c>
      <c r="H2798" s="5">
        <f t="shared" si="219"/>
        <v>2.0061545644080479E-4</v>
      </c>
    </row>
    <row r="2799" spans="1:8">
      <c r="A2799" s="3" t="s">
        <v>8361</v>
      </c>
      <c r="B2799" s="1">
        <f t="shared" si="215"/>
        <v>6</v>
      </c>
      <c r="C2799" s="1">
        <f t="shared" si="216"/>
        <v>62169</v>
      </c>
      <c r="D2799" s="1">
        <f t="shared" si="217"/>
        <v>4463270</v>
      </c>
      <c r="F2799" s="1">
        <f t="shared" si="218"/>
        <v>4462364.4137826236</v>
      </c>
      <c r="H2799" s="5">
        <f t="shared" si="219"/>
        <v>2.0289747592603708E-4</v>
      </c>
    </row>
    <row r="2800" spans="1:8">
      <c r="A2800" s="3" t="s">
        <v>8362</v>
      </c>
      <c r="B2800" s="1">
        <f t="shared" si="215"/>
        <v>6</v>
      </c>
      <c r="C2800" s="1">
        <f t="shared" si="216"/>
        <v>62149</v>
      </c>
      <c r="D2800" s="1">
        <f t="shared" si="217"/>
        <v>4465722</v>
      </c>
      <c r="F2800" s="1">
        <f t="shared" si="218"/>
        <v>4464805.3725557383</v>
      </c>
      <c r="H2800" s="5">
        <f t="shared" si="219"/>
        <v>2.0525851010467849E-4</v>
      </c>
    </row>
    <row r="2801" spans="1:8">
      <c r="A2801" s="3" t="s">
        <v>8363</v>
      </c>
      <c r="B2801" s="1">
        <f t="shared" si="215"/>
        <v>6</v>
      </c>
      <c r="C2801" s="1">
        <f t="shared" si="216"/>
        <v>62129</v>
      </c>
      <c r="D2801" s="1">
        <f t="shared" si="217"/>
        <v>4468173</v>
      </c>
      <c r="F2801" s="1">
        <f t="shared" si="218"/>
        <v>4467246.9674498476</v>
      </c>
      <c r="H2801" s="5">
        <f t="shared" si="219"/>
        <v>2.0725082716188277E-4</v>
      </c>
    </row>
    <row r="2802" spans="1:8">
      <c r="A2802" s="3" t="s">
        <v>8364</v>
      </c>
      <c r="B2802" s="1">
        <f t="shared" si="215"/>
        <v>6</v>
      </c>
      <c r="C2802" s="1">
        <f t="shared" si="216"/>
        <v>62109</v>
      </c>
      <c r="D2802" s="1">
        <f t="shared" si="217"/>
        <v>4470625</v>
      </c>
      <c r="F2802" s="1">
        <f t="shared" si="218"/>
        <v>4469689.1988355946</v>
      </c>
      <c r="H2802" s="5">
        <f t="shared" si="219"/>
        <v>2.0932222326977109E-4</v>
      </c>
    </row>
    <row r="2803" spans="1:8">
      <c r="A2803" s="3" t="s">
        <v>8365</v>
      </c>
      <c r="B2803" s="1">
        <f t="shared" si="215"/>
        <v>6</v>
      </c>
      <c r="C2803" s="1">
        <f t="shared" si="216"/>
        <v>62089</v>
      </c>
      <c r="D2803" s="1">
        <f t="shared" si="217"/>
        <v>4473090</v>
      </c>
      <c r="F2803" s="1">
        <f t="shared" si="218"/>
        <v>4472132.0670839297</v>
      </c>
      <c r="H2803" s="5">
        <f t="shared" si="219"/>
        <v>2.1415462601251812E-4</v>
      </c>
    </row>
    <row r="2804" spans="1:8">
      <c r="A2804" s="3" t="s">
        <v>8366</v>
      </c>
      <c r="B2804" s="1">
        <f t="shared" si="215"/>
        <v>6</v>
      </c>
      <c r="C2804" s="1">
        <f t="shared" si="216"/>
        <v>62069</v>
      </c>
      <c r="D2804" s="1">
        <f t="shared" si="217"/>
        <v>4475542</v>
      </c>
      <c r="F2804" s="1">
        <f t="shared" si="218"/>
        <v>4474575.5725661544</v>
      </c>
      <c r="H2804" s="5">
        <f t="shared" si="219"/>
        <v>2.1593528422827606E-4</v>
      </c>
    </row>
    <row r="2805" spans="1:8">
      <c r="A2805" s="3" t="s">
        <v>8367</v>
      </c>
      <c r="B2805" s="1">
        <f t="shared" si="215"/>
        <v>6</v>
      </c>
      <c r="C2805" s="1">
        <f t="shared" si="216"/>
        <v>62049</v>
      </c>
      <c r="D2805" s="1">
        <f t="shared" si="217"/>
        <v>4477993</v>
      </c>
      <c r="F2805" s="1">
        <f t="shared" si="218"/>
        <v>4477019.7156539178</v>
      </c>
      <c r="H2805" s="5">
        <f t="shared" si="219"/>
        <v>2.1734834022345452E-4</v>
      </c>
    </row>
    <row r="2806" spans="1:8">
      <c r="A2806" s="3" t="s">
        <v>8368</v>
      </c>
      <c r="B2806" s="1">
        <f t="shared" si="215"/>
        <v>6</v>
      </c>
      <c r="C2806" s="1">
        <f t="shared" si="216"/>
        <v>62029</v>
      </c>
      <c r="D2806" s="1">
        <f t="shared" si="217"/>
        <v>4480445</v>
      </c>
      <c r="F2806" s="1">
        <f t="shared" si="218"/>
        <v>4479464.4967191778</v>
      </c>
      <c r="H2806" s="5">
        <f t="shared" si="219"/>
        <v>2.1884060195408885E-4</v>
      </c>
    </row>
    <row r="2807" spans="1:8">
      <c r="A2807" s="3" t="s">
        <v>8369</v>
      </c>
      <c r="B2807" s="1">
        <f t="shared" si="215"/>
        <v>6</v>
      </c>
      <c r="C2807" s="1">
        <f t="shared" si="216"/>
        <v>62009</v>
      </c>
      <c r="D2807" s="1">
        <f t="shared" si="217"/>
        <v>4482896</v>
      </c>
      <c r="F2807" s="1">
        <f t="shared" si="218"/>
        <v>4481909.9161342615</v>
      </c>
      <c r="H2807" s="5">
        <f t="shared" si="219"/>
        <v>2.1996581355857326E-4</v>
      </c>
    </row>
    <row r="2808" spans="1:8">
      <c r="A2808" s="3" t="s">
        <v>8370</v>
      </c>
      <c r="B2808" s="1">
        <f t="shared" si="215"/>
        <v>6</v>
      </c>
      <c r="C2808" s="1">
        <f t="shared" si="216"/>
        <v>61989</v>
      </c>
      <c r="D2808" s="1">
        <f t="shared" si="217"/>
        <v>4485361</v>
      </c>
      <c r="F2808" s="1">
        <f t="shared" si="218"/>
        <v>4484355.9742717994</v>
      </c>
      <c r="H2808" s="5">
        <f t="shared" si="219"/>
        <v>2.2406796870989032E-4</v>
      </c>
    </row>
    <row r="2809" spans="1:8">
      <c r="A2809" s="3" t="s">
        <v>8371</v>
      </c>
      <c r="B2809" s="1">
        <f t="shared" si="215"/>
        <v>6</v>
      </c>
      <c r="C2809" s="1">
        <f t="shared" si="216"/>
        <v>61969</v>
      </c>
      <c r="D2809" s="1">
        <f t="shared" si="217"/>
        <v>4487813</v>
      </c>
      <c r="F2809" s="1">
        <f t="shared" si="218"/>
        <v>4486802.6715047909</v>
      </c>
      <c r="H2809" s="5">
        <f t="shared" si="219"/>
        <v>2.2512713769693731E-4</v>
      </c>
    </row>
    <row r="2810" spans="1:8">
      <c r="A2810" s="3" t="s">
        <v>8372</v>
      </c>
      <c r="B2810" s="1">
        <f t="shared" si="215"/>
        <v>6</v>
      </c>
      <c r="C2810" s="1">
        <f t="shared" si="216"/>
        <v>61949</v>
      </c>
      <c r="D2810" s="1">
        <f t="shared" si="217"/>
        <v>4490265</v>
      </c>
      <c r="F2810" s="1">
        <f t="shared" si="218"/>
        <v>4489250.00820655</v>
      </c>
      <c r="H2810" s="5">
        <f t="shared" si="219"/>
        <v>2.2604273766692348E-4</v>
      </c>
    </row>
    <row r="2811" spans="1:8">
      <c r="A2811" s="3" t="s">
        <v>8373</v>
      </c>
      <c r="B2811" s="1">
        <f t="shared" si="215"/>
        <v>6</v>
      </c>
      <c r="C2811" s="1">
        <f t="shared" si="216"/>
        <v>61929</v>
      </c>
      <c r="D2811" s="1">
        <f t="shared" si="217"/>
        <v>4492716</v>
      </c>
      <c r="F2811" s="1">
        <f t="shared" si="218"/>
        <v>4491697.9847507412</v>
      </c>
      <c r="H2811" s="5">
        <f t="shared" si="219"/>
        <v>2.265923884925819E-4</v>
      </c>
    </row>
    <row r="2812" spans="1:8">
      <c r="A2812" s="3" t="s">
        <v>8374</v>
      </c>
      <c r="B2812" s="1">
        <f t="shared" si="215"/>
        <v>6</v>
      </c>
      <c r="C2812" s="1">
        <f t="shared" si="216"/>
        <v>61909</v>
      </c>
      <c r="D2812" s="1">
        <f t="shared" si="217"/>
        <v>4495181</v>
      </c>
      <c r="F2812" s="1">
        <f t="shared" si="218"/>
        <v>4494146.6015113732</v>
      </c>
      <c r="H2812" s="5">
        <f t="shared" si="219"/>
        <v>2.3011275599955049E-4</v>
      </c>
    </row>
    <row r="2813" spans="1:8">
      <c r="A2813" s="3" t="s">
        <v>8375</v>
      </c>
      <c r="B2813" s="1">
        <f t="shared" si="215"/>
        <v>6</v>
      </c>
      <c r="C2813" s="1">
        <f t="shared" si="216"/>
        <v>61889</v>
      </c>
      <c r="D2813" s="1">
        <f t="shared" si="217"/>
        <v>4497633</v>
      </c>
      <c r="F2813" s="1">
        <f t="shared" si="218"/>
        <v>4496595.8588627791</v>
      </c>
      <c r="H2813" s="5">
        <f t="shared" si="219"/>
        <v>2.30597102347145E-4</v>
      </c>
    </row>
    <row r="2814" spans="1:8">
      <c r="A2814" s="3" t="s">
        <v>8376</v>
      </c>
      <c r="B2814" s="1">
        <f t="shared" si="215"/>
        <v>6</v>
      </c>
      <c r="C2814" s="1">
        <f t="shared" si="216"/>
        <v>61869</v>
      </c>
      <c r="D2814" s="1">
        <f t="shared" si="217"/>
        <v>4500084</v>
      </c>
      <c r="F2814" s="1">
        <f t="shared" si="218"/>
        <v>4499045.7571796468</v>
      </c>
      <c r="H2814" s="5">
        <f t="shared" si="219"/>
        <v>2.3071632004052528E-4</v>
      </c>
    </row>
    <row r="2815" spans="1:8">
      <c r="A2815" s="3" t="s">
        <v>8377</v>
      </c>
      <c r="B2815" s="1">
        <f t="shared" si="215"/>
        <v>6</v>
      </c>
      <c r="C2815" s="1">
        <f t="shared" si="216"/>
        <v>61849</v>
      </c>
      <c r="D2815" s="1">
        <f t="shared" si="217"/>
        <v>4502536</v>
      </c>
      <c r="F2815" s="1">
        <f t="shared" si="218"/>
        <v>4501496.2968369899</v>
      </c>
      <c r="H2815" s="5">
        <f t="shared" si="219"/>
        <v>2.3091501389662809E-4</v>
      </c>
    </row>
    <row r="2816" spans="1:8">
      <c r="A2816" s="3" t="s">
        <v>8378</v>
      </c>
      <c r="B2816" s="1">
        <f t="shared" si="215"/>
        <v>6</v>
      </c>
      <c r="C2816" s="1">
        <f t="shared" si="216"/>
        <v>61829</v>
      </c>
      <c r="D2816" s="1">
        <f t="shared" si="217"/>
        <v>4504988</v>
      </c>
      <c r="F2816" s="1">
        <f t="shared" si="218"/>
        <v>4503947.4782101791</v>
      </c>
      <c r="H2816" s="5">
        <f t="shared" si="219"/>
        <v>2.3097104583205656E-4</v>
      </c>
    </row>
    <row r="2817" spans="1:8">
      <c r="A2817" s="3" t="s">
        <v>8379</v>
      </c>
      <c r="B2817" s="1">
        <f t="shared" si="215"/>
        <v>6</v>
      </c>
      <c r="C2817" s="1">
        <f t="shared" si="216"/>
        <v>61809</v>
      </c>
      <c r="D2817" s="1">
        <f t="shared" si="217"/>
        <v>4507453</v>
      </c>
      <c r="F2817" s="1">
        <f t="shared" si="218"/>
        <v>4506399.3016749099</v>
      </c>
      <c r="H2817" s="5">
        <f t="shared" si="219"/>
        <v>2.3376801157773809E-4</v>
      </c>
    </row>
    <row r="2818" spans="1:8">
      <c r="A2818" s="3" t="s">
        <v>8380</v>
      </c>
      <c r="B2818" s="1">
        <f t="shared" si="215"/>
        <v>6</v>
      </c>
      <c r="C2818" s="1">
        <f t="shared" si="216"/>
        <v>61789</v>
      </c>
      <c r="D2818" s="1">
        <f t="shared" si="217"/>
        <v>4509904</v>
      </c>
      <c r="F2818" s="1">
        <f t="shared" si="218"/>
        <v>4508851.7676072307</v>
      </c>
      <c r="H2818" s="5">
        <f t="shared" si="219"/>
        <v>2.333159182034267E-4</v>
      </c>
    </row>
    <row r="2819" spans="1:8">
      <c r="A2819" s="3" t="s">
        <v>8381</v>
      </c>
      <c r="B2819" s="1">
        <f t="shared" si="215"/>
        <v>6</v>
      </c>
      <c r="C2819" s="1">
        <f t="shared" si="216"/>
        <v>61769</v>
      </c>
      <c r="D2819" s="1">
        <f t="shared" si="217"/>
        <v>4512356</v>
      </c>
      <c r="F2819" s="1">
        <f t="shared" si="218"/>
        <v>4511304.8763835309</v>
      </c>
      <c r="H2819" s="5">
        <f t="shared" si="219"/>
        <v>2.3294341502955279E-4</v>
      </c>
    </row>
    <row r="2820" spans="1:8">
      <c r="A2820" s="3" t="s">
        <v>8382</v>
      </c>
      <c r="B2820" s="1">
        <f t="shared" ref="B2820:B2883" si="220">IF(ISERROR(SEARCH(" ",A2820)), 0, SEARCH(" ",A2820))</f>
        <v>6</v>
      </c>
      <c r="C2820" s="1">
        <f t="shared" ref="C2820:C2883" si="221">IF(0=B2820,-1,LEFT(A2820,B2820-1)+0)</f>
        <v>61749</v>
      </c>
      <c r="D2820" s="1">
        <f t="shared" ref="D2820:D2883" si="222">IF(B2820=0,-1,RIGHT(A2820,LEN(A2820)-B2820)+0)</f>
        <v>4514807</v>
      </c>
      <c r="F2820" s="1">
        <f t="shared" ref="F2820:F2883" si="223">IF(C2820&lt;0,443300000,44330*(1-POWER(C2820/$A$1,1/5.255))*1000)</f>
        <v>4513758.6283805426</v>
      </c>
      <c r="H2820" s="5">
        <f t="shared" ref="H2820:H2883" si="224">IF(D2820&gt;0,ABS((F2820-D2820)/D2820),0)</f>
        <v>2.3220740542339441E-4</v>
      </c>
    </row>
    <row r="2821" spans="1:8">
      <c r="A2821" s="3" t="s">
        <v>8383</v>
      </c>
      <c r="B2821" s="1">
        <f t="shared" si="220"/>
        <v>6</v>
      </c>
      <c r="C2821" s="1">
        <f t="shared" si="221"/>
        <v>61729</v>
      </c>
      <c r="D2821" s="1">
        <f t="shared" si="222"/>
        <v>4517259</v>
      </c>
      <c r="F2821" s="1">
        <f t="shared" si="223"/>
        <v>4516213.0239753276</v>
      </c>
      <c r="H2821" s="5">
        <f t="shared" si="224"/>
        <v>2.3155104116730723E-4</v>
      </c>
    </row>
    <row r="2822" spans="1:8">
      <c r="A2822" s="3" t="s">
        <v>8384</v>
      </c>
      <c r="B2822" s="1">
        <f t="shared" si="220"/>
        <v>6</v>
      </c>
      <c r="C2822" s="1">
        <f t="shared" si="221"/>
        <v>61709</v>
      </c>
      <c r="D2822" s="1">
        <f t="shared" si="222"/>
        <v>4519724</v>
      </c>
      <c r="F2822" s="1">
        <f t="shared" si="223"/>
        <v>4518668.0635453118</v>
      </c>
      <c r="H2822" s="5">
        <f t="shared" si="224"/>
        <v>2.3362852569940086E-4</v>
      </c>
    </row>
    <row r="2823" spans="1:8">
      <c r="A2823" s="3" t="s">
        <v>8385</v>
      </c>
      <c r="B2823" s="1">
        <f t="shared" si="220"/>
        <v>6</v>
      </c>
      <c r="C2823" s="1">
        <f t="shared" si="221"/>
        <v>61689</v>
      </c>
      <c r="D2823" s="1">
        <f t="shared" si="222"/>
        <v>4522176</v>
      </c>
      <c r="F2823" s="1">
        <f t="shared" si="223"/>
        <v>4521123.7474682536</v>
      </c>
      <c r="H2823" s="5">
        <f t="shared" si="224"/>
        <v>2.3268721335622549E-4</v>
      </c>
    </row>
    <row r="2824" spans="1:8">
      <c r="A2824" s="3" t="s">
        <v>8386</v>
      </c>
      <c r="B2824" s="1">
        <f t="shared" si="220"/>
        <v>6</v>
      </c>
      <c r="C2824" s="1">
        <f t="shared" si="221"/>
        <v>61669</v>
      </c>
      <c r="D2824" s="1">
        <f t="shared" si="222"/>
        <v>4524627</v>
      </c>
      <c r="F2824" s="1">
        <f t="shared" si="223"/>
        <v>4523580.0761222476</v>
      </c>
      <c r="H2824" s="5">
        <f t="shared" si="224"/>
        <v>2.313834660298818E-4</v>
      </c>
    </row>
    <row r="2825" spans="1:8">
      <c r="A2825" s="3" t="s">
        <v>8387</v>
      </c>
      <c r="B2825" s="1">
        <f t="shared" si="220"/>
        <v>6</v>
      </c>
      <c r="C2825" s="1">
        <f t="shared" si="221"/>
        <v>61649</v>
      </c>
      <c r="D2825" s="1">
        <f t="shared" si="222"/>
        <v>4527079</v>
      </c>
      <c r="F2825" s="1">
        <f t="shared" si="223"/>
        <v>4526037.0498857545</v>
      </c>
      <c r="H2825" s="5">
        <f t="shared" si="224"/>
        <v>2.3015947242041202E-4</v>
      </c>
    </row>
    <row r="2826" spans="1:8">
      <c r="A2826" s="3" t="s">
        <v>8388</v>
      </c>
      <c r="B2826" s="1">
        <f t="shared" si="220"/>
        <v>6</v>
      </c>
      <c r="C2826" s="1">
        <f t="shared" si="221"/>
        <v>61629</v>
      </c>
      <c r="D2826" s="1">
        <f t="shared" si="222"/>
        <v>4529544</v>
      </c>
      <c r="F2826" s="1">
        <f t="shared" si="223"/>
        <v>4528494.6691375589</v>
      </c>
      <c r="H2826" s="5">
        <f t="shared" si="224"/>
        <v>2.3166368677312774E-4</v>
      </c>
    </row>
    <row r="2827" spans="1:8">
      <c r="A2827" s="3" t="s">
        <v>8389</v>
      </c>
      <c r="B2827" s="1">
        <f t="shared" si="220"/>
        <v>6</v>
      </c>
      <c r="C2827" s="1">
        <f t="shared" si="221"/>
        <v>61609</v>
      </c>
      <c r="D2827" s="1">
        <f t="shared" si="222"/>
        <v>4531995</v>
      </c>
      <c r="F2827" s="1">
        <f t="shared" si="223"/>
        <v>4530952.934256807</v>
      </c>
      <c r="H2827" s="5">
        <f t="shared" si="224"/>
        <v>2.2993532499330436E-4</v>
      </c>
    </row>
    <row r="2828" spans="1:8">
      <c r="A2828" s="3" t="s">
        <v>8390</v>
      </c>
      <c r="B2828" s="1">
        <f t="shared" si="220"/>
        <v>6</v>
      </c>
      <c r="C2828" s="1">
        <f t="shared" si="221"/>
        <v>61589</v>
      </c>
      <c r="D2828" s="1">
        <f t="shared" si="222"/>
        <v>4534447</v>
      </c>
      <c r="F2828" s="1">
        <f t="shared" si="223"/>
        <v>4533411.8456229735</v>
      </c>
      <c r="H2828" s="5">
        <f t="shared" si="224"/>
        <v>2.2828679594810204E-4</v>
      </c>
    </row>
    <row r="2829" spans="1:8">
      <c r="A2829" s="3" t="s">
        <v>8391</v>
      </c>
      <c r="B2829" s="1">
        <f t="shared" si="220"/>
        <v>6</v>
      </c>
      <c r="C2829" s="1">
        <f t="shared" si="221"/>
        <v>61569</v>
      </c>
      <c r="D2829" s="1">
        <f t="shared" si="222"/>
        <v>4536898</v>
      </c>
      <c r="F2829" s="1">
        <f t="shared" si="223"/>
        <v>4535871.4036158966</v>
      </c>
      <c r="H2829" s="5">
        <f t="shared" si="224"/>
        <v>2.2627715767544477E-4</v>
      </c>
    </row>
    <row r="2830" spans="1:8">
      <c r="A2830" s="3" t="s">
        <v>8392</v>
      </c>
      <c r="B2830" s="1">
        <f t="shared" si="220"/>
        <v>6</v>
      </c>
      <c r="C2830" s="1">
        <f t="shared" si="221"/>
        <v>61549</v>
      </c>
      <c r="D2830" s="1">
        <f t="shared" si="222"/>
        <v>4539350</v>
      </c>
      <c r="F2830" s="1">
        <f t="shared" si="223"/>
        <v>4538331.6086157504</v>
      </c>
      <c r="H2830" s="5">
        <f t="shared" si="224"/>
        <v>2.2434740309726131E-4</v>
      </c>
    </row>
    <row r="2831" spans="1:8">
      <c r="A2831" s="3" t="s">
        <v>8393</v>
      </c>
      <c r="B2831" s="1">
        <f t="shared" si="220"/>
        <v>6</v>
      </c>
      <c r="C2831" s="1">
        <f t="shared" si="221"/>
        <v>61529</v>
      </c>
      <c r="D2831" s="1">
        <f t="shared" si="222"/>
        <v>4541815</v>
      </c>
      <c r="F2831" s="1">
        <f t="shared" si="223"/>
        <v>4540792.4610030586</v>
      </c>
      <c r="H2831" s="5">
        <f t="shared" si="224"/>
        <v>2.2513884800270598E-4</v>
      </c>
    </row>
    <row r="2832" spans="1:8">
      <c r="A2832" s="3" t="s">
        <v>8394</v>
      </c>
      <c r="B2832" s="1">
        <f t="shared" si="220"/>
        <v>6</v>
      </c>
      <c r="C2832" s="1">
        <f t="shared" si="221"/>
        <v>61509</v>
      </c>
      <c r="D2832" s="1">
        <f t="shared" si="222"/>
        <v>4544267</v>
      </c>
      <c r="F2832" s="1">
        <f t="shared" si="223"/>
        <v>4543253.9611587031</v>
      </c>
      <c r="H2832" s="5">
        <f t="shared" si="224"/>
        <v>2.2292678693767746E-4</v>
      </c>
    </row>
    <row r="2833" spans="1:8">
      <c r="A2833" s="3" t="s">
        <v>8395</v>
      </c>
      <c r="B2833" s="1">
        <f t="shared" si="220"/>
        <v>6</v>
      </c>
      <c r="C2833" s="1">
        <f t="shared" si="221"/>
        <v>61489</v>
      </c>
      <c r="D2833" s="1">
        <f t="shared" si="222"/>
        <v>4546718</v>
      </c>
      <c r="F2833" s="1">
        <f t="shared" si="223"/>
        <v>4545716.1094638901</v>
      </c>
      <c r="H2833" s="5">
        <f t="shared" si="224"/>
        <v>2.2035466816061979E-4</v>
      </c>
    </row>
    <row r="2834" spans="1:8">
      <c r="A2834" s="3" t="s">
        <v>8396</v>
      </c>
      <c r="B2834" s="1">
        <f t="shared" si="220"/>
        <v>6</v>
      </c>
      <c r="C2834" s="1">
        <f t="shared" si="221"/>
        <v>61469</v>
      </c>
      <c r="D2834" s="1">
        <f t="shared" si="222"/>
        <v>4549170</v>
      </c>
      <c r="F2834" s="1">
        <f t="shared" si="223"/>
        <v>4548178.9063002001</v>
      </c>
      <c r="H2834" s="5">
        <f t="shared" si="224"/>
        <v>2.1786253312139369E-4</v>
      </c>
    </row>
    <row r="2835" spans="1:8">
      <c r="A2835" s="3" t="s">
        <v>8397</v>
      </c>
      <c r="B2835" s="1">
        <f t="shared" si="220"/>
        <v>6</v>
      </c>
      <c r="C2835" s="1">
        <f t="shared" si="221"/>
        <v>61449</v>
      </c>
      <c r="D2835" s="1">
        <f t="shared" si="222"/>
        <v>4551621</v>
      </c>
      <c r="F2835" s="1">
        <f t="shared" si="223"/>
        <v>4550642.3520495435</v>
      </c>
      <c r="H2835" s="5">
        <f t="shared" si="224"/>
        <v>2.1501086106608561E-4</v>
      </c>
    </row>
    <row r="2836" spans="1:8">
      <c r="A2836" s="3" t="s">
        <v>8398</v>
      </c>
      <c r="B2836" s="1">
        <f t="shared" si="220"/>
        <v>6</v>
      </c>
      <c r="C2836" s="1">
        <f t="shared" si="221"/>
        <v>61429</v>
      </c>
      <c r="D2836" s="1">
        <f t="shared" si="222"/>
        <v>4554086</v>
      </c>
      <c r="F2836" s="1">
        <f t="shared" si="223"/>
        <v>4553106.4470941937</v>
      </c>
      <c r="H2836" s="5">
        <f t="shared" si="224"/>
        <v>2.1509319450847882E-4</v>
      </c>
    </row>
    <row r="2837" spans="1:8">
      <c r="A2837" s="3" t="s">
        <v>8399</v>
      </c>
      <c r="B2837" s="1">
        <f t="shared" si="220"/>
        <v>6</v>
      </c>
      <c r="C2837" s="1">
        <f t="shared" si="221"/>
        <v>61409</v>
      </c>
      <c r="D2837" s="1">
        <f t="shared" si="222"/>
        <v>4556538</v>
      </c>
      <c r="F2837" s="1">
        <f t="shared" si="223"/>
        <v>4555571.1918167574</v>
      </c>
      <c r="H2837" s="5">
        <f t="shared" si="224"/>
        <v>2.1218042804483731E-4</v>
      </c>
    </row>
    <row r="2838" spans="1:8">
      <c r="A2838" s="3" t="s">
        <v>8400</v>
      </c>
      <c r="B2838" s="1">
        <f t="shared" si="220"/>
        <v>6</v>
      </c>
      <c r="C2838" s="1">
        <f t="shared" si="221"/>
        <v>61389</v>
      </c>
      <c r="D2838" s="1">
        <f t="shared" si="222"/>
        <v>4558990</v>
      </c>
      <c r="F2838" s="1">
        <f t="shared" si="223"/>
        <v>4558036.5866002096</v>
      </c>
      <c r="H2838" s="5">
        <f t="shared" si="224"/>
        <v>2.0912820598211745E-4</v>
      </c>
    </row>
    <row r="2839" spans="1:8">
      <c r="A2839" s="3" t="s">
        <v>8401</v>
      </c>
      <c r="B2839" s="1">
        <f t="shared" si="220"/>
        <v>6</v>
      </c>
      <c r="C2839" s="1">
        <f t="shared" si="221"/>
        <v>61369</v>
      </c>
      <c r="D2839" s="1">
        <f t="shared" si="222"/>
        <v>4561441</v>
      </c>
      <c r="F2839" s="1">
        <f t="shared" si="223"/>
        <v>4560502.6318278648</v>
      </c>
      <c r="H2839" s="5">
        <f t="shared" si="224"/>
        <v>2.0571748535938624E-4</v>
      </c>
    </row>
    <row r="2840" spans="1:8">
      <c r="A2840" s="3" t="s">
        <v>8402</v>
      </c>
      <c r="B2840" s="1">
        <f t="shared" si="220"/>
        <v>6</v>
      </c>
      <c r="C2840" s="1">
        <f t="shared" si="221"/>
        <v>61349</v>
      </c>
      <c r="D2840" s="1">
        <f t="shared" si="222"/>
        <v>4563893</v>
      </c>
      <c r="F2840" s="1">
        <f t="shared" si="223"/>
        <v>4562969.3278833898</v>
      </c>
      <c r="H2840" s="5">
        <f t="shared" si="224"/>
        <v>2.0238689132506428E-4</v>
      </c>
    </row>
    <row r="2841" spans="1:8">
      <c r="A2841" s="3" t="s">
        <v>8403</v>
      </c>
      <c r="B2841" s="1">
        <f t="shared" si="220"/>
        <v>6</v>
      </c>
      <c r="C2841" s="1">
        <f t="shared" si="221"/>
        <v>61329</v>
      </c>
      <c r="D2841" s="1">
        <f t="shared" si="222"/>
        <v>4566358</v>
      </c>
      <c r="F2841" s="1">
        <f t="shared" si="223"/>
        <v>4565436.6751508135</v>
      </c>
      <c r="H2841" s="5">
        <f t="shared" si="224"/>
        <v>2.0176360442752521E-4</v>
      </c>
    </row>
    <row r="2842" spans="1:8">
      <c r="A2842" s="3" t="s">
        <v>8404</v>
      </c>
      <c r="B2842" s="1">
        <f t="shared" si="220"/>
        <v>6</v>
      </c>
      <c r="C2842" s="1">
        <f t="shared" si="221"/>
        <v>61309</v>
      </c>
      <c r="D2842" s="1">
        <f t="shared" si="222"/>
        <v>4568809</v>
      </c>
      <c r="F2842" s="1">
        <f t="shared" si="223"/>
        <v>4567904.6740144975</v>
      </c>
      <c r="H2842" s="5">
        <f t="shared" si="224"/>
        <v>1.9793473211562394E-4</v>
      </c>
    </row>
    <row r="2843" spans="1:8">
      <c r="A2843" s="3" t="s">
        <v>8405</v>
      </c>
      <c r="B2843" s="1">
        <f t="shared" si="220"/>
        <v>6</v>
      </c>
      <c r="C2843" s="1">
        <f t="shared" si="221"/>
        <v>61289</v>
      </c>
      <c r="D2843" s="1">
        <f t="shared" si="222"/>
        <v>4571261</v>
      </c>
      <c r="F2843" s="1">
        <f t="shared" si="223"/>
        <v>4570373.3248591665</v>
      </c>
      <c r="H2843" s="5">
        <f t="shared" si="224"/>
        <v>1.9418605518990977E-4</v>
      </c>
    </row>
    <row r="2844" spans="1:8">
      <c r="A2844" s="3" t="s">
        <v>8406</v>
      </c>
      <c r="B2844" s="1">
        <f t="shared" si="220"/>
        <v>6</v>
      </c>
      <c r="C2844" s="1">
        <f t="shared" si="221"/>
        <v>61269</v>
      </c>
      <c r="D2844" s="1">
        <f t="shared" si="222"/>
        <v>4573713</v>
      </c>
      <c r="F2844" s="1">
        <f t="shared" si="223"/>
        <v>4572842.6280699018</v>
      </c>
      <c r="H2844" s="5">
        <f t="shared" si="224"/>
        <v>1.9029876384857579E-4</v>
      </c>
    </row>
    <row r="2845" spans="1:8">
      <c r="A2845" s="3" t="s">
        <v>8407</v>
      </c>
      <c r="B2845" s="1">
        <f t="shared" si="220"/>
        <v>6</v>
      </c>
      <c r="C2845" s="1">
        <f t="shared" si="221"/>
        <v>61249</v>
      </c>
      <c r="D2845" s="1">
        <f t="shared" si="222"/>
        <v>4576178</v>
      </c>
      <c r="F2845" s="1">
        <f t="shared" si="223"/>
        <v>4575312.584032136</v>
      </c>
      <c r="H2845" s="5">
        <f t="shared" si="224"/>
        <v>1.8911326610634123E-4</v>
      </c>
    </row>
    <row r="2846" spans="1:8">
      <c r="A2846" s="3" t="s">
        <v>8408</v>
      </c>
      <c r="B2846" s="1">
        <f t="shared" si="220"/>
        <v>6</v>
      </c>
      <c r="C2846" s="1">
        <f t="shared" si="221"/>
        <v>61229</v>
      </c>
      <c r="D2846" s="1">
        <f t="shared" si="222"/>
        <v>4578629</v>
      </c>
      <c r="F2846" s="1">
        <f t="shared" si="223"/>
        <v>4577783.1931316499</v>
      </c>
      <c r="H2846" s="5">
        <f t="shared" si="224"/>
        <v>1.8472928650697256E-4</v>
      </c>
    </row>
    <row r="2847" spans="1:8">
      <c r="A2847" s="3" t="s">
        <v>8409</v>
      </c>
      <c r="B2847" s="1">
        <f t="shared" si="220"/>
        <v>6</v>
      </c>
      <c r="C2847" s="1">
        <f t="shared" si="221"/>
        <v>61209</v>
      </c>
      <c r="D2847" s="1">
        <f t="shared" si="222"/>
        <v>4581081</v>
      </c>
      <c r="F2847" s="1">
        <f t="shared" si="223"/>
        <v>4580254.4557545725</v>
      </c>
      <c r="H2847" s="5">
        <f t="shared" si="224"/>
        <v>1.8042559069081607E-4</v>
      </c>
    </row>
    <row r="2848" spans="1:8">
      <c r="A2848" s="3" t="s">
        <v>8410</v>
      </c>
      <c r="B2848" s="1">
        <f t="shared" si="220"/>
        <v>6</v>
      </c>
      <c r="C2848" s="1">
        <f t="shared" si="221"/>
        <v>61189</v>
      </c>
      <c r="D2848" s="1">
        <f t="shared" si="222"/>
        <v>4583532</v>
      </c>
      <c r="F2848" s="1">
        <f t="shared" si="223"/>
        <v>4582726.372287415</v>
      </c>
      <c r="H2848" s="5">
        <f t="shared" si="224"/>
        <v>1.7576570046528135E-4</v>
      </c>
    </row>
    <row r="2849" spans="1:8">
      <c r="A2849" s="3" t="s">
        <v>8411</v>
      </c>
      <c r="B2849" s="1">
        <f t="shared" si="220"/>
        <v>6</v>
      </c>
      <c r="C2849" s="1">
        <f t="shared" si="221"/>
        <v>61169</v>
      </c>
      <c r="D2849" s="1">
        <f t="shared" si="222"/>
        <v>4585984</v>
      </c>
      <c r="F2849" s="1">
        <f t="shared" si="223"/>
        <v>4585198.9431170113</v>
      </c>
      <c r="H2849" s="5">
        <f t="shared" si="224"/>
        <v>1.711861364951691E-4</v>
      </c>
    </row>
    <row r="2850" spans="1:8">
      <c r="A2850" s="3" t="s">
        <v>8412</v>
      </c>
      <c r="B2850" s="1">
        <f t="shared" si="220"/>
        <v>6</v>
      </c>
      <c r="C2850" s="1">
        <f t="shared" si="221"/>
        <v>61149</v>
      </c>
      <c r="D2850" s="1">
        <f t="shared" si="222"/>
        <v>4588449</v>
      </c>
      <c r="F2850" s="1">
        <f t="shared" si="223"/>
        <v>4587672.1686305646</v>
      </c>
      <c r="H2850" s="5">
        <f t="shared" si="224"/>
        <v>1.6930151548713186E-4</v>
      </c>
    </row>
    <row r="2851" spans="1:8">
      <c r="A2851" s="3" t="s">
        <v>8413</v>
      </c>
      <c r="B2851" s="1">
        <f t="shared" si="220"/>
        <v>6</v>
      </c>
      <c r="C2851" s="1">
        <f t="shared" si="221"/>
        <v>61129</v>
      </c>
      <c r="D2851" s="1">
        <f t="shared" si="222"/>
        <v>4590901</v>
      </c>
      <c r="F2851" s="1">
        <f t="shared" si="223"/>
        <v>4590146.0492156427</v>
      </c>
      <c r="H2851" s="5">
        <f t="shared" si="224"/>
        <v>1.6444501511952983E-4</v>
      </c>
    </row>
    <row r="2852" spans="1:8">
      <c r="A2852" s="3" t="s">
        <v>8414</v>
      </c>
      <c r="B2852" s="1">
        <f t="shared" si="220"/>
        <v>6</v>
      </c>
      <c r="C2852" s="1">
        <f t="shared" si="221"/>
        <v>61109</v>
      </c>
      <c r="D2852" s="1">
        <f t="shared" si="222"/>
        <v>4593352</v>
      </c>
      <c r="F2852" s="1">
        <f t="shared" si="223"/>
        <v>4592620.5852601491</v>
      </c>
      <c r="H2852" s="5">
        <f t="shared" si="224"/>
        <v>1.5923333109478841E-4</v>
      </c>
    </row>
    <row r="2853" spans="1:8">
      <c r="A2853" s="3" t="s">
        <v>8415</v>
      </c>
      <c r="B2853" s="1">
        <f t="shared" si="220"/>
        <v>6</v>
      </c>
      <c r="C2853" s="1">
        <f t="shared" si="221"/>
        <v>61089</v>
      </c>
      <c r="D2853" s="1">
        <f t="shared" si="222"/>
        <v>4595804</v>
      </c>
      <c r="F2853" s="1">
        <f t="shared" si="223"/>
        <v>4595095.7771523669</v>
      </c>
      <c r="H2853" s="5">
        <f t="shared" si="224"/>
        <v>1.5410205649176158E-4</v>
      </c>
    </row>
    <row r="2854" spans="1:8">
      <c r="A2854" s="3" t="s">
        <v>8416</v>
      </c>
      <c r="B2854" s="1">
        <f t="shared" si="220"/>
        <v>6</v>
      </c>
      <c r="C2854" s="1">
        <f t="shared" si="221"/>
        <v>61069</v>
      </c>
      <c r="D2854" s="1">
        <f t="shared" si="222"/>
        <v>4598255</v>
      </c>
      <c r="F2854" s="1">
        <f t="shared" si="223"/>
        <v>4597571.6252809139</v>
      </c>
      <c r="H2854" s="5">
        <f t="shared" si="224"/>
        <v>1.4861609873443365E-4</v>
      </c>
    </row>
    <row r="2855" spans="1:8">
      <c r="A2855" s="3" t="s">
        <v>8417</v>
      </c>
      <c r="B2855" s="1">
        <f t="shared" si="220"/>
        <v>6</v>
      </c>
      <c r="C2855" s="1">
        <f t="shared" si="221"/>
        <v>61049</v>
      </c>
      <c r="D2855" s="1">
        <f t="shared" si="222"/>
        <v>4600720</v>
      </c>
      <c r="F2855" s="1">
        <f t="shared" si="223"/>
        <v>4600048.1300347913</v>
      </c>
      <c r="H2855" s="5">
        <f t="shared" si="224"/>
        <v>1.4603583030671163E-4</v>
      </c>
    </row>
    <row r="2856" spans="1:8">
      <c r="A2856" s="3" t="s">
        <v>8418</v>
      </c>
      <c r="B2856" s="1">
        <f t="shared" si="220"/>
        <v>6</v>
      </c>
      <c r="C2856" s="1">
        <f t="shared" si="221"/>
        <v>61029</v>
      </c>
      <c r="D2856" s="1">
        <f t="shared" si="222"/>
        <v>4603172</v>
      </c>
      <c r="F2856" s="1">
        <f t="shared" si="223"/>
        <v>4602525.2918033311</v>
      </c>
      <c r="H2856" s="5">
        <f t="shared" si="224"/>
        <v>1.4049186010622362E-4</v>
      </c>
    </row>
    <row r="2857" spans="1:8">
      <c r="A2857" s="3" t="s">
        <v>8419</v>
      </c>
      <c r="B2857" s="1">
        <f t="shared" si="220"/>
        <v>6</v>
      </c>
      <c r="C2857" s="1">
        <f t="shared" si="221"/>
        <v>61009</v>
      </c>
      <c r="D2857" s="1">
        <f t="shared" si="222"/>
        <v>4605623</v>
      </c>
      <c r="F2857" s="1">
        <f t="shared" si="223"/>
        <v>4605003.1109762387</v>
      </c>
      <c r="H2857" s="5">
        <f t="shared" si="224"/>
        <v>1.3459395694377611E-4</v>
      </c>
    </row>
    <row r="2858" spans="1:8">
      <c r="A2858" s="3" t="s">
        <v>8420</v>
      </c>
      <c r="B2858" s="1">
        <f t="shared" si="220"/>
        <v>6</v>
      </c>
      <c r="C2858" s="1">
        <f t="shared" si="221"/>
        <v>60989</v>
      </c>
      <c r="D2858" s="1">
        <f t="shared" si="222"/>
        <v>4608075</v>
      </c>
      <c r="F2858" s="1">
        <f t="shared" si="223"/>
        <v>4607481.5879435856</v>
      </c>
      <c r="H2858" s="5">
        <f t="shared" si="224"/>
        <v>1.2877656210335346E-4</v>
      </c>
    </row>
    <row r="2859" spans="1:8">
      <c r="A2859" s="3" t="s">
        <v>8421</v>
      </c>
      <c r="B2859" s="1">
        <f t="shared" si="220"/>
        <v>6</v>
      </c>
      <c r="C2859" s="1">
        <f t="shared" si="221"/>
        <v>60969</v>
      </c>
      <c r="D2859" s="1">
        <f t="shared" si="222"/>
        <v>4610540</v>
      </c>
      <c r="F2859" s="1">
        <f t="shared" si="223"/>
        <v>4609960.7230957849</v>
      </c>
      <c r="H2859" s="5">
        <f t="shared" si="224"/>
        <v>1.2564187800455151E-4</v>
      </c>
    </row>
    <row r="2860" spans="1:8">
      <c r="A2860" s="3" t="s">
        <v>8422</v>
      </c>
      <c r="B2860" s="1">
        <f t="shared" si="220"/>
        <v>6</v>
      </c>
      <c r="C2860" s="1">
        <f t="shared" si="221"/>
        <v>60949</v>
      </c>
      <c r="D2860" s="1">
        <f t="shared" si="222"/>
        <v>4612992</v>
      </c>
      <c r="F2860" s="1">
        <f t="shared" si="223"/>
        <v>4612440.5168236168</v>
      </c>
      <c r="H2860" s="5">
        <f t="shared" si="224"/>
        <v>1.1954999626775634E-4</v>
      </c>
    </row>
    <row r="2861" spans="1:8">
      <c r="A2861" s="3" t="s">
        <v>8423</v>
      </c>
      <c r="B2861" s="1">
        <f t="shared" si="220"/>
        <v>6</v>
      </c>
      <c r="C2861" s="1">
        <f t="shared" si="221"/>
        <v>60929</v>
      </c>
      <c r="D2861" s="1">
        <f t="shared" si="222"/>
        <v>4615443</v>
      </c>
      <c r="F2861" s="1">
        <f t="shared" si="223"/>
        <v>4614920.9695182294</v>
      </c>
      <c r="H2861" s="5">
        <f t="shared" si="224"/>
        <v>1.1310517360319143E-4</v>
      </c>
    </row>
    <row r="2862" spans="1:8">
      <c r="A2862" s="3" t="s">
        <v>8424</v>
      </c>
      <c r="B2862" s="1">
        <f t="shared" si="220"/>
        <v>6</v>
      </c>
      <c r="C2862" s="1">
        <f t="shared" si="221"/>
        <v>60909</v>
      </c>
      <c r="D2862" s="1">
        <f t="shared" si="222"/>
        <v>4617895</v>
      </c>
      <c r="F2862" s="1">
        <f t="shared" si="223"/>
        <v>4617402.0815711254</v>
      </c>
      <c r="H2862" s="5">
        <f t="shared" si="224"/>
        <v>1.0674093474939872E-4</v>
      </c>
    </row>
    <row r="2863" spans="1:8">
      <c r="A2863" s="3" t="s">
        <v>8425</v>
      </c>
      <c r="B2863" s="1">
        <f t="shared" si="220"/>
        <v>6</v>
      </c>
      <c r="C2863" s="1">
        <f t="shared" si="221"/>
        <v>60889</v>
      </c>
      <c r="D2863" s="1">
        <f t="shared" si="222"/>
        <v>4620346</v>
      </c>
      <c r="F2863" s="1">
        <f t="shared" si="223"/>
        <v>4619883.8533741646</v>
      </c>
      <c r="H2863" s="5">
        <f t="shared" si="224"/>
        <v>1.0002424620048986E-4</v>
      </c>
    </row>
    <row r="2864" spans="1:8">
      <c r="A2864" s="3" t="s">
        <v>8426</v>
      </c>
      <c r="B2864" s="1">
        <f t="shared" si="220"/>
        <v>6</v>
      </c>
      <c r="C2864" s="1">
        <f t="shared" si="221"/>
        <v>60869</v>
      </c>
      <c r="D2864" s="1">
        <f t="shared" si="222"/>
        <v>4622811</v>
      </c>
      <c r="F2864" s="1">
        <f t="shared" si="223"/>
        <v>4622366.2853195807</v>
      </c>
      <c r="H2864" s="5">
        <f t="shared" si="224"/>
        <v>9.6200056722912412E-5</v>
      </c>
    </row>
    <row r="2865" spans="1:8">
      <c r="A2865" s="3" t="s">
        <v>8427</v>
      </c>
      <c r="B2865" s="1">
        <f t="shared" si="220"/>
        <v>6</v>
      </c>
      <c r="C2865" s="1">
        <f t="shared" si="221"/>
        <v>60849</v>
      </c>
      <c r="D2865" s="1">
        <f t="shared" si="222"/>
        <v>4625263</v>
      </c>
      <c r="F2865" s="1">
        <f t="shared" si="223"/>
        <v>4624849.3777999524</v>
      </c>
      <c r="H2865" s="5">
        <f t="shared" si="224"/>
        <v>8.9426741797730698E-5</v>
      </c>
    </row>
    <row r="2866" spans="1:8">
      <c r="A2866" s="3" t="s">
        <v>8428</v>
      </c>
      <c r="B2866" s="1">
        <f t="shared" si="220"/>
        <v>6</v>
      </c>
      <c r="C2866" s="1">
        <f t="shared" si="221"/>
        <v>60829</v>
      </c>
      <c r="D2866" s="1">
        <f t="shared" si="222"/>
        <v>4627715</v>
      </c>
      <c r="F2866" s="1">
        <f t="shared" si="223"/>
        <v>4627333.1312082335</v>
      </c>
      <c r="H2866" s="5">
        <f t="shared" si="224"/>
        <v>8.2517785076752722E-5</v>
      </c>
    </row>
    <row r="2867" spans="1:8">
      <c r="A2867" s="3" t="s">
        <v>8429</v>
      </c>
      <c r="B2867" s="1">
        <f t="shared" si="220"/>
        <v>6</v>
      </c>
      <c r="C2867" s="1">
        <f t="shared" si="221"/>
        <v>60809</v>
      </c>
      <c r="D2867" s="1">
        <f t="shared" si="222"/>
        <v>4630166</v>
      </c>
      <c r="F2867" s="1">
        <f t="shared" si="223"/>
        <v>4629817.5459377393</v>
      </c>
      <c r="H2867" s="5">
        <f t="shared" si="224"/>
        <v>7.5257358431790001E-5</v>
      </c>
    </row>
    <row r="2868" spans="1:8">
      <c r="A2868" s="3" t="s">
        <v>8430</v>
      </c>
      <c r="B2868" s="1">
        <f t="shared" si="220"/>
        <v>6</v>
      </c>
      <c r="C2868" s="1">
        <f t="shared" si="221"/>
        <v>60789</v>
      </c>
      <c r="D2868" s="1">
        <f t="shared" si="222"/>
        <v>4632618</v>
      </c>
      <c r="F2868" s="1">
        <f t="shared" si="223"/>
        <v>4632302.622382151</v>
      </c>
      <c r="H2868" s="5">
        <f t="shared" si="224"/>
        <v>6.8077622167214536E-5</v>
      </c>
    </row>
    <row r="2869" spans="1:8">
      <c r="A2869" s="3" t="s">
        <v>8431</v>
      </c>
      <c r="B2869" s="1">
        <f t="shared" si="220"/>
        <v>6</v>
      </c>
      <c r="C2869" s="1">
        <f t="shared" si="221"/>
        <v>60769</v>
      </c>
      <c r="D2869" s="1">
        <f t="shared" si="222"/>
        <v>4635083</v>
      </c>
      <c r="F2869" s="1">
        <f t="shared" si="223"/>
        <v>4634788.3609354962</v>
      </c>
      <c r="H2869" s="5">
        <f t="shared" si="224"/>
        <v>6.3567160394718635E-5</v>
      </c>
    </row>
    <row r="2870" spans="1:8">
      <c r="A2870" s="3" t="s">
        <v>8432</v>
      </c>
      <c r="B2870" s="1">
        <f t="shared" si="220"/>
        <v>6</v>
      </c>
      <c r="C2870" s="1">
        <f t="shared" si="221"/>
        <v>60749</v>
      </c>
      <c r="D2870" s="1">
        <f t="shared" si="222"/>
        <v>4637534</v>
      </c>
      <c r="F2870" s="1">
        <f t="shared" si="223"/>
        <v>4637274.7619921919</v>
      </c>
      <c r="H2870" s="5">
        <f t="shared" si="224"/>
        <v>5.5899969209520435E-5</v>
      </c>
    </row>
    <row r="2871" spans="1:8">
      <c r="A2871" s="3" t="s">
        <v>8433</v>
      </c>
      <c r="B2871" s="1">
        <f t="shared" si="220"/>
        <v>6</v>
      </c>
      <c r="C2871" s="1">
        <f t="shared" si="221"/>
        <v>60729</v>
      </c>
      <c r="D2871" s="1">
        <f t="shared" si="222"/>
        <v>4639986</v>
      </c>
      <c r="F2871" s="1">
        <f t="shared" si="223"/>
        <v>4639761.8259470118</v>
      </c>
      <c r="H2871" s="5">
        <f t="shared" si="224"/>
        <v>4.8313519262381184E-5</v>
      </c>
    </row>
    <row r="2872" spans="1:8">
      <c r="A2872" s="3" t="s">
        <v>8434</v>
      </c>
      <c r="B2872" s="1">
        <f t="shared" si="220"/>
        <v>6</v>
      </c>
      <c r="C2872" s="1">
        <f t="shared" si="221"/>
        <v>60709</v>
      </c>
      <c r="D2872" s="1">
        <f t="shared" si="222"/>
        <v>4642438</v>
      </c>
      <c r="F2872" s="1">
        <f t="shared" si="223"/>
        <v>4642249.5531950779</v>
      </c>
      <c r="H2872" s="5">
        <f t="shared" si="224"/>
        <v>4.0592207138161902E-5</v>
      </c>
    </row>
    <row r="2873" spans="1:8">
      <c r="A2873" s="3" t="s">
        <v>8435</v>
      </c>
      <c r="B2873" s="1">
        <f t="shared" si="220"/>
        <v>6</v>
      </c>
      <c r="C2873" s="1">
        <f t="shared" si="221"/>
        <v>60689</v>
      </c>
      <c r="D2873" s="1">
        <f t="shared" si="222"/>
        <v>4644903</v>
      </c>
      <c r="F2873" s="1">
        <f t="shared" si="223"/>
        <v>4644737.9441319071</v>
      </c>
      <c r="H2873" s="5">
        <f t="shared" si="224"/>
        <v>3.553483637719116E-5</v>
      </c>
    </row>
    <row r="2874" spans="1:8">
      <c r="A2874" s="3" t="s">
        <v>8436</v>
      </c>
      <c r="B2874" s="1">
        <f t="shared" si="220"/>
        <v>6</v>
      </c>
      <c r="C2874" s="1">
        <f t="shared" si="221"/>
        <v>60669</v>
      </c>
      <c r="D2874" s="1">
        <f t="shared" si="222"/>
        <v>4647354</v>
      </c>
      <c r="F2874" s="1">
        <f t="shared" si="223"/>
        <v>4647226.9991533533</v>
      </c>
      <c r="H2874" s="5">
        <f t="shared" si="224"/>
        <v>2.7327560294896004E-5</v>
      </c>
    </row>
    <row r="2875" spans="1:8">
      <c r="A2875" s="3" t="s">
        <v>8437</v>
      </c>
      <c r="B2875" s="1">
        <f t="shared" si="220"/>
        <v>6</v>
      </c>
      <c r="C2875" s="1">
        <f t="shared" si="221"/>
        <v>60649</v>
      </c>
      <c r="D2875" s="1">
        <f t="shared" si="222"/>
        <v>4649806</v>
      </c>
      <c r="F2875" s="1">
        <f t="shared" si="223"/>
        <v>4649716.7186556617</v>
      </c>
      <c r="H2875" s="5">
        <f t="shared" si="224"/>
        <v>1.9201090182756053E-5</v>
      </c>
    </row>
    <row r="2876" spans="1:8">
      <c r="A2876" s="3" t="s">
        <v>8438</v>
      </c>
      <c r="B2876" s="1">
        <f t="shared" si="220"/>
        <v>6</v>
      </c>
      <c r="C2876" s="1">
        <f t="shared" si="221"/>
        <v>60629</v>
      </c>
      <c r="D2876" s="1">
        <f t="shared" si="222"/>
        <v>4652257</v>
      </c>
      <c r="F2876" s="1">
        <f t="shared" si="223"/>
        <v>4652207.1030354267</v>
      </c>
      <c r="H2876" s="5">
        <f t="shared" si="224"/>
        <v>1.0725324197115803E-5</v>
      </c>
    </row>
    <row r="2877" spans="1:8">
      <c r="A2877" s="3" t="s">
        <v>8439</v>
      </c>
      <c r="B2877" s="1">
        <f t="shared" si="220"/>
        <v>6</v>
      </c>
      <c r="C2877" s="1">
        <f t="shared" si="221"/>
        <v>60609</v>
      </c>
      <c r="D2877" s="1">
        <f t="shared" si="222"/>
        <v>4654709</v>
      </c>
      <c r="F2877" s="1">
        <f t="shared" si="223"/>
        <v>4654698.1526896255</v>
      </c>
      <c r="H2877" s="5">
        <f t="shared" si="224"/>
        <v>2.330394955837393E-6</v>
      </c>
    </row>
    <row r="2878" spans="1:8">
      <c r="A2878" s="3" t="s">
        <v>8440</v>
      </c>
      <c r="B2878" s="1">
        <f t="shared" si="220"/>
        <v>6</v>
      </c>
      <c r="C2878" s="1">
        <f t="shared" si="221"/>
        <v>60589</v>
      </c>
      <c r="D2878" s="1">
        <f t="shared" si="222"/>
        <v>4657230</v>
      </c>
      <c r="F2878" s="1">
        <f t="shared" si="223"/>
        <v>4657189.8680155855</v>
      </c>
      <c r="H2878" s="5">
        <f t="shared" si="224"/>
        <v>8.6171360260353866E-6</v>
      </c>
    </row>
    <row r="2879" spans="1:8">
      <c r="A2879" s="3" t="s">
        <v>8441</v>
      </c>
      <c r="B2879" s="1">
        <f t="shared" si="220"/>
        <v>6</v>
      </c>
      <c r="C2879" s="1">
        <f t="shared" si="221"/>
        <v>60569</v>
      </c>
      <c r="D2879" s="1">
        <f t="shared" si="222"/>
        <v>4659758</v>
      </c>
      <c r="F2879" s="1">
        <f t="shared" si="223"/>
        <v>4659682.2494110186</v>
      </c>
      <c r="H2879" s="5">
        <f t="shared" si="224"/>
        <v>1.6256335410859255E-5</v>
      </c>
    </row>
    <row r="2880" spans="1:8">
      <c r="A2880" s="3" t="s">
        <v>8442</v>
      </c>
      <c r="B2880" s="1">
        <f t="shared" si="220"/>
        <v>6</v>
      </c>
      <c r="C2880" s="1">
        <f t="shared" si="221"/>
        <v>60549</v>
      </c>
      <c r="D2880" s="1">
        <f t="shared" si="222"/>
        <v>4662285</v>
      </c>
      <c r="F2880" s="1">
        <f t="shared" si="223"/>
        <v>4662175.2972740028</v>
      </c>
      <c r="H2880" s="5">
        <f t="shared" si="224"/>
        <v>2.3529819819507956E-5</v>
      </c>
    </row>
    <row r="2881" spans="1:8">
      <c r="A2881" s="3" t="s">
        <v>8443</v>
      </c>
      <c r="B2881" s="1">
        <f t="shared" si="220"/>
        <v>6</v>
      </c>
      <c r="C2881" s="1">
        <f t="shared" si="221"/>
        <v>60529</v>
      </c>
      <c r="D2881" s="1">
        <f t="shared" si="222"/>
        <v>4664813</v>
      </c>
      <c r="F2881" s="1">
        <f t="shared" si="223"/>
        <v>4664669.0120029794</v>
      </c>
      <c r="H2881" s="5">
        <f t="shared" si="224"/>
        <v>3.0866831536568517E-5</v>
      </c>
    </row>
    <row r="2882" spans="1:8">
      <c r="A2882" s="3" t="s">
        <v>8444</v>
      </c>
      <c r="B2882" s="1">
        <f t="shared" si="220"/>
        <v>6</v>
      </c>
      <c r="C2882" s="1">
        <f t="shared" si="221"/>
        <v>60509</v>
      </c>
      <c r="D2882" s="1">
        <f t="shared" si="222"/>
        <v>4667340</v>
      </c>
      <c r="F2882" s="1">
        <f t="shared" si="223"/>
        <v>4667163.3939967612</v>
      </c>
      <c r="H2882" s="5">
        <f t="shared" si="224"/>
        <v>3.7838683969631426E-5</v>
      </c>
    </row>
    <row r="2883" spans="1:8">
      <c r="A2883" s="3" t="s">
        <v>8445</v>
      </c>
      <c r="B2883" s="1">
        <f t="shared" si="220"/>
        <v>6</v>
      </c>
      <c r="C2883" s="1">
        <f t="shared" si="221"/>
        <v>60489</v>
      </c>
      <c r="D2883" s="1">
        <f t="shared" si="222"/>
        <v>4669881</v>
      </c>
      <c r="F2883" s="1">
        <f t="shared" si="223"/>
        <v>4669658.4436545325</v>
      </c>
      <c r="H2883" s="5">
        <f t="shared" si="224"/>
        <v>4.7657819432113087E-5</v>
      </c>
    </row>
    <row r="2884" spans="1:8">
      <c r="A2884" s="3" t="s">
        <v>8446</v>
      </c>
      <c r="B2884" s="1">
        <f t="shared" ref="B2884:B2947" si="225">IF(ISERROR(SEARCH(" ",A2884)), 0, SEARCH(" ",A2884))</f>
        <v>6</v>
      </c>
      <c r="C2884" s="1">
        <f t="shared" ref="C2884:C2947" si="226">IF(0=B2884,-1,LEFT(A2884,B2884-1)+0)</f>
        <v>60469</v>
      </c>
      <c r="D2884" s="1">
        <f t="shared" ref="D2884:D2947" si="227">IF(B2884=0,-1,RIGHT(A2884,LEN(A2884)-B2884)+0)</f>
        <v>4672409</v>
      </c>
      <c r="F2884" s="1">
        <f t="shared" ref="F2884:F2947" si="228">IF(C2884&lt;0,443300000,44330*(1-POWER(C2884/$A$1,1/5.255))*1000)</f>
        <v>4672154.161375857</v>
      </c>
      <c r="H2884" s="5">
        <f t="shared" ref="H2884:H2947" si="229">IF(D2884&gt;0,ABS((F2884-D2884)/D2884),0)</f>
        <v>5.4541163700147328E-5</v>
      </c>
    </row>
    <row r="2885" spans="1:8">
      <c r="A2885" s="3" t="s">
        <v>8447</v>
      </c>
      <c r="B2885" s="1">
        <f t="shared" si="225"/>
        <v>6</v>
      </c>
      <c r="C2885" s="1">
        <f t="shared" si="226"/>
        <v>60449</v>
      </c>
      <c r="D2885" s="1">
        <f t="shared" si="227"/>
        <v>4674936</v>
      </c>
      <c r="F2885" s="1">
        <f t="shared" si="228"/>
        <v>4674650.5475606527</v>
      </c>
      <c r="H2885" s="5">
        <f t="shared" si="229"/>
        <v>6.1060181219011776E-5</v>
      </c>
    </row>
    <row r="2886" spans="1:8">
      <c r="A2886" s="3" t="s">
        <v>8448</v>
      </c>
      <c r="B2886" s="1">
        <f t="shared" si="225"/>
        <v>6</v>
      </c>
      <c r="C2886" s="1">
        <f t="shared" si="226"/>
        <v>60429</v>
      </c>
      <c r="D2886" s="1">
        <f t="shared" si="227"/>
        <v>4677464</v>
      </c>
      <c r="F2886" s="1">
        <f t="shared" si="228"/>
        <v>4677147.6026092237</v>
      </c>
      <c r="H2886" s="5">
        <f t="shared" si="229"/>
        <v>6.7642934456858207E-5</v>
      </c>
    </row>
    <row r="2887" spans="1:8">
      <c r="A2887" s="3" t="s">
        <v>8449</v>
      </c>
      <c r="B2887" s="1">
        <f t="shared" si="225"/>
        <v>6</v>
      </c>
      <c r="C2887" s="1">
        <f t="shared" si="226"/>
        <v>60409</v>
      </c>
      <c r="D2887" s="1">
        <f t="shared" si="227"/>
        <v>4679991</v>
      </c>
      <c r="F2887" s="1">
        <f t="shared" si="228"/>
        <v>4679645.3269222397</v>
      </c>
      <c r="H2887" s="5">
        <f t="shared" si="229"/>
        <v>7.3861910794329364E-5</v>
      </c>
    </row>
    <row r="2888" spans="1:8">
      <c r="A2888" s="3" t="s">
        <v>8450</v>
      </c>
      <c r="B2888" s="1">
        <f t="shared" si="225"/>
        <v>6</v>
      </c>
      <c r="C2888" s="1">
        <f t="shared" si="226"/>
        <v>60389</v>
      </c>
      <c r="D2888" s="1">
        <f t="shared" si="227"/>
        <v>4682533</v>
      </c>
      <c r="F2888" s="1">
        <f t="shared" si="228"/>
        <v>4682143.7209007414</v>
      </c>
      <c r="H2888" s="5">
        <f t="shared" si="229"/>
        <v>8.3134299162140285E-5</v>
      </c>
    </row>
    <row r="2889" spans="1:8">
      <c r="A2889" s="3" t="s">
        <v>8451</v>
      </c>
      <c r="B2889" s="1">
        <f t="shared" si="225"/>
        <v>6</v>
      </c>
      <c r="C2889" s="1">
        <f t="shared" si="226"/>
        <v>60369</v>
      </c>
      <c r="D2889" s="1">
        <f t="shared" si="227"/>
        <v>4685060</v>
      </c>
      <c r="F2889" s="1">
        <f t="shared" si="228"/>
        <v>4684642.7849461539</v>
      </c>
      <c r="H2889" s="5">
        <f t="shared" si="229"/>
        <v>8.9052232809425764E-5</v>
      </c>
    </row>
    <row r="2890" spans="1:8">
      <c r="A2890" s="3" t="s">
        <v>8452</v>
      </c>
      <c r="B2890" s="1">
        <f t="shared" si="225"/>
        <v>6</v>
      </c>
      <c r="C2890" s="1">
        <f t="shared" si="226"/>
        <v>60349</v>
      </c>
      <c r="D2890" s="1">
        <f t="shared" si="227"/>
        <v>4687587</v>
      </c>
      <c r="F2890" s="1">
        <f t="shared" si="228"/>
        <v>4687142.5194602674</v>
      </c>
      <c r="H2890" s="5">
        <f t="shared" si="229"/>
        <v>9.4820755269739562E-5</v>
      </c>
    </row>
    <row r="2891" spans="1:8">
      <c r="A2891" s="3" t="s">
        <v>8453</v>
      </c>
      <c r="B2891" s="1">
        <f t="shared" si="225"/>
        <v>6</v>
      </c>
      <c r="C2891" s="1">
        <f t="shared" si="226"/>
        <v>60329</v>
      </c>
      <c r="D2891" s="1">
        <f t="shared" si="227"/>
        <v>4690115</v>
      </c>
      <c r="F2891" s="1">
        <f t="shared" si="228"/>
        <v>4689642.9248452401</v>
      </c>
      <c r="H2891" s="5">
        <f t="shared" si="229"/>
        <v>1.0065321527508838E-4</v>
      </c>
    </row>
    <row r="2892" spans="1:8">
      <c r="A2892" s="3" t="s">
        <v>8454</v>
      </c>
      <c r="B2892" s="1">
        <f t="shared" si="225"/>
        <v>6</v>
      </c>
      <c r="C2892" s="1">
        <f t="shared" si="226"/>
        <v>60309</v>
      </c>
      <c r="D2892" s="1">
        <f t="shared" si="227"/>
        <v>4692656</v>
      </c>
      <c r="F2892" s="1">
        <f t="shared" si="228"/>
        <v>4692144.0015036128</v>
      </c>
      <c r="H2892" s="5">
        <f t="shared" si="229"/>
        <v>1.091063347467093E-4</v>
      </c>
    </row>
    <row r="2893" spans="1:8">
      <c r="A2893" s="3" t="s">
        <v>8455</v>
      </c>
      <c r="B2893" s="1">
        <f t="shared" si="225"/>
        <v>6</v>
      </c>
      <c r="C2893" s="1">
        <f t="shared" si="226"/>
        <v>60289</v>
      </c>
      <c r="D2893" s="1">
        <f t="shared" si="227"/>
        <v>4695184</v>
      </c>
      <c r="F2893" s="1">
        <f t="shared" si="228"/>
        <v>4694645.7498383047</v>
      </c>
      <c r="H2893" s="5">
        <f t="shared" si="229"/>
        <v>1.1463877916079415E-4</v>
      </c>
    </row>
    <row r="2894" spans="1:8">
      <c r="A2894" s="3" t="s">
        <v>8456</v>
      </c>
      <c r="B2894" s="1">
        <f t="shared" si="225"/>
        <v>6</v>
      </c>
      <c r="C2894" s="1">
        <f t="shared" si="226"/>
        <v>60269</v>
      </c>
      <c r="D2894" s="1">
        <f t="shared" si="227"/>
        <v>4697711</v>
      </c>
      <c r="F2894" s="1">
        <f t="shared" si="228"/>
        <v>4697148.1702526063</v>
      </c>
      <c r="H2894" s="5">
        <f t="shared" si="229"/>
        <v>1.1980935979112536E-4</v>
      </c>
    </row>
    <row r="2895" spans="1:8">
      <c r="A2895" s="3" t="s">
        <v>8457</v>
      </c>
      <c r="B2895" s="1">
        <f t="shared" si="225"/>
        <v>6</v>
      </c>
      <c r="C2895" s="1">
        <f t="shared" si="226"/>
        <v>60249</v>
      </c>
      <c r="D2895" s="1">
        <f t="shared" si="227"/>
        <v>4700238</v>
      </c>
      <c r="F2895" s="1">
        <f t="shared" si="228"/>
        <v>4699651.2631501844</v>
      </c>
      <c r="H2895" s="5">
        <f t="shared" si="229"/>
        <v>1.2483130637546113E-4</v>
      </c>
    </row>
    <row r="2896" spans="1:8">
      <c r="A2896" s="3" t="s">
        <v>8458</v>
      </c>
      <c r="B2896" s="1">
        <f t="shared" si="225"/>
        <v>6</v>
      </c>
      <c r="C2896" s="1">
        <f t="shared" si="226"/>
        <v>60229</v>
      </c>
      <c r="D2896" s="1">
        <f t="shared" si="227"/>
        <v>4702766</v>
      </c>
      <c r="F2896" s="1">
        <f t="shared" si="228"/>
        <v>4702155.0289350795</v>
      </c>
      <c r="H2896" s="5">
        <f t="shared" si="229"/>
        <v>1.2991738583644969E-4</v>
      </c>
    </row>
    <row r="2897" spans="1:8">
      <c r="A2897" s="3" t="s">
        <v>8459</v>
      </c>
      <c r="B2897" s="1">
        <f t="shared" si="225"/>
        <v>6</v>
      </c>
      <c r="C2897" s="1">
        <f t="shared" si="226"/>
        <v>60209</v>
      </c>
      <c r="D2897" s="1">
        <f t="shared" si="227"/>
        <v>4705307</v>
      </c>
      <c r="F2897" s="1">
        <f t="shared" si="228"/>
        <v>4704659.4680117154</v>
      </c>
      <c r="H2897" s="5">
        <f t="shared" si="229"/>
        <v>1.3761737295452786E-4</v>
      </c>
    </row>
    <row r="2898" spans="1:8">
      <c r="A2898" s="3" t="s">
        <v>8460</v>
      </c>
      <c r="B2898" s="1">
        <f t="shared" si="225"/>
        <v>6</v>
      </c>
      <c r="C2898" s="1">
        <f t="shared" si="226"/>
        <v>60189</v>
      </c>
      <c r="D2898" s="1">
        <f t="shared" si="227"/>
        <v>4707835</v>
      </c>
      <c r="F2898" s="1">
        <f t="shared" si="228"/>
        <v>4707164.5807848852</v>
      </c>
      <c r="H2898" s="5">
        <f t="shared" si="229"/>
        <v>1.4240499403967794E-4</v>
      </c>
    </row>
    <row r="2899" spans="1:8">
      <c r="A2899" s="3" t="s">
        <v>8461</v>
      </c>
      <c r="B2899" s="1">
        <f t="shared" si="225"/>
        <v>6</v>
      </c>
      <c r="C2899" s="1">
        <f t="shared" si="226"/>
        <v>60169</v>
      </c>
      <c r="D2899" s="1">
        <f t="shared" si="227"/>
        <v>4710362</v>
      </c>
      <c r="F2899" s="1">
        <f t="shared" si="228"/>
        <v>4709670.3676597672</v>
      </c>
      <c r="H2899" s="5">
        <f t="shared" si="229"/>
        <v>1.4683209915349217E-4</v>
      </c>
    </row>
    <row r="2900" spans="1:8">
      <c r="A2900" s="3" t="s">
        <v>8462</v>
      </c>
      <c r="B2900" s="1">
        <f t="shared" si="225"/>
        <v>6</v>
      </c>
      <c r="C2900" s="1">
        <f t="shared" si="226"/>
        <v>60149</v>
      </c>
      <c r="D2900" s="1">
        <f t="shared" si="227"/>
        <v>4712890</v>
      </c>
      <c r="F2900" s="1">
        <f t="shared" si="228"/>
        <v>4712176.8290419113</v>
      </c>
      <c r="H2900" s="5">
        <f t="shared" si="229"/>
        <v>1.5132348900328903E-4</v>
      </c>
    </row>
    <row r="2901" spans="1:8">
      <c r="A2901" s="3" t="s">
        <v>8463</v>
      </c>
      <c r="B2901" s="1">
        <f t="shared" si="225"/>
        <v>6</v>
      </c>
      <c r="C2901" s="1">
        <f t="shared" si="226"/>
        <v>60129</v>
      </c>
      <c r="D2901" s="1">
        <f t="shared" si="227"/>
        <v>4715417</v>
      </c>
      <c r="F2901" s="1">
        <f t="shared" si="228"/>
        <v>4714683.9653372625</v>
      </c>
      <c r="H2901" s="5">
        <f t="shared" si="229"/>
        <v>1.5545489672228588E-4</v>
      </c>
    </row>
    <row r="2902" spans="1:8">
      <c r="A2902" s="3" t="s">
        <v>8464</v>
      </c>
      <c r="B2902" s="1">
        <f t="shared" si="225"/>
        <v>6</v>
      </c>
      <c r="C2902" s="1">
        <f t="shared" si="226"/>
        <v>60109</v>
      </c>
      <c r="D2902" s="1">
        <f t="shared" si="227"/>
        <v>4717958</v>
      </c>
      <c r="F2902" s="1">
        <f t="shared" si="228"/>
        <v>4717191.7769521214</v>
      </c>
      <c r="H2902" s="5">
        <f t="shared" si="229"/>
        <v>1.6240565258923313E-4</v>
      </c>
    </row>
    <row r="2903" spans="1:8">
      <c r="A2903" s="3" t="s">
        <v>8465</v>
      </c>
      <c r="B2903" s="1">
        <f t="shared" si="225"/>
        <v>6</v>
      </c>
      <c r="C2903" s="1">
        <f t="shared" si="226"/>
        <v>60089</v>
      </c>
      <c r="D2903" s="1">
        <f t="shared" si="227"/>
        <v>4720486</v>
      </c>
      <c r="F2903" s="1">
        <f t="shared" si="228"/>
        <v>4719700.2642931845</v>
      </c>
      <c r="H2903" s="5">
        <f t="shared" si="229"/>
        <v>1.6645229046659521E-4</v>
      </c>
    </row>
    <row r="2904" spans="1:8">
      <c r="A2904" s="3" t="s">
        <v>8466</v>
      </c>
      <c r="B2904" s="1">
        <f t="shared" si="225"/>
        <v>6</v>
      </c>
      <c r="C2904" s="1">
        <f t="shared" si="226"/>
        <v>60069</v>
      </c>
      <c r="D2904" s="1">
        <f t="shared" si="227"/>
        <v>4723013</v>
      </c>
      <c r="F2904" s="1">
        <f t="shared" si="228"/>
        <v>4722209.4277675254</v>
      </c>
      <c r="H2904" s="5">
        <f t="shared" si="229"/>
        <v>1.7013974606349229E-4</v>
      </c>
    </row>
    <row r="2905" spans="1:8">
      <c r="A2905" s="3" t="s">
        <v>8467</v>
      </c>
      <c r="B2905" s="1">
        <f t="shared" si="225"/>
        <v>6</v>
      </c>
      <c r="C2905" s="1">
        <f t="shared" si="226"/>
        <v>60049</v>
      </c>
      <c r="D2905" s="1">
        <f t="shared" si="227"/>
        <v>4725541</v>
      </c>
      <c r="F2905" s="1">
        <f t="shared" si="228"/>
        <v>4724719.2677825978</v>
      </c>
      <c r="H2905" s="5">
        <f t="shared" si="229"/>
        <v>1.7389167026636684E-4</v>
      </c>
    </row>
    <row r="2906" spans="1:8">
      <c r="A2906" s="3" t="s">
        <v>8468</v>
      </c>
      <c r="B2906" s="1">
        <f t="shared" si="225"/>
        <v>6</v>
      </c>
      <c r="C2906" s="1">
        <f t="shared" si="226"/>
        <v>60029</v>
      </c>
      <c r="D2906" s="1">
        <f t="shared" si="227"/>
        <v>4728082</v>
      </c>
      <c r="F2906" s="1">
        <f t="shared" si="228"/>
        <v>4727229.7847462343</v>
      </c>
      <c r="H2906" s="5">
        <f t="shared" si="229"/>
        <v>1.8024544704717363E-4</v>
      </c>
    </row>
    <row r="2907" spans="1:8">
      <c r="A2907" s="3" t="s">
        <v>8469</v>
      </c>
      <c r="B2907" s="1">
        <f t="shared" si="225"/>
        <v>6</v>
      </c>
      <c r="C2907" s="1">
        <f t="shared" si="226"/>
        <v>60009</v>
      </c>
      <c r="D2907" s="1">
        <f t="shared" si="227"/>
        <v>4730609</v>
      </c>
      <c r="F2907" s="1">
        <f t="shared" si="228"/>
        <v>4729740.979066656</v>
      </c>
      <c r="H2907" s="5">
        <f t="shared" si="229"/>
        <v>1.8349031453329347E-4</v>
      </c>
    </row>
    <row r="2908" spans="1:8">
      <c r="A2908" s="3" t="s">
        <v>8470</v>
      </c>
      <c r="B2908" s="1">
        <f t="shared" si="225"/>
        <v>6</v>
      </c>
      <c r="C2908" s="1">
        <f t="shared" si="226"/>
        <v>59989</v>
      </c>
      <c r="D2908" s="1">
        <f t="shared" si="227"/>
        <v>4733137</v>
      </c>
      <c r="F2908" s="1">
        <f t="shared" si="228"/>
        <v>4732252.8511524573</v>
      </c>
      <c r="H2908" s="5">
        <f t="shared" si="229"/>
        <v>1.8679975828772823E-4</v>
      </c>
    </row>
    <row r="2909" spans="1:8">
      <c r="A2909" s="3" t="s">
        <v>8471</v>
      </c>
      <c r="B2909" s="1">
        <f t="shared" si="225"/>
        <v>6</v>
      </c>
      <c r="C2909" s="1">
        <f t="shared" si="226"/>
        <v>59969</v>
      </c>
      <c r="D2909" s="1">
        <f t="shared" si="227"/>
        <v>4735664</v>
      </c>
      <c r="F2909" s="1">
        <f t="shared" si="228"/>
        <v>4734765.4014126239</v>
      </c>
      <c r="H2909" s="5">
        <f t="shared" si="229"/>
        <v>1.8975133949031552E-4</v>
      </c>
    </row>
    <row r="2910" spans="1:8">
      <c r="A2910" s="3" t="s">
        <v>8472</v>
      </c>
      <c r="B2910" s="1">
        <f t="shared" si="225"/>
        <v>6</v>
      </c>
      <c r="C2910" s="1">
        <f t="shared" si="226"/>
        <v>59949</v>
      </c>
      <c r="D2910" s="1">
        <f t="shared" si="227"/>
        <v>4738192</v>
      </c>
      <c r="F2910" s="1">
        <f t="shared" si="228"/>
        <v>4737278.6302565169</v>
      </c>
      <c r="H2910" s="5">
        <f t="shared" si="229"/>
        <v>1.9276756692914536E-4</v>
      </c>
    </row>
    <row r="2911" spans="1:8">
      <c r="A2911" s="3" t="s">
        <v>8473</v>
      </c>
      <c r="B2911" s="1">
        <f t="shared" si="225"/>
        <v>6</v>
      </c>
      <c r="C2911" s="1">
        <f t="shared" si="226"/>
        <v>59929</v>
      </c>
      <c r="D2911" s="1">
        <f t="shared" si="227"/>
        <v>4740733</v>
      </c>
      <c r="F2911" s="1">
        <f t="shared" si="228"/>
        <v>4739792.5380938901</v>
      </c>
      <c r="H2911" s="5">
        <f t="shared" si="229"/>
        <v>1.9837900723578748E-4</v>
      </c>
    </row>
    <row r="2912" spans="1:8">
      <c r="A2912" s="3" t="s">
        <v>8474</v>
      </c>
      <c r="B2912" s="1">
        <f t="shared" si="225"/>
        <v>6</v>
      </c>
      <c r="C2912" s="1">
        <f t="shared" si="226"/>
        <v>59909</v>
      </c>
      <c r="D2912" s="1">
        <f t="shared" si="227"/>
        <v>4743260</v>
      </c>
      <c r="F2912" s="1">
        <f t="shared" si="228"/>
        <v>4742307.1253348785</v>
      </c>
      <c r="H2912" s="5">
        <f t="shared" si="229"/>
        <v>2.0089024534213765E-4</v>
      </c>
    </row>
    <row r="2913" spans="1:8">
      <c r="A2913" s="3" t="s">
        <v>8475</v>
      </c>
      <c r="B2913" s="1">
        <f t="shared" si="225"/>
        <v>6</v>
      </c>
      <c r="C2913" s="1">
        <f t="shared" si="226"/>
        <v>59889</v>
      </c>
      <c r="D2913" s="1">
        <f t="shared" si="227"/>
        <v>4745788</v>
      </c>
      <c r="F2913" s="1">
        <f t="shared" si="228"/>
        <v>4744822.3923899913</v>
      </c>
      <c r="H2913" s="5">
        <f t="shared" si="229"/>
        <v>2.0346623363889818E-4</v>
      </c>
    </row>
    <row r="2914" spans="1:8">
      <c r="A2914" s="3" t="s">
        <v>8476</v>
      </c>
      <c r="B2914" s="1">
        <f t="shared" si="225"/>
        <v>6</v>
      </c>
      <c r="C2914" s="1">
        <f t="shared" si="226"/>
        <v>59869</v>
      </c>
      <c r="D2914" s="1">
        <f t="shared" si="227"/>
        <v>4748315</v>
      </c>
      <c r="F2914" s="1">
        <f t="shared" si="228"/>
        <v>4747338.3396701412</v>
      </c>
      <c r="H2914" s="5">
        <f t="shared" si="229"/>
        <v>2.0568566530627654E-4</v>
      </c>
    </row>
    <row r="2915" spans="1:8">
      <c r="A2915" s="3" t="s">
        <v>8477</v>
      </c>
      <c r="B2915" s="1">
        <f t="shared" si="225"/>
        <v>6</v>
      </c>
      <c r="C2915" s="1">
        <f t="shared" si="226"/>
        <v>59849</v>
      </c>
      <c r="D2915" s="1">
        <f t="shared" si="227"/>
        <v>4750843</v>
      </c>
      <c r="F2915" s="1">
        <f t="shared" si="228"/>
        <v>4749854.9675866123</v>
      </c>
      <c r="H2915" s="5">
        <f t="shared" si="229"/>
        <v>2.0796991468412471E-4</v>
      </c>
    </row>
    <row r="2916" spans="1:8">
      <c r="A2916" s="3" t="s">
        <v>8478</v>
      </c>
      <c r="B2916" s="1">
        <f t="shared" si="225"/>
        <v>6</v>
      </c>
      <c r="C2916" s="1">
        <f t="shared" si="226"/>
        <v>59829</v>
      </c>
      <c r="D2916" s="1">
        <f t="shared" si="227"/>
        <v>4753384</v>
      </c>
      <c r="F2916" s="1">
        <f t="shared" si="228"/>
        <v>4752372.2765510799</v>
      </c>
      <c r="H2916" s="5">
        <f t="shared" si="229"/>
        <v>2.1284277662399328E-4</v>
      </c>
    </row>
    <row r="2917" spans="1:8">
      <c r="A2917" s="3" t="s">
        <v>8479</v>
      </c>
      <c r="B2917" s="1">
        <f t="shared" si="225"/>
        <v>6</v>
      </c>
      <c r="C2917" s="1">
        <f t="shared" si="226"/>
        <v>59809</v>
      </c>
      <c r="D2917" s="1">
        <f t="shared" si="227"/>
        <v>4755911</v>
      </c>
      <c r="F2917" s="1">
        <f t="shared" si="228"/>
        <v>4754890.2669756049</v>
      </c>
      <c r="H2917" s="5">
        <f t="shared" si="229"/>
        <v>2.1462408030660602E-4</v>
      </c>
    </row>
    <row r="2918" spans="1:8">
      <c r="A2918" s="3" t="s">
        <v>8480</v>
      </c>
      <c r="B2918" s="1">
        <f t="shared" si="225"/>
        <v>6</v>
      </c>
      <c r="C2918" s="1">
        <f t="shared" si="226"/>
        <v>59789</v>
      </c>
      <c r="D2918" s="1">
        <f t="shared" si="227"/>
        <v>4758439</v>
      </c>
      <c r="F2918" s="1">
        <f t="shared" si="228"/>
        <v>4757408.939272644</v>
      </c>
      <c r="H2918" s="5">
        <f t="shared" si="229"/>
        <v>2.1647030199525554E-4</v>
      </c>
    </row>
    <row r="2919" spans="1:8">
      <c r="A2919" s="3" t="s">
        <v>8481</v>
      </c>
      <c r="B2919" s="1">
        <f t="shared" si="225"/>
        <v>6</v>
      </c>
      <c r="C2919" s="1">
        <f t="shared" si="226"/>
        <v>59769</v>
      </c>
      <c r="D2919" s="1">
        <f t="shared" si="227"/>
        <v>4760966</v>
      </c>
      <c r="F2919" s="1">
        <f t="shared" si="228"/>
        <v>4759928.2938550236</v>
      </c>
      <c r="H2919" s="5">
        <f t="shared" si="229"/>
        <v>2.1796125932771408E-4</v>
      </c>
    </row>
    <row r="2920" spans="1:8">
      <c r="A2920" s="3" t="s">
        <v>8482</v>
      </c>
      <c r="B2920" s="1">
        <f t="shared" si="225"/>
        <v>6</v>
      </c>
      <c r="C2920" s="1">
        <f t="shared" si="226"/>
        <v>59749</v>
      </c>
      <c r="D2920" s="1">
        <f t="shared" si="227"/>
        <v>4763508</v>
      </c>
      <c r="F2920" s="1">
        <f t="shared" si="228"/>
        <v>4762448.3311359696</v>
      </c>
      <c r="H2920" s="5">
        <f t="shared" si="229"/>
        <v>2.2245556510672198E-4</v>
      </c>
    </row>
    <row r="2921" spans="1:8">
      <c r="A2921" s="3" t="s">
        <v>8483</v>
      </c>
      <c r="B2921" s="1">
        <f t="shared" si="225"/>
        <v>6</v>
      </c>
      <c r="C2921" s="1">
        <f t="shared" si="226"/>
        <v>59729</v>
      </c>
      <c r="D2921" s="1">
        <f t="shared" si="227"/>
        <v>4766035</v>
      </c>
      <c r="F2921" s="1">
        <f t="shared" si="228"/>
        <v>4764969.0515291085</v>
      </c>
      <c r="H2921" s="5">
        <f t="shared" si="229"/>
        <v>2.2365519155680841E-4</v>
      </c>
    </row>
    <row r="2922" spans="1:8">
      <c r="A2922" s="3" t="s">
        <v>8484</v>
      </c>
      <c r="B2922" s="1">
        <f t="shared" si="225"/>
        <v>6</v>
      </c>
      <c r="C2922" s="1">
        <f t="shared" si="226"/>
        <v>59709</v>
      </c>
      <c r="D2922" s="1">
        <f t="shared" si="227"/>
        <v>4768562</v>
      </c>
      <c r="F2922" s="1">
        <f t="shared" si="228"/>
        <v>4767490.45544843</v>
      </c>
      <c r="H2922" s="5">
        <f t="shared" si="229"/>
        <v>2.2471020646684859E-4</v>
      </c>
    </row>
    <row r="2923" spans="1:8">
      <c r="A2923" s="3" t="s">
        <v>8485</v>
      </c>
      <c r="B2923" s="1">
        <f t="shared" si="225"/>
        <v>6</v>
      </c>
      <c r="C2923" s="1">
        <f t="shared" si="226"/>
        <v>59689</v>
      </c>
      <c r="D2923" s="1">
        <f t="shared" si="227"/>
        <v>4771090</v>
      </c>
      <c r="F2923" s="1">
        <f t="shared" si="228"/>
        <v>4770012.5433083354</v>
      </c>
      <c r="H2923" s="5">
        <f t="shared" si="229"/>
        <v>2.2583030118162592E-4</v>
      </c>
    </row>
    <row r="2924" spans="1:8">
      <c r="A2924" s="3" t="s">
        <v>8486</v>
      </c>
      <c r="B2924" s="1">
        <f t="shared" si="225"/>
        <v>6</v>
      </c>
      <c r="C2924" s="1">
        <f t="shared" si="226"/>
        <v>59669</v>
      </c>
      <c r="D2924" s="1">
        <f t="shared" si="227"/>
        <v>4773617</v>
      </c>
      <c r="F2924" s="1">
        <f t="shared" si="228"/>
        <v>4772535.315523603</v>
      </c>
      <c r="H2924" s="5">
        <f t="shared" si="229"/>
        <v>2.2659641031046274E-4</v>
      </c>
    </row>
    <row r="2925" spans="1:8">
      <c r="A2925" s="3" t="s">
        <v>8487</v>
      </c>
      <c r="B2925" s="1">
        <f t="shared" si="225"/>
        <v>6</v>
      </c>
      <c r="C2925" s="1">
        <f t="shared" si="226"/>
        <v>59649</v>
      </c>
      <c r="D2925" s="1">
        <f t="shared" si="227"/>
        <v>4776159</v>
      </c>
      <c r="F2925" s="1">
        <f t="shared" si="228"/>
        <v>4775058.7725094054</v>
      </c>
      <c r="H2925" s="5">
        <f t="shared" si="229"/>
        <v>2.3035822102962037E-4</v>
      </c>
    </row>
    <row r="2926" spans="1:8">
      <c r="A2926" s="3" t="s">
        <v>8488</v>
      </c>
      <c r="B2926" s="1">
        <f t="shared" si="225"/>
        <v>6</v>
      </c>
      <c r="C2926" s="1">
        <f t="shared" si="226"/>
        <v>59629</v>
      </c>
      <c r="D2926" s="1">
        <f t="shared" si="227"/>
        <v>4778686</v>
      </c>
      <c r="F2926" s="1">
        <f t="shared" si="228"/>
        <v>4777582.9146813061</v>
      </c>
      <c r="H2926" s="5">
        <f t="shared" si="229"/>
        <v>2.308344425002796E-4</v>
      </c>
    </row>
    <row r="2927" spans="1:8">
      <c r="A2927" s="3" t="s">
        <v>8489</v>
      </c>
      <c r="B2927" s="1">
        <f t="shared" si="225"/>
        <v>6</v>
      </c>
      <c r="C2927" s="1">
        <f t="shared" si="226"/>
        <v>59609</v>
      </c>
      <c r="D2927" s="1">
        <f t="shared" si="227"/>
        <v>4781214</v>
      </c>
      <c r="F2927" s="1">
        <f t="shared" si="228"/>
        <v>4780107.7424552673</v>
      </c>
      <c r="H2927" s="5">
        <f t="shared" si="229"/>
        <v>2.3137586912709882E-4</v>
      </c>
    </row>
    <row r="2928" spans="1:8">
      <c r="A2928" s="3" t="s">
        <v>8490</v>
      </c>
      <c r="B2928" s="1">
        <f t="shared" si="225"/>
        <v>6</v>
      </c>
      <c r="C2928" s="1">
        <f t="shared" si="226"/>
        <v>59589</v>
      </c>
      <c r="D2928" s="1">
        <f t="shared" si="227"/>
        <v>4783741</v>
      </c>
      <c r="F2928" s="1">
        <f t="shared" si="228"/>
        <v>4782633.2562476378</v>
      </c>
      <c r="H2928" s="5">
        <f t="shared" si="229"/>
        <v>2.3156432431484201E-4</v>
      </c>
    </row>
    <row r="2929" spans="1:8">
      <c r="A2929" s="3" t="s">
        <v>8491</v>
      </c>
      <c r="B2929" s="1">
        <f t="shared" si="225"/>
        <v>6</v>
      </c>
      <c r="C2929" s="1">
        <f t="shared" si="226"/>
        <v>59569</v>
      </c>
      <c r="D2929" s="1">
        <f t="shared" si="227"/>
        <v>4786268</v>
      </c>
      <c r="F2929" s="1">
        <f t="shared" si="228"/>
        <v>4785159.4564751526</v>
      </c>
      <c r="H2929" s="5">
        <f t="shared" si="229"/>
        <v>2.3160916289003582E-4</v>
      </c>
    </row>
    <row r="2930" spans="1:8">
      <c r="A2930" s="3" t="s">
        <v>8492</v>
      </c>
      <c r="B2930" s="1">
        <f t="shared" si="225"/>
        <v>6</v>
      </c>
      <c r="C2930" s="1">
        <f t="shared" si="226"/>
        <v>59549</v>
      </c>
      <c r="D2930" s="1">
        <f t="shared" si="227"/>
        <v>4788810</v>
      </c>
      <c r="F2930" s="1">
        <f t="shared" si="228"/>
        <v>4787686.3435549494</v>
      </c>
      <c r="H2930" s="5">
        <f t="shared" si="229"/>
        <v>2.3464210211944348E-4</v>
      </c>
    </row>
    <row r="2931" spans="1:8">
      <c r="A2931" s="3" t="s">
        <v>8493</v>
      </c>
      <c r="B2931" s="1">
        <f t="shared" si="225"/>
        <v>6</v>
      </c>
      <c r="C2931" s="1">
        <f t="shared" si="226"/>
        <v>59529</v>
      </c>
      <c r="D2931" s="1">
        <f t="shared" si="227"/>
        <v>4791337</v>
      </c>
      <c r="F2931" s="1">
        <f t="shared" si="228"/>
        <v>4790213.917904553</v>
      </c>
      <c r="H2931" s="5">
        <f t="shared" si="229"/>
        <v>2.3439847696937125E-4</v>
      </c>
    </row>
    <row r="2932" spans="1:8">
      <c r="A2932" s="3" t="s">
        <v>8494</v>
      </c>
      <c r="B2932" s="1">
        <f t="shared" si="225"/>
        <v>6</v>
      </c>
      <c r="C2932" s="1">
        <f t="shared" si="226"/>
        <v>59509</v>
      </c>
      <c r="D2932" s="1">
        <f t="shared" si="227"/>
        <v>4793865</v>
      </c>
      <c r="F2932" s="1">
        <f t="shared" si="228"/>
        <v>4792742.1799418945</v>
      </c>
      <c r="H2932" s="5">
        <f t="shared" si="229"/>
        <v>2.3422020814218035E-4</v>
      </c>
    </row>
    <row r="2933" spans="1:8">
      <c r="A2933" s="3" t="s">
        <v>8495</v>
      </c>
      <c r="B2933" s="1">
        <f t="shared" si="225"/>
        <v>6</v>
      </c>
      <c r="C2933" s="1">
        <f t="shared" si="226"/>
        <v>59489</v>
      </c>
      <c r="D2933" s="1">
        <f t="shared" si="227"/>
        <v>4796392</v>
      </c>
      <c r="F2933" s="1">
        <f t="shared" si="228"/>
        <v>4795271.1300852792</v>
      </c>
      <c r="H2933" s="5">
        <f t="shared" si="229"/>
        <v>2.3369022271756902E-4</v>
      </c>
    </row>
    <row r="2934" spans="1:8">
      <c r="A2934" s="3" t="s">
        <v>8496</v>
      </c>
      <c r="B2934" s="1">
        <f t="shared" si="225"/>
        <v>6</v>
      </c>
      <c r="C2934" s="1">
        <f t="shared" si="226"/>
        <v>59469</v>
      </c>
      <c r="D2934" s="1">
        <f t="shared" si="227"/>
        <v>4798933</v>
      </c>
      <c r="F2934" s="1">
        <f t="shared" si="228"/>
        <v>4797800.7687534299</v>
      </c>
      <c r="H2934" s="5">
        <f t="shared" si="229"/>
        <v>2.3593395585437955E-4</v>
      </c>
    </row>
    <row r="2935" spans="1:8">
      <c r="A2935" s="3" t="s">
        <v>8497</v>
      </c>
      <c r="B2935" s="1">
        <f t="shared" si="225"/>
        <v>6</v>
      </c>
      <c r="C2935" s="1">
        <f t="shared" si="226"/>
        <v>59449</v>
      </c>
      <c r="D2935" s="1">
        <f t="shared" si="227"/>
        <v>4801461</v>
      </c>
      <c r="F2935" s="1">
        <f t="shared" si="228"/>
        <v>4800331.0963654462</v>
      </c>
      <c r="H2935" s="5">
        <f t="shared" si="229"/>
        <v>2.3532496349627232E-4</v>
      </c>
    </row>
    <row r="2936" spans="1:8">
      <c r="A2936" s="3" t="s">
        <v>8498</v>
      </c>
      <c r="B2936" s="1">
        <f t="shared" si="225"/>
        <v>6</v>
      </c>
      <c r="C2936" s="1">
        <f t="shared" si="226"/>
        <v>59429</v>
      </c>
      <c r="D2936" s="1">
        <f t="shared" si="227"/>
        <v>4803988</v>
      </c>
      <c r="F2936" s="1">
        <f t="shared" si="228"/>
        <v>4802862.1133408397</v>
      </c>
      <c r="H2936" s="5">
        <f t="shared" si="229"/>
        <v>2.3436500240222422E-4</v>
      </c>
    </row>
    <row r="2937" spans="1:8">
      <c r="A2937" s="3" t="s">
        <v>8499</v>
      </c>
      <c r="B2937" s="1">
        <f t="shared" si="225"/>
        <v>6</v>
      </c>
      <c r="C2937" s="1">
        <f t="shared" si="226"/>
        <v>59409</v>
      </c>
      <c r="D2937" s="1">
        <f t="shared" si="227"/>
        <v>4806516</v>
      </c>
      <c r="F2937" s="1">
        <f t="shared" si="228"/>
        <v>4805393.8200995056</v>
      </c>
      <c r="H2937" s="5">
        <f t="shared" si="229"/>
        <v>2.334705430075348E-4</v>
      </c>
    </row>
    <row r="2938" spans="1:8">
      <c r="A2938" s="3" t="s">
        <v>8500</v>
      </c>
      <c r="B2938" s="1">
        <f t="shared" si="225"/>
        <v>6</v>
      </c>
      <c r="C2938" s="1">
        <f t="shared" si="226"/>
        <v>59389</v>
      </c>
      <c r="D2938" s="1">
        <f t="shared" si="227"/>
        <v>4809043</v>
      </c>
      <c r="F2938" s="1">
        <f t="shared" si="228"/>
        <v>4807926.217061745</v>
      </c>
      <c r="H2938" s="5">
        <f t="shared" si="229"/>
        <v>2.3222560876561037E-4</v>
      </c>
    </row>
    <row r="2939" spans="1:8">
      <c r="A2939" s="3" t="s">
        <v>8501</v>
      </c>
      <c r="B2939" s="1">
        <f t="shared" si="225"/>
        <v>6</v>
      </c>
      <c r="C2939" s="1">
        <f t="shared" si="226"/>
        <v>59369</v>
      </c>
      <c r="D2939" s="1">
        <f t="shared" si="227"/>
        <v>4811584</v>
      </c>
      <c r="F2939" s="1">
        <f t="shared" si="228"/>
        <v>4810459.3046482541</v>
      </c>
      <c r="H2939" s="5">
        <f t="shared" si="229"/>
        <v>2.3374742117064428E-4</v>
      </c>
    </row>
    <row r="2940" spans="1:8">
      <c r="A2940" s="3" t="s">
        <v>8502</v>
      </c>
      <c r="B2940" s="1">
        <f t="shared" si="225"/>
        <v>6</v>
      </c>
      <c r="C2940" s="1">
        <f t="shared" si="226"/>
        <v>59349</v>
      </c>
      <c r="D2940" s="1">
        <f t="shared" si="227"/>
        <v>4814112</v>
      </c>
      <c r="F2940" s="1">
        <f t="shared" si="228"/>
        <v>4812993.0832801219</v>
      </c>
      <c r="H2940" s="5">
        <f t="shared" si="229"/>
        <v>2.3242432246655092E-4</v>
      </c>
    </row>
    <row r="2941" spans="1:8">
      <c r="A2941" s="3" t="s">
        <v>8503</v>
      </c>
      <c r="B2941" s="1">
        <f t="shared" si="225"/>
        <v>6</v>
      </c>
      <c r="C2941" s="1">
        <f t="shared" si="226"/>
        <v>59329</v>
      </c>
      <c r="D2941" s="1">
        <f t="shared" si="227"/>
        <v>4816639</v>
      </c>
      <c r="F2941" s="1">
        <f t="shared" si="228"/>
        <v>4815527.5533788493</v>
      </c>
      <c r="H2941" s="5">
        <f t="shared" si="229"/>
        <v>2.3075148898447852E-4</v>
      </c>
    </row>
    <row r="2942" spans="1:8">
      <c r="A2942" s="3" t="s">
        <v>8504</v>
      </c>
      <c r="B2942" s="1">
        <f t="shared" si="225"/>
        <v>6</v>
      </c>
      <c r="C2942" s="1">
        <f t="shared" si="226"/>
        <v>59309</v>
      </c>
      <c r="D2942" s="1">
        <f t="shared" si="227"/>
        <v>4819167</v>
      </c>
      <c r="F2942" s="1">
        <f t="shared" si="228"/>
        <v>4818062.7153663188</v>
      </c>
      <c r="H2942" s="5">
        <f t="shared" si="229"/>
        <v>2.2914429686316702E-4</v>
      </c>
    </row>
    <row r="2943" spans="1:8">
      <c r="A2943" s="3" t="s">
        <v>8505</v>
      </c>
      <c r="B2943" s="1">
        <f t="shared" si="225"/>
        <v>6</v>
      </c>
      <c r="C2943" s="1">
        <f t="shared" si="226"/>
        <v>59289</v>
      </c>
      <c r="D2943" s="1">
        <f t="shared" si="227"/>
        <v>4821694</v>
      </c>
      <c r="F2943" s="1">
        <f t="shared" si="228"/>
        <v>4820598.5696648294</v>
      </c>
      <c r="H2943" s="5">
        <f t="shared" si="229"/>
        <v>2.2718785870081955E-4</v>
      </c>
    </row>
    <row r="2944" spans="1:8">
      <c r="A2944" s="3" t="s">
        <v>8506</v>
      </c>
      <c r="B2944" s="1">
        <f t="shared" si="225"/>
        <v>6</v>
      </c>
      <c r="C2944" s="1">
        <f t="shared" si="226"/>
        <v>59269</v>
      </c>
      <c r="D2944" s="1">
        <f t="shared" si="227"/>
        <v>4824235</v>
      </c>
      <c r="F2944" s="1">
        <f t="shared" si="228"/>
        <v>4823135.1166970739</v>
      </c>
      <c r="H2944" s="5">
        <f t="shared" si="229"/>
        <v>2.2799123652269963E-4</v>
      </c>
    </row>
    <row r="2945" spans="1:8">
      <c r="A2945" s="3" t="s">
        <v>8507</v>
      </c>
      <c r="B2945" s="1">
        <f t="shared" si="225"/>
        <v>6</v>
      </c>
      <c r="C2945" s="1">
        <f t="shared" si="226"/>
        <v>59249</v>
      </c>
      <c r="D2945" s="1">
        <f t="shared" si="227"/>
        <v>4826763</v>
      </c>
      <c r="F2945" s="1">
        <f t="shared" si="228"/>
        <v>4825672.3568861391</v>
      </c>
      <c r="H2945" s="5">
        <f t="shared" si="229"/>
        <v>2.2595746131742132E-4</v>
      </c>
    </row>
    <row r="2946" spans="1:8">
      <c r="A2946" s="3" t="s">
        <v>8508</v>
      </c>
      <c r="B2946" s="1">
        <f t="shared" si="225"/>
        <v>6</v>
      </c>
      <c r="C2946" s="1">
        <f t="shared" si="226"/>
        <v>59229</v>
      </c>
      <c r="D2946" s="1">
        <f t="shared" si="227"/>
        <v>4829290</v>
      </c>
      <c r="F2946" s="1">
        <f t="shared" si="228"/>
        <v>4828210.2906555263</v>
      </c>
      <c r="H2946" s="5">
        <f t="shared" si="229"/>
        <v>2.2357517243190353E-4</v>
      </c>
    </row>
    <row r="2947" spans="1:8">
      <c r="A2947" s="3" t="s">
        <v>8509</v>
      </c>
      <c r="B2947" s="1">
        <f t="shared" si="225"/>
        <v>6</v>
      </c>
      <c r="C2947" s="1">
        <f t="shared" si="226"/>
        <v>59209</v>
      </c>
      <c r="D2947" s="1">
        <f t="shared" si="227"/>
        <v>4831818</v>
      </c>
      <c r="F2947" s="1">
        <f t="shared" si="228"/>
        <v>4830748.9184291288</v>
      </c>
      <c r="H2947" s="5">
        <f t="shared" si="229"/>
        <v>2.2125865892944939E-4</v>
      </c>
    </row>
    <row r="2948" spans="1:8">
      <c r="A2948" s="3" t="s">
        <v>8510</v>
      </c>
      <c r="B2948" s="1">
        <f t="shared" ref="B2948:B3011" si="230">IF(ISERROR(SEARCH(" ",A2948)), 0, SEARCH(" ",A2948))</f>
        <v>6</v>
      </c>
      <c r="C2948" s="1">
        <f t="shared" ref="C2948:C3011" si="231">IF(0=B2948,-1,LEFT(A2948,B2948-1)+0)</f>
        <v>59189</v>
      </c>
      <c r="D2948" s="1">
        <f t="shared" ref="D2948:D3011" si="232">IF(B2948=0,-1,RIGHT(A2948,LEN(A2948)-B2948)+0)</f>
        <v>4834345</v>
      </c>
      <c r="F2948" s="1">
        <f t="shared" ref="F2948:F3011" si="233">IF(C2948&lt;0,443300000,44330*(1-POWER(C2948/$A$1,1/5.255))*1000)</f>
        <v>4833288.240631246</v>
      </c>
      <c r="H2948" s="5">
        <f t="shared" ref="H2948:H3011" si="234">IF(D2948&gt;0,ABS((F2948-D2948)/D2948),0)</f>
        <v>2.1859411538770857E-4</v>
      </c>
    </row>
    <row r="2949" spans="1:8">
      <c r="A2949" s="3" t="s">
        <v>8511</v>
      </c>
      <c r="B2949" s="1">
        <f t="shared" si="230"/>
        <v>6</v>
      </c>
      <c r="C2949" s="1">
        <f t="shared" si="231"/>
        <v>59169</v>
      </c>
      <c r="D2949" s="1">
        <f t="shared" si="232"/>
        <v>4836886</v>
      </c>
      <c r="F2949" s="1">
        <f t="shared" si="233"/>
        <v>4835828.2576865759</v>
      </c>
      <c r="H2949" s="5">
        <f t="shared" si="234"/>
        <v>2.1868249808329685E-4</v>
      </c>
    </row>
    <row r="2950" spans="1:8">
      <c r="A2950" s="3" t="s">
        <v>8512</v>
      </c>
      <c r="B2950" s="1">
        <f t="shared" si="230"/>
        <v>6</v>
      </c>
      <c r="C2950" s="1">
        <f t="shared" si="231"/>
        <v>59149</v>
      </c>
      <c r="D2950" s="1">
        <f t="shared" si="232"/>
        <v>4839414</v>
      </c>
      <c r="F2950" s="1">
        <f t="shared" si="233"/>
        <v>4838368.9700202262</v>
      </c>
      <c r="H2950" s="5">
        <f t="shared" si="234"/>
        <v>2.1594143005202636E-4</v>
      </c>
    </row>
    <row r="2951" spans="1:8">
      <c r="A2951" s="3" t="s">
        <v>8513</v>
      </c>
      <c r="B2951" s="1">
        <f t="shared" si="230"/>
        <v>6</v>
      </c>
      <c r="C2951" s="1">
        <f t="shared" si="231"/>
        <v>59129</v>
      </c>
      <c r="D2951" s="1">
        <f t="shared" si="232"/>
        <v>4841941</v>
      </c>
      <c r="F2951" s="1">
        <f t="shared" si="233"/>
        <v>4840910.3780577034</v>
      </c>
      <c r="H2951" s="5">
        <f t="shared" si="234"/>
        <v>2.1285305671767257E-4</v>
      </c>
    </row>
    <row r="2952" spans="1:8">
      <c r="A2952" s="3" t="s">
        <v>8514</v>
      </c>
      <c r="B2952" s="1">
        <f t="shared" si="230"/>
        <v>6</v>
      </c>
      <c r="C2952" s="1">
        <f t="shared" si="231"/>
        <v>59109</v>
      </c>
      <c r="D2952" s="1">
        <f t="shared" si="232"/>
        <v>4844469</v>
      </c>
      <c r="F2952" s="1">
        <f t="shared" si="233"/>
        <v>4843452.4822249264</v>
      </c>
      <c r="H2952" s="5">
        <f t="shared" si="234"/>
        <v>2.0983058722713418E-4</v>
      </c>
    </row>
    <row r="2953" spans="1:8">
      <c r="A2953" s="3" t="s">
        <v>8515</v>
      </c>
      <c r="B2953" s="1">
        <f t="shared" si="230"/>
        <v>6</v>
      </c>
      <c r="C2953" s="1">
        <f t="shared" si="231"/>
        <v>59089</v>
      </c>
      <c r="D2953" s="1">
        <f t="shared" si="232"/>
        <v>4847010</v>
      </c>
      <c r="F2953" s="1">
        <f t="shared" si="233"/>
        <v>4845995.282948208</v>
      </c>
      <c r="H2953" s="5">
        <f t="shared" si="234"/>
        <v>2.093490733033269E-4</v>
      </c>
    </row>
    <row r="2954" spans="1:8">
      <c r="A2954" s="3" t="s">
        <v>8516</v>
      </c>
      <c r="B2954" s="1">
        <f t="shared" si="230"/>
        <v>6</v>
      </c>
      <c r="C2954" s="1">
        <f t="shared" si="231"/>
        <v>59069</v>
      </c>
      <c r="D2954" s="1">
        <f t="shared" si="232"/>
        <v>4849537</v>
      </c>
      <c r="F2954" s="1">
        <f t="shared" si="233"/>
        <v>4848538.7806542702</v>
      </c>
      <c r="H2954" s="5">
        <f t="shared" si="234"/>
        <v>2.0583807190867871E-4</v>
      </c>
    </row>
    <row r="2955" spans="1:8">
      <c r="A2955" s="3" t="s">
        <v>8517</v>
      </c>
      <c r="B2955" s="1">
        <f t="shared" si="230"/>
        <v>6</v>
      </c>
      <c r="C2955" s="1">
        <f t="shared" si="231"/>
        <v>59049</v>
      </c>
      <c r="D2955" s="1">
        <f t="shared" si="232"/>
        <v>4852065</v>
      </c>
      <c r="F2955" s="1">
        <f t="shared" si="233"/>
        <v>4851082.9757702528</v>
      </c>
      <c r="H2955" s="5">
        <f t="shared" si="234"/>
        <v>2.023930490929621E-4</v>
      </c>
    </row>
    <row r="2956" spans="1:8">
      <c r="A2956" s="3" t="s">
        <v>8518</v>
      </c>
      <c r="B2956" s="1">
        <f t="shared" si="230"/>
        <v>6</v>
      </c>
      <c r="C2956" s="1">
        <f t="shared" si="231"/>
        <v>59029</v>
      </c>
      <c r="D2956" s="1">
        <f t="shared" si="232"/>
        <v>4854592</v>
      </c>
      <c r="F2956" s="1">
        <f t="shared" si="233"/>
        <v>4853627.8687236803</v>
      </c>
      <c r="H2956" s="5">
        <f t="shared" si="234"/>
        <v>1.9860191676658611E-4</v>
      </c>
    </row>
    <row r="2957" spans="1:8">
      <c r="A2957" s="3" t="s">
        <v>8519</v>
      </c>
      <c r="B2957" s="1">
        <f t="shared" si="230"/>
        <v>6</v>
      </c>
      <c r="C2957" s="1">
        <f t="shared" si="231"/>
        <v>59009</v>
      </c>
      <c r="D2957" s="1">
        <f t="shared" si="232"/>
        <v>4857120</v>
      </c>
      <c r="F2957" s="1">
        <f t="shared" si="233"/>
        <v>4856173.4599425038</v>
      </c>
      <c r="H2957" s="5">
        <f t="shared" si="234"/>
        <v>1.9487681125773457E-4</v>
      </c>
    </row>
    <row r="2958" spans="1:8">
      <c r="A2958" s="3" t="s">
        <v>8520</v>
      </c>
      <c r="B2958" s="1">
        <f t="shared" si="230"/>
        <v>6</v>
      </c>
      <c r="C2958" s="1">
        <f t="shared" si="231"/>
        <v>58989</v>
      </c>
      <c r="D2958" s="1">
        <f t="shared" si="232"/>
        <v>4859661</v>
      </c>
      <c r="F2958" s="1">
        <f t="shared" si="233"/>
        <v>4858719.7498550676</v>
      </c>
      <c r="H2958" s="5">
        <f t="shared" si="234"/>
        <v>1.9368637955042935E-4</v>
      </c>
    </row>
    <row r="2959" spans="1:8">
      <c r="A2959" s="3" t="s">
        <v>8521</v>
      </c>
      <c r="B2959" s="1">
        <f t="shared" si="230"/>
        <v>6</v>
      </c>
      <c r="C2959" s="1">
        <f t="shared" si="231"/>
        <v>58969</v>
      </c>
      <c r="D2959" s="1">
        <f t="shared" si="232"/>
        <v>4862189</v>
      </c>
      <c r="F2959" s="1">
        <f t="shared" si="233"/>
        <v>4861266.7388901394</v>
      </c>
      <c r="H2959" s="5">
        <f t="shared" si="234"/>
        <v>1.8968022630560307E-4</v>
      </c>
    </row>
    <row r="2960" spans="1:8">
      <c r="A2960" s="3" t="s">
        <v>8522</v>
      </c>
      <c r="B2960" s="1">
        <f t="shared" si="230"/>
        <v>6</v>
      </c>
      <c r="C2960" s="1">
        <f t="shared" si="231"/>
        <v>58949</v>
      </c>
      <c r="D2960" s="1">
        <f t="shared" si="232"/>
        <v>4864716</v>
      </c>
      <c r="F2960" s="1">
        <f t="shared" si="233"/>
        <v>4863814.4274768773</v>
      </c>
      <c r="H2960" s="5">
        <f t="shared" si="234"/>
        <v>1.85328911928806E-4</v>
      </c>
    </row>
    <row r="2961" spans="1:8">
      <c r="A2961" s="3" t="s">
        <v>8523</v>
      </c>
      <c r="B2961" s="1">
        <f t="shared" si="230"/>
        <v>6</v>
      </c>
      <c r="C2961" s="1">
        <f t="shared" si="231"/>
        <v>58929</v>
      </c>
      <c r="D2961" s="1">
        <f t="shared" si="232"/>
        <v>4867243</v>
      </c>
      <c r="F2961" s="1">
        <f t="shared" si="233"/>
        <v>4866362.816044867</v>
      </c>
      <c r="H2961" s="5">
        <f t="shared" si="234"/>
        <v>1.8083830109426658E-4</v>
      </c>
    </row>
    <row r="2962" spans="1:8">
      <c r="A2962" s="3" t="s">
        <v>8524</v>
      </c>
      <c r="B2962" s="1">
        <f t="shared" si="230"/>
        <v>6</v>
      </c>
      <c r="C2962" s="1">
        <f t="shared" si="231"/>
        <v>58909</v>
      </c>
      <c r="D2962" s="1">
        <f t="shared" si="232"/>
        <v>4869771</v>
      </c>
      <c r="F2962" s="1">
        <f t="shared" si="233"/>
        <v>4868911.9050240899</v>
      </c>
      <c r="H2962" s="5">
        <f t="shared" si="234"/>
        <v>1.7641383463619736E-4</v>
      </c>
    </row>
    <row r="2963" spans="1:8">
      <c r="A2963" s="3" t="s">
        <v>8525</v>
      </c>
      <c r="B2963" s="1">
        <f t="shared" si="230"/>
        <v>6</v>
      </c>
      <c r="C2963" s="1">
        <f t="shared" si="231"/>
        <v>58889</v>
      </c>
      <c r="D2963" s="1">
        <f t="shared" si="232"/>
        <v>4872312</v>
      </c>
      <c r="F2963" s="1">
        <f t="shared" si="233"/>
        <v>4871461.6948449407</v>
      </c>
      <c r="H2963" s="5">
        <f t="shared" si="234"/>
        <v>1.7451779669678844E-4</v>
      </c>
    </row>
    <row r="2964" spans="1:8">
      <c r="A2964" s="3" t="s">
        <v>8526</v>
      </c>
      <c r="B2964" s="1">
        <f t="shared" si="230"/>
        <v>6</v>
      </c>
      <c r="C2964" s="1">
        <f t="shared" si="231"/>
        <v>58869</v>
      </c>
      <c r="D2964" s="1">
        <f t="shared" si="232"/>
        <v>4874840</v>
      </c>
      <c r="F2964" s="1">
        <f t="shared" si="233"/>
        <v>4874012.1859382335</v>
      </c>
      <c r="H2964" s="5">
        <f t="shared" si="234"/>
        <v>1.6981358603902698E-4</v>
      </c>
    </row>
    <row r="2965" spans="1:8">
      <c r="A2965" s="3" t="s">
        <v>8527</v>
      </c>
      <c r="B2965" s="1">
        <f t="shared" si="230"/>
        <v>6</v>
      </c>
      <c r="C2965" s="1">
        <f t="shared" si="231"/>
        <v>58849</v>
      </c>
      <c r="D2965" s="1">
        <f t="shared" si="232"/>
        <v>4877367</v>
      </c>
      <c r="F2965" s="1">
        <f t="shared" si="233"/>
        <v>4876563.3787351772</v>
      </c>
      <c r="H2965" s="5">
        <f t="shared" si="234"/>
        <v>1.6476538772308523E-4</v>
      </c>
    </row>
    <row r="2966" spans="1:8">
      <c r="A2966" s="3" t="s">
        <v>8528</v>
      </c>
      <c r="B2966" s="1">
        <f t="shared" si="230"/>
        <v>6</v>
      </c>
      <c r="C2966" s="1">
        <f t="shared" si="231"/>
        <v>58829</v>
      </c>
      <c r="D2966" s="1">
        <f t="shared" si="232"/>
        <v>4879895</v>
      </c>
      <c r="F2966" s="1">
        <f t="shared" si="233"/>
        <v>4879115.2736674156</v>
      </c>
      <c r="H2966" s="5">
        <f t="shared" si="234"/>
        <v>1.5978342414834664E-4</v>
      </c>
    </row>
    <row r="2967" spans="1:8">
      <c r="A2967" s="3" t="s">
        <v>8529</v>
      </c>
      <c r="B2967" s="1">
        <f t="shared" si="230"/>
        <v>6</v>
      </c>
      <c r="C2967" s="1">
        <f t="shared" si="231"/>
        <v>58809</v>
      </c>
      <c r="D2967" s="1">
        <f t="shared" si="232"/>
        <v>4882436</v>
      </c>
      <c r="F2967" s="1">
        <f t="shared" si="233"/>
        <v>4881667.8711669799</v>
      </c>
      <c r="H2967" s="5">
        <f t="shared" si="234"/>
        <v>1.5732491588627193E-4</v>
      </c>
    </row>
    <row r="2968" spans="1:8">
      <c r="A2968" s="3" t="s">
        <v>8530</v>
      </c>
      <c r="B2968" s="1">
        <f t="shared" si="230"/>
        <v>6</v>
      </c>
      <c r="C2968" s="1">
        <f t="shared" si="231"/>
        <v>58789</v>
      </c>
      <c r="D2968" s="1">
        <f t="shared" si="232"/>
        <v>4884963</v>
      </c>
      <c r="F2968" s="1">
        <f t="shared" si="233"/>
        <v>4884221.1716663316</v>
      </c>
      <c r="H2968" s="5">
        <f t="shared" si="234"/>
        <v>1.5185956038324359E-4</v>
      </c>
    </row>
    <row r="2969" spans="1:8">
      <c r="A2969" s="3" t="s">
        <v>8531</v>
      </c>
      <c r="B2969" s="1">
        <f t="shared" si="230"/>
        <v>6</v>
      </c>
      <c r="C2969" s="1">
        <f t="shared" si="231"/>
        <v>58769</v>
      </c>
      <c r="D2969" s="1">
        <f t="shared" si="232"/>
        <v>4887491</v>
      </c>
      <c r="F2969" s="1">
        <f t="shared" si="233"/>
        <v>4886775.1755983373</v>
      </c>
      <c r="H2969" s="5">
        <f t="shared" si="234"/>
        <v>1.4646050533140316E-4</v>
      </c>
    </row>
    <row r="2970" spans="1:8">
      <c r="A2970" s="3" t="s">
        <v>8532</v>
      </c>
      <c r="B2970" s="1">
        <f t="shared" si="230"/>
        <v>6</v>
      </c>
      <c r="C2970" s="1">
        <f t="shared" si="231"/>
        <v>58749</v>
      </c>
      <c r="D2970" s="1">
        <f t="shared" si="232"/>
        <v>4890018</v>
      </c>
      <c r="F2970" s="1">
        <f t="shared" si="233"/>
        <v>4889329.8833962874</v>
      </c>
      <c r="H2970" s="5">
        <f t="shared" si="234"/>
        <v>1.4071862388084284E-4</v>
      </c>
    </row>
    <row r="2971" spans="1:8">
      <c r="A2971" s="3" t="s">
        <v>8533</v>
      </c>
      <c r="B2971" s="1">
        <f t="shared" si="230"/>
        <v>6</v>
      </c>
      <c r="C2971" s="1">
        <f t="shared" si="231"/>
        <v>58729</v>
      </c>
      <c r="D2971" s="1">
        <f t="shared" si="232"/>
        <v>4892546</v>
      </c>
      <c r="F2971" s="1">
        <f t="shared" si="233"/>
        <v>4891885.2954938672</v>
      </c>
      <c r="H2971" s="5">
        <f t="shared" si="234"/>
        <v>1.3504308516113119E-4</v>
      </c>
    </row>
    <row r="2972" spans="1:8">
      <c r="A2972" s="3" t="s">
        <v>8534</v>
      </c>
      <c r="B2972" s="1">
        <f t="shared" si="230"/>
        <v>6</v>
      </c>
      <c r="C2972" s="1">
        <f t="shared" si="231"/>
        <v>58709</v>
      </c>
      <c r="D2972" s="1">
        <f t="shared" si="232"/>
        <v>4895087</v>
      </c>
      <c r="F2972" s="1">
        <f t="shared" si="233"/>
        <v>4894441.4123252016</v>
      </c>
      <c r="H2972" s="5">
        <f t="shared" si="234"/>
        <v>1.3188482141347925E-4</v>
      </c>
    </row>
    <row r="2973" spans="1:8">
      <c r="A2973" s="3" t="s">
        <v>8535</v>
      </c>
      <c r="B2973" s="1">
        <f t="shared" si="230"/>
        <v>6</v>
      </c>
      <c r="C2973" s="1">
        <f t="shared" si="231"/>
        <v>58689</v>
      </c>
      <c r="D2973" s="1">
        <f t="shared" si="232"/>
        <v>4897614</v>
      </c>
      <c r="F2973" s="1">
        <f t="shared" si="233"/>
        <v>4896998.2343248129</v>
      </c>
      <c r="H2973" s="5">
        <f t="shared" si="234"/>
        <v>1.2572768600937331E-4</v>
      </c>
    </row>
    <row r="2974" spans="1:8">
      <c r="A2974" s="3" t="s">
        <v>8536</v>
      </c>
      <c r="B2974" s="1">
        <f t="shared" si="230"/>
        <v>6</v>
      </c>
      <c r="C2974" s="1">
        <f t="shared" si="231"/>
        <v>58669</v>
      </c>
      <c r="D2974" s="1">
        <f t="shared" si="232"/>
        <v>4900142</v>
      </c>
      <c r="F2974" s="1">
        <f t="shared" si="233"/>
        <v>4899555.7619276447</v>
      </c>
      <c r="H2974" s="5">
        <f t="shared" si="234"/>
        <v>1.1963695589949798E-4</v>
      </c>
    </row>
    <row r="2975" spans="1:8">
      <c r="A2975" s="3" t="s">
        <v>8537</v>
      </c>
      <c r="B2975" s="1">
        <f t="shared" si="230"/>
        <v>6</v>
      </c>
      <c r="C2975" s="1">
        <f t="shared" si="231"/>
        <v>58649</v>
      </c>
      <c r="D2975" s="1">
        <f t="shared" si="232"/>
        <v>4902669</v>
      </c>
      <c r="F2975" s="1">
        <f t="shared" si="233"/>
        <v>4902113.9955690596</v>
      </c>
      <c r="H2975" s="5">
        <f t="shared" si="234"/>
        <v>1.1320454857147703E-4</v>
      </c>
    </row>
    <row r="2976" spans="1:8">
      <c r="A2976" s="3" t="s">
        <v>8538</v>
      </c>
      <c r="B2976" s="1">
        <f t="shared" si="230"/>
        <v>6</v>
      </c>
      <c r="C2976" s="1">
        <f t="shared" si="231"/>
        <v>58629</v>
      </c>
      <c r="D2976" s="1">
        <f t="shared" si="232"/>
        <v>4905197</v>
      </c>
      <c r="F2976" s="1">
        <f t="shared" si="233"/>
        <v>4904672.9356848365</v>
      </c>
      <c r="H2976" s="5">
        <f t="shared" si="234"/>
        <v>1.068385867404572E-4</v>
      </c>
    </row>
    <row r="2977" spans="1:8">
      <c r="A2977" s="3" t="s">
        <v>8539</v>
      </c>
      <c r="B2977" s="1">
        <f t="shared" si="230"/>
        <v>6</v>
      </c>
      <c r="C2977" s="1">
        <f t="shared" si="231"/>
        <v>58609</v>
      </c>
      <c r="D2977" s="1">
        <f t="shared" si="232"/>
        <v>4907738</v>
      </c>
      <c r="F2977" s="1">
        <f t="shared" si="233"/>
        <v>4907232.5827111723</v>
      </c>
      <c r="H2977" s="5">
        <f t="shared" si="234"/>
        <v>1.0298375521018234E-4</v>
      </c>
    </row>
    <row r="2978" spans="1:8">
      <c r="A2978" s="3" t="s">
        <v>8540</v>
      </c>
      <c r="B2978" s="1">
        <f t="shared" si="230"/>
        <v>6</v>
      </c>
      <c r="C2978" s="1">
        <f t="shared" si="231"/>
        <v>58589</v>
      </c>
      <c r="D2978" s="1">
        <f t="shared" si="232"/>
        <v>4910265</v>
      </c>
      <c r="F2978" s="1">
        <f t="shared" si="233"/>
        <v>4909792.9370846758</v>
      </c>
      <c r="H2978" s="5">
        <f t="shared" si="234"/>
        <v>9.6137971234593948E-5</v>
      </c>
    </row>
    <row r="2979" spans="1:8">
      <c r="A2979" s="3" t="s">
        <v>8541</v>
      </c>
      <c r="B2979" s="1">
        <f t="shared" si="230"/>
        <v>6</v>
      </c>
      <c r="C2979" s="1">
        <f t="shared" si="231"/>
        <v>58569</v>
      </c>
      <c r="D2979" s="1">
        <f t="shared" si="232"/>
        <v>4912793</v>
      </c>
      <c r="F2979" s="1">
        <f t="shared" si="233"/>
        <v>4912353.9992423858</v>
      </c>
      <c r="H2979" s="5">
        <f t="shared" si="234"/>
        <v>8.935869221726839E-5</v>
      </c>
    </row>
    <row r="2980" spans="1:8">
      <c r="A2980" s="3" t="s">
        <v>8542</v>
      </c>
      <c r="B2980" s="1">
        <f t="shared" si="230"/>
        <v>6</v>
      </c>
      <c r="C2980" s="1">
        <f t="shared" si="231"/>
        <v>58549</v>
      </c>
      <c r="D2980" s="1">
        <f t="shared" si="232"/>
        <v>4915320</v>
      </c>
      <c r="F2980" s="1">
        <f t="shared" si="233"/>
        <v>4914915.7696217597</v>
      </c>
      <c r="H2980" s="5">
        <f t="shared" si="234"/>
        <v>8.2238873204663559E-5</v>
      </c>
    </row>
    <row r="2981" spans="1:8">
      <c r="A2981" s="3" t="s">
        <v>8543</v>
      </c>
      <c r="B2981" s="1">
        <f t="shared" si="230"/>
        <v>6</v>
      </c>
      <c r="C2981" s="1">
        <f t="shared" si="231"/>
        <v>58529</v>
      </c>
      <c r="D2981" s="1">
        <f t="shared" si="232"/>
        <v>4917861</v>
      </c>
      <c r="F2981" s="1">
        <f t="shared" si="233"/>
        <v>4917478.2486606557</v>
      </c>
      <c r="H2981" s="5">
        <f t="shared" si="234"/>
        <v>7.782882422750618E-5</v>
      </c>
    </row>
    <row r="2982" spans="1:8">
      <c r="A2982" s="3" t="s">
        <v>8544</v>
      </c>
      <c r="B2982" s="1">
        <f t="shared" si="230"/>
        <v>6</v>
      </c>
      <c r="C2982" s="1">
        <f t="shared" si="231"/>
        <v>58509</v>
      </c>
      <c r="D2982" s="1">
        <f t="shared" si="232"/>
        <v>4920389</v>
      </c>
      <c r="F2982" s="1">
        <f t="shared" si="233"/>
        <v>4920041.4367973767</v>
      </c>
      <c r="H2982" s="5">
        <f t="shared" si="234"/>
        <v>7.0637342418105136E-5</v>
      </c>
    </row>
    <row r="2983" spans="1:8">
      <c r="A2983" s="3" t="s">
        <v>8545</v>
      </c>
      <c r="B2983" s="1">
        <f t="shared" si="230"/>
        <v>6</v>
      </c>
      <c r="C2983" s="1">
        <f t="shared" si="231"/>
        <v>58489</v>
      </c>
      <c r="D2983" s="1">
        <f t="shared" si="232"/>
        <v>4922916</v>
      </c>
      <c r="F2983" s="1">
        <f t="shared" si="233"/>
        <v>4922605.3344706325</v>
      </c>
      <c r="H2983" s="5">
        <f t="shared" si="234"/>
        <v>6.3105998430099962E-5</v>
      </c>
    </row>
    <row r="2984" spans="1:8">
      <c r="A2984" s="3" t="s">
        <v>8546</v>
      </c>
      <c r="B2984" s="1">
        <f t="shared" si="230"/>
        <v>6</v>
      </c>
      <c r="C2984" s="1">
        <f t="shared" si="231"/>
        <v>58469</v>
      </c>
      <c r="D2984" s="1">
        <f t="shared" si="232"/>
        <v>4925444</v>
      </c>
      <c r="F2984" s="1">
        <f t="shared" si="233"/>
        <v>4925169.9421195686</v>
      </c>
      <c r="H2984" s="5">
        <f t="shared" si="234"/>
        <v>5.5641253952215002E-5</v>
      </c>
    </row>
    <row r="2985" spans="1:8">
      <c r="A2985" s="3" t="s">
        <v>8547</v>
      </c>
      <c r="B2985" s="1">
        <f t="shared" si="230"/>
        <v>6</v>
      </c>
      <c r="C2985" s="1">
        <f t="shared" si="231"/>
        <v>58449</v>
      </c>
      <c r="D2985" s="1">
        <f t="shared" si="232"/>
        <v>4927971</v>
      </c>
      <c r="F2985" s="1">
        <f t="shared" si="233"/>
        <v>4927735.2601837246</v>
      </c>
      <c r="H2985" s="5">
        <f t="shared" si="234"/>
        <v>4.7837094876456304E-5</v>
      </c>
    </row>
    <row r="2986" spans="1:8">
      <c r="A2986" s="3" t="s">
        <v>8548</v>
      </c>
      <c r="B2986" s="1">
        <f t="shared" si="230"/>
        <v>6</v>
      </c>
      <c r="C2986" s="1">
        <f t="shared" si="231"/>
        <v>58429</v>
      </c>
      <c r="D2986" s="1">
        <f t="shared" si="232"/>
        <v>4930512</v>
      </c>
      <c r="F2986" s="1">
        <f t="shared" si="233"/>
        <v>4930301.2891030936</v>
      </c>
      <c r="H2986" s="5">
        <f t="shared" si="234"/>
        <v>4.2736108725917903E-5</v>
      </c>
    </row>
    <row r="2987" spans="1:8">
      <c r="A2987" s="3" t="s">
        <v>8549</v>
      </c>
      <c r="B2987" s="1">
        <f t="shared" si="230"/>
        <v>6</v>
      </c>
      <c r="C2987" s="1">
        <f t="shared" si="231"/>
        <v>58409</v>
      </c>
      <c r="D2987" s="1">
        <f t="shared" si="232"/>
        <v>4933040</v>
      </c>
      <c r="F2987" s="1">
        <f t="shared" si="233"/>
        <v>4932868.0293180766</v>
      </c>
      <c r="H2987" s="5">
        <f t="shared" si="234"/>
        <v>3.4860994827417088E-5</v>
      </c>
    </row>
    <row r="2988" spans="1:8">
      <c r="A2988" s="3" t="s">
        <v>8550</v>
      </c>
      <c r="B2988" s="1">
        <f t="shared" si="230"/>
        <v>6</v>
      </c>
      <c r="C2988" s="1">
        <f t="shared" si="231"/>
        <v>58389</v>
      </c>
      <c r="D2988" s="1">
        <f t="shared" si="232"/>
        <v>4935567</v>
      </c>
      <c r="F2988" s="1">
        <f t="shared" si="233"/>
        <v>4935435.4812695039</v>
      </c>
      <c r="H2988" s="5">
        <f t="shared" si="234"/>
        <v>2.6647137096114057E-5</v>
      </c>
    </row>
    <row r="2989" spans="1:8">
      <c r="A2989" s="3" t="s">
        <v>8551</v>
      </c>
      <c r="B2989" s="1">
        <f t="shared" si="230"/>
        <v>6</v>
      </c>
      <c r="C2989" s="1">
        <f t="shared" si="231"/>
        <v>58369</v>
      </c>
      <c r="D2989" s="1">
        <f t="shared" si="232"/>
        <v>4938095</v>
      </c>
      <c r="F2989" s="1">
        <f t="shared" si="233"/>
        <v>4938003.6453986168</v>
      </c>
      <c r="H2989" s="5">
        <f t="shared" si="234"/>
        <v>1.8499968385219246E-5</v>
      </c>
    </row>
    <row r="2990" spans="1:8">
      <c r="A2990" s="3" t="s">
        <v>8552</v>
      </c>
      <c r="B2990" s="1">
        <f t="shared" si="230"/>
        <v>6</v>
      </c>
      <c r="C2990" s="1">
        <f t="shared" si="231"/>
        <v>58349</v>
      </c>
      <c r="D2990" s="1">
        <f t="shared" si="232"/>
        <v>4940622</v>
      </c>
      <c r="F2990" s="1">
        <f t="shared" si="233"/>
        <v>4940572.5221471023</v>
      </c>
      <c r="H2990" s="5">
        <f t="shared" si="234"/>
        <v>1.0014498761030201E-5</v>
      </c>
    </row>
    <row r="2991" spans="1:8">
      <c r="A2991" s="3" t="s">
        <v>8553</v>
      </c>
      <c r="B2991" s="1">
        <f t="shared" si="230"/>
        <v>6</v>
      </c>
      <c r="C2991" s="1">
        <f t="shared" si="231"/>
        <v>58329</v>
      </c>
      <c r="D2991" s="1">
        <f t="shared" si="232"/>
        <v>4943164</v>
      </c>
      <c r="F2991" s="1">
        <f t="shared" si="233"/>
        <v>4943142.1119570574</v>
      </c>
      <c r="H2991" s="5">
        <f t="shared" si="234"/>
        <v>4.4279418895712977E-6</v>
      </c>
    </row>
    <row r="2992" spans="1:8">
      <c r="A2992" s="3" t="s">
        <v>8554</v>
      </c>
      <c r="B2992" s="1">
        <f t="shared" si="230"/>
        <v>6</v>
      </c>
      <c r="C2992" s="1">
        <f t="shared" si="231"/>
        <v>58309</v>
      </c>
      <c r="D2992" s="1">
        <f t="shared" si="232"/>
        <v>4945752</v>
      </c>
      <c r="F2992" s="1">
        <f t="shared" si="233"/>
        <v>4945712.4152710075</v>
      </c>
      <c r="H2992" s="5">
        <f t="shared" si="234"/>
        <v>8.0037836495934514E-6</v>
      </c>
    </row>
    <row r="2993" spans="1:8">
      <c r="A2993" s="3" t="s">
        <v>8555</v>
      </c>
      <c r="B2993" s="1">
        <f t="shared" si="230"/>
        <v>6</v>
      </c>
      <c r="C2993" s="1">
        <f t="shared" si="231"/>
        <v>58289</v>
      </c>
      <c r="D2993" s="1">
        <f t="shared" si="232"/>
        <v>4948360</v>
      </c>
      <c r="F2993" s="1">
        <f t="shared" si="233"/>
        <v>4948283.4325319109</v>
      </c>
      <c r="H2993" s="5">
        <f t="shared" si="234"/>
        <v>1.5473301879623057E-5</v>
      </c>
    </row>
    <row r="2994" spans="1:8">
      <c r="A2994" s="3" t="s">
        <v>8556</v>
      </c>
      <c r="B2994" s="1">
        <f t="shared" si="230"/>
        <v>6</v>
      </c>
      <c r="C2994" s="1">
        <f t="shared" si="231"/>
        <v>58269</v>
      </c>
      <c r="D2994" s="1">
        <f t="shared" si="232"/>
        <v>4950969</v>
      </c>
      <c r="F2994" s="1">
        <f t="shared" si="233"/>
        <v>4950855.1641831482</v>
      </c>
      <c r="H2994" s="5">
        <f t="shared" si="234"/>
        <v>2.2992633735298498E-5</v>
      </c>
    </row>
    <row r="2995" spans="1:8">
      <c r="A2995" s="3" t="s">
        <v>8557</v>
      </c>
      <c r="B2995" s="1">
        <f t="shared" si="230"/>
        <v>6</v>
      </c>
      <c r="C2995" s="1">
        <f t="shared" si="231"/>
        <v>58249</v>
      </c>
      <c r="D2995" s="1">
        <f t="shared" si="232"/>
        <v>4953578</v>
      </c>
      <c r="F2995" s="1">
        <f t="shared" si="233"/>
        <v>4953427.6106685288</v>
      </c>
      <c r="H2995" s="5">
        <f t="shared" si="234"/>
        <v>3.0359738248024953E-5</v>
      </c>
    </row>
    <row r="2996" spans="1:8">
      <c r="A2996" s="3" t="s">
        <v>8558</v>
      </c>
      <c r="B2996" s="1">
        <f t="shared" si="230"/>
        <v>6</v>
      </c>
      <c r="C2996" s="1">
        <f t="shared" si="231"/>
        <v>58229</v>
      </c>
      <c r="D2996" s="1">
        <f t="shared" si="232"/>
        <v>4956201</v>
      </c>
      <c r="F2996" s="1">
        <f t="shared" si="233"/>
        <v>4956000.77243229</v>
      </c>
      <c r="H2996" s="5">
        <f t="shared" si="234"/>
        <v>4.0399404243286825E-5</v>
      </c>
    </row>
    <row r="2997" spans="1:8">
      <c r="A2997" s="3" t="s">
        <v>8559</v>
      </c>
      <c r="B2997" s="1">
        <f t="shared" si="230"/>
        <v>6</v>
      </c>
      <c r="C2997" s="1">
        <f t="shared" si="231"/>
        <v>58209</v>
      </c>
      <c r="D2997" s="1">
        <f t="shared" si="232"/>
        <v>4958810</v>
      </c>
      <c r="F2997" s="1">
        <f t="shared" si="233"/>
        <v>4958574.6499191001</v>
      </c>
      <c r="H2997" s="5">
        <f t="shared" si="234"/>
        <v>4.7460999897131418E-5</v>
      </c>
    </row>
    <row r="2998" spans="1:8">
      <c r="A2998" s="3" t="s">
        <v>8560</v>
      </c>
      <c r="B2998" s="1">
        <f t="shared" si="230"/>
        <v>6</v>
      </c>
      <c r="C2998" s="1">
        <f t="shared" si="231"/>
        <v>58189</v>
      </c>
      <c r="D2998" s="1">
        <f t="shared" si="232"/>
        <v>4961418</v>
      </c>
      <c r="F2998" s="1">
        <f t="shared" si="233"/>
        <v>4961149.2435740493</v>
      </c>
      <c r="H2998" s="5">
        <f t="shared" si="234"/>
        <v>5.416927699917165E-5</v>
      </c>
    </row>
    <row r="2999" spans="1:8">
      <c r="A2999" s="3" t="s">
        <v>8561</v>
      </c>
      <c r="B2999" s="1">
        <f t="shared" si="230"/>
        <v>6</v>
      </c>
      <c r="C2999" s="1">
        <f t="shared" si="231"/>
        <v>58169</v>
      </c>
      <c r="D2999" s="1">
        <f t="shared" si="232"/>
        <v>4964027</v>
      </c>
      <c r="F2999" s="1">
        <f t="shared" si="233"/>
        <v>4963724.5538426619</v>
      </c>
      <c r="H2999" s="5">
        <f t="shared" si="234"/>
        <v>6.0927581042185646E-5</v>
      </c>
    </row>
    <row r="3000" spans="1:8">
      <c r="A3000" s="3" t="s">
        <v>8562</v>
      </c>
      <c r="B3000" s="1">
        <f t="shared" si="230"/>
        <v>6</v>
      </c>
      <c r="C3000" s="1">
        <f t="shared" si="231"/>
        <v>58149</v>
      </c>
      <c r="D3000" s="1">
        <f t="shared" si="232"/>
        <v>4966650</v>
      </c>
      <c r="F3000" s="1">
        <f t="shared" si="233"/>
        <v>4966300.5811709017</v>
      </c>
      <c r="H3000" s="5">
        <f t="shared" si="234"/>
        <v>7.0353020466178173E-5</v>
      </c>
    </row>
    <row r="3001" spans="1:8">
      <c r="A3001" s="3" t="s">
        <v>8563</v>
      </c>
      <c r="B3001" s="1">
        <f t="shared" si="230"/>
        <v>6</v>
      </c>
      <c r="C3001" s="1">
        <f t="shared" si="231"/>
        <v>58129</v>
      </c>
      <c r="D3001" s="1">
        <f t="shared" si="232"/>
        <v>4969259</v>
      </c>
      <c r="F3001" s="1">
        <f t="shared" si="233"/>
        <v>4968877.326005145</v>
      </c>
      <c r="H3001" s="5">
        <f t="shared" si="234"/>
        <v>7.6807023915441701E-5</v>
      </c>
    </row>
    <row r="3002" spans="1:8">
      <c r="A3002" s="3" t="s">
        <v>8564</v>
      </c>
      <c r="B3002" s="1">
        <f t="shared" si="230"/>
        <v>6</v>
      </c>
      <c r="C3002" s="1">
        <f t="shared" si="231"/>
        <v>58109</v>
      </c>
      <c r="D3002" s="1">
        <f t="shared" si="232"/>
        <v>4971868</v>
      </c>
      <c r="F3002" s="1">
        <f t="shared" si="233"/>
        <v>4971454.7887922199</v>
      </c>
      <c r="H3002" s="5">
        <f t="shared" si="234"/>
        <v>8.3109850820668551E-5</v>
      </c>
    </row>
    <row r="3003" spans="1:8">
      <c r="A3003" s="3" t="s">
        <v>8565</v>
      </c>
      <c r="B3003" s="1">
        <f t="shared" si="230"/>
        <v>6</v>
      </c>
      <c r="C3003" s="1">
        <f t="shared" si="231"/>
        <v>58089</v>
      </c>
      <c r="D3003" s="1">
        <f t="shared" si="232"/>
        <v>4974476</v>
      </c>
      <c r="F3003" s="1">
        <f t="shared" si="233"/>
        <v>4974032.9699793737</v>
      </c>
      <c r="H3003" s="5">
        <f t="shared" si="234"/>
        <v>8.9060640884841308E-5</v>
      </c>
    </row>
    <row r="3004" spans="1:8">
      <c r="A3004" s="3" t="s">
        <v>8566</v>
      </c>
      <c r="B3004" s="1">
        <f t="shared" si="230"/>
        <v>6</v>
      </c>
      <c r="C3004" s="1">
        <f t="shared" si="231"/>
        <v>58069</v>
      </c>
      <c r="D3004" s="1">
        <f t="shared" si="232"/>
        <v>4977085</v>
      </c>
      <c r="F3004" s="1">
        <f t="shared" si="233"/>
        <v>4976611.8700142857</v>
      </c>
      <c r="H3004" s="5">
        <f t="shared" si="234"/>
        <v>9.5061664752426624E-5</v>
      </c>
    </row>
    <row r="3005" spans="1:8">
      <c r="A3005" s="3" t="s">
        <v>8567</v>
      </c>
      <c r="B3005" s="1">
        <f t="shared" si="230"/>
        <v>6</v>
      </c>
      <c r="C3005" s="1">
        <f t="shared" si="231"/>
        <v>58049</v>
      </c>
      <c r="D3005" s="1">
        <f t="shared" si="232"/>
        <v>4979708</v>
      </c>
      <c r="F3005" s="1">
        <f t="shared" si="233"/>
        <v>4979191.4893450821</v>
      </c>
      <c r="H3005" s="5">
        <f t="shared" si="234"/>
        <v>1.0372308073443626E-4</v>
      </c>
    </row>
    <row r="3006" spans="1:8">
      <c r="A3006" s="3" t="s">
        <v>8568</v>
      </c>
      <c r="B3006" s="1">
        <f t="shared" si="230"/>
        <v>6</v>
      </c>
      <c r="C3006" s="1">
        <f t="shared" si="231"/>
        <v>58029</v>
      </c>
      <c r="D3006" s="1">
        <f t="shared" si="232"/>
        <v>4982317</v>
      </c>
      <c r="F3006" s="1">
        <f t="shared" si="233"/>
        <v>4981771.828420301</v>
      </c>
      <c r="H3006" s="5">
        <f t="shared" si="234"/>
        <v>1.094212952927387E-4</v>
      </c>
    </row>
    <row r="3007" spans="1:8">
      <c r="A3007" s="3" t="s">
        <v>8569</v>
      </c>
      <c r="B3007" s="1">
        <f t="shared" si="230"/>
        <v>6</v>
      </c>
      <c r="C3007" s="1">
        <f t="shared" si="231"/>
        <v>58009</v>
      </c>
      <c r="D3007" s="1">
        <f t="shared" si="232"/>
        <v>4984926</v>
      </c>
      <c r="F3007" s="1">
        <f t="shared" si="233"/>
        <v>4984352.8876889339</v>
      </c>
      <c r="H3007" s="5">
        <f t="shared" si="234"/>
        <v>1.1496907096838113E-4</v>
      </c>
    </row>
    <row r="3008" spans="1:8">
      <c r="A3008" s="3" t="s">
        <v>8570</v>
      </c>
      <c r="B3008" s="1">
        <f t="shared" si="230"/>
        <v>6</v>
      </c>
      <c r="C3008" s="1">
        <f t="shared" si="231"/>
        <v>57989</v>
      </c>
      <c r="D3008" s="1">
        <f t="shared" si="232"/>
        <v>4987534</v>
      </c>
      <c r="F3008" s="1">
        <f t="shared" si="233"/>
        <v>4986934.667600397</v>
      </c>
      <c r="H3008" s="5">
        <f t="shared" si="234"/>
        <v>1.2016607798623116E-4</v>
      </c>
    </row>
    <row r="3009" spans="1:8">
      <c r="A3009" s="3" t="s">
        <v>8571</v>
      </c>
      <c r="B3009" s="1">
        <f t="shared" si="230"/>
        <v>6</v>
      </c>
      <c r="C3009" s="1">
        <f t="shared" si="231"/>
        <v>57969</v>
      </c>
      <c r="D3009" s="1">
        <f t="shared" si="232"/>
        <v>4990143</v>
      </c>
      <c r="F3009" s="1">
        <f t="shared" si="233"/>
        <v>4989517.1686045527</v>
      </c>
      <c r="H3009" s="5">
        <f t="shared" si="234"/>
        <v>1.2541351930140163E-4</v>
      </c>
    </row>
    <row r="3010" spans="1:8">
      <c r="A3010" s="3" t="s">
        <v>8572</v>
      </c>
      <c r="B3010" s="1">
        <f t="shared" si="230"/>
        <v>6</v>
      </c>
      <c r="C3010" s="1">
        <f t="shared" si="231"/>
        <v>57949</v>
      </c>
      <c r="D3010" s="1">
        <f t="shared" si="232"/>
        <v>4992766</v>
      </c>
      <c r="F3010" s="1">
        <f t="shared" si="233"/>
        <v>4992100.3911516834</v>
      </c>
      <c r="H3010" s="5">
        <f t="shared" si="234"/>
        <v>1.3331464929792323E-4</v>
      </c>
    </row>
    <row r="3011" spans="1:8">
      <c r="A3011" s="3" t="s">
        <v>8573</v>
      </c>
      <c r="B3011" s="1">
        <f t="shared" si="230"/>
        <v>6</v>
      </c>
      <c r="C3011" s="1">
        <f t="shared" si="231"/>
        <v>57929</v>
      </c>
      <c r="D3011" s="1">
        <f t="shared" si="232"/>
        <v>4995375</v>
      </c>
      <c r="F3011" s="1">
        <f t="shared" si="233"/>
        <v>4994684.3356925258</v>
      </c>
      <c r="H3011" s="5">
        <f t="shared" si="234"/>
        <v>1.3826075269107098E-4</v>
      </c>
    </row>
    <row r="3012" spans="1:8">
      <c r="A3012" s="3" t="s">
        <v>8574</v>
      </c>
      <c r="B3012" s="1">
        <f t="shared" ref="B3012:B3075" si="235">IF(ISERROR(SEARCH(" ",A3012)), 0, SEARCH(" ",A3012))</f>
        <v>6</v>
      </c>
      <c r="C3012" s="1">
        <f t="shared" ref="C3012:C3075" si="236">IF(0=B3012,-1,LEFT(A3012,B3012-1)+0)</f>
        <v>57909</v>
      </c>
      <c r="D3012" s="1">
        <f t="shared" ref="D3012:D3075" si="237">IF(B3012=0,-1,RIGHT(A3012,LEN(A3012)-B3012)+0)</f>
        <v>4997984</v>
      </c>
      <c r="F3012" s="1">
        <f t="shared" ref="F3012:F3075" si="238">IF(C3012&lt;0,443300000,44330*(1-POWER(C3012/$A$1,1/5.255))*1000)</f>
        <v>4997269.0026782406</v>
      </c>
      <c r="H3012" s="5">
        <f t="shared" ref="H3012:H3075" si="239">IF(D3012&gt;0,ABS((F3012-D3012)/D3012),0)</f>
        <v>1.4305714499273118E-4</v>
      </c>
    </row>
    <row r="3013" spans="1:8">
      <c r="A3013" s="3" t="s">
        <v>8575</v>
      </c>
      <c r="B3013" s="1">
        <f t="shared" si="235"/>
        <v>6</v>
      </c>
      <c r="C3013" s="1">
        <f t="shared" si="236"/>
        <v>57889</v>
      </c>
      <c r="D3013" s="1">
        <f t="shared" si="237"/>
        <v>5000593</v>
      </c>
      <c r="F3013" s="1">
        <f t="shared" si="238"/>
        <v>4999854.3925604299</v>
      </c>
      <c r="H3013" s="5">
        <f t="shared" si="239"/>
        <v>1.4770397022315733E-4</v>
      </c>
    </row>
    <row r="3014" spans="1:8">
      <c r="A3014" s="3" t="s">
        <v>8576</v>
      </c>
      <c r="B3014" s="1">
        <f t="shared" si="235"/>
        <v>6</v>
      </c>
      <c r="C3014" s="1">
        <f t="shared" si="236"/>
        <v>57869</v>
      </c>
      <c r="D3014" s="1">
        <f t="shared" si="237"/>
        <v>5003215</v>
      </c>
      <c r="F3014" s="1">
        <f t="shared" si="238"/>
        <v>5002440.5057911444</v>
      </c>
      <c r="H3014" s="5">
        <f t="shared" si="239"/>
        <v>1.5479930581747026E-4</v>
      </c>
    </row>
    <row r="3015" spans="1:8">
      <c r="A3015" s="3" t="s">
        <v>8577</v>
      </c>
      <c r="B3015" s="1">
        <f t="shared" si="235"/>
        <v>6</v>
      </c>
      <c r="C3015" s="1">
        <f t="shared" si="236"/>
        <v>57849</v>
      </c>
      <c r="D3015" s="1">
        <f t="shared" si="237"/>
        <v>5005824</v>
      </c>
      <c r="F3015" s="1">
        <f t="shared" si="238"/>
        <v>5005027.3428228525</v>
      </c>
      <c r="H3015" s="5">
        <f t="shared" si="239"/>
        <v>1.5914606209636127E-4</v>
      </c>
    </row>
    <row r="3016" spans="1:8">
      <c r="A3016" s="3" t="s">
        <v>8578</v>
      </c>
      <c r="B3016" s="1">
        <f t="shared" si="235"/>
        <v>6</v>
      </c>
      <c r="C3016" s="1">
        <f t="shared" si="236"/>
        <v>57829</v>
      </c>
      <c r="D3016" s="1">
        <f t="shared" si="237"/>
        <v>5008433</v>
      </c>
      <c r="F3016" s="1">
        <f t="shared" si="238"/>
        <v>5007614.9041084824</v>
      </c>
      <c r="H3016" s="5">
        <f t="shared" si="239"/>
        <v>1.6334368284802591E-4</v>
      </c>
    </row>
    <row r="3017" spans="1:8">
      <c r="A3017" s="3" t="s">
        <v>8579</v>
      </c>
      <c r="B3017" s="1">
        <f t="shared" si="235"/>
        <v>6</v>
      </c>
      <c r="C3017" s="1">
        <f t="shared" si="236"/>
        <v>57809</v>
      </c>
      <c r="D3017" s="1">
        <f t="shared" si="237"/>
        <v>5011042</v>
      </c>
      <c r="F3017" s="1">
        <f t="shared" si="238"/>
        <v>5010203.1901013888</v>
      </c>
      <c r="H3017" s="5">
        <f t="shared" si="239"/>
        <v>1.6739231054362707E-4</v>
      </c>
    </row>
    <row r="3018" spans="1:8">
      <c r="A3018" s="3" t="s">
        <v>8580</v>
      </c>
      <c r="B3018" s="1">
        <f t="shared" si="235"/>
        <v>6</v>
      </c>
      <c r="C3018" s="1">
        <f t="shared" si="236"/>
        <v>57789</v>
      </c>
      <c r="D3018" s="1">
        <f t="shared" si="237"/>
        <v>5013651</v>
      </c>
      <c r="F3018" s="1">
        <f t="shared" si="238"/>
        <v>5012792.2012553783</v>
      </c>
      <c r="H3018" s="5">
        <f t="shared" si="239"/>
        <v>1.7129208726767911E-4</v>
      </c>
    </row>
    <row r="3019" spans="1:8">
      <c r="A3019" s="3" t="s">
        <v>8581</v>
      </c>
      <c r="B3019" s="1">
        <f t="shared" si="235"/>
        <v>6</v>
      </c>
      <c r="C3019" s="1">
        <f t="shared" si="236"/>
        <v>57769</v>
      </c>
      <c r="D3019" s="1">
        <f t="shared" si="237"/>
        <v>5016274</v>
      </c>
      <c r="F3019" s="1">
        <f t="shared" si="238"/>
        <v>5015381.9380246978</v>
      </c>
      <c r="H3019" s="5">
        <f t="shared" si="239"/>
        <v>1.7783358231671052E-4</v>
      </c>
    </row>
    <row r="3020" spans="1:8">
      <c r="A3020" s="3" t="s">
        <v>8582</v>
      </c>
      <c r="B3020" s="1">
        <f t="shared" si="235"/>
        <v>6</v>
      </c>
      <c r="C3020" s="1">
        <f t="shared" si="236"/>
        <v>57749</v>
      </c>
      <c r="D3020" s="1">
        <f t="shared" si="237"/>
        <v>5018882</v>
      </c>
      <c r="F3020" s="1">
        <f t="shared" si="238"/>
        <v>5017972.4008640237</v>
      </c>
      <c r="H3020" s="5">
        <f t="shared" si="239"/>
        <v>1.8123540979371198E-4</v>
      </c>
    </row>
    <row r="3021" spans="1:8">
      <c r="A3021" s="3" t="s">
        <v>8583</v>
      </c>
      <c r="B3021" s="1">
        <f t="shared" si="235"/>
        <v>6</v>
      </c>
      <c r="C3021" s="1">
        <f t="shared" si="236"/>
        <v>57729</v>
      </c>
      <c r="D3021" s="1">
        <f t="shared" si="237"/>
        <v>5021491</v>
      </c>
      <c r="F3021" s="1">
        <f t="shared" si="238"/>
        <v>5020563.5902284868</v>
      </c>
      <c r="H3021" s="5">
        <f t="shared" si="239"/>
        <v>1.8468812779176419E-4</v>
      </c>
    </row>
    <row r="3022" spans="1:8">
      <c r="A3022" s="3" t="s">
        <v>8584</v>
      </c>
      <c r="B3022" s="1">
        <f t="shared" si="235"/>
        <v>6</v>
      </c>
      <c r="C3022" s="1">
        <f t="shared" si="236"/>
        <v>57709</v>
      </c>
      <c r="D3022" s="1">
        <f t="shared" si="237"/>
        <v>5024100</v>
      </c>
      <c r="F3022" s="1">
        <f t="shared" si="238"/>
        <v>5023155.5065736528</v>
      </c>
      <c r="H3022" s="5">
        <f t="shared" si="239"/>
        <v>1.879925611248087E-4</v>
      </c>
    </row>
    <row r="3023" spans="1:8">
      <c r="A3023" s="3" t="s">
        <v>8585</v>
      </c>
      <c r="B3023" s="1">
        <f t="shared" si="235"/>
        <v>6</v>
      </c>
      <c r="C3023" s="1">
        <f t="shared" si="236"/>
        <v>57689</v>
      </c>
      <c r="D3023" s="1">
        <f t="shared" si="237"/>
        <v>5026709</v>
      </c>
      <c r="F3023" s="1">
        <f t="shared" si="238"/>
        <v>5025748.1503555421</v>
      </c>
      <c r="H3023" s="5">
        <f t="shared" si="239"/>
        <v>1.9114884996484209E-4</v>
      </c>
    </row>
    <row r="3024" spans="1:8">
      <c r="A3024" s="3" t="s">
        <v>8586</v>
      </c>
      <c r="B3024" s="1">
        <f t="shared" si="235"/>
        <v>6</v>
      </c>
      <c r="C3024" s="1">
        <f t="shared" si="236"/>
        <v>57669</v>
      </c>
      <c r="D3024" s="1">
        <f t="shared" si="237"/>
        <v>5029332</v>
      </c>
      <c r="F3024" s="1">
        <f t="shared" si="238"/>
        <v>5028341.5220306078</v>
      </c>
      <c r="H3024" s="5">
        <f t="shared" si="239"/>
        <v>1.9694026351654709E-4</v>
      </c>
    </row>
    <row r="3025" spans="1:8">
      <c r="A3025" s="3" t="s">
        <v>8587</v>
      </c>
      <c r="B3025" s="1">
        <f t="shared" si="235"/>
        <v>6</v>
      </c>
      <c r="C3025" s="1">
        <f t="shared" si="236"/>
        <v>57649</v>
      </c>
      <c r="D3025" s="1">
        <f t="shared" si="237"/>
        <v>5031940</v>
      </c>
      <c r="F3025" s="1">
        <f t="shared" si="238"/>
        <v>5030935.6220557606</v>
      </c>
      <c r="H3025" s="5">
        <f t="shared" si="239"/>
        <v>1.9960054059456496E-4</v>
      </c>
    </row>
    <row r="3026" spans="1:8">
      <c r="A3026" s="3" t="s">
        <v>8588</v>
      </c>
      <c r="B3026" s="1">
        <f t="shared" si="235"/>
        <v>6</v>
      </c>
      <c r="C3026" s="1">
        <f t="shared" si="236"/>
        <v>57629</v>
      </c>
      <c r="D3026" s="1">
        <f t="shared" si="237"/>
        <v>5034549</v>
      </c>
      <c r="F3026" s="1">
        <f t="shared" si="238"/>
        <v>5033530.4508883394</v>
      </c>
      <c r="H3026" s="5">
        <f t="shared" si="239"/>
        <v>2.0231188765082431E-4</v>
      </c>
    </row>
    <row r="3027" spans="1:8">
      <c r="A3027" s="3" t="s">
        <v>8589</v>
      </c>
      <c r="B3027" s="1">
        <f t="shared" si="235"/>
        <v>6</v>
      </c>
      <c r="C3027" s="1">
        <f t="shared" si="236"/>
        <v>57609</v>
      </c>
      <c r="D3027" s="1">
        <f t="shared" si="237"/>
        <v>5037158</v>
      </c>
      <c r="F3027" s="1">
        <f t="shared" si="238"/>
        <v>5036126.0089861397</v>
      </c>
      <c r="H3027" s="5">
        <f t="shared" si="239"/>
        <v>2.0487564889970297E-4</v>
      </c>
    </row>
    <row r="3028" spans="1:8">
      <c r="A3028" s="3" t="s">
        <v>8590</v>
      </c>
      <c r="B3028" s="1">
        <f t="shared" si="235"/>
        <v>6</v>
      </c>
      <c r="C3028" s="1">
        <f t="shared" si="236"/>
        <v>57589</v>
      </c>
      <c r="D3028" s="1">
        <f t="shared" si="237"/>
        <v>5039781</v>
      </c>
      <c r="F3028" s="1">
        <f t="shared" si="238"/>
        <v>5038722.2968074093</v>
      </c>
      <c r="H3028" s="5">
        <f t="shared" si="239"/>
        <v>2.1006928527067661E-4</v>
      </c>
    </row>
    <row r="3029" spans="1:8">
      <c r="A3029" s="3" t="s">
        <v>8591</v>
      </c>
      <c r="B3029" s="1">
        <f t="shared" si="235"/>
        <v>6</v>
      </c>
      <c r="C3029" s="1">
        <f t="shared" si="236"/>
        <v>57569</v>
      </c>
      <c r="D3029" s="1">
        <f t="shared" si="237"/>
        <v>5042390</v>
      </c>
      <c r="F3029" s="1">
        <f t="shared" si="238"/>
        <v>5041319.314810832</v>
      </c>
      <c r="H3029" s="5">
        <f t="shared" si="239"/>
        <v>2.1233684605275849E-4</v>
      </c>
    </row>
    <row r="3030" spans="1:8">
      <c r="A3030" s="3" t="s">
        <v>8592</v>
      </c>
      <c r="B3030" s="1">
        <f t="shared" si="235"/>
        <v>6</v>
      </c>
      <c r="C3030" s="1">
        <f t="shared" si="236"/>
        <v>57549</v>
      </c>
      <c r="D3030" s="1">
        <f t="shared" si="237"/>
        <v>5044998</v>
      </c>
      <c r="F3030" s="1">
        <f t="shared" si="238"/>
        <v>5043917.0634555453</v>
      </c>
      <c r="H3030" s="5">
        <f t="shared" si="239"/>
        <v>2.1425906302731073E-4</v>
      </c>
    </row>
    <row r="3031" spans="1:8">
      <c r="A3031" s="3" t="s">
        <v>8593</v>
      </c>
      <c r="B3031" s="1">
        <f t="shared" si="235"/>
        <v>6</v>
      </c>
      <c r="C3031" s="1">
        <f t="shared" si="236"/>
        <v>57529</v>
      </c>
      <c r="D3031" s="1">
        <f t="shared" si="237"/>
        <v>5047607</v>
      </c>
      <c r="F3031" s="1">
        <f t="shared" si="238"/>
        <v>5046515.5432011317</v>
      </c>
      <c r="H3031" s="5">
        <f t="shared" si="239"/>
        <v>2.1623252342511091E-4</v>
      </c>
    </row>
    <row r="3032" spans="1:8">
      <c r="A3032" s="3" t="s">
        <v>8594</v>
      </c>
      <c r="B3032" s="1">
        <f t="shared" si="235"/>
        <v>6</v>
      </c>
      <c r="C3032" s="1">
        <f t="shared" si="236"/>
        <v>57509</v>
      </c>
      <c r="D3032" s="1">
        <f t="shared" si="237"/>
        <v>5050216</v>
      </c>
      <c r="F3032" s="1">
        <f t="shared" si="238"/>
        <v>5049114.7545076283</v>
      </c>
      <c r="H3032" s="5">
        <f t="shared" si="239"/>
        <v>2.1805908744729541E-4</v>
      </c>
    </row>
    <row r="3033" spans="1:8">
      <c r="A3033" s="3" t="s">
        <v>8595</v>
      </c>
      <c r="B3033" s="1">
        <f t="shared" si="235"/>
        <v>6</v>
      </c>
      <c r="C3033" s="1">
        <f t="shared" si="236"/>
        <v>57489</v>
      </c>
      <c r="D3033" s="1">
        <f t="shared" si="237"/>
        <v>5052839</v>
      </c>
      <c r="F3033" s="1">
        <f t="shared" si="238"/>
        <v>5051714.6978355171</v>
      </c>
      <c r="H3033" s="5">
        <f t="shared" si="239"/>
        <v>2.2250900226246752E-4</v>
      </c>
    </row>
    <row r="3034" spans="1:8">
      <c r="A3034" s="3" t="s">
        <v>8596</v>
      </c>
      <c r="B3034" s="1">
        <f t="shared" si="235"/>
        <v>6</v>
      </c>
      <c r="C3034" s="1">
        <f t="shared" si="236"/>
        <v>57469</v>
      </c>
      <c r="D3034" s="1">
        <f t="shared" si="237"/>
        <v>5055448</v>
      </c>
      <c r="F3034" s="1">
        <f t="shared" si="238"/>
        <v>5054315.3736457266</v>
      </c>
      <c r="H3034" s="5">
        <f t="shared" si="239"/>
        <v>2.2404074856934711E-4</v>
      </c>
    </row>
    <row r="3035" spans="1:8">
      <c r="A3035" s="3" t="s">
        <v>8597</v>
      </c>
      <c r="B3035" s="1">
        <f t="shared" si="235"/>
        <v>6</v>
      </c>
      <c r="C3035" s="1">
        <f t="shared" si="236"/>
        <v>57449</v>
      </c>
      <c r="D3035" s="1">
        <f t="shared" si="237"/>
        <v>5058056</v>
      </c>
      <c r="F3035" s="1">
        <f t="shared" si="238"/>
        <v>5056916.7823996441</v>
      </c>
      <c r="H3035" s="5">
        <f t="shared" si="239"/>
        <v>2.2522834866910453E-4</v>
      </c>
    </row>
    <row r="3036" spans="1:8">
      <c r="A3036" s="3" t="s">
        <v>8598</v>
      </c>
      <c r="B3036" s="1">
        <f t="shared" si="235"/>
        <v>6</v>
      </c>
      <c r="C3036" s="1">
        <f t="shared" si="236"/>
        <v>57429</v>
      </c>
      <c r="D3036" s="1">
        <f t="shared" si="237"/>
        <v>5060665</v>
      </c>
      <c r="F3036" s="1">
        <f t="shared" si="238"/>
        <v>5059518.9245591043</v>
      </c>
      <c r="H3036" s="5">
        <f t="shared" si="239"/>
        <v>2.2646735970386177E-4</v>
      </c>
    </row>
    <row r="3037" spans="1:8">
      <c r="A3037" s="3" t="s">
        <v>8599</v>
      </c>
      <c r="B3037" s="1">
        <f t="shared" si="235"/>
        <v>6</v>
      </c>
      <c r="C3037" s="1">
        <f t="shared" si="236"/>
        <v>57409</v>
      </c>
      <c r="D3037" s="1">
        <f t="shared" si="237"/>
        <v>5063274</v>
      </c>
      <c r="F3037" s="1">
        <f t="shared" si="238"/>
        <v>5062121.8005864015</v>
      </c>
      <c r="H3037" s="5">
        <f t="shared" si="239"/>
        <v>2.2756015447682963E-4</v>
      </c>
    </row>
    <row r="3038" spans="1:8">
      <c r="A3038" s="3" t="s">
        <v>8600</v>
      </c>
      <c r="B3038" s="1">
        <f t="shared" si="235"/>
        <v>6</v>
      </c>
      <c r="C3038" s="1">
        <f t="shared" si="236"/>
        <v>57389</v>
      </c>
      <c r="D3038" s="1">
        <f t="shared" si="237"/>
        <v>5065897</v>
      </c>
      <c r="F3038" s="1">
        <f t="shared" si="238"/>
        <v>5064725.4109442635</v>
      </c>
      <c r="H3038" s="5">
        <f t="shared" si="239"/>
        <v>2.3126981376379133E-4</v>
      </c>
    </row>
    <row r="3039" spans="1:8">
      <c r="A3039" s="3" t="s">
        <v>8601</v>
      </c>
      <c r="B3039" s="1">
        <f t="shared" si="235"/>
        <v>6</v>
      </c>
      <c r="C3039" s="1">
        <f t="shared" si="236"/>
        <v>57369</v>
      </c>
      <c r="D3039" s="1">
        <f t="shared" si="237"/>
        <v>5068506</v>
      </c>
      <c r="F3039" s="1">
        <f t="shared" si="238"/>
        <v>5067329.7560958909</v>
      </c>
      <c r="H3039" s="5">
        <f t="shared" si="239"/>
        <v>2.3206915491648091E-4</v>
      </c>
    </row>
    <row r="3040" spans="1:8">
      <c r="A3040" s="3" t="s">
        <v>8602</v>
      </c>
      <c r="B3040" s="1">
        <f t="shared" si="235"/>
        <v>6</v>
      </c>
      <c r="C3040" s="1">
        <f t="shared" si="236"/>
        <v>57349</v>
      </c>
      <c r="D3040" s="1">
        <f t="shared" si="237"/>
        <v>5071115</v>
      </c>
      <c r="F3040" s="1">
        <f t="shared" si="238"/>
        <v>5069934.8365049278</v>
      </c>
      <c r="H3040" s="5">
        <f t="shared" si="239"/>
        <v>2.3272268427597552E-4</v>
      </c>
    </row>
    <row r="3041" spans="1:8">
      <c r="A3041" s="3" t="s">
        <v>8603</v>
      </c>
      <c r="B3041" s="1">
        <f t="shared" si="235"/>
        <v>6</v>
      </c>
      <c r="C3041" s="1">
        <f t="shared" si="236"/>
        <v>57329</v>
      </c>
      <c r="D3041" s="1">
        <f t="shared" si="237"/>
        <v>5073723</v>
      </c>
      <c r="F3041" s="1">
        <f t="shared" si="238"/>
        <v>5072540.6526354793</v>
      </c>
      <c r="H3041" s="5">
        <f t="shared" si="239"/>
        <v>2.3303348734660014E-4</v>
      </c>
    </row>
    <row r="3042" spans="1:8">
      <c r="A3042" s="3" t="s">
        <v>8604</v>
      </c>
      <c r="B3042" s="1">
        <f t="shared" si="235"/>
        <v>6</v>
      </c>
      <c r="C3042" s="1">
        <f t="shared" si="236"/>
        <v>57309</v>
      </c>
      <c r="D3042" s="1">
        <f t="shared" si="237"/>
        <v>5076346</v>
      </c>
      <c r="F3042" s="1">
        <f t="shared" si="238"/>
        <v>5075147.2049520966</v>
      </c>
      <c r="H3042" s="5">
        <f t="shared" si="239"/>
        <v>2.3615314005456551E-4</v>
      </c>
    </row>
    <row r="3043" spans="1:8">
      <c r="A3043" s="3" t="s">
        <v>8605</v>
      </c>
      <c r="B3043" s="1">
        <f t="shared" si="235"/>
        <v>6</v>
      </c>
      <c r="C3043" s="1">
        <f t="shared" si="236"/>
        <v>57289</v>
      </c>
      <c r="D3043" s="1">
        <f t="shared" si="237"/>
        <v>5078955</v>
      </c>
      <c r="F3043" s="1">
        <f t="shared" si="238"/>
        <v>5077754.4939197926</v>
      </c>
      <c r="H3043" s="5">
        <f t="shared" si="239"/>
        <v>2.3636871762152154E-4</v>
      </c>
    </row>
    <row r="3044" spans="1:8">
      <c r="A3044" s="3" t="s">
        <v>8606</v>
      </c>
      <c r="B3044" s="1">
        <f t="shared" si="235"/>
        <v>6</v>
      </c>
      <c r="C3044" s="1">
        <f t="shared" si="236"/>
        <v>57269</v>
      </c>
      <c r="D3044" s="1">
        <f t="shared" si="237"/>
        <v>5081564</v>
      </c>
      <c r="F3044" s="1">
        <f t="shared" si="238"/>
        <v>5080362.5200040359</v>
      </c>
      <c r="H3044" s="5">
        <f t="shared" si="239"/>
        <v>2.3643901679957095E-4</v>
      </c>
    </row>
    <row r="3045" spans="1:8">
      <c r="A3045" s="3" t="s">
        <v>8607</v>
      </c>
      <c r="B3045" s="1">
        <f t="shared" si="235"/>
        <v>6</v>
      </c>
      <c r="C3045" s="1">
        <f t="shared" si="236"/>
        <v>57249</v>
      </c>
      <c r="D3045" s="1">
        <f t="shared" si="237"/>
        <v>5084173</v>
      </c>
      <c r="F3045" s="1">
        <f t="shared" si="238"/>
        <v>5082971.283670756</v>
      </c>
      <c r="H3045" s="5">
        <f t="shared" si="239"/>
        <v>2.3636416959925744E-4</v>
      </c>
    </row>
    <row r="3046" spans="1:8">
      <c r="A3046" s="3" t="s">
        <v>8608</v>
      </c>
      <c r="B3046" s="1">
        <f t="shared" si="235"/>
        <v>6</v>
      </c>
      <c r="C3046" s="1">
        <f t="shared" si="236"/>
        <v>57229</v>
      </c>
      <c r="D3046" s="1">
        <f t="shared" si="237"/>
        <v>5086781</v>
      </c>
      <c r="F3046" s="1">
        <f t="shared" si="238"/>
        <v>5085580.7853863295</v>
      </c>
      <c r="H3046" s="5">
        <f t="shared" si="239"/>
        <v>2.3594776611583694E-4</v>
      </c>
    </row>
    <row r="3047" spans="1:8">
      <c r="A3047" s="3" t="s">
        <v>8609</v>
      </c>
      <c r="B3047" s="1">
        <f t="shared" si="235"/>
        <v>6</v>
      </c>
      <c r="C3047" s="1">
        <f t="shared" si="236"/>
        <v>57209</v>
      </c>
      <c r="D3047" s="1">
        <f t="shared" si="237"/>
        <v>5089404</v>
      </c>
      <c r="F3047" s="1">
        <f t="shared" si="238"/>
        <v>5088191.025617593</v>
      </c>
      <c r="H3047" s="5">
        <f t="shared" si="239"/>
        <v>2.3833328664948428E-4</v>
      </c>
    </row>
    <row r="3048" spans="1:8">
      <c r="A3048" s="3" t="s">
        <v>8610</v>
      </c>
      <c r="B3048" s="1">
        <f t="shared" si="235"/>
        <v>6</v>
      </c>
      <c r="C3048" s="1">
        <f t="shared" si="236"/>
        <v>57189</v>
      </c>
      <c r="D3048" s="1">
        <f t="shared" si="237"/>
        <v>5092013</v>
      </c>
      <c r="F3048" s="1">
        <f t="shared" si="238"/>
        <v>5090802.0048318543</v>
      </c>
      <c r="H3048" s="5">
        <f t="shared" si="239"/>
        <v>2.3782248162872836E-4</v>
      </c>
    </row>
    <row r="3049" spans="1:8">
      <c r="A3049" s="3" t="s">
        <v>8611</v>
      </c>
      <c r="B3049" s="1">
        <f t="shared" si="235"/>
        <v>6</v>
      </c>
      <c r="C3049" s="1">
        <f t="shared" si="236"/>
        <v>57169</v>
      </c>
      <c r="D3049" s="1">
        <f t="shared" si="237"/>
        <v>5094622</v>
      </c>
      <c r="F3049" s="1">
        <f t="shared" si="238"/>
        <v>5093413.7234968664</v>
      </c>
      <c r="H3049" s="5">
        <f t="shared" si="239"/>
        <v>2.3716705638486771E-4</v>
      </c>
    </row>
    <row r="3050" spans="1:8">
      <c r="A3050" s="3" t="s">
        <v>8612</v>
      </c>
      <c r="B3050" s="1">
        <f t="shared" si="235"/>
        <v>6</v>
      </c>
      <c r="C3050" s="1">
        <f t="shared" si="236"/>
        <v>57149</v>
      </c>
      <c r="D3050" s="1">
        <f t="shared" si="237"/>
        <v>5097231</v>
      </c>
      <c r="F3050" s="1">
        <f t="shared" si="238"/>
        <v>5096026.1820808491</v>
      </c>
      <c r="H3050" s="5">
        <f t="shared" si="239"/>
        <v>2.363671411303365E-4</v>
      </c>
    </row>
    <row r="3051" spans="1:8">
      <c r="A3051" s="3" t="s">
        <v>8613</v>
      </c>
      <c r="B3051" s="1">
        <f t="shared" si="235"/>
        <v>6</v>
      </c>
      <c r="C3051" s="1">
        <f t="shared" si="236"/>
        <v>57129</v>
      </c>
      <c r="D3051" s="1">
        <f t="shared" si="237"/>
        <v>5099839</v>
      </c>
      <c r="F3051" s="1">
        <f t="shared" si="238"/>
        <v>5098639.3810524745</v>
      </c>
      <c r="H3051" s="5">
        <f t="shared" si="239"/>
        <v>2.3522682726366632E-4</v>
      </c>
    </row>
    <row r="3052" spans="1:8">
      <c r="A3052" s="3" t="s">
        <v>8614</v>
      </c>
      <c r="B3052" s="1">
        <f t="shared" si="235"/>
        <v>6</v>
      </c>
      <c r="C3052" s="1">
        <f t="shared" si="236"/>
        <v>57109</v>
      </c>
      <c r="D3052" s="1">
        <f t="shared" si="237"/>
        <v>5102462</v>
      </c>
      <c r="F3052" s="1">
        <f t="shared" si="238"/>
        <v>5101253.320880889</v>
      </c>
      <c r="H3052" s="5">
        <f t="shared" si="239"/>
        <v>2.3688155229985815E-4</v>
      </c>
    </row>
    <row r="3053" spans="1:8">
      <c r="A3053" s="3" t="s">
        <v>8615</v>
      </c>
      <c r="B3053" s="1">
        <f t="shared" si="235"/>
        <v>6</v>
      </c>
      <c r="C3053" s="1">
        <f t="shared" si="236"/>
        <v>57089</v>
      </c>
      <c r="D3053" s="1">
        <f t="shared" si="237"/>
        <v>5105071</v>
      </c>
      <c r="F3053" s="1">
        <f t="shared" si="238"/>
        <v>5103868.0020356951</v>
      </c>
      <c r="H3053" s="5">
        <f t="shared" si="239"/>
        <v>2.3564764609637591E-4</v>
      </c>
    </row>
    <row r="3054" spans="1:8">
      <c r="A3054" s="3" t="s">
        <v>8616</v>
      </c>
      <c r="B3054" s="1">
        <f t="shared" si="235"/>
        <v>6</v>
      </c>
      <c r="C3054" s="1">
        <f t="shared" si="236"/>
        <v>57069</v>
      </c>
      <c r="D3054" s="1">
        <f t="shared" si="237"/>
        <v>5107680</v>
      </c>
      <c r="F3054" s="1">
        <f t="shared" si="238"/>
        <v>5106483.424986952</v>
      </c>
      <c r="H3054" s="5">
        <f t="shared" si="239"/>
        <v>2.3426976886727741E-4</v>
      </c>
    </row>
    <row r="3055" spans="1:8">
      <c r="A3055" s="3" t="s">
        <v>8617</v>
      </c>
      <c r="B3055" s="1">
        <f t="shared" si="235"/>
        <v>6</v>
      </c>
      <c r="C3055" s="1">
        <f t="shared" si="236"/>
        <v>57049</v>
      </c>
      <c r="D3055" s="1">
        <f t="shared" si="237"/>
        <v>5110289</v>
      </c>
      <c r="F3055" s="1">
        <f t="shared" si="238"/>
        <v>5109099.5902051842</v>
      </c>
      <c r="H3055" s="5">
        <f t="shared" si="239"/>
        <v>2.3274804904689655E-4</v>
      </c>
    </row>
    <row r="3056" spans="1:8">
      <c r="A3056" s="3" t="s">
        <v>8618</v>
      </c>
      <c r="B3056" s="1">
        <f t="shared" si="235"/>
        <v>6</v>
      </c>
      <c r="C3056" s="1">
        <f t="shared" si="236"/>
        <v>57029</v>
      </c>
      <c r="D3056" s="1">
        <f t="shared" si="237"/>
        <v>5112897</v>
      </c>
      <c r="F3056" s="1">
        <f t="shared" si="238"/>
        <v>5111716.4981613876</v>
      </c>
      <c r="H3056" s="5">
        <f t="shared" si="239"/>
        <v>2.308870760769032E-4</v>
      </c>
    </row>
    <row r="3057" spans="1:8">
      <c r="A3057" s="3" t="s">
        <v>8619</v>
      </c>
      <c r="B3057" s="1">
        <f t="shared" si="235"/>
        <v>6</v>
      </c>
      <c r="C3057" s="1">
        <f t="shared" si="236"/>
        <v>57009</v>
      </c>
      <c r="D3057" s="1">
        <f t="shared" si="237"/>
        <v>5115520</v>
      </c>
      <c r="F3057" s="1">
        <f t="shared" si="238"/>
        <v>5114334.1493270127</v>
      </c>
      <c r="H3057" s="5">
        <f t="shared" si="239"/>
        <v>2.3181429707777308E-4</v>
      </c>
    </row>
    <row r="3058" spans="1:8">
      <c r="A3058" s="3" t="s">
        <v>8620</v>
      </c>
      <c r="B3058" s="1">
        <f t="shared" si="235"/>
        <v>6</v>
      </c>
      <c r="C3058" s="1">
        <f t="shared" si="236"/>
        <v>56989</v>
      </c>
      <c r="D3058" s="1">
        <f t="shared" si="237"/>
        <v>5118129</v>
      </c>
      <c r="F3058" s="1">
        <f t="shared" si="238"/>
        <v>5116952.5441739755</v>
      </c>
      <c r="H3058" s="5">
        <f t="shared" si="239"/>
        <v>2.2986052638073891E-4</v>
      </c>
    </row>
    <row r="3059" spans="1:8">
      <c r="A3059" s="3" t="s">
        <v>8621</v>
      </c>
      <c r="B3059" s="1">
        <f t="shared" si="235"/>
        <v>6</v>
      </c>
      <c r="C3059" s="1">
        <f t="shared" si="236"/>
        <v>56969</v>
      </c>
      <c r="D3059" s="1">
        <f t="shared" si="237"/>
        <v>5120738</v>
      </c>
      <c r="F3059" s="1">
        <f t="shared" si="238"/>
        <v>5119571.6831746595</v>
      </c>
      <c r="H3059" s="5">
        <f t="shared" si="239"/>
        <v>2.2776342498688704E-4</v>
      </c>
    </row>
    <row r="3060" spans="1:8">
      <c r="A3060" s="3" t="s">
        <v>8622</v>
      </c>
      <c r="B3060" s="1">
        <f t="shared" si="235"/>
        <v>6</v>
      </c>
      <c r="C3060" s="1">
        <f t="shared" si="236"/>
        <v>56949</v>
      </c>
      <c r="D3060" s="1">
        <f t="shared" si="237"/>
        <v>5123347</v>
      </c>
      <c r="F3060" s="1">
        <f t="shared" si="238"/>
        <v>5122191.5668019224</v>
      </c>
      <c r="H3060" s="5">
        <f t="shared" si="239"/>
        <v>2.2552311956961028E-4</v>
      </c>
    </row>
    <row r="3061" spans="1:8">
      <c r="A3061" s="3" t="s">
        <v>8623</v>
      </c>
      <c r="B3061" s="1">
        <f t="shared" si="235"/>
        <v>6</v>
      </c>
      <c r="C3061" s="1">
        <f t="shared" si="236"/>
        <v>56929</v>
      </c>
      <c r="D3061" s="1">
        <f t="shared" si="237"/>
        <v>5125970</v>
      </c>
      <c r="F3061" s="1">
        <f t="shared" si="238"/>
        <v>5124812.19552908</v>
      </c>
      <c r="H3061" s="5">
        <f t="shared" si="239"/>
        <v>2.2587031740724272E-4</v>
      </c>
    </row>
    <row r="3062" spans="1:8">
      <c r="A3062" s="3" t="s">
        <v>8624</v>
      </c>
      <c r="B3062" s="1">
        <f t="shared" si="235"/>
        <v>6</v>
      </c>
      <c r="C3062" s="1">
        <f t="shared" si="236"/>
        <v>56909</v>
      </c>
      <c r="D3062" s="1">
        <f t="shared" si="237"/>
        <v>5128578</v>
      </c>
      <c r="F3062" s="1">
        <f t="shared" si="238"/>
        <v>5127433.5698299119</v>
      </c>
      <c r="H3062" s="5">
        <f t="shared" si="239"/>
        <v>2.2314765810095411E-4</v>
      </c>
    </row>
    <row r="3063" spans="1:8">
      <c r="A3063" s="3" t="s">
        <v>8625</v>
      </c>
      <c r="B3063" s="1">
        <f t="shared" si="235"/>
        <v>6</v>
      </c>
      <c r="C3063" s="1">
        <f t="shared" si="236"/>
        <v>56889</v>
      </c>
      <c r="D3063" s="1">
        <f t="shared" si="237"/>
        <v>5131187</v>
      </c>
      <c r="F3063" s="1">
        <f t="shared" si="238"/>
        <v>5130055.69017867</v>
      </c>
      <c r="H3063" s="5">
        <f t="shared" si="239"/>
        <v>2.2047721537531392E-4</v>
      </c>
    </row>
    <row r="3064" spans="1:8">
      <c r="A3064" s="3" t="s">
        <v>8626</v>
      </c>
      <c r="B3064" s="1">
        <f t="shared" si="235"/>
        <v>6</v>
      </c>
      <c r="C3064" s="1">
        <f t="shared" si="236"/>
        <v>56869</v>
      </c>
      <c r="D3064" s="1">
        <f t="shared" si="237"/>
        <v>5133796</v>
      </c>
      <c r="F3064" s="1">
        <f t="shared" si="238"/>
        <v>5132678.5570500791</v>
      </c>
      <c r="H3064" s="5">
        <f t="shared" si="239"/>
        <v>2.1766407350835379E-4</v>
      </c>
    </row>
    <row r="3065" spans="1:8">
      <c r="A3065" s="3" t="s">
        <v>8627</v>
      </c>
      <c r="B3065" s="1">
        <f t="shared" si="235"/>
        <v>6</v>
      </c>
      <c r="C3065" s="1">
        <f t="shared" si="236"/>
        <v>56849</v>
      </c>
      <c r="D3065" s="1">
        <f t="shared" si="237"/>
        <v>5136405</v>
      </c>
      <c r="F3065" s="1">
        <f t="shared" si="238"/>
        <v>5135302.1709193261</v>
      </c>
      <c r="H3065" s="5">
        <f t="shared" si="239"/>
        <v>2.1470835743557333E-4</v>
      </c>
    </row>
    <row r="3066" spans="1:8">
      <c r="A3066" s="3" t="s">
        <v>8628</v>
      </c>
      <c r="B3066" s="1">
        <f t="shared" si="235"/>
        <v>6</v>
      </c>
      <c r="C3066" s="1">
        <f t="shared" si="236"/>
        <v>56829</v>
      </c>
      <c r="D3066" s="1">
        <f t="shared" si="237"/>
        <v>5139028</v>
      </c>
      <c r="F3066" s="1">
        <f t="shared" si="238"/>
        <v>5137926.532262071</v>
      </c>
      <c r="H3066" s="5">
        <f t="shared" si="239"/>
        <v>2.1433386584563543E-4</v>
      </c>
    </row>
    <row r="3067" spans="1:8">
      <c r="A3067" s="3" t="s">
        <v>8629</v>
      </c>
      <c r="B3067" s="1">
        <f t="shared" si="235"/>
        <v>6</v>
      </c>
      <c r="C3067" s="1">
        <f t="shared" si="236"/>
        <v>56809</v>
      </c>
      <c r="D3067" s="1">
        <f t="shared" si="237"/>
        <v>5141637</v>
      </c>
      <c r="F3067" s="1">
        <f t="shared" si="238"/>
        <v>5140551.6415544413</v>
      </c>
      <c r="H3067" s="5">
        <f t="shared" si="239"/>
        <v>2.1109200154711369E-4</v>
      </c>
    </row>
    <row r="3068" spans="1:8">
      <c r="A3068" s="3" t="s">
        <v>8630</v>
      </c>
      <c r="B3068" s="1">
        <f t="shared" si="235"/>
        <v>6</v>
      </c>
      <c r="C3068" s="1">
        <f t="shared" si="236"/>
        <v>56789</v>
      </c>
      <c r="D3068" s="1">
        <f t="shared" si="237"/>
        <v>5144245</v>
      </c>
      <c r="F3068" s="1">
        <f t="shared" si="238"/>
        <v>5143177.4992730403</v>
      </c>
      <c r="H3068" s="5">
        <f t="shared" si="239"/>
        <v>2.0751358595083789E-4</v>
      </c>
    </row>
    <row r="3069" spans="1:8">
      <c r="A3069" s="3" t="s">
        <v>8631</v>
      </c>
      <c r="B3069" s="1">
        <f t="shared" si="235"/>
        <v>6</v>
      </c>
      <c r="C3069" s="1">
        <f t="shared" si="236"/>
        <v>56769</v>
      </c>
      <c r="D3069" s="1">
        <f t="shared" si="237"/>
        <v>5146854</v>
      </c>
      <c r="F3069" s="1">
        <f t="shared" si="238"/>
        <v>5145804.1058949428</v>
      </c>
      <c r="H3069" s="5">
        <f t="shared" si="239"/>
        <v>2.0398754366399982E-4</v>
      </c>
    </row>
    <row r="3070" spans="1:8">
      <c r="A3070" s="3" t="s">
        <v>8632</v>
      </c>
      <c r="B3070" s="1">
        <f t="shared" si="235"/>
        <v>6</v>
      </c>
      <c r="C3070" s="1">
        <f t="shared" si="236"/>
        <v>56749</v>
      </c>
      <c r="D3070" s="1">
        <f t="shared" si="237"/>
        <v>5149463</v>
      </c>
      <c r="F3070" s="1">
        <f t="shared" si="238"/>
        <v>5148431.4618976908</v>
      </c>
      <c r="H3070" s="5">
        <f t="shared" si="239"/>
        <v>2.0031954833139292E-4</v>
      </c>
    </row>
    <row r="3071" spans="1:8">
      <c r="A3071" s="3" t="s">
        <v>8633</v>
      </c>
      <c r="B3071" s="1">
        <f t="shared" si="235"/>
        <v>6</v>
      </c>
      <c r="C3071" s="1">
        <f t="shared" si="236"/>
        <v>56729</v>
      </c>
      <c r="D3071" s="1">
        <f t="shared" si="237"/>
        <v>5152086</v>
      </c>
      <c r="F3071" s="1">
        <f t="shared" si="238"/>
        <v>5151059.5677593071</v>
      </c>
      <c r="H3071" s="5">
        <f t="shared" si="239"/>
        <v>1.9922653478472577E-4</v>
      </c>
    </row>
    <row r="3072" spans="1:8">
      <c r="A3072" s="3" t="s">
        <v>8634</v>
      </c>
      <c r="B3072" s="1">
        <f t="shared" si="235"/>
        <v>6</v>
      </c>
      <c r="C3072" s="1">
        <f t="shared" si="236"/>
        <v>56709</v>
      </c>
      <c r="D3072" s="1">
        <f t="shared" si="237"/>
        <v>5154695</v>
      </c>
      <c r="F3072" s="1">
        <f t="shared" si="238"/>
        <v>5153688.4239582773</v>
      </c>
      <c r="H3072" s="5">
        <f t="shared" si="239"/>
        <v>1.9527363728070627E-4</v>
      </c>
    </row>
    <row r="3073" spans="1:8">
      <c r="A3073" s="3" t="s">
        <v>8635</v>
      </c>
      <c r="B3073" s="1">
        <f t="shared" si="235"/>
        <v>6</v>
      </c>
      <c r="C3073" s="1">
        <f t="shared" si="236"/>
        <v>56689</v>
      </c>
      <c r="D3073" s="1">
        <f t="shared" si="237"/>
        <v>5157303</v>
      </c>
      <c r="F3073" s="1">
        <f t="shared" si="238"/>
        <v>5156318.030973563</v>
      </c>
      <c r="H3073" s="5">
        <f t="shared" si="239"/>
        <v>1.9098529336690693E-4</v>
      </c>
    </row>
    <row r="3074" spans="1:8">
      <c r="A3074" s="3" t="s">
        <v>8636</v>
      </c>
      <c r="B3074" s="1">
        <f t="shared" si="235"/>
        <v>6</v>
      </c>
      <c r="C3074" s="1">
        <f t="shared" si="236"/>
        <v>56669</v>
      </c>
      <c r="D3074" s="1">
        <f t="shared" si="237"/>
        <v>5159912</v>
      </c>
      <c r="F3074" s="1">
        <f t="shared" si="238"/>
        <v>5158948.3892846173</v>
      </c>
      <c r="H3074" s="5">
        <f t="shared" si="239"/>
        <v>1.8674944754537139E-4</v>
      </c>
    </row>
    <row r="3075" spans="1:8">
      <c r="A3075" s="3" t="s">
        <v>8637</v>
      </c>
      <c r="B3075" s="1">
        <f t="shared" si="235"/>
        <v>6</v>
      </c>
      <c r="C3075" s="1">
        <f t="shared" si="236"/>
        <v>56649</v>
      </c>
      <c r="D3075" s="1">
        <f t="shared" si="237"/>
        <v>5162535</v>
      </c>
      <c r="F3075" s="1">
        <f t="shared" si="238"/>
        <v>5161579.4993713442</v>
      </c>
      <c r="H3075" s="5">
        <f t="shared" si="239"/>
        <v>1.8508361273207374E-4</v>
      </c>
    </row>
    <row r="3076" spans="1:8">
      <c r="A3076" s="3" t="s">
        <v>8638</v>
      </c>
      <c r="B3076" s="1">
        <f t="shared" ref="B3076:B3139" si="240">IF(ISERROR(SEARCH(" ",A3076)), 0, SEARCH(" ",A3076))</f>
        <v>6</v>
      </c>
      <c r="C3076" s="1">
        <f t="shared" ref="C3076:C3139" si="241">IF(0=B3076,-1,LEFT(A3076,B3076-1)+0)</f>
        <v>56629</v>
      </c>
      <c r="D3076" s="1">
        <f t="shared" ref="D3076:D3139" si="242">IF(B3076=0,-1,RIGHT(A3076,LEN(A3076)-B3076)+0)</f>
        <v>5165144</v>
      </c>
      <c r="F3076" s="1">
        <f t="shared" ref="F3076:F3139" si="243">IF(C3076&lt;0,443300000,44330*(1-POWER(C3076/$A$1,1/5.255))*1000)</f>
        <v>5164211.361714147</v>
      </c>
      <c r="H3076" s="5">
        <f t="shared" ref="H3076:H3139" si="244">IF(D3076&gt;0,ABS((F3076-D3076)/D3076),0)</f>
        <v>1.8056384988549568E-4</v>
      </c>
    </row>
    <row r="3077" spans="1:8">
      <c r="A3077" s="3" t="s">
        <v>8639</v>
      </c>
      <c r="B3077" s="1">
        <f t="shared" si="240"/>
        <v>6</v>
      </c>
      <c r="C3077" s="1">
        <f t="shared" si="241"/>
        <v>56609</v>
      </c>
      <c r="D3077" s="1">
        <f t="shared" si="242"/>
        <v>5167753</v>
      </c>
      <c r="F3077" s="1">
        <f t="shared" si="243"/>
        <v>5166843.9767938871</v>
      </c>
      <c r="H3077" s="5">
        <f t="shared" si="244"/>
        <v>1.7590299035439704E-4</v>
      </c>
    </row>
    <row r="3078" spans="1:8">
      <c r="A3078" s="3" t="s">
        <v>8640</v>
      </c>
      <c r="B3078" s="1">
        <f t="shared" si="240"/>
        <v>6</v>
      </c>
      <c r="C3078" s="1">
        <f t="shared" si="241"/>
        <v>56589</v>
      </c>
      <c r="D3078" s="1">
        <f t="shared" si="242"/>
        <v>5170361</v>
      </c>
      <c r="F3078" s="1">
        <f t="shared" si="243"/>
        <v>5169477.3450919092</v>
      </c>
      <c r="H3078" s="5">
        <f t="shared" si="244"/>
        <v>1.7090777763696381E-4</v>
      </c>
    </row>
    <row r="3079" spans="1:8">
      <c r="A3079" s="3" t="s">
        <v>8641</v>
      </c>
      <c r="B3079" s="1">
        <f t="shared" si="240"/>
        <v>6</v>
      </c>
      <c r="C3079" s="1">
        <f t="shared" si="241"/>
        <v>56569</v>
      </c>
      <c r="D3079" s="1">
        <f t="shared" si="242"/>
        <v>5172970</v>
      </c>
      <c r="F3079" s="1">
        <f t="shared" si="243"/>
        <v>5172111.4670900442</v>
      </c>
      <c r="H3079" s="5">
        <f t="shared" si="244"/>
        <v>1.6596518246883885E-4</v>
      </c>
    </row>
    <row r="3080" spans="1:8">
      <c r="A3080" s="3" t="s">
        <v>8642</v>
      </c>
      <c r="B3080" s="1">
        <f t="shared" si="240"/>
        <v>6</v>
      </c>
      <c r="C3080" s="1">
        <f t="shared" si="241"/>
        <v>56549</v>
      </c>
      <c r="D3080" s="1">
        <f t="shared" si="242"/>
        <v>5175593</v>
      </c>
      <c r="F3080" s="1">
        <f t="shared" si="243"/>
        <v>5174746.3432705915</v>
      </c>
      <c r="H3080" s="5">
        <f t="shared" si="244"/>
        <v>1.6358641983798568E-4</v>
      </c>
    </row>
    <row r="3081" spans="1:8">
      <c r="A3081" s="3" t="s">
        <v>8643</v>
      </c>
      <c r="B3081" s="1">
        <f t="shared" si="240"/>
        <v>6</v>
      </c>
      <c r="C3081" s="1">
        <f t="shared" si="241"/>
        <v>56529</v>
      </c>
      <c r="D3081" s="1">
        <f t="shared" si="242"/>
        <v>5178202</v>
      </c>
      <c r="F3081" s="1">
        <f t="shared" si="243"/>
        <v>5177381.9741163328</v>
      </c>
      <c r="H3081" s="5">
        <f t="shared" si="244"/>
        <v>1.5836112296646038E-4</v>
      </c>
    </row>
    <row r="3082" spans="1:8">
      <c r="A3082" s="3" t="s">
        <v>8644</v>
      </c>
      <c r="B3082" s="1">
        <f t="shared" si="240"/>
        <v>6</v>
      </c>
      <c r="C3082" s="1">
        <f t="shared" si="241"/>
        <v>56509</v>
      </c>
      <c r="D3082" s="1">
        <f t="shared" si="242"/>
        <v>5180811</v>
      </c>
      <c r="F3082" s="1">
        <f t="shared" si="243"/>
        <v>5180018.3601105353</v>
      </c>
      <c r="H3082" s="5">
        <f t="shared" si="244"/>
        <v>1.5299533016446915E-4</v>
      </c>
    </row>
    <row r="3083" spans="1:8">
      <c r="A3083" s="3" t="s">
        <v>8645</v>
      </c>
      <c r="B3083" s="1">
        <f t="shared" si="240"/>
        <v>6</v>
      </c>
      <c r="C3083" s="1">
        <f t="shared" si="241"/>
        <v>56489</v>
      </c>
      <c r="D3083" s="1">
        <f t="shared" si="242"/>
        <v>5183419</v>
      </c>
      <c r="F3083" s="1">
        <f t="shared" si="243"/>
        <v>5182655.5017369362</v>
      </c>
      <c r="H3083" s="5">
        <f t="shared" si="244"/>
        <v>1.4729626585538243E-4</v>
      </c>
    </row>
    <row r="3084" spans="1:8">
      <c r="A3084" s="3" t="s">
        <v>8646</v>
      </c>
      <c r="B3084" s="1">
        <f t="shared" si="240"/>
        <v>6</v>
      </c>
      <c r="C3084" s="1">
        <f t="shared" si="241"/>
        <v>56469</v>
      </c>
      <c r="D3084" s="1">
        <f t="shared" si="242"/>
        <v>5186028</v>
      </c>
      <c r="F3084" s="1">
        <f t="shared" si="243"/>
        <v>5185293.3994797636</v>
      </c>
      <c r="H3084" s="5">
        <f t="shared" si="244"/>
        <v>1.4164993328929533E-4</v>
      </c>
    </row>
    <row r="3085" spans="1:8">
      <c r="A3085" s="3" t="s">
        <v>8647</v>
      </c>
      <c r="B3085" s="1">
        <f t="shared" si="240"/>
        <v>6</v>
      </c>
      <c r="C3085" s="1">
        <f t="shared" si="241"/>
        <v>56449</v>
      </c>
      <c r="D3085" s="1">
        <f t="shared" si="242"/>
        <v>5188651</v>
      </c>
      <c r="F3085" s="1">
        <f t="shared" si="243"/>
        <v>5187932.0538237216</v>
      </c>
      <c r="H3085" s="5">
        <f t="shared" si="244"/>
        <v>1.3856129006911526E-4</v>
      </c>
    </row>
    <row r="3086" spans="1:8">
      <c r="A3086" s="3" t="s">
        <v>8648</v>
      </c>
      <c r="B3086" s="1">
        <f t="shared" si="240"/>
        <v>6</v>
      </c>
      <c r="C3086" s="1">
        <f t="shared" si="241"/>
        <v>56429</v>
      </c>
      <c r="D3086" s="1">
        <f t="shared" si="242"/>
        <v>5191260</v>
      </c>
      <c r="F3086" s="1">
        <f t="shared" si="243"/>
        <v>5190571.4652540004</v>
      </c>
      <c r="H3086" s="5">
        <f t="shared" si="244"/>
        <v>1.326334543058163E-4</v>
      </c>
    </row>
    <row r="3087" spans="1:8">
      <c r="A3087" s="3" t="s">
        <v>8649</v>
      </c>
      <c r="B3087" s="1">
        <f t="shared" si="240"/>
        <v>6</v>
      </c>
      <c r="C3087" s="1">
        <f t="shared" si="241"/>
        <v>56409</v>
      </c>
      <c r="D3087" s="1">
        <f t="shared" si="242"/>
        <v>5193869</v>
      </c>
      <c r="F3087" s="1">
        <f t="shared" si="243"/>
        <v>5193211.6342562735</v>
      </c>
      <c r="H3087" s="5">
        <f t="shared" si="244"/>
        <v>1.2656571502409704E-4</v>
      </c>
    </row>
    <row r="3088" spans="1:8">
      <c r="A3088" s="3" t="s">
        <v>8650</v>
      </c>
      <c r="B3088" s="1">
        <f t="shared" si="240"/>
        <v>6</v>
      </c>
      <c r="C3088" s="1">
        <f t="shared" si="241"/>
        <v>56389</v>
      </c>
      <c r="D3088" s="1">
        <f t="shared" si="242"/>
        <v>5196477</v>
      </c>
      <c r="F3088" s="1">
        <f t="shared" si="243"/>
        <v>5195852.5613166895</v>
      </c>
      <c r="H3088" s="5">
        <f t="shared" si="244"/>
        <v>1.2016577448731586E-4</v>
      </c>
    </row>
    <row r="3089" spans="1:8">
      <c r="A3089" s="3" t="s">
        <v>8651</v>
      </c>
      <c r="B3089" s="1">
        <f t="shared" si="240"/>
        <v>6</v>
      </c>
      <c r="C3089" s="1">
        <f t="shared" si="241"/>
        <v>56369</v>
      </c>
      <c r="D3089" s="1">
        <f t="shared" si="242"/>
        <v>5199100</v>
      </c>
      <c r="F3089" s="1">
        <f t="shared" si="243"/>
        <v>5198494.2469219025</v>
      </c>
      <c r="H3089" s="5">
        <f t="shared" si="244"/>
        <v>1.1651114194715962E-4</v>
      </c>
    </row>
    <row r="3090" spans="1:8">
      <c r="A3090" s="3" t="s">
        <v>8652</v>
      </c>
      <c r="B3090" s="1">
        <f t="shared" si="240"/>
        <v>6</v>
      </c>
      <c r="C3090" s="1">
        <f t="shared" si="241"/>
        <v>56349</v>
      </c>
      <c r="D3090" s="1">
        <f t="shared" si="242"/>
        <v>5201709</v>
      </c>
      <c r="F3090" s="1">
        <f t="shared" si="243"/>
        <v>5201136.6915590251</v>
      </c>
      <c r="H3090" s="5">
        <f t="shared" si="244"/>
        <v>1.1002315603870065E-4</v>
      </c>
    </row>
    <row r="3091" spans="1:8">
      <c r="A3091" s="3" t="s">
        <v>8653</v>
      </c>
      <c r="B3091" s="1">
        <f t="shared" si="240"/>
        <v>6</v>
      </c>
      <c r="C3091" s="1">
        <f t="shared" si="241"/>
        <v>56329</v>
      </c>
      <c r="D3091" s="1">
        <f t="shared" si="242"/>
        <v>5204318</v>
      </c>
      <c r="F3091" s="1">
        <f t="shared" si="243"/>
        <v>5203779.8957156753</v>
      </c>
      <c r="H3091" s="5">
        <f t="shared" si="244"/>
        <v>1.0339573491179502E-4</v>
      </c>
    </row>
    <row r="3092" spans="1:8">
      <c r="A3092" s="3" t="s">
        <v>8654</v>
      </c>
      <c r="B3092" s="1">
        <f t="shared" si="240"/>
        <v>6</v>
      </c>
      <c r="C3092" s="1">
        <f t="shared" si="241"/>
        <v>56309</v>
      </c>
      <c r="D3092" s="1">
        <f t="shared" si="242"/>
        <v>5206927</v>
      </c>
      <c r="F3092" s="1">
        <f t="shared" si="243"/>
        <v>5206423.8598799473</v>
      </c>
      <c r="H3092" s="5">
        <f t="shared" si="244"/>
        <v>9.662899442468322E-5</v>
      </c>
    </row>
    <row r="3093" spans="1:8">
      <c r="A3093" s="3" t="s">
        <v>8655</v>
      </c>
      <c r="B3093" s="1">
        <f t="shared" si="240"/>
        <v>6</v>
      </c>
      <c r="C3093" s="1">
        <f t="shared" si="241"/>
        <v>56289</v>
      </c>
      <c r="D3093" s="1">
        <f t="shared" si="242"/>
        <v>5209536</v>
      </c>
      <c r="F3093" s="1">
        <f t="shared" si="243"/>
        <v>5209068.5845404333</v>
      </c>
      <c r="H3093" s="5">
        <f t="shared" si="244"/>
        <v>8.9723050107869427E-5</v>
      </c>
    </row>
    <row r="3094" spans="1:8">
      <c r="A3094" s="3" t="s">
        <v>8656</v>
      </c>
      <c r="B3094" s="1">
        <f t="shared" si="240"/>
        <v>6</v>
      </c>
      <c r="C3094" s="1">
        <f t="shared" si="241"/>
        <v>56269</v>
      </c>
      <c r="D3094" s="1">
        <f t="shared" si="242"/>
        <v>5212159</v>
      </c>
      <c r="F3094" s="1">
        <f t="shared" si="243"/>
        <v>5211714.0701861978</v>
      </c>
      <c r="H3094" s="5">
        <f t="shared" si="244"/>
        <v>8.5363822132487186E-5</v>
      </c>
    </row>
    <row r="3095" spans="1:8">
      <c r="A3095" s="3" t="s">
        <v>8657</v>
      </c>
      <c r="B3095" s="1">
        <f t="shared" si="240"/>
        <v>6</v>
      </c>
      <c r="C3095" s="1">
        <f t="shared" si="241"/>
        <v>56249</v>
      </c>
      <c r="D3095" s="1">
        <f t="shared" si="242"/>
        <v>5214767</v>
      </c>
      <c r="F3095" s="1">
        <f t="shared" si="243"/>
        <v>5214360.3173068119</v>
      </c>
      <c r="H3095" s="5">
        <f t="shared" si="244"/>
        <v>7.7986742876158939E-5</v>
      </c>
    </row>
    <row r="3096" spans="1:8">
      <c r="A3096" s="3" t="s">
        <v>8658</v>
      </c>
      <c r="B3096" s="1">
        <f t="shared" si="240"/>
        <v>6</v>
      </c>
      <c r="C3096" s="1">
        <f t="shared" si="241"/>
        <v>56229</v>
      </c>
      <c r="D3096" s="1">
        <f t="shared" si="242"/>
        <v>5217376</v>
      </c>
      <c r="F3096" s="1">
        <f t="shared" si="243"/>
        <v>5217007.3263923209</v>
      </c>
      <c r="H3096" s="5">
        <f t="shared" si="244"/>
        <v>7.0662648748927417E-5</v>
      </c>
    </row>
    <row r="3097" spans="1:8">
      <c r="A3097" s="3" t="s">
        <v>8659</v>
      </c>
      <c r="B3097" s="1">
        <f t="shared" si="240"/>
        <v>6</v>
      </c>
      <c r="C3097" s="1">
        <f t="shared" si="241"/>
        <v>56209</v>
      </c>
      <c r="D3097" s="1">
        <f t="shared" si="242"/>
        <v>5219985</v>
      </c>
      <c r="F3097" s="1">
        <f t="shared" si="243"/>
        <v>5219655.0979332598</v>
      </c>
      <c r="H3097" s="5">
        <f t="shared" si="244"/>
        <v>6.3199811252370906E-5</v>
      </c>
    </row>
    <row r="3098" spans="1:8">
      <c r="A3098" s="3" t="s">
        <v>8660</v>
      </c>
      <c r="B3098" s="1">
        <f t="shared" si="240"/>
        <v>6</v>
      </c>
      <c r="C3098" s="1">
        <f t="shared" si="241"/>
        <v>56189</v>
      </c>
      <c r="D3098" s="1">
        <f t="shared" si="242"/>
        <v>5222594</v>
      </c>
      <c r="F3098" s="1">
        <f t="shared" si="243"/>
        <v>5222303.6324206758</v>
      </c>
      <c r="H3098" s="5">
        <f t="shared" si="244"/>
        <v>5.5598344294841022E-5</v>
      </c>
    </row>
    <row r="3099" spans="1:8">
      <c r="A3099" s="3" t="s">
        <v>8661</v>
      </c>
      <c r="B3099" s="1">
        <f t="shared" si="240"/>
        <v>6</v>
      </c>
      <c r="C3099" s="1">
        <f t="shared" si="241"/>
        <v>56169</v>
      </c>
      <c r="D3099" s="1">
        <f t="shared" si="242"/>
        <v>5225217</v>
      </c>
      <c r="F3099" s="1">
        <f t="shared" si="243"/>
        <v>5224952.9303460745</v>
      </c>
      <c r="H3099" s="5">
        <f t="shared" si="244"/>
        <v>5.0537547804327725E-5</v>
      </c>
    </row>
    <row r="3100" spans="1:8">
      <c r="A3100" s="3" t="s">
        <v>8662</v>
      </c>
      <c r="B3100" s="1">
        <f t="shared" si="240"/>
        <v>6</v>
      </c>
      <c r="C3100" s="1">
        <f t="shared" si="241"/>
        <v>56149</v>
      </c>
      <c r="D3100" s="1">
        <f t="shared" si="242"/>
        <v>5227825</v>
      </c>
      <c r="F3100" s="1">
        <f t="shared" si="243"/>
        <v>5227602.9922014773</v>
      </c>
      <c r="H3100" s="5">
        <f t="shared" si="244"/>
        <v>4.2466570423208657E-5</v>
      </c>
    </row>
    <row r="3101" spans="1:8">
      <c r="A3101" s="3" t="s">
        <v>8663</v>
      </c>
      <c r="B3101" s="1">
        <f t="shared" si="240"/>
        <v>6</v>
      </c>
      <c r="C3101" s="1">
        <f t="shared" si="241"/>
        <v>56129</v>
      </c>
      <c r="D3101" s="1">
        <f t="shared" si="242"/>
        <v>5230434</v>
      </c>
      <c r="F3101" s="1">
        <f t="shared" si="243"/>
        <v>5230253.818479389</v>
      </c>
      <c r="H3101" s="5">
        <f t="shared" si="244"/>
        <v>3.4448674930425994E-5</v>
      </c>
    </row>
    <row r="3102" spans="1:8">
      <c r="A3102" s="3" t="s">
        <v>8664</v>
      </c>
      <c r="B3102" s="1">
        <f t="shared" si="240"/>
        <v>6</v>
      </c>
      <c r="C3102" s="1">
        <f t="shared" si="241"/>
        <v>56109</v>
      </c>
      <c r="D3102" s="1">
        <f t="shared" si="242"/>
        <v>5233043</v>
      </c>
      <c r="F3102" s="1">
        <f t="shared" si="243"/>
        <v>5232905.4096728135</v>
      </c>
      <c r="H3102" s="5">
        <f t="shared" si="244"/>
        <v>2.6292603975642847E-5</v>
      </c>
    </row>
    <row r="3103" spans="1:8">
      <c r="A3103" s="3" t="s">
        <v>8665</v>
      </c>
      <c r="B3103" s="1">
        <f t="shared" si="240"/>
        <v>6</v>
      </c>
      <c r="C3103" s="1">
        <f t="shared" si="241"/>
        <v>56089</v>
      </c>
      <c r="D3103" s="1">
        <f t="shared" si="242"/>
        <v>5235652</v>
      </c>
      <c r="F3103" s="1">
        <f t="shared" si="243"/>
        <v>5235557.7662752401</v>
      </c>
      <c r="H3103" s="5">
        <f t="shared" si="244"/>
        <v>1.7998469867724521E-5</v>
      </c>
    </row>
    <row r="3104" spans="1:8">
      <c r="A3104" s="3" t="s">
        <v>8666</v>
      </c>
      <c r="B3104" s="1">
        <f t="shared" si="240"/>
        <v>6</v>
      </c>
      <c r="C3104" s="1">
        <f t="shared" si="241"/>
        <v>56069</v>
      </c>
      <c r="D3104" s="1">
        <f t="shared" si="242"/>
        <v>5238275</v>
      </c>
      <c r="F3104" s="1">
        <f t="shared" si="243"/>
        <v>5238210.8887806535</v>
      </c>
      <c r="H3104" s="5">
        <f t="shared" si="244"/>
        <v>1.2238994582476729E-5</v>
      </c>
    </row>
    <row r="3105" spans="1:8">
      <c r="A3105" s="3" t="s">
        <v>8667</v>
      </c>
      <c r="B3105" s="1">
        <f t="shared" si="240"/>
        <v>6</v>
      </c>
      <c r="C3105" s="1">
        <f t="shared" si="241"/>
        <v>56049</v>
      </c>
      <c r="D3105" s="1">
        <f t="shared" si="242"/>
        <v>5240883</v>
      </c>
      <c r="F3105" s="1">
        <f t="shared" si="243"/>
        <v>5240864.7776835477</v>
      </c>
      <c r="H3105" s="5">
        <f t="shared" si="244"/>
        <v>3.4769554008937116E-6</v>
      </c>
    </row>
    <row r="3106" spans="1:8">
      <c r="A3106" s="3" t="s">
        <v>8668</v>
      </c>
      <c r="B3106" s="1">
        <f t="shared" si="240"/>
        <v>6</v>
      </c>
      <c r="C3106" s="1">
        <f t="shared" si="241"/>
        <v>56029</v>
      </c>
      <c r="D3106" s="1">
        <f t="shared" si="242"/>
        <v>5243557</v>
      </c>
      <c r="F3106" s="1">
        <f t="shared" si="243"/>
        <v>5243519.43347889</v>
      </c>
      <c r="H3106" s="5">
        <f t="shared" si="244"/>
        <v>7.1643201571019687E-6</v>
      </c>
    </row>
    <row r="3107" spans="1:8">
      <c r="A3107" s="3" t="s">
        <v>8669</v>
      </c>
      <c r="B3107" s="1">
        <f t="shared" si="240"/>
        <v>6</v>
      </c>
      <c r="C3107" s="1">
        <f t="shared" si="241"/>
        <v>56009</v>
      </c>
      <c r="D3107" s="1">
        <f t="shared" si="242"/>
        <v>5246253</v>
      </c>
      <c r="F3107" s="1">
        <f t="shared" si="243"/>
        <v>5246174.8566621644</v>
      </c>
      <c r="H3107" s="5">
        <f t="shared" si="244"/>
        <v>1.4895076130632235E-5</v>
      </c>
    </row>
    <row r="3108" spans="1:8">
      <c r="A3108" s="3" t="s">
        <v>8670</v>
      </c>
      <c r="B3108" s="1">
        <f t="shared" si="240"/>
        <v>6</v>
      </c>
      <c r="C3108" s="1">
        <f t="shared" si="241"/>
        <v>55989</v>
      </c>
      <c r="D3108" s="1">
        <f t="shared" si="242"/>
        <v>5248964</v>
      </c>
      <c r="F3108" s="1">
        <f t="shared" si="243"/>
        <v>5248831.0477293376</v>
      </c>
      <c r="H3108" s="5">
        <f t="shared" si="244"/>
        <v>2.5329240334361608E-5</v>
      </c>
    </row>
    <row r="3109" spans="1:8">
      <c r="A3109" s="3" t="s">
        <v>8671</v>
      </c>
      <c r="B3109" s="1">
        <f t="shared" si="240"/>
        <v>6</v>
      </c>
      <c r="C3109" s="1">
        <f t="shared" si="241"/>
        <v>55969</v>
      </c>
      <c r="D3109" s="1">
        <f t="shared" si="242"/>
        <v>5251660</v>
      </c>
      <c r="F3109" s="1">
        <f t="shared" si="243"/>
        <v>5251488.0071768817</v>
      </c>
      <c r="H3109" s="5">
        <f t="shared" si="244"/>
        <v>3.2750182441046059E-5</v>
      </c>
    </row>
    <row r="3110" spans="1:8">
      <c r="A3110" s="3" t="s">
        <v>8672</v>
      </c>
      <c r="B3110" s="1">
        <f t="shared" si="240"/>
        <v>6</v>
      </c>
      <c r="C3110" s="1">
        <f t="shared" si="241"/>
        <v>55949</v>
      </c>
      <c r="D3110" s="1">
        <f t="shared" si="242"/>
        <v>5254357</v>
      </c>
      <c r="F3110" s="1">
        <f t="shared" si="243"/>
        <v>5254145.7355017681</v>
      </c>
      <c r="H3110" s="5">
        <f t="shared" si="244"/>
        <v>4.0207488419978415E-5</v>
      </c>
    </row>
    <row r="3111" spans="1:8">
      <c r="A3111" s="3" t="s">
        <v>8673</v>
      </c>
      <c r="B3111" s="1">
        <f t="shared" si="240"/>
        <v>6</v>
      </c>
      <c r="C3111" s="1">
        <f t="shared" si="241"/>
        <v>55929</v>
      </c>
      <c r="D3111" s="1">
        <f t="shared" si="242"/>
        <v>5257053</v>
      </c>
      <c r="F3111" s="1">
        <f t="shared" si="243"/>
        <v>5256804.2332014628</v>
      </c>
      <c r="H3111" s="5">
        <f t="shared" si="244"/>
        <v>4.7320580282760043E-5</v>
      </c>
    </row>
    <row r="3112" spans="1:8">
      <c r="A3112" s="3" t="s">
        <v>8674</v>
      </c>
      <c r="B3112" s="1">
        <f t="shared" si="240"/>
        <v>6</v>
      </c>
      <c r="C3112" s="1">
        <f t="shared" si="241"/>
        <v>55909</v>
      </c>
      <c r="D3112" s="1">
        <f t="shared" si="242"/>
        <v>5259749</v>
      </c>
      <c r="F3112" s="1">
        <f t="shared" si="243"/>
        <v>5259463.5007739374</v>
      </c>
      <c r="H3112" s="5">
        <f t="shared" si="244"/>
        <v>5.4280009571285356E-5</v>
      </c>
    </row>
    <row r="3113" spans="1:8">
      <c r="A3113" s="3" t="s">
        <v>8675</v>
      </c>
      <c r="B3113" s="1">
        <f t="shared" si="240"/>
        <v>6</v>
      </c>
      <c r="C3113" s="1">
        <f t="shared" si="241"/>
        <v>55889</v>
      </c>
      <c r="D3113" s="1">
        <f t="shared" si="242"/>
        <v>5262460</v>
      </c>
      <c r="F3113" s="1">
        <f t="shared" si="243"/>
        <v>5262123.5387176555</v>
      </c>
      <c r="H3113" s="5">
        <f t="shared" si="244"/>
        <v>6.3936121575182517E-5</v>
      </c>
    </row>
    <row r="3114" spans="1:8">
      <c r="A3114" s="3" t="s">
        <v>8676</v>
      </c>
      <c r="B3114" s="1">
        <f t="shared" si="240"/>
        <v>6</v>
      </c>
      <c r="C3114" s="1">
        <f t="shared" si="241"/>
        <v>55869</v>
      </c>
      <c r="D3114" s="1">
        <f t="shared" si="242"/>
        <v>5265156</v>
      </c>
      <c r="F3114" s="1">
        <f t="shared" si="243"/>
        <v>5264784.3475315934</v>
      </c>
      <c r="H3114" s="5">
        <f t="shared" si="244"/>
        <v>7.0587171283547018E-5</v>
      </c>
    </row>
    <row r="3115" spans="1:8">
      <c r="A3115" s="3" t="s">
        <v>8677</v>
      </c>
      <c r="B3115" s="1">
        <f t="shared" si="240"/>
        <v>6</v>
      </c>
      <c r="C3115" s="1">
        <f t="shared" si="241"/>
        <v>55849</v>
      </c>
      <c r="D3115" s="1">
        <f t="shared" si="242"/>
        <v>5267852</v>
      </c>
      <c r="F3115" s="1">
        <f t="shared" si="243"/>
        <v>5267445.927715214</v>
      </c>
      <c r="H3115" s="5">
        <f t="shared" si="244"/>
        <v>7.7084983554213493E-5</v>
      </c>
    </row>
    <row r="3116" spans="1:8">
      <c r="A3116" s="3" t="s">
        <v>8678</v>
      </c>
      <c r="B3116" s="1">
        <f t="shared" si="240"/>
        <v>6</v>
      </c>
      <c r="C3116" s="1">
        <f t="shared" si="241"/>
        <v>55829</v>
      </c>
      <c r="D3116" s="1">
        <f t="shared" si="242"/>
        <v>5270548</v>
      </c>
      <c r="F3116" s="1">
        <f t="shared" si="243"/>
        <v>5270108.2797685014</v>
      </c>
      <c r="H3116" s="5">
        <f t="shared" si="244"/>
        <v>8.3429698676227134E-5</v>
      </c>
    </row>
    <row r="3117" spans="1:8">
      <c r="A3117" s="3" t="s">
        <v>8679</v>
      </c>
      <c r="B3117" s="1">
        <f t="shared" si="240"/>
        <v>6</v>
      </c>
      <c r="C3117" s="1">
        <f t="shared" si="241"/>
        <v>55809</v>
      </c>
      <c r="D3117" s="1">
        <f t="shared" si="242"/>
        <v>5273244</v>
      </c>
      <c r="F3117" s="1">
        <f t="shared" si="243"/>
        <v>5272771.4041919243</v>
      </c>
      <c r="H3117" s="5">
        <f t="shared" si="244"/>
        <v>8.962145655989765E-5</v>
      </c>
    </row>
    <row r="3118" spans="1:8">
      <c r="A3118" s="3" t="s">
        <v>8680</v>
      </c>
      <c r="B3118" s="1">
        <f t="shared" si="240"/>
        <v>6</v>
      </c>
      <c r="C3118" s="1">
        <f t="shared" si="241"/>
        <v>55789</v>
      </c>
      <c r="D3118" s="1">
        <f t="shared" si="242"/>
        <v>5275955</v>
      </c>
      <c r="F3118" s="1">
        <f t="shared" si="243"/>
        <v>5275435.3014864745</v>
      </c>
      <c r="H3118" s="5">
        <f t="shared" si="244"/>
        <v>9.850321193519242E-5</v>
      </c>
    </row>
    <row r="3119" spans="1:8">
      <c r="A3119" s="3" t="s">
        <v>8681</v>
      </c>
      <c r="B3119" s="1">
        <f t="shared" si="240"/>
        <v>6</v>
      </c>
      <c r="C3119" s="1">
        <f t="shared" si="241"/>
        <v>55769</v>
      </c>
      <c r="D3119" s="1">
        <f t="shared" si="242"/>
        <v>5278651</v>
      </c>
      <c r="F3119" s="1">
        <f t="shared" si="243"/>
        <v>5278099.9721536357</v>
      </c>
      <c r="H3119" s="5">
        <f t="shared" si="244"/>
        <v>1.0438800488312344E-4</v>
      </c>
    </row>
    <row r="3120" spans="1:8">
      <c r="A3120" s="3" t="s">
        <v>8682</v>
      </c>
      <c r="B3120" s="1">
        <f t="shared" si="240"/>
        <v>6</v>
      </c>
      <c r="C3120" s="1">
        <f t="shared" si="241"/>
        <v>55749</v>
      </c>
      <c r="D3120" s="1">
        <f t="shared" si="242"/>
        <v>5281348</v>
      </c>
      <c r="F3120" s="1">
        <f t="shared" si="243"/>
        <v>5280765.4166953927</v>
      </c>
      <c r="H3120" s="5">
        <f t="shared" si="244"/>
        <v>1.1030958471346888E-4</v>
      </c>
    </row>
    <row r="3121" spans="1:8">
      <c r="A3121" s="3" t="s">
        <v>8683</v>
      </c>
      <c r="B3121" s="1">
        <f t="shared" si="240"/>
        <v>6</v>
      </c>
      <c r="C3121" s="1">
        <f t="shared" si="241"/>
        <v>55729</v>
      </c>
      <c r="D3121" s="1">
        <f t="shared" si="242"/>
        <v>5284044</v>
      </c>
      <c r="F3121" s="1">
        <f t="shared" si="243"/>
        <v>5283431.6356142517</v>
      </c>
      <c r="H3121" s="5">
        <f t="shared" si="244"/>
        <v>1.1588934266033403E-4</v>
      </c>
    </row>
    <row r="3122" spans="1:8">
      <c r="A3122" s="3" t="s">
        <v>8684</v>
      </c>
      <c r="B3122" s="1">
        <f t="shared" si="240"/>
        <v>6</v>
      </c>
      <c r="C3122" s="1">
        <f t="shared" si="241"/>
        <v>55709</v>
      </c>
      <c r="D3122" s="1">
        <f t="shared" si="242"/>
        <v>5286755</v>
      </c>
      <c r="F3122" s="1">
        <f t="shared" si="243"/>
        <v>5286098.6294132145</v>
      </c>
      <c r="H3122" s="5">
        <f t="shared" si="244"/>
        <v>1.2415377425008115E-4</v>
      </c>
    </row>
    <row r="3123" spans="1:8">
      <c r="A3123" s="3" t="s">
        <v>8685</v>
      </c>
      <c r="B3123" s="1">
        <f t="shared" si="240"/>
        <v>6</v>
      </c>
      <c r="C3123" s="1">
        <f t="shared" si="241"/>
        <v>55689</v>
      </c>
      <c r="D3123" s="1">
        <f t="shared" si="242"/>
        <v>5289451</v>
      </c>
      <c r="F3123" s="1">
        <f t="shared" si="243"/>
        <v>5288766.3985957941</v>
      </c>
      <c r="H3123" s="5">
        <f t="shared" si="244"/>
        <v>1.2942768620144055E-4</v>
      </c>
    </row>
    <row r="3124" spans="1:8">
      <c r="A3124" s="3" t="s">
        <v>8686</v>
      </c>
      <c r="B3124" s="1">
        <f t="shared" si="240"/>
        <v>6</v>
      </c>
      <c r="C3124" s="1">
        <f t="shared" si="241"/>
        <v>55669</v>
      </c>
      <c r="D3124" s="1">
        <f t="shared" si="242"/>
        <v>5292147</v>
      </c>
      <c r="F3124" s="1">
        <f t="shared" si="243"/>
        <v>5291434.9436660111</v>
      </c>
      <c r="H3124" s="5">
        <f t="shared" si="244"/>
        <v>1.345496136046306E-4</v>
      </c>
    </row>
    <row r="3125" spans="1:8">
      <c r="A3125" s="3" t="s">
        <v>8687</v>
      </c>
      <c r="B3125" s="1">
        <f t="shared" si="240"/>
        <v>6</v>
      </c>
      <c r="C3125" s="1">
        <f t="shared" si="241"/>
        <v>55649</v>
      </c>
      <c r="D3125" s="1">
        <f t="shared" si="242"/>
        <v>5294843</v>
      </c>
      <c r="F3125" s="1">
        <f t="shared" si="243"/>
        <v>5294104.265128389</v>
      </c>
      <c r="H3125" s="5">
        <f t="shared" si="244"/>
        <v>1.3951969333387206E-4</v>
      </c>
    </row>
    <row r="3126" spans="1:8">
      <c r="A3126" s="3" t="s">
        <v>8688</v>
      </c>
      <c r="B3126" s="1">
        <f t="shared" si="240"/>
        <v>6</v>
      </c>
      <c r="C3126" s="1">
        <f t="shared" si="241"/>
        <v>55629</v>
      </c>
      <c r="D3126" s="1">
        <f t="shared" si="242"/>
        <v>5297539</v>
      </c>
      <c r="F3126" s="1">
        <f t="shared" si="243"/>
        <v>5296774.3634879757</v>
      </c>
      <c r="H3126" s="5">
        <f t="shared" si="244"/>
        <v>1.4433806188577907E-4</v>
      </c>
    </row>
    <row r="3127" spans="1:8">
      <c r="A3127" s="3" t="s">
        <v>8689</v>
      </c>
      <c r="B3127" s="1">
        <f t="shared" si="240"/>
        <v>6</v>
      </c>
      <c r="C3127" s="1">
        <f t="shared" si="241"/>
        <v>55609</v>
      </c>
      <c r="D3127" s="1">
        <f t="shared" si="242"/>
        <v>5300250</v>
      </c>
      <c r="F3127" s="1">
        <f t="shared" si="243"/>
        <v>5299445.2392503181</v>
      </c>
      <c r="H3127" s="5">
        <f t="shared" si="244"/>
        <v>1.5183448887917604E-4</v>
      </c>
    </row>
    <row r="3128" spans="1:8">
      <c r="A3128" s="3" t="s">
        <v>8690</v>
      </c>
      <c r="B3128" s="1">
        <f t="shared" si="240"/>
        <v>6</v>
      </c>
      <c r="C3128" s="1">
        <f t="shared" si="241"/>
        <v>55589</v>
      </c>
      <c r="D3128" s="1">
        <f t="shared" si="242"/>
        <v>5302946</v>
      </c>
      <c r="F3128" s="1">
        <f t="shared" si="243"/>
        <v>5302116.8929214729</v>
      </c>
      <c r="H3128" s="5">
        <f t="shared" si="244"/>
        <v>1.5634839172925773E-4</v>
      </c>
    </row>
    <row r="3129" spans="1:8">
      <c r="A3129" s="3" t="s">
        <v>8691</v>
      </c>
      <c r="B3129" s="1">
        <f t="shared" si="240"/>
        <v>6</v>
      </c>
      <c r="C3129" s="1">
        <f t="shared" si="241"/>
        <v>55569</v>
      </c>
      <c r="D3129" s="1">
        <f t="shared" si="242"/>
        <v>5305642</v>
      </c>
      <c r="F3129" s="1">
        <f t="shared" si="243"/>
        <v>5304789.3250080124</v>
      </c>
      <c r="H3129" s="5">
        <f t="shared" si="244"/>
        <v>1.6071099255992878E-4</v>
      </c>
    </row>
    <row r="3130" spans="1:8">
      <c r="A3130" s="3" t="s">
        <v>8692</v>
      </c>
      <c r="B3130" s="1">
        <f t="shared" si="240"/>
        <v>6</v>
      </c>
      <c r="C3130" s="1">
        <f t="shared" si="241"/>
        <v>55549</v>
      </c>
      <c r="D3130" s="1">
        <f t="shared" si="242"/>
        <v>5308339</v>
      </c>
      <c r="F3130" s="1">
        <f t="shared" si="243"/>
        <v>5307462.5360170258</v>
      </c>
      <c r="H3130" s="5">
        <f t="shared" si="244"/>
        <v>1.6511077815003507E-4</v>
      </c>
    </row>
    <row r="3131" spans="1:8">
      <c r="A3131" s="3" t="s">
        <v>8693</v>
      </c>
      <c r="B3131" s="1">
        <f t="shared" si="240"/>
        <v>6</v>
      </c>
      <c r="C3131" s="1">
        <f t="shared" si="241"/>
        <v>55529</v>
      </c>
      <c r="D3131" s="1">
        <f t="shared" si="242"/>
        <v>5311035</v>
      </c>
      <c r="F3131" s="1">
        <f t="shared" si="243"/>
        <v>5310136.526456099</v>
      </c>
      <c r="H3131" s="5">
        <f t="shared" si="244"/>
        <v>1.6917108320713316E-4</v>
      </c>
    </row>
    <row r="3132" spans="1:8">
      <c r="A3132" s="3" t="s">
        <v>8694</v>
      </c>
      <c r="B3132" s="1">
        <f t="shared" si="240"/>
        <v>6</v>
      </c>
      <c r="C3132" s="1">
        <f t="shared" si="241"/>
        <v>55509</v>
      </c>
      <c r="D3132" s="1">
        <f t="shared" si="242"/>
        <v>5313746</v>
      </c>
      <c r="F3132" s="1">
        <f t="shared" si="243"/>
        <v>5312811.296833355</v>
      </c>
      <c r="H3132" s="5">
        <f t="shared" si="244"/>
        <v>1.7590286902027688E-4</v>
      </c>
    </row>
    <row r="3133" spans="1:8">
      <c r="A3133" s="3" t="s">
        <v>8695</v>
      </c>
      <c r="B3133" s="1">
        <f t="shared" si="240"/>
        <v>6</v>
      </c>
      <c r="C3133" s="1">
        <f t="shared" si="241"/>
        <v>55489</v>
      </c>
      <c r="D3133" s="1">
        <f t="shared" si="242"/>
        <v>5316442</v>
      </c>
      <c r="F3133" s="1">
        <f t="shared" si="243"/>
        <v>5315486.8476574142</v>
      </c>
      <c r="H3133" s="5">
        <f t="shared" si="244"/>
        <v>1.796600701344709E-4</v>
      </c>
    </row>
    <row r="3134" spans="1:8">
      <c r="A3134" s="3" t="s">
        <v>8696</v>
      </c>
      <c r="B3134" s="1">
        <f t="shared" si="240"/>
        <v>6</v>
      </c>
      <c r="C3134" s="1">
        <f t="shared" si="241"/>
        <v>55469</v>
      </c>
      <c r="D3134" s="1">
        <f t="shared" si="242"/>
        <v>5319138</v>
      </c>
      <c r="F3134" s="1">
        <f t="shared" si="243"/>
        <v>5318163.1794374119</v>
      </c>
      <c r="H3134" s="5">
        <f t="shared" si="244"/>
        <v>1.832666425627707E-4</v>
      </c>
    </row>
    <row r="3135" spans="1:8">
      <c r="A3135" s="3" t="s">
        <v>8697</v>
      </c>
      <c r="B3135" s="1">
        <f t="shared" si="240"/>
        <v>6</v>
      </c>
      <c r="C3135" s="1">
        <f t="shared" si="241"/>
        <v>55449</v>
      </c>
      <c r="D3135" s="1">
        <f t="shared" si="242"/>
        <v>5321834</v>
      </c>
      <c r="F3135" s="1">
        <f t="shared" si="243"/>
        <v>5320840.2926830156</v>
      </c>
      <c r="H3135" s="5">
        <f t="shared" si="244"/>
        <v>1.8672271945807076E-4</v>
      </c>
    </row>
    <row r="3136" spans="1:8">
      <c r="A3136" s="3" t="s">
        <v>8698</v>
      </c>
      <c r="B3136" s="1">
        <f t="shared" si="240"/>
        <v>6</v>
      </c>
      <c r="C3136" s="1">
        <f t="shared" si="241"/>
        <v>55429</v>
      </c>
      <c r="D3136" s="1">
        <f t="shared" si="242"/>
        <v>5324545</v>
      </c>
      <c r="F3136" s="1">
        <f t="shared" si="243"/>
        <v>5323518.1879043877</v>
      </c>
      <c r="H3136" s="5">
        <f t="shared" si="244"/>
        <v>1.9284504039543052E-4</v>
      </c>
    </row>
    <row r="3137" spans="1:8">
      <c r="A3137" s="3" t="s">
        <v>8699</v>
      </c>
      <c r="B3137" s="1">
        <f t="shared" si="240"/>
        <v>6</v>
      </c>
      <c r="C3137" s="1">
        <f t="shared" si="241"/>
        <v>55409</v>
      </c>
      <c r="D3137" s="1">
        <f t="shared" si="242"/>
        <v>5327241</v>
      </c>
      <c r="F3137" s="1">
        <f t="shared" si="243"/>
        <v>5326196.8656122237</v>
      </c>
      <c r="H3137" s="5">
        <f t="shared" si="244"/>
        <v>1.959990899184504E-4</v>
      </c>
    </row>
    <row r="3138" spans="1:8">
      <c r="A3138" s="3" t="s">
        <v>8700</v>
      </c>
      <c r="B3138" s="1">
        <f t="shared" si="240"/>
        <v>6</v>
      </c>
      <c r="C3138" s="1">
        <f t="shared" si="241"/>
        <v>55389</v>
      </c>
      <c r="D3138" s="1">
        <f t="shared" si="242"/>
        <v>5329937</v>
      </c>
      <c r="F3138" s="1">
        <f t="shared" si="243"/>
        <v>5328876.3263177313</v>
      </c>
      <c r="H3138" s="5">
        <f t="shared" si="244"/>
        <v>1.9900304305073567E-4</v>
      </c>
    </row>
    <row r="3139" spans="1:8">
      <c r="A3139" s="3" t="s">
        <v>8701</v>
      </c>
      <c r="B3139" s="1">
        <f t="shared" si="240"/>
        <v>6</v>
      </c>
      <c r="C3139" s="1">
        <f t="shared" si="241"/>
        <v>55369</v>
      </c>
      <c r="D3139" s="1">
        <f t="shared" si="242"/>
        <v>5332634</v>
      </c>
      <c r="F3139" s="1">
        <f t="shared" si="243"/>
        <v>5331556.5705326367</v>
      </c>
      <c r="H3139" s="5">
        <f t="shared" si="244"/>
        <v>2.0204451821806692E-4</v>
      </c>
    </row>
    <row r="3140" spans="1:8">
      <c r="A3140" s="3" t="s">
        <v>8702</v>
      </c>
      <c r="B3140" s="1">
        <f t="shared" ref="B3140:B3203" si="245">IF(ISERROR(SEARCH(" ",A3140)), 0, SEARCH(" ",A3140))</f>
        <v>6</v>
      </c>
      <c r="C3140" s="1">
        <f t="shared" ref="C3140:C3203" si="246">IF(0=B3140,-1,LEFT(A3140,B3140-1)+0)</f>
        <v>55349</v>
      </c>
      <c r="D3140" s="1">
        <f t="shared" ref="D3140:D3203" si="247">IF(B3140=0,-1,RIGHT(A3140,LEN(A3140)-B3140)+0)</f>
        <v>5335330</v>
      </c>
      <c r="F3140" s="1">
        <f t="shared" ref="F3140:F3203" si="248">IF(C3140&lt;0,443300000,44330*(1-POWER(C3140/$A$1,1/5.255))*1000)</f>
        <v>5334237.5987691833</v>
      </c>
      <c r="H3140" s="5">
        <f t="shared" ref="H3140:H3203" si="249">IF(D3140&gt;0,ABS((F3140-D3140)/D3140),0)</f>
        <v>2.0474857802923706E-4</v>
      </c>
    </row>
    <row r="3141" spans="1:8">
      <c r="A3141" s="3" t="s">
        <v>8703</v>
      </c>
      <c r="B3141" s="1">
        <f t="shared" si="245"/>
        <v>6</v>
      </c>
      <c r="C3141" s="1">
        <f t="shared" si="246"/>
        <v>55329</v>
      </c>
      <c r="D3141" s="1">
        <f t="shared" si="247"/>
        <v>5338041</v>
      </c>
      <c r="F3141" s="1">
        <f t="shared" si="248"/>
        <v>5336919.4115401423</v>
      </c>
      <c r="H3141" s="5">
        <f t="shared" si="249"/>
        <v>2.1011237265838525E-4</v>
      </c>
    </row>
    <row r="3142" spans="1:8">
      <c r="A3142" s="3" t="s">
        <v>8704</v>
      </c>
      <c r="B3142" s="1">
        <f t="shared" si="245"/>
        <v>6</v>
      </c>
      <c r="C3142" s="1">
        <f t="shared" si="246"/>
        <v>55309</v>
      </c>
      <c r="D3142" s="1">
        <f t="shared" si="247"/>
        <v>5340737</v>
      </c>
      <c r="F3142" s="1">
        <f t="shared" si="248"/>
        <v>5339602.0093588</v>
      </c>
      <c r="H3142" s="5">
        <f t="shared" si="249"/>
        <v>2.1251573354014319E-4</v>
      </c>
    </row>
    <row r="3143" spans="1:8">
      <c r="A3143" s="3" t="s">
        <v>8705</v>
      </c>
      <c r="B3143" s="1">
        <f t="shared" si="245"/>
        <v>6</v>
      </c>
      <c r="C3143" s="1">
        <f t="shared" si="246"/>
        <v>55289</v>
      </c>
      <c r="D3143" s="1">
        <f t="shared" si="247"/>
        <v>5343433</v>
      </c>
      <c r="F3143" s="1">
        <f t="shared" si="248"/>
        <v>5342285.3927389644</v>
      </c>
      <c r="H3143" s="5">
        <f t="shared" si="249"/>
        <v>2.14769654833436E-4</v>
      </c>
    </row>
    <row r="3144" spans="1:8">
      <c r="A3144" s="3" t="s">
        <v>8706</v>
      </c>
      <c r="B3144" s="1">
        <f t="shared" si="245"/>
        <v>6</v>
      </c>
      <c r="C3144" s="1">
        <f t="shared" si="246"/>
        <v>55269</v>
      </c>
      <c r="D3144" s="1">
        <f t="shared" si="247"/>
        <v>5346129</v>
      </c>
      <c r="F3144" s="1">
        <f t="shared" si="248"/>
        <v>5344969.5621949686</v>
      </c>
      <c r="H3144" s="5">
        <f t="shared" si="249"/>
        <v>2.1687426641433947E-4</v>
      </c>
    </row>
    <row r="3145" spans="1:8">
      <c r="A3145" s="3" t="s">
        <v>8707</v>
      </c>
      <c r="B3145" s="1">
        <f t="shared" si="245"/>
        <v>6</v>
      </c>
      <c r="C3145" s="1">
        <f t="shared" si="246"/>
        <v>55249</v>
      </c>
      <c r="D3145" s="1">
        <f t="shared" si="247"/>
        <v>5348825</v>
      </c>
      <c r="F3145" s="1">
        <f t="shared" si="248"/>
        <v>5347654.5182416635</v>
      </c>
      <c r="H3145" s="5">
        <f t="shared" si="249"/>
        <v>2.188296978002714E-4</v>
      </c>
    </row>
    <row r="3146" spans="1:8">
      <c r="A3146" s="3" t="s">
        <v>8708</v>
      </c>
      <c r="B3146" s="1">
        <f t="shared" si="245"/>
        <v>6</v>
      </c>
      <c r="C3146" s="1">
        <f t="shared" si="246"/>
        <v>55229</v>
      </c>
      <c r="D3146" s="1">
        <f t="shared" si="247"/>
        <v>5351536</v>
      </c>
      <c r="F3146" s="1">
        <f t="shared" si="248"/>
        <v>5350340.261394429</v>
      </c>
      <c r="H3146" s="5">
        <f t="shared" si="249"/>
        <v>2.2343839330819776E-4</v>
      </c>
    </row>
    <row r="3147" spans="1:8">
      <c r="A3147" s="3" t="s">
        <v>8709</v>
      </c>
      <c r="B3147" s="1">
        <f t="shared" si="245"/>
        <v>6</v>
      </c>
      <c r="C3147" s="1">
        <f t="shared" si="246"/>
        <v>55209</v>
      </c>
      <c r="D3147" s="1">
        <f t="shared" si="247"/>
        <v>5354232</v>
      </c>
      <c r="F3147" s="1">
        <f t="shared" si="248"/>
        <v>5353026.7921691677</v>
      </c>
      <c r="H3147" s="5">
        <f t="shared" si="249"/>
        <v>2.2509443573463754E-4</v>
      </c>
    </row>
    <row r="3148" spans="1:8">
      <c r="A3148" s="3" t="s">
        <v>8710</v>
      </c>
      <c r="B3148" s="1">
        <f t="shared" si="245"/>
        <v>6</v>
      </c>
      <c r="C3148" s="1">
        <f t="shared" si="246"/>
        <v>55189</v>
      </c>
      <c r="D3148" s="1">
        <f t="shared" si="247"/>
        <v>5356928</v>
      </c>
      <c r="F3148" s="1">
        <f t="shared" si="248"/>
        <v>5355714.1110823071</v>
      </c>
      <c r="H3148" s="5">
        <f t="shared" si="249"/>
        <v>2.2660168620764306E-4</v>
      </c>
    </row>
    <row r="3149" spans="1:8">
      <c r="A3149" s="3" t="s">
        <v>8711</v>
      </c>
      <c r="B3149" s="1">
        <f t="shared" si="245"/>
        <v>6</v>
      </c>
      <c r="C3149" s="1">
        <f t="shared" si="246"/>
        <v>55169</v>
      </c>
      <c r="D3149" s="1">
        <f t="shared" si="247"/>
        <v>5359625</v>
      </c>
      <c r="F3149" s="1">
        <f t="shared" si="248"/>
        <v>5358402.2186507946</v>
      </c>
      <c r="H3149" s="5">
        <f t="shared" si="249"/>
        <v>2.2814681049614701E-4</v>
      </c>
    </row>
    <row r="3150" spans="1:8">
      <c r="A3150" s="3" t="s">
        <v>8712</v>
      </c>
      <c r="B3150" s="1">
        <f t="shared" si="245"/>
        <v>6</v>
      </c>
      <c r="C3150" s="1">
        <f t="shared" si="246"/>
        <v>55149</v>
      </c>
      <c r="D3150" s="1">
        <f t="shared" si="247"/>
        <v>5362335</v>
      </c>
      <c r="F3150" s="1">
        <f t="shared" si="248"/>
        <v>5361091.1153921206</v>
      </c>
      <c r="H3150" s="5">
        <f t="shared" si="249"/>
        <v>2.3196697108245662E-4</v>
      </c>
    </row>
    <row r="3151" spans="1:8">
      <c r="A3151" s="3" t="s">
        <v>8713</v>
      </c>
      <c r="B3151" s="1">
        <f t="shared" si="245"/>
        <v>6</v>
      </c>
      <c r="C3151" s="1">
        <f t="shared" si="246"/>
        <v>55129</v>
      </c>
      <c r="D3151" s="1">
        <f t="shared" si="247"/>
        <v>5365032</v>
      </c>
      <c r="F3151" s="1">
        <f t="shared" si="248"/>
        <v>5363780.8018242884</v>
      </c>
      <c r="H3151" s="5">
        <f t="shared" si="249"/>
        <v>2.3321355319251726E-4</v>
      </c>
    </row>
    <row r="3152" spans="1:8">
      <c r="A3152" s="3" t="s">
        <v>8714</v>
      </c>
      <c r="B3152" s="1">
        <f t="shared" si="245"/>
        <v>6</v>
      </c>
      <c r="C3152" s="1">
        <f t="shared" si="246"/>
        <v>55109</v>
      </c>
      <c r="D3152" s="1">
        <f t="shared" si="247"/>
        <v>5367728</v>
      </c>
      <c r="F3152" s="1">
        <f t="shared" si="248"/>
        <v>5366471.2784658317</v>
      </c>
      <c r="H3152" s="5">
        <f t="shared" si="249"/>
        <v>2.3412541286897318E-4</v>
      </c>
    </row>
    <row r="3153" spans="1:8">
      <c r="A3153" s="3" t="s">
        <v>8715</v>
      </c>
      <c r="B3153" s="1">
        <f t="shared" si="245"/>
        <v>6</v>
      </c>
      <c r="C3153" s="1">
        <f t="shared" si="246"/>
        <v>55089</v>
      </c>
      <c r="D3153" s="1">
        <f t="shared" si="247"/>
        <v>5370424</v>
      </c>
      <c r="F3153" s="1">
        <f t="shared" si="248"/>
        <v>5369162.545835821</v>
      </c>
      <c r="H3153" s="5">
        <f t="shared" si="249"/>
        <v>2.3488911940268442E-4</v>
      </c>
    </row>
    <row r="3154" spans="1:8">
      <c r="A3154" s="3" t="s">
        <v>8716</v>
      </c>
      <c r="B3154" s="1">
        <f t="shared" si="245"/>
        <v>6</v>
      </c>
      <c r="C3154" s="1">
        <f t="shared" si="246"/>
        <v>55069</v>
      </c>
      <c r="D3154" s="1">
        <f t="shared" si="247"/>
        <v>5373120</v>
      </c>
      <c r="F3154" s="1">
        <f t="shared" si="248"/>
        <v>5371854.6044538384</v>
      </c>
      <c r="H3154" s="5">
        <f t="shared" si="249"/>
        <v>2.3550479910397864E-4</v>
      </c>
    </row>
    <row r="3155" spans="1:8">
      <c r="A3155" s="3" t="s">
        <v>8717</v>
      </c>
      <c r="B3155" s="1">
        <f t="shared" si="245"/>
        <v>6</v>
      </c>
      <c r="C3155" s="1">
        <f t="shared" si="246"/>
        <v>55049</v>
      </c>
      <c r="D3155" s="1">
        <f t="shared" si="247"/>
        <v>5375831</v>
      </c>
      <c r="F3155" s="1">
        <f t="shared" si="248"/>
        <v>5374547.4548400212</v>
      </c>
      <c r="H3155" s="5">
        <f t="shared" si="249"/>
        <v>2.3876218578649367E-4</v>
      </c>
    </row>
    <row r="3156" spans="1:8">
      <c r="A3156" s="3" t="s">
        <v>8718</v>
      </c>
      <c r="B3156" s="1">
        <f t="shared" si="245"/>
        <v>6</v>
      </c>
      <c r="C3156" s="1">
        <f t="shared" si="246"/>
        <v>55029</v>
      </c>
      <c r="D3156" s="1">
        <f t="shared" si="247"/>
        <v>5378527</v>
      </c>
      <c r="F3156" s="1">
        <f t="shared" si="248"/>
        <v>5377241.0975150168</v>
      </c>
      <c r="H3156" s="5">
        <f t="shared" si="249"/>
        <v>2.3908079014629949E-4</v>
      </c>
    </row>
    <row r="3157" spans="1:8">
      <c r="A3157" s="3" t="s">
        <v>8719</v>
      </c>
      <c r="B3157" s="1">
        <f t="shared" si="245"/>
        <v>6</v>
      </c>
      <c r="C3157" s="1">
        <f t="shared" si="246"/>
        <v>55009</v>
      </c>
      <c r="D3157" s="1">
        <f t="shared" si="247"/>
        <v>5381223</v>
      </c>
      <c r="F3157" s="1">
        <f t="shared" si="248"/>
        <v>5379935.5330000184</v>
      </c>
      <c r="H3157" s="5">
        <f t="shared" si="249"/>
        <v>2.3925174630033959E-4</v>
      </c>
    </row>
    <row r="3158" spans="1:8">
      <c r="A3158" s="3" t="s">
        <v>8720</v>
      </c>
      <c r="B3158" s="1">
        <f t="shared" si="245"/>
        <v>6</v>
      </c>
      <c r="C3158" s="1">
        <f t="shared" si="246"/>
        <v>54989</v>
      </c>
      <c r="D3158" s="1">
        <f t="shared" si="247"/>
        <v>5383919</v>
      </c>
      <c r="F3158" s="1">
        <f t="shared" si="248"/>
        <v>5382630.7618167326</v>
      </c>
      <c r="H3158" s="5">
        <f t="shared" si="249"/>
        <v>2.3927517915247508E-4</v>
      </c>
    </row>
    <row r="3159" spans="1:8">
      <c r="A3159" s="3" t="s">
        <v>8721</v>
      </c>
      <c r="B3159" s="1">
        <f t="shared" si="245"/>
        <v>6</v>
      </c>
      <c r="C3159" s="1">
        <f t="shared" si="246"/>
        <v>54969</v>
      </c>
      <c r="D3159" s="1">
        <f t="shared" si="247"/>
        <v>5386616</v>
      </c>
      <c r="F3159" s="1">
        <f t="shared" si="248"/>
        <v>5385326.7844874291</v>
      </c>
      <c r="H3159" s="5">
        <f t="shared" si="249"/>
        <v>2.393368141651317E-4</v>
      </c>
    </row>
    <row r="3160" spans="1:8">
      <c r="A3160" s="3" t="s">
        <v>8722</v>
      </c>
      <c r="B3160" s="1">
        <f t="shared" si="245"/>
        <v>6</v>
      </c>
      <c r="C3160" s="1">
        <f t="shared" si="246"/>
        <v>54949</v>
      </c>
      <c r="D3160" s="1">
        <f t="shared" si="247"/>
        <v>5389326</v>
      </c>
      <c r="F3160" s="1">
        <f t="shared" si="248"/>
        <v>5388023.6015348844</v>
      </c>
      <c r="H3160" s="5">
        <f t="shared" si="249"/>
        <v>2.416625873282813E-4</v>
      </c>
    </row>
    <row r="3161" spans="1:8">
      <c r="A3161" s="3" t="s">
        <v>8723</v>
      </c>
      <c r="B3161" s="1">
        <f t="shared" si="245"/>
        <v>6</v>
      </c>
      <c r="C3161" s="1">
        <f t="shared" si="246"/>
        <v>54929</v>
      </c>
      <c r="D3161" s="1">
        <f t="shared" si="247"/>
        <v>5392023</v>
      </c>
      <c r="F3161" s="1">
        <f t="shared" si="248"/>
        <v>5390721.2134824209</v>
      </c>
      <c r="H3161" s="5">
        <f t="shared" si="249"/>
        <v>2.4142822046180226E-4</v>
      </c>
    </row>
    <row r="3162" spans="1:8">
      <c r="A3162" s="3" t="s">
        <v>8724</v>
      </c>
      <c r="B3162" s="1">
        <f t="shared" si="245"/>
        <v>6</v>
      </c>
      <c r="C3162" s="1">
        <f t="shared" si="246"/>
        <v>54909</v>
      </c>
      <c r="D3162" s="1">
        <f t="shared" si="247"/>
        <v>5394719</v>
      </c>
      <c r="F3162" s="1">
        <f t="shared" si="248"/>
        <v>5393419.6208539009</v>
      </c>
      <c r="H3162" s="5">
        <f t="shared" si="249"/>
        <v>2.4086132124751829E-4</v>
      </c>
    </row>
    <row r="3163" spans="1:8">
      <c r="A3163" s="3" t="s">
        <v>8725</v>
      </c>
      <c r="B3163" s="1">
        <f t="shared" si="245"/>
        <v>6</v>
      </c>
      <c r="C3163" s="1">
        <f t="shared" si="246"/>
        <v>54889</v>
      </c>
      <c r="D3163" s="1">
        <f t="shared" si="247"/>
        <v>5397415</v>
      </c>
      <c r="F3163" s="1">
        <f t="shared" si="248"/>
        <v>5396118.8241737112</v>
      </c>
      <c r="H3163" s="5">
        <f t="shared" si="249"/>
        <v>2.4014751993107065E-4</v>
      </c>
    </row>
    <row r="3164" spans="1:8">
      <c r="A3164" s="3" t="s">
        <v>8726</v>
      </c>
      <c r="B3164" s="1">
        <f t="shared" si="245"/>
        <v>6</v>
      </c>
      <c r="C3164" s="1">
        <f t="shared" si="246"/>
        <v>54869</v>
      </c>
      <c r="D3164" s="1">
        <f t="shared" si="247"/>
        <v>5400111</v>
      </c>
      <c r="F3164" s="1">
        <f t="shared" si="248"/>
        <v>5398818.8239667872</v>
      </c>
      <c r="H3164" s="5">
        <f t="shared" si="249"/>
        <v>2.3928693932639595E-4</v>
      </c>
    </row>
    <row r="3165" spans="1:8">
      <c r="A3165" s="3" t="s">
        <v>8727</v>
      </c>
      <c r="B3165" s="1">
        <f t="shared" si="245"/>
        <v>6</v>
      </c>
      <c r="C3165" s="1">
        <f t="shared" si="246"/>
        <v>54849</v>
      </c>
      <c r="D3165" s="1">
        <f t="shared" si="247"/>
        <v>5402822</v>
      </c>
      <c r="F3165" s="1">
        <f t="shared" si="248"/>
        <v>5401519.6207585856</v>
      </c>
      <c r="H3165" s="5">
        <f t="shared" si="249"/>
        <v>2.410553672533295E-4</v>
      </c>
    </row>
    <row r="3166" spans="1:8">
      <c r="A3166" s="3" t="s">
        <v>8728</v>
      </c>
      <c r="B3166" s="1">
        <f t="shared" si="245"/>
        <v>6</v>
      </c>
      <c r="C3166" s="1">
        <f t="shared" si="246"/>
        <v>54829</v>
      </c>
      <c r="D3166" s="1">
        <f t="shared" si="247"/>
        <v>5405518</v>
      </c>
      <c r="F3166" s="1">
        <f t="shared" si="248"/>
        <v>5404221.2150751259</v>
      </c>
      <c r="H3166" s="5">
        <f t="shared" si="249"/>
        <v>2.3990021398024799E-4</v>
      </c>
    </row>
    <row r="3167" spans="1:8">
      <c r="A3167" s="3" t="s">
        <v>8729</v>
      </c>
      <c r="B3167" s="1">
        <f t="shared" si="245"/>
        <v>6</v>
      </c>
      <c r="C3167" s="1">
        <f t="shared" si="246"/>
        <v>54809</v>
      </c>
      <c r="D3167" s="1">
        <f t="shared" si="247"/>
        <v>5408214</v>
      </c>
      <c r="F3167" s="1">
        <f t="shared" si="248"/>
        <v>5406923.6074429499</v>
      </c>
      <c r="H3167" s="5">
        <f t="shared" si="249"/>
        <v>2.3859864958193248E-4</v>
      </c>
    </row>
    <row r="3168" spans="1:8">
      <c r="A3168" s="3" t="s">
        <v>8730</v>
      </c>
      <c r="B3168" s="1">
        <f t="shared" si="245"/>
        <v>6</v>
      </c>
      <c r="C3168" s="1">
        <f t="shared" si="246"/>
        <v>54789</v>
      </c>
      <c r="D3168" s="1">
        <f t="shared" si="247"/>
        <v>5410911</v>
      </c>
      <c r="F3168" s="1">
        <f t="shared" si="248"/>
        <v>5409626.7983891405</v>
      </c>
      <c r="H3168" s="5">
        <f t="shared" si="249"/>
        <v>2.3733556343090534E-4</v>
      </c>
    </row>
    <row r="3169" spans="1:8">
      <c r="A3169" s="3" t="s">
        <v>8731</v>
      </c>
      <c r="B3169" s="1">
        <f t="shared" si="245"/>
        <v>6</v>
      </c>
      <c r="C3169" s="1">
        <f t="shared" si="246"/>
        <v>54769</v>
      </c>
      <c r="D3169" s="1">
        <f t="shared" si="247"/>
        <v>5413621</v>
      </c>
      <c r="F3169" s="1">
        <f t="shared" si="248"/>
        <v>5412330.7884413227</v>
      </c>
      <c r="H3169" s="5">
        <f t="shared" si="249"/>
        <v>2.3832690886141754E-4</v>
      </c>
    </row>
    <row r="3170" spans="1:8">
      <c r="A3170" s="3" t="s">
        <v>8732</v>
      </c>
      <c r="B3170" s="1">
        <f t="shared" si="245"/>
        <v>6</v>
      </c>
      <c r="C3170" s="1">
        <f t="shared" si="246"/>
        <v>54749</v>
      </c>
      <c r="D3170" s="1">
        <f t="shared" si="247"/>
        <v>5416318</v>
      </c>
      <c r="F3170" s="1">
        <f t="shared" si="248"/>
        <v>5415035.5781276664</v>
      </c>
      <c r="H3170" s="5">
        <f t="shared" si="249"/>
        <v>2.3677004790590645E-4</v>
      </c>
    </row>
    <row r="3171" spans="1:8">
      <c r="A3171" s="3" t="s">
        <v>8733</v>
      </c>
      <c r="B3171" s="1">
        <f t="shared" si="245"/>
        <v>6</v>
      </c>
      <c r="C3171" s="1">
        <f t="shared" si="246"/>
        <v>54729</v>
      </c>
      <c r="D3171" s="1">
        <f t="shared" si="247"/>
        <v>5419014</v>
      </c>
      <c r="F3171" s="1">
        <f t="shared" si="248"/>
        <v>5417741.1679768804</v>
      </c>
      <c r="H3171" s="5">
        <f t="shared" si="249"/>
        <v>2.3488258622685859E-4</v>
      </c>
    </row>
    <row r="3172" spans="1:8">
      <c r="A3172" s="3" t="s">
        <v>8734</v>
      </c>
      <c r="B3172" s="1">
        <f t="shared" si="245"/>
        <v>6</v>
      </c>
      <c r="C3172" s="1">
        <f t="shared" si="246"/>
        <v>54709</v>
      </c>
      <c r="D3172" s="1">
        <f t="shared" si="247"/>
        <v>5421710</v>
      </c>
      <c r="F3172" s="1">
        <f t="shared" si="248"/>
        <v>5420447.5585182169</v>
      </c>
      <c r="H3172" s="5">
        <f t="shared" si="249"/>
        <v>2.3284931908623934E-4</v>
      </c>
    </row>
    <row r="3173" spans="1:8">
      <c r="A3173" s="3" t="s">
        <v>8735</v>
      </c>
      <c r="B3173" s="1">
        <f t="shared" si="245"/>
        <v>6</v>
      </c>
      <c r="C3173" s="1">
        <f t="shared" si="246"/>
        <v>54689</v>
      </c>
      <c r="D3173" s="1">
        <f t="shared" si="247"/>
        <v>5424406</v>
      </c>
      <c r="F3173" s="1">
        <f t="shared" si="248"/>
        <v>5423154.7502814727</v>
      </c>
      <c r="H3173" s="5">
        <f t="shared" si="249"/>
        <v>2.3067036621656078E-4</v>
      </c>
    </row>
    <row r="3174" spans="1:8">
      <c r="A3174" s="3" t="s">
        <v>8736</v>
      </c>
      <c r="B3174" s="1">
        <f t="shared" si="245"/>
        <v>6</v>
      </c>
      <c r="C3174" s="1">
        <f t="shared" si="246"/>
        <v>54669</v>
      </c>
      <c r="D3174" s="1">
        <f t="shared" si="247"/>
        <v>5427117</v>
      </c>
      <c r="F3174" s="1">
        <f t="shared" si="248"/>
        <v>5425862.7437969921</v>
      </c>
      <c r="H3174" s="5">
        <f t="shared" si="249"/>
        <v>2.3110911428809888E-4</v>
      </c>
    </row>
    <row r="3175" spans="1:8">
      <c r="A3175" s="3" t="s">
        <v>8737</v>
      </c>
      <c r="B3175" s="1">
        <f t="shared" si="245"/>
        <v>6</v>
      </c>
      <c r="C3175" s="1">
        <f t="shared" si="246"/>
        <v>54649</v>
      </c>
      <c r="D3175" s="1">
        <f t="shared" si="247"/>
        <v>5429813</v>
      </c>
      <c r="F3175" s="1">
        <f t="shared" si="248"/>
        <v>5428571.5395956496</v>
      </c>
      <c r="H3175" s="5">
        <f t="shared" si="249"/>
        <v>2.2863778261800587E-4</v>
      </c>
    </row>
    <row r="3176" spans="1:8">
      <c r="A3176" s="3" t="s">
        <v>8738</v>
      </c>
      <c r="B3176" s="1">
        <f t="shared" si="245"/>
        <v>6</v>
      </c>
      <c r="C3176" s="1">
        <f t="shared" si="246"/>
        <v>54629</v>
      </c>
      <c r="D3176" s="1">
        <f t="shared" si="247"/>
        <v>5432509</v>
      </c>
      <c r="F3176" s="1">
        <f t="shared" si="248"/>
        <v>5431281.1382088913</v>
      </c>
      <c r="H3176" s="5">
        <f t="shared" si="249"/>
        <v>2.2602112414516661E-4</v>
      </c>
    </row>
    <row r="3177" spans="1:8">
      <c r="A3177" s="3" t="s">
        <v>8739</v>
      </c>
      <c r="B3177" s="1">
        <f t="shared" si="245"/>
        <v>6</v>
      </c>
      <c r="C3177" s="1">
        <f t="shared" si="246"/>
        <v>54609</v>
      </c>
      <c r="D3177" s="1">
        <f t="shared" si="247"/>
        <v>5435205</v>
      </c>
      <c r="F3177" s="1">
        <f t="shared" si="248"/>
        <v>5433991.5401686821</v>
      </c>
      <c r="H3177" s="5">
        <f t="shared" si="249"/>
        <v>2.2325925725301746E-4</v>
      </c>
    </row>
    <row r="3178" spans="1:8">
      <c r="A3178" s="3" t="s">
        <v>8740</v>
      </c>
      <c r="B3178" s="1">
        <f t="shared" si="245"/>
        <v>6</v>
      </c>
      <c r="C3178" s="1">
        <f t="shared" si="246"/>
        <v>54589</v>
      </c>
      <c r="D3178" s="1">
        <f t="shared" si="247"/>
        <v>5437902</v>
      </c>
      <c r="F3178" s="1">
        <f t="shared" si="248"/>
        <v>5436702.7460075635</v>
      </c>
      <c r="H3178" s="5">
        <f t="shared" si="249"/>
        <v>2.2053615391311827E-4</v>
      </c>
    </row>
    <row r="3179" spans="1:8">
      <c r="A3179" s="3" t="s">
        <v>8741</v>
      </c>
      <c r="B3179" s="1">
        <f t="shared" si="245"/>
        <v>6</v>
      </c>
      <c r="C3179" s="1">
        <f t="shared" si="246"/>
        <v>54569</v>
      </c>
      <c r="D3179" s="1">
        <f t="shared" si="247"/>
        <v>5440612</v>
      </c>
      <c r="F3179" s="1">
        <f t="shared" si="248"/>
        <v>5439414.756258592</v>
      </c>
      <c r="H3179" s="5">
        <f t="shared" si="249"/>
        <v>2.2005681372021943E-4</v>
      </c>
    </row>
    <row r="3180" spans="1:8">
      <c r="A3180" s="3" t="s">
        <v>8742</v>
      </c>
      <c r="B3180" s="1">
        <f t="shared" si="245"/>
        <v>6</v>
      </c>
      <c r="C3180" s="1">
        <f t="shared" si="246"/>
        <v>54549</v>
      </c>
      <c r="D3180" s="1">
        <f t="shared" si="247"/>
        <v>5443309</v>
      </c>
      <c r="F3180" s="1">
        <f t="shared" si="248"/>
        <v>5442127.5714554098</v>
      </c>
      <c r="H3180" s="5">
        <f t="shared" si="249"/>
        <v>2.1704234402093462E-4</v>
      </c>
    </row>
    <row r="3181" spans="1:8">
      <c r="A3181" s="3" t="s">
        <v>8743</v>
      </c>
      <c r="B3181" s="1">
        <f t="shared" si="245"/>
        <v>6</v>
      </c>
      <c r="C3181" s="1">
        <f t="shared" si="246"/>
        <v>54529</v>
      </c>
      <c r="D3181" s="1">
        <f t="shared" si="247"/>
        <v>5446005</v>
      </c>
      <c r="F3181" s="1">
        <f t="shared" si="248"/>
        <v>5444841.1921321787</v>
      </c>
      <c r="H3181" s="5">
        <f t="shared" si="249"/>
        <v>2.1369937556452959E-4</v>
      </c>
    </row>
    <row r="3182" spans="1:8">
      <c r="A3182" s="3" t="s">
        <v>8744</v>
      </c>
      <c r="B3182" s="1">
        <f t="shared" si="245"/>
        <v>6</v>
      </c>
      <c r="C3182" s="1">
        <f t="shared" si="246"/>
        <v>54509</v>
      </c>
      <c r="D3182" s="1">
        <f t="shared" si="247"/>
        <v>5448701</v>
      </c>
      <c r="F3182" s="1">
        <f t="shared" si="248"/>
        <v>5447555.6188236168</v>
      </c>
      <c r="H3182" s="5">
        <f t="shared" si="249"/>
        <v>2.1021178743029477E-4</v>
      </c>
    </row>
    <row r="3183" spans="1:8">
      <c r="A3183" s="3" t="s">
        <v>8745</v>
      </c>
      <c r="B3183" s="1">
        <f t="shared" si="245"/>
        <v>6</v>
      </c>
      <c r="C3183" s="1">
        <f t="shared" si="246"/>
        <v>54489</v>
      </c>
      <c r="D3183" s="1">
        <f t="shared" si="247"/>
        <v>5451412</v>
      </c>
      <c r="F3183" s="1">
        <f t="shared" si="248"/>
        <v>5450270.8520650165</v>
      </c>
      <c r="H3183" s="5">
        <f t="shared" si="249"/>
        <v>2.0933070826117793E-4</v>
      </c>
    </row>
    <row r="3184" spans="1:8">
      <c r="A3184" s="3" t="s">
        <v>8746</v>
      </c>
      <c r="B3184" s="1">
        <f t="shared" si="245"/>
        <v>6</v>
      </c>
      <c r="C3184" s="1">
        <f t="shared" si="246"/>
        <v>54469</v>
      </c>
      <c r="D3184" s="1">
        <f t="shared" si="247"/>
        <v>5454108</v>
      </c>
      <c r="F3184" s="1">
        <f t="shared" si="248"/>
        <v>5452986.892392193</v>
      </c>
      <c r="H3184" s="5">
        <f t="shared" si="249"/>
        <v>2.0555288010560714E-4</v>
      </c>
    </row>
    <row r="3185" spans="1:8">
      <c r="A3185" s="3" t="s">
        <v>8747</v>
      </c>
      <c r="B3185" s="1">
        <f t="shared" si="245"/>
        <v>6</v>
      </c>
      <c r="C3185" s="1">
        <f t="shared" si="246"/>
        <v>54449</v>
      </c>
      <c r="D3185" s="1">
        <f t="shared" si="247"/>
        <v>5456804</v>
      </c>
      <c r="F3185" s="1">
        <f t="shared" si="248"/>
        <v>5455703.7403415302</v>
      </c>
      <c r="H3185" s="5">
        <f t="shared" si="249"/>
        <v>2.0163078213361127E-4</v>
      </c>
    </row>
    <row r="3186" spans="1:8">
      <c r="A3186" s="3" t="s">
        <v>8748</v>
      </c>
      <c r="B3186" s="1">
        <f t="shared" si="245"/>
        <v>6</v>
      </c>
      <c r="C3186" s="1">
        <f t="shared" si="246"/>
        <v>54429</v>
      </c>
      <c r="D3186" s="1">
        <f t="shared" si="247"/>
        <v>5459500</v>
      </c>
      <c r="F3186" s="1">
        <f t="shared" si="248"/>
        <v>5458421.3964499552</v>
      </c>
      <c r="H3186" s="5">
        <f t="shared" si="249"/>
        <v>1.975645297270482E-4</v>
      </c>
    </row>
    <row r="3187" spans="1:8">
      <c r="A3187" s="3" t="s">
        <v>8749</v>
      </c>
      <c r="B3187" s="1">
        <f t="shared" si="245"/>
        <v>6</v>
      </c>
      <c r="C3187" s="1">
        <f t="shared" si="246"/>
        <v>54409</v>
      </c>
      <c r="D3187" s="1">
        <f t="shared" si="247"/>
        <v>5462196</v>
      </c>
      <c r="F3187" s="1">
        <f t="shared" si="248"/>
        <v>5461139.8612549687</v>
      </c>
      <c r="H3187" s="5">
        <f t="shared" si="249"/>
        <v>1.933542379349477E-4</v>
      </c>
    </row>
    <row r="3188" spans="1:8">
      <c r="A3188" s="3" t="s">
        <v>8750</v>
      </c>
      <c r="B3188" s="1">
        <f t="shared" si="245"/>
        <v>6</v>
      </c>
      <c r="C3188" s="1">
        <f t="shared" si="246"/>
        <v>54389</v>
      </c>
      <c r="D3188" s="1">
        <f t="shared" si="247"/>
        <v>5464907</v>
      </c>
      <c r="F3188" s="1">
        <f t="shared" si="248"/>
        <v>5463859.1352946013</v>
      </c>
      <c r="H3188" s="5">
        <f t="shared" si="249"/>
        <v>1.9174428867658292E-4</v>
      </c>
    </row>
    <row r="3189" spans="1:8">
      <c r="A3189" s="3" t="s">
        <v>8751</v>
      </c>
      <c r="B3189" s="1">
        <f t="shared" si="245"/>
        <v>6</v>
      </c>
      <c r="C3189" s="1">
        <f t="shared" si="246"/>
        <v>54369</v>
      </c>
      <c r="D3189" s="1">
        <f t="shared" si="247"/>
        <v>5467603</v>
      </c>
      <c r="F3189" s="1">
        <f t="shared" si="248"/>
        <v>5466579.2191074621</v>
      </c>
      <c r="H3189" s="5">
        <f t="shared" si="249"/>
        <v>1.8724492113599082E-4</v>
      </c>
    </row>
    <row r="3190" spans="1:8">
      <c r="A3190" s="3" t="s">
        <v>8752</v>
      </c>
      <c r="B3190" s="1">
        <f t="shared" si="245"/>
        <v>6</v>
      </c>
      <c r="C3190" s="1">
        <f t="shared" si="246"/>
        <v>54349</v>
      </c>
      <c r="D3190" s="1">
        <f t="shared" si="247"/>
        <v>5470300</v>
      </c>
      <c r="F3190" s="1">
        <f t="shared" si="248"/>
        <v>5469300.1132327029</v>
      </c>
      <c r="H3190" s="5">
        <f t="shared" si="249"/>
        <v>1.8278463106174284E-4</v>
      </c>
    </row>
    <row r="3191" spans="1:8">
      <c r="A3191" s="3" t="s">
        <v>8753</v>
      </c>
      <c r="B3191" s="1">
        <f t="shared" si="245"/>
        <v>6</v>
      </c>
      <c r="C3191" s="1">
        <f t="shared" si="246"/>
        <v>54329</v>
      </c>
      <c r="D3191" s="1">
        <f t="shared" si="247"/>
        <v>5472996</v>
      </c>
      <c r="F3191" s="1">
        <f t="shared" si="248"/>
        <v>5472021.8182100393</v>
      </c>
      <c r="H3191" s="5">
        <f t="shared" si="249"/>
        <v>1.7799789913252489E-4</v>
      </c>
    </row>
    <row r="3192" spans="1:8">
      <c r="A3192" s="3" t="s">
        <v>8754</v>
      </c>
      <c r="B3192" s="1">
        <f t="shared" si="245"/>
        <v>6</v>
      </c>
      <c r="C3192" s="1">
        <f t="shared" si="246"/>
        <v>54309</v>
      </c>
      <c r="D3192" s="1">
        <f t="shared" si="247"/>
        <v>5475692</v>
      </c>
      <c r="F3192" s="1">
        <f t="shared" si="248"/>
        <v>5474744.3345797397</v>
      </c>
      <c r="H3192" s="5">
        <f t="shared" si="249"/>
        <v>1.7306769998390713E-4</v>
      </c>
    </row>
    <row r="3193" spans="1:8">
      <c r="A3193" s="3" t="s">
        <v>8755</v>
      </c>
      <c r="B3193" s="1">
        <f t="shared" si="245"/>
        <v>6</v>
      </c>
      <c r="C3193" s="1">
        <f t="shared" si="246"/>
        <v>54289</v>
      </c>
      <c r="D3193" s="1">
        <f t="shared" si="247"/>
        <v>5478403</v>
      </c>
      <c r="F3193" s="1">
        <f t="shared" si="248"/>
        <v>5477467.6628826335</v>
      </c>
      <c r="H3193" s="5">
        <f t="shared" si="249"/>
        <v>1.7073171093227217E-4</v>
      </c>
    </row>
    <row r="3194" spans="1:8">
      <c r="A3194" s="3" t="s">
        <v>8756</v>
      </c>
      <c r="B3194" s="1">
        <f t="shared" si="245"/>
        <v>6</v>
      </c>
      <c r="C3194" s="1">
        <f t="shared" si="246"/>
        <v>54269</v>
      </c>
      <c r="D3194" s="1">
        <f t="shared" si="247"/>
        <v>5481099</v>
      </c>
      <c r="F3194" s="1">
        <f t="shared" si="248"/>
        <v>5480191.8036601227</v>
      </c>
      <c r="H3194" s="5">
        <f t="shared" si="249"/>
        <v>1.6551358402344535E-4</v>
      </c>
    </row>
    <row r="3195" spans="1:8">
      <c r="A3195" s="3" t="s">
        <v>8757</v>
      </c>
      <c r="B3195" s="1">
        <f t="shared" si="245"/>
        <v>6</v>
      </c>
      <c r="C3195" s="1">
        <f t="shared" si="246"/>
        <v>54249</v>
      </c>
      <c r="D3195" s="1">
        <f t="shared" si="247"/>
        <v>5483795</v>
      </c>
      <c r="F3195" s="1">
        <f t="shared" si="248"/>
        <v>5482916.7574541466</v>
      </c>
      <c r="H3195" s="5">
        <f t="shared" si="249"/>
        <v>1.601523298834783E-4</v>
      </c>
    </row>
    <row r="3196" spans="1:8">
      <c r="A3196" s="3" t="s">
        <v>8758</v>
      </c>
      <c r="B3196" s="1">
        <f t="shared" si="245"/>
        <v>6</v>
      </c>
      <c r="C3196" s="1">
        <f t="shared" si="246"/>
        <v>54229</v>
      </c>
      <c r="D3196" s="1">
        <f t="shared" si="247"/>
        <v>5486491</v>
      </c>
      <c r="F3196" s="1">
        <f t="shared" si="248"/>
        <v>5485642.5248072287</v>
      </c>
      <c r="H3196" s="5">
        <f t="shared" si="249"/>
        <v>1.5464806062222524E-4</v>
      </c>
    </row>
    <row r="3197" spans="1:8">
      <c r="A3197" s="3" t="s">
        <v>8759</v>
      </c>
      <c r="B3197" s="1">
        <f t="shared" si="245"/>
        <v>6</v>
      </c>
      <c r="C3197" s="1">
        <f t="shared" si="246"/>
        <v>54209</v>
      </c>
      <c r="D3197" s="1">
        <f t="shared" si="247"/>
        <v>5489202</v>
      </c>
      <c r="F3197" s="1">
        <f t="shared" si="248"/>
        <v>5488369.1062624371</v>
      </c>
      <c r="H3197" s="5">
        <f t="shared" si="249"/>
        <v>1.5173311850482675E-4</v>
      </c>
    </row>
    <row r="3198" spans="1:8">
      <c r="A3198" s="3" t="s">
        <v>8760</v>
      </c>
      <c r="B3198" s="1">
        <f t="shared" si="245"/>
        <v>6</v>
      </c>
      <c r="C3198" s="1">
        <f t="shared" si="246"/>
        <v>54189</v>
      </c>
      <c r="D3198" s="1">
        <f t="shared" si="247"/>
        <v>5491898</v>
      </c>
      <c r="F3198" s="1">
        <f t="shared" si="248"/>
        <v>5491096.5023634126</v>
      </c>
      <c r="H3198" s="5">
        <f t="shared" si="249"/>
        <v>1.4594182859684556E-4</v>
      </c>
    </row>
    <row r="3199" spans="1:8">
      <c r="A3199" s="3" t="s">
        <v>8761</v>
      </c>
      <c r="B3199" s="1">
        <f t="shared" si="245"/>
        <v>6</v>
      </c>
      <c r="C3199" s="1">
        <f t="shared" si="246"/>
        <v>54169</v>
      </c>
      <c r="D3199" s="1">
        <f t="shared" si="247"/>
        <v>5494594</v>
      </c>
      <c r="F3199" s="1">
        <f t="shared" si="248"/>
        <v>5493824.7136543533</v>
      </c>
      <c r="H3199" s="5">
        <f t="shared" si="249"/>
        <v>1.4000785966109902E-4</v>
      </c>
    </row>
    <row r="3200" spans="1:8">
      <c r="A3200" s="3" t="s">
        <v>8762</v>
      </c>
      <c r="B3200" s="1">
        <f t="shared" si="245"/>
        <v>6</v>
      </c>
      <c r="C3200" s="1">
        <f t="shared" si="246"/>
        <v>54149</v>
      </c>
      <c r="D3200" s="1">
        <f t="shared" si="247"/>
        <v>5497291</v>
      </c>
      <c r="F3200" s="1">
        <f t="shared" si="248"/>
        <v>5496553.7406800333</v>
      </c>
      <c r="H3200" s="5">
        <f t="shared" si="249"/>
        <v>1.341132059348248E-4</v>
      </c>
    </row>
    <row r="3201" spans="1:8">
      <c r="A3201" s="3" t="s">
        <v>8763</v>
      </c>
      <c r="B3201" s="1">
        <f t="shared" si="245"/>
        <v>6</v>
      </c>
      <c r="C3201" s="1">
        <f t="shared" si="246"/>
        <v>54129</v>
      </c>
      <c r="D3201" s="1">
        <f t="shared" si="247"/>
        <v>5499987</v>
      </c>
      <c r="F3201" s="1">
        <f t="shared" si="248"/>
        <v>5499283.5839857822</v>
      </c>
      <c r="H3201" s="5">
        <f t="shared" si="249"/>
        <v>1.2789412306206751E-4</v>
      </c>
    </row>
    <row r="3202" spans="1:8">
      <c r="A3202" s="3" t="s">
        <v>8764</v>
      </c>
      <c r="B3202" s="1">
        <f t="shared" si="245"/>
        <v>6</v>
      </c>
      <c r="C3202" s="1">
        <f t="shared" si="246"/>
        <v>54109</v>
      </c>
      <c r="D3202" s="1">
        <f t="shared" si="247"/>
        <v>5502698</v>
      </c>
      <c r="F3202" s="1">
        <f t="shared" si="248"/>
        <v>5502014.2441175021</v>
      </c>
      <c r="H3202" s="5">
        <f t="shared" si="249"/>
        <v>1.2425829702045738E-4</v>
      </c>
    </row>
    <row r="3203" spans="1:8">
      <c r="A3203" s="3" t="s">
        <v>8765</v>
      </c>
      <c r="B3203" s="1">
        <f t="shared" si="245"/>
        <v>6</v>
      </c>
      <c r="C3203" s="1">
        <f t="shared" si="246"/>
        <v>54089</v>
      </c>
      <c r="D3203" s="1">
        <f t="shared" si="247"/>
        <v>5505394</v>
      </c>
      <c r="F3203" s="1">
        <f t="shared" si="248"/>
        <v>5504745.7216216503</v>
      </c>
      <c r="H3203" s="5">
        <f t="shared" si="249"/>
        <v>1.1775331217887927E-4</v>
      </c>
    </row>
    <row r="3204" spans="1:8">
      <c r="A3204" s="3" t="s">
        <v>8766</v>
      </c>
      <c r="B3204" s="1">
        <f t="shared" ref="B3204:B3267" si="250">IF(ISERROR(SEARCH(" ",A3204)), 0, SEARCH(" ",A3204))</f>
        <v>6</v>
      </c>
      <c r="C3204" s="1">
        <f t="shared" ref="C3204:C3267" si="251">IF(0=B3204,-1,LEFT(A3204,B3204-1)+0)</f>
        <v>54069</v>
      </c>
      <c r="D3204" s="1">
        <f t="shared" ref="D3204:D3267" si="252">IF(B3204=0,-1,RIGHT(A3204,LEN(A3204)-B3204)+0)</f>
        <v>5508090</v>
      </c>
      <c r="F3204" s="1">
        <f t="shared" ref="F3204:F3267" si="253">IF(C3204&lt;0,443300000,44330*(1-POWER(C3204/$A$1,1/5.255))*1000)</f>
        <v>5507478.0170452632</v>
      </c>
      <c r="H3204" s="5">
        <f t="shared" ref="H3204:H3267" si="254">IF(D3204&gt;0,ABS((F3204-D3204)/D3204),0)</f>
        <v>1.1110620101283731E-4</v>
      </c>
    </row>
    <row r="3205" spans="1:8">
      <c r="A3205" s="3" t="s">
        <v>8767</v>
      </c>
      <c r="B3205" s="1">
        <f t="shared" si="250"/>
        <v>6</v>
      </c>
      <c r="C3205" s="1">
        <f t="shared" si="251"/>
        <v>54049</v>
      </c>
      <c r="D3205" s="1">
        <f t="shared" si="252"/>
        <v>5510786</v>
      </c>
      <c r="F3205" s="1">
        <f t="shared" si="253"/>
        <v>5510211.1309359511</v>
      </c>
      <c r="H3205" s="5">
        <f t="shared" si="254"/>
        <v>1.0431707274585948E-4</v>
      </c>
    </row>
    <row r="3206" spans="1:8">
      <c r="A3206" s="3" t="s">
        <v>8768</v>
      </c>
      <c r="B3206" s="1">
        <f t="shared" si="250"/>
        <v>6</v>
      </c>
      <c r="C3206" s="1">
        <f t="shared" si="251"/>
        <v>54029</v>
      </c>
      <c r="D3206" s="1">
        <f t="shared" si="252"/>
        <v>5513482</v>
      </c>
      <c r="F3206" s="1">
        <f t="shared" si="253"/>
        <v>5512945.0638418728</v>
      </c>
      <c r="H3206" s="5">
        <f t="shared" si="254"/>
        <v>9.7386036288347617E-5</v>
      </c>
    </row>
    <row r="3207" spans="1:8">
      <c r="A3207" s="3" t="s">
        <v>8769</v>
      </c>
      <c r="B3207" s="1">
        <f t="shared" si="250"/>
        <v>6</v>
      </c>
      <c r="C3207" s="1">
        <f t="shared" si="251"/>
        <v>54009</v>
      </c>
      <c r="D3207" s="1">
        <f t="shared" si="252"/>
        <v>5516193</v>
      </c>
      <c r="F3207" s="1">
        <f t="shared" si="253"/>
        <v>5515679.8163117804</v>
      </c>
      <c r="H3207" s="5">
        <f t="shared" si="254"/>
        <v>9.3032221356220977E-5</v>
      </c>
    </row>
    <row r="3208" spans="1:8">
      <c r="A3208" s="3" t="s">
        <v>8770</v>
      </c>
      <c r="B3208" s="1">
        <f t="shared" si="250"/>
        <v>6</v>
      </c>
      <c r="C3208" s="1">
        <f t="shared" si="251"/>
        <v>53989</v>
      </c>
      <c r="D3208" s="1">
        <f t="shared" si="252"/>
        <v>5518889</v>
      </c>
      <c r="F3208" s="1">
        <f t="shared" si="253"/>
        <v>5518415.3888949743</v>
      </c>
      <c r="H3208" s="5">
        <f t="shared" si="254"/>
        <v>8.5816385331494421E-5</v>
      </c>
    </row>
    <row r="3209" spans="1:8">
      <c r="A3209" s="3" t="s">
        <v>8771</v>
      </c>
      <c r="B3209" s="1">
        <f t="shared" si="250"/>
        <v>6</v>
      </c>
      <c r="C3209" s="1">
        <f t="shared" si="251"/>
        <v>53969</v>
      </c>
      <c r="D3209" s="1">
        <f t="shared" si="252"/>
        <v>5521586</v>
      </c>
      <c r="F3209" s="1">
        <f t="shared" si="253"/>
        <v>5521151.782141353</v>
      </c>
      <c r="H3209" s="5">
        <f t="shared" si="254"/>
        <v>7.8640060780905393E-5</v>
      </c>
    </row>
    <row r="3210" spans="1:8">
      <c r="A3210" s="3" t="s">
        <v>8772</v>
      </c>
      <c r="B3210" s="1">
        <f t="shared" si="250"/>
        <v>6</v>
      </c>
      <c r="C3210" s="1">
        <f t="shared" si="251"/>
        <v>53949</v>
      </c>
      <c r="D3210" s="1">
        <f t="shared" si="252"/>
        <v>5524282</v>
      </c>
      <c r="F3210" s="1">
        <f t="shared" si="253"/>
        <v>5523888.9966013683</v>
      </c>
      <c r="H3210" s="5">
        <f t="shared" si="254"/>
        <v>7.1141081978019834E-5</v>
      </c>
    </row>
    <row r="3211" spans="1:8">
      <c r="A3211" s="3" t="s">
        <v>8773</v>
      </c>
      <c r="B3211" s="1">
        <f t="shared" si="250"/>
        <v>6</v>
      </c>
      <c r="C3211" s="1">
        <f t="shared" si="251"/>
        <v>53929</v>
      </c>
      <c r="D3211" s="1">
        <f t="shared" si="252"/>
        <v>5526978</v>
      </c>
      <c r="F3211" s="1">
        <f t="shared" si="253"/>
        <v>5526627.0328260474</v>
      </c>
      <c r="H3211" s="5">
        <f t="shared" si="254"/>
        <v>6.3500736560306425E-5</v>
      </c>
    </row>
    <row r="3212" spans="1:8">
      <c r="A3212" s="3" t="s">
        <v>8774</v>
      </c>
      <c r="B3212" s="1">
        <f t="shared" si="250"/>
        <v>6</v>
      </c>
      <c r="C3212" s="1">
        <f t="shared" si="251"/>
        <v>53909</v>
      </c>
      <c r="D3212" s="1">
        <f t="shared" si="252"/>
        <v>5529689</v>
      </c>
      <c r="F3212" s="1">
        <f t="shared" si="253"/>
        <v>5529365.8913669987</v>
      </c>
      <c r="H3212" s="5">
        <f t="shared" si="254"/>
        <v>5.8431610349394869E-5</v>
      </c>
    </row>
    <row r="3213" spans="1:8">
      <c r="A3213" s="3" t="s">
        <v>8775</v>
      </c>
      <c r="B3213" s="1">
        <f t="shared" si="250"/>
        <v>6</v>
      </c>
      <c r="C3213" s="1">
        <f t="shared" si="251"/>
        <v>53889</v>
      </c>
      <c r="D3213" s="1">
        <f t="shared" si="252"/>
        <v>5532385</v>
      </c>
      <c r="F3213" s="1">
        <f t="shared" si="253"/>
        <v>5532105.5727764033</v>
      </c>
      <c r="H3213" s="5">
        <f t="shared" si="254"/>
        <v>5.0507552094932274E-5</v>
      </c>
    </row>
    <row r="3214" spans="1:8">
      <c r="A3214" s="3" t="s">
        <v>8776</v>
      </c>
      <c r="B3214" s="1">
        <f t="shared" si="250"/>
        <v>6</v>
      </c>
      <c r="C3214" s="1">
        <f t="shared" si="251"/>
        <v>53869</v>
      </c>
      <c r="D3214" s="1">
        <f t="shared" si="252"/>
        <v>5535081</v>
      </c>
      <c r="F3214" s="1">
        <f t="shared" si="253"/>
        <v>5534846.0776070124</v>
      </c>
      <c r="H3214" s="5">
        <f t="shared" si="254"/>
        <v>4.2442448988126129E-5</v>
      </c>
    </row>
    <row r="3215" spans="1:8">
      <c r="A3215" s="3" t="s">
        <v>8777</v>
      </c>
      <c r="B3215" s="1">
        <f t="shared" si="250"/>
        <v>6</v>
      </c>
      <c r="C3215" s="1">
        <f t="shared" si="251"/>
        <v>53849</v>
      </c>
      <c r="D3215" s="1">
        <f t="shared" si="252"/>
        <v>5537777</v>
      </c>
      <c r="F3215" s="1">
        <f t="shared" si="253"/>
        <v>5537587.4064121656</v>
      </c>
      <c r="H3215" s="5">
        <f t="shared" si="254"/>
        <v>3.4236407106026125E-5</v>
      </c>
    </row>
    <row r="3216" spans="1:8">
      <c r="A3216" s="3" t="s">
        <v>8778</v>
      </c>
      <c r="B3216" s="1">
        <f t="shared" si="250"/>
        <v>6</v>
      </c>
      <c r="C3216" s="1">
        <f t="shared" si="251"/>
        <v>53829</v>
      </c>
      <c r="D3216" s="1">
        <f t="shared" si="252"/>
        <v>5540488</v>
      </c>
      <c r="F3216" s="1">
        <f t="shared" si="253"/>
        <v>5540329.5597457644</v>
      </c>
      <c r="H3216" s="5">
        <f t="shared" si="254"/>
        <v>2.8596804872718823E-5</v>
      </c>
    </row>
    <row r="3217" spans="1:8">
      <c r="A3217" s="3" t="s">
        <v>8779</v>
      </c>
      <c r="B3217" s="1">
        <f t="shared" si="250"/>
        <v>6</v>
      </c>
      <c r="C3217" s="1">
        <f t="shared" si="251"/>
        <v>53809</v>
      </c>
      <c r="D3217" s="1">
        <f t="shared" si="252"/>
        <v>5543184</v>
      </c>
      <c r="F3217" s="1">
        <f t="shared" si="253"/>
        <v>5543072.5381622985</v>
      </c>
      <c r="H3217" s="5">
        <f t="shared" si="254"/>
        <v>2.0107908685964502E-5</v>
      </c>
    </row>
    <row r="3218" spans="1:8">
      <c r="A3218" s="3" t="s">
        <v>8780</v>
      </c>
      <c r="B3218" s="1">
        <f t="shared" si="250"/>
        <v>6</v>
      </c>
      <c r="C3218" s="1">
        <f t="shared" si="251"/>
        <v>53789</v>
      </c>
      <c r="D3218" s="1">
        <f t="shared" si="252"/>
        <v>5545880</v>
      </c>
      <c r="F3218" s="1">
        <f t="shared" si="253"/>
        <v>5545816.3422168447</v>
      </c>
      <c r="H3218" s="5">
        <f t="shared" si="254"/>
        <v>1.1478391735004999E-5</v>
      </c>
    </row>
    <row r="3219" spans="1:8">
      <c r="A3219" s="3" t="s">
        <v>8781</v>
      </c>
      <c r="B3219" s="1">
        <f t="shared" si="250"/>
        <v>6</v>
      </c>
      <c r="C3219" s="1">
        <f t="shared" si="251"/>
        <v>53769</v>
      </c>
      <c r="D3219" s="1">
        <f t="shared" si="252"/>
        <v>5548577</v>
      </c>
      <c r="F3219" s="1">
        <f t="shared" si="253"/>
        <v>5548560.9724650411</v>
      </c>
      <c r="H3219" s="5">
        <f t="shared" si="254"/>
        <v>2.8885847594629167E-6</v>
      </c>
    </row>
    <row r="3220" spans="1:8">
      <c r="A3220" s="3" t="s">
        <v>8782</v>
      </c>
      <c r="B3220" s="1">
        <f t="shared" si="250"/>
        <v>6</v>
      </c>
      <c r="C3220" s="1">
        <f t="shared" si="251"/>
        <v>53749</v>
      </c>
      <c r="D3220" s="1">
        <f t="shared" si="252"/>
        <v>5551343</v>
      </c>
      <c r="F3220" s="1">
        <f t="shared" si="253"/>
        <v>5551306.4294631211</v>
      </c>
      <c r="H3220" s="5">
        <f t="shared" si="254"/>
        <v>6.5876918214009273E-6</v>
      </c>
    </row>
    <row r="3221" spans="1:8">
      <c r="A3221" s="3" t="s">
        <v>8783</v>
      </c>
      <c r="B3221" s="1">
        <f t="shared" si="250"/>
        <v>6</v>
      </c>
      <c r="C3221" s="1">
        <f t="shared" si="251"/>
        <v>53729</v>
      </c>
      <c r="D3221" s="1">
        <f t="shared" si="252"/>
        <v>5554148</v>
      </c>
      <c r="F3221" s="1">
        <f t="shared" si="253"/>
        <v>5554052.7137678908</v>
      </c>
      <c r="H3221" s="5">
        <f t="shared" si="254"/>
        <v>1.7155868390468093E-5</v>
      </c>
    </row>
    <row r="3222" spans="1:8">
      <c r="A3222" s="3" t="s">
        <v>8784</v>
      </c>
      <c r="B3222" s="1">
        <f t="shared" si="250"/>
        <v>6</v>
      </c>
      <c r="C3222" s="1">
        <f t="shared" si="251"/>
        <v>53709</v>
      </c>
      <c r="D3222" s="1">
        <f t="shared" si="252"/>
        <v>5556939</v>
      </c>
      <c r="F3222" s="1">
        <f t="shared" si="253"/>
        <v>5556799.8259367496</v>
      </c>
      <c r="H3222" s="5">
        <f t="shared" si="254"/>
        <v>2.5045094655604906E-5</v>
      </c>
    </row>
    <row r="3223" spans="1:8">
      <c r="A3223" s="3" t="s">
        <v>8785</v>
      </c>
      <c r="B3223" s="1">
        <f t="shared" si="250"/>
        <v>6</v>
      </c>
      <c r="C3223" s="1">
        <f t="shared" si="251"/>
        <v>53689</v>
      </c>
      <c r="D3223" s="1">
        <f t="shared" si="252"/>
        <v>5559729</v>
      </c>
      <c r="F3223" s="1">
        <f t="shared" si="253"/>
        <v>5559547.7665276658</v>
      </c>
      <c r="H3223" s="5">
        <f t="shared" si="254"/>
        <v>3.2597537098340764E-5</v>
      </c>
    </row>
    <row r="3224" spans="1:8">
      <c r="A3224" s="3" t="s">
        <v>8786</v>
      </c>
      <c r="B3224" s="1">
        <f t="shared" si="250"/>
        <v>6</v>
      </c>
      <c r="C3224" s="1">
        <f t="shared" si="251"/>
        <v>53669</v>
      </c>
      <c r="D3224" s="1">
        <f t="shared" si="252"/>
        <v>5562520</v>
      </c>
      <c r="F3224" s="1">
        <f t="shared" si="253"/>
        <v>5562296.5360991973</v>
      </c>
      <c r="H3224" s="5">
        <f t="shared" si="254"/>
        <v>4.017314109480182E-5</v>
      </c>
    </row>
    <row r="3225" spans="1:8">
      <c r="A3225" s="3" t="s">
        <v>8787</v>
      </c>
      <c r="B3225" s="1">
        <f t="shared" si="250"/>
        <v>6</v>
      </c>
      <c r="C3225" s="1">
        <f t="shared" si="251"/>
        <v>53649</v>
      </c>
      <c r="D3225" s="1">
        <f t="shared" si="252"/>
        <v>5565310</v>
      </c>
      <c r="F3225" s="1">
        <f t="shared" si="253"/>
        <v>5565046.1352104964</v>
      </c>
      <c r="H3225" s="5">
        <f t="shared" si="254"/>
        <v>4.7412415391708016E-5</v>
      </c>
    </row>
    <row r="3226" spans="1:8">
      <c r="A3226" s="3" t="s">
        <v>8788</v>
      </c>
      <c r="B3226" s="1">
        <f t="shared" si="250"/>
        <v>6</v>
      </c>
      <c r="C3226" s="1">
        <f t="shared" si="251"/>
        <v>53629</v>
      </c>
      <c r="D3226" s="1">
        <f t="shared" si="252"/>
        <v>5568116</v>
      </c>
      <c r="F3226" s="1">
        <f t="shared" si="253"/>
        <v>5567796.5644212924</v>
      </c>
      <c r="H3226" s="5">
        <f t="shared" si="254"/>
        <v>5.7368700419963521E-5</v>
      </c>
    </row>
    <row r="3227" spans="1:8">
      <c r="A3227" s="3" t="s">
        <v>8789</v>
      </c>
      <c r="B3227" s="1">
        <f t="shared" si="250"/>
        <v>6</v>
      </c>
      <c r="C3227" s="1">
        <f t="shared" si="251"/>
        <v>53609</v>
      </c>
      <c r="D3227" s="1">
        <f t="shared" si="252"/>
        <v>5570906</v>
      </c>
      <c r="F3227" s="1">
        <f t="shared" si="253"/>
        <v>5570547.824291897</v>
      </c>
      <c r="H3227" s="5">
        <f t="shared" si="254"/>
        <v>6.4293978053658356E-5</v>
      </c>
    </row>
    <row r="3228" spans="1:8">
      <c r="A3228" s="3" t="s">
        <v>8790</v>
      </c>
      <c r="B3228" s="1">
        <f t="shared" si="250"/>
        <v>6</v>
      </c>
      <c r="C3228" s="1">
        <f t="shared" si="251"/>
        <v>53589</v>
      </c>
      <c r="D3228" s="1">
        <f t="shared" si="252"/>
        <v>5573696</v>
      </c>
      <c r="F3228" s="1">
        <f t="shared" si="253"/>
        <v>5573299.9153832179</v>
      </c>
      <c r="H3228" s="5">
        <f t="shared" si="254"/>
        <v>7.1063189808368398E-5</v>
      </c>
    </row>
    <row r="3229" spans="1:8">
      <c r="A3229" s="3" t="s">
        <v>8791</v>
      </c>
      <c r="B3229" s="1">
        <f t="shared" si="250"/>
        <v>6</v>
      </c>
      <c r="C3229" s="1">
        <f t="shared" si="251"/>
        <v>53569</v>
      </c>
      <c r="D3229" s="1">
        <f t="shared" si="252"/>
        <v>5576487</v>
      </c>
      <c r="F3229" s="1">
        <f t="shared" si="253"/>
        <v>5576052.8382567475</v>
      </c>
      <c r="H3229" s="5">
        <f t="shared" si="254"/>
        <v>7.7855779678593016E-5</v>
      </c>
    </row>
    <row r="3230" spans="1:8">
      <c r="A3230" s="3" t="s">
        <v>8792</v>
      </c>
      <c r="B3230" s="1">
        <f t="shared" si="250"/>
        <v>6</v>
      </c>
      <c r="C3230" s="1">
        <f t="shared" si="251"/>
        <v>53549</v>
      </c>
      <c r="D3230" s="1">
        <f t="shared" si="252"/>
        <v>5579292</v>
      </c>
      <c r="F3230" s="1">
        <f t="shared" si="253"/>
        <v>5578806.5934745679</v>
      </c>
      <c r="H3230" s="5">
        <f t="shared" si="254"/>
        <v>8.7001455638481049E-5</v>
      </c>
    </row>
    <row r="3231" spans="1:8">
      <c r="A3231" s="3" t="s">
        <v>8793</v>
      </c>
      <c r="B3231" s="1">
        <f t="shared" si="250"/>
        <v>6</v>
      </c>
      <c r="C3231" s="1">
        <f t="shared" si="251"/>
        <v>53529</v>
      </c>
      <c r="D3231" s="1">
        <f t="shared" si="252"/>
        <v>5582083</v>
      </c>
      <c r="F3231" s="1">
        <f t="shared" si="253"/>
        <v>5581561.1815993553</v>
      </c>
      <c r="H3231" s="5">
        <f t="shared" si="254"/>
        <v>9.3480946206764978E-5</v>
      </c>
    </row>
    <row r="3232" spans="1:8">
      <c r="A3232" s="3" t="s">
        <v>8794</v>
      </c>
      <c r="B3232" s="1">
        <f t="shared" si="250"/>
        <v>6</v>
      </c>
      <c r="C3232" s="1">
        <f t="shared" si="251"/>
        <v>53509</v>
      </c>
      <c r="D3232" s="1">
        <f t="shared" si="252"/>
        <v>5584873</v>
      </c>
      <c r="F3232" s="1">
        <f t="shared" si="253"/>
        <v>5584316.6031943625</v>
      </c>
      <c r="H3232" s="5">
        <f t="shared" si="254"/>
        <v>9.9625686320443832E-5</v>
      </c>
    </row>
    <row r="3233" spans="1:8">
      <c r="A3233" s="3" t="s">
        <v>8795</v>
      </c>
      <c r="B3233" s="1">
        <f t="shared" si="250"/>
        <v>6</v>
      </c>
      <c r="C3233" s="1">
        <f t="shared" si="251"/>
        <v>53489</v>
      </c>
      <c r="D3233" s="1">
        <f t="shared" si="252"/>
        <v>5587664</v>
      </c>
      <c r="F3233" s="1">
        <f t="shared" si="253"/>
        <v>5587072.8588234503</v>
      </c>
      <c r="H3233" s="5">
        <f t="shared" si="254"/>
        <v>1.0579397339384004E-4</v>
      </c>
    </row>
    <row r="3234" spans="1:8">
      <c r="A3234" s="3" t="s">
        <v>8796</v>
      </c>
      <c r="B3234" s="1">
        <f t="shared" si="250"/>
        <v>6</v>
      </c>
      <c r="C3234" s="1">
        <f t="shared" si="251"/>
        <v>53469</v>
      </c>
      <c r="D3234" s="1">
        <f t="shared" si="252"/>
        <v>5590454</v>
      </c>
      <c r="F3234" s="1">
        <f t="shared" si="253"/>
        <v>5589829.9490510644</v>
      </c>
      <c r="H3234" s="5">
        <f t="shared" si="254"/>
        <v>1.11627955249352E-4</v>
      </c>
    </row>
    <row r="3235" spans="1:8">
      <c r="A3235" s="3" t="s">
        <v>8797</v>
      </c>
      <c r="B3235" s="1">
        <f t="shared" si="250"/>
        <v>6</v>
      </c>
      <c r="C3235" s="1">
        <f t="shared" si="251"/>
        <v>53449</v>
      </c>
      <c r="D3235" s="1">
        <f t="shared" si="252"/>
        <v>5593260</v>
      </c>
      <c r="F3235" s="1">
        <f t="shared" si="253"/>
        <v>5592587.8744422458</v>
      </c>
      <c r="H3235" s="5">
        <f t="shared" si="254"/>
        <v>1.201670506563594E-4</v>
      </c>
    </row>
    <row r="3236" spans="1:8">
      <c r="A3236" s="3" t="s">
        <v>8798</v>
      </c>
      <c r="B3236" s="1">
        <f t="shared" si="250"/>
        <v>6</v>
      </c>
      <c r="C3236" s="1">
        <f t="shared" si="251"/>
        <v>53429</v>
      </c>
      <c r="D3236" s="1">
        <f t="shared" si="252"/>
        <v>5596050</v>
      </c>
      <c r="F3236" s="1">
        <f t="shared" si="253"/>
        <v>5595346.6355626211</v>
      </c>
      <c r="H3236" s="5">
        <f t="shared" si="254"/>
        <v>1.2568944833926484E-4</v>
      </c>
    </row>
    <row r="3237" spans="1:8">
      <c r="A3237" s="3" t="s">
        <v>8799</v>
      </c>
      <c r="B3237" s="1">
        <f t="shared" si="250"/>
        <v>6</v>
      </c>
      <c r="C3237" s="1">
        <f t="shared" si="251"/>
        <v>53409</v>
      </c>
      <c r="D3237" s="1">
        <f t="shared" si="252"/>
        <v>5598840</v>
      </c>
      <c r="F3237" s="1">
        <f t="shared" si="253"/>
        <v>5598106.2329784334</v>
      </c>
      <c r="H3237" s="5">
        <f t="shared" si="254"/>
        <v>1.3105697279554862E-4</v>
      </c>
    </row>
    <row r="3238" spans="1:8">
      <c r="A3238" s="3" t="s">
        <v>8800</v>
      </c>
      <c r="B3238" s="1">
        <f t="shared" si="250"/>
        <v>6</v>
      </c>
      <c r="C3238" s="1">
        <f t="shared" si="251"/>
        <v>53389</v>
      </c>
      <c r="D3238" s="1">
        <f t="shared" si="252"/>
        <v>5601631</v>
      </c>
      <c r="F3238" s="1">
        <f t="shared" si="253"/>
        <v>5600866.6672564941</v>
      </c>
      <c r="H3238" s="5">
        <f t="shared" si="254"/>
        <v>1.3644824935915044E-4</v>
      </c>
    </row>
    <row r="3239" spans="1:8">
      <c r="A3239" s="3" t="s">
        <v>8801</v>
      </c>
      <c r="B3239" s="1">
        <f t="shared" si="250"/>
        <v>6</v>
      </c>
      <c r="C3239" s="1">
        <f t="shared" si="251"/>
        <v>53369</v>
      </c>
      <c r="D3239" s="1">
        <f t="shared" si="252"/>
        <v>5604421</v>
      </c>
      <c r="F3239" s="1">
        <f t="shared" si="253"/>
        <v>5603627.9389642319</v>
      </c>
      <c r="H3239" s="5">
        <f t="shared" si="254"/>
        <v>1.4150632790936458E-4</v>
      </c>
    </row>
    <row r="3240" spans="1:8">
      <c r="A3240" s="3" t="s">
        <v>8802</v>
      </c>
      <c r="B3240" s="1">
        <f t="shared" si="250"/>
        <v>6</v>
      </c>
      <c r="C3240" s="1">
        <f t="shared" si="251"/>
        <v>53349</v>
      </c>
      <c r="D3240" s="1">
        <f t="shared" si="252"/>
        <v>5607227</v>
      </c>
      <c r="F3240" s="1">
        <f t="shared" si="253"/>
        <v>5606390.0486696623</v>
      </c>
      <c r="H3240" s="5">
        <f t="shared" si="254"/>
        <v>1.4926296551533822E-4</v>
      </c>
    </row>
    <row r="3241" spans="1:8">
      <c r="A3241" s="3" t="s">
        <v>8803</v>
      </c>
      <c r="B3241" s="1">
        <f t="shared" si="250"/>
        <v>6</v>
      </c>
      <c r="C3241" s="1">
        <f t="shared" si="251"/>
        <v>53329</v>
      </c>
      <c r="D3241" s="1">
        <f t="shared" si="252"/>
        <v>5610017</v>
      </c>
      <c r="F3241" s="1">
        <f t="shared" si="253"/>
        <v>5609152.9969414081</v>
      </c>
      <c r="H3241" s="5">
        <f t="shared" si="254"/>
        <v>1.5401077369139122E-4</v>
      </c>
    </row>
    <row r="3242" spans="1:8">
      <c r="A3242" s="3" t="s">
        <v>8804</v>
      </c>
      <c r="B3242" s="1">
        <f t="shared" si="250"/>
        <v>6</v>
      </c>
      <c r="C3242" s="1">
        <f t="shared" si="251"/>
        <v>53309</v>
      </c>
      <c r="D3242" s="1">
        <f t="shared" si="252"/>
        <v>5612808</v>
      </c>
      <c r="F3242" s="1">
        <f t="shared" si="253"/>
        <v>5611916.7843486825</v>
      </c>
      <c r="H3242" s="5">
        <f t="shared" si="254"/>
        <v>1.5878249377450636E-4</v>
      </c>
    </row>
    <row r="3243" spans="1:8">
      <c r="A3243" s="3" t="s">
        <v>8805</v>
      </c>
      <c r="B3243" s="1">
        <f t="shared" si="250"/>
        <v>6</v>
      </c>
      <c r="C3243" s="1">
        <f t="shared" si="251"/>
        <v>53289</v>
      </c>
      <c r="D3243" s="1">
        <f t="shared" si="252"/>
        <v>5615598</v>
      </c>
      <c r="F3243" s="1">
        <f t="shared" si="253"/>
        <v>5614681.411461303</v>
      </c>
      <c r="H3243" s="5">
        <f t="shared" si="254"/>
        <v>1.6322189350038757E-4</v>
      </c>
    </row>
    <row r="3244" spans="1:8">
      <c r="A3244" s="3" t="s">
        <v>8806</v>
      </c>
      <c r="B3244" s="1">
        <f t="shared" si="250"/>
        <v>6</v>
      </c>
      <c r="C3244" s="1">
        <f t="shared" si="251"/>
        <v>53269</v>
      </c>
      <c r="D3244" s="1">
        <f t="shared" si="252"/>
        <v>5618404</v>
      </c>
      <c r="F3244" s="1">
        <f t="shared" si="253"/>
        <v>5617446.8788496843</v>
      </c>
      <c r="H3244" s="5">
        <f t="shared" si="254"/>
        <v>1.7035463279531683E-4</v>
      </c>
    </row>
    <row r="3245" spans="1:8">
      <c r="A3245" s="3" t="s">
        <v>8807</v>
      </c>
      <c r="B3245" s="1">
        <f t="shared" si="250"/>
        <v>6</v>
      </c>
      <c r="C3245" s="1">
        <f t="shared" si="251"/>
        <v>53249</v>
      </c>
      <c r="D3245" s="1">
        <f t="shared" si="252"/>
        <v>5621194</v>
      </c>
      <c r="F3245" s="1">
        <f t="shared" si="253"/>
        <v>5620213.1870848527</v>
      </c>
      <c r="H3245" s="5">
        <f t="shared" si="254"/>
        <v>1.7448480076426507E-4</v>
      </c>
    </row>
    <row r="3246" spans="1:8">
      <c r="A3246" s="3" t="s">
        <v>8808</v>
      </c>
      <c r="B3246" s="1">
        <f t="shared" si="250"/>
        <v>6</v>
      </c>
      <c r="C3246" s="1">
        <f t="shared" si="251"/>
        <v>53229</v>
      </c>
      <c r="D3246" s="1">
        <f t="shared" si="252"/>
        <v>5623984</v>
      </c>
      <c r="F3246" s="1">
        <f t="shared" si="253"/>
        <v>5622980.3367384234</v>
      </c>
      <c r="H3246" s="5">
        <f t="shared" si="254"/>
        <v>1.784612583493402E-4</v>
      </c>
    </row>
    <row r="3247" spans="1:8">
      <c r="A3247" s="3" t="s">
        <v>8809</v>
      </c>
      <c r="B3247" s="1">
        <f t="shared" si="250"/>
        <v>6</v>
      </c>
      <c r="C3247" s="1">
        <f t="shared" si="251"/>
        <v>53209</v>
      </c>
      <c r="D3247" s="1">
        <f t="shared" si="252"/>
        <v>5626775</v>
      </c>
      <c r="F3247" s="1">
        <f t="shared" si="253"/>
        <v>5625748.3283826308</v>
      </c>
      <c r="H3247" s="5">
        <f t="shared" si="254"/>
        <v>1.8246182180186118E-4</v>
      </c>
    </row>
    <row r="3248" spans="1:8">
      <c r="A3248" s="3" t="s">
        <v>8810</v>
      </c>
      <c r="B3248" s="1">
        <f t="shared" si="250"/>
        <v>6</v>
      </c>
      <c r="C3248" s="1">
        <f t="shared" si="251"/>
        <v>53189</v>
      </c>
      <c r="D3248" s="1">
        <f t="shared" si="252"/>
        <v>5629565</v>
      </c>
      <c r="F3248" s="1">
        <f t="shared" si="253"/>
        <v>5628517.1625902997</v>
      </c>
      <c r="H3248" s="5">
        <f t="shared" si="254"/>
        <v>1.8613115039976748E-4</v>
      </c>
    </row>
    <row r="3249" spans="1:8">
      <c r="A3249" s="3" t="s">
        <v>8811</v>
      </c>
      <c r="B3249" s="1">
        <f t="shared" si="250"/>
        <v>6</v>
      </c>
      <c r="C3249" s="1">
        <f t="shared" si="251"/>
        <v>53169</v>
      </c>
      <c r="D3249" s="1">
        <f t="shared" si="252"/>
        <v>5632371</v>
      </c>
      <c r="F3249" s="1">
        <f t="shared" si="253"/>
        <v>5631286.8399348622</v>
      </c>
      <c r="H3249" s="5">
        <f t="shared" si="254"/>
        <v>1.9248733173609855E-4</v>
      </c>
    </row>
    <row r="3250" spans="1:8">
      <c r="A3250" s="3" t="s">
        <v>8812</v>
      </c>
      <c r="B3250" s="1">
        <f t="shared" si="250"/>
        <v>6</v>
      </c>
      <c r="C3250" s="1">
        <f t="shared" si="251"/>
        <v>53149</v>
      </c>
      <c r="D3250" s="1">
        <f t="shared" si="252"/>
        <v>5635161</v>
      </c>
      <c r="F3250" s="1">
        <f t="shared" si="253"/>
        <v>5634057.3609903678</v>
      </c>
      <c r="H3250" s="5">
        <f t="shared" si="254"/>
        <v>1.9584870949244755E-4</v>
      </c>
    </row>
    <row r="3251" spans="1:8">
      <c r="A3251" s="3" t="s">
        <v>8813</v>
      </c>
      <c r="B3251" s="1">
        <f t="shared" si="250"/>
        <v>6</v>
      </c>
      <c r="C3251" s="1">
        <f t="shared" si="251"/>
        <v>53129</v>
      </c>
      <c r="D3251" s="1">
        <f t="shared" si="252"/>
        <v>5637952</v>
      </c>
      <c r="F3251" s="1">
        <f t="shared" si="253"/>
        <v>5636828.726331464</v>
      </c>
      <c r="H3251" s="5">
        <f t="shared" si="254"/>
        <v>1.9923434405542741E-4</v>
      </c>
    </row>
    <row r="3252" spans="1:8">
      <c r="A3252" s="3" t="s">
        <v>8814</v>
      </c>
      <c r="B3252" s="1">
        <f t="shared" si="250"/>
        <v>6</v>
      </c>
      <c r="C3252" s="1">
        <f t="shared" si="251"/>
        <v>53109</v>
      </c>
      <c r="D3252" s="1">
        <f t="shared" si="252"/>
        <v>5640742</v>
      </c>
      <c r="F3252" s="1">
        <f t="shared" si="253"/>
        <v>5639600.9365334045</v>
      </c>
      <c r="H3252" s="5">
        <f t="shared" si="254"/>
        <v>2.0228960420375295E-4</v>
      </c>
    </row>
    <row r="3253" spans="1:8">
      <c r="A3253" s="3" t="s">
        <v>8815</v>
      </c>
      <c r="B3253" s="1">
        <f t="shared" si="250"/>
        <v>6</v>
      </c>
      <c r="C3253" s="1">
        <f t="shared" si="251"/>
        <v>53089</v>
      </c>
      <c r="D3253" s="1">
        <f t="shared" si="252"/>
        <v>5643532</v>
      </c>
      <c r="F3253" s="1">
        <f t="shared" si="253"/>
        <v>5642373.9921720531</v>
      </c>
      <c r="H3253" s="5">
        <f t="shared" si="254"/>
        <v>2.0519203717581758E-4</v>
      </c>
    </row>
    <row r="3254" spans="1:8">
      <c r="A3254" s="3" t="s">
        <v>8816</v>
      </c>
      <c r="B3254" s="1">
        <f t="shared" si="250"/>
        <v>6</v>
      </c>
      <c r="C3254" s="1">
        <f t="shared" si="251"/>
        <v>53069</v>
      </c>
      <c r="D3254" s="1">
        <f t="shared" si="252"/>
        <v>5646338</v>
      </c>
      <c r="F3254" s="1">
        <f t="shared" si="253"/>
        <v>5645147.8938238947</v>
      </c>
      <c r="H3254" s="5">
        <f t="shared" si="254"/>
        <v>2.1077487321965633E-4</v>
      </c>
    </row>
    <row r="3255" spans="1:8">
      <c r="A3255" s="3" t="s">
        <v>8817</v>
      </c>
      <c r="B3255" s="1">
        <f t="shared" si="250"/>
        <v>6</v>
      </c>
      <c r="C3255" s="1">
        <f t="shared" si="251"/>
        <v>53049</v>
      </c>
      <c r="D3255" s="1">
        <f t="shared" si="252"/>
        <v>5649128</v>
      </c>
      <c r="F3255" s="1">
        <f t="shared" si="253"/>
        <v>5647922.6420660019</v>
      </c>
      <c r="H3255" s="5">
        <f t="shared" si="254"/>
        <v>2.1337061826145698E-4</v>
      </c>
    </row>
    <row r="3256" spans="1:8">
      <c r="A3256" s="3" t="s">
        <v>8818</v>
      </c>
      <c r="B3256" s="1">
        <f t="shared" si="250"/>
        <v>6</v>
      </c>
      <c r="C3256" s="1">
        <f t="shared" si="251"/>
        <v>53029</v>
      </c>
      <c r="D3256" s="1">
        <f t="shared" si="252"/>
        <v>5651919</v>
      </c>
      <c r="F3256" s="1">
        <f t="shared" si="253"/>
        <v>5650698.2374760788</v>
      </c>
      <c r="H3256" s="5">
        <f t="shared" si="254"/>
        <v>2.1599080310974141E-4</v>
      </c>
    </row>
    <row r="3257" spans="1:8">
      <c r="A3257" s="3" t="s">
        <v>8819</v>
      </c>
      <c r="B3257" s="1">
        <f t="shared" si="250"/>
        <v>6</v>
      </c>
      <c r="C3257" s="1">
        <f t="shared" si="251"/>
        <v>53009</v>
      </c>
      <c r="D3257" s="1">
        <f t="shared" si="252"/>
        <v>5654709</v>
      </c>
      <c r="F3257" s="1">
        <f t="shared" si="253"/>
        <v>5653474.6806324339</v>
      </c>
      <c r="H3257" s="5">
        <f t="shared" si="254"/>
        <v>2.1828167772490963E-4</v>
      </c>
    </row>
    <row r="3258" spans="1:8">
      <c r="A3258" s="3" t="s">
        <v>8820</v>
      </c>
      <c r="B3258" s="1">
        <f t="shared" si="250"/>
        <v>6</v>
      </c>
      <c r="C3258" s="1">
        <f t="shared" si="251"/>
        <v>52989</v>
      </c>
      <c r="D3258" s="1">
        <f t="shared" si="252"/>
        <v>5657499</v>
      </c>
      <c r="F3258" s="1">
        <f t="shared" si="253"/>
        <v>5656251.972113994</v>
      </c>
      <c r="H3258" s="5">
        <f t="shared" si="254"/>
        <v>2.2042034581111722E-4</v>
      </c>
    </row>
    <row r="3259" spans="1:8">
      <c r="A3259" s="3" t="s">
        <v>8821</v>
      </c>
      <c r="B3259" s="1">
        <f t="shared" si="250"/>
        <v>6</v>
      </c>
      <c r="C3259" s="1">
        <f t="shared" si="251"/>
        <v>52969</v>
      </c>
      <c r="D3259" s="1">
        <f t="shared" si="252"/>
        <v>5660305</v>
      </c>
      <c r="F3259" s="1">
        <f t="shared" si="253"/>
        <v>5659030.1125002904</v>
      </c>
      <c r="H3259" s="5">
        <f t="shared" si="254"/>
        <v>2.2523300417726848E-4</v>
      </c>
    </row>
    <row r="3260" spans="1:8">
      <c r="A3260" s="3" t="s">
        <v>8822</v>
      </c>
      <c r="B3260" s="1">
        <f t="shared" si="250"/>
        <v>6</v>
      </c>
      <c r="C3260" s="1">
        <f t="shared" si="251"/>
        <v>52949</v>
      </c>
      <c r="D3260" s="1">
        <f t="shared" si="252"/>
        <v>5663095</v>
      </c>
      <c r="F3260" s="1">
        <f t="shared" si="253"/>
        <v>5661809.1023714747</v>
      </c>
      <c r="H3260" s="5">
        <f t="shared" si="254"/>
        <v>2.2706622942494733E-4</v>
      </c>
    </row>
    <row r="3261" spans="1:8">
      <c r="A3261" s="3" t="s">
        <v>8823</v>
      </c>
      <c r="B3261" s="1">
        <f t="shared" si="250"/>
        <v>6</v>
      </c>
      <c r="C3261" s="1">
        <f t="shared" si="251"/>
        <v>52929</v>
      </c>
      <c r="D3261" s="1">
        <f t="shared" si="252"/>
        <v>5665886</v>
      </c>
      <c r="F3261" s="1">
        <f t="shared" si="253"/>
        <v>5664588.942308316</v>
      </c>
      <c r="H3261" s="5">
        <f t="shared" si="254"/>
        <v>2.2892407148396434E-4</v>
      </c>
    </row>
    <row r="3262" spans="1:8">
      <c r="A3262" s="3" t="s">
        <v>8824</v>
      </c>
      <c r="B3262" s="1">
        <f t="shared" si="250"/>
        <v>6</v>
      </c>
      <c r="C3262" s="1">
        <f t="shared" si="251"/>
        <v>52909</v>
      </c>
      <c r="D3262" s="1">
        <f t="shared" si="252"/>
        <v>5668676</v>
      </c>
      <c r="F3262" s="1">
        <f t="shared" si="253"/>
        <v>5667369.632892197</v>
      </c>
      <c r="H3262" s="5">
        <f t="shared" si="254"/>
        <v>2.3045365581010485E-4</v>
      </c>
    </row>
    <row r="3263" spans="1:8">
      <c r="A3263" s="3" t="s">
        <v>8825</v>
      </c>
      <c r="B3263" s="1">
        <f t="shared" si="250"/>
        <v>6</v>
      </c>
      <c r="C3263" s="1">
        <f t="shared" si="251"/>
        <v>52889</v>
      </c>
      <c r="D3263" s="1">
        <f t="shared" si="252"/>
        <v>5671482</v>
      </c>
      <c r="F3263" s="1">
        <f t="shared" si="253"/>
        <v>5670151.1747051161</v>
      </c>
      <c r="H3263" s="5">
        <f t="shared" si="254"/>
        <v>2.3465212353383503E-4</v>
      </c>
    </row>
    <row r="3264" spans="1:8">
      <c r="A3264" s="3" t="s">
        <v>8826</v>
      </c>
      <c r="B3264" s="1">
        <f t="shared" si="250"/>
        <v>6</v>
      </c>
      <c r="C3264" s="1">
        <f t="shared" si="251"/>
        <v>52869</v>
      </c>
      <c r="D3264" s="1">
        <f t="shared" si="252"/>
        <v>5674272</v>
      </c>
      <c r="F3264" s="1">
        <f t="shared" si="253"/>
        <v>5672933.5683297031</v>
      </c>
      <c r="H3264" s="5">
        <f t="shared" si="254"/>
        <v>2.3587724915142194E-4</v>
      </c>
    </row>
    <row r="3265" spans="1:8">
      <c r="A3265" s="3" t="s">
        <v>8827</v>
      </c>
      <c r="B3265" s="1">
        <f t="shared" si="250"/>
        <v>6</v>
      </c>
      <c r="C3265" s="1">
        <f t="shared" si="251"/>
        <v>52849</v>
      </c>
      <c r="D3265" s="1">
        <f t="shared" si="252"/>
        <v>5677063</v>
      </c>
      <c r="F3265" s="1">
        <f t="shared" si="253"/>
        <v>5675716.8143491866</v>
      </c>
      <c r="H3265" s="5">
        <f t="shared" si="254"/>
        <v>2.3712712908301235E-4</v>
      </c>
    </row>
    <row r="3266" spans="1:8">
      <c r="A3266" s="3" t="s">
        <v>8828</v>
      </c>
      <c r="B3266" s="1">
        <f t="shared" si="250"/>
        <v>6</v>
      </c>
      <c r="C3266" s="1">
        <f t="shared" si="251"/>
        <v>52829</v>
      </c>
      <c r="D3266" s="1">
        <f t="shared" si="252"/>
        <v>5679853</v>
      </c>
      <c r="F3266" s="1">
        <f t="shared" si="253"/>
        <v>5678500.9133474333</v>
      </c>
      <c r="H3266" s="5">
        <f t="shared" si="254"/>
        <v>2.3804958553798466E-4</v>
      </c>
    </row>
    <row r="3267" spans="1:8">
      <c r="A3267" s="3" t="s">
        <v>8829</v>
      </c>
      <c r="B3267" s="1">
        <f t="shared" si="250"/>
        <v>6</v>
      </c>
      <c r="C3267" s="1">
        <f t="shared" si="251"/>
        <v>52809</v>
      </c>
      <c r="D3267" s="1">
        <f t="shared" si="252"/>
        <v>5682643</v>
      </c>
      <c r="F3267" s="1">
        <f t="shared" si="253"/>
        <v>5681285.8659089161</v>
      </c>
      <c r="H3267" s="5">
        <f t="shared" si="254"/>
        <v>2.3882093087387185E-4</v>
      </c>
    </row>
    <row r="3268" spans="1:8">
      <c r="A3268" s="3" t="s">
        <v>8830</v>
      </c>
      <c r="B3268" s="1">
        <f t="shared" ref="B3268:B3331" si="255">IF(ISERROR(SEARCH(" ",A3268)), 0, SEARCH(" ",A3268))</f>
        <v>6</v>
      </c>
      <c r="C3268" s="1">
        <f t="shared" ref="C3268:C3331" si="256">IF(0=B3268,-1,LEFT(A3268,B3268-1)+0)</f>
        <v>52789</v>
      </c>
      <c r="D3268" s="1">
        <f t="shared" ref="D3268:D3331" si="257">IF(B3268=0,-1,RIGHT(A3268,LEN(A3268)-B3268)+0)</f>
        <v>5685449</v>
      </c>
      <c r="F3268" s="1">
        <f t="shared" ref="F3268:F3331" si="258">IF(C3268&lt;0,443300000,44330*(1-POWER(C3268/$A$1,1/5.255))*1000)</f>
        <v>5684071.6726187514</v>
      </c>
      <c r="H3268" s="5">
        <f t="shared" ref="H3268:H3331" si="259">IF(D3268&gt;0,ABS((F3268-D3268)/D3268),0)</f>
        <v>2.4225481246047337E-4</v>
      </c>
    </row>
    <row r="3269" spans="1:8">
      <c r="A3269" s="3" t="s">
        <v>8831</v>
      </c>
      <c r="B3269" s="1">
        <f t="shared" si="255"/>
        <v>6</v>
      </c>
      <c r="C3269" s="1">
        <f t="shared" si="256"/>
        <v>52769</v>
      </c>
      <c r="D3269" s="1">
        <f t="shared" si="257"/>
        <v>5688239</v>
      </c>
      <c r="F3269" s="1">
        <f t="shared" si="258"/>
        <v>5686858.3340626499</v>
      </c>
      <c r="H3269" s="5">
        <f t="shared" si="259"/>
        <v>2.4272291254817731E-4</v>
      </c>
    </row>
    <row r="3270" spans="1:8">
      <c r="A3270" s="3" t="s">
        <v>8832</v>
      </c>
      <c r="B3270" s="1">
        <f t="shared" si="255"/>
        <v>6</v>
      </c>
      <c r="C3270" s="1">
        <f t="shared" si="256"/>
        <v>52749</v>
      </c>
      <c r="D3270" s="1">
        <f t="shared" si="257"/>
        <v>5691030</v>
      </c>
      <c r="F3270" s="1">
        <f t="shared" si="258"/>
        <v>5689645.8508269694</v>
      </c>
      <c r="H3270" s="5">
        <f t="shared" si="259"/>
        <v>2.4321593332500967E-4</v>
      </c>
    </row>
    <row r="3271" spans="1:8">
      <c r="A3271" s="3" t="s">
        <v>8833</v>
      </c>
      <c r="B3271" s="1">
        <f t="shared" si="255"/>
        <v>6</v>
      </c>
      <c r="C3271" s="1">
        <f t="shared" si="256"/>
        <v>52729</v>
      </c>
      <c r="D3271" s="1">
        <f t="shared" si="257"/>
        <v>5693820</v>
      </c>
      <c r="F3271" s="1">
        <f t="shared" si="258"/>
        <v>5692434.2234986825</v>
      </c>
      <c r="H3271" s="5">
        <f t="shared" si="259"/>
        <v>2.433825623777198E-4</v>
      </c>
    </row>
    <row r="3272" spans="1:8">
      <c r="A3272" s="3" t="s">
        <v>8834</v>
      </c>
      <c r="B3272" s="1">
        <f t="shared" si="255"/>
        <v>6</v>
      </c>
      <c r="C3272" s="1">
        <f t="shared" si="256"/>
        <v>52709</v>
      </c>
      <c r="D3272" s="1">
        <f t="shared" si="257"/>
        <v>5696611</v>
      </c>
      <c r="F3272" s="1">
        <f t="shared" si="258"/>
        <v>5695223.4526653895</v>
      </c>
      <c r="H3272" s="5">
        <f t="shared" si="259"/>
        <v>2.4357417675359693E-4</v>
      </c>
    </row>
    <row r="3273" spans="1:8">
      <c r="A3273" s="3" t="s">
        <v>8835</v>
      </c>
      <c r="B3273" s="1">
        <f t="shared" si="255"/>
        <v>6</v>
      </c>
      <c r="C3273" s="1">
        <f t="shared" si="256"/>
        <v>52689</v>
      </c>
      <c r="D3273" s="1">
        <f t="shared" si="257"/>
        <v>5699416</v>
      </c>
      <c r="F3273" s="1">
        <f t="shared" si="258"/>
        <v>5698013.5389153184</v>
      </c>
      <c r="H3273" s="5">
        <f t="shared" si="259"/>
        <v>2.4607101581663158E-4</v>
      </c>
    </row>
    <row r="3274" spans="1:8">
      <c r="A3274" s="3" t="s">
        <v>8836</v>
      </c>
      <c r="B3274" s="1">
        <f t="shared" si="255"/>
        <v>6</v>
      </c>
      <c r="C3274" s="1">
        <f t="shared" si="256"/>
        <v>52669</v>
      </c>
      <c r="D3274" s="1">
        <f t="shared" si="257"/>
        <v>5702207</v>
      </c>
      <c r="F3274" s="1">
        <f t="shared" si="258"/>
        <v>5700804.4828373203</v>
      </c>
      <c r="H3274" s="5">
        <f t="shared" si="259"/>
        <v>2.4596040843127836E-4</v>
      </c>
    </row>
    <row r="3275" spans="1:8">
      <c r="A3275" s="3" t="s">
        <v>8837</v>
      </c>
      <c r="B3275" s="1">
        <f t="shared" si="255"/>
        <v>6</v>
      </c>
      <c r="C3275" s="1">
        <f t="shared" si="256"/>
        <v>52649</v>
      </c>
      <c r="D3275" s="1">
        <f t="shared" si="257"/>
        <v>5704997</v>
      </c>
      <c r="F3275" s="1">
        <f t="shared" si="258"/>
        <v>5703596.2850208776</v>
      </c>
      <c r="H3275" s="5">
        <f t="shared" si="259"/>
        <v>2.4552422711570098E-4</v>
      </c>
    </row>
    <row r="3276" spans="1:8">
      <c r="A3276" s="3" t="s">
        <v>8838</v>
      </c>
      <c r="B3276" s="1">
        <f t="shared" si="255"/>
        <v>6</v>
      </c>
      <c r="C3276" s="1">
        <f t="shared" si="256"/>
        <v>52629</v>
      </c>
      <c r="D3276" s="1">
        <f t="shared" si="257"/>
        <v>5707787</v>
      </c>
      <c r="F3276" s="1">
        <f t="shared" si="258"/>
        <v>5706388.946056108</v>
      </c>
      <c r="H3276" s="5">
        <f t="shared" si="259"/>
        <v>2.4493800204738011E-4</v>
      </c>
    </row>
    <row r="3277" spans="1:8">
      <c r="A3277" s="3" t="s">
        <v>8839</v>
      </c>
      <c r="B3277" s="1">
        <f t="shared" si="255"/>
        <v>6</v>
      </c>
      <c r="C3277" s="1">
        <f t="shared" si="256"/>
        <v>52609</v>
      </c>
      <c r="D3277" s="1">
        <f t="shared" si="257"/>
        <v>5710593</v>
      </c>
      <c r="F3277" s="1">
        <f t="shared" si="258"/>
        <v>5709182.4665337419</v>
      </c>
      <c r="H3277" s="5">
        <f t="shared" si="259"/>
        <v>2.4700297609339103E-4</v>
      </c>
    </row>
    <row r="3278" spans="1:8">
      <c r="A3278" s="3" t="s">
        <v>8840</v>
      </c>
      <c r="B3278" s="1">
        <f t="shared" si="255"/>
        <v>6</v>
      </c>
      <c r="C3278" s="1">
        <f t="shared" si="256"/>
        <v>52589</v>
      </c>
      <c r="D3278" s="1">
        <f t="shared" si="257"/>
        <v>5713383</v>
      </c>
      <c r="F3278" s="1">
        <f t="shared" si="258"/>
        <v>5711976.8470451571</v>
      </c>
      <c r="H3278" s="5">
        <f t="shared" si="259"/>
        <v>2.4611564721687578E-4</v>
      </c>
    </row>
    <row r="3279" spans="1:8">
      <c r="A3279" s="3" t="s">
        <v>8841</v>
      </c>
      <c r="B3279" s="1">
        <f t="shared" si="255"/>
        <v>6</v>
      </c>
      <c r="C3279" s="1">
        <f t="shared" si="256"/>
        <v>52569</v>
      </c>
      <c r="D3279" s="1">
        <f t="shared" si="257"/>
        <v>5716174</v>
      </c>
      <c r="F3279" s="1">
        <f t="shared" si="258"/>
        <v>5714772.0881823655</v>
      </c>
      <c r="H3279" s="5">
        <f t="shared" si="259"/>
        <v>2.4525352405900839E-4</v>
      </c>
    </row>
    <row r="3280" spans="1:8">
      <c r="A3280" s="3" t="s">
        <v>8842</v>
      </c>
      <c r="B3280" s="1">
        <f t="shared" si="255"/>
        <v>6</v>
      </c>
      <c r="C3280" s="1">
        <f t="shared" si="256"/>
        <v>52549</v>
      </c>
      <c r="D3280" s="1">
        <f t="shared" si="257"/>
        <v>5718964</v>
      </c>
      <c r="F3280" s="1">
        <f t="shared" si="258"/>
        <v>5717568.1905379975</v>
      </c>
      <c r="H3280" s="5">
        <f t="shared" si="259"/>
        <v>2.4406683832989306E-4</v>
      </c>
    </row>
    <row r="3281" spans="1:8">
      <c r="A3281" s="3" t="s">
        <v>8843</v>
      </c>
      <c r="B3281" s="1">
        <f t="shared" si="255"/>
        <v>6</v>
      </c>
      <c r="C3281" s="1">
        <f t="shared" si="256"/>
        <v>52529</v>
      </c>
      <c r="D3281" s="1">
        <f t="shared" si="257"/>
        <v>5721755</v>
      </c>
      <c r="F3281" s="1">
        <f t="shared" si="258"/>
        <v>5720365.1547053279</v>
      </c>
      <c r="H3281" s="5">
        <f t="shared" si="259"/>
        <v>2.4290541882203352E-4</v>
      </c>
    </row>
    <row r="3282" spans="1:8">
      <c r="A3282" s="3" t="s">
        <v>8844</v>
      </c>
      <c r="B3282" s="1">
        <f t="shared" si="255"/>
        <v>6</v>
      </c>
      <c r="C3282" s="1">
        <f t="shared" si="256"/>
        <v>52509</v>
      </c>
      <c r="D3282" s="1">
        <f t="shared" si="257"/>
        <v>5724560</v>
      </c>
      <c r="F3282" s="1">
        <f t="shared" si="258"/>
        <v>5723162.9812782593</v>
      </c>
      <c r="H3282" s="5">
        <f t="shared" si="259"/>
        <v>2.4403949329567561E-4</v>
      </c>
    </row>
    <row r="3283" spans="1:8">
      <c r="A3283" s="3" t="s">
        <v>8845</v>
      </c>
      <c r="B3283" s="1">
        <f t="shared" si="255"/>
        <v>6</v>
      </c>
      <c r="C3283" s="1">
        <f t="shared" si="256"/>
        <v>52489</v>
      </c>
      <c r="D3283" s="1">
        <f t="shared" si="257"/>
        <v>5727351</v>
      </c>
      <c r="F3283" s="1">
        <f t="shared" si="258"/>
        <v>5725961.6708513349</v>
      </c>
      <c r="H3283" s="5">
        <f t="shared" si="259"/>
        <v>2.4257796469346308E-4</v>
      </c>
    </row>
    <row r="3284" spans="1:8">
      <c r="A3284" s="3" t="s">
        <v>8846</v>
      </c>
      <c r="B3284" s="1">
        <f t="shared" si="255"/>
        <v>6</v>
      </c>
      <c r="C3284" s="1">
        <f t="shared" si="256"/>
        <v>52469</v>
      </c>
      <c r="D3284" s="1">
        <f t="shared" si="257"/>
        <v>5730141</v>
      </c>
      <c r="F3284" s="1">
        <f t="shared" si="258"/>
        <v>5728761.2240197361</v>
      </c>
      <c r="H3284" s="5">
        <f t="shared" si="259"/>
        <v>2.4079267513032375E-4</v>
      </c>
    </row>
    <row r="3285" spans="1:8">
      <c r="A3285" s="3" t="s">
        <v>8847</v>
      </c>
      <c r="B3285" s="1">
        <f t="shared" si="255"/>
        <v>6</v>
      </c>
      <c r="C3285" s="1">
        <f t="shared" si="256"/>
        <v>52449</v>
      </c>
      <c r="D3285" s="1">
        <f t="shared" si="257"/>
        <v>5732931</v>
      </c>
      <c r="F3285" s="1">
        <f t="shared" si="258"/>
        <v>5731561.6413792791</v>
      </c>
      <c r="H3285" s="5">
        <f t="shared" si="259"/>
        <v>2.3885838164124345E-4</v>
      </c>
    </row>
    <row r="3286" spans="1:8">
      <c r="A3286" s="3" t="s">
        <v>8848</v>
      </c>
      <c r="B3286" s="1">
        <f t="shared" si="255"/>
        <v>6</v>
      </c>
      <c r="C3286" s="1">
        <f t="shared" si="256"/>
        <v>52429</v>
      </c>
      <c r="D3286" s="1">
        <f t="shared" si="257"/>
        <v>5735722</v>
      </c>
      <c r="F3286" s="1">
        <f t="shared" si="258"/>
        <v>5734362.9235264137</v>
      </c>
      <c r="H3286" s="5">
        <f t="shared" si="259"/>
        <v>2.3694950236191037E-4</v>
      </c>
    </row>
    <row r="3287" spans="1:8">
      <c r="A3287" s="3" t="s">
        <v>8849</v>
      </c>
      <c r="B3287" s="1">
        <f t="shared" si="255"/>
        <v>6</v>
      </c>
      <c r="C3287" s="1">
        <f t="shared" si="256"/>
        <v>52409</v>
      </c>
      <c r="D3287" s="1">
        <f t="shared" si="257"/>
        <v>5738527</v>
      </c>
      <c r="F3287" s="1">
        <f t="shared" si="258"/>
        <v>5737165.0710582351</v>
      </c>
      <c r="H3287" s="5">
        <f t="shared" si="259"/>
        <v>2.3733075434948181E-4</v>
      </c>
    </row>
    <row r="3288" spans="1:8">
      <c r="A3288" s="3" t="s">
        <v>8850</v>
      </c>
      <c r="B3288" s="1">
        <f t="shared" si="255"/>
        <v>6</v>
      </c>
      <c r="C3288" s="1">
        <f t="shared" si="256"/>
        <v>52389</v>
      </c>
      <c r="D3288" s="1">
        <f t="shared" si="257"/>
        <v>5741318</v>
      </c>
      <c r="F3288" s="1">
        <f t="shared" si="258"/>
        <v>5739968.0845724866</v>
      </c>
      <c r="H3288" s="5">
        <f t="shared" si="259"/>
        <v>2.3512291559419293E-4</v>
      </c>
    </row>
    <row r="3289" spans="1:8">
      <c r="A3289" s="3" t="s">
        <v>8851</v>
      </c>
      <c r="B3289" s="1">
        <f t="shared" si="255"/>
        <v>6</v>
      </c>
      <c r="C3289" s="1">
        <f t="shared" si="256"/>
        <v>52369</v>
      </c>
      <c r="D3289" s="1">
        <f t="shared" si="257"/>
        <v>5744108</v>
      </c>
      <c r="F3289" s="1">
        <f t="shared" si="258"/>
        <v>5742771.9646675372</v>
      </c>
      <c r="H3289" s="5">
        <f t="shared" si="259"/>
        <v>2.3259230718899269E-4</v>
      </c>
    </row>
    <row r="3290" spans="1:8">
      <c r="A3290" s="3" t="s">
        <v>8852</v>
      </c>
      <c r="B3290" s="1">
        <f t="shared" si="255"/>
        <v>6</v>
      </c>
      <c r="C3290" s="1">
        <f t="shared" si="256"/>
        <v>52349</v>
      </c>
      <c r="D3290" s="1">
        <f t="shared" si="257"/>
        <v>5746898</v>
      </c>
      <c r="F3290" s="1">
        <f t="shared" si="258"/>
        <v>5745576.7119424008</v>
      </c>
      <c r="H3290" s="5">
        <f t="shared" si="259"/>
        <v>2.2991326061454662E-4</v>
      </c>
    </row>
    <row r="3291" spans="1:8">
      <c r="A3291" s="3" t="s">
        <v>8853</v>
      </c>
      <c r="B3291" s="1">
        <f t="shared" si="255"/>
        <v>6</v>
      </c>
      <c r="C3291" s="1">
        <f t="shared" si="256"/>
        <v>52329</v>
      </c>
      <c r="D3291" s="1">
        <f t="shared" si="257"/>
        <v>5749704</v>
      </c>
      <c r="F3291" s="1">
        <f t="shared" si="258"/>
        <v>5748382.3269967437</v>
      </c>
      <c r="H3291" s="5">
        <f t="shared" si="259"/>
        <v>2.2986800768462533E-4</v>
      </c>
    </row>
    <row r="3292" spans="1:8">
      <c r="A3292" s="3" t="s">
        <v>8854</v>
      </c>
      <c r="B3292" s="1">
        <f t="shared" si="255"/>
        <v>6</v>
      </c>
      <c r="C3292" s="1">
        <f t="shared" si="256"/>
        <v>52309</v>
      </c>
      <c r="D3292" s="1">
        <f t="shared" si="257"/>
        <v>5752494</v>
      </c>
      <c r="F3292" s="1">
        <f t="shared" si="258"/>
        <v>5751188.8104308695</v>
      </c>
      <c r="H3292" s="5">
        <f t="shared" si="259"/>
        <v>2.2689107874437417E-4</v>
      </c>
    </row>
    <row r="3293" spans="1:8">
      <c r="A3293" s="3" t="s">
        <v>8855</v>
      </c>
      <c r="B3293" s="1">
        <f t="shared" si="255"/>
        <v>6</v>
      </c>
      <c r="C3293" s="1">
        <f t="shared" si="256"/>
        <v>52289</v>
      </c>
      <c r="D3293" s="1">
        <f t="shared" si="257"/>
        <v>5755285</v>
      </c>
      <c r="F3293" s="1">
        <f t="shared" si="258"/>
        <v>5753996.162845728</v>
      </c>
      <c r="H3293" s="5">
        <f t="shared" si="259"/>
        <v>2.2393976219631389E-4</v>
      </c>
    </row>
    <row r="3294" spans="1:8">
      <c r="A3294" s="3" t="s">
        <v>8856</v>
      </c>
      <c r="B3294" s="1">
        <f t="shared" si="255"/>
        <v>6</v>
      </c>
      <c r="C3294" s="1">
        <f t="shared" si="256"/>
        <v>52269</v>
      </c>
      <c r="D3294" s="1">
        <f t="shared" si="257"/>
        <v>5758075</v>
      </c>
      <c r="F3294" s="1">
        <f t="shared" si="258"/>
        <v>5756804.3848429192</v>
      </c>
      <c r="H3294" s="5">
        <f t="shared" si="259"/>
        <v>2.2066665631844223E-4</v>
      </c>
    </row>
    <row r="3295" spans="1:8">
      <c r="A3295" s="3" t="s">
        <v>8857</v>
      </c>
      <c r="B3295" s="1">
        <f t="shared" si="255"/>
        <v>6</v>
      </c>
      <c r="C3295" s="1">
        <f t="shared" si="256"/>
        <v>52249</v>
      </c>
      <c r="D3295" s="1">
        <f t="shared" si="257"/>
        <v>5760866</v>
      </c>
      <c r="F3295" s="1">
        <f t="shared" si="258"/>
        <v>5759613.4770246791</v>
      </c>
      <c r="H3295" s="5">
        <f t="shared" si="259"/>
        <v>2.1741921706231802E-4</v>
      </c>
    </row>
    <row r="3296" spans="1:8">
      <c r="A3296" s="3" t="s">
        <v>8858</v>
      </c>
      <c r="B3296" s="1">
        <f t="shared" si="255"/>
        <v>6</v>
      </c>
      <c r="C3296" s="1">
        <f t="shared" si="256"/>
        <v>52229</v>
      </c>
      <c r="D3296" s="1">
        <f t="shared" si="257"/>
        <v>5763671</v>
      </c>
      <c r="F3296" s="1">
        <f t="shared" si="258"/>
        <v>5762423.4399938984</v>
      </c>
      <c r="H3296" s="5">
        <f t="shared" si="259"/>
        <v>2.1645232805647923E-4</v>
      </c>
    </row>
    <row r="3297" spans="1:8">
      <c r="A3297" s="3" t="s">
        <v>8859</v>
      </c>
      <c r="B3297" s="1">
        <f t="shared" si="255"/>
        <v>6</v>
      </c>
      <c r="C3297" s="1">
        <f t="shared" si="256"/>
        <v>52209</v>
      </c>
      <c r="D3297" s="1">
        <f t="shared" si="257"/>
        <v>5766462</v>
      </c>
      <c r="F3297" s="1">
        <f t="shared" si="258"/>
        <v>5765234.2743541244</v>
      </c>
      <c r="H3297" s="5">
        <f t="shared" si="259"/>
        <v>2.1290795740534806E-4</v>
      </c>
    </row>
    <row r="3298" spans="1:8">
      <c r="A3298" s="3" t="s">
        <v>8860</v>
      </c>
      <c r="B3298" s="1">
        <f t="shared" si="255"/>
        <v>6</v>
      </c>
      <c r="C3298" s="1">
        <f t="shared" si="256"/>
        <v>52189</v>
      </c>
      <c r="D3298" s="1">
        <f t="shared" si="257"/>
        <v>5769252</v>
      </c>
      <c r="F3298" s="1">
        <f t="shared" si="258"/>
        <v>5768045.9807095369</v>
      </c>
      <c r="H3298" s="5">
        <f t="shared" si="259"/>
        <v>2.0904257440359126E-4</v>
      </c>
    </row>
    <row r="3299" spans="1:8">
      <c r="A3299" s="3" t="s">
        <v>8861</v>
      </c>
      <c r="B3299" s="1">
        <f t="shared" si="255"/>
        <v>6</v>
      </c>
      <c r="C3299" s="1">
        <f t="shared" si="256"/>
        <v>52169</v>
      </c>
      <c r="D3299" s="1">
        <f t="shared" si="257"/>
        <v>5772042</v>
      </c>
      <c r="F3299" s="1">
        <f t="shared" si="258"/>
        <v>5770858.5596649796</v>
      </c>
      <c r="H3299" s="5">
        <f t="shared" si="259"/>
        <v>2.0502975117305504E-4</v>
      </c>
    </row>
    <row r="3300" spans="1:8">
      <c r="A3300" s="3" t="s">
        <v>8862</v>
      </c>
      <c r="B3300" s="1">
        <f t="shared" si="255"/>
        <v>6</v>
      </c>
      <c r="C3300" s="1">
        <f t="shared" si="256"/>
        <v>52149</v>
      </c>
      <c r="D3300" s="1">
        <f t="shared" si="257"/>
        <v>5774833</v>
      </c>
      <c r="F3300" s="1">
        <f t="shared" si="258"/>
        <v>5773672.0118259462</v>
      </c>
      <c r="H3300" s="5">
        <f t="shared" si="259"/>
        <v>2.010427269591762E-4</v>
      </c>
    </row>
    <row r="3301" spans="1:8">
      <c r="A3301" s="3" t="s">
        <v>8863</v>
      </c>
      <c r="B3301" s="1">
        <f t="shared" si="255"/>
        <v>6</v>
      </c>
      <c r="C3301" s="1">
        <f t="shared" si="256"/>
        <v>52129</v>
      </c>
      <c r="D3301" s="1">
        <f t="shared" si="257"/>
        <v>5777638</v>
      </c>
      <c r="F3301" s="1">
        <f t="shared" si="258"/>
        <v>5776486.3377985796</v>
      </c>
      <c r="H3301" s="5">
        <f t="shared" si="259"/>
        <v>1.9933097252205901E-4</v>
      </c>
    </row>
    <row r="3302" spans="1:8">
      <c r="A3302" s="3" t="s">
        <v>8864</v>
      </c>
      <c r="B3302" s="1">
        <f t="shared" si="255"/>
        <v>6</v>
      </c>
      <c r="C3302" s="1">
        <f t="shared" si="256"/>
        <v>52109</v>
      </c>
      <c r="D3302" s="1">
        <f t="shared" si="257"/>
        <v>5780429</v>
      </c>
      <c r="F3302" s="1">
        <f t="shared" si="258"/>
        <v>5779301.5381896738</v>
      </c>
      <c r="H3302" s="5">
        <f t="shared" si="259"/>
        <v>1.9504812018730853E-4</v>
      </c>
    </row>
    <row r="3303" spans="1:8">
      <c r="A3303" s="3" t="s">
        <v>8865</v>
      </c>
      <c r="B3303" s="1">
        <f t="shared" si="255"/>
        <v>6</v>
      </c>
      <c r="C3303" s="1">
        <f t="shared" si="256"/>
        <v>52089</v>
      </c>
      <c r="D3303" s="1">
        <f t="shared" si="257"/>
        <v>5783219</v>
      </c>
      <c r="F3303" s="1">
        <f t="shared" si="258"/>
        <v>5782117.6136066802</v>
      </c>
      <c r="H3303" s="5">
        <f t="shared" si="259"/>
        <v>1.9044521629214031E-4</v>
      </c>
    </row>
    <row r="3304" spans="1:8">
      <c r="A3304" s="3" t="s">
        <v>8866</v>
      </c>
      <c r="B3304" s="1">
        <f t="shared" si="255"/>
        <v>6</v>
      </c>
      <c r="C3304" s="1">
        <f t="shared" si="256"/>
        <v>52069</v>
      </c>
      <c r="D3304" s="1">
        <f t="shared" si="257"/>
        <v>5786010</v>
      </c>
      <c r="F3304" s="1">
        <f t="shared" si="258"/>
        <v>5784934.5646577161</v>
      </c>
      <c r="H3304" s="5">
        <f t="shared" si="259"/>
        <v>1.8586821355025647E-4</v>
      </c>
    </row>
    <row r="3305" spans="1:8">
      <c r="A3305" s="3" t="s">
        <v>8867</v>
      </c>
      <c r="B3305" s="1">
        <f t="shared" si="255"/>
        <v>6</v>
      </c>
      <c r="C3305" s="1">
        <f t="shared" si="256"/>
        <v>52049</v>
      </c>
      <c r="D3305" s="1">
        <f t="shared" si="257"/>
        <v>5788815</v>
      </c>
      <c r="F3305" s="1">
        <f t="shared" si="258"/>
        <v>5787752.391951533</v>
      </c>
      <c r="H3305" s="5">
        <f t="shared" si="259"/>
        <v>1.8356227457035085E-4</v>
      </c>
    </row>
    <row r="3306" spans="1:8">
      <c r="A3306" s="3" t="s">
        <v>8868</v>
      </c>
      <c r="B3306" s="1">
        <f t="shared" si="255"/>
        <v>6</v>
      </c>
      <c r="C3306" s="1">
        <f t="shared" si="256"/>
        <v>52029</v>
      </c>
      <c r="D3306" s="1">
        <f t="shared" si="257"/>
        <v>5791606</v>
      </c>
      <c r="F3306" s="1">
        <f t="shared" si="258"/>
        <v>5790571.0960975578</v>
      </c>
      <c r="H3306" s="5">
        <f t="shared" si="259"/>
        <v>1.7869031533605611E-4</v>
      </c>
    </row>
    <row r="3307" spans="1:8">
      <c r="A3307" s="3" t="s">
        <v>8869</v>
      </c>
      <c r="B3307" s="1">
        <f t="shared" si="255"/>
        <v>6</v>
      </c>
      <c r="C3307" s="1">
        <f t="shared" si="256"/>
        <v>52009</v>
      </c>
      <c r="D3307" s="1">
        <f t="shared" si="257"/>
        <v>5794396</v>
      </c>
      <c r="F3307" s="1">
        <f t="shared" si="258"/>
        <v>5793390.6777058691</v>
      </c>
      <c r="H3307" s="5">
        <f t="shared" si="259"/>
        <v>1.7349906601670328E-4</v>
      </c>
    </row>
    <row r="3308" spans="1:8">
      <c r="A3308" s="3" t="s">
        <v>8870</v>
      </c>
      <c r="B3308" s="1">
        <f t="shared" si="255"/>
        <v>6</v>
      </c>
      <c r="C3308" s="1">
        <f t="shared" si="256"/>
        <v>51989</v>
      </c>
      <c r="D3308" s="1">
        <f t="shared" si="257"/>
        <v>5797186</v>
      </c>
      <c r="F3308" s="1">
        <f t="shared" si="258"/>
        <v>5796211.137387204</v>
      </c>
      <c r="H3308" s="5">
        <f t="shared" si="259"/>
        <v>1.6816134807405111E-4</v>
      </c>
    </row>
    <row r="3309" spans="1:8">
      <c r="A3309" s="3" t="s">
        <v>8871</v>
      </c>
      <c r="B3309" s="1">
        <f t="shared" si="255"/>
        <v>6</v>
      </c>
      <c r="C3309" s="1">
        <f t="shared" si="256"/>
        <v>51969</v>
      </c>
      <c r="D3309" s="1">
        <f t="shared" si="257"/>
        <v>5799977</v>
      </c>
      <c r="F3309" s="1">
        <f t="shared" si="258"/>
        <v>5799032.4757529618</v>
      </c>
      <c r="H3309" s="5">
        <f t="shared" si="259"/>
        <v>1.6284965389314098E-4</v>
      </c>
    </row>
    <row r="3310" spans="1:8">
      <c r="A3310" s="3" t="s">
        <v>8872</v>
      </c>
      <c r="B3310" s="1">
        <f t="shared" si="255"/>
        <v>6</v>
      </c>
      <c r="C3310" s="1">
        <f t="shared" si="256"/>
        <v>51949</v>
      </c>
      <c r="D3310" s="1">
        <f t="shared" si="257"/>
        <v>5802782</v>
      </c>
      <c r="F3310" s="1">
        <f t="shared" si="258"/>
        <v>5801854.693415205</v>
      </c>
      <c r="H3310" s="5">
        <f t="shared" si="259"/>
        <v>1.5980379493749818E-4</v>
      </c>
    </row>
    <row r="3311" spans="1:8">
      <c r="A3311" s="3" t="s">
        <v>8873</v>
      </c>
      <c r="B3311" s="1">
        <f t="shared" si="255"/>
        <v>6</v>
      </c>
      <c r="C3311" s="1">
        <f t="shared" si="256"/>
        <v>51929</v>
      </c>
      <c r="D3311" s="1">
        <f t="shared" si="257"/>
        <v>5805573</v>
      </c>
      <c r="F3311" s="1">
        <f t="shared" si="258"/>
        <v>5804677.7909866534</v>
      </c>
      <c r="H3311" s="5">
        <f t="shared" si="259"/>
        <v>1.5419821839232452E-4</v>
      </c>
    </row>
    <row r="3312" spans="1:8">
      <c r="A3312" s="3" t="s">
        <v>8874</v>
      </c>
      <c r="B3312" s="1">
        <f t="shared" si="255"/>
        <v>6</v>
      </c>
      <c r="C3312" s="1">
        <f t="shared" si="256"/>
        <v>51909</v>
      </c>
      <c r="D3312" s="1">
        <f t="shared" si="257"/>
        <v>5808363</v>
      </c>
      <c r="F3312" s="1">
        <f t="shared" si="258"/>
        <v>5807501.7690806957</v>
      </c>
      <c r="H3312" s="5">
        <f t="shared" si="259"/>
        <v>1.4827429334294428E-4</v>
      </c>
    </row>
    <row r="3313" spans="1:8">
      <c r="A3313" s="3" t="s">
        <v>8875</v>
      </c>
      <c r="B3313" s="1">
        <f t="shared" si="255"/>
        <v>6</v>
      </c>
      <c r="C3313" s="1">
        <f t="shared" si="256"/>
        <v>51889</v>
      </c>
      <c r="D3313" s="1">
        <f t="shared" si="257"/>
        <v>5811154</v>
      </c>
      <c r="F3313" s="1">
        <f t="shared" si="258"/>
        <v>5810326.6283113761</v>
      </c>
      <c r="H3313" s="5">
        <f t="shared" si="259"/>
        <v>1.4237648643004687E-4</v>
      </c>
    </row>
    <row r="3314" spans="1:8">
      <c r="A3314" s="3" t="s">
        <v>8876</v>
      </c>
      <c r="B3314" s="1">
        <f t="shared" si="255"/>
        <v>6</v>
      </c>
      <c r="C3314" s="1">
        <f t="shared" si="256"/>
        <v>51869</v>
      </c>
      <c r="D3314" s="1">
        <f t="shared" si="257"/>
        <v>5813944</v>
      </c>
      <c r="F3314" s="1">
        <f t="shared" si="258"/>
        <v>5813152.369293415</v>
      </c>
      <c r="H3314" s="5">
        <f t="shared" si="259"/>
        <v>1.3616070374689065E-4</v>
      </c>
    </row>
    <row r="3315" spans="1:8">
      <c r="A3315" s="3" t="s">
        <v>8877</v>
      </c>
      <c r="B3315" s="1">
        <f t="shared" si="255"/>
        <v>6</v>
      </c>
      <c r="C3315" s="1">
        <f t="shared" si="256"/>
        <v>51849</v>
      </c>
      <c r="D3315" s="1">
        <f t="shared" si="257"/>
        <v>5816750</v>
      </c>
      <c r="F3315" s="1">
        <f t="shared" si="258"/>
        <v>5815978.9926421884</v>
      </c>
      <c r="H3315" s="5">
        <f t="shared" si="259"/>
        <v>1.3254950922964804E-4</v>
      </c>
    </row>
    <row r="3316" spans="1:8">
      <c r="A3316" s="3" t="s">
        <v>8878</v>
      </c>
      <c r="B3316" s="1">
        <f t="shared" si="255"/>
        <v>6</v>
      </c>
      <c r="C3316" s="1">
        <f t="shared" si="256"/>
        <v>51829</v>
      </c>
      <c r="D3316" s="1">
        <f t="shared" si="257"/>
        <v>5819540</v>
      </c>
      <c r="F3316" s="1">
        <f t="shared" si="258"/>
        <v>5818806.4989737477</v>
      </c>
      <c r="H3316" s="5">
        <f t="shared" si="259"/>
        <v>1.2604106617572603E-4</v>
      </c>
    </row>
    <row r="3317" spans="1:8">
      <c r="A3317" s="3" t="s">
        <v>8879</v>
      </c>
      <c r="B3317" s="1">
        <f t="shared" si="255"/>
        <v>6</v>
      </c>
      <c r="C3317" s="1">
        <f t="shared" si="256"/>
        <v>51809</v>
      </c>
      <c r="D3317" s="1">
        <f t="shared" si="257"/>
        <v>5822330</v>
      </c>
      <c r="F3317" s="1">
        <f t="shared" si="258"/>
        <v>5821634.8889048072</v>
      </c>
      <c r="H3317" s="5">
        <f t="shared" si="259"/>
        <v>1.1938710021466358E-4</v>
      </c>
    </row>
    <row r="3318" spans="1:8">
      <c r="A3318" s="3" t="s">
        <v>8880</v>
      </c>
      <c r="B3318" s="1">
        <f t="shared" si="255"/>
        <v>6</v>
      </c>
      <c r="C3318" s="1">
        <f t="shared" si="256"/>
        <v>51789</v>
      </c>
      <c r="D3318" s="1">
        <f t="shared" si="257"/>
        <v>5825121</v>
      </c>
      <c r="F3318" s="1">
        <f t="shared" si="258"/>
        <v>5824464.1630527452</v>
      </c>
      <c r="H3318" s="5">
        <f t="shared" si="259"/>
        <v>1.1275936538568668E-4</v>
      </c>
    </row>
    <row r="3319" spans="1:8">
      <c r="A3319" s="3" t="s">
        <v>8881</v>
      </c>
      <c r="B3319" s="1">
        <f t="shared" si="255"/>
        <v>6</v>
      </c>
      <c r="C3319" s="1">
        <f t="shared" si="256"/>
        <v>51769</v>
      </c>
      <c r="D3319" s="1">
        <f t="shared" si="257"/>
        <v>5827911</v>
      </c>
      <c r="F3319" s="1">
        <f t="shared" si="258"/>
        <v>5827294.3220356274</v>
      </c>
      <c r="H3319" s="5">
        <f t="shared" si="259"/>
        <v>1.0581458165242406E-4</v>
      </c>
    </row>
    <row r="3320" spans="1:8">
      <c r="A3320" s="3" t="s">
        <v>8882</v>
      </c>
      <c r="B3320" s="1">
        <f t="shared" si="255"/>
        <v>6</v>
      </c>
      <c r="C3320" s="1">
        <f t="shared" si="256"/>
        <v>51749</v>
      </c>
      <c r="D3320" s="1">
        <f t="shared" si="257"/>
        <v>5830717</v>
      </c>
      <c r="F3320" s="1">
        <f t="shared" si="258"/>
        <v>5830125.3664721753</v>
      </c>
      <c r="H3320" s="5">
        <f t="shared" si="259"/>
        <v>1.0146840051140454E-4</v>
      </c>
    </row>
    <row r="3321" spans="1:8">
      <c r="A3321" s="3" t="s">
        <v>8883</v>
      </c>
      <c r="B3321" s="1">
        <f t="shared" si="255"/>
        <v>6</v>
      </c>
      <c r="C3321" s="1">
        <f t="shared" si="256"/>
        <v>51729</v>
      </c>
      <c r="D3321" s="1">
        <f t="shared" si="257"/>
        <v>5833507</v>
      </c>
      <c r="F3321" s="1">
        <f t="shared" si="258"/>
        <v>5832957.2969817854</v>
      </c>
      <c r="H3321" s="5">
        <f t="shared" si="259"/>
        <v>9.4231997701306201E-5</v>
      </c>
    </row>
    <row r="3322" spans="1:8">
      <c r="A3322" s="3" t="s">
        <v>8884</v>
      </c>
      <c r="B3322" s="1">
        <f t="shared" si="255"/>
        <v>6</v>
      </c>
      <c r="C3322" s="1">
        <f t="shared" si="256"/>
        <v>51709</v>
      </c>
      <c r="D3322" s="1">
        <f t="shared" si="257"/>
        <v>5836297</v>
      </c>
      <c r="F3322" s="1">
        <f t="shared" si="258"/>
        <v>5835790.1141845314</v>
      </c>
      <c r="H3322" s="5">
        <f t="shared" si="259"/>
        <v>8.685058616253024E-5</v>
      </c>
    </row>
    <row r="3323" spans="1:8">
      <c r="A3323" s="3" t="s">
        <v>8885</v>
      </c>
      <c r="B3323" s="1">
        <f t="shared" si="255"/>
        <v>6</v>
      </c>
      <c r="C3323" s="1">
        <f t="shared" si="256"/>
        <v>51689</v>
      </c>
      <c r="D3323" s="1">
        <f t="shared" si="257"/>
        <v>5839088</v>
      </c>
      <c r="F3323" s="1">
        <f t="shared" si="258"/>
        <v>5838623.8187011527</v>
      </c>
      <c r="H3323" s="5">
        <f t="shared" si="259"/>
        <v>7.9495513485549501E-5</v>
      </c>
    </row>
    <row r="3324" spans="1:8">
      <c r="A3324" s="3" t="s">
        <v>8886</v>
      </c>
      <c r="B3324" s="1">
        <f t="shared" si="255"/>
        <v>6</v>
      </c>
      <c r="C3324" s="1">
        <f t="shared" si="256"/>
        <v>51669</v>
      </c>
      <c r="D3324" s="1">
        <f t="shared" si="257"/>
        <v>5841893</v>
      </c>
      <c r="F3324" s="1">
        <f t="shared" si="258"/>
        <v>5841458.4111530734</v>
      </c>
      <c r="H3324" s="5">
        <f t="shared" si="259"/>
        <v>7.4391784807865776E-5</v>
      </c>
    </row>
    <row r="3325" spans="1:8">
      <c r="A3325" s="3" t="s">
        <v>8887</v>
      </c>
      <c r="B3325" s="1">
        <f t="shared" si="255"/>
        <v>6</v>
      </c>
      <c r="C3325" s="1">
        <f t="shared" si="256"/>
        <v>51649</v>
      </c>
      <c r="D3325" s="1">
        <f t="shared" si="257"/>
        <v>5844684</v>
      </c>
      <c r="F3325" s="1">
        <f t="shared" si="258"/>
        <v>5844293.8921623891</v>
      </c>
      <c r="H3325" s="5">
        <f t="shared" si="259"/>
        <v>6.6745753510519658E-5</v>
      </c>
    </row>
    <row r="3326" spans="1:8">
      <c r="A3326" s="3" t="s">
        <v>8888</v>
      </c>
      <c r="B3326" s="1">
        <f t="shared" si="255"/>
        <v>6</v>
      </c>
      <c r="C3326" s="1">
        <f t="shared" si="256"/>
        <v>51629</v>
      </c>
      <c r="D3326" s="1">
        <f t="shared" si="257"/>
        <v>5847474</v>
      </c>
      <c r="F3326" s="1">
        <f t="shared" si="258"/>
        <v>5847130.2623518733</v>
      </c>
      <c r="H3326" s="5">
        <f t="shared" si="259"/>
        <v>5.8783954939631923E-5</v>
      </c>
    </row>
    <row r="3327" spans="1:8">
      <c r="A3327" s="3" t="s">
        <v>8889</v>
      </c>
      <c r="B3327" s="1">
        <f t="shared" si="255"/>
        <v>6</v>
      </c>
      <c r="C3327" s="1">
        <f t="shared" si="256"/>
        <v>51609</v>
      </c>
      <c r="D3327" s="1">
        <f t="shared" si="257"/>
        <v>5850265</v>
      </c>
      <c r="F3327" s="1">
        <f t="shared" si="258"/>
        <v>5849967.5223449664</v>
      </c>
      <c r="H3327" s="5">
        <f t="shared" si="259"/>
        <v>5.0848577805207277E-5</v>
      </c>
    </row>
    <row r="3328" spans="1:8">
      <c r="A3328" s="3" t="s">
        <v>8890</v>
      </c>
      <c r="B3328" s="1">
        <f t="shared" si="255"/>
        <v>6</v>
      </c>
      <c r="C3328" s="1">
        <f t="shared" si="256"/>
        <v>51589</v>
      </c>
      <c r="D3328" s="1">
        <f t="shared" si="257"/>
        <v>5853055</v>
      </c>
      <c r="F3328" s="1">
        <f t="shared" si="258"/>
        <v>5852805.6727658138</v>
      </c>
      <c r="H3328" s="5">
        <f t="shared" si="259"/>
        <v>4.2597794516920156E-5</v>
      </c>
    </row>
    <row r="3329" spans="1:8">
      <c r="A3329" s="3" t="s">
        <v>8891</v>
      </c>
      <c r="B3329" s="1">
        <f t="shared" si="255"/>
        <v>6</v>
      </c>
      <c r="C3329" s="1">
        <f t="shared" si="256"/>
        <v>51569</v>
      </c>
      <c r="D3329" s="1">
        <f t="shared" si="257"/>
        <v>5855861</v>
      </c>
      <c r="F3329" s="1">
        <f t="shared" si="258"/>
        <v>5855644.7142392145</v>
      </c>
      <c r="H3329" s="5">
        <f t="shared" si="259"/>
        <v>3.6934920549762539E-5</v>
      </c>
    </row>
    <row r="3330" spans="1:8">
      <c r="A3330" s="3" t="s">
        <v>8892</v>
      </c>
      <c r="B3330" s="1">
        <f t="shared" si="255"/>
        <v>6</v>
      </c>
      <c r="C3330" s="1">
        <f t="shared" si="256"/>
        <v>51549</v>
      </c>
      <c r="D3330" s="1">
        <f t="shared" si="257"/>
        <v>5858651</v>
      </c>
      <c r="F3330" s="1">
        <f t="shared" si="258"/>
        <v>5858484.6473906571</v>
      </c>
      <c r="H3330" s="5">
        <f t="shared" si="259"/>
        <v>2.8394353809929189E-5</v>
      </c>
    </row>
    <row r="3331" spans="1:8">
      <c r="A3331" s="3" t="s">
        <v>8893</v>
      </c>
      <c r="B3331" s="1">
        <f t="shared" si="255"/>
        <v>6</v>
      </c>
      <c r="C3331" s="1">
        <f t="shared" si="256"/>
        <v>51529</v>
      </c>
      <c r="D3331" s="1">
        <f t="shared" si="257"/>
        <v>5861441</v>
      </c>
      <c r="F3331" s="1">
        <f t="shared" si="258"/>
        <v>5861325.4728463246</v>
      </c>
      <c r="H3331" s="5">
        <f t="shared" si="259"/>
        <v>1.9709684645029171E-5</v>
      </c>
    </row>
    <row r="3332" spans="1:8">
      <c r="A3332" s="3" t="s">
        <v>8894</v>
      </c>
      <c r="B3332" s="1">
        <f t="shared" ref="B3332:B3395" si="260">IF(ISERROR(SEARCH(" ",A3332)), 0, SEARCH(" ",A3332))</f>
        <v>6</v>
      </c>
      <c r="C3332" s="1">
        <f t="shared" ref="C3332:C3395" si="261">IF(0=B3332,-1,LEFT(A3332,B3332-1)+0)</f>
        <v>51509</v>
      </c>
      <c r="D3332" s="1">
        <f t="shared" ref="D3332:D3395" si="262">IF(B3332=0,-1,RIGHT(A3332,LEN(A3332)-B3332)+0)</f>
        <v>5864232</v>
      </c>
      <c r="F3332" s="1">
        <f t="shared" ref="F3332:F3395" si="263">IF(C3332&lt;0,443300000,44330*(1-POWER(C3332/$A$1,1/5.255))*1000)</f>
        <v>5864167.1912330631</v>
      </c>
      <c r="H3332" s="5">
        <f t="shared" ref="H3332:H3395" si="264">IF(D3332&gt;0,ABS((F3332-D3332)/D3332),0)</f>
        <v>1.1051535296844212E-5</v>
      </c>
    </row>
    <row r="3333" spans="1:8">
      <c r="A3333" s="3" t="s">
        <v>8895</v>
      </c>
      <c r="B3333" s="1">
        <f t="shared" si="260"/>
        <v>6</v>
      </c>
      <c r="C3333" s="1">
        <f t="shared" si="261"/>
        <v>51489</v>
      </c>
      <c r="D3333" s="1">
        <f t="shared" si="262"/>
        <v>5867022</v>
      </c>
      <c r="F3333" s="1">
        <f t="shared" si="263"/>
        <v>5867009.8031784147</v>
      </c>
      <c r="H3333" s="5">
        <f t="shared" si="264"/>
        <v>2.0788777654656117E-6</v>
      </c>
    </row>
    <row r="3334" spans="1:8">
      <c r="A3334" s="3" t="s">
        <v>8896</v>
      </c>
      <c r="B3334" s="1">
        <f t="shared" si="260"/>
        <v>6</v>
      </c>
      <c r="C3334" s="1">
        <f t="shared" si="261"/>
        <v>51469</v>
      </c>
      <c r="D3334" s="1">
        <f t="shared" si="262"/>
        <v>5869902</v>
      </c>
      <c r="F3334" s="1">
        <f t="shared" si="263"/>
        <v>5869853.309310603</v>
      </c>
      <c r="H3334" s="5">
        <f t="shared" si="264"/>
        <v>8.2949748389401521E-6</v>
      </c>
    </row>
    <row r="3335" spans="1:8">
      <c r="A3335" s="3" t="s">
        <v>8897</v>
      </c>
      <c r="B3335" s="1">
        <f t="shared" si="260"/>
        <v>6</v>
      </c>
      <c r="C3335" s="1">
        <f t="shared" si="261"/>
        <v>51449</v>
      </c>
      <c r="D3335" s="1">
        <f t="shared" si="262"/>
        <v>5872792</v>
      </c>
      <c r="F3335" s="1">
        <f t="shared" si="263"/>
        <v>5872697.710258536</v>
      </c>
      <c r="H3335" s="5">
        <f t="shared" si="264"/>
        <v>1.6055351775434788E-5</v>
      </c>
    </row>
    <row r="3336" spans="1:8">
      <c r="A3336" s="3" t="s">
        <v>8898</v>
      </c>
      <c r="B3336" s="1">
        <f t="shared" si="260"/>
        <v>6</v>
      </c>
      <c r="C3336" s="1">
        <f t="shared" si="261"/>
        <v>51429</v>
      </c>
      <c r="D3336" s="1">
        <f t="shared" si="262"/>
        <v>5875682</v>
      </c>
      <c r="F3336" s="1">
        <f t="shared" si="263"/>
        <v>5875543.0066518197</v>
      </c>
      <c r="H3336" s="5">
        <f t="shared" si="264"/>
        <v>2.3655696169451713E-5</v>
      </c>
    </row>
    <row r="3337" spans="1:8">
      <c r="A3337" s="3" t="s">
        <v>8899</v>
      </c>
      <c r="B3337" s="1">
        <f t="shared" si="260"/>
        <v>6</v>
      </c>
      <c r="C3337" s="1">
        <f t="shared" si="261"/>
        <v>51409</v>
      </c>
      <c r="D3337" s="1">
        <f t="shared" si="262"/>
        <v>5878572</v>
      </c>
      <c r="F3337" s="1">
        <f t="shared" si="263"/>
        <v>5878389.1991207292</v>
      </c>
      <c r="H3337" s="5">
        <f t="shared" si="264"/>
        <v>3.1096136828939009E-5</v>
      </c>
    </row>
    <row r="3338" spans="1:8">
      <c r="A3338" s="3" t="s">
        <v>8900</v>
      </c>
      <c r="B3338" s="1">
        <f t="shared" si="260"/>
        <v>6</v>
      </c>
      <c r="C3338" s="1">
        <f t="shared" si="261"/>
        <v>51389</v>
      </c>
      <c r="D3338" s="1">
        <f t="shared" si="262"/>
        <v>5881477</v>
      </c>
      <c r="F3338" s="1">
        <f t="shared" si="263"/>
        <v>5881236.288296246</v>
      </c>
      <c r="H3338" s="5">
        <f t="shared" si="264"/>
        <v>4.0927084090277015E-5</v>
      </c>
    </row>
    <row r="3339" spans="1:8">
      <c r="A3339" s="3" t="s">
        <v>8901</v>
      </c>
      <c r="B3339" s="1">
        <f t="shared" si="260"/>
        <v>6</v>
      </c>
      <c r="C3339" s="1">
        <f t="shared" si="261"/>
        <v>51369</v>
      </c>
      <c r="D3339" s="1">
        <f t="shared" si="262"/>
        <v>5884367</v>
      </c>
      <c r="F3339" s="1">
        <f t="shared" si="263"/>
        <v>5884084.2748100311</v>
      </c>
      <c r="H3339" s="5">
        <f t="shared" si="264"/>
        <v>4.8046831540069407E-5</v>
      </c>
    </row>
    <row r="3340" spans="1:8">
      <c r="A3340" s="3" t="s">
        <v>8902</v>
      </c>
      <c r="B3340" s="1">
        <f t="shared" si="260"/>
        <v>6</v>
      </c>
      <c r="C3340" s="1">
        <f t="shared" si="261"/>
        <v>51349</v>
      </c>
      <c r="D3340" s="1">
        <f t="shared" si="262"/>
        <v>5887257</v>
      </c>
      <c r="F3340" s="1">
        <f t="shared" si="263"/>
        <v>5886933.1592944385</v>
      </c>
      <c r="H3340" s="5">
        <f t="shared" si="264"/>
        <v>5.5007061108671085E-5</v>
      </c>
    </row>
    <row r="3341" spans="1:8">
      <c r="A3341" s="3" t="s">
        <v>8903</v>
      </c>
      <c r="B3341" s="1">
        <f t="shared" si="260"/>
        <v>6</v>
      </c>
      <c r="C3341" s="1">
        <f t="shared" si="261"/>
        <v>51329</v>
      </c>
      <c r="D3341" s="1">
        <f t="shared" si="262"/>
        <v>5890146</v>
      </c>
      <c r="F3341" s="1">
        <f t="shared" si="263"/>
        <v>5889782.9423825201</v>
      </c>
      <c r="H3341" s="5">
        <f t="shared" si="264"/>
        <v>6.1638135536867044E-5</v>
      </c>
    </row>
    <row r="3342" spans="1:8">
      <c r="A3342" s="3" t="s">
        <v>8904</v>
      </c>
      <c r="B3342" s="1">
        <f t="shared" si="260"/>
        <v>6</v>
      </c>
      <c r="C3342" s="1">
        <f t="shared" si="261"/>
        <v>51309</v>
      </c>
      <c r="D3342" s="1">
        <f t="shared" si="262"/>
        <v>5893036</v>
      </c>
      <c r="F3342" s="1">
        <f t="shared" si="263"/>
        <v>5892633.6247080127</v>
      </c>
      <c r="H3342" s="5">
        <f t="shared" si="264"/>
        <v>6.827979533593928E-5</v>
      </c>
    </row>
    <row r="3343" spans="1:8">
      <c r="A3343" s="3" t="s">
        <v>8905</v>
      </c>
      <c r="B3343" s="1">
        <f t="shared" si="260"/>
        <v>6</v>
      </c>
      <c r="C3343" s="1">
        <f t="shared" si="261"/>
        <v>51289</v>
      </c>
      <c r="D3343" s="1">
        <f t="shared" si="262"/>
        <v>5895942</v>
      </c>
      <c r="F3343" s="1">
        <f t="shared" si="263"/>
        <v>5895485.2069053547</v>
      </c>
      <c r="H3343" s="5">
        <f t="shared" si="264"/>
        <v>7.7475846038725337E-5</v>
      </c>
    </row>
    <row r="3344" spans="1:8">
      <c r="A3344" s="3" t="s">
        <v>8906</v>
      </c>
      <c r="B3344" s="1">
        <f t="shared" si="260"/>
        <v>6</v>
      </c>
      <c r="C3344" s="1">
        <f t="shared" si="261"/>
        <v>51269</v>
      </c>
      <c r="D3344" s="1">
        <f t="shared" si="262"/>
        <v>5898831</v>
      </c>
      <c r="F3344" s="1">
        <f t="shared" si="263"/>
        <v>5898337.6896096747</v>
      </c>
      <c r="H3344" s="5">
        <f t="shared" si="264"/>
        <v>8.3628500346130135E-5</v>
      </c>
    </row>
    <row r="3345" spans="1:8">
      <c r="A3345" s="3" t="s">
        <v>8907</v>
      </c>
      <c r="B3345" s="1">
        <f t="shared" si="260"/>
        <v>6</v>
      </c>
      <c r="C3345" s="1">
        <f t="shared" si="261"/>
        <v>51249</v>
      </c>
      <c r="D3345" s="1">
        <f t="shared" si="262"/>
        <v>5901721</v>
      </c>
      <c r="F3345" s="1">
        <f t="shared" si="263"/>
        <v>5901191.0734568005</v>
      </c>
      <c r="H3345" s="5">
        <f t="shared" si="264"/>
        <v>8.9791866338557379E-5</v>
      </c>
    </row>
    <row r="3346" spans="1:8">
      <c r="A3346" s="3" t="s">
        <v>8908</v>
      </c>
      <c r="B3346" s="1">
        <f t="shared" si="260"/>
        <v>6</v>
      </c>
      <c r="C3346" s="1">
        <f t="shared" si="261"/>
        <v>51229</v>
      </c>
      <c r="D3346" s="1">
        <f t="shared" si="262"/>
        <v>5904611</v>
      </c>
      <c r="F3346" s="1">
        <f t="shared" si="263"/>
        <v>5904045.3590832567</v>
      </c>
      <c r="H3346" s="5">
        <f t="shared" si="264"/>
        <v>9.5796474440622045E-5</v>
      </c>
    </row>
    <row r="3347" spans="1:8">
      <c r="A3347" s="3" t="s">
        <v>8909</v>
      </c>
      <c r="B3347" s="1">
        <f t="shared" si="260"/>
        <v>6</v>
      </c>
      <c r="C3347" s="1">
        <f t="shared" si="261"/>
        <v>51209</v>
      </c>
      <c r="D3347" s="1">
        <f t="shared" si="262"/>
        <v>5907501</v>
      </c>
      <c r="F3347" s="1">
        <f t="shared" si="263"/>
        <v>5906900.5471262597</v>
      </c>
      <c r="H3347" s="5">
        <f t="shared" si="264"/>
        <v>1.0164244978381641E-4</v>
      </c>
    </row>
    <row r="3348" spans="1:8">
      <c r="A3348" s="3" t="s">
        <v>8910</v>
      </c>
      <c r="B3348" s="1">
        <f t="shared" si="260"/>
        <v>6</v>
      </c>
      <c r="C3348" s="1">
        <f t="shared" si="261"/>
        <v>51189</v>
      </c>
      <c r="D3348" s="1">
        <f t="shared" si="262"/>
        <v>5910406</v>
      </c>
      <c r="F3348" s="1">
        <f t="shared" si="263"/>
        <v>5909756.6382237393</v>
      </c>
      <c r="H3348" s="5">
        <f t="shared" si="264"/>
        <v>1.0986754146173023E-4</v>
      </c>
    </row>
    <row r="3349" spans="1:8">
      <c r="A3349" s="3" t="s">
        <v>8911</v>
      </c>
      <c r="B3349" s="1">
        <f t="shared" si="260"/>
        <v>6</v>
      </c>
      <c r="C3349" s="1">
        <f t="shared" si="261"/>
        <v>51169</v>
      </c>
      <c r="D3349" s="1">
        <f t="shared" si="262"/>
        <v>5913296</v>
      </c>
      <c r="F3349" s="1">
        <f t="shared" si="263"/>
        <v>5912613.6330143102</v>
      </c>
      <c r="H3349" s="5">
        <f t="shared" si="264"/>
        <v>1.1539537098935157E-4</v>
      </c>
    </row>
    <row r="3350" spans="1:8">
      <c r="A3350" s="3" t="s">
        <v>8912</v>
      </c>
      <c r="B3350" s="1">
        <f t="shared" si="260"/>
        <v>6</v>
      </c>
      <c r="C3350" s="1">
        <f t="shared" si="261"/>
        <v>51149</v>
      </c>
      <c r="D3350" s="1">
        <f t="shared" si="262"/>
        <v>5916186</v>
      </c>
      <c r="F3350" s="1">
        <f t="shared" si="263"/>
        <v>5915471.5321372999</v>
      </c>
      <c r="H3350" s="5">
        <f t="shared" si="264"/>
        <v>1.2076494259986284E-4</v>
      </c>
    </row>
    <row r="3351" spans="1:8">
      <c r="A3351" s="3" t="s">
        <v>8913</v>
      </c>
      <c r="B3351" s="1">
        <f t="shared" si="260"/>
        <v>6</v>
      </c>
      <c r="C3351" s="1">
        <f t="shared" si="261"/>
        <v>51129</v>
      </c>
      <c r="D3351" s="1">
        <f t="shared" si="262"/>
        <v>5919075</v>
      </c>
      <c r="F3351" s="1">
        <f t="shared" si="263"/>
        <v>5918330.3362327302</v>
      </c>
      <c r="H3351" s="5">
        <f t="shared" si="264"/>
        <v>1.2580745594029685E-4</v>
      </c>
    </row>
    <row r="3352" spans="1:8">
      <c r="A3352" s="3" t="s">
        <v>8914</v>
      </c>
      <c r="B3352" s="1">
        <f t="shared" si="260"/>
        <v>6</v>
      </c>
      <c r="C3352" s="1">
        <f t="shared" si="261"/>
        <v>51109</v>
      </c>
      <c r="D3352" s="1">
        <f t="shared" si="262"/>
        <v>5921981</v>
      </c>
      <c r="F3352" s="1">
        <f t="shared" si="263"/>
        <v>5921190.0459413389</v>
      </c>
      <c r="H3352" s="5">
        <f t="shared" si="264"/>
        <v>1.3356241073065342E-4</v>
      </c>
    </row>
    <row r="3353" spans="1:8">
      <c r="A3353" s="3" t="s">
        <v>8915</v>
      </c>
      <c r="B3353" s="1">
        <f t="shared" si="260"/>
        <v>6</v>
      </c>
      <c r="C3353" s="1">
        <f t="shared" si="261"/>
        <v>51089</v>
      </c>
      <c r="D3353" s="1">
        <f t="shared" si="262"/>
        <v>5924871</v>
      </c>
      <c r="F3353" s="1">
        <f t="shared" si="263"/>
        <v>5924050.6619045502</v>
      </c>
      <c r="H3353" s="5">
        <f t="shared" si="264"/>
        <v>1.3845670149609037E-4</v>
      </c>
    </row>
    <row r="3354" spans="1:8">
      <c r="A3354" s="3" t="s">
        <v>8916</v>
      </c>
      <c r="B3354" s="1">
        <f t="shared" si="260"/>
        <v>6</v>
      </c>
      <c r="C3354" s="1">
        <f t="shared" si="261"/>
        <v>51069</v>
      </c>
      <c r="D3354" s="1">
        <f t="shared" si="262"/>
        <v>5927760</v>
      </c>
      <c r="F3354" s="1">
        <f t="shared" si="263"/>
        <v>5926912.18476451</v>
      </c>
      <c r="H3354" s="5">
        <f t="shared" si="264"/>
        <v>1.4302455488919582E-4</v>
      </c>
    </row>
    <row r="3355" spans="1:8">
      <c r="A3355" s="3" t="s">
        <v>8917</v>
      </c>
      <c r="B3355" s="1">
        <f t="shared" si="260"/>
        <v>6</v>
      </c>
      <c r="C3355" s="1">
        <f t="shared" si="261"/>
        <v>51049</v>
      </c>
      <c r="D3355" s="1">
        <f t="shared" si="262"/>
        <v>5930650</v>
      </c>
      <c r="F3355" s="1">
        <f t="shared" si="263"/>
        <v>5929774.615164062</v>
      </c>
      <c r="H3355" s="5">
        <f t="shared" si="264"/>
        <v>1.4760352338074101E-4</v>
      </c>
    </row>
    <row r="3356" spans="1:8">
      <c r="A3356" s="3" t="s">
        <v>8918</v>
      </c>
      <c r="B3356" s="1">
        <f t="shared" si="260"/>
        <v>6</v>
      </c>
      <c r="C3356" s="1">
        <f t="shared" si="261"/>
        <v>51029</v>
      </c>
      <c r="D3356" s="1">
        <f t="shared" si="262"/>
        <v>5933540</v>
      </c>
      <c r="F3356" s="1">
        <f t="shared" si="263"/>
        <v>5932637.9537467575</v>
      </c>
      <c r="H3356" s="5">
        <f t="shared" si="264"/>
        <v>1.5202497214858752E-4</v>
      </c>
    </row>
    <row r="3357" spans="1:8">
      <c r="A3357" s="3" t="s">
        <v>8919</v>
      </c>
      <c r="B3357" s="1">
        <f t="shared" si="260"/>
        <v>6</v>
      </c>
      <c r="C3357" s="1">
        <f t="shared" si="261"/>
        <v>51009</v>
      </c>
      <c r="D3357" s="1">
        <f t="shared" si="262"/>
        <v>5936445</v>
      </c>
      <c r="F3357" s="1">
        <f t="shared" si="263"/>
        <v>5935502.2011568695</v>
      </c>
      <c r="H3357" s="5">
        <f t="shared" si="264"/>
        <v>1.5881539256751631E-4</v>
      </c>
    </row>
    <row r="3358" spans="1:8">
      <c r="A3358" s="3" t="s">
        <v>8920</v>
      </c>
      <c r="B3358" s="1">
        <f t="shared" si="260"/>
        <v>6</v>
      </c>
      <c r="C3358" s="1">
        <f t="shared" si="261"/>
        <v>50989</v>
      </c>
      <c r="D3358" s="1">
        <f t="shared" si="262"/>
        <v>5939335</v>
      </c>
      <c r="F3358" s="1">
        <f t="shared" si="263"/>
        <v>5938367.3580393586</v>
      </c>
      <c r="H3358" s="5">
        <f t="shared" si="264"/>
        <v>1.6292092644064853E-4</v>
      </c>
    </row>
    <row r="3359" spans="1:8">
      <c r="A3359" s="3" t="s">
        <v>8921</v>
      </c>
      <c r="B3359" s="1">
        <f t="shared" si="260"/>
        <v>6</v>
      </c>
      <c r="C3359" s="1">
        <f t="shared" si="261"/>
        <v>50969</v>
      </c>
      <c r="D3359" s="1">
        <f t="shared" si="262"/>
        <v>5942225</v>
      </c>
      <c r="F3359" s="1">
        <f t="shared" si="263"/>
        <v>5941233.42503992</v>
      </c>
      <c r="H3359" s="5">
        <f t="shared" si="264"/>
        <v>1.6686930570282603E-4</v>
      </c>
    </row>
    <row r="3360" spans="1:8">
      <c r="A3360" s="3" t="s">
        <v>8922</v>
      </c>
      <c r="B3360" s="1">
        <f t="shared" si="260"/>
        <v>6</v>
      </c>
      <c r="C3360" s="1">
        <f t="shared" si="261"/>
        <v>50949</v>
      </c>
      <c r="D3360" s="1">
        <f t="shared" si="262"/>
        <v>5945115</v>
      </c>
      <c r="F3360" s="1">
        <f t="shared" si="263"/>
        <v>5944100.4028049381</v>
      </c>
      <c r="H3360" s="5">
        <f t="shared" si="264"/>
        <v>1.7066065081362681E-4</v>
      </c>
    </row>
    <row r="3361" spans="1:8">
      <c r="A3361" s="3" t="s">
        <v>8923</v>
      </c>
      <c r="B3361" s="1">
        <f t="shared" si="260"/>
        <v>6</v>
      </c>
      <c r="C3361" s="1">
        <f t="shared" si="261"/>
        <v>50929</v>
      </c>
      <c r="D3361" s="1">
        <f t="shared" si="262"/>
        <v>5948005</v>
      </c>
      <c r="F3361" s="1">
        <f t="shared" si="263"/>
        <v>5946968.2919815248</v>
      </c>
      <c r="H3361" s="5">
        <f t="shared" si="264"/>
        <v>1.7429508187622776E-4</v>
      </c>
    </row>
    <row r="3362" spans="1:8">
      <c r="A3362" s="3" t="s">
        <v>8924</v>
      </c>
      <c r="B3362" s="1">
        <f t="shared" si="260"/>
        <v>6</v>
      </c>
      <c r="C3362" s="1">
        <f t="shared" si="261"/>
        <v>50909</v>
      </c>
      <c r="D3362" s="1">
        <f t="shared" si="262"/>
        <v>5950910</v>
      </c>
      <c r="F3362" s="1">
        <f t="shared" si="263"/>
        <v>5949837.0932175117</v>
      </c>
      <c r="H3362" s="5">
        <f t="shared" si="264"/>
        <v>1.8029289343786726E-4</v>
      </c>
    </row>
    <row r="3363" spans="1:8">
      <c r="A3363" s="3" t="s">
        <v>8925</v>
      </c>
      <c r="B3363" s="1">
        <f t="shared" si="260"/>
        <v>6</v>
      </c>
      <c r="C3363" s="1">
        <f t="shared" si="261"/>
        <v>50889</v>
      </c>
      <c r="D3363" s="1">
        <f t="shared" si="262"/>
        <v>5953800</v>
      </c>
      <c r="F3363" s="1">
        <f t="shared" si="263"/>
        <v>5952706.8071614252</v>
      </c>
      <c r="H3363" s="5">
        <f t="shared" si="264"/>
        <v>1.8361262363108597E-4</v>
      </c>
    </row>
    <row r="3364" spans="1:8">
      <c r="A3364" s="3" t="s">
        <v>8926</v>
      </c>
      <c r="B3364" s="1">
        <f t="shared" si="260"/>
        <v>6</v>
      </c>
      <c r="C3364" s="1">
        <f t="shared" si="261"/>
        <v>50869</v>
      </c>
      <c r="D3364" s="1">
        <f t="shared" si="262"/>
        <v>5956690</v>
      </c>
      <c r="F3364" s="1">
        <f t="shared" si="263"/>
        <v>5955577.434462524</v>
      </c>
      <c r="H3364" s="5">
        <f t="shared" si="264"/>
        <v>1.8677579955914792E-4</v>
      </c>
    </row>
    <row r="3365" spans="1:8">
      <c r="A3365" s="3" t="s">
        <v>8927</v>
      </c>
      <c r="B3365" s="1">
        <f t="shared" si="260"/>
        <v>6</v>
      </c>
      <c r="C3365" s="1">
        <f t="shared" si="261"/>
        <v>50849</v>
      </c>
      <c r="D3365" s="1">
        <f t="shared" si="262"/>
        <v>5959579</v>
      </c>
      <c r="F3365" s="1">
        <f t="shared" si="263"/>
        <v>5958448.9757707845</v>
      </c>
      <c r="H3365" s="5">
        <f t="shared" si="264"/>
        <v>1.8961477467040172E-4</v>
      </c>
    </row>
    <row r="3366" spans="1:8">
      <c r="A3366" s="3" t="s">
        <v>8928</v>
      </c>
      <c r="B3366" s="1">
        <f t="shared" si="260"/>
        <v>6</v>
      </c>
      <c r="C3366" s="1">
        <f t="shared" si="261"/>
        <v>50829</v>
      </c>
      <c r="D3366" s="1">
        <f t="shared" si="262"/>
        <v>5962469</v>
      </c>
      <c r="F3366" s="1">
        <f t="shared" si="263"/>
        <v>5961321.4317368912</v>
      </c>
      <c r="H3366" s="5">
        <f t="shared" si="264"/>
        <v>1.9246527958616507E-4</v>
      </c>
    </row>
    <row r="3367" spans="1:8">
      <c r="A3367" s="3" t="s">
        <v>8929</v>
      </c>
      <c r="B3367" s="1">
        <f t="shared" si="260"/>
        <v>6</v>
      </c>
      <c r="C3367" s="1">
        <f t="shared" si="261"/>
        <v>50809</v>
      </c>
      <c r="D3367" s="1">
        <f t="shared" si="262"/>
        <v>5965375</v>
      </c>
      <c r="F3367" s="1">
        <f t="shared" si="263"/>
        <v>5964194.8030122509</v>
      </c>
      <c r="H3367" s="5">
        <f t="shared" si="264"/>
        <v>1.9784120658786368E-4</v>
      </c>
    </row>
    <row r="3368" spans="1:8">
      <c r="A3368" s="3" t="s">
        <v>8930</v>
      </c>
      <c r="B3368" s="1">
        <f t="shared" si="260"/>
        <v>6</v>
      </c>
      <c r="C3368" s="1">
        <f t="shared" si="261"/>
        <v>50789</v>
      </c>
      <c r="D3368" s="1">
        <f t="shared" si="262"/>
        <v>5968264</v>
      </c>
      <c r="F3368" s="1">
        <f t="shared" si="263"/>
        <v>5967069.0902489983</v>
      </c>
      <c r="H3368" s="5">
        <f t="shared" si="264"/>
        <v>2.0021060579789122E-4</v>
      </c>
    </row>
    <row r="3369" spans="1:8">
      <c r="A3369" s="3" t="s">
        <v>8931</v>
      </c>
      <c r="B3369" s="1">
        <f t="shared" si="260"/>
        <v>6</v>
      </c>
      <c r="C3369" s="1">
        <f t="shared" si="261"/>
        <v>50769</v>
      </c>
      <c r="D3369" s="1">
        <f t="shared" si="262"/>
        <v>5971154</v>
      </c>
      <c r="F3369" s="1">
        <f t="shared" si="263"/>
        <v>5969944.2940999866</v>
      </c>
      <c r="H3369" s="5">
        <f t="shared" si="264"/>
        <v>2.0259164309167823E-4</v>
      </c>
    </row>
    <row r="3370" spans="1:8">
      <c r="A3370" s="3" t="s">
        <v>8932</v>
      </c>
      <c r="B3370" s="1">
        <f t="shared" si="260"/>
        <v>6</v>
      </c>
      <c r="C3370" s="1">
        <f t="shared" si="261"/>
        <v>50749</v>
      </c>
      <c r="D3370" s="1">
        <f t="shared" si="262"/>
        <v>5974044</v>
      </c>
      <c r="F3370" s="1">
        <f t="shared" si="263"/>
        <v>5972820.4152187901</v>
      </c>
      <c r="H3370" s="5">
        <f t="shared" si="264"/>
        <v>2.0481683449434559E-4</v>
      </c>
    </row>
    <row r="3371" spans="1:8">
      <c r="A3371" s="3" t="s">
        <v>8933</v>
      </c>
      <c r="B3371" s="1">
        <f t="shared" si="260"/>
        <v>6</v>
      </c>
      <c r="C3371" s="1">
        <f t="shared" si="261"/>
        <v>50729</v>
      </c>
      <c r="D3371" s="1">
        <f t="shared" si="262"/>
        <v>5976949</v>
      </c>
      <c r="F3371" s="1">
        <f t="shared" si="263"/>
        <v>5975697.4542597001</v>
      </c>
      <c r="H3371" s="5">
        <f t="shared" si="264"/>
        <v>2.0939541901727088E-4</v>
      </c>
    </row>
    <row r="3372" spans="1:8">
      <c r="A3372" s="3" t="s">
        <v>8934</v>
      </c>
      <c r="B3372" s="1">
        <f t="shared" si="260"/>
        <v>6</v>
      </c>
      <c r="C3372" s="1">
        <f t="shared" si="261"/>
        <v>50709</v>
      </c>
      <c r="D3372" s="1">
        <f t="shared" si="262"/>
        <v>5979839</v>
      </c>
      <c r="F3372" s="1">
        <f t="shared" si="263"/>
        <v>5978575.4118777486</v>
      </c>
      <c r="H3372" s="5">
        <f t="shared" si="264"/>
        <v>2.1130805064341088E-4</v>
      </c>
    </row>
    <row r="3373" spans="1:8">
      <c r="A3373" s="3" t="s">
        <v>8935</v>
      </c>
      <c r="B3373" s="1">
        <f t="shared" si="260"/>
        <v>6</v>
      </c>
      <c r="C3373" s="1">
        <f t="shared" si="261"/>
        <v>50689</v>
      </c>
      <c r="D3373" s="1">
        <f t="shared" si="262"/>
        <v>5982729</v>
      </c>
      <c r="F3373" s="1">
        <f t="shared" si="263"/>
        <v>5981454.2887286777</v>
      </c>
      <c r="H3373" s="5">
        <f t="shared" si="264"/>
        <v>2.1306518669361965E-4</v>
      </c>
    </row>
    <row r="3374" spans="1:8">
      <c r="A3374" s="3" t="s">
        <v>8936</v>
      </c>
      <c r="B3374" s="1">
        <f t="shared" si="260"/>
        <v>6</v>
      </c>
      <c r="C3374" s="1">
        <f t="shared" si="261"/>
        <v>50669</v>
      </c>
      <c r="D3374" s="1">
        <f t="shared" si="262"/>
        <v>5985619</v>
      </c>
      <c r="F3374" s="1">
        <f t="shared" si="263"/>
        <v>5984334.0854689674</v>
      </c>
      <c r="H3374" s="5">
        <f t="shared" si="264"/>
        <v>2.1466694272264151E-4</v>
      </c>
    </row>
    <row r="3375" spans="1:8">
      <c r="A3375" s="3" t="s">
        <v>8937</v>
      </c>
      <c r="B3375" s="1">
        <f t="shared" si="260"/>
        <v>6</v>
      </c>
      <c r="C3375" s="1">
        <f t="shared" si="261"/>
        <v>50649</v>
      </c>
      <c r="D3375" s="1">
        <f t="shared" si="262"/>
        <v>5988508</v>
      </c>
      <c r="F3375" s="1">
        <f t="shared" si="263"/>
        <v>5987214.8027558271</v>
      </c>
      <c r="H3375" s="5">
        <f t="shared" si="264"/>
        <v>2.1594648352693457E-4</v>
      </c>
    </row>
    <row r="3376" spans="1:8">
      <c r="A3376" s="3" t="s">
        <v>8938</v>
      </c>
      <c r="B3376" s="1">
        <f t="shared" si="260"/>
        <v>6</v>
      </c>
      <c r="C3376" s="1">
        <f t="shared" si="261"/>
        <v>50629</v>
      </c>
      <c r="D3376" s="1">
        <f t="shared" si="262"/>
        <v>5991414</v>
      </c>
      <c r="F3376" s="1">
        <f t="shared" si="263"/>
        <v>5990096.4412471764</v>
      </c>
      <c r="H3376" s="5">
        <f t="shared" si="264"/>
        <v>2.1990781355179611E-4</v>
      </c>
    </row>
    <row r="3377" spans="1:8">
      <c r="A3377" s="3" t="s">
        <v>8939</v>
      </c>
      <c r="B3377" s="1">
        <f t="shared" si="260"/>
        <v>6</v>
      </c>
      <c r="C3377" s="1">
        <f t="shared" si="261"/>
        <v>50609</v>
      </c>
      <c r="D3377" s="1">
        <f t="shared" si="262"/>
        <v>5994304</v>
      </c>
      <c r="F3377" s="1">
        <f t="shared" si="263"/>
        <v>5992979.0016016932</v>
      </c>
      <c r="H3377" s="5">
        <f t="shared" si="264"/>
        <v>2.2104290978682087E-4</v>
      </c>
    </row>
    <row r="3378" spans="1:8">
      <c r="A3378" s="3" t="s">
        <v>8940</v>
      </c>
      <c r="B3378" s="1">
        <f t="shared" si="260"/>
        <v>6</v>
      </c>
      <c r="C3378" s="1">
        <f t="shared" si="261"/>
        <v>50589</v>
      </c>
      <c r="D3378" s="1">
        <f t="shared" si="262"/>
        <v>5997193</v>
      </c>
      <c r="F3378" s="1">
        <f t="shared" si="263"/>
        <v>5995862.484478768</v>
      </c>
      <c r="H3378" s="5">
        <f t="shared" si="264"/>
        <v>2.2185637868116613E-4</v>
      </c>
    </row>
    <row r="3379" spans="1:8">
      <c r="A3379" s="3" t="s">
        <v>8941</v>
      </c>
      <c r="B3379" s="1">
        <f t="shared" si="260"/>
        <v>6</v>
      </c>
      <c r="C3379" s="1">
        <f t="shared" si="261"/>
        <v>50569</v>
      </c>
      <c r="D3379" s="1">
        <f t="shared" si="262"/>
        <v>6000083</v>
      </c>
      <c r="F3379" s="1">
        <f t="shared" si="263"/>
        <v>5998746.8905385248</v>
      </c>
      <c r="H3379" s="5">
        <f t="shared" si="264"/>
        <v>2.2268182981388153E-4</v>
      </c>
    </row>
    <row r="3380" spans="1:8">
      <c r="A3380" s="3" t="s">
        <v>8942</v>
      </c>
      <c r="B3380" s="1">
        <f t="shared" si="260"/>
        <v>6</v>
      </c>
      <c r="C3380" s="1">
        <f t="shared" si="261"/>
        <v>50549</v>
      </c>
      <c r="D3380" s="1">
        <f t="shared" si="262"/>
        <v>6002973</v>
      </c>
      <c r="F3380" s="1">
        <f t="shared" si="263"/>
        <v>6001632.2204418341</v>
      </c>
      <c r="H3380" s="5">
        <f t="shared" si="264"/>
        <v>2.2335258848672654E-4</v>
      </c>
    </row>
    <row r="3381" spans="1:8">
      <c r="A3381" s="3" t="s">
        <v>8943</v>
      </c>
      <c r="B3381" s="1">
        <f t="shared" si="260"/>
        <v>6</v>
      </c>
      <c r="C3381" s="1">
        <f t="shared" si="261"/>
        <v>50529</v>
      </c>
      <c r="D3381" s="1">
        <f t="shared" si="262"/>
        <v>6005878</v>
      </c>
      <c r="F3381" s="1">
        <f t="shared" si="263"/>
        <v>6004518.4748502821</v>
      </c>
      <c r="H3381" s="5">
        <f t="shared" si="264"/>
        <v>2.2636576196151953E-4</v>
      </c>
    </row>
    <row r="3382" spans="1:8">
      <c r="A3382" s="3" t="s">
        <v>8944</v>
      </c>
      <c r="B3382" s="1">
        <f t="shared" si="260"/>
        <v>6</v>
      </c>
      <c r="C3382" s="1">
        <f t="shared" si="261"/>
        <v>50509</v>
      </c>
      <c r="D3382" s="1">
        <f t="shared" si="262"/>
        <v>6008768</v>
      </c>
      <c r="F3382" s="1">
        <f t="shared" si="263"/>
        <v>6007405.6544262134</v>
      </c>
      <c r="H3382" s="5">
        <f t="shared" si="264"/>
        <v>2.2672627297087291E-4</v>
      </c>
    </row>
    <row r="3383" spans="1:8">
      <c r="A3383" s="3" t="s">
        <v>8945</v>
      </c>
      <c r="B3383" s="1">
        <f t="shared" si="260"/>
        <v>6</v>
      </c>
      <c r="C3383" s="1">
        <f t="shared" si="261"/>
        <v>50489</v>
      </c>
      <c r="D3383" s="1">
        <f t="shared" si="262"/>
        <v>6011658</v>
      </c>
      <c r="F3383" s="1">
        <f t="shared" si="263"/>
        <v>6010293.7598326895</v>
      </c>
      <c r="H3383" s="5">
        <f t="shared" si="264"/>
        <v>2.2693243150399795E-4</v>
      </c>
    </row>
    <row r="3384" spans="1:8">
      <c r="A3384" s="3" t="s">
        <v>8946</v>
      </c>
      <c r="B3384" s="1">
        <f t="shared" si="260"/>
        <v>6</v>
      </c>
      <c r="C3384" s="1">
        <f t="shared" si="261"/>
        <v>50469</v>
      </c>
      <c r="D3384" s="1">
        <f t="shared" si="262"/>
        <v>6014548</v>
      </c>
      <c r="F3384" s="1">
        <f t="shared" si="263"/>
        <v>6013182.7917335127</v>
      </c>
      <c r="H3384" s="5">
        <f t="shared" si="264"/>
        <v>2.2698434969466451E-4</v>
      </c>
    </row>
    <row r="3385" spans="1:8">
      <c r="A3385" s="3" t="s">
        <v>8947</v>
      </c>
      <c r="B3385" s="1">
        <f t="shared" si="260"/>
        <v>6</v>
      </c>
      <c r="C3385" s="1">
        <f t="shared" si="261"/>
        <v>50449</v>
      </c>
      <c r="D3385" s="1">
        <f t="shared" si="262"/>
        <v>6017453</v>
      </c>
      <c r="F3385" s="1">
        <f t="shared" si="263"/>
        <v>6016072.750793241</v>
      </c>
      <c r="H3385" s="5">
        <f t="shared" si="264"/>
        <v>2.2937432278391466E-4</v>
      </c>
    </row>
    <row r="3386" spans="1:8">
      <c r="A3386" s="3" t="s">
        <v>8948</v>
      </c>
      <c r="B3386" s="1">
        <f t="shared" si="260"/>
        <v>6</v>
      </c>
      <c r="C3386" s="1">
        <f t="shared" si="261"/>
        <v>50429</v>
      </c>
      <c r="D3386" s="1">
        <f t="shared" si="262"/>
        <v>6020343</v>
      </c>
      <c r="F3386" s="1">
        <f t="shared" si="263"/>
        <v>6018963.6376771601</v>
      </c>
      <c r="H3386" s="5">
        <f t="shared" si="264"/>
        <v>2.2911689962513903E-4</v>
      </c>
    </row>
    <row r="3387" spans="1:8">
      <c r="A3387" s="3" t="s">
        <v>8949</v>
      </c>
      <c r="B3387" s="1">
        <f t="shared" si="260"/>
        <v>6</v>
      </c>
      <c r="C3387" s="1">
        <f t="shared" si="261"/>
        <v>50409</v>
      </c>
      <c r="D3387" s="1">
        <f t="shared" si="262"/>
        <v>6023233</v>
      </c>
      <c r="F3387" s="1">
        <f t="shared" si="263"/>
        <v>6021855.4530512895</v>
      </c>
      <c r="H3387" s="5">
        <f t="shared" si="264"/>
        <v>2.2870557202592969E-4</v>
      </c>
    </row>
    <row r="3388" spans="1:8">
      <c r="A3388" s="3" t="s">
        <v>8950</v>
      </c>
      <c r="B3388" s="1">
        <f t="shared" si="260"/>
        <v>6</v>
      </c>
      <c r="C3388" s="1">
        <f t="shared" si="261"/>
        <v>50389</v>
      </c>
      <c r="D3388" s="1">
        <f t="shared" si="262"/>
        <v>6026122</v>
      </c>
      <c r="F3388" s="1">
        <f t="shared" si="263"/>
        <v>6024748.1975824134</v>
      </c>
      <c r="H3388" s="5">
        <f t="shared" si="264"/>
        <v>2.2797454442285728E-4</v>
      </c>
    </row>
    <row r="3389" spans="1:8">
      <c r="A3389" s="3" t="s">
        <v>8951</v>
      </c>
      <c r="B3389" s="1">
        <f t="shared" si="260"/>
        <v>6</v>
      </c>
      <c r="C3389" s="1">
        <f t="shared" si="261"/>
        <v>50369</v>
      </c>
      <c r="D3389" s="1">
        <f t="shared" si="262"/>
        <v>6029012</v>
      </c>
      <c r="F3389" s="1">
        <f t="shared" si="263"/>
        <v>6027641.8719380312</v>
      </c>
      <c r="H3389" s="5">
        <f t="shared" si="264"/>
        <v>2.2725581935627816E-4</v>
      </c>
    </row>
    <row r="3390" spans="1:8">
      <c r="A3390" s="3" t="s">
        <v>8952</v>
      </c>
      <c r="B3390" s="1">
        <f t="shared" si="260"/>
        <v>6</v>
      </c>
      <c r="C3390" s="1">
        <f t="shared" si="261"/>
        <v>50349</v>
      </c>
      <c r="D3390" s="1">
        <f t="shared" si="262"/>
        <v>6031918</v>
      </c>
      <c r="F3390" s="1">
        <f t="shared" si="263"/>
        <v>6030536.476786416</v>
      </c>
      <c r="H3390" s="5">
        <f t="shared" si="264"/>
        <v>2.2903547654062539E-4</v>
      </c>
    </row>
    <row r="3391" spans="1:8">
      <c r="A3391" s="3" t="s">
        <v>8953</v>
      </c>
      <c r="B3391" s="1">
        <f t="shared" si="260"/>
        <v>6</v>
      </c>
      <c r="C3391" s="1">
        <f t="shared" si="261"/>
        <v>50329</v>
      </c>
      <c r="D3391" s="1">
        <f t="shared" si="262"/>
        <v>6034807</v>
      </c>
      <c r="F3391" s="1">
        <f t="shared" si="263"/>
        <v>6033432.0127965687</v>
      </c>
      <c r="H3391" s="5">
        <f t="shared" si="264"/>
        <v>2.2784277996484655E-4</v>
      </c>
    </row>
    <row r="3392" spans="1:8">
      <c r="A3392" s="3" t="s">
        <v>8954</v>
      </c>
      <c r="B3392" s="1">
        <f t="shared" si="260"/>
        <v>6</v>
      </c>
      <c r="C3392" s="1">
        <f t="shared" si="261"/>
        <v>50309</v>
      </c>
      <c r="D3392" s="1">
        <f t="shared" si="262"/>
        <v>6037697</v>
      </c>
      <c r="F3392" s="1">
        <f t="shared" si="263"/>
        <v>6036328.4806382405</v>
      </c>
      <c r="H3392" s="5">
        <f t="shared" si="264"/>
        <v>2.2666247772280324E-4</v>
      </c>
    </row>
    <row r="3393" spans="1:8">
      <c r="A3393" s="3" t="s">
        <v>8955</v>
      </c>
      <c r="B3393" s="1">
        <f t="shared" si="260"/>
        <v>6</v>
      </c>
      <c r="C3393" s="1">
        <f t="shared" si="261"/>
        <v>50289</v>
      </c>
      <c r="D3393" s="1">
        <f t="shared" si="262"/>
        <v>6040587</v>
      </c>
      <c r="F3393" s="1">
        <f t="shared" si="263"/>
        <v>6039225.8809819361</v>
      </c>
      <c r="H3393" s="5">
        <f t="shared" si="264"/>
        <v>2.2532893211601464E-4</v>
      </c>
    </row>
    <row r="3394" spans="1:8">
      <c r="A3394" s="3" t="s">
        <v>8956</v>
      </c>
      <c r="B3394" s="1">
        <f t="shared" si="260"/>
        <v>6</v>
      </c>
      <c r="C3394" s="1">
        <f t="shared" si="261"/>
        <v>50269</v>
      </c>
      <c r="D3394" s="1">
        <f t="shared" si="262"/>
        <v>6043477</v>
      </c>
      <c r="F3394" s="1">
        <f t="shared" si="263"/>
        <v>6042124.214498898</v>
      </c>
      <c r="H3394" s="5">
        <f t="shared" si="264"/>
        <v>2.2384225191921563E-4</v>
      </c>
    </row>
    <row r="3395" spans="1:8">
      <c r="A3395" s="3" t="s">
        <v>8957</v>
      </c>
      <c r="B3395" s="1">
        <f t="shared" si="260"/>
        <v>6</v>
      </c>
      <c r="C3395" s="1">
        <f t="shared" si="261"/>
        <v>50249</v>
      </c>
      <c r="D3395" s="1">
        <f t="shared" si="262"/>
        <v>6046382</v>
      </c>
      <c r="F3395" s="1">
        <f t="shared" si="263"/>
        <v>6045023.4818611406</v>
      </c>
      <c r="H3395" s="5">
        <f t="shared" si="264"/>
        <v>2.2468281674221393E-4</v>
      </c>
    </row>
    <row r="3396" spans="1:8">
      <c r="A3396" s="3" t="s">
        <v>8958</v>
      </c>
      <c r="B3396" s="1">
        <f t="shared" ref="B3396:B3459" si="265">IF(ISERROR(SEARCH(" ",A3396)), 0, SEARCH(" ",A3396))</f>
        <v>6</v>
      </c>
      <c r="C3396" s="1">
        <f t="shared" ref="C3396:C3459" si="266">IF(0=B3396,-1,LEFT(A3396,B3396-1)+0)</f>
        <v>50229</v>
      </c>
      <c r="D3396" s="1">
        <f t="shared" ref="D3396:D3459" si="267">IF(B3396=0,-1,RIGHT(A3396,LEN(A3396)-B3396)+0)</f>
        <v>6049272</v>
      </c>
      <c r="F3396" s="1">
        <f t="shared" ref="F3396:F3459" si="268">IF(C3396&lt;0,443300000,44330*(1-POWER(C3396/$A$1,1/5.255))*1000)</f>
        <v>6047923.6837414028</v>
      </c>
      <c r="H3396" s="5">
        <f t="shared" ref="H3396:H3459" si="269">IF(D3396&gt;0,ABS((F3396-D3396)/D3396),0)</f>
        <v>2.2288901186740944E-4</v>
      </c>
    </row>
    <row r="3397" spans="1:8">
      <c r="A3397" s="3" t="s">
        <v>8959</v>
      </c>
      <c r="B3397" s="1">
        <f t="shared" si="265"/>
        <v>6</v>
      </c>
      <c r="C3397" s="1">
        <f t="shared" si="266"/>
        <v>50209</v>
      </c>
      <c r="D3397" s="1">
        <f t="shared" si="267"/>
        <v>6052162</v>
      </c>
      <c r="F3397" s="1">
        <f t="shared" si="268"/>
        <v>6050824.8208131995</v>
      </c>
      <c r="H3397" s="5">
        <f t="shared" si="269"/>
        <v>2.2094239823727368E-4</v>
      </c>
    </row>
    <row r="3398" spans="1:8">
      <c r="A3398" s="3" t="s">
        <v>8960</v>
      </c>
      <c r="B3398" s="1">
        <f t="shared" si="265"/>
        <v>6</v>
      </c>
      <c r="C3398" s="1">
        <f t="shared" si="266"/>
        <v>50189</v>
      </c>
      <c r="D3398" s="1">
        <f t="shared" si="267"/>
        <v>6055051</v>
      </c>
      <c r="F3398" s="1">
        <f t="shared" si="268"/>
        <v>6053726.8937507831</v>
      </c>
      <c r="H3398" s="5">
        <f t="shared" si="269"/>
        <v>2.1867796806615569E-4</v>
      </c>
    </row>
    <row r="3399" spans="1:8">
      <c r="A3399" s="3" t="s">
        <v>8961</v>
      </c>
      <c r="B3399" s="1">
        <f t="shared" si="265"/>
        <v>6</v>
      </c>
      <c r="C3399" s="1">
        <f t="shared" si="266"/>
        <v>50169</v>
      </c>
      <c r="D3399" s="1">
        <f t="shared" si="267"/>
        <v>6057957</v>
      </c>
      <c r="F3399" s="1">
        <f t="shared" si="268"/>
        <v>6056629.9032291677</v>
      </c>
      <c r="H3399" s="5">
        <f t="shared" si="269"/>
        <v>2.190667201553783E-4</v>
      </c>
    </row>
    <row r="3400" spans="1:8">
      <c r="A3400" s="3" t="s">
        <v>8962</v>
      </c>
      <c r="B3400" s="1">
        <f t="shared" si="265"/>
        <v>6</v>
      </c>
      <c r="C3400" s="1">
        <f t="shared" si="266"/>
        <v>50149</v>
      </c>
      <c r="D3400" s="1">
        <f t="shared" si="267"/>
        <v>6060847</v>
      </c>
      <c r="F3400" s="1">
        <f t="shared" si="268"/>
        <v>6059533.8499241304</v>
      </c>
      <c r="H3400" s="5">
        <f t="shared" si="269"/>
        <v>2.1666114915450509E-4</v>
      </c>
    </row>
    <row r="3401" spans="1:8">
      <c r="A3401" s="3" t="s">
        <v>8963</v>
      </c>
      <c r="B3401" s="1">
        <f t="shared" si="265"/>
        <v>6</v>
      </c>
      <c r="C3401" s="1">
        <f t="shared" si="266"/>
        <v>50129</v>
      </c>
      <c r="D3401" s="1">
        <f t="shared" si="267"/>
        <v>6063736</v>
      </c>
      <c r="F3401" s="1">
        <f t="shared" si="268"/>
        <v>6062438.7345121931</v>
      </c>
      <c r="H3401" s="5">
        <f t="shared" si="269"/>
        <v>2.1393831918257514E-4</v>
      </c>
    </row>
    <row r="3402" spans="1:8">
      <c r="A3402" s="3" t="s">
        <v>8964</v>
      </c>
      <c r="B3402" s="1">
        <f t="shared" si="265"/>
        <v>6</v>
      </c>
      <c r="C3402" s="1">
        <f t="shared" si="266"/>
        <v>50109</v>
      </c>
      <c r="D3402" s="1">
        <f t="shared" si="267"/>
        <v>6066626</v>
      </c>
      <c r="F3402" s="1">
        <f t="shared" si="268"/>
        <v>6065344.5576706491</v>
      </c>
      <c r="H3402" s="5">
        <f t="shared" si="269"/>
        <v>2.1122817351042555E-4</v>
      </c>
    </row>
    <row r="3403" spans="1:8">
      <c r="A3403" s="3" t="s">
        <v>8965</v>
      </c>
      <c r="B3403" s="1">
        <f t="shared" si="265"/>
        <v>6</v>
      </c>
      <c r="C3403" s="1">
        <f t="shared" si="266"/>
        <v>50089</v>
      </c>
      <c r="D3403" s="1">
        <f t="shared" si="267"/>
        <v>6069516</v>
      </c>
      <c r="F3403" s="1">
        <f t="shared" si="268"/>
        <v>6068251.3200775338</v>
      </c>
      <c r="H3403" s="5">
        <f t="shared" si="269"/>
        <v>2.083658602211719E-4</v>
      </c>
    </row>
    <row r="3404" spans="1:8">
      <c r="A3404" s="3" t="s">
        <v>8966</v>
      </c>
      <c r="B3404" s="1">
        <f t="shared" si="265"/>
        <v>6</v>
      </c>
      <c r="C3404" s="1">
        <f t="shared" si="266"/>
        <v>50069</v>
      </c>
      <c r="D3404" s="1">
        <f t="shared" si="267"/>
        <v>6072421</v>
      </c>
      <c r="F3404" s="1">
        <f t="shared" si="268"/>
        <v>6071159.0224116622</v>
      </c>
      <c r="H3404" s="5">
        <f t="shared" si="269"/>
        <v>2.0782116199417764E-4</v>
      </c>
    </row>
    <row r="3405" spans="1:8">
      <c r="A3405" s="3" t="s">
        <v>8967</v>
      </c>
      <c r="B3405" s="1">
        <f t="shared" si="265"/>
        <v>6</v>
      </c>
      <c r="C3405" s="1">
        <f t="shared" si="266"/>
        <v>50049</v>
      </c>
      <c r="D3405" s="1">
        <f t="shared" si="267"/>
        <v>6075311</v>
      </c>
      <c r="F3405" s="1">
        <f t="shared" si="268"/>
        <v>6074067.6653525978</v>
      </c>
      <c r="H3405" s="5">
        <f t="shared" si="269"/>
        <v>2.0465366257005894E-4</v>
      </c>
    </row>
    <row r="3406" spans="1:8">
      <c r="A3406" s="3" t="s">
        <v>8968</v>
      </c>
      <c r="B3406" s="1">
        <f t="shared" si="265"/>
        <v>6</v>
      </c>
      <c r="C3406" s="1">
        <f t="shared" si="266"/>
        <v>50029</v>
      </c>
      <c r="D3406" s="1">
        <f t="shared" si="267"/>
        <v>6078201</v>
      </c>
      <c r="F3406" s="1">
        <f t="shared" si="268"/>
        <v>6076977.2495806739</v>
      </c>
      <c r="H3406" s="5">
        <f t="shared" si="269"/>
        <v>2.0133431245957916E-4</v>
      </c>
    </row>
    <row r="3407" spans="1:8">
      <c r="A3407" s="3" t="s">
        <v>8969</v>
      </c>
      <c r="B3407" s="1">
        <f t="shared" si="265"/>
        <v>6</v>
      </c>
      <c r="C3407" s="1">
        <f t="shared" si="266"/>
        <v>50009</v>
      </c>
      <c r="D3407" s="1">
        <f t="shared" si="267"/>
        <v>6081091</v>
      </c>
      <c r="F3407" s="1">
        <f t="shared" si="268"/>
        <v>6079887.7757769898</v>
      </c>
      <c r="H3407" s="5">
        <f t="shared" si="269"/>
        <v>1.978632161581272E-4</v>
      </c>
    </row>
    <row r="3408" spans="1:8">
      <c r="A3408" s="3" t="s">
        <v>8970</v>
      </c>
      <c r="B3408" s="1">
        <f t="shared" si="265"/>
        <v>6</v>
      </c>
      <c r="C3408" s="1">
        <f t="shared" si="266"/>
        <v>49989</v>
      </c>
      <c r="D3408" s="1">
        <f t="shared" si="267"/>
        <v>6083981</v>
      </c>
      <c r="F3408" s="1">
        <f t="shared" si="268"/>
        <v>6082799.2446234049</v>
      </c>
      <c r="H3408" s="5">
        <f t="shared" si="269"/>
        <v>1.9424047783763172E-4</v>
      </c>
    </row>
    <row r="3409" spans="1:8">
      <c r="A3409" s="3" t="s">
        <v>8971</v>
      </c>
      <c r="B3409" s="1">
        <f t="shared" si="265"/>
        <v>6</v>
      </c>
      <c r="C3409" s="1">
        <f t="shared" si="266"/>
        <v>49969</v>
      </c>
      <c r="D3409" s="1">
        <f t="shared" si="267"/>
        <v>6086886</v>
      </c>
      <c r="F3409" s="1">
        <f t="shared" si="268"/>
        <v>6085711.6568025472</v>
      </c>
      <c r="H3409" s="5">
        <f t="shared" si="269"/>
        <v>1.9293004624250162E-4</v>
      </c>
    </row>
    <row r="3410" spans="1:8">
      <c r="A3410" s="3" t="s">
        <v>8972</v>
      </c>
      <c r="B3410" s="1">
        <f t="shared" si="265"/>
        <v>6</v>
      </c>
      <c r="C3410" s="1">
        <f t="shared" si="266"/>
        <v>49949</v>
      </c>
      <c r="D3410" s="1">
        <f t="shared" si="267"/>
        <v>6089776</v>
      </c>
      <c r="F3410" s="1">
        <f t="shared" si="268"/>
        <v>6088625.0129978107</v>
      </c>
      <c r="H3410" s="5">
        <f t="shared" si="269"/>
        <v>1.8900317551733778E-4</v>
      </c>
    </row>
    <row r="3411" spans="1:8">
      <c r="A3411" s="3" t="s">
        <v>8973</v>
      </c>
      <c r="B3411" s="1">
        <f t="shared" si="265"/>
        <v>6</v>
      </c>
      <c r="C3411" s="1">
        <f t="shared" si="266"/>
        <v>49929</v>
      </c>
      <c r="D3411" s="1">
        <f t="shared" si="267"/>
        <v>6092666</v>
      </c>
      <c r="F3411" s="1">
        <f t="shared" si="268"/>
        <v>6091539.3138933675</v>
      </c>
      <c r="H3411" s="5">
        <f t="shared" si="269"/>
        <v>1.8492497481930958E-4</v>
      </c>
    </row>
    <row r="3412" spans="1:8">
      <c r="A3412" s="3" t="s">
        <v>8974</v>
      </c>
      <c r="B3412" s="1">
        <f t="shared" si="265"/>
        <v>6</v>
      </c>
      <c r="C3412" s="1">
        <f t="shared" si="266"/>
        <v>49909</v>
      </c>
      <c r="D3412" s="1">
        <f t="shared" si="267"/>
        <v>6095555</v>
      </c>
      <c r="F3412" s="1">
        <f t="shared" si="268"/>
        <v>6094454.5601741448</v>
      </c>
      <c r="H3412" s="5">
        <f t="shared" si="269"/>
        <v>1.8053152270059011E-4</v>
      </c>
    </row>
    <row r="3413" spans="1:8">
      <c r="A3413" s="3" t="s">
        <v>8975</v>
      </c>
      <c r="B3413" s="1">
        <f t="shared" si="265"/>
        <v>6</v>
      </c>
      <c r="C3413" s="1">
        <f t="shared" si="266"/>
        <v>49889</v>
      </c>
      <c r="D3413" s="1">
        <f t="shared" si="267"/>
        <v>6098461</v>
      </c>
      <c r="F3413" s="1">
        <f t="shared" si="268"/>
        <v>6097370.7525258511</v>
      </c>
      <c r="H3413" s="5">
        <f t="shared" si="269"/>
        <v>1.787741979736969E-4</v>
      </c>
    </row>
    <row r="3414" spans="1:8">
      <c r="A3414" s="3" t="s">
        <v>8976</v>
      </c>
      <c r="B3414" s="1">
        <f t="shared" si="265"/>
        <v>6</v>
      </c>
      <c r="C3414" s="1">
        <f t="shared" si="266"/>
        <v>49869</v>
      </c>
      <c r="D3414" s="1">
        <f t="shared" si="267"/>
        <v>6101351</v>
      </c>
      <c r="F3414" s="1">
        <f t="shared" si="268"/>
        <v>6100287.8916349662</v>
      </c>
      <c r="H3414" s="5">
        <f t="shared" si="269"/>
        <v>1.7424146964069978E-4</v>
      </c>
    </row>
    <row r="3415" spans="1:8">
      <c r="A3415" s="3" t="s">
        <v>8977</v>
      </c>
      <c r="B3415" s="1">
        <f t="shared" si="265"/>
        <v>6</v>
      </c>
      <c r="C3415" s="1">
        <f t="shared" si="266"/>
        <v>49849</v>
      </c>
      <c r="D3415" s="1">
        <f t="shared" si="267"/>
        <v>6104240</v>
      </c>
      <c r="F3415" s="1">
        <f t="shared" si="268"/>
        <v>6103205.978188742</v>
      </c>
      <c r="H3415" s="5">
        <f t="shared" si="269"/>
        <v>1.6939402960205492E-4</v>
      </c>
    </row>
    <row r="3416" spans="1:8">
      <c r="A3416" s="3" t="s">
        <v>8978</v>
      </c>
      <c r="B3416" s="1">
        <f t="shared" si="265"/>
        <v>6</v>
      </c>
      <c r="C3416" s="1">
        <f t="shared" si="266"/>
        <v>49829</v>
      </c>
      <c r="D3416" s="1">
        <f t="shared" si="267"/>
        <v>6107130</v>
      </c>
      <c r="F3416" s="1">
        <f t="shared" si="268"/>
        <v>6106125.0128752077</v>
      </c>
      <c r="H3416" s="5">
        <f t="shared" si="269"/>
        <v>1.6455964172897911E-4</v>
      </c>
    </row>
    <row r="3417" spans="1:8">
      <c r="A3417" s="3" t="s">
        <v>8979</v>
      </c>
      <c r="B3417" s="1">
        <f t="shared" si="265"/>
        <v>6</v>
      </c>
      <c r="C3417" s="1">
        <f t="shared" si="266"/>
        <v>49809</v>
      </c>
      <c r="D3417" s="1">
        <f t="shared" si="267"/>
        <v>6110020</v>
      </c>
      <c r="F3417" s="1">
        <f t="shared" si="268"/>
        <v>6109044.9963831687</v>
      </c>
      <c r="H3417" s="5">
        <f t="shared" si="269"/>
        <v>1.5957453769893803E-4</v>
      </c>
    </row>
    <row r="3418" spans="1:8">
      <c r="A3418" s="3" t="s">
        <v>8980</v>
      </c>
      <c r="B3418" s="1">
        <f t="shared" si="265"/>
        <v>6</v>
      </c>
      <c r="C3418" s="1">
        <f t="shared" si="266"/>
        <v>49789</v>
      </c>
      <c r="D3418" s="1">
        <f t="shared" si="267"/>
        <v>6112925</v>
      </c>
      <c r="F3418" s="1">
        <f t="shared" si="268"/>
        <v>6111965.9294021968</v>
      </c>
      <c r="H3418" s="5">
        <f t="shared" si="269"/>
        <v>1.5689225662072088E-4</v>
      </c>
    </row>
    <row r="3419" spans="1:8">
      <c r="A3419" s="3" t="s">
        <v>8981</v>
      </c>
      <c r="B3419" s="1">
        <f t="shared" si="265"/>
        <v>6</v>
      </c>
      <c r="C3419" s="1">
        <f t="shared" si="266"/>
        <v>49769</v>
      </c>
      <c r="D3419" s="1">
        <f t="shared" si="267"/>
        <v>6115815</v>
      </c>
      <c r="F3419" s="1">
        <f t="shared" si="268"/>
        <v>6114887.8126226617</v>
      </c>
      <c r="H3419" s="5">
        <f t="shared" si="269"/>
        <v>1.5160487642911004E-4</v>
      </c>
    </row>
    <row r="3420" spans="1:8">
      <c r="A3420" s="3" t="s">
        <v>8982</v>
      </c>
      <c r="B3420" s="1">
        <f t="shared" si="265"/>
        <v>6</v>
      </c>
      <c r="C3420" s="1">
        <f t="shared" si="266"/>
        <v>49749</v>
      </c>
      <c r="D3420" s="1">
        <f t="shared" si="267"/>
        <v>6118705</v>
      </c>
      <c r="F3420" s="1">
        <f t="shared" si="268"/>
        <v>6117810.6467356943</v>
      </c>
      <c r="H3420" s="5">
        <f t="shared" si="269"/>
        <v>1.4616708344424853E-4</v>
      </c>
    </row>
    <row r="3421" spans="1:8">
      <c r="A3421" s="3" t="s">
        <v>8983</v>
      </c>
      <c r="B3421" s="1">
        <f t="shared" si="265"/>
        <v>6</v>
      </c>
      <c r="C3421" s="1">
        <f t="shared" si="266"/>
        <v>49729</v>
      </c>
      <c r="D3421" s="1">
        <f t="shared" si="267"/>
        <v>6121595</v>
      </c>
      <c r="F3421" s="1">
        <f t="shared" si="268"/>
        <v>6120734.4324332215</v>
      </c>
      <c r="H3421" s="5">
        <f t="shared" si="269"/>
        <v>1.4057897766489138E-4</v>
      </c>
    </row>
    <row r="3422" spans="1:8">
      <c r="A3422" s="3" t="s">
        <v>8984</v>
      </c>
      <c r="B3422" s="1">
        <f t="shared" si="265"/>
        <v>6</v>
      </c>
      <c r="C3422" s="1">
        <f t="shared" si="266"/>
        <v>49709</v>
      </c>
      <c r="D3422" s="1">
        <f t="shared" si="267"/>
        <v>6124484</v>
      </c>
      <c r="F3422" s="1">
        <f t="shared" si="268"/>
        <v>6123659.1704079388</v>
      </c>
      <c r="H3422" s="5">
        <f t="shared" si="269"/>
        <v>1.3467740173069749E-4</v>
      </c>
    </row>
    <row r="3423" spans="1:8">
      <c r="A3423" s="3" t="s">
        <v>8985</v>
      </c>
      <c r="B3423" s="1">
        <f t="shared" si="265"/>
        <v>6</v>
      </c>
      <c r="C3423" s="1">
        <f t="shared" si="266"/>
        <v>49689</v>
      </c>
      <c r="D3423" s="1">
        <f t="shared" si="267"/>
        <v>6127390</v>
      </c>
      <c r="F3423" s="1">
        <f t="shared" si="268"/>
        <v>6126584.8613533312</v>
      </c>
      <c r="H3423" s="5">
        <f t="shared" si="269"/>
        <v>1.3139993482849216E-4</v>
      </c>
    </row>
    <row r="3424" spans="1:8">
      <c r="A3424" s="3" t="s">
        <v>8986</v>
      </c>
      <c r="B3424" s="1">
        <f t="shared" si="265"/>
        <v>6</v>
      </c>
      <c r="C3424" s="1">
        <f t="shared" si="266"/>
        <v>49669</v>
      </c>
      <c r="D3424" s="1">
        <f t="shared" si="267"/>
        <v>6130280</v>
      </c>
      <c r="F3424" s="1">
        <f t="shared" si="268"/>
        <v>6129511.5059636673</v>
      </c>
      <c r="H3424" s="5">
        <f t="shared" si="269"/>
        <v>1.2536034835810178E-4</v>
      </c>
    </row>
    <row r="3425" spans="1:8">
      <c r="A3425" s="3" t="s">
        <v>8987</v>
      </c>
      <c r="B3425" s="1">
        <f t="shared" si="265"/>
        <v>6</v>
      </c>
      <c r="C3425" s="1">
        <f t="shared" si="266"/>
        <v>49649</v>
      </c>
      <c r="D3425" s="1">
        <f t="shared" si="267"/>
        <v>6133169</v>
      </c>
      <c r="F3425" s="1">
        <f t="shared" si="268"/>
        <v>6132439.1049340069</v>
      </c>
      <c r="H3425" s="5">
        <f t="shared" si="269"/>
        <v>1.190078189583673E-4</v>
      </c>
    </row>
    <row r="3426" spans="1:8">
      <c r="A3426" s="3" t="s">
        <v>8988</v>
      </c>
      <c r="B3426" s="1">
        <f t="shared" si="265"/>
        <v>6</v>
      </c>
      <c r="C3426" s="1">
        <f t="shared" si="266"/>
        <v>49629</v>
      </c>
      <c r="D3426" s="1">
        <f t="shared" si="267"/>
        <v>6136059</v>
      </c>
      <c r="F3426" s="1">
        <f t="shared" si="268"/>
        <v>6135367.6589601878</v>
      </c>
      <c r="H3426" s="5">
        <f t="shared" si="269"/>
        <v>1.1266857763463362E-4</v>
      </c>
    </row>
    <row r="3427" spans="1:8">
      <c r="A3427" s="3" t="s">
        <v>8989</v>
      </c>
      <c r="B3427" s="1">
        <f t="shared" si="265"/>
        <v>6</v>
      </c>
      <c r="C3427" s="1">
        <f t="shared" si="266"/>
        <v>49609</v>
      </c>
      <c r="D3427" s="1">
        <f t="shared" si="267"/>
        <v>6138949</v>
      </c>
      <c r="F3427" s="1">
        <f t="shared" si="268"/>
        <v>6138297.168738842</v>
      </c>
      <c r="H3427" s="5">
        <f t="shared" si="269"/>
        <v>1.0617961823074104E-4</v>
      </c>
    </row>
    <row r="3428" spans="1:8">
      <c r="A3428" s="3" t="s">
        <v>8990</v>
      </c>
      <c r="B3428" s="1">
        <f t="shared" si="265"/>
        <v>6</v>
      </c>
      <c r="C3428" s="1">
        <f t="shared" si="266"/>
        <v>49589</v>
      </c>
      <c r="D3428" s="1">
        <f t="shared" si="267"/>
        <v>6141854</v>
      </c>
      <c r="F3428" s="1">
        <f t="shared" si="268"/>
        <v>6141227.6349673867</v>
      </c>
      <c r="H3428" s="5">
        <f t="shared" si="269"/>
        <v>1.0198305472798238E-4</v>
      </c>
    </row>
    <row r="3429" spans="1:8">
      <c r="A3429" s="3" t="s">
        <v>8991</v>
      </c>
      <c r="B3429" s="1">
        <f t="shared" si="265"/>
        <v>6</v>
      </c>
      <c r="C3429" s="1">
        <f t="shared" si="266"/>
        <v>49569</v>
      </c>
      <c r="D3429" s="1">
        <f t="shared" si="267"/>
        <v>6144744</v>
      </c>
      <c r="F3429" s="1">
        <f t="shared" si="268"/>
        <v>6144159.0583440308</v>
      </c>
      <c r="H3429" s="5">
        <f t="shared" si="269"/>
        <v>9.5193820274570796E-5</v>
      </c>
    </row>
    <row r="3430" spans="1:8">
      <c r="A3430" s="3" t="s">
        <v>8992</v>
      </c>
      <c r="B3430" s="1">
        <f t="shared" si="265"/>
        <v>6</v>
      </c>
      <c r="C3430" s="1">
        <f t="shared" si="266"/>
        <v>49549</v>
      </c>
      <c r="D3430" s="1">
        <f t="shared" si="267"/>
        <v>6147634</v>
      </c>
      <c r="F3430" s="1">
        <f t="shared" si="268"/>
        <v>6147091.4395677792</v>
      </c>
      <c r="H3430" s="5">
        <f t="shared" si="269"/>
        <v>8.8255161615152943E-5</v>
      </c>
    </row>
    <row r="3431" spans="1:8">
      <c r="A3431" s="3" t="s">
        <v>8993</v>
      </c>
      <c r="B3431" s="1">
        <f t="shared" si="265"/>
        <v>6</v>
      </c>
      <c r="C3431" s="1">
        <f t="shared" si="266"/>
        <v>49529</v>
      </c>
      <c r="D3431" s="1">
        <f t="shared" si="267"/>
        <v>6150524</v>
      </c>
      <c r="F3431" s="1">
        <f t="shared" si="268"/>
        <v>6150024.7793384166</v>
      </c>
      <c r="H3431" s="5">
        <f t="shared" si="269"/>
        <v>8.1167175607046906E-5</v>
      </c>
    </row>
    <row r="3432" spans="1:8">
      <c r="A3432" s="3" t="s">
        <v>8994</v>
      </c>
      <c r="B3432" s="1">
        <f t="shared" si="265"/>
        <v>6</v>
      </c>
      <c r="C3432" s="1">
        <f t="shared" si="266"/>
        <v>49509</v>
      </c>
      <c r="D3432" s="1">
        <f t="shared" si="267"/>
        <v>6153429</v>
      </c>
      <c r="F3432" s="1">
        <f t="shared" si="268"/>
        <v>6152959.0783565398</v>
      </c>
      <c r="H3432" s="5">
        <f t="shared" si="269"/>
        <v>7.6367443820375507E-5</v>
      </c>
    </row>
    <row r="3433" spans="1:8">
      <c r="A3433" s="3" t="s">
        <v>8995</v>
      </c>
      <c r="B3433" s="1">
        <f t="shared" si="265"/>
        <v>6</v>
      </c>
      <c r="C3433" s="1">
        <f t="shared" si="266"/>
        <v>49489</v>
      </c>
      <c r="D3433" s="1">
        <f t="shared" si="267"/>
        <v>6156319</v>
      </c>
      <c r="F3433" s="1">
        <f t="shared" si="268"/>
        <v>6155894.3373235241</v>
      </c>
      <c r="H3433" s="5">
        <f t="shared" si="269"/>
        <v>6.8979966190176658E-5</v>
      </c>
    </row>
    <row r="3434" spans="1:8">
      <c r="A3434" s="3" t="s">
        <v>8996</v>
      </c>
      <c r="B3434" s="1">
        <f t="shared" si="265"/>
        <v>6</v>
      </c>
      <c r="C3434" s="1">
        <f t="shared" si="266"/>
        <v>49469</v>
      </c>
      <c r="D3434" s="1">
        <f t="shared" si="267"/>
        <v>6159209</v>
      </c>
      <c r="F3434" s="1">
        <f t="shared" si="268"/>
        <v>6158830.5569415558</v>
      </c>
      <c r="H3434" s="5">
        <f t="shared" si="269"/>
        <v>6.1443451333472699E-5</v>
      </c>
    </row>
    <row r="3435" spans="1:8">
      <c r="A3435" s="3" t="s">
        <v>8997</v>
      </c>
      <c r="B3435" s="1">
        <f t="shared" si="265"/>
        <v>6</v>
      </c>
      <c r="C3435" s="1">
        <f t="shared" si="266"/>
        <v>49449</v>
      </c>
      <c r="D3435" s="1">
        <f t="shared" si="267"/>
        <v>6162098</v>
      </c>
      <c r="F3435" s="1">
        <f t="shared" si="268"/>
        <v>6161767.7379136169</v>
      </c>
      <c r="H3435" s="5">
        <f t="shared" si="269"/>
        <v>5.3595721194805255E-5</v>
      </c>
    </row>
    <row r="3436" spans="1:8">
      <c r="A3436" s="3" t="s">
        <v>8998</v>
      </c>
      <c r="B3436" s="1">
        <f t="shared" si="265"/>
        <v>6</v>
      </c>
      <c r="C3436" s="1">
        <f t="shared" si="266"/>
        <v>49429</v>
      </c>
      <c r="D3436" s="1">
        <f t="shared" si="267"/>
        <v>6164988</v>
      </c>
      <c r="F3436" s="1">
        <f t="shared" si="268"/>
        <v>6164705.8809434706</v>
      </c>
      <c r="H3436" s="5">
        <f t="shared" si="269"/>
        <v>4.576149321448241E-5</v>
      </c>
    </row>
    <row r="3437" spans="1:8">
      <c r="A3437" s="3" t="s">
        <v>8999</v>
      </c>
      <c r="B3437" s="1">
        <f t="shared" si="265"/>
        <v>6</v>
      </c>
      <c r="C3437" s="1">
        <f t="shared" si="266"/>
        <v>49409</v>
      </c>
      <c r="D3437" s="1">
        <f t="shared" si="267"/>
        <v>6167894</v>
      </c>
      <c r="F3437" s="1">
        <f t="shared" si="268"/>
        <v>6167644.9867357025</v>
      </c>
      <c r="H3437" s="5">
        <f t="shared" si="269"/>
        <v>4.0372494128061817E-5</v>
      </c>
    </row>
    <row r="3438" spans="1:8">
      <c r="A3438" s="3" t="s">
        <v>9000</v>
      </c>
      <c r="B3438" s="1">
        <f t="shared" si="265"/>
        <v>6</v>
      </c>
      <c r="C3438" s="1">
        <f t="shared" si="266"/>
        <v>49389</v>
      </c>
      <c r="D3438" s="1">
        <f t="shared" si="267"/>
        <v>6170783</v>
      </c>
      <c r="F3438" s="1">
        <f t="shared" si="268"/>
        <v>6170585.0559956841</v>
      </c>
      <c r="H3438" s="5">
        <f t="shared" si="269"/>
        <v>3.2077615485082352E-5</v>
      </c>
    </row>
    <row r="3439" spans="1:8">
      <c r="A3439" s="3" t="s">
        <v>9001</v>
      </c>
      <c r="B3439" s="1">
        <f t="shared" si="265"/>
        <v>6</v>
      </c>
      <c r="C3439" s="1">
        <f t="shared" si="266"/>
        <v>49369</v>
      </c>
      <c r="D3439" s="1">
        <f t="shared" si="267"/>
        <v>6173673</v>
      </c>
      <c r="F3439" s="1">
        <f t="shared" si="268"/>
        <v>6173526.0894296085</v>
      </c>
      <c r="H3439" s="5">
        <f t="shared" si="269"/>
        <v>2.3796299284308352E-5</v>
      </c>
    </row>
    <row r="3440" spans="1:8">
      <c r="A3440" s="3" t="s">
        <v>9002</v>
      </c>
      <c r="B3440" s="1">
        <f t="shared" si="265"/>
        <v>6</v>
      </c>
      <c r="C3440" s="1">
        <f t="shared" si="266"/>
        <v>49349</v>
      </c>
      <c r="D3440" s="1">
        <f t="shared" si="267"/>
        <v>6176563</v>
      </c>
      <c r="F3440" s="1">
        <f t="shared" si="268"/>
        <v>6176468.0877444474</v>
      </c>
      <c r="H3440" s="5">
        <f t="shared" si="269"/>
        <v>1.5366516224734913E-5</v>
      </c>
    </row>
    <row r="3441" spans="1:8">
      <c r="A3441" s="3" t="s">
        <v>9003</v>
      </c>
      <c r="B3441" s="1">
        <f t="shared" si="265"/>
        <v>6</v>
      </c>
      <c r="C3441" s="1">
        <f t="shared" si="266"/>
        <v>49329</v>
      </c>
      <c r="D3441" s="1">
        <f t="shared" si="267"/>
        <v>6179453</v>
      </c>
      <c r="F3441" s="1">
        <f t="shared" si="268"/>
        <v>6179411.0516480003</v>
      </c>
      <c r="H3441" s="5">
        <f t="shared" si="269"/>
        <v>6.7883600700166784E-6</v>
      </c>
    </row>
    <row r="3442" spans="1:8">
      <c r="A3442" s="3" t="s">
        <v>9004</v>
      </c>
      <c r="B3442" s="1">
        <f t="shared" si="265"/>
        <v>6</v>
      </c>
      <c r="C3442" s="1">
        <f t="shared" si="266"/>
        <v>49309</v>
      </c>
      <c r="D3442" s="1">
        <f t="shared" si="267"/>
        <v>6182377</v>
      </c>
      <c r="F3442" s="1">
        <f t="shared" si="268"/>
        <v>6182354.9818488564</v>
      </c>
      <c r="H3442" s="5">
        <f t="shared" si="269"/>
        <v>3.5614378003097797E-6</v>
      </c>
    </row>
    <row r="3443" spans="1:8">
      <c r="A3443" s="3" t="s">
        <v>9005</v>
      </c>
      <c r="B3443" s="1">
        <f t="shared" si="265"/>
        <v>6</v>
      </c>
      <c r="C3443" s="1">
        <f t="shared" si="266"/>
        <v>49289</v>
      </c>
      <c r="D3443" s="1">
        <f t="shared" si="267"/>
        <v>6185371</v>
      </c>
      <c r="F3443" s="1">
        <f t="shared" si="268"/>
        <v>6185299.8790564248</v>
      </c>
      <c r="H3443" s="5">
        <f t="shared" si="269"/>
        <v>1.14982502383715E-5</v>
      </c>
    </row>
    <row r="3444" spans="1:8">
      <c r="A3444" s="3" t="s">
        <v>9006</v>
      </c>
      <c r="B3444" s="1">
        <f t="shared" si="265"/>
        <v>6</v>
      </c>
      <c r="C3444" s="1">
        <f t="shared" si="266"/>
        <v>49269</v>
      </c>
      <c r="D3444" s="1">
        <f t="shared" si="267"/>
        <v>6188366</v>
      </c>
      <c r="F3444" s="1">
        <f t="shared" si="268"/>
        <v>6188245.7439809162</v>
      </c>
      <c r="H3444" s="5">
        <f t="shared" si="269"/>
        <v>1.9432596437215094E-5</v>
      </c>
    </row>
    <row r="3445" spans="1:8">
      <c r="A3445" s="3" t="s">
        <v>9007</v>
      </c>
      <c r="B3445" s="1">
        <f t="shared" si="265"/>
        <v>6</v>
      </c>
      <c r="C3445" s="1">
        <f t="shared" si="266"/>
        <v>49249</v>
      </c>
      <c r="D3445" s="1">
        <f t="shared" si="267"/>
        <v>6191360</v>
      </c>
      <c r="F3445" s="1">
        <f t="shared" si="268"/>
        <v>6191192.5773333563</v>
      </c>
      <c r="H3445" s="5">
        <f t="shared" si="269"/>
        <v>2.7041339325083051E-5</v>
      </c>
    </row>
    <row r="3446" spans="1:8">
      <c r="A3446" s="3" t="s">
        <v>9008</v>
      </c>
      <c r="B3446" s="1">
        <f t="shared" si="265"/>
        <v>6</v>
      </c>
      <c r="C3446" s="1">
        <f t="shared" si="266"/>
        <v>49229</v>
      </c>
      <c r="D3446" s="1">
        <f t="shared" si="267"/>
        <v>6194371</v>
      </c>
      <c r="F3446" s="1">
        <f t="shared" si="268"/>
        <v>6194140.3798255781</v>
      </c>
      <c r="H3446" s="5">
        <f t="shared" si="269"/>
        <v>3.7230604111689276E-5</v>
      </c>
    </row>
    <row r="3447" spans="1:8">
      <c r="A3447" s="3" t="s">
        <v>9009</v>
      </c>
      <c r="B3447" s="1">
        <f t="shared" si="265"/>
        <v>6</v>
      </c>
      <c r="C3447" s="1">
        <f t="shared" si="266"/>
        <v>49209</v>
      </c>
      <c r="D3447" s="1">
        <f t="shared" si="267"/>
        <v>6197365</v>
      </c>
      <c r="F3447" s="1">
        <f t="shared" si="268"/>
        <v>6197089.1521702269</v>
      </c>
      <c r="H3447" s="5">
        <f t="shared" si="269"/>
        <v>4.4510502410797297E-5</v>
      </c>
    </row>
    <row r="3448" spans="1:8">
      <c r="A3448" s="3" t="s">
        <v>9010</v>
      </c>
      <c r="B3448" s="1">
        <f t="shared" si="265"/>
        <v>6</v>
      </c>
      <c r="C3448" s="1">
        <f t="shared" si="266"/>
        <v>49189</v>
      </c>
      <c r="D3448" s="1">
        <f t="shared" si="267"/>
        <v>6200360</v>
      </c>
      <c r="F3448" s="1">
        <f t="shared" si="268"/>
        <v>6200038.8950807666</v>
      </c>
      <c r="H3448" s="5">
        <f t="shared" si="269"/>
        <v>5.1788108953892904E-5</v>
      </c>
    </row>
    <row r="3449" spans="1:8">
      <c r="A3449" s="3" t="s">
        <v>9011</v>
      </c>
      <c r="B3449" s="1">
        <f t="shared" si="265"/>
        <v>6</v>
      </c>
      <c r="C3449" s="1">
        <f t="shared" si="266"/>
        <v>49169</v>
      </c>
      <c r="D3449" s="1">
        <f t="shared" si="267"/>
        <v>6203354</v>
      </c>
      <c r="F3449" s="1">
        <f t="shared" si="268"/>
        <v>6202989.6092714705</v>
      </c>
      <c r="H3449" s="5">
        <f t="shared" si="269"/>
        <v>5.8740921206421993E-5</v>
      </c>
    </row>
    <row r="3450" spans="1:8">
      <c r="A3450" s="3" t="s">
        <v>9012</v>
      </c>
      <c r="B3450" s="1">
        <f t="shared" si="265"/>
        <v>6</v>
      </c>
      <c r="C3450" s="1">
        <f t="shared" si="266"/>
        <v>49149</v>
      </c>
      <c r="D3450" s="1">
        <f t="shared" si="267"/>
        <v>6206349</v>
      </c>
      <c r="F3450" s="1">
        <f t="shared" si="268"/>
        <v>6205941.2954574358</v>
      </c>
      <c r="H3450" s="5">
        <f t="shared" si="269"/>
        <v>6.5691526945105435E-5</v>
      </c>
    </row>
    <row r="3451" spans="1:8">
      <c r="A3451" s="3" t="s">
        <v>9013</v>
      </c>
      <c r="B3451" s="1">
        <f t="shared" si="265"/>
        <v>6</v>
      </c>
      <c r="C3451" s="1">
        <f t="shared" si="266"/>
        <v>49129</v>
      </c>
      <c r="D3451" s="1">
        <f t="shared" si="267"/>
        <v>6209359</v>
      </c>
      <c r="F3451" s="1">
        <f t="shared" si="268"/>
        <v>6208893.9543545749</v>
      </c>
      <c r="H3451" s="5">
        <f t="shared" si="269"/>
        <v>7.489430799944022E-5</v>
      </c>
    </row>
    <row r="3452" spans="1:8">
      <c r="A3452" s="3" t="s">
        <v>9014</v>
      </c>
      <c r="B3452" s="1">
        <f t="shared" si="265"/>
        <v>6</v>
      </c>
      <c r="C3452" s="1">
        <f t="shared" si="266"/>
        <v>49109</v>
      </c>
      <c r="D3452" s="1">
        <f t="shared" si="267"/>
        <v>6212354</v>
      </c>
      <c r="F3452" s="1">
        <f t="shared" si="268"/>
        <v>6211847.5866796086</v>
      </c>
      <c r="H3452" s="5">
        <f t="shared" si="269"/>
        <v>8.1517138332979565E-5</v>
      </c>
    </row>
    <row r="3453" spans="1:8">
      <c r="A3453" s="3" t="s">
        <v>9015</v>
      </c>
      <c r="B3453" s="1">
        <f t="shared" si="265"/>
        <v>6</v>
      </c>
      <c r="C3453" s="1">
        <f t="shared" si="266"/>
        <v>49089</v>
      </c>
      <c r="D3453" s="1">
        <f t="shared" si="267"/>
        <v>6215348</v>
      </c>
      <c r="F3453" s="1">
        <f t="shared" si="268"/>
        <v>6214802.1931500956</v>
      </c>
      <c r="H3453" s="5">
        <f t="shared" si="269"/>
        <v>8.7815975855955029E-5</v>
      </c>
    </row>
    <row r="3454" spans="1:8">
      <c r="A3454" s="3" t="s">
        <v>9016</v>
      </c>
      <c r="B3454" s="1">
        <f t="shared" si="265"/>
        <v>6</v>
      </c>
      <c r="C3454" s="1">
        <f t="shared" si="266"/>
        <v>49069</v>
      </c>
      <c r="D3454" s="1">
        <f t="shared" si="267"/>
        <v>6218343</v>
      </c>
      <c r="F3454" s="1">
        <f t="shared" si="268"/>
        <v>6217757.7744844034</v>
      </c>
      <c r="H3454" s="5">
        <f t="shared" si="269"/>
        <v>9.4112774994330249E-5</v>
      </c>
    </row>
    <row r="3455" spans="1:8">
      <c r="A3455" s="3" t="s">
        <v>9017</v>
      </c>
      <c r="B3455" s="1">
        <f t="shared" si="265"/>
        <v>6</v>
      </c>
      <c r="C3455" s="1">
        <f t="shared" si="266"/>
        <v>49049</v>
      </c>
      <c r="D3455" s="1">
        <f t="shared" si="267"/>
        <v>6221337</v>
      </c>
      <c r="F3455" s="1">
        <f t="shared" si="268"/>
        <v>6220714.3314017244</v>
      </c>
      <c r="H3455" s="5">
        <f t="shared" si="269"/>
        <v>1.0008597802620749E-4</v>
      </c>
    </row>
    <row r="3456" spans="1:8">
      <c r="A3456" s="3" t="s">
        <v>9018</v>
      </c>
      <c r="B3456" s="1">
        <f t="shared" si="265"/>
        <v>6</v>
      </c>
      <c r="C3456" s="1">
        <f t="shared" si="266"/>
        <v>49029</v>
      </c>
      <c r="D3456" s="1">
        <f t="shared" si="267"/>
        <v>6224348</v>
      </c>
      <c r="F3456" s="1">
        <f t="shared" si="268"/>
        <v>6223671.8646220807</v>
      </c>
      <c r="H3456" s="5">
        <f t="shared" si="269"/>
        <v>1.0862750249814139E-4</v>
      </c>
    </row>
    <row r="3457" spans="1:8">
      <c r="A3457" s="3" t="s">
        <v>9019</v>
      </c>
      <c r="B3457" s="1">
        <f t="shared" si="265"/>
        <v>6</v>
      </c>
      <c r="C3457" s="1">
        <f t="shared" si="266"/>
        <v>49009</v>
      </c>
      <c r="D3457" s="1">
        <f t="shared" si="267"/>
        <v>6227342</v>
      </c>
      <c r="F3457" s="1">
        <f t="shared" si="268"/>
        <v>6226630.3748663124</v>
      </c>
      <c r="H3457" s="5">
        <f t="shared" si="269"/>
        <v>1.1427429771604488E-4</v>
      </c>
    </row>
    <row r="3458" spans="1:8">
      <c r="A3458" s="3" t="s">
        <v>9020</v>
      </c>
      <c r="B3458" s="1">
        <f t="shared" si="265"/>
        <v>6</v>
      </c>
      <c r="C3458" s="1">
        <f t="shared" si="266"/>
        <v>48989</v>
      </c>
      <c r="D3458" s="1">
        <f t="shared" si="267"/>
        <v>6230337</v>
      </c>
      <c r="F3458" s="1">
        <f t="shared" si="268"/>
        <v>6229589.8628560975</v>
      </c>
      <c r="H3458" s="5">
        <f t="shared" si="269"/>
        <v>1.1991921847927016E-4</v>
      </c>
    </row>
    <row r="3459" spans="1:8">
      <c r="A3459" s="3" t="s">
        <v>9021</v>
      </c>
      <c r="B3459" s="1">
        <f t="shared" si="265"/>
        <v>6</v>
      </c>
      <c r="C3459" s="1">
        <f t="shared" si="266"/>
        <v>48969</v>
      </c>
      <c r="D3459" s="1">
        <f t="shared" si="267"/>
        <v>6233331</v>
      </c>
      <c r="F3459" s="1">
        <f t="shared" si="268"/>
        <v>6232550.3293139217</v>
      </c>
      <c r="H3459" s="5">
        <f t="shared" si="269"/>
        <v>1.2524133341840148E-4</v>
      </c>
    </row>
    <row r="3460" spans="1:8">
      <c r="A3460" s="3" t="s">
        <v>9022</v>
      </c>
      <c r="B3460" s="1">
        <f t="shared" ref="B3460:B3523" si="270">IF(ISERROR(SEARCH(" ",A3460)), 0, SEARCH(" ",A3460))</f>
        <v>6</v>
      </c>
      <c r="C3460" s="1">
        <f t="shared" ref="C3460:C3523" si="271">IF(0=B3460,-1,LEFT(A3460,B3460-1)+0)</f>
        <v>48949</v>
      </c>
      <c r="D3460" s="1">
        <f t="shared" ref="D3460:D3523" si="272">IF(B3460=0,-1,RIGHT(A3460,LEN(A3460)-B3460)+0)</f>
        <v>6236342</v>
      </c>
      <c r="F3460" s="1">
        <f t="shared" ref="F3460:F3523" si="273">IF(C3460&lt;0,443300000,44330*(1-POWER(C3460/$A$1,1/5.255))*1000)</f>
        <v>6235511.7749631284</v>
      </c>
      <c r="H3460" s="5">
        <f t="shared" ref="H3460:H3523" si="274">IF(D3460&gt;0,ABS((F3460-D3460)/D3460),0)</f>
        <v>1.3312692550723158E-4</v>
      </c>
    </row>
    <row r="3461" spans="1:8">
      <c r="A3461" s="3" t="s">
        <v>9023</v>
      </c>
      <c r="B3461" s="1">
        <f t="shared" si="270"/>
        <v>6</v>
      </c>
      <c r="C3461" s="1">
        <f t="shared" si="271"/>
        <v>48929</v>
      </c>
      <c r="D3461" s="1">
        <f t="shared" si="272"/>
        <v>6239336</v>
      </c>
      <c r="F3461" s="1">
        <f t="shared" si="273"/>
        <v>6238474.2005278626</v>
      </c>
      <c r="H3461" s="5">
        <f t="shared" si="274"/>
        <v>1.3812358753196723E-4</v>
      </c>
    </row>
    <row r="3462" spans="1:8">
      <c r="A3462" s="3" t="s">
        <v>9024</v>
      </c>
      <c r="B3462" s="1">
        <f t="shared" si="270"/>
        <v>6</v>
      </c>
      <c r="C3462" s="1">
        <f t="shared" si="271"/>
        <v>48909</v>
      </c>
      <c r="D3462" s="1">
        <f t="shared" si="272"/>
        <v>6242331</v>
      </c>
      <c r="F3462" s="1">
        <f t="shared" si="273"/>
        <v>6241437.6067331191</v>
      </c>
      <c r="H3462" s="5">
        <f t="shared" si="274"/>
        <v>1.4311853486796594E-4</v>
      </c>
    </row>
    <row r="3463" spans="1:8">
      <c r="A3463" s="3" t="s">
        <v>9025</v>
      </c>
      <c r="B3463" s="1">
        <f t="shared" si="270"/>
        <v>6</v>
      </c>
      <c r="C3463" s="1">
        <f t="shared" si="271"/>
        <v>48889</v>
      </c>
      <c r="D3463" s="1">
        <f t="shared" si="272"/>
        <v>6245325</v>
      </c>
      <c r="F3463" s="1">
        <f t="shared" si="273"/>
        <v>6244401.9943047194</v>
      </c>
      <c r="H3463" s="5">
        <f t="shared" si="274"/>
        <v>1.4779145925642283E-4</v>
      </c>
    </row>
    <row r="3464" spans="1:8">
      <c r="A3464" s="3" t="s">
        <v>9026</v>
      </c>
      <c r="B3464" s="1">
        <f t="shared" si="270"/>
        <v>6</v>
      </c>
      <c r="C3464" s="1">
        <f t="shared" si="271"/>
        <v>48869</v>
      </c>
      <c r="D3464" s="1">
        <f t="shared" si="272"/>
        <v>6248319</v>
      </c>
      <c r="F3464" s="1">
        <f t="shared" si="273"/>
        <v>6247367.3639693242</v>
      </c>
      <c r="H3464" s="5">
        <f t="shared" si="274"/>
        <v>1.5230272824992504E-4</v>
      </c>
    </row>
    <row r="3465" spans="1:8">
      <c r="A3465" s="3" t="s">
        <v>9027</v>
      </c>
      <c r="B3465" s="1">
        <f t="shared" si="270"/>
        <v>6</v>
      </c>
      <c r="C3465" s="1">
        <f t="shared" si="271"/>
        <v>48849</v>
      </c>
      <c r="D3465" s="1">
        <f t="shared" si="272"/>
        <v>6251330</v>
      </c>
      <c r="F3465" s="1">
        <f t="shared" si="273"/>
        <v>6250333.7164544286</v>
      </c>
      <c r="H3465" s="5">
        <f t="shared" si="274"/>
        <v>1.5937145304621247E-4</v>
      </c>
    </row>
    <row r="3466" spans="1:8">
      <c r="A3466" s="3" t="s">
        <v>9028</v>
      </c>
      <c r="B3466" s="1">
        <f t="shared" si="270"/>
        <v>6</v>
      </c>
      <c r="C3466" s="1">
        <f t="shared" si="271"/>
        <v>48829</v>
      </c>
      <c r="D3466" s="1">
        <f t="shared" si="272"/>
        <v>6254325</v>
      </c>
      <c r="F3466" s="1">
        <f t="shared" si="273"/>
        <v>6253301.0524883512</v>
      </c>
      <c r="H3466" s="5">
        <f t="shared" si="274"/>
        <v>1.6371830879411596E-4</v>
      </c>
    </row>
    <row r="3467" spans="1:8">
      <c r="A3467" s="3" t="s">
        <v>9029</v>
      </c>
      <c r="B3467" s="1">
        <f t="shared" si="270"/>
        <v>6</v>
      </c>
      <c r="C3467" s="1">
        <f t="shared" si="271"/>
        <v>48809</v>
      </c>
      <c r="D3467" s="1">
        <f t="shared" si="272"/>
        <v>6257319</v>
      </c>
      <c r="F3467" s="1">
        <f t="shared" si="273"/>
        <v>6256269.3728002766</v>
      </c>
      <c r="H3467" s="5">
        <f t="shared" si="274"/>
        <v>1.6774391711903857E-4</v>
      </c>
    </row>
    <row r="3468" spans="1:8">
      <c r="A3468" s="3" t="s">
        <v>9030</v>
      </c>
      <c r="B3468" s="1">
        <f t="shared" si="270"/>
        <v>6</v>
      </c>
      <c r="C3468" s="1">
        <f t="shared" si="271"/>
        <v>48789</v>
      </c>
      <c r="D3468" s="1">
        <f t="shared" si="272"/>
        <v>6260313</v>
      </c>
      <c r="F3468" s="1">
        <f t="shared" si="273"/>
        <v>6259238.6781201987</v>
      </c>
      <c r="H3468" s="5">
        <f t="shared" si="274"/>
        <v>1.7160833328961993E-4</v>
      </c>
    </row>
    <row r="3469" spans="1:8">
      <c r="A3469" s="3" t="s">
        <v>9031</v>
      </c>
      <c r="B3469" s="1">
        <f t="shared" si="270"/>
        <v>6</v>
      </c>
      <c r="C3469" s="1">
        <f t="shared" si="271"/>
        <v>48769</v>
      </c>
      <c r="D3469" s="1">
        <f t="shared" si="272"/>
        <v>6263308</v>
      </c>
      <c r="F3469" s="1">
        <f t="shared" si="273"/>
        <v>6262208.9691789774</v>
      </c>
      <c r="H3469" s="5">
        <f t="shared" si="274"/>
        <v>1.7547130382580221E-4</v>
      </c>
    </row>
    <row r="3470" spans="1:8">
      <c r="A3470" s="3" t="s">
        <v>9032</v>
      </c>
      <c r="B3470" s="1">
        <f t="shared" si="270"/>
        <v>6</v>
      </c>
      <c r="C3470" s="1">
        <f t="shared" si="271"/>
        <v>48749</v>
      </c>
      <c r="D3470" s="1">
        <f t="shared" si="272"/>
        <v>6266319</v>
      </c>
      <c r="F3470" s="1">
        <f t="shared" si="273"/>
        <v>6265180.246708299</v>
      </c>
      <c r="H3470" s="5">
        <f t="shared" si="274"/>
        <v>1.8172603273165102E-4</v>
      </c>
    </row>
    <row r="3471" spans="1:8">
      <c r="A3471" s="3" t="s">
        <v>9033</v>
      </c>
      <c r="B3471" s="1">
        <f t="shared" si="270"/>
        <v>6</v>
      </c>
      <c r="C3471" s="1">
        <f t="shared" si="271"/>
        <v>48729</v>
      </c>
      <c r="D3471" s="1">
        <f t="shared" si="272"/>
        <v>6269313</v>
      </c>
      <c r="F3471" s="1">
        <f t="shared" si="273"/>
        <v>6268152.5114406981</v>
      </c>
      <c r="H3471" s="5">
        <f t="shared" si="274"/>
        <v>1.851061765941408E-4</v>
      </c>
    </row>
    <row r="3472" spans="1:8">
      <c r="A3472" s="3" t="s">
        <v>9034</v>
      </c>
      <c r="B3472" s="1">
        <f t="shared" si="270"/>
        <v>6</v>
      </c>
      <c r="C3472" s="1">
        <f t="shared" si="271"/>
        <v>48709</v>
      </c>
      <c r="D3472" s="1">
        <f t="shared" si="272"/>
        <v>6272307</v>
      </c>
      <c r="F3472" s="1">
        <f t="shared" si="273"/>
        <v>6271125.76410955</v>
      </c>
      <c r="H3472" s="5">
        <f t="shared" si="274"/>
        <v>1.8832558585699905E-4</v>
      </c>
    </row>
    <row r="3473" spans="1:8">
      <c r="A3473" s="3" t="s">
        <v>9035</v>
      </c>
      <c r="B3473" s="1">
        <f t="shared" si="270"/>
        <v>6</v>
      </c>
      <c r="C3473" s="1">
        <f t="shared" si="271"/>
        <v>48689</v>
      </c>
      <c r="D3473" s="1">
        <f t="shared" si="272"/>
        <v>6275302</v>
      </c>
      <c r="F3473" s="1">
        <f t="shared" si="273"/>
        <v>6274100.0054490911</v>
      </c>
      <c r="H3473" s="5">
        <f t="shared" si="274"/>
        <v>1.915436979620926E-4</v>
      </c>
    </row>
    <row r="3474" spans="1:8">
      <c r="A3474" s="3" t="s">
        <v>9036</v>
      </c>
      <c r="B3474" s="1">
        <f t="shared" si="270"/>
        <v>6</v>
      </c>
      <c r="C3474" s="1">
        <f t="shared" si="271"/>
        <v>48669</v>
      </c>
      <c r="D3474" s="1">
        <f t="shared" si="272"/>
        <v>6278296</v>
      </c>
      <c r="F3474" s="1">
        <f t="shared" si="273"/>
        <v>6277075.2361943908</v>
      </c>
      <c r="H3474" s="5">
        <f t="shared" si="274"/>
        <v>1.9444190041520762E-4</v>
      </c>
    </row>
    <row r="3475" spans="1:8">
      <c r="A3475" s="3" t="s">
        <v>9037</v>
      </c>
      <c r="B3475" s="1">
        <f t="shared" si="270"/>
        <v>6</v>
      </c>
      <c r="C3475" s="1">
        <f t="shared" si="271"/>
        <v>48649</v>
      </c>
      <c r="D3475" s="1">
        <f t="shared" si="272"/>
        <v>6281307</v>
      </c>
      <c r="F3475" s="1">
        <f t="shared" si="273"/>
        <v>6280051.4570813719</v>
      </c>
      <c r="H3475" s="5">
        <f t="shared" si="274"/>
        <v>1.9988561594395588E-4</v>
      </c>
    </row>
    <row r="3476" spans="1:8">
      <c r="A3476" s="3" t="s">
        <v>9038</v>
      </c>
      <c r="B3476" s="1">
        <f t="shared" si="270"/>
        <v>6</v>
      </c>
      <c r="C3476" s="1">
        <f t="shared" si="271"/>
        <v>48629</v>
      </c>
      <c r="D3476" s="1">
        <f t="shared" si="272"/>
        <v>6284301</v>
      </c>
      <c r="F3476" s="1">
        <f t="shared" si="273"/>
        <v>6283028.6688468065</v>
      </c>
      <c r="H3476" s="5">
        <f t="shared" si="274"/>
        <v>2.0246184153074282E-4</v>
      </c>
    </row>
    <row r="3477" spans="1:8">
      <c r="A3477" s="3" t="s">
        <v>9039</v>
      </c>
      <c r="B3477" s="1">
        <f t="shared" si="270"/>
        <v>6</v>
      </c>
      <c r="C3477" s="1">
        <f t="shared" si="271"/>
        <v>48609</v>
      </c>
      <c r="D3477" s="1">
        <f t="shared" si="272"/>
        <v>6287296</v>
      </c>
      <c r="F3477" s="1">
        <f t="shared" si="273"/>
        <v>6286006.8722283142</v>
      </c>
      <c r="H3477" s="5">
        <f t="shared" si="274"/>
        <v>2.050369143882889E-4</v>
      </c>
    </row>
    <row r="3478" spans="1:8">
      <c r="A3478" s="3" t="s">
        <v>9040</v>
      </c>
      <c r="B3478" s="1">
        <f t="shared" si="270"/>
        <v>6</v>
      </c>
      <c r="C3478" s="1">
        <f t="shared" si="271"/>
        <v>48589</v>
      </c>
      <c r="D3478" s="1">
        <f t="shared" si="272"/>
        <v>6290290</v>
      </c>
      <c r="F3478" s="1">
        <f t="shared" si="273"/>
        <v>6288986.0679643806</v>
      </c>
      <c r="H3478" s="5">
        <f t="shared" si="274"/>
        <v>2.0729283317929585E-4</v>
      </c>
    </row>
    <row r="3479" spans="1:8">
      <c r="A3479" s="3" t="s">
        <v>9041</v>
      </c>
      <c r="B3479" s="1">
        <f t="shared" si="270"/>
        <v>6</v>
      </c>
      <c r="C3479" s="1">
        <f t="shared" si="271"/>
        <v>48569</v>
      </c>
      <c r="D3479" s="1">
        <f t="shared" si="272"/>
        <v>6293301</v>
      </c>
      <c r="F3479" s="1">
        <f t="shared" si="273"/>
        <v>6291966.2567943335</v>
      </c>
      <c r="H3479" s="5">
        <f t="shared" si="274"/>
        <v>2.1208952275865114E-4</v>
      </c>
    </row>
    <row r="3480" spans="1:8">
      <c r="A3480" s="3" t="s">
        <v>9042</v>
      </c>
      <c r="B3480" s="1">
        <f t="shared" si="270"/>
        <v>6</v>
      </c>
      <c r="C3480" s="1">
        <f t="shared" si="271"/>
        <v>48549</v>
      </c>
      <c r="D3480" s="1">
        <f t="shared" si="272"/>
        <v>6296295</v>
      </c>
      <c r="F3480" s="1">
        <f t="shared" si="273"/>
        <v>6294947.4394583534</v>
      </c>
      <c r="H3480" s="5">
        <f t="shared" si="274"/>
        <v>2.1402436538417514E-4</v>
      </c>
    </row>
    <row r="3481" spans="1:8">
      <c r="A3481" s="3" t="s">
        <v>9043</v>
      </c>
      <c r="B3481" s="1">
        <f t="shared" si="270"/>
        <v>6</v>
      </c>
      <c r="C3481" s="1">
        <f t="shared" si="271"/>
        <v>48529</v>
      </c>
      <c r="D3481" s="1">
        <f t="shared" si="272"/>
        <v>6299290</v>
      </c>
      <c r="F3481" s="1">
        <f t="shared" si="273"/>
        <v>6297929.6166974949</v>
      </c>
      <c r="H3481" s="5">
        <f t="shared" si="274"/>
        <v>2.1595819568635959E-4</v>
      </c>
    </row>
    <row r="3482" spans="1:8">
      <c r="A3482" s="3" t="s">
        <v>9044</v>
      </c>
      <c r="B3482" s="1">
        <f t="shared" si="270"/>
        <v>6</v>
      </c>
      <c r="C3482" s="1">
        <f t="shared" si="271"/>
        <v>48509</v>
      </c>
      <c r="D3482" s="1">
        <f t="shared" si="272"/>
        <v>6302284</v>
      </c>
      <c r="F3482" s="1">
        <f t="shared" si="273"/>
        <v>6300912.7892536521</v>
      </c>
      <c r="H3482" s="5">
        <f t="shared" si="274"/>
        <v>2.175736203490519E-4</v>
      </c>
    </row>
    <row r="3483" spans="1:8">
      <c r="A3483" s="3" t="s">
        <v>9045</v>
      </c>
      <c r="B3483" s="1">
        <f t="shared" si="270"/>
        <v>6</v>
      </c>
      <c r="C3483" s="1">
        <f t="shared" si="271"/>
        <v>48489</v>
      </c>
      <c r="D3483" s="1">
        <f t="shared" si="272"/>
        <v>6305279</v>
      </c>
      <c r="F3483" s="1">
        <f t="shared" si="273"/>
        <v>6303896.9578695893</v>
      </c>
      <c r="H3483" s="5">
        <f t="shared" si="274"/>
        <v>2.1918810101990272E-4</v>
      </c>
    </row>
    <row r="3484" spans="1:8">
      <c r="A3484" s="3" t="s">
        <v>9046</v>
      </c>
      <c r="B3484" s="1">
        <f t="shared" si="270"/>
        <v>6</v>
      </c>
      <c r="C3484" s="1">
        <f t="shared" si="271"/>
        <v>48469</v>
      </c>
      <c r="D3484" s="1">
        <f t="shared" si="272"/>
        <v>6308289</v>
      </c>
      <c r="F3484" s="1">
        <f t="shared" si="273"/>
        <v>6306882.1232889304</v>
      </c>
      <c r="H3484" s="5">
        <f t="shared" si="274"/>
        <v>2.2302033262420383E-4</v>
      </c>
    </row>
    <row r="3485" spans="1:8">
      <c r="A3485" s="3" t="s">
        <v>9047</v>
      </c>
      <c r="B3485" s="1">
        <f t="shared" si="270"/>
        <v>6</v>
      </c>
      <c r="C3485" s="1">
        <f t="shared" si="271"/>
        <v>48449</v>
      </c>
      <c r="D3485" s="1">
        <f t="shared" si="272"/>
        <v>6311284</v>
      </c>
      <c r="F3485" s="1">
        <f t="shared" si="273"/>
        <v>6309868.2862561578</v>
      </c>
      <c r="H3485" s="5">
        <f t="shared" si="274"/>
        <v>2.2431469473441646E-4</v>
      </c>
    </row>
    <row r="3486" spans="1:8">
      <c r="A3486" s="3" t="s">
        <v>9048</v>
      </c>
      <c r="B3486" s="1">
        <f t="shared" si="270"/>
        <v>6</v>
      </c>
      <c r="C3486" s="1">
        <f t="shared" si="271"/>
        <v>48429</v>
      </c>
      <c r="D3486" s="1">
        <f t="shared" si="272"/>
        <v>6314278</v>
      </c>
      <c r="F3486" s="1">
        <f t="shared" si="273"/>
        <v>6312855.447516623</v>
      </c>
      <c r="H3486" s="5">
        <f t="shared" si="274"/>
        <v>2.252913925197856E-4</v>
      </c>
    </row>
    <row r="3487" spans="1:8">
      <c r="A3487" s="3" t="s">
        <v>9049</v>
      </c>
      <c r="B3487" s="1">
        <f t="shared" si="270"/>
        <v>6</v>
      </c>
      <c r="C3487" s="1">
        <f t="shared" si="271"/>
        <v>48409</v>
      </c>
      <c r="D3487" s="1">
        <f t="shared" si="272"/>
        <v>6317273</v>
      </c>
      <c r="F3487" s="1">
        <f t="shared" si="273"/>
        <v>6315843.6078165341</v>
      </c>
      <c r="H3487" s="5">
        <f t="shared" si="274"/>
        <v>2.2626728075007731E-4</v>
      </c>
    </row>
    <row r="3488" spans="1:8">
      <c r="A3488" s="3" t="s">
        <v>9050</v>
      </c>
      <c r="B3488" s="1">
        <f t="shared" si="270"/>
        <v>6</v>
      </c>
      <c r="C3488" s="1">
        <f t="shared" si="271"/>
        <v>48389</v>
      </c>
      <c r="D3488" s="1">
        <f t="shared" si="272"/>
        <v>6320267</v>
      </c>
      <c r="F3488" s="1">
        <f t="shared" si="273"/>
        <v>6318832.767902975</v>
      </c>
      <c r="H3488" s="5">
        <f t="shared" si="274"/>
        <v>2.2692587149008569E-4</v>
      </c>
    </row>
    <row r="3489" spans="1:8">
      <c r="A3489" s="3" t="s">
        <v>9051</v>
      </c>
      <c r="B3489" s="1">
        <f t="shared" si="270"/>
        <v>6</v>
      </c>
      <c r="C3489" s="1">
        <f t="shared" si="271"/>
        <v>48369</v>
      </c>
      <c r="D3489" s="1">
        <f t="shared" si="272"/>
        <v>6323278</v>
      </c>
      <c r="F3489" s="1">
        <f t="shared" si="273"/>
        <v>6321822.9285238944</v>
      </c>
      <c r="H3489" s="5">
        <f t="shared" si="274"/>
        <v>2.3011347533757025E-4</v>
      </c>
    </row>
    <row r="3490" spans="1:8">
      <c r="A3490" s="3" t="s">
        <v>9052</v>
      </c>
      <c r="B3490" s="1">
        <f t="shared" si="270"/>
        <v>6</v>
      </c>
      <c r="C3490" s="1">
        <f t="shared" si="271"/>
        <v>48349</v>
      </c>
      <c r="D3490" s="1">
        <f t="shared" si="272"/>
        <v>6326272</v>
      </c>
      <c r="F3490" s="1">
        <f t="shared" si="273"/>
        <v>6324814.0904281093</v>
      </c>
      <c r="H3490" s="5">
        <f t="shared" si="274"/>
        <v>2.3045319137253651E-4</v>
      </c>
    </row>
    <row r="3491" spans="1:8">
      <c r="A3491" s="3" t="s">
        <v>9053</v>
      </c>
      <c r="B3491" s="1">
        <f t="shared" si="270"/>
        <v>6</v>
      </c>
      <c r="C3491" s="1">
        <f t="shared" si="271"/>
        <v>48329</v>
      </c>
      <c r="D3491" s="1">
        <f t="shared" si="272"/>
        <v>6329267</v>
      </c>
      <c r="F3491" s="1">
        <f t="shared" si="273"/>
        <v>6327806.254365297</v>
      </c>
      <c r="H3491" s="5">
        <f t="shared" si="274"/>
        <v>2.3079222834223388E-4</v>
      </c>
    </row>
    <row r="3492" spans="1:8">
      <c r="A3492" s="3" t="s">
        <v>9054</v>
      </c>
      <c r="B3492" s="1">
        <f t="shared" si="270"/>
        <v>6</v>
      </c>
      <c r="C3492" s="1">
        <f t="shared" si="271"/>
        <v>48309</v>
      </c>
      <c r="D3492" s="1">
        <f t="shared" si="272"/>
        <v>6332261</v>
      </c>
      <c r="F3492" s="1">
        <f t="shared" si="273"/>
        <v>6330799.4210860291</v>
      </c>
      <c r="H3492" s="5">
        <f t="shared" si="274"/>
        <v>2.3081469856830767E-4</v>
      </c>
    </row>
    <row r="3493" spans="1:8">
      <c r="A3493" s="3" t="s">
        <v>9055</v>
      </c>
      <c r="B3493" s="1">
        <f t="shared" si="270"/>
        <v>6</v>
      </c>
      <c r="C3493" s="1">
        <f t="shared" si="271"/>
        <v>48289</v>
      </c>
      <c r="D3493" s="1">
        <f t="shared" si="272"/>
        <v>6335272</v>
      </c>
      <c r="F3493" s="1">
        <f t="shared" si="273"/>
        <v>6333793.5913417283</v>
      </c>
      <c r="H3493" s="5">
        <f t="shared" si="274"/>
        <v>2.3336151285558937E-4</v>
      </c>
    </row>
    <row r="3494" spans="1:8">
      <c r="A3494" s="3" t="s">
        <v>9056</v>
      </c>
      <c r="B3494" s="1">
        <f t="shared" si="270"/>
        <v>6</v>
      </c>
      <c r="C3494" s="1">
        <f t="shared" si="271"/>
        <v>48269</v>
      </c>
      <c r="D3494" s="1">
        <f t="shared" si="272"/>
        <v>6338266</v>
      </c>
      <c r="F3494" s="1">
        <f t="shared" si="273"/>
        <v>6336788.7658847077</v>
      </c>
      <c r="H3494" s="5">
        <f t="shared" si="274"/>
        <v>2.3306597029728923E-4</v>
      </c>
    </row>
    <row r="3495" spans="1:8">
      <c r="A3495" s="3" t="s">
        <v>9057</v>
      </c>
      <c r="B3495" s="1">
        <f t="shared" si="270"/>
        <v>6</v>
      </c>
      <c r="C3495" s="1">
        <f t="shared" si="271"/>
        <v>48249</v>
      </c>
      <c r="D3495" s="1">
        <f t="shared" si="272"/>
        <v>6341261</v>
      </c>
      <c r="F3495" s="1">
        <f t="shared" si="273"/>
        <v>6339784.9454681482</v>
      </c>
      <c r="H3495" s="5">
        <f t="shared" si="274"/>
        <v>2.3276987524276061E-4</v>
      </c>
    </row>
    <row r="3496" spans="1:8">
      <c r="A3496" s="3" t="s">
        <v>9058</v>
      </c>
      <c r="B3496" s="1">
        <f t="shared" si="270"/>
        <v>6</v>
      </c>
      <c r="C3496" s="1">
        <f t="shared" si="271"/>
        <v>48229</v>
      </c>
      <c r="D3496" s="1">
        <f t="shared" si="272"/>
        <v>6344255</v>
      </c>
      <c r="F3496" s="1">
        <f t="shared" si="273"/>
        <v>6342782.1308461102</v>
      </c>
      <c r="H3496" s="5">
        <f t="shared" si="274"/>
        <v>2.3215793720300136E-4</v>
      </c>
    </row>
    <row r="3497" spans="1:8">
      <c r="A3497" s="3" t="s">
        <v>9059</v>
      </c>
      <c r="B3497" s="1">
        <f t="shared" si="270"/>
        <v>6</v>
      </c>
      <c r="C3497" s="1">
        <f t="shared" si="271"/>
        <v>48209</v>
      </c>
      <c r="D3497" s="1">
        <f t="shared" si="272"/>
        <v>6347250</v>
      </c>
      <c r="F3497" s="1">
        <f t="shared" si="273"/>
        <v>6345780.3227735246</v>
      </c>
      <c r="H3497" s="5">
        <f t="shared" si="274"/>
        <v>2.3154550812957422E-4</v>
      </c>
    </row>
    <row r="3498" spans="1:8">
      <c r="A3498" s="3" t="s">
        <v>9060</v>
      </c>
      <c r="B3498" s="1">
        <f t="shared" si="270"/>
        <v>6</v>
      </c>
      <c r="C3498" s="1">
        <f t="shared" si="271"/>
        <v>48189</v>
      </c>
      <c r="D3498" s="1">
        <f t="shared" si="272"/>
        <v>6350260</v>
      </c>
      <c r="F3498" s="1">
        <f t="shared" si="273"/>
        <v>6348779.5220062258</v>
      </c>
      <c r="H3498" s="5">
        <f t="shared" si="274"/>
        <v>2.3313659500150038E-4</v>
      </c>
    </row>
    <row r="3499" spans="1:8">
      <c r="A3499" s="3" t="s">
        <v>9061</v>
      </c>
      <c r="B3499" s="1">
        <f t="shared" si="270"/>
        <v>6</v>
      </c>
      <c r="C3499" s="1">
        <f t="shared" si="271"/>
        <v>48169</v>
      </c>
      <c r="D3499" s="1">
        <f t="shared" si="272"/>
        <v>6353255</v>
      </c>
      <c r="F3499" s="1">
        <f t="shared" si="273"/>
        <v>6351779.7293009032</v>
      </c>
      <c r="H3499" s="5">
        <f t="shared" si="274"/>
        <v>2.322070653699314E-4</v>
      </c>
    </row>
    <row r="3500" spans="1:8">
      <c r="A3500" s="3" t="s">
        <v>9062</v>
      </c>
      <c r="B3500" s="1">
        <f t="shared" si="270"/>
        <v>6</v>
      </c>
      <c r="C3500" s="1">
        <f t="shared" si="271"/>
        <v>48149</v>
      </c>
      <c r="D3500" s="1">
        <f t="shared" si="272"/>
        <v>6356249</v>
      </c>
      <c r="F3500" s="1">
        <f t="shared" si="273"/>
        <v>6354780.9454151392</v>
      </c>
      <c r="H3500" s="5">
        <f t="shared" si="274"/>
        <v>2.3096240956904012E-4</v>
      </c>
    </row>
    <row r="3501" spans="1:8">
      <c r="A3501" s="3" t="s">
        <v>9063</v>
      </c>
      <c r="B3501" s="1">
        <f t="shared" si="270"/>
        <v>6</v>
      </c>
      <c r="C3501" s="1">
        <f t="shared" si="271"/>
        <v>48129</v>
      </c>
      <c r="D3501" s="1">
        <f t="shared" si="272"/>
        <v>6359244</v>
      </c>
      <c r="F3501" s="1">
        <f t="shared" si="273"/>
        <v>6357783.1711074067</v>
      </c>
      <c r="H3501" s="5">
        <f t="shared" si="274"/>
        <v>2.297173834803747E-4</v>
      </c>
    </row>
    <row r="3502" spans="1:8">
      <c r="A3502" s="3" t="s">
        <v>9064</v>
      </c>
      <c r="B3502" s="1">
        <f t="shared" si="270"/>
        <v>6</v>
      </c>
      <c r="C3502" s="1">
        <f t="shared" si="271"/>
        <v>48109</v>
      </c>
      <c r="D3502" s="1">
        <f t="shared" si="272"/>
        <v>6362238</v>
      </c>
      <c r="F3502" s="1">
        <f t="shared" si="273"/>
        <v>6360786.4071370605</v>
      </c>
      <c r="H3502" s="5">
        <f t="shared" si="274"/>
        <v>2.2815758589028924E-4</v>
      </c>
    </row>
    <row r="3503" spans="1:8">
      <c r="A3503" s="3" t="s">
        <v>9065</v>
      </c>
      <c r="B3503" s="1">
        <f t="shared" si="270"/>
        <v>6</v>
      </c>
      <c r="C3503" s="1">
        <f t="shared" si="271"/>
        <v>48089</v>
      </c>
      <c r="D3503" s="1">
        <f t="shared" si="272"/>
        <v>6365249</v>
      </c>
      <c r="F3503" s="1">
        <f t="shared" si="273"/>
        <v>6363790.6542643337</v>
      </c>
      <c r="H3503" s="5">
        <f t="shared" si="274"/>
        <v>2.291105557168843E-4</v>
      </c>
    </row>
    <row r="3504" spans="1:8">
      <c r="A3504" s="3" t="s">
        <v>9066</v>
      </c>
      <c r="B3504" s="1">
        <f t="shared" si="270"/>
        <v>6</v>
      </c>
      <c r="C3504" s="1">
        <f t="shared" si="271"/>
        <v>48069</v>
      </c>
      <c r="D3504" s="1">
        <f t="shared" si="272"/>
        <v>6368243</v>
      </c>
      <c r="F3504" s="1">
        <f t="shared" si="273"/>
        <v>6366795.9132503606</v>
      </c>
      <c r="H3504" s="5">
        <f t="shared" si="274"/>
        <v>2.2723485106321509E-4</v>
      </c>
    </row>
    <row r="3505" spans="1:8">
      <c r="A3505" s="3" t="s">
        <v>9067</v>
      </c>
      <c r="B3505" s="1">
        <f t="shared" si="270"/>
        <v>6</v>
      </c>
      <c r="C3505" s="1">
        <f t="shared" si="271"/>
        <v>48049</v>
      </c>
      <c r="D3505" s="1">
        <f t="shared" si="272"/>
        <v>6371238</v>
      </c>
      <c r="F3505" s="1">
        <f t="shared" si="273"/>
        <v>6369802.1848571654</v>
      </c>
      <c r="H3505" s="5">
        <f t="shared" si="274"/>
        <v>2.2535889301805381E-4</v>
      </c>
    </row>
    <row r="3506" spans="1:8">
      <c r="A3506" s="3" t="s">
        <v>9068</v>
      </c>
      <c r="B3506" s="1">
        <f t="shared" si="270"/>
        <v>6</v>
      </c>
      <c r="C3506" s="1">
        <f t="shared" si="271"/>
        <v>48029</v>
      </c>
      <c r="D3506" s="1">
        <f t="shared" si="272"/>
        <v>6374232</v>
      </c>
      <c r="F3506" s="1">
        <f t="shared" si="273"/>
        <v>6372809.4698476465</v>
      </c>
      <c r="H3506" s="5">
        <f t="shared" si="274"/>
        <v>2.2316886996793622E-4</v>
      </c>
    </row>
    <row r="3507" spans="1:8">
      <c r="A3507" s="3" t="s">
        <v>9069</v>
      </c>
      <c r="B3507" s="1">
        <f t="shared" si="270"/>
        <v>6</v>
      </c>
      <c r="C3507" s="1">
        <f t="shared" si="271"/>
        <v>48009</v>
      </c>
      <c r="D3507" s="1">
        <f t="shared" si="272"/>
        <v>6377243</v>
      </c>
      <c r="F3507" s="1">
        <f t="shared" si="273"/>
        <v>6375817.7689856105</v>
      </c>
      <c r="H3507" s="5">
        <f t="shared" si="274"/>
        <v>2.2348701694283011E-4</v>
      </c>
    </row>
    <row r="3508" spans="1:8">
      <c r="A3508" s="3" t="s">
        <v>9070</v>
      </c>
      <c r="B3508" s="1">
        <f t="shared" si="270"/>
        <v>6</v>
      </c>
      <c r="C3508" s="1">
        <f t="shared" si="271"/>
        <v>47989</v>
      </c>
      <c r="D3508" s="1">
        <f t="shared" si="272"/>
        <v>6380237</v>
      </c>
      <c r="F3508" s="1">
        <f t="shared" si="273"/>
        <v>6378827.0830357634</v>
      </c>
      <c r="H3508" s="5">
        <f t="shared" si="274"/>
        <v>2.2098191089714174E-4</v>
      </c>
    </row>
    <row r="3509" spans="1:8">
      <c r="A3509" s="3" t="s">
        <v>9071</v>
      </c>
      <c r="B3509" s="1">
        <f t="shared" si="270"/>
        <v>6</v>
      </c>
      <c r="C3509" s="1">
        <f t="shared" si="271"/>
        <v>47969</v>
      </c>
      <c r="D3509" s="1">
        <f t="shared" si="272"/>
        <v>6383232</v>
      </c>
      <c r="F3509" s="1">
        <f t="shared" si="273"/>
        <v>6381837.4127636822</v>
      </c>
      <c r="H3509" s="5">
        <f t="shared" si="274"/>
        <v>2.1847666453574081E-4</v>
      </c>
    </row>
    <row r="3510" spans="1:8">
      <c r="A3510" s="3" t="s">
        <v>9072</v>
      </c>
      <c r="B3510" s="1">
        <f t="shared" si="270"/>
        <v>6</v>
      </c>
      <c r="C3510" s="1">
        <f t="shared" si="271"/>
        <v>47949</v>
      </c>
      <c r="D3510" s="1">
        <f t="shared" si="272"/>
        <v>6386226</v>
      </c>
      <c r="F3510" s="1">
        <f t="shared" si="273"/>
        <v>6384848.7589358715</v>
      </c>
      <c r="H3510" s="5">
        <f t="shared" si="274"/>
        <v>2.1565805283566006E-4</v>
      </c>
    </row>
    <row r="3511" spans="1:8">
      <c r="A3511" s="3" t="s">
        <v>9073</v>
      </c>
      <c r="B3511" s="1">
        <f t="shared" si="270"/>
        <v>6</v>
      </c>
      <c r="C3511" s="1">
        <f t="shared" si="271"/>
        <v>47929</v>
      </c>
      <c r="D3511" s="1">
        <f t="shared" si="272"/>
        <v>6389220</v>
      </c>
      <c r="F3511" s="1">
        <f t="shared" si="273"/>
        <v>6387861.1223197142</v>
      </c>
      <c r="H3511" s="5">
        <f t="shared" si="274"/>
        <v>2.1268287526268211E-4</v>
      </c>
    </row>
    <row r="3512" spans="1:8">
      <c r="A3512" s="3" t="s">
        <v>9074</v>
      </c>
      <c r="B3512" s="1">
        <f t="shared" si="270"/>
        <v>6</v>
      </c>
      <c r="C3512" s="1">
        <f t="shared" si="271"/>
        <v>47909</v>
      </c>
      <c r="D3512" s="1">
        <f t="shared" si="272"/>
        <v>6392231</v>
      </c>
      <c r="F3512" s="1">
        <f t="shared" si="273"/>
        <v>6390874.5036834981</v>
      </c>
      <c r="H3512" s="5">
        <f t="shared" si="274"/>
        <v>2.1221015268407396E-4</v>
      </c>
    </row>
    <row r="3513" spans="1:8">
      <c r="A3513" s="3" t="s">
        <v>9075</v>
      </c>
      <c r="B3513" s="1">
        <f t="shared" si="270"/>
        <v>6</v>
      </c>
      <c r="C3513" s="1">
        <f t="shared" si="271"/>
        <v>47889</v>
      </c>
      <c r="D3513" s="1">
        <f t="shared" si="272"/>
        <v>6395225</v>
      </c>
      <c r="F3513" s="1">
        <f t="shared" si="273"/>
        <v>6393888.9037964158</v>
      </c>
      <c r="H3513" s="5">
        <f t="shared" si="274"/>
        <v>2.089209063925388E-4</v>
      </c>
    </row>
    <row r="3514" spans="1:8">
      <c r="A3514" s="3" t="s">
        <v>9076</v>
      </c>
      <c r="B3514" s="1">
        <f t="shared" si="270"/>
        <v>6</v>
      </c>
      <c r="C3514" s="1">
        <f t="shared" si="271"/>
        <v>47869</v>
      </c>
      <c r="D3514" s="1">
        <f t="shared" si="272"/>
        <v>6398220</v>
      </c>
      <c r="F3514" s="1">
        <f t="shared" si="273"/>
        <v>6396904.3234285545</v>
      </c>
      <c r="H3514" s="5">
        <f t="shared" si="274"/>
        <v>2.0563165559257725E-4</v>
      </c>
    </row>
    <row r="3515" spans="1:8">
      <c r="A3515" s="3" t="s">
        <v>9077</v>
      </c>
      <c r="B3515" s="1">
        <f t="shared" si="270"/>
        <v>6</v>
      </c>
      <c r="C3515" s="1">
        <f t="shared" si="271"/>
        <v>47849</v>
      </c>
      <c r="D3515" s="1">
        <f t="shared" si="272"/>
        <v>6401214</v>
      </c>
      <c r="F3515" s="1">
        <f t="shared" si="273"/>
        <v>6399920.7633509086</v>
      </c>
      <c r="H3515" s="5">
        <f t="shared" si="274"/>
        <v>2.0202990387313335E-4</v>
      </c>
    </row>
    <row r="3516" spans="1:8">
      <c r="A3516" s="3" t="s">
        <v>9078</v>
      </c>
      <c r="B3516" s="1">
        <f t="shared" si="270"/>
        <v>6</v>
      </c>
      <c r="C3516" s="1">
        <f t="shared" si="271"/>
        <v>47829</v>
      </c>
      <c r="D3516" s="1">
        <f t="shared" si="272"/>
        <v>6404209</v>
      </c>
      <c r="F3516" s="1">
        <f t="shared" si="273"/>
        <v>6402938.2243353883</v>
      </c>
      <c r="H3516" s="5">
        <f t="shared" si="274"/>
        <v>1.9842820004964228E-4</v>
      </c>
    </row>
    <row r="3517" spans="1:8">
      <c r="A3517" s="3" t="s">
        <v>9079</v>
      </c>
      <c r="B3517" s="1">
        <f t="shared" si="270"/>
        <v>6</v>
      </c>
      <c r="C3517" s="1">
        <f t="shared" si="271"/>
        <v>47809</v>
      </c>
      <c r="D3517" s="1">
        <f t="shared" si="272"/>
        <v>6407219</v>
      </c>
      <c r="F3517" s="1">
        <f t="shared" si="273"/>
        <v>6405956.7071547965</v>
      </c>
      <c r="H3517" s="5">
        <f t="shared" si="274"/>
        <v>1.9701103477242485E-4</v>
      </c>
    </row>
    <row r="3518" spans="1:8">
      <c r="A3518" s="3" t="s">
        <v>9080</v>
      </c>
      <c r="B3518" s="1">
        <f t="shared" si="270"/>
        <v>6</v>
      </c>
      <c r="C3518" s="1">
        <f t="shared" si="271"/>
        <v>47789</v>
      </c>
      <c r="D3518" s="1">
        <f t="shared" si="272"/>
        <v>6410214</v>
      </c>
      <c r="F3518" s="1">
        <f t="shared" si="273"/>
        <v>6408976.2125828546</v>
      </c>
      <c r="H3518" s="5">
        <f t="shared" si="274"/>
        <v>1.9309611459858374E-4</v>
      </c>
    </row>
    <row r="3519" spans="1:8">
      <c r="A3519" s="3" t="s">
        <v>9081</v>
      </c>
      <c r="B3519" s="1">
        <f t="shared" si="270"/>
        <v>6</v>
      </c>
      <c r="C3519" s="1">
        <f t="shared" si="271"/>
        <v>47769</v>
      </c>
      <c r="D3519" s="1">
        <f t="shared" si="272"/>
        <v>6413208</v>
      </c>
      <c r="F3519" s="1">
        <f t="shared" si="273"/>
        <v>6411996.7413941873</v>
      </c>
      <c r="H3519" s="5">
        <f t="shared" si="274"/>
        <v>1.8886937797942563E-4</v>
      </c>
    </row>
    <row r="3520" spans="1:8">
      <c r="A3520" s="3" t="s">
        <v>9082</v>
      </c>
      <c r="B3520" s="1">
        <f t="shared" si="270"/>
        <v>6</v>
      </c>
      <c r="C3520" s="1">
        <f t="shared" si="271"/>
        <v>47749</v>
      </c>
      <c r="D3520" s="1">
        <f t="shared" si="272"/>
        <v>6416203</v>
      </c>
      <c r="F3520" s="1">
        <f t="shared" si="273"/>
        <v>6415018.2943643387</v>
      </c>
      <c r="H3520" s="5">
        <f t="shared" si="274"/>
        <v>1.8464279195363041E-4</v>
      </c>
    </row>
    <row r="3521" spans="1:8">
      <c r="A3521" s="3" t="s">
        <v>9083</v>
      </c>
      <c r="B3521" s="1">
        <f t="shared" si="270"/>
        <v>6</v>
      </c>
      <c r="C3521" s="1">
        <f t="shared" si="271"/>
        <v>47729</v>
      </c>
      <c r="D3521" s="1">
        <f t="shared" si="272"/>
        <v>6419213</v>
      </c>
      <c r="F3521" s="1">
        <f t="shared" si="273"/>
        <v>6418040.8722697524</v>
      </c>
      <c r="H3521" s="5">
        <f t="shared" si="274"/>
        <v>1.8259679656175369E-4</v>
      </c>
    </row>
    <row r="3522" spans="1:8">
      <c r="A3522" s="3" t="s">
        <v>9084</v>
      </c>
      <c r="B3522" s="1">
        <f t="shared" si="270"/>
        <v>6</v>
      </c>
      <c r="C3522" s="1">
        <f t="shared" si="271"/>
        <v>47709</v>
      </c>
      <c r="D3522" s="1">
        <f t="shared" si="272"/>
        <v>6422208</v>
      </c>
      <c r="F3522" s="1">
        <f t="shared" si="273"/>
        <v>6421064.4758877968</v>
      </c>
      <c r="H3522" s="5">
        <f t="shared" si="274"/>
        <v>1.7805778202810597E-4</v>
      </c>
    </row>
    <row r="3523" spans="1:8">
      <c r="A3523" s="3" t="s">
        <v>9085</v>
      </c>
      <c r="B3523" s="1">
        <f t="shared" si="270"/>
        <v>6</v>
      </c>
      <c r="C3523" s="1">
        <f t="shared" si="271"/>
        <v>47689</v>
      </c>
      <c r="D3523" s="1">
        <f t="shared" si="272"/>
        <v>6425202</v>
      </c>
      <c r="F3523" s="1">
        <f t="shared" si="273"/>
        <v>6424089.1059967596</v>
      </c>
      <c r="H3523" s="5">
        <f t="shared" si="274"/>
        <v>1.7320762884036822E-4</v>
      </c>
    </row>
    <row r="3524" spans="1:8">
      <c r="A3524" s="3" t="s">
        <v>9086</v>
      </c>
      <c r="B3524" s="1">
        <f t="shared" ref="B3524:B3587" si="275">IF(ISERROR(SEARCH(" ",A3524)), 0, SEARCH(" ",A3524))</f>
        <v>6</v>
      </c>
      <c r="C3524" s="1">
        <f t="shared" ref="C3524:C3587" si="276">IF(0=B3524,-1,LEFT(A3524,B3524-1)+0)</f>
        <v>47669</v>
      </c>
      <c r="D3524" s="1">
        <f t="shared" ref="D3524:D3587" si="277">IF(B3524=0,-1,RIGHT(A3524,LEN(A3524)-B3524)+0)</f>
        <v>6428197</v>
      </c>
      <c r="F3524" s="1">
        <f t="shared" ref="F3524:F3587" si="278">IF(C3524&lt;0,443300000,44330*(1-POWER(C3524/$A$1,1/5.255))*1000)</f>
        <v>6427114.7633758355</v>
      </c>
      <c r="H3524" s="5">
        <f t="shared" ref="H3524:H3587" si="279">IF(D3524&gt;0,ABS((F3524-D3524)/D3524),0)</f>
        <v>1.68357725216652E-4</v>
      </c>
    </row>
    <row r="3525" spans="1:8">
      <c r="A3525" s="3" t="s">
        <v>9087</v>
      </c>
      <c r="B3525" s="1">
        <f t="shared" si="275"/>
        <v>6</v>
      </c>
      <c r="C3525" s="1">
        <f t="shared" si="276"/>
        <v>47649</v>
      </c>
      <c r="D3525" s="1">
        <f t="shared" si="277"/>
        <v>6431191</v>
      </c>
      <c r="F3525" s="1">
        <f t="shared" si="278"/>
        <v>6430141.4488051394</v>
      </c>
      <c r="H3525" s="5">
        <f t="shared" si="279"/>
        <v>1.6319701822890969E-4</v>
      </c>
    </row>
    <row r="3526" spans="1:8">
      <c r="A3526" s="3" t="s">
        <v>9088</v>
      </c>
      <c r="B3526" s="1">
        <f t="shared" si="275"/>
        <v>6</v>
      </c>
      <c r="C3526" s="1">
        <f t="shared" si="276"/>
        <v>47629</v>
      </c>
      <c r="D3526" s="1">
        <f t="shared" si="277"/>
        <v>6434202</v>
      </c>
      <c r="F3526" s="1">
        <f t="shared" si="278"/>
        <v>6433169.1630657138</v>
      </c>
      <c r="H3526" s="5">
        <f t="shared" si="279"/>
        <v>1.6052292643068552E-4</v>
      </c>
    </row>
    <row r="3527" spans="1:8">
      <c r="A3527" s="3" t="s">
        <v>9089</v>
      </c>
      <c r="B3527" s="1">
        <f t="shared" si="275"/>
        <v>6</v>
      </c>
      <c r="C3527" s="1">
        <f t="shared" si="276"/>
        <v>47609</v>
      </c>
      <c r="D3527" s="1">
        <f t="shared" si="277"/>
        <v>6437196</v>
      </c>
      <c r="F3527" s="1">
        <f t="shared" si="278"/>
        <v>6436197.9069395196</v>
      </c>
      <c r="H3527" s="5">
        <f t="shared" si="279"/>
        <v>1.5505090422606843E-4</v>
      </c>
    </row>
    <row r="3528" spans="1:8">
      <c r="A3528" s="3" t="s">
        <v>9090</v>
      </c>
      <c r="B3528" s="1">
        <f t="shared" si="275"/>
        <v>6</v>
      </c>
      <c r="C3528" s="1">
        <f t="shared" si="276"/>
        <v>47589</v>
      </c>
      <c r="D3528" s="1">
        <f t="shared" si="277"/>
        <v>6440191</v>
      </c>
      <c r="F3528" s="1">
        <f t="shared" si="278"/>
        <v>6439227.6812094385</v>
      </c>
      <c r="H3528" s="5">
        <f t="shared" si="279"/>
        <v>1.4957922685235881E-4</v>
      </c>
    </row>
    <row r="3529" spans="1:8">
      <c r="A3529" s="3" t="s">
        <v>9091</v>
      </c>
      <c r="B3529" s="1">
        <f t="shared" si="275"/>
        <v>6</v>
      </c>
      <c r="C3529" s="1">
        <f t="shared" si="276"/>
        <v>47569</v>
      </c>
      <c r="D3529" s="1">
        <f t="shared" si="277"/>
        <v>6443185</v>
      </c>
      <c r="F3529" s="1">
        <f t="shared" si="278"/>
        <v>6442258.4866592735</v>
      </c>
      <c r="H3529" s="5">
        <f t="shared" si="279"/>
        <v>1.4379741396941027E-4</v>
      </c>
    </row>
    <row r="3530" spans="1:8">
      <c r="A3530" s="3" t="s">
        <v>9092</v>
      </c>
      <c r="B3530" s="1">
        <f t="shared" si="275"/>
        <v>6</v>
      </c>
      <c r="C3530" s="1">
        <f t="shared" si="276"/>
        <v>47549</v>
      </c>
      <c r="D3530" s="1">
        <f t="shared" si="277"/>
        <v>6446180</v>
      </c>
      <c r="F3530" s="1">
        <f t="shared" si="278"/>
        <v>6445290.3240737608</v>
      </c>
      <c r="H3530" s="5">
        <f t="shared" si="279"/>
        <v>1.3801599183380385E-4</v>
      </c>
    </row>
    <row r="3531" spans="1:8">
      <c r="A3531" s="3" t="s">
        <v>9093</v>
      </c>
      <c r="B3531" s="1">
        <f t="shared" si="275"/>
        <v>6</v>
      </c>
      <c r="C3531" s="1">
        <f t="shared" si="276"/>
        <v>47529</v>
      </c>
      <c r="D3531" s="1">
        <f t="shared" si="277"/>
        <v>6449190</v>
      </c>
      <c r="F3531" s="1">
        <f t="shared" si="278"/>
        <v>6448323.1942385593</v>
      </c>
      <c r="H3531" s="5">
        <f t="shared" si="279"/>
        <v>1.3440536895961464E-4</v>
      </c>
    </row>
    <row r="3532" spans="1:8">
      <c r="A3532" s="3" t="s">
        <v>9094</v>
      </c>
      <c r="B3532" s="1">
        <f t="shared" si="275"/>
        <v>6</v>
      </c>
      <c r="C3532" s="1">
        <f t="shared" si="276"/>
        <v>47509</v>
      </c>
      <c r="D3532" s="1">
        <f t="shared" si="277"/>
        <v>6452185</v>
      </c>
      <c r="F3532" s="1">
        <f t="shared" si="278"/>
        <v>6451357.0979402661</v>
      </c>
      <c r="H3532" s="5">
        <f t="shared" si="279"/>
        <v>1.2831344106436311E-4</v>
      </c>
    </row>
    <row r="3533" spans="1:8">
      <c r="A3533" s="3" t="s">
        <v>9095</v>
      </c>
      <c r="B3533" s="1">
        <f t="shared" si="275"/>
        <v>6</v>
      </c>
      <c r="C3533" s="1">
        <f t="shared" si="276"/>
        <v>47489</v>
      </c>
      <c r="D3533" s="1">
        <f t="shared" si="277"/>
        <v>6455179</v>
      </c>
      <c r="F3533" s="1">
        <f t="shared" si="278"/>
        <v>6454392.0359663935</v>
      </c>
      <c r="H3533" s="5">
        <f t="shared" si="279"/>
        <v>1.2191203893903828E-4</v>
      </c>
    </row>
    <row r="3534" spans="1:8">
      <c r="A3534" s="3" t="s">
        <v>9096</v>
      </c>
      <c r="B3534" s="1">
        <f t="shared" si="275"/>
        <v>6</v>
      </c>
      <c r="C3534" s="1">
        <f t="shared" si="276"/>
        <v>47469</v>
      </c>
      <c r="D3534" s="1">
        <f t="shared" si="277"/>
        <v>6458174</v>
      </c>
      <c r="F3534" s="1">
        <f t="shared" si="278"/>
        <v>6457428.0091054002</v>
      </c>
      <c r="H3534" s="5">
        <f t="shared" si="279"/>
        <v>1.1551111732198879E-4</v>
      </c>
    </row>
    <row r="3535" spans="1:8">
      <c r="A3535" s="3" t="s">
        <v>9097</v>
      </c>
      <c r="B3535" s="1">
        <f t="shared" si="275"/>
        <v>6</v>
      </c>
      <c r="C3535" s="1">
        <f t="shared" si="276"/>
        <v>47449</v>
      </c>
      <c r="D3535" s="1">
        <f t="shared" si="277"/>
        <v>6461168</v>
      </c>
      <c r="F3535" s="1">
        <f t="shared" si="278"/>
        <v>6460465.0181466704</v>
      </c>
      <c r="H3535" s="5">
        <f t="shared" si="279"/>
        <v>1.088010485611234E-4</v>
      </c>
    </row>
    <row r="3536" spans="1:8">
      <c r="A3536" s="3" t="s">
        <v>9098</v>
      </c>
      <c r="B3536" s="1">
        <f t="shared" si="275"/>
        <v>6</v>
      </c>
      <c r="C3536" s="1">
        <f t="shared" si="276"/>
        <v>47429</v>
      </c>
      <c r="D3536" s="1">
        <f t="shared" si="277"/>
        <v>6464179</v>
      </c>
      <c r="F3536" s="1">
        <f t="shared" si="278"/>
        <v>6463503.0638805218</v>
      </c>
      <c r="H3536" s="5">
        <f t="shared" si="279"/>
        <v>1.0456642977835173E-4</v>
      </c>
    </row>
    <row r="3537" spans="1:8">
      <c r="A3537" s="3" t="s">
        <v>9099</v>
      </c>
      <c r="B3537" s="1">
        <f t="shared" si="275"/>
        <v>6</v>
      </c>
      <c r="C3537" s="1">
        <f t="shared" si="276"/>
        <v>47409</v>
      </c>
      <c r="D3537" s="1">
        <f t="shared" si="277"/>
        <v>6467173</v>
      </c>
      <c r="F3537" s="1">
        <f t="shared" si="278"/>
        <v>6466542.1470982227</v>
      </c>
      <c r="H3537" s="5">
        <f t="shared" si="279"/>
        <v>9.7546934615364787E-5</v>
      </c>
    </row>
    <row r="3538" spans="1:8">
      <c r="A3538" s="3" t="s">
        <v>9100</v>
      </c>
      <c r="B3538" s="1">
        <f t="shared" si="275"/>
        <v>6</v>
      </c>
      <c r="C3538" s="1">
        <f t="shared" si="276"/>
        <v>47389</v>
      </c>
      <c r="D3538" s="1">
        <f t="shared" si="277"/>
        <v>6470168</v>
      </c>
      <c r="F3538" s="1">
        <f t="shared" si="278"/>
        <v>6469582.2685919562</v>
      </c>
      <c r="H3538" s="5">
        <f t="shared" si="279"/>
        <v>9.052800608017667E-5</v>
      </c>
    </row>
    <row r="3539" spans="1:8">
      <c r="A3539" s="3" t="s">
        <v>9101</v>
      </c>
      <c r="B3539" s="1">
        <f t="shared" si="275"/>
        <v>6</v>
      </c>
      <c r="C3539" s="1">
        <f t="shared" si="276"/>
        <v>47369</v>
      </c>
      <c r="D3539" s="1">
        <f t="shared" si="277"/>
        <v>6473162</v>
      </c>
      <c r="F3539" s="1">
        <f t="shared" si="278"/>
        <v>6472623.4291548636</v>
      </c>
      <c r="H3539" s="5">
        <f t="shared" si="279"/>
        <v>8.3200581900533146E-5</v>
      </c>
    </row>
    <row r="3540" spans="1:8">
      <c r="A3540" s="3" t="s">
        <v>9102</v>
      </c>
      <c r="B3540" s="1">
        <f t="shared" si="275"/>
        <v>6</v>
      </c>
      <c r="C3540" s="1">
        <f t="shared" si="276"/>
        <v>47349</v>
      </c>
      <c r="D3540" s="1">
        <f t="shared" si="277"/>
        <v>6476173</v>
      </c>
      <c r="F3540" s="1">
        <f t="shared" si="278"/>
        <v>6475665.6295810202</v>
      </c>
      <c r="H3540" s="5">
        <f t="shared" si="279"/>
        <v>7.8344173168287253E-5</v>
      </c>
    </row>
    <row r="3541" spans="1:8">
      <c r="A3541" s="3" t="s">
        <v>9103</v>
      </c>
      <c r="B3541" s="1">
        <f t="shared" si="275"/>
        <v>6</v>
      </c>
      <c r="C3541" s="1">
        <f t="shared" si="276"/>
        <v>47329</v>
      </c>
      <c r="D3541" s="1">
        <f t="shared" si="277"/>
        <v>6479167</v>
      </c>
      <c r="F3541" s="1">
        <f t="shared" si="278"/>
        <v>6478708.870665445</v>
      </c>
      <c r="H3541" s="5">
        <f t="shared" si="279"/>
        <v>7.0708060859522149E-5</v>
      </c>
    </row>
    <row r="3542" spans="1:8">
      <c r="A3542" s="3" t="s">
        <v>9104</v>
      </c>
      <c r="B3542" s="1">
        <f t="shared" si="275"/>
        <v>6</v>
      </c>
      <c r="C3542" s="1">
        <f t="shared" si="276"/>
        <v>47309</v>
      </c>
      <c r="D3542" s="1">
        <f t="shared" si="277"/>
        <v>6482162</v>
      </c>
      <c r="F3542" s="1">
        <f t="shared" si="278"/>
        <v>6481753.153204103</v>
      </c>
      <c r="H3542" s="5">
        <f t="shared" si="279"/>
        <v>6.3072597676053067E-5</v>
      </c>
    </row>
    <row r="3543" spans="1:8">
      <c r="A3543" s="3" t="s">
        <v>9105</v>
      </c>
      <c r="B3543" s="1">
        <f t="shared" si="275"/>
        <v>6</v>
      </c>
      <c r="C3543" s="1">
        <f t="shared" si="276"/>
        <v>47289</v>
      </c>
      <c r="D3543" s="1">
        <f t="shared" si="277"/>
        <v>6485156</v>
      </c>
      <c r="F3543" s="1">
        <f t="shared" si="278"/>
        <v>6484798.4779938981</v>
      </c>
      <c r="H3543" s="5">
        <f t="shared" si="279"/>
        <v>5.5129283875654849E-5</v>
      </c>
    </row>
    <row r="3544" spans="1:8">
      <c r="A3544" s="3" t="s">
        <v>9106</v>
      </c>
      <c r="B3544" s="1">
        <f t="shared" si="275"/>
        <v>6</v>
      </c>
      <c r="C3544" s="1">
        <f t="shared" si="276"/>
        <v>47269</v>
      </c>
      <c r="D3544" s="1">
        <f t="shared" si="277"/>
        <v>6488150</v>
      </c>
      <c r="F3544" s="1">
        <f t="shared" si="278"/>
        <v>6487844.8458326962</v>
      </c>
      <c r="H3544" s="5">
        <f t="shared" si="279"/>
        <v>4.7032538906131254E-5</v>
      </c>
    </row>
    <row r="3545" spans="1:8">
      <c r="A3545" s="3" t="s">
        <v>9107</v>
      </c>
      <c r="B3545" s="1">
        <f t="shared" si="275"/>
        <v>6</v>
      </c>
      <c r="C3545" s="1">
        <f t="shared" si="276"/>
        <v>47249</v>
      </c>
      <c r="D3545" s="1">
        <f t="shared" si="277"/>
        <v>6491161</v>
      </c>
      <c r="F3545" s="1">
        <f t="shared" si="278"/>
        <v>6490892.257519288</v>
      </c>
      <c r="H3545" s="5">
        <f t="shared" si="279"/>
        <v>4.1401296426326734E-5</v>
      </c>
    </row>
    <row r="3546" spans="1:8">
      <c r="A3546" s="3" t="s">
        <v>9108</v>
      </c>
      <c r="B3546" s="1">
        <f t="shared" si="275"/>
        <v>6</v>
      </c>
      <c r="C3546" s="1">
        <f t="shared" si="276"/>
        <v>47229</v>
      </c>
      <c r="D3546" s="1">
        <f t="shared" si="277"/>
        <v>6494156</v>
      </c>
      <c r="F3546" s="1">
        <f t="shared" si="278"/>
        <v>6493940.7138534402</v>
      </c>
      <c r="H3546" s="5">
        <f t="shared" si="279"/>
        <v>3.3150750699513917E-5</v>
      </c>
    </row>
    <row r="3547" spans="1:8">
      <c r="A3547" s="3" t="s">
        <v>9109</v>
      </c>
      <c r="B3547" s="1">
        <f t="shared" si="275"/>
        <v>6</v>
      </c>
      <c r="C3547" s="1">
        <f t="shared" si="276"/>
        <v>47209</v>
      </c>
      <c r="D3547" s="1">
        <f t="shared" si="277"/>
        <v>6497150</v>
      </c>
      <c r="F3547" s="1">
        <f t="shared" si="278"/>
        <v>6496990.2156358566</v>
      </c>
      <c r="H3547" s="5">
        <f t="shared" si="279"/>
        <v>2.4592992949737421E-5</v>
      </c>
    </row>
    <row r="3548" spans="1:8">
      <c r="A3548" s="3" t="s">
        <v>9110</v>
      </c>
      <c r="B3548" s="1">
        <f t="shared" si="275"/>
        <v>6</v>
      </c>
      <c r="C3548" s="1">
        <f t="shared" si="276"/>
        <v>47189</v>
      </c>
      <c r="D3548" s="1">
        <f t="shared" si="277"/>
        <v>6500144</v>
      </c>
      <c r="F3548" s="1">
        <f t="shared" si="278"/>
        <v>6500040.7636681907</v>
      </c>
      <c r="H3548" s="5">
        <f t="shared" si="279"/>
        <v>1.5882160735102499E-5</v>
      </c>
    </row>
    <row r="3549" spans="1:8">
      <c r="A3549" s="3" t="s">
        <v>9111</v>
      </c>
      <c r="B3549" s="1">
        <f t="shared" si="275"/>
        <v>6</v>
      </c>
      <c r="C3549" s="1">
        <f t="shared" si="276"/>
        <v>47169</v>
      </c>
      <c r="D3549" s="1">
        <f t="shared" si="277"/>
        <v>6503139</v>
      </c>
      <c r="F3549" s="1">
        <f t="shared" si="278"/>
        <v>6503092.3587530581</v>
      </c>
      <c r="H3549" s="5">
        <f t="shared" si="279"/>
        <v>7.1721128737786383E-6</v>
      </c>
    </row>
    <row r="3550" spans="1:8">
      <c r="A3550" s="3" t="s">
        <v>9112</v>
      </c>
      <c r="B3550" s="1">
        <f t="shared" si="275"/>
        <v>6</v>
      </c>
      <c r="C3550" s="1">
        <f t="shared" si="276"/>
        <v>47149</v>
      </c>
      <c r="D3550" s="1">
        <f t="shared" si="277"/>
        <v>6506167</v>
      </c>
      <c r="F3550" s="1">
        <f t="shared" si="278"/>
        <v>6506145.0016940366</v>
      </c>
      <c r="H3550" s="5">
        <f t="shared" si="279"/>
        <v>3.3811468355104198E-6</v>
      </c>
    </row>
    <row r="3551" spans="1:8">
      <c r="A3551" s="3" t="s">
        <v>9113</v>
      </c>
      <c r="B3551" s="1">
        <f t="shared" si="275"/>
        <v>6</v>
      </c>
      <c r="C3551" s="1">
        <f t="shared" si="276"/>
        <v>47129</v>
      </c>
      <c r="D3551" s="1">
        <f t="shared" si="277"/>
        <v>6509274</v>
      </c>
      <c r="F3551" s="1">
        <f t="shared" si="278"/>
        <v>6509198.6932956502</v>
      </c>
      <c r="H3551" s="5">
        <f t="shared" si="279"/>
        <v>1.1569140329599868E-5</v>
      </c>
    </row>
    <row r="3552" spans="1:8">
      <c r="A3552" s="3" t="s">
        <v>9114</v>
      </c>
      <c r="B3552" s="1">
        <f t="shared" si="275"/>
        <v>6</v>
      </c>
      <c r="C3552" s="1">
        <f t="shared" si="276"/>
        <v>47109</v>
      </c>
      <c r="D3552" s="1">
        <f t="shared" si="277"/>
        <v>6512382</v>
      </c>
      <c r="F3552" s="1">
        <f t="shared" si="278"/>
        <v>6512253.4343633885</v>
      </c>
      <c r="H3552" s="5">
        <f t="shared" si="279"/>
        <v>1.9741722247181383E-5</v>
      </c>
    </row>
    <row r="3553" spans="1:8">
      <c r="A3553" s="3" t="s">
        <v>9115</v>
      </c>
      <c r="B3553" s="1">
        <f t="shared" si="275"/>
        <v>6</v>
      </c>
      <c r="C3553" s="1">
        <f t="shared" si="276"/>
        <v>47089</v>
      </c>
      <c r="D3553" s="1">
        <f t="shared" si="277"/>
        <v>6515490</v>
      </c>
      <c r="F3553" s="1">
        <f t="shared" si="278"/>
        <v>6515309.2257037004</v>
      </c>
      <c r="H3553" s="5">
        <f t="shared" si="279"/>
        <v>2.7745310989588566E-5</v>
      </c>
    </row>
    <row r="3554" spans="1:8">
      <c r="A3554" s="3" t="s">
        <v>9116</v>
      </c>
      <c r="B3554" s="1">
        <f t="shared" si="275"/>
        <v>6</v>
      </c>
      <c r="C3554" s="1">
        <f t="shared" si="276"/>
        <v>47069</v>
      </c>
      <c r="D3554" s="1">
        <f t="shared" si="277"/>
        <v>6518614</v>
      </c>
      <c r="F3554" s="1">
        <f t="shared" si="278"/>
        <v>6518366.0681239953</v>
      </c>
      <c r="H3554" s="5">
        <f t="shared" si="279"/>
        <v>3.8034446587061841E-5</v>
      </c>
    </row>
    <row r="3555" spans="1:8">
      <c r="A3555" s="3" t="s">
        <v>9117</v>
      </c>
      <c r="B3555" s="1">
        <f t="shared" si="275"/>
        <v>6</v>
      </c>
      <c r="C3555" s="1">
        <f t="shared" si="276"/>
        <v>47049</v>
      </c>
      <c r="D3555" s="1">
        <f t="shared" si="277"/>
        <v>6521722</v>
      </c>
      <c r="F3555" s="1">
        <f t="shared" si="278"/>
        <v>6521423.9624326546</v>
      </c>
      <c r="H3555" s="5">
        <f t="shared" si="279"/>
        <v>4.5699213696233219E-5</v>
      </c>
    </row>
    <row r="3556" spans="1:8">
      <c r="A3556" s="3" t="s">
        <v>9118</v>
      </c>
      <c r="B3556" s="1">
        <f t="shared" si="275"/>
        <v>6</v>
      </c>
      <c r="C3556" s="1">
        <f t="shared" si="276"/>
        <v>47029</v>
      </c>
      <c r="D3556" s="1">
        <f t="shared" si="277"/>
        <v>6524830</v>
      </c>
      <c r="F3556" s="1">
        <f t="shared" si="278"/>
        <v>6524482.9094390143</v>
      </c>
      <c r="H3556" s="5">
        <f t="shared" si="279"/>
        <v>5.3195341638897736E-5</v>
      </c>
    </row>
    <row r="3557" spans="1:8">
      <c r="A3557" s="3" t="s">
        <v>9119</v>
      </c>
      <c r="B3557" s="1">
        <f t="shared" si="275"/>
        <v>6</v>
      </c>
      <c r="C3557" s="1">
        <f t="shared" si="276"/>
        <v>47009</v>
      </c>
      <c r="D3557" s="1">
        <f t="shared" si="277"/>
        <v>6527937</v>
      </c>
      <c r="F3557" s="1">
        <f t="shared" si="278"/>
        <v>6527542.9099533828</v>
      </c>
      <c r="H3557" s="5">
        <f t="shared" si="279"/>
        <v>6.0369768675341454E-5</v>
      </c>
    </row>
    <row r="3558" spans="1:8">
      <c r="A3558" s="3" t="s">
        <v>9120</v>
      </c>
      <c r="B3558" s="1">
        <f t="shared" si="275"/>
        <v>6</v>
      </c>
      <c r="C3558" s="1">
        <f t="shared" si="276"/>
        <v>46989</v>
      </c>
      <c r="D3558" s="1">
        <f t="shared" si="277"/>
        <v>6531045</v>
      </c>
      <c r="F3558" s="1">
        <f t="shared" si="278"/>
        <v>6530603.9647870418</v>
      </c>
      <c r="H3558" s="5">
        <f t="shared" si="279"/>
        <v>6.7529042130046817E-5</v>
      </c>
    </row>
    <row r="3559" spans="1:8">
      <c r="A3559" s="3" t="s">
        <v>9121</v>
      </c>
      <c r="B3559" s="1">
        <f t="shared" si="275"/>
        <v>6</v>
      </c>
      <c r="C3559" s="1">
        <f t="shared" si="276"/>
        <v>46969</v>
      </c>
      <c r="D3559" s="1">
        <f t="shared" si="277"/>
        <v>6534170</v>
      </c>
      <c r="F3559" s="1">
        <f t="shared" si="278"/>
        <v>6533666.0747522404</v>
      </c>
      <c r="H3559" s="5">
        <f t="shared" si="279"/>
        <v>7.7121539194657967E-5</v>
      </c>
    </row>
    <row r="3560" spans="1:8">
      <c r="A3560" s="3" t="s">
        <v>9122</v>
      </c>
      <c r="B3560" s="1">
        <f t="shared" si="275"/>
        <v>6</v>
      </c>
      <c r="C3560" s="1">
        <f t="shared" si="276"/>
        <v>46949</v>
      </c>
      <c r="D3560" s="1">
        <f t="shared" si="277"/>
        <v>6537277</v>
      </c>
      <c r="F3560" s="1">
        <f t="shared" si="278"/>
        <v>6536729.2406621901</v>
      </c>
      <c r="H3560" s="5">
        <f t="shared" si="279"/>
        <v>8.3790137362982814E-5</v>
      </c>
    </row>
    <row r="3561" spans="1:8">
      <c r="A3561" s="3" t="s">
        <v>9123</v>
      </c>
      <c r="B3561" s="1">
        <f t="shared" si="275"/>
        <v>6</v>
      </c>
      <c r="C3561" s="1">
        <f t="shared" si="276"/>
        <v>46929</v>
      </c>
      <c r="D3561" s="1">
        <f t="shared" si="277"/>
        <v>6540385</v>
      </c>
      <c r="F3561" s="1">
        <f t="shared" si="278"/>
        <v>6539793.4633310912</v>
      </c>
      <c r="H3561" s="5">
        <f t="shared" si="279"/>
        <v>9.0443707657696345E-5</v>
      </c>
    </row>
    <row r="3562" spans="1:8">
      <c r="A3562" s="3" t="s">
        <v>9124</v>
      </c>
      <c r="B3562" s="1">
        <f t="shared" si="275"/>
        <v>6</v>
      </c>
      <c r="C3562" s="1">
        <f t="shared" si="276"/>
        <v>46909</v>
      </c>
      <c r="D3562" s="1">
        <f t="shared" si="277"/>
        <v>6543493</v>
      </c>
      <c r="F3562" s="1">
        <f t="shared" si="278"/>
        <v>6542858.7435741108</v>
      </c>
      <c r="H3562" s="5">
        <f t="shared" si="279"/>
        <v>9.6929335125629212E-5</v>
      </c>
    </row>
    <row r="3563" spans="1:8">
      <c r="A3563" s="3" t="s">
        <v>9125</v>
      </c>
      <c r="B3563" s="1">
        <f t="shared" si="275"/>
        <v>6</v>
      </c>
      <c r="C3563" s="1">
        <f t="shared" si="276"/>
        <v>46889</v>
      </c>
      <c r="D3563" s="1">
        <f t="shared" si="277"/>
        <v>6546600</v>
      </c>
      <c r="F3563" s="1">
        <f t="shared" si="278"/>
        <v>6545925.0822073966</v>
      </c>
      <c r="H3563" s="5">
        <f t="shared" si="279"/>
        <v>1.0309439901679856E-4</v>
      </c>
    </row>
    <row r="3564" spans="1:8">
      <c r="A3564" s="3" t="s">
        <v>9126</v>
      </c>
      <c r="B3564" s="1">
        <f t="shared" si="275"/>
        <v>6</v>
      </c>
      <c r="C3564" s="1">
        <f t="shared" si="276"/>
        <v>46869</v>
      </c>
      <c r="D3564" s="1">
        <f t="shared" si="277"/>
        <v>6549725</v>
      </c>
      <c r="F3564" s="1">
        <f t="shared" si="278"/>
        <v>6548992.4800480641</v>
      </c>
      <c r="H3564" s="5">
        <f t="shared" si="279"/>
        <v>1.1183980273001653E-4</v>
      </c>
    </row>
    <row r="3565" spans="1:8">
      <c r="A3565" s="3" t="s">
        <v>9127</v>
      </c>
      <c r="B3565" s="1">
        <f t="shared" si="275"/>
        <v>6</v>
      </c>
      <c r="C3565" s="1">
        <f t="shared" si="276"/>
        <v>46849</v>
      </c>
      <c r="D3565" s="1">
        <f t="shared" si="277"/>
        <v>6552832</v>
      </c>
      <c r="F3565" s="1">
        <f t="shared" si="278"/>
        <v>6552060.9379142243</v>
      </c>
      <c r="H3565" s="5">
        <f t="shared" si="279"/>
        <v>1.1766852648986857E-4</v>
      </c>
    </row>
    <row r="3566" spans="1:8">
      <c r="A3566" s="3" t="s">
        <v>9128</v>
      </c>
      <c r="B3566" s="1">
        <f t="shared" si="275"/>
        <v>6</v>
      </c>
      <c r="C3566" s="1">
        <f t="shared" si="276"/>
        <v>46829</v>
      </c>
      <c r="D3566" s="1">
        <f t="shared" si="277"/>
        <v>6555940</v>
      </c>
      <c r="F3566" s="1">
        <f t="shared" si="278"/>
        <v>6555130.4566249624</v>
      </c>
      <c r="H3566" s="5">
        <f t="shared" si="279"/>
        <v>1.2348242586686432E-4</v>
      </c>
    </row>
    <row r="3567" spans="1:8">
      <c r="A3567" s="3" t="s">
        <v>9129</v>
      </c>
      <c r="B3567" s="1">
        <f t="shared" si="275"/>
        <v>6</v>
      </c>
      <c r="C3567" s="1">
        <f t="shared" si="276"/>
        <v>46809</v>
      </c>
      <c r="D3567" s="1">
        <f t="shared" si="277"/>
        <v>6559048</v>
      </c>
      <c r="F3567" s="1">
        <f t="shared" si="278"/>
        <v>6558201.0370003404</v>
      </c>
      <c r="H3567" s="5">
        <f t="shared" si="279"/>
        <v>1.2912895280833291E-4</v>
      </c>
    </row>
    <row r="3568" spans="1:8">
      <c r="A3568" s="3" t="s">
        <v>9130</v>
      </c>
      <c r="B3568" s="1">
        <f t="shared" si="275"/>
        <v>6</v>
      </c>
      <c r="C3568" s="1">
        <f t="shared" si="276"/>
        <v>46789</v>
      </c>
      <c r="D3568" s="1">
        <f t="shared" si="277"/>
        <v>6562172</v>
      </c>
      <c r="F3568" s="1">
        <f t="shared" si="278"/>
        <v>6561272.6798614142</v>
      </c>
      <c r="H3568" s="5">
        <f t="shared" si="279"/>
        <v>1.3704610890811057E-4</v>
      </c>
    </row>
    <row r="3569" spans="1:8">
      <c r="A3569" s="3" t="s">
        <v>9131</v>
      </c>
      <c r="B3569" s="1">
        <f t="shared" si="275"/>
        <v>6</v>
      </c>
      <c r="C3569" s="1">
        <f t="shared" si="276"/>
        <v>46769</v>
      </c>
      <c r="D3569" s="1">
        <f t="shared" si="277"/>
        <v>6565280</v>
      </c>
      <c r="F3569" s="1">
        <f t="shared" si="278"/>
        <v>6564345.3860302232</v>
      </c>
      <c r="H3569" s="5">
        <f t="shared" si="279"/>
        <v>1.4235706166024594E-4</v>
      </c>
    </row>
    <row r="3570" spans="1:8">
      <c r="A3570" s="3" t="s">
        <v>9132</v>
      </c>
      <c r="B3570" s="1">
        <f t="shared" si="275"/>
        <v>6</v>
      </c>
      <c r="C3570" s="1">
        <f t="shared" si="276"/>
        <v>46749</v>
      </c>
      <c r="D3570" s="1">
        <f t="shared" si="277"/>
        <v>6568388</v>
      </c>
      <c r="F3570" s="1">
        <f t="shared" si="278"/>
        <v>6567419.1563297911</v>
      </c>
      <c r="H3570" s="5">
        <f t="shared" si="279"/>
        <v>1.4750098048546133E-4</v>
      </c>
    </row>
    <row r="3571" spans="1:8">
      <c r="A3571" s="3" t="s">
        <v>9133</v>
      </c>
      <c r="B3571" s="1">
        <f t="shared" si="275"/>
        <v>6</v>
      </c>
      <c r="C3571" s="1">
        <f t="shared" si="276"/>
        <v>46729</v>
      </c>
      <c r="D3571" s="1">
        <f t="shared" si="277"/>
        <v>6571495</v>
      </c>
      <c r="F3571" s="1">
        <f t="shared" si="278"/>
        <v>6570493.9915841371</v>
      </c>
      <c r="H3571" s="5">
        <f t="shared" si="279"/>
        <v>1.5232582781588025E-4</v>
      </c>
    </row>
    <row r="3572" spans="1:8">
      <c r="A3572" s="3" t="s">
        <v>9134</v>
      </c>
      <c r="B3572" s="1">
        <f t="shared" si="275"/>
        <v>6</v>
      </c>
      <c r="C3572" s="1">
        <f t="shared" si="276"/>
        <v>46709</v>
      </c>
      <c r="D3572" s="1">
        <f t="shared" si="277"/>
        <v>6574603</v>
      </c>
      <c r="F3572" s="1">
        <f t="shared" si="278"/>
        <v>6573569.892618265</v>
      </c>
      <c r="H3572" s="5">
        <f t="shared" si="279"/>
        <v>1.5713608589522395E-4</v>
      </c>
    </row>
    <row r="3573" spans="1:8">
      <c r="A3573" s="3" t="s">
        <v>9135</v>
      </c>
      <c r="B3573" s="1">
        <f t="shared" si="275"/>
        <v>6</v>
      </c>
      <c r="C3573" s="1">
        <f t="shared" si="276"/>
        <v>46689</v>
      </c>
      <c r="D3573" s="1">
        <f t="shared" si="277"/>
        <v>6577728</v>
      </c>
      <c r="F3573" s="1">
        <f t="shared" si="278"/>
        <v>6576646.8602581779</v>
      </c>
      <c r="H3573" s="5">
        <f t="shared" si="279"/>
        <v>1.6436370458342849E-4</v>
      </c>
    </row>
    <row r="3574" spans="1:8">
      <c r="A3574" s="3" t="s">
        <v>9136</v>
      </c>
      <c r="B3574" s="1">
        <f t="shared" si="275"/>
        <v>6</v>
      </c>
      <c r="C3574" s="1">
        <f t="shared" si="276"/>
        <v>46669</v>
      </c>
      <c r="D3574" s="1">
        <f t="shared" si="277"/>
        <v>6580835</v>
      </c>
      <c r="F3574" s="1">
        <f t="shared" si="278"/>
        <v>6579724.8953308715</v>
      </c>
      <c r="H3574" s="5">
        <f t="shared" si="279"/>
        <v>1.6868750988720195E-4</v>
      </c>
    </row>
    <row r="3575" spans="1:8">
      <c r="A3575" s="3" t="s">
        <v>9137</v>
      </c>
      <c r="B3575" s="1">
        <f t="shared" si="275"/>
        <v>6</v>
      </c>
      <c r="C3575" s="1">
        <f t="shared" si="276"/>
        <v>46649</v>
      </c>
      <c r="D3575" s="1">
        <f t="shared" si="277"/>
        <v>6583943</v>
      </c>
      <c r="F3575" s="1">
        <f t="shared" si="278"/>
        <v>6582803.9986643335</v>
      </c>
      <c r="H3575" s="5">
        <f t="shared" si="279"/>
        <v>1.7299684029258985E-4</v>
      </c>
    </row>
    <row r="3576" spans="1:8">
      <c r="A3576" s="3" t="s">
        <v>9138</v>
      </c>
      <c r="B3576" s="1">
        <f t="shared" si="275"/>
        <v>6</v>
      </c>
      <c r="C3576" s="1">
        <f t="shared" si="276"/>
        <v>46629</v>
      </c>
      <c r="D3576" s="1">
        <f t="shared" si="277"/>
        <v>6587051</v>
      </c>
      <c r="F3576" s="1">
        <f t="shared" si="278"/>
        <v>6585884.1710875519</v>
      </c>
      <c r="H3576" s="5">
        <f t="shared" si="279"/>
        <v>1.7713980238624811E-4</v>
      </c>
    </row>
    <row r="3577" spans="1:8">
      <c r="A3577" s="3" t="s">
        <v>9139</v>
      </c>
      <c r="B3577" s="1">
        <f t="shared" si="275"/>
        <v>6</v>
      </c>
      <c r="C3577" s="1">
        <f t="shared" si="276"/>
        <v>46609</v>
      </c>
      <c r="D3577" s="1">
        <f t="shared" si="277"/>
        <v>6590158</v>
      </c>
      <c r="F3577" s="1">
        <f t="shared" si="278"/>
        <v>6588965.4134305138</v>
      </c>
      <c r="H3577" s="5">
        <f t="shared" si="279"/>
        <v>1.8096479166147244E-4</v>
      </c>
    </row>
    <row r="3578" spans="1:8">
      <c r="A3578" s="3" t="s">
        <v>9140</v>
      </c>
      <c r="B3578" s="1">
        <f t="shared" si="275"/>
        <v>6</v>
      </c>
      <c r="C3578" s="1">
        <f t="shared" si="276"/>
        <v>46589</v>
      </c>
      <c r="D3578" s="1">
        <f t="shared" si="277"/>
        <v>6593283</v>
      </c>
      <c r="F3578" s="1">
        <f t="shared" si="278"/>
        <v>6592047.726524204</v>
      </c>
      <c r="H3578" s="5">
        <f t="shared" si="279"/>
        <v>1.873533224337533E-4</v>
      </c>
    </row>
    <row r="3579" spans="1:8">
      <c r="A3579" s="3" t="s">
        <v>9141</v>
      </c>
      <c r="B3579" s="1">
        <f t="shared" si="275"/>
        <v>6</v>
      </c>
      <c r="C3579" s="1">
        <f t="shared" si="276"/>
        <v>46569</v>
      </c>
      <c r="D3579" s="1">
        <f t="shared" si="277"/>
        <v>6596390</v>
      </c>
      <c r="F3579" s="1">
        <f t="shared" si="278"/>
        <v>6595131.1112006176</v>
      </c>
      <c r="H3579" s="5">
        <f t="shared" si="279"/>
        <v>1.9084511367314146E-4</v>
      </c>
    </row>
    <row r="3580" spans="1:8">
      <c r="A3580" s="3" t="s">
        <v>9142</v>
      </c>
      <c r="B3580" s="1">
        <f t="shared" si="275"/>
        <v>6</v>
      </c>
      <c r="C3580" s="1">
        <f t="shared" si="276"/>
        <v>46549</v>
      </c>
      <c r="D3580" s="1">
        <f t="shared" si="277"/>
        <v>6599498</v>
      </c>
      <c r="F3580" s="1">
        <f t="shared" si="278"/>
        <v>6598215.5682927491</v>
      </c>
      <c r="H3580" s="5">
        <f t="shared" si="279"/>
        <v>1.9432261472779986E-4</v>
      </c>
    </row>
    <row r="3581" spans="1:8">
      <c r="A3581" s="3" t="s">
        <v>9143</v>
      </c>
      <c r="B3581" s="1">
        <f t="shared" si="275"/>
        <v>6</v>
      </c>
      <c r="C3581" s="1">
        <f t="shared" si="276"/>
        <v>46529</v>
      </c>
      <c r="D3581" s="1">
        <f t="shared" si="277"/>
        <v>6602606</v>
      </c>
      <c r="F3581" s="1">
        <f t="shared" si="278"/>
        <v>6601301.0986345941</v>
      </c>
      <c r="H3581" s="5">
        <f t="shared" si="279"/>
        <v>1.9763429249085586E-4</v>
      </c>
    </row>
    <row r="3582" spans="1:8">
      <c r="A3582" s="3" t="s">
        <v>9144</v>
      </c>
      <c r="B3582" s="1">
        <f t="shared" si="275"/>
        <v>6</v>
      </c>
      <c r="C3582" s="1">
        <f t="shared" si="276"/>
        <v>46509</v>
      </c>
      <c r="D3582" s="1">
        <f t="shared" si="277"/>
        <v>6605713</v>
      </c>
      <c r="F3582" s="1">
        <f t="shared" si="278"/>
        <v>6604387.7030611672</v>
      </c>
      <c r="H3582" s="5">
        <f t="shared" si="279"/>
        <v>2.0062890089727624E-4</v>
      </c>
    </row>
    <row r="3583" spans="1:8">
      <c r="A3583" s="3" t="s">
        <v>9145</v>
      </c>
      <c r="B3583" s="1">
        <f t="shared" si="275"/>
        <v>6</v>
      </c>
      <c r="C3583" s="1">
        <f t="shared" si="276"/>
        <v>46489</v>
      </c>
      <c r="D3583" s="1">
        <f t="shared" si="277"/>
        <v>6608838</v>
      </c>
      <c r="F3583" s="1">
        <f t="shared" si="278"/>
        <v>6607475.3824084774</v>
      </c>
      <c r="H3583" s="5">
        <f t="shared" si="279"/>
        <v>2.0618111557926431E-4</v>
      </c>
    </row>
    <row r="3584" spans="1:8">
      <c r="A3584" s="3" t="s">
        <v>9146</v>
      </c>
      <c r="B3584" s="1">
        <f t="shared" si="275"/>
        <v>6</v>
      </c>
      <c r="C3584" s="1">
        <f t="shared" si="276"/>
        <v>46469</v>
      </c>
      <c r="D3584" s="1">
        <f t="shared" si="277"/>
        <v>6611946</v>
      </c>
      <c r="F3584" s="1">
        <f t="shared" si="278"/>
        <v>6610564.1375135602</v>
      </c>
      <c r="H3584" s="5">
        <f t="shared" si="279"/>
        <v>2.0899482337571375E-4</v>
      </c>
    </row>
    <row r="3585" spans="1:8">
      <c r="A3585" s="3" t="s">
        <v>9147</v>
      </c>
      <c r="B3585" s="1">
        <f t="shared" si="275"/>
        <v>6</v>
      </c>
      <c r="C3585" s="1">
        <f t="shared" si="276"/>
        <v>46449</v>
      </c>
      <c r="D3585" s="1">
        <f t="shared" si="277"/>
        <v>6615053</v>
      </c>
      <c r="F3585" s="1">
        <f t="shared" si="278"/>
        <v>6613653.9692144468</v>
      </c>
      <c r="H3585" s="5">
        <f t="shared" si="279"/>
        <v>2.1149199946745057E-4</v>
      </c>
    </row>
    <row r="3586" spans="1:8">
      <c r="A3586" s="3" t="s">
        <v>9148</v>
      </c>
      <c r="B3586" s="1">
        <f t="shared" si="275"/>
        <v>6</v>
      </c>
      <c r="C3586" s="1">
        <f t="shared" si="276"/>
        <v>46429</v>
      </c>
      <c r="D3586" s="1">
        <f t="shared" si="277"/>
        <v>6618161</v>
      </c>
      <c r="F3586" s="1">
        <f t="shared" si="278"/>
        <v>6616744.8783501936</v>
      </c>
      <c r="H3586" s="5">
        <f t="shared" si="279"/>
        <v>2.1397509818911744E-4</v>
      </c>
    </row>
    <row r="3587" spans="1:8">
      <c r="A3587" s="3" t="s">
        <v>9149</v>
      </c>
      <c r="B3587" s="1">
        <f t="shared" si="275"/>
        <v>6</v>
      </c>
      <c r="C3587" s="1">
        <f t="shared" si="276"/>
        <v>46409</v>
      </c>
      <c r="D3587" s="1">
        <f t="shared" si="277"/>
        <v>6621286</v>
      </c>
      <c r="F3587" s="1">
        <f t="shared" si="278"/>
        <v>6619836.8657608768</v>
      </c>
      <c r="H3587" s="5">
        <f t="shared" si="279"/>
        <v>2.1885993734800202E-4</v>
      </c>
    </row>
    <row r="3588" spans="1:8">
      <c r="A3588" s="3" t="s">
        <v>9150</v>
      </c>
      <c r="B3588" s="1">
        <f t="shared" ref="B3588:B3651" si="280">IF(ISERROR(SEARCH(" ",A3588)), 0, SEARCH(" ",A3588))</f>
        <v>6</v>
      </c>
      <c r="C3588" s="1">
        <f t="shared" ref="C3588:C3651" si="281">IF(0=B3588,-1,LEFT(A3588,B3588-1)+0)</f>
        <v>46389</v>
      </c>
      <c r="D3588" s="1">
        <f t="shared" ref="D3588:D3651" si="282">IF(B3588=0,-1,RIGHT(A3588,LEN(A3588)-B3588)+0)</f>
        <v>6624393</v>
      </c>
      <c r="F3588" s="1">
        <f t="shared" ref="F3588:F3651" si="283">IF(C3588&lt;0,443300000,44330*(1-POWER(C3588/$A$1,1/5.255))*1000)</f>
        <v>6622929.9322875747</v>
      </c>
      <c r="H3588" s="5">
        <f t="shared" ref="H3588:H3651" si="284">IF(D3588&gt;0,ABS((F3588-D3588)/D3588),0)</f>
        <v>2.2086064525840394E-4</v>
      </c>
    </row>
    <row r="3589" spans="1:8">
      <c r="A3589" s="3" t="s">
        <v>9151</v>
      </c>
      <c r="B3589" s="1">
        <f t="shared" si="280"/>
        <v>6</v>
      </c>
      <c r="C3589" s="1">
        <f t="shared" si="281"/>
        <v>46369</v>
      </c>
      <c r="D3589" s="1">
        <f t="shared" si="282"/>
        <v>6627501</v>
      </c>
      <c r="F3589" s="1">
        <f t="shared" si="283"/>
        <v>6626024.0787724005</v>
      </c>
      <c r="H3589" s="5">
        <f t="shared" si="284"/>
        <v>2.228473790648231E-4</v>
      </c>
    </row>
    <row r="3590" spans="1:8">
      <c r="A3590" s="3" t="s">
        <v>9152</v>
      </c>
      <c r="B3590" s="1">
        <f t="shared" si="280"/>
        <v>6</v>
      </c>
      <c r="C3590" s="1">
        <f t="shared" si="281"/>
        <v>46349</v>
      </c>
      <c r="D3590" s="1">
        <f t="shared" si="282"/>
        <v>6630609</v>
      </c>
      <c r="F3590" s="1">
        <f t="shared" si="283"/>
        <v>6629119.3060584767</v>
      </c>
      <c r="H3590" s="5">
        <f t="shared" si="284"/>
        <v>2.2466924855972067E-4</v>
      </c>
    </row>
    <row r="3591" spans="1:8">
      <c r="A3591" s="3" t="s">
        <v>9153</v>
      </c>
      <c r="B3591" s="1">
        <f t="shared" si="280"/>
        <v>6</v>
      </c>
      <c r="C3591" s="1">
        <f t="shared" si="281"/>
        <v>46329</v>
      </c>
      <c r="D3591" s="1">
        <f t="shared" si="282"/>
        <v>6633716</v>
      </c>
      <c r="F3591" s="1">
        <f t="shared" si="283"/>
        <v>6632215.6149899531</v>
      </c>
      <c r="H3591" s="5">
        <f t="shared" si="284"/>
        <v>2.2617564726118579E-4</v>
      </c>
    </row>
    <row r="3592" spans="1:8">
      <c r="A3592" s="3" t="s">
        <v>9154</v>
      </c>
      <c r="B3592" s="1">
        <f t="shared" si="280"/>
        <v>6</v>
      </c>
      <c r="C3592" s="1">
        <f t="shared" si="281"/>
        <v>46309</v>
      </c>
      <c r="D3592" s="1">
        <f t="shared" si="282"/>
        <v>6636841</v>
      </c>
      <c r="F3592" s="1">
        <f t="shared" si="283"/>
        <v>6635313.0064120004</v>
      </c>
      <c r="H3592" s="5">
        <f t="shared" si="284"/>
        <v>2.3022904842825143E-4</v>
      </c>
    </row>
    <row r="3593" spans="1:8">
      <c r="A3593" s="3" t="s">
        <v>9155</v>
      </c>
      <c r="B3593" s="1">
        <f t="shared" si="280"/>
        <v>6</v>
      </c>
      <c r="C3593" s="1">
        <f t="shared" si="281"/>
        <v>46289</v>
      </c>
      <c r="D3593" s="1">
        <f t="shared" si="282"/>
        <v>6639949</v>
      </c>
      <c r="F3593" s="1">
        <f t="shared" si="283"/>
        <v>6638411.481170821</v>
      </c>
      <c r="H3593" s="5">
        <f t="shared" si="284"/>
        <v>2.3155581905508557E-4</v>
      </c>
    </row>
    <row r="3594" spans="1:8">
      <c r="A3594" s="3" t="s">
        <v>9156</v>
      </c>
      <c r="B3594" s="1">
        <f t="shared" si="280"/>
        <v>6</v>
      </c>
      <c r="C3594" s="1">
        <f t="shared" si="281"/>
        <v>46269</v>
      </c>
      <c r="D3594" s="1">
        <f t="shared" si="282"/>
        <v>6643056</v>
      </c>
      <c r="F3594" s="1">
        <f t="shared" si="283"/>
        <v>6641511.0401136456</v>
      </c>
      <c r="H3594" s="5">
        <f t="shared" si="284"/>
        <v>2.3256764452300179E-4</v>
      </c>
    </row>
    <row r="3595" spans="1:8">
      <c r="A3595" s="3" t="s">
        <v>9157</v>
      </c>
      <c r="B3595" s="1">
        <f t="shared" si="280"/>
        <v>6</v>
      </c>
      <c r="C3595" s="1">
        <f t="shared" si="281"/>
        <v>46249</v>
      </c>
      <c r="D3595" s="1">
        <f t="shared" si="282"/>
        <v>6646164</v>
      </c>
      <c r="F3595" s="1">
        <f t="shared" si="283"/>
        <v>6644611.6840887209</v>
      </c>
      <c r="H3595" s="5">
        <f t="shared" si="284"/>
        <v>2.335656946291214E-4</v>
      </c>
    </row>
    <row r="3596" spans="1:8">
      <c r="A3596" s="3" t="s">
        <v>9158</v>
      </c>
      <c r="B3596" s="1">
        <f t="shared" si="280"/>
        <v>6</v>
      </c>
      <c r="C3596" s="1">
        <f t="shared" si="281"/>
        <v>46229</v>
      </c>
      <c r="D3596" s="1">
        <f t="shared" si="282"/>
        <v>6649272</v>
      </c>
      <c r="F3596" s="1">
        <f t="shared" si="283"/>
        <v>6647713.4139453331</v>
      </c>
      <c r="H3596" s="5">
        <f t="shared" si="284"/>
        <v>2.3439950338426509E-4</v>
      </c>
    </row>
    <row r="3597" spans="1:8">
      <c r="A3597" s="3" t="s">
        <v>9159</v>
      </c>
      <c r="B3597" s="1">
        <f t="shared" si="280"/>
        <v>6</v>
      </c>
      <c r="C3597" s="1">
        <f t="shared" si="281"/>
        <v>46209</v>
      </c>
      <c r="D3597" s="1">
        <f t="shared" si="282"/>
        <v>6652396</v>
      </c>
      <c r="F3597" s="1">
        <f t="shared" si="283"/>
        <v>6650816.2305338094</v>
      </c>
      <c r="H3597" s="5">
        <f t="shared" si="284"/>
        <v>2.3747375625122121E-4</v>
      </c>
    </row>
    <row r="3598" spans="1:8">
      <c r="A3598" s="3" t="s">
        <v>9160</v>
      </c>
      <c r="B3598" s="1">
        <f t="shared" si="280"/>
        <v>6</v>
      </c>
      <c r="C3598" s="1">
        <f t="shared" si="281"/>
        <v>46189</v>
      </c>
      <c r="D3598" s="1">
        <f t="shared" si="282"/>
        <v>6655504</v>
      </c>
      <c r="F3598" s="1">
        <f t="shared" si="283"/>
        <v>6653920.134705496</v>
      </c>
      <c r="H3598" s="5">
        <f t="shared" si="284"/>
        <v>2.3797826498248359E-4</v>
      </c>
    </row>
    <row r="3599" spans="1:8">
      <c r="A3599" s="3" t="s">
        <v>9161</v>
      </c>
      <c r="B3599" s="1">
        <f t="shared" si="280"/>
        <v>6</v>
      </c>
      <c r="C3599" s="1">
        <f t="shared" si="281"/>
        <v>46169</v>
      </c>
      <c r="D3599" s="1">
        <f t="shared" si="282"/>
        <v>6658611</v>
      </c>
      <c r="F3599" s="1">
        <f t="shared" si="283"/>
        <v>6657025.1273127841</v>
      </c>
      <c r="H3599" s="5">
        <f t="shared" si="284"/>
        <v>2.3816869422405316E-4</v>
      </c>
    </row>
    <row r="3600" spans="1:8">
      <c r="A3600" s="3" t="s">
        <v>9162</v>
      </c>
      <c r="B3600" s="1">
        <f t="shared" si="280"/>
        <v>6</v>
      </c>
      <c r="C3600" s="1">
        <f t="shared" si="281"/>
        <v>46149</v>
      </c>
      <c r="D3600" s="1">
        <f t="shared" si="282"/>
        <v>6661719</v>
      </c>
      <c r="F3600" s="1">
        <f t="shared" si="283"/>
        <v>6660131.2092091069</v>
      </c>
      <c r="H3600" s="5">
        <f t="shared" si="284"/>
        <v>2.3834550675180647E-4</v>
      </c>
    </row>
    <row r="3601" spans="1:8">
      <c r="A3601" s="3" t="s">
        <v>9163</v>
      </c>
      <c r="B3601" s="1">
        <f t="shared" si="280"/>
        <v>6</v>
      </c>
      <c r="C3601" s="1">
        <f t="shared" si="281"/>
        <v>46129</v>
      </c>
      <c r="D3601" s="1">
        <f t="shared" si="282"/>
        <v>6664844</v>
      </c>
      <c r="F3601" s="1">
        <f t="shared" si="283"/>
        <v>6663238.3812489156</v>
      </c>
      <c r="H3601" s="5">
        <f t="shared" si="284"/>
        <v>2.4090867709498256E-4</v>
      </c>
    </row>
    <row r="3602" spans="1:8">
      <c r="A3602" s="3" t="s">
        <v>9164</v>
      </c>
      <c r="B3602" s="1">
        <f t="shared" si="280"/>
        <v>6</v>
      </c>
      <c r="C3602" s="1">
        <f t="shared" si="281"/>
        <v>46109</v>
      </c>
      <c r="D3602" s="1">
        <f t="shared" si="282"/>
        <v>6667951</v>
      </c>
      <c r="F3602" s="1">
        <f t="shared" si="283"/>
        <v>6666346.6442877343</v>
      </c>
      <c r="H3602" s="5">
        <f t="shared" si="284"/>
        <v>2.4060700390055468E-4</v>
      </c>
    </row>
    <row r="3603" spans="1:8">
      <c r="A3603" s="3" t="s">
        <v>9165</v>
      </c>
      <c r="B3603" s="1">
        <f t="shared" si="280"/>
        <v>6</v>
      </c>
      <c r="C3603" s="1">
        <f t="shared" si="281"/>
        <v>46089</v>
      </c>
      <c r="D3603" s="1">
        <f t="shared" si="282"/>
        <v>6671059</v>
      </c>
      <c r="F3603" s="1">
        <f t="shared" si="283"/>
        <v>6669455.9991820985</v>
      </c>
      <c r="H3603" s="5">
        <f t="shared" si="284"/>
        <v>2.4029180642855277E-4</v>
      </c>
    </row>
    <row r="3604" spans="1:8">
      <c r="A3604" s="3" t="s">
        <v>9166</v>
      </c>
      <c r="B3604" s="1">
        <f t="shared" si="280"/>
        <v>6</v>
      </c>
      <c r="C3604" s="1">
        <f t="shared" si="281"/>
        <v>46069</v>
      </c>
      <c r="D3604" s="1">
        <f t="shared" si="282"/>
        <v>6674167</v>
      </c>
      <c r="F3604" s="1">
        <f t="shared" si="283"/>
        <v>6672566.4467896149</v>
      </c>
      <c r="H3604" s="5">
        <f t="shared" si="284"/>
        <v>2.3981317973990519E-4</v>
      </c>
    </row>
    <row r="3605" spans="1:8">
      <c r="A3605" s="3" t="s">
        <v>9167</v>
      </c>
      <c r="B3605" s="1">
        <f t="shared" si="280"/>
        <v>6</v>
      </c>
      <c r="C3605" s="1">
        <f t="shared" si="281"/>
        <v>46049</v>
      </c>
      <c r="D3605" s="1">
        <f t="shared" si="282"/>
        <v>6677274</v>
      </c>
      <c r="F3605" s="1">
        <f t="shared" si="283"/>
        <v>6675677.9879689142</v>
      </c>
      <c r="H3605" s="5">
        <f t="shared" si="284"/>
        <v>2.3902149755810367E-4</v>
      </c>
    </row>
    <row r="3606" spans="1:8">
      <c r="A3606" s="3" t="s">
        <v>9168</v>
      </c>
      <c r="B3606" s="1">
        <f t="shared" si="280"/>
        <v>6</v>
      </c>
      <c r="C3606" s="1">
        <f t="shared" si="281"/>
        <v>46029</v>
      </c>
      <c r="D3606" s="1">
        <f t="shared" si="282"/>
        <v>6680399</v>
      </c>
      <c r="F3606" s="1">
        <f t="shared" si="283"/>
        <v>6678790.623579694</v>
      </c>
      <c r="H3606" s="5">
        <f t="shared" si="284"/>
        <v>2.4076053246311214E-4</v>
      </c>
    </row>
    <row r="3607" spans="1:8">
      <c r="A3607" s="3" t="s">
        <v>9169</v>
      </c>
      <c r="B3607" s="1">
        <f t="shared" si="280"/>
        <v>6</v>
      </c>
      <c r="C3607" s="1">
        <f t="shared" si="281"/>
        <v>46009</v>
      </c>
      <c r="D3607" s="1">
        <f t="shared" si="282"/>
        <v>6683507</v>
      </c>
      <c r="F3607" s="1">
        <f t="shared" si="283"/>
        <v>6681904.3544826861</v>
      </c>
      <c r="H3607" s="5">
        <f t="shared" si="284"/>
        <v>2.3979110328063588E-4</v>
      </c>
    </row>
    <row r="3608" spans="1:8">
      <c r="A3608" s="3" t="s">
        <v>9170</v>
      </c>
      <c r="B3608" s="1">
        <f t="shared" si="280"/>
        <v>6</v>
      </c>
      <c r="C3608" s="1">
        <f t="shared" si="281"/>
        <v>45989</v>
      </c>
      <c r="D3608" s="1">
        <f t="shared" si="282"/>
        <v>6686614</v>
      </c>
      <c r="F3608" s="1">
        <f t="shared" si="283"/>
        <v>6685019.1815396817</v>
      </c>
      <c r="H3608" s="5">
        <f t="shared" si="284"/>
        <v>2.3850912589215705E-4</v>
      </c>
    </row>
    <row r="3609" spans="1:8">
      <c r="A3609" s="3" t="s">
        <v>9171</v>
      </c>
      <c r="B3609" s="1">
        <f t="shared" si="280"/>
        <v>6</v>
      </c>
      <c r="C3609" s="1">
        <f t="shared" si="281"/>
        <v>45969</v>
      </c>
      <c r="D3609" s="1">
        <f t="shared" si="282"/>
        <v>6689722</v>
      </c>
      <c r="F3609" s="1">
        <f t="shared" si="283"/>
        <v>6688135.1056135232</v>
      </c>
      <c r="H3609" s="5">
        <f t="shared" si="284"/>
        <v>2.3721380148186084E-4</v>
      </c>
    </row>
    <row r="3610" spans="1:8">
      <c r="A3610" s="3" t="s">
        <v>9172</v>
      </c>
      <c r="B3610" s="1">
        <f t="shared" si="280"/>
        <v>6</v>
      </c>
      <c r="C3610" s="1">
        <f t="shared" si="281"/>
        <v>45949</v>
      </c>
      <c r="D3610" s="1">
        <f t="shared" si="282"/>
        <v>6692830</v>
      </c>
      <c r="F3610" s="1">
        <f t="shared" si="283"/>
        <v>6691252.1275681136</v>
      </c>
      <c r="H3610" s="5">
        <f t="shared" si="284"/>
        <v>2.3575564176684337E-4</v>
      </c>
    </row>
    <row r="3611" spans="1:8">
      <c r="A3611" s="3" t="s">
        <v>9173</v>
      </c>
      <c r="B3611" s="1">
        <f t="shared" si="280"/>
        <v>6</v>
      </c>
      <c r="C3611" s="1">
        <f t="shared" si="281"/>
        <v>45929</v>
      </c>
      <c r="D3611" s="1">
        <f t="shared" si="282"/>
        <v>6695954</v>
      </c>
      <c r="F3611" s="1">
        <f t="shared" si="283"/>
        <v>6694370.2482684078</v>
      </c>
      <c r="H3611" s="5">
        <f t="shared" si="284"/>
        <v>2.3652368752715902E-4</v>
      </c>
    </row>
    <row r="3612" spans="1:8">
      <c r="A3612" s="3" t="s">
        <v>9174</v>
      </c>
      <c r="B3612" s="1">
        <f t="shared" si="280"/>
        <v>6</v>
      </c>
      <c r="C3612" s="1">
        <f t="shared" si="281"/>
        <v>45909</v>
      </c>
      <c r="D3612" s="1">
        <f t="shared" si="282"/>
        <v>6699062</v>
      </c>
      <c r="F3612" s="1">
        <f t="shared" si="283"/>
        <v>6697489.4685804155</v>
      </c>
      <c r="H3612" s="5">
        <f t="shared" si="284"/>
        <v>2.3473904549391059E-4</v>
      </c>
    </row>
    <row r="3613" spans="1:8">
      <c r="A3613" s="3" t="s">
        <v>9175</v>
      </c>
      <c r="B3613" s="1">
        <f t="shared" si="280"/>
        <v>6</v>
      </c>
      <c r="C3613" s="1">
        <f t="shared" si="281"/>
        <v>45889</v>
      </c>
      <c r="D3613" s="1">
        <f t="shared" si="282"/>
        <v>6702169</v>
      </c>
      <c r="F3613" s="1">
        <f t="shared" si="283"/>
        <v>6700609.789371212</v>
      </c>
      <c r="H3613" s="5">
        <f t="shared" si="284"/>
        <v>2.3264269056599244E-4</v>
      </c>
    </row>
    <row r="3614" spans="1:8">
      <c r="A3614" s="3" t="s">
        <v>9176</v>
      </c>
      <c r="B3614" s="1">
        <f t="shared" si="280"/>
        <v>6</v>
      </c>
      <c r="C3614" s="1">
        <f t="shared" si="281"/>
        <v>45869</v>
      </c>
      <c r="D3614" s="1">
        <f t="shared" si="282"/>
        <v>6705277</v>
      </c>
      <c r="F3614" s="1">
        <f t="shared" si="283"/>
        <v>6703731.2115089288</v>
      </c>
      <c r="H3614" s="5">
        <f t="shared" si="284"/>
        <v>2.3053312951444092E-4</v>
      </c>
    </row>
    <row r="3615" spans="1:8">
      <c r="A3615" s="3" t="s">
        <v>9177</v>
      </c>
      <c r="B3615" s="1">
        <f t="shared" si="280"/>
        <v>6</v>
      </c>
      <c r="C3615" s="1">
        <f t="shared" si="281"/>
        <v>45849</v>
      </c>
      <c r="D3615" s="1">
        <f t="shared" si="282"/>
        <v>6708402</v>
      </c>
      <c r="F3615" s="1">
        <f t="shared" si="283"/>
        <v>6706853.7358627692</v>
      </c>
      <c r="H3615" s="5">
        <f t="shared" si="284"/>
        <v>2.3079477604812793E-4</v>
      </c>
    </row>
    <row r="3616" spans="1:8">
      <c r="A3616" s="3" t="s">
        <v>9178</v>
      </c>
      <c r="B3616" s="1">
        <f t="shared" si="280"/>
        <v>6</v>
      </c>
      <c r="C3616" s="1">
        <f t="shared" si="281"/>
        <v>45829</v>
      </c>
      <c r="D3616" s="1">
        <f t="shared" si="282"/>
        <v>6711509</v>
      </c>
      <c r="F3616" s="1">
        <f t="shared" si="283"/>
        <v>6709977.3633029973</v>
      </c>
      <c r="H3616" s="5">
        <f t="shared" si="284"/>
        <v>2.2821048098165206E-4</v>
      </c>
    </row>
    <row r="3617" spans="1:8">
      <c r="A3617" s="3" t="s">
        <v>9179</v>
      </c>
      <c r="B3617" s="1">
        <f t="shared" si="280"/>
        <v>6</v>
      </c>
      <c r="C3617" s="1">
        <f t="shared" si="281"/>
        <v>45809</v>
      </c>
      <c r="D3617" s="1">
        <f t="shared" si="282"/>
        <v>6714617</v>
      </c>
      <c r="F3617" s="1">
        <f t="shared" si="283"/>
        <v>6713102.0947009474</v>
      </c>
      <c r="H3617" s="5">
        <f t="shared" si="284"/>
        <v>2.2561306163145211E-4</v>
      </c>
    </row>
    <row r="3618" spans="1:8">
      <c r="A3618" s="3" t="s">
        <v>9180</v>
      </c>
      <c r="B3618" s="1">
        <f t="shared" si="280"/>
        <v>6</v>
      </c>
      <c r="C3618" s="1">
        <f t="shared" si="281"/>
        <v>45789</v>
      </c>
      <c r="D3618" s="1">
        <f t="shared" si="282"/>
        <v>6717725</v>
      </c>
      <c r="F3618" s="1">
        <f t="shared" si="283"/>
        <v>6716227.9309290163</v>
      </c>
      <c r="H3618" s="5">
        <f t="shared" si="284"/>
        <v>2.2285358078570917E-4</v>
      </c>
    </row>
    <row r="3619" spans="1:8">
      <c r="A3619" s="3" t="s">
        <v>9181</v>
      </c>
      <c r="B3619" s="1">
        <f t="shared" si="280"/>
        <v>6</v>
      </c>
      <c r="C3619" s="1">
        <f t="shared" si="281"/>
        <v>45769</v>
      </c>
      <c r="D3619" s="1">
        <f t="shared" si="282"/>
        <v>6720832</v>
      </c>
      <c r="F3619" s="1">
        <f t="shared" si="283"/>
        <v>6719354.8728606813</v>
      </c>
      <c r="H3619" s="5">
        <f t="shared" si="284"/>
        <v>2.1978337493315327E-4</v>
      </c>
    </row>
    <row r="3620" spans="1:8">
      <c r="A3620" s="3" t="s">
        <v>9182</v>
      </c>
      <c r="B3620" s="1">
        <f t="shared" si="280"/>
        <v>6</v>
      </c>
      <c r="C3620" s="1">
        <f t="shared" si="281"/>
        <v>45749</v>
      </c>
      <c r="D3620" s="1">
        <f t="shared" si="282"/>
        <v>6723957</v>
      </c>
      <c r="F3620" s="1">
        <f t="shared" si="283"/>
        <v>6722482.9213704802</v>
      </c>
      <c r="H3620" s="5">
        <f t="shared" si="284"/>
        <v>2.1922784894665305E-4</v>
      </c>
    </row>
    <row r="3621" spans="1:8">
      <c r="A3621" s="3" t="s">
        <v>9183</v>
      </c>
      <c r="B3621" s="1">
        <f t="shared" si="280"/>
        <v>6</v>
      </c>
      <c r="C3621" s="1">
        <f t="shared" si="281"/>
        <v>45729</v>
      </c>
      <c r="D3621" s="1">
        <f t="shared" si="282"/>
        <v>6727065</v>
      </c>
      <c r="F3621" s="1">
        <f t="shared" si="283"/>
        <v>6725612.0773340333</v>
      </c>
      <c r="H3621" s="5">
        <f t="shared" si="284"/>
        <v>2.1598166005035995E-4</v>
      </c>
    </row>
    <row r="3622" spans="1:8">
      <c r="A3622" s="3" t="s">
        <v>9184</v>
      </c>
      <c r="B3622" s="1">
        <f t="shared" si="280"/>
        <v>6</v>
      </c>
      <c r="C3622" s="1">
        <f t="shared" si="281"/>
        <v>45709</v>
      </c>
      <c r="D3622" s="1">
        <f t="shared" si="282"/>
        <v>6730172</v>
      </c>
      <c r="F3622" s="1">
        <f t="shared" si="283"/>
        <v>6728742.3416280393</v>
      </c>
      <c r="H3622" s="5">
        <f t="shared" si="284"/>
        <v>2.1242523548591985E-4</v>
      </c>
    </row>
    <row r="3623" spans="1:8">
      <c r="A3623" s="3" t="s">
        <v>9185</v>
      </c>
      <c r="B3623" s="1">
        <f t="shared" si="280"/>
        <v>6</v>
      </c>
      <c r="C3623" s="1">
        <f t="shared" si="281"/>
        <v>45689</v>
      </c>
      <c r="D3623" s="1">
        <f t="shared" si="282"/>
        <v>6733280</v>
      </c>
      <c r="F3623" s="1">
        <f t="shared" si="283"/>
        <v>6731873.7151302723</v>
      </c>
      <c r="H3623" s="5">
        <f t="shared" si="284"/>
        <v>2.0885584287712357E-4</v>
      </c>
    </row>
    <row r="3624" spans="1:8">
      <c r="A3624" s="3" t="s">
        <v>9186</v>
      </c>
      <c r="B3624" s="1">
        <f t="shared" si="280"/>
        <v>6</v>
      </c>
      <c r="C3624" s="1">
        <f t="shared" si="281"/>
        <v>45669</v>
      </c>
      <c r="D3624" s="1">
        <f t="shared" si="282"/>
        <v>6736388</v>
      </c>
      <c r="F3624" s="1">
        <f t="shared" si="283"/>
        <v>6735006.1987195816</v>
      </c>
      <c r="H3624" s="5">
        <f t="shared" si="284"/>
        <v>2.0512495426605636E-4</v>
      </c>
    </row>
    <row r="3625" spans="1:8">
      <c r="A3625" s="3" t="s">
        <v>9187</v>
      </c>
      <c r="B3625" s="1">
        <f t="shared" si="280"/>
        <v>6</v>
      </c>
      <c r="C3625" s="1">
        <f t="shared" si="281"/>
        <v>45649</v>
      </c>
      <c r="D3625" s="1">
        <f t="shared" si="282"/>
        <v>6739512</v>
      </c>
      <c r="F3625" s="1">
        <f t="shared" si="283"/>
        <v>6738139.793275902</v>
      </c>
      <c r="H3625" s="5">
        <f t="shared" si="284"/>
        <v>2.036062439087507E-4</v>
      </c>
    </row>
    <row r="3626" spans="1:8">
      <c r="A3626" s="3" t="s">
        <v>9188</v>
      </c>
      <c r="B3626" s="1">
        <f t="shared" si="280"/>
        <v>6</v>
      </c>
      <c r="C3626" s="1">
        <f t="shared" si="281"/>
        <v>45629</v>
      </c>
      <c r="D3626" s="1">
        <f t="shared" si="282"/>
        <v>6742620</v>
      </c>
      <c r="F3626" s="1">
        <f t="shared" si="283"/>
        <v>6741274.4996802537</v>
      </c>
      <c r="H3626" s="5">
        <f t="shared" si="284"/>
        <v>1.9955155707222457E-4</v>
      </c>
    </row>
    <row r="3627" spans="1:8">
      <c r="A3627" s="3" t="s">
        <v>9189</v>
      </c>
      <c r="B3627" s="1">
        <f t="shared" si="280"/>
        <v>6</v>
      </c>
      <c r="C3627" s="1">
        <f t="shared" si="281"/>
        <v>45609</v>
      </c>
      <c r="D3627" s="1">
        <f t="shared" si="282"/>
        <v>6745727</v>
      </c>
      <c r="F3627" s="1">
        <f t="shared" si="283"/>
        <v>6744410.3188147396</v>
      </c>
      <c r="H3627" s="5">
        <f t="shared" si="284"/>
        <v>1.9518744017663552E-4</v>
      </c>
    </row>
    <row r="3628" spans="1:8">
      <c r="A3628" s="3" t="s">
        <v>9190</v>
      </c>
      <c r="B3628" s="1">
        <f t="shared" si="280"/>
        <v>6</v>
      </c>
      <c r="C3628" s="1">
        <f t="shared" si="281"/>
        <v>45589</v>
      </c>
      <c r="D3628" s="1">
        <f t="shared" si="282"/>
        <v>6748835</v>
      </c>
      <c r="F3628" s="1">
        <f t="shared" si="283"/>
        <v>6747547.2515625516</v>
      </c>
      <c r="H3628" s="5">
        <f t="shared" si="284"/>
        <v>1.9081047876387625E-4</v>
      </c>
    </row>
    <row r="3629" spans="1:8">
      <c r="A3629" s="3" t="s">
        <v>9191</v>
      </c>
      <c r="B3629" s="1">
        <f t="shared" si="280"/>
        <v>6</v>
      </c>
      <c r="C3629" s="1">
        <f t="shared" si="281"/>
        <v>45569</v>
      </c>
      <c r="D3629" s="1">
        <f t="shared" si="282"/>
        <v>6751960</v>
      </c>
      <c r="F3629" s="1">
        <f t="shared" si="283"/>
        <v>6750685.2988079581</v>
      </c>
      <c r="H3629" s="5">
        <f t="shared" si="284"/>
        <v>1.8878980207848669E-4</v>
      </c>
    </row>
    <row r="3630" spans="1:8">
      <c r="A3630" s="3" t="s">
        <v>9192</v>
      </c>
      <c r="B3630" s="1">
        <f t="shared" si="280"/>
        <v>6</v>
      </c>
      <c r="C3630" s="1">
        <f t="shared" si="281"/>
        <v>45549</v>
      </c>
      <c r="D3630" s="1">
        <f t="shared" si="282"/>
        <v>6755067</v>
      </c>
      <c r="F3630" s="1">
        <f t="shared" si="283"/>
        <v>6753824.4614363443</v>
      </c>
      <c r="H3630" s="5">
        <f t="shared" si="284"/>
        <v>1.8394170829922032E-4</v>
      </c>
    </row>
    <row r="3631" spans="1:8">
      <c r="A3631" s="3" t="s">
        <v>9193</v>
      </c>
      <c r="B3631" s="1">
        <f t="shared" si="280"/>
        <v>6</v>
      </c>
      <c r="C3631" s="1">
        <f t="shared" si="281"/>
        <v>45529</v>
      </c>
      <c r="D3631" s="1">
        <f t="shared" si="282"/>
        <v>6758175</v>
      </c>
      <c r="F3631" s="1">
        <f t="shared" si="283"/>
        <v>6756964.7403341616</v>
      </c>
      <c r="H3631" s="5">
        <f t="shared" si="284"/>
        <v>1.7908084147546383E-4</v>
      </c>
    </row>
    <row r="3632" spans="1:8">
      <c r="A3632" s="3" t="s">
        <v>9194</v>
      </c>
      <c r="B3632" s="1">
        <f t="shared" si="280"/>
        <v>6</v>
      </c>
      <c r="C3632" s="1">
        <f t="shared" si="281"/>
        <v>45509</v>
      </c>
      <c r="D3632" s="1">
        <f t="shared" si="282"/>
        <v>6761283</v>
      </c>
      <c r="F3632" s="1">
        <f t="shared" si="283"/>
        <v>6760106.1363889696</v>
      </c>
      <c r="H3632" s="5">
        <f t="shared" si="284"/>
        <v>1.7405921494935094E-4</v>
      </c>
    </row>
    <row r="3633" spans="1:8">
      <c r="A3633" s="3" t="s">
        <v>9195</v>
      </c>
      <c r="B3633" s="1">
        <f t="shared" si="280"/>
        <v>6</v>
      </c>
      <c r="C3633" s="1">
        <f t="shared" si="281"/>
        <v>45489</v>
      </c>
      <c r="D3633" s="1">
        <f t="shared" si="282"/>
        <v>6764390</v>
      </c>
      <c r="F3633" s="1">
        <f t="shared" si="283"/>
        <v>6763248.6504894206</v>
      </c>
      <c r="H3633" s="5">
        <f t="shared" si="284"/>
        <v>1.6872911091456435E-4</v>
      </c>
    </row>
    <row r="3634" spans="1:8">
      <c r="A3634" s="3" t="s">
        <v>9196</v>
      </c>
      <c r="B3634" s="1">
        <f t="shared" si="280"/>
        <v>6</v>
      </c>
      <c r="C3634" s="1">
        <f t="shared" si="281"/>
        <v>45469</v>
      </c>
      <c r="D3634" s="1">
        <f t="shared" si="282"/>
        <v>6767515</v>
      </c>
      <c r="F3634" s="1">
        <f t="shared" si="283"/>
        <v>6766392.2835252658</v>
      </c>
      <c r="H3634" s="5">
        <f t="shared" si="284"/>
        <v>1.6589789231856106E-4</v>
      </c>
    </row>
    <row r="3635" spans="1:8">
      <c r="A3635" s="3" t="s">
        <v>9197</v>
      </c>
      <c r="B3635" s="1">
        <f t="shared" si="280"/>
        <v>6</v>
      </c>
      <c r="C3635" s="1">
        <f t="shared" si="281"/>
        <v>45449</v>
      </c>
      <c r="D3635" s="1">
        <f t="shared" si="282"/>
        <v>6770623</v>
      </c>
      <c r="F3635" s="1">
        <f t="shared" si="283"/>
        <v>6769537.0363873513</v>
      </c>
      <c r="H3635" s="5">
        <f t="shared" si="284"/>
        <v>1.6039345458293254E-4</v>
      </c>
    </row>
    <row r="3636" spans="1:8">
      <c r="A3636" s="3" t="s">
        <v>9198</v>
      </c>
      <c r="B3636" s="1">
        <f t="shared" si="280"/>
        <v>6</v>
      </c>
      <c r="C3636" s="1">
        <f t="shared" si="281"/>
        <v>45429</v>
      </c>
      <c r="D3636" s="1">
        <f t="shared" si="282"/>
        <v>6773730</v>
      </c>
      <c r="F3636" s="1">
        <f t="shared" si="283"/>
        <v>6772682.9099676376</v>
      </c>
      <c r="H3636" s="5">
        <f t="shared" si="284"/>
        <v>1.5458101110649215E-4</v>
      </c>
    </row>
    <row r="3637" spans="1:8">
      <c r="A3637" s="3" t="s">
        <v>9199</v>
      </c>
      <c r="B3637" s="1">
        <f t="shared" si="280"/>
        <v>6</v>
      </c>
      <c r="C3637" s="1">
        <f t="shared" si="281"/>
        <v>45409</v>
      </c>
      <c r="D3637" s="1">
        <f t="shared" si="282"/>
        <v>6776838</v>
      </c>
      <c r="F3637" s="1">
        <f t="shared" si="283"/>
        <v>6775829.9051591763</v>
      </c>
      <c r="H3637" s="5">
        <f t="shared" si="284"/>
        <v>1.4875593024706694E-4</v>
      </c>
    </row>
    <row r="3638" spans="1:8">
      <c r="A3638" s="3" t="s">
        <v>9200</v>
      </c>
      <c r="B3638" s="1">
        <f t="shared" si="280"/>
        <v>6</v>
      </c>
      <c r="C3638" s="1">
        <f t="shared" si="281"/>
        <v>45389</v>
      </c>
      <c r="D3638" s="1">
        <f t="shared" si="282"/>
        <v>6779946</v>
      </c>
      <c r="F3638" s="1">
        <f t="shared" si="283"/>
        <v>6778978.0228561228</v>
      </c>
      <c r="H3638" s="5">
        <f t="shared" si="284"/>
        <v>1.4277062735856391E-4</v>
      </c>
    </row>
    <row r="3639" spans="1:8">
      <c r="A3639" s="3" t="s">
        <v>9201</v>
      </c>
      <c r="B3639" s="1">
        <f t="shared" si="280"/>
        <v>6</v>
      </c>
      <c r="C3639" s="1">
        <f t="shared" si="281"/>
        <v>45369</v>
      </c>
      <c r="D3639" s="1">
        <f t="shared" si="282"/>
        <v>6783070</v>
      </c>
      <c r="F3639" s="1">
        <f t="shared" si="283"/>
        <v>6782127.2639537547</v>
      </c>
      <c r="H3639" s="5">
        <f t="shared" si="284"/>
        <v>1.3898368235110674E-4</v>
      </c>
    </row>
    <row r="3640" spans="1:8">
      <c r="A3640" s="3" t="s">
        <v>9202</v>
      </c>
      <c r="B3640" s="1">
        <f t="shared" si="280"/>
        <v>6</v>
      </c>
      <c r="C3640" s="1">
        <f t="shared" si="281"/>
        <v>45349</v>
      </c>
      <c r="D3640" s="1">
        <f t="shared" si="282"/>
        <v>6786178</v>
      </c>
      <c r="F3640" s="1">
        <f t="shared" si="283"/>
        <v>6785277.6293484448</v>
      </c>
      <c r="H3640" s="5">
        <f t="shared" si="284"/>
        <v>1.3267713454543156E-4</v>
      </c>
    </row>
    <row r="3641" spans="1:8">
      <c r="A3641" s="3" t="s">
        <v>9203</v>
      </c>
      <c r="B3641" s="1">
        <f t="shared" si="280"/>
        <v>6</v>
      </c>
      <c r="C3641" s="1">
        <f t="shared" si="281"/>
        <v>45329</v>
      </c>
      <c r="D3641" s="1">
        <f t="shared" si="282"/>
        <v>6789286</v>
      </c>
      <c r="F3641" s="1">
        <f t="shared" si="283"/>
        <v>6788429.1199376751</v>
      </c>
      <c r="H3641" s="5">
        <f t="shared" si="284"/>
        <v>1.2621062985488109E-4</v>
      </c>
    </row>
    <row r="3642" spans="1:8">
      <c r="A3642" s="3" t="s">
        <v>9204</v>
      </c>
      <c r="B3642" s="1">
        <f t="shared" si="280"/>
        <v>6</v>
      </c>
      <c r="C3642" s="1">
        <f t="shared" si="281"/>
        <v>45309</v>
      </c>
      <c r="D3642" s="1">
        <f t="shared" si="282"/>
        <v>6792393</v>
      </c>
      <c r="F3642" s="1">
        <f t="shared" si="283"/>
        <v>6791581.7366200602</v>
      </c>
      <c r="H3642" s="5">
        <f t="shared" si="284"/>
        <v>1.1943704964359863E-4</v>
      </c>
    </row>
    <row r="3643" spans="1:8">
      <c r="A3643" s="3" t="s">
        <v>9205</v>
      </c>
      <c r="B3643" s="1">
        <f t="shared" si="280"/>
        <v>6</v>
      </c>
      <c r="C3643" s="1">
        <f t="shared" si="281"/>
        <v>45289</v>
      </c>
      <c r="D3643" s="1">
        <f t="shared" si="282"/>
        <v>6795501</v>
      </c>
      <c r="F3643" s="1">
        <f t="shared" si="283"/>
        <v>6794735.4802953014</v>
      </c>
      <c r="H3643" s="5">
        <f t="shared" si="284"/>
        <v>1.12650959024005E-4</v>
      </c>
    </row>
    <row r="3644" spans="1:8">
      <c r="A3644" s="3" t="s">
        <v>9206</v>
      </c>
      <c r="B3644" s="1">
        <f t="shared" si="280"/>
        <v>6</v>
      </c>
      <c r="C3644" s="1">
        <f t="shared" si="281"/>
        <v>45269</v>
      </c>
      <c r="D3644" s="1">
        <f t="shared" si="282"/>
        <v>6798625</v>
      </c>
      <c r="F3644" s="1">
        <f t="shared" si="283"/>
        <v>6797890.3518642411</v>
      </c>
      <c r="H3644" s="5">
        <f t="shared" si="284"/>
        <v>1.0805834058488832E-4</v>
      </c>
    </row>
    <row r="3645" spans="1:8">
      <c r="A3645" s="3" t="s">
        <v>9207</v>
      </c>
      <c r="B3645" s="1">
        <f t="shared" si="280"/>
        <v>6</v>
      </c>
      <c r="C3645" s="1">
        <f t="shared" si="281"/>
        <v>45249</v>
      </c>
      <c r="D3645" s="1">
        <f t="shared" si="282"/>
        <v>6801733</v>
      </c>
      <c r="F3645" s="1">
        <f t="shared" si="283"/>
        <v>6801046.3522288268</v>
      </c>
      <c r="H3645" s="5">
        <f t="shared" si="284"/>
        <v>1.0095188552287436E-4</v>
      </c>
    </row>
    <row r="3646" spans="1:8">
      <c r="A3646" s="3" t="s">
        <v>9208</v>
      </c>
      <c r="B3646" s="1">
        <f t="shared" si="280"/>
        <v>6</v>
      </c>
      <c r="C3646" s="1">
        <f t="shared" si="281"/>
        <v>45229</v>
      </c>
      <c r="D3646" s="1">
        <f t="shared" si="282"/>
        <v>6804841</v>
      </c>
      <c r="F3646" s="1">
        <f t="shared" si="283"/>
        <v>6804203.4822921287</v>
      </c>
      <c r="H3646" s="5">
        <f t="shared" si="284"/>
        <v>9.3685907998625271E-5</v>
      </c>
    </row>
    <row r="3647" spans="1:8">
      <c r="A3647" s="3" t="s">
        <v>9209</v>
      </c>
      <c r="B3647" s="1">
        <f t="shared" si="280"/>
        <v>6</v>
      </c>
      <c r="C3647" s="1">
        <f t="shared" si="281"/>
        <v>45209</v>
      </c>
      <c r="D3647" s="1">
        <f t="shared" si="282"/>
        <v>6807948</v>
      </c>
      <c r="F3647" s="1">
        <f t="shared" si="283"/>
        <v>6807361.742958338</v>
      </c>
      <c r="H3647" s="5">
        <f t="shared" si="284"/>
        <v>8.6113619208313591E-5</v>
      </c>
    </row>
    <row r="3648" spans="1:8">
      <c r="A3648" s="3" t="s">
        <v>9210</v>
      </c>
      <c r="B3648" s="1">
        <f t="shared" si="280"/>
        <v>6</v>
      </c>
      <c r="C3648" s="1">
        <f t="shared" si="281"/>
        <v>45189</v>
      </c>
      <c r="D3648" s="1">
        <f t="shared" si="282"/>
        <v>6811073</v>
      </c>
      <c r="F3648" s="1">
        <f t="shared" si="283"/>
        <v>6810521.1351327775</v>
      </c>
      <c r="H3648" s="5">
        <f t="shared" si="284"/>
        <v>8.1024658996092886E-5</v>
      </c>
    </row>
    <row r="3649" spans="1:8">
      <c r="A3649" s="3" t="s">
        <v>9211</v>
      </c>
      <c r="B3649" s="1">
        <f t="shared" si="280"/>
        <v>6</v>
      </c>
      <c r="C3649" s="1">
        <f t="shared" si="281"/>
        <v>45169</v>
      </c>
      <c r="D3649" s="1">
        <f t="shared" si="282"/>
        <v>6814181</v>
      </c>
      <c r="F3649" s="1">
        <f t="shared" si="283"/>
        <v>6813681.6597218895</v>
      </c>
      <c r="H3649" s="5">
        <f t="shared" si="284"/>
        <v>7.3279573599595746E-5</v>
      </c>
    </row>
    <row r="3650" spans="1:8">
      <c r="A3650" s="3" t="s">
        <v>9212</v>
      </c>
      <c r="B3650" s="1">
        <f t="shared" si="280"/>
        <v>6</v>
      </c>
      <c r="C3650" s="1">
        <f t="shared" si="281"/>
        <v>45149</v>
      </c>
      <c r="D3650" s="1">
        <f t="shared" si="282"/>
        <v>6817288</v>
      </c>
      <c r="F3650" s="1">
        <f t="shared" si="283"/>
        <v>6816843.3176332368</v>
      </c>
      <c r="H3650" s="5">
        <f t="shared" si="284"/>
        <v>6.5228631497340524E-5</v>
      </c>
    </row>
    <row r="3651" spans="1:8">
      <c r="A3651" s="3" t="s">
        <v>9213</v>
      </c>
      <c r="B3651" s="1">
        <f t="shared" si="280"/>
        <v>6</v>
      </c>
      <c r="C3651" s="1">
        <f t="shared" si="281"/>
        <v>45129</v>
      </c>
      <c r="D3651" s="1">
        <f t="shared" si="282"/>
        <v>6820396</v>
      </c>
      <c r="F3651" s="1">
        <f t="shared" si="283"/>
        <v>6820006.1097755302</v>
      </c>
      <c r="H3651" s="5">
        <f t="shared" si="284"/>
        <v>5.7165335336808247E-5</v>
      </c>
    </row>
    <row r="3652" spans="1:8">
      <c r="A3652" s="3" t="s">
        <v>9214</v>
      </c>
      <c r="B3652" s="1">
        <f t="shared" ref="B3652:B3715" si="285">IF(ISERROR(SEARCH(" ",A3652)), 0, SEARCH(" ",A3652))</f>
        <v>6</v>
      </c>
      <c r="C3652" s="1">
        <f t="shared" ref="C3652:C3715" si="286">IF(0=B3652,-1,LEFT(A3652,B3652-1)+0)</f>
        <v>45109</v>
      </c>
      <c r="D3652" s="1">
        <f t="shared" ref="D3652:D3715" si="287">IF(B3652=0,-1,RIGHT(A3652,LEN(A3652)-B3652)+0)</f>
        <v>6823504</v>
      </c>
      <c r="F3652" s="1">
        <f t="shared" ref="F3652:F3715" si="288">IF(C3652&lt;0,443300000,44330*(1-POWER(C3652/$A$1,1/5.255))*1000)</f>
        <v>6823170.0370585984</v>
      </c>
      <c r="H3652" s="5">
        <f t="shared" ref="H3652:H3715" si="289">IF(D3652&gt;0,ABS((F3652-D3652)/D3652),0)</f>
        <v>4.8943027131168692E-5</v>
      </c>
    </row>
    <row r="3653" spans="1:8">
      <c r="A3653" s="3" t="s">
        <v>9215</v>
      </c>
      <c r="B3653" s="1">
        <f t="shared" si="285"/>
        <v>6</v>
      </c>
      <c r="C3653" s="1">
        <f t="shared" si="286"/>
        <v>45089</v>
      </c>
      <c r="D3653" s="1">
        <f t="shared" si="287"/>
        <v>6826628</v>
      </c>
      <c r="F3653" s="1">
        <f t="shared" si="288"/>
        <v>6826335.1003934052</v>
      </c>
      <c r="H3653" s="5">
        <f t="shared" si="289"/>
        <v>4.2905458828987875E-5</v>
      </c>
    </row>
    <row r="3654" spans="1:8">
      <c r="A3654" s="3" t="s">
        <v>9216</v>
      </c>
      <c r="B3654" s="1">
        <f t="shared" si="285"/>
        <v>6</v>
      </c>
      <c r="C3654" s="1">
        <f t="shared" si="286"/>
        <v>45069</v>
      </c>
      <c r="D3654" s="1">
        <f t="shared" si="287"/>
        <v>6829736</v>
      </c>
      <c r="F3654" s="1">
        <f t="shared" si="288"/>
        <v>6829501.300692061</v>
      </c>
      <c r="H3654" s="5">
        <f t="shared" si="289"/>
        <v>3.4364330911039264E-5</v>
      </c>
    </row>
    <row r="3655" spans="1:8">
      <c r="A3655" s="3" t="s">
        <v>9217</v>
      </c>
      <c r="B3655" s="1">
        <f t="shared" si="285"/>
        <v>6</v>
      </c>
      <c r="C3655" s="1">
        <f t="shared" si="286"/>
        <v>45049</v>
      </c>
      <c r="D3655" s="1">
        <f t="shared" si="287"/>
        <v>6832844</v>
      </c>
      <c r="F3655" s="1">
        <f t="shared" si="288"/>
        <v>6832668.6388677955</v>
      </c>
      <c r="H3655" s="5">
        <f t="shared" si="289"/>
        <v>2.5664442537328912E-5</v>
      </c>
    </row>
    <row r="3656" spans="1:8">
      <c r="A3656" s="3" t="s">
        <v>9218</v>
      </c>
      <c r="B3656" s="1">
        <f t="shared" si="285"/>
        <v>6</v>
      </c>
      <c r="C3656" s="1">
        <f t="shared" si="286"/>
        <v>45029</v>
      </c>
      <c r="D3656" s="1">
        <f t="shared" si="287"/>
        <v>6835951</v>
      </c>
      <c r="F3656" s="1">
        <f t="shared" si="288"/>
        <v>6835837.1158349887</v>
      </c>
      <c r="H3656" s="5">
        <f t="shared" si="289"/>
        <v>1.6659593524199682E-5</v>
      </c>
    </row>
    <row r="3657" spans="1:8">
      <c r="A3657" s="3" t="s">
        <v>9219</v>
      </c>
      <c r="B3657" s="1">
        <f t="shared" si="285"/>
        <v>6</v>
      </c>
      <c r="C3657" s="1">
        <f t="shared" si="286"/>
        <v>45009</v>
      </c>
      <c r="D3657" s="1">
        <f t="shared" si="287"/>
        <v>6839059</v>
      </c>
      <c r="F3657" s="1">
        <f t="shared" si="288"/>
        <v>6839006.7325091669</v>
      </c>
      <c r="H3657" s="5">
        <f t="shared" si="289"/>
        <v>7.6424974302848397E-6</v>
      </c>
    </row>
    <row r="3658" spans="1:8">
      <c r="A3658" s="3" t="s">
        <v>9220</v>
      </c>
      <c r="B3658" s="1">
        <f t="shared" si="285"/>
        <v>6</v>
      </c>
      <c r="C3658" s="1">
        <f t="shared" si="286"/>
        <v>44989</v>
      </c>
      <c r="D3658" s="1">
        <f t="shared" si="287"/>
        <v>6842199</v>
      </c>
      <c r="F3658" s="1">
        <f t="shared" si="288"/>
        <v>6842177.4898069883</v>
      </c>
      <c r="H3658" s="5">
        <f t="shared" si="289"/>
        <v>3.143754370740088E-6</v>
      </c>
    </row>
    <row r="3659" spans="1:8">
      <c r="A3659" s="3" t="s">
        <v>9221</v>
      </c>
      <c r="B3659" s="1">
        <f t="shared" si="285"/>
        <v>6</v>
      </c>
      <c r="C3659" s="1">
        <f t="shared" si="286"/>
        <v>44969</v>
      </c>
      <c r="D3659" s="1">
        <f t="shared" si="287"/>
        <v>6845429</v>
      </c>
      <c r="F3659" s="1">
        <f t="shared" si="288"/>
        <v>6845349.3886462608</v>
      </c>
      <c r="H3659" s="5">
        <f t="shared" si="289"/>
        <v>1.1629856030814835E-5</v>
      </c>
    </row>
    <row r="3660" spans="1:8">
      <c r="A3660" s="3" t="s">
        <v>9222</v>
      </c>
      <c r="B3660" s="1">
        <f t="shared" si="285"/>
        <v>6</v>
      </c>
      <c r="C3660" s="1">
        <f t="shared" si="286"/>
        <v>44949</v>
      </c>
      <c r="D3660" s="1">
        <f t="shared" si="287"/>
        <v>6848660</v>
      </c>
      <c r="F3660" s="1">
        <f t="shared" si="288"/>
        <v>6848522.4299459439</v>
      </c>
      <c r="H3660" s="5">
        <f t="shared" si="289"/>
        <v>2.0087149027126898E-5</v>
      </c>
    </row>
    <row r="3661" spans="1:8">
      <c r="A3661" s="3" t="s">
        <v>9223</v>
      </c>
      <c r="B3661" s="1">
        <f t="shared" si="285"/>
        <v>6</v>
      </c>
      <c r="C3661" s="1">
        <f t="shared" si="286"/>
        <v>44929</v>
      </c>
      <c r="D3661" s="1">
        <f t="shared" si="287"/>
        <v>6851891</v>
      </c>
      <c r="F3661" s="1">
        <f t="shared" si="288"/>
        <v>6851696.6146261347</v>
      </c>
      <c r="H3661" s="5">
        <f t="shared" si="289"/>
        <v>2.8369595176755471E-5</v>
      </c>
    </row>
    <row r="3662" spans="1:8">
      <c r="A3662" s="3" t="s">
        <v>9224</v>
      </c>
      <c r="B3662" s="1">
        <f t="shared" si="285"/>
        <v>6</v>
      </c>
      <c r="C3662" s="1">
        <f t="shared" si="286"/>
        <v>44909</v>
      </c>
      <c r="D3662" s="1">
        <f t="shared" si="287"/>
        <v>6855139</v>
      </c>
      <c r="F3662" s="1">
        <f t="shared" si="288"/>
        <v>6854871.9436081015</v>
      </c>
      <c r="H3662" s="5">
        <f t="shared" si="289"/>
        <v>3.8957108221808874E-5</v>
      </c>
    </row>
    <row r="3663" spans="1:8">
      <c r="A3663" s="3" t="s">
        <v>9225</v>
      </c>
      <c r="B3663" s="1">
        <f t="shared" si="285"/>
        <v>6</v>
      </c>
      <c r="C3663" s="1">
        <f t="shared" si="286"/>
        <v>44889</v>
      </c>
      <c r="D3663" s="1">
        <f t="shared" si="287"/>
        <v>6858370</v>
      </c>
      <c r="F3663" s="1">
        <f t="shared" si="288"/>
        <v>6858048.4178142371</v>
      </c>
      <c r="H3663" s="5">
        <f t="shared" si="289"/>
        <v>4.6889010911183616E-5</v>
      </c>
    </row>
    <row r="3664" spans="1:8">
      <c r="A3664" s="3" t="s">
        <v>9226</v>
      </c>
      <c r="B3664" s="1">
        <f t="shared" si="285"/>
        <v>6</v>
      </c>
      <c r="C3664" s="1">
        <f t="shared" si="286"/>
        <v>44869</v>
      </c>
      <c r="D3664" s="1">
        <f t="shared" si="287"/>
        <v>6861600</v>
      </c>
      <c r="F3664" s="1">
        <f t="shared" si="288"/>
        <v>6861226.0381681202</v>
      </c>
      <c r="H3664" s="5">
        <f t="shared" si="289"/>
        <v>5.4500675043692734E-5</v>
      </c>
    </row>
    <row r="3665" spans="1:8">
      <c r="A3665" s="3" t="s">
        <v>9227</v>
      </c>
      <c r="B3665" s="1">
        <f t="shared" si="285"/>
        <v>6</v>
      </c>
      <c r="C3665" s="1">
        <f t="shared" si="286"/>
        <v>44849</v>
      </c>
      <c r="D3665" s="1">
        <f t="shared" si="287"/>
        <v>6864831</v>
      </c>
      <c r="F3665" s="1">
        <f t="shared" si="288"/>
        <v>6864404.8055944573</v>
      </c>
      <c r="H3665" s="5">
        <f t="shared" si="289"/>
        <v>6.2083743291376956E-5</v>
      </c>
    </row>
    <row r="3666" spans="1:8">
      <c r="A3666" s="3" t="s">
        <v>9228</v>
      </c>
      <c r="B3666" s="1">
        <f t="shared" si="285"/>
        <v>6</v>
      </c>
      <c r="C3666" s="1">
        <f t="shared" si="286"/>
        <v>44829</v>
      </c>
      <c r="D3666" s="1">
        <f t="shared" si="287"/>
        <v>6868061</v>
      </c>
      <c r="F3666" s="1">
        <f t="shared" si="288"/>
        <v>6867584.7210191386</v>
      </c>
      <c r="H3666" s="5">
        <f t="shared" si="289"/>
        <v>6.9346935162838236E-5</v>
      </c>
    </row>
    <row r="3667" spans="1:8">
      <c r="A3667" s="3" t="s">
        <v>9229</v>
      </c>
      <c r="B3667" s="1">
        <f t="shared" si="285"/>
        <v>6</v>
      </c>
      <c r="C3667" s="1">
        <f t="shared" si="286"/>
        <v>44809</v>
      </c>
      <c r="D3667" s="1">
        <f t="shared" si="287"/>
        <v>6871310</v>
      </c>
      <c r="F3667" s="1">
        <f t="shared" si="288"/>
        <v>6870765.7853691997</v>
      </c>
      <c r="H3667" s="5">
        <f t="shared" si="289"/>
        <v>7.9201001090083159E-5</v>
      </c>
    </row>
    <row r="3668" spans="1:8">
      <c r="A3668" s="3" t="s">
        <v>9230</v>
      </c>
      <c r="B3668" s="1">
        <f t="shared" si="285"/>
        <v>6</v>
      </c>
      <c r="C3668" s="1">
        <f t="shared" si="286"/>
        <v>44789</v>
      </c>
      <c r="D3668" s="1">
        <f t="shared" si="287"/>
        <v>6874540</v>
      </c>
      <c r="F3668" s="1">
        <f t="shared" si="288"/>
        <v>6873947.9995728387</v>
      </c>
      <c r="H3668" s="5">
        <f t="shared" si="289"/>
        <v>8.6114914912320447E-5</v>
      </c>
    </row>
    <row r="3669" spans="1:8">
      <c r="A3669" s="3" t="s">
        <v>9231</v>
      </c>
      <c r="B3669" s="1">
        <f t="shared" si="285"/>
        <v>6</v>
      </c>
      <c r="C3669" s="1">
        <f t="shared" si="286"/>
        <v>44769</v>
      </c>
      <c r="D3669" s="1">
        <f t="shared" si="287"/>
        <v>6877771</v>
      </c>
      <c r="F3669" s="1">
        <f t="shared" si="288"/>
        <v>6877131.3645594344</v>
      </c>
      <c r="H3669" s="5">
        <f t="shared" si="289"/>
        <v>9.3000398030938474E-5</v>
      </c>
    </row>
    <row r="3670" spans="1:8">
      <c r="A3670" s="3" t="s">
        <v>9232</v>
      </c>
      <c r="B3670" s="1">
        <f t="shared" si="285"/>
        <v>6</v>
      </c>
      <c r="C3670" s="1">
        <f t="shared" si="286"/>
        <v>44749</v>
      </c>
      <c r="D3670" s="1">
        <f t="shared" si="287"/>
        <v>6881001</v>
      </c>
      <c r="F3670" s="1">
        <f t="shared" si="288"/>
        <v>6880315.8812595122</v>
      </c>
      <c r="H3670" s="5">
        <f t="shared" si="289"/>
        <v>9.956672590046764E-5</v>
      </c>
    </row>
    <row r="3671" spans="1:8">
      <c r="A3671" s="3" t="s">
        <v>9233</v>
      </c>
      <c r="B3671" s="1">
        <f t="shared" si="285"/>
        <v>6</v>
      </c>
      <c r="C3671" s="1">
        <f t="shared" si="286"/>
        <v>44729</v>
      </c>
      <c r="D3671" s="1">
        <f t="shared" si="287"/>
        <v>6884232</v>
      </c>
      <c r="F3671" s="1">
        <f t="shared" si="288"/>
        <v>6883501.5506047737</v>
      </c>
      <c r="H3671" s="5">
        <f t="shared" si="289"/>
        <v>1.0610470350597055E-4</v>
      </c>
    </row>
    <row r="3672" spans="1:8">
      <c r="A3672" s="3" t="s">
        <v>9234</v>
      </c>
      <c r="B3672" s="1">
        <f t="shared" si="285"/>
        <v>6</v>
      </c>
      <c r="C3672" s="1">
        <f t="shared" si="286"/>
        <v>44709</v>
      </c>
      <c r="D3672" s="1">
        <f t="shared" si="287"/>
        <v>6887480</v>
      </c>
      <c r="F3672" s="1">
        <f t="shared" si="288"/>
        <v>6886688.3735281015</v>
      </c>
      <c r="H3672" s="5">
        <f t="shared" si="289"/>
        <v>1.1493702659006175E-4</v>
      </c>
    </row>
    <row r="3673" spans="1:8">
      <c r="A3673" s="3" t="s">
        <v>9235</v>
      </c>
      <c r="B3673" s="1">
        <f t="shared" si="285"/>
        <v>6</v>
      </c>
      <c r="C3673" s="1">
        <f t="shared" si="286"/>
        <v>44689</v>
      </c>
      <c r="D3673" s="1">
        <f t="shared" si="287"/>
        <v>6890711</v>
      </c>
      <c r="F3673" s="1">
        <f t="shared" si="288"/>
        <v>6889876.3509635366</v>
      </c>
      <c r="H3673" s="5">
        <f t="shared" si="289"/>
        <v>1.2112669308919646E-4</v>
      </c>
    </row>
    <row r="3674" spans="1:8">
      <c r="A3674" s="3" t="s">
        <v>9236</v>
      </c>
      <c r="B3674" s="1">
        <f t="shared" si="285"/>
        <v>6</v>
      </c>
      <c r="C3674" s="1">
        <f t="shared" si="286"/>
        <v>44669</v>
      </c>
      <c r="D3674" s="1">
        <f t="shared" si="287"/>
        <v>6893941</v>
      </c>
      <c r="F3674" s="1">
        <f t="shared" si="288"/>
        <v>6893065.4838462975</v>
      </c>
      <c r="H3674" s="5">
        <f t="shared" si="289"/>
        <v>1.269979179837066E-4</v>
      </c>
    </row>
    <row r="3675" spans="1:8">
      <c r="A3675" s="3" t="s">
        <v>9237</v>
      </c>
      <c r="B3675" s="1">
        <f t="shared" si="285"/>
        <v>6</v>
      </c>
      <c r="C3675" s="1">
        <f t="shared" si="286"/>
        <v>44649</v>
      </c>
      <c r="D3675" s="1">
        <f t="shared" si="287"/>
        <v>6897172</v>
      </c>
      <c r="F3675" s="1">
        <f t="shared" si="288"/>
        <v>6896255.7731127832</v>
      </c>
      <c r="H3675" s="5">
        <f t="shared" si="289"/>
        <v>1.3284095093130802E-4</v>
      </c>
    </row>
    <row r="3676" spans="1:8">
      <c r="A3676" s="3" t="s">
        <v>9238</v>
      </c>
      <c r="B3676" s="1">
        <f t="shared" si="285"/>
        <v>6</v>
      </c>
      <c r="C3676" s="1">
        <f t="shared" si="286"/>
        <v>44629</v>
      </c>
      <c r="D3676" s="1">
        <f t="shared" si="287"/>
        <v>6900420</v>
      </c>
      <c r="F3676" s="1">
        <f t="shared" si="288"/>
        <v>6899447.2197005805</v>
      </c>
      <c r="H3676" s="5">
        <f t="shared" si="289"/>
        <v>1.4097407105937568E-4</v>
      </c>
    </row>
    <row r="3677" spans="1:8">
      <c r="A3677" s="3" t="s">
        <v>9239</v>
      </c>
      <c r="B3677" s="1">
        <f t="shared" si="285"/>
        <v>6</v>
      </c>
      <c r="C3677" s="1">
        <f t="shared" si="286"/>
        <v>44609</v>
      </c>
      <c r="D3677" s="1">
        <f t="shared" si="287"/>
        <v>6903651</v>
      </c>
      <c r="F3677" s="1">
        <f t="shared" si="288"/>
        <v>6902639.8245484354</v>
      </c>
      <c r="H3677" s="5">
        <f t="shared" si="289"/>
        <v>1.4646966533571912E-4</v>
      </c>
    </row>
    <row r="3678" spans="1:8">
      <c r="A3678" s="3" t="s">
        <v>9240</v>
      </c>
      <c r="B3678" s="1">
        <f t="shared" si="285"/>
        <v>6</v>
      </c>
      <c r="C3678" s="1">
        <f t="shared" si="286"/>
        <v>44589</v>
      </c>
      <c r="D3678" s="1">
        <f t="shared" si="287"/>
        <v>6906882</v>
      </c>
      <c r="F3678" s="1">
        <f t="shared" si="288"/>
        <v>6905833.5885962918</v>
      </c>
      <c r="H3678" s="5">
        <f t="shared" si="289"/>
        <v>1.5179228539131839E-4</v>
      </c>
    </row>
    <row r="3679" spans="1:8">
      <c r="A3679" s="3" t="s">
        <v>9241</v>
      </c>
      <c r="B3679" s="1">
        <f t="shared" si="285"/>
        <v>6</v>
      </c>
      <c r="C3679" s="1">
        <f t="shared" si="286"/>
        <v>44569</v>
      </c>
      <c r="D3679" s="1">
        <f t="shared" si="287"/>
        <v>6910112</v>
      </c>
      <c r="F3679" s="1">
        <f t="shared" si="288"/>
        <v>6909028.5127852717</v>
      </c>
      <c r="H3679" s="5">
        <f t="shared" si="289"/>
        <v>1.567973449241139E-4</v>
      </c>
    </row>
    <row r="3680" spans="1:8">
      <c r="A3680" s="3" t="s">
        <v>9242</v>
      </c>
      <c r="B3680" s="1">
        <f t="shared" si="285"/>
        <v>6</v>
      </c>
      <c r="C3680" s="1">
        <f t="shared" si="286"/>
        <v>44549</v>
      </c>
      <c r="D3680" s="1">
        <f t="shared" si="287"/>
        <v>6913343</v>
      </c>
      <c r="F3680" s="1">
        <f t="shared" si="288"/>
        <v>6912224.5980576947</v>
      </c>
      <c r="H3680" s="5">
        <f t="shared" si="289"/>
        <v>1.6177440383115187E-4</v>
      </c>
    </row>
    <row r="3681" spans="1:8">
      <c r="A3681" s="3" t="s">
        <v>9243</v>
      </c>
      <c r="B3681" s="1">
        <f t="shared" si="285"/>
        <v>6</v>
      </c>
      <c r="C3681" s="1">
        <f t="shared" si="286"/>
        <v>44529</v>
      </c>
      <c r="D3681" s="1">
        <f t="shared" si="287"/>
        <v>6916591</v>
      </c>
      <c r="F3681" s="1">
        <f t="shared" si="288"/>
        <v>6915421.8453570521</v>
      </c>
      <c r="H3681" s="5">
        <f t="shared" si="289"/>
        <v>1.6903625542524482E-4</v>
      </c>
    </row>
    <row r="3682" spans="1:8">
      <c r="A3682" s="3" t="s">
        <v>9244</v>
      </c>
      <c r="B3682" s="1">
        <f t="shared" si="285"/>
        <v>6</v>
      </c>
      <c r="C3682" s="1">
        <f t="shared" si="286"/>
        <v>44509</v>
      </c>
      <c r="D3682" s="1">
        <f t="shared" si="287"/>
        <v>6919822</v>
      </c>
      <c r="F3682" s="1">
        <f t="shared" si="288"/>
        <v>6918620.2556280456</v>
      </c>
      <c r="H3682" s="5">
        <f t="shared" si="289"/>
        <v>1.736669486519092E-4</v>
      </c>
    </row>
    <row r="3683" spans="1:8">
      <c r="A3683" s="3" t="s">
        <v>9245</v>
      </c>
      <c r="B3683" s="1">
        <f t="shared" si="285"/>
        <v>6</v>
      </c>
      <c r="C3683" s="1">
        <f t="shared" si="286"/>
        <v>44489</v>
      </c>
      <c r="D3683" s="1">
        <f t="shared" si="287"/>
        <v>6923052</v>
      </c>
      <c r="F3683" s="1">
        <f t="shared" si="288"/>
        <v>6921819.8298165509</v>
      </c>
      <c r="H3683" s="5">
        <f t="shared" si="289"/>
        <v>1.7798077834010957E-4</v>
      </c>
    </row>
    <row r="3684" spans="1:8">
      <c r="A3684" s="3" t="s">
        <v>9246</v>
      </c>
      <c r="B3684" s="1">
        <f t="shared" si="285"/>
        <v>6</v>
      </c>
      <c r="C3684" s="1">
        <f t="shared" si="286"/>
        <v>44469</v>
      </c>
      <c r="D3684" s="1">
        <f t="shared" si="287"/>
        <v>6926283</v>
      </c>
      <c r="F3684" s="1">
        <f t="shared" si="288"/>
        <v>6925020.5688696541</v>
      </c>
      <c r="H3684" s="5">
        <f t="shared" si="289"/>
        <v>1.8226675553769761E-4</v>
      </c>
    </row>
    <row r="3685" spans="1:8">
      <c r="A3685" s="3" t="s">
        <v>9247</v>
      </c>
      <c r="B3685" s="1">
        <f t="shared" si="285"/>
        <v>6</v>
      </c>
      <c r="C3685" s="1">
        <f t="shared" si="286"/>
        <v>44449</v>
      </c>
      <c r="D3685" s="1">
        <f t="shared" si="287"/>
        <v>6929513</v>
      </c>
      <c r="F3685" s="1">
        <f t="shared" si="288"/>
        <v>6928222.473735624</v>
      </c>
      <c r="H3685" s="5">
        <f t="shared" si="289"/>
        <v>1.8623621376798153E-4</v>
      </c>
    </row>
    <row r="3686" spans="1:8">
      <c r="A3686" s="3" t="s">
        <v>9248</v>
      </c>
      <c r="B3686" s="1">
        <f t="shared" si="285"/>
        <v>6</v>
      </c>
      <c r="C3686" s="1">
        <f t="shared" si="286"/>
        <v>44429</v>
      </c>
      <c r="D3686" s="1">
        <f t="shared" si="287"/>
        <v>6932762</v>
      </c>
      <c r="F3686" s="1">
        <f t="shared" si="288"/>
        <v>6931425.5453639422</v>
      </c>
      <c r="H3686" s="5">
        <f t="shared" si="289"/>
        <v>1.9277376550036463E-4</v>
      </c>
    </row>
    <row r="3687" spans="1:8">
      <c r="A3687" s="3" t="s">
        <v>9249</v>
      </c>
      <c r="B3687" s="1">
        <f t="shared" si="285"/>
        <v>6</v>
      </c>
      <c r="C3687" s="1">
        <f t="shared" si="286"/>
        <v>44409</v>
      </c>
      <c r="D3687" s="1">
        <f t="shared" si="287"/>
        <v>6935992</v>
      </c>
      <c r="F3687" s="1">
        <f t="shared" si="288"/>
        <v>6934629.7847052868</v>
      </c>
      <c r="H3687" s="5">
        <f t="shared" si="289"/>
        <v>1.963980487164856E-4</v>
      </c>
    </row>
    <row r="3688" spans="1:8">
      <c r="A3688" s="3" t="s">
        <v>9250</v>
      </c>
      <c r="B3688" s="1">
        <f t="shared" si="285"/>
        <v>6</v>
      </c>
      <c r="C3688" s="1">
        <f t="shared" si="286"/>
        <v>44389</v>
      </c>
      <c r="D3688" s="1">
        <f t="shared" si="287"/>
        <v>6939223</v>
      </c>
      <c r="F3688" s="1">
        <f t="shared" si="288"/>
        <v>6937835.1927115303</v>
      </c>
      <c r="H3688" s="5">
        <f t="shared" si="289"/>
        <v>1.9999462309681454E-4</v>
      </c>
    </row>
    <row r="3689" spans="1:8">
      <c r="A3689" s="3" t="s">
        <v>9251</v>
      </c>
      <c r="B3689" s="1">
        <f t="shared" si="285"/>
        <v>6</v>
      </c>
      <c r="C3689" s="1">
        <f t="shared" si="286"/>
        <v>44369</v>
      </c>
      <c r="D3689" s="1">
        <f t="shared" si="287"/>
        <v>6942454</v>
      </c>
      <c r="F3689" s="1">
        <f t="shared" si="288"/>
        <v>6941041.7703357656</v>
      </c>
      <c r="H3689" s="5">
        <f t="shared" si="289"/>
        <v>2.0341937652513714E-4</v>
      </c>
    </row>
    <row r="3690" spans="1:8">
      <c r="A3690" s="3" t="s">
        <v>9252</v>
      </c>
      <c r="B3690" s="1">
        <f t="shared" si="285"/>
        <v>6</v>
      </c>
      <c r="C3690" s="1">
        <f t="shared" si="286"/>
        <v>44349</v>
      </c>
      <c r="D3690" s="1">
        <f t="shared" si="287"/>
        <v>6945684</v>
      </c>
      <c r="F3690" s="1">
        <f t="shared" si="288"/>
        <v>6944249.518532278</v>
      </c>
      <c r="H3690" s="5">
        <f t="shared" si="289"/>
        <v>2.0652846684674739E-4</v>
      </c>
    </row>
    <row r="3691" spans="1:8">
      <c r="A3691" s="3" t="s">
        <v>9253</v>
      </c>
      <c r="B3691" s="1">
        <f t="shared" si="285"/>
        <v>6</v>
      </c>
      <c r="C3691" s="1">
        <f t="shared" si="286"/>
        <v>44329</v>
      </c>
      <c r="D3691" s="1">
        <f t="shared" si="287"/>
        <v>6948932</v>
      </c>
      <c r="F3691" s="1">
        <f t="shared" si="288"/>
        <v>6947458.4382565776</v>
      </c>
      <c r="H3691" s="5">
        <f t="shared" si="289"/>
        <v>2.1205585886038478E-4</v>
      </c>
    </row>
    <row r="3692" spans="1:8">
      <c r="A3692" s="3" t="s">
        <v>9254</v>
      </c>
      <c r="B3692" s="1">
        <f t="shared" si="285"/>
        <v>6</v>
      </c>
      <c r="C3692" s="1">
        <f t="shared" si="286"/>
        <v>44309</v>
      </c>
      <c r="D3692" s="1">
        <f t="shared" si="287"/>
        <v>6952163</v>
      </c>
      <c r="F3692" s="1">
        <f t="shared" si="288"/>
        <v>6950668.53046537</v>
      </c>
      <c r="H3692" s="5">
        <f t="shared" si="289"/>
        <v>2.1496468575750538E-4</v>
      </c>
    </row>
    <row r="3693" spans="1:8">
      <c r="A3693" s="3" t="s">
        <v>9255</v>
      </c>
      <c r="B3693" s="1">
        <f t="shared" si="285"/>
        <v>6</v>
      </c>
      <c r="C3693" s="1">
        <f t="shared" si="286"/>
        <v>44289</v>
      </c>
      <c r="D3693" s="1">
        <f t="shared" si="287"/>
        <v>6955394</v>
      </c>
      <c r="F3693" s="1">
        <f t="shared" si="288"/>
        <v>6953879.7961165877</v>
      </c>
      <c r="H3693" s="5">
        <f t="shared" si="289"/>
        <v>2.1770210047228008E-4</v>
      </c>
    </row>
    <row r="3694" spans="1:8">
      <c r="A3694" s="3" t="s">
        <v>9256</v>
      </c>
      <c r="B3694" s="1">
        <f t="shared" si="285"/>
        <v>6</v>
      </c>
      <c r="C3694" s="1">
        <f t="shared" si="286"/>
        <v>44269</v>
      </c>
      <c r="D3694" s="1">
        <f t="shared" si="287"/>
        <v>6958624</v>
      </c>
      <c r="F3694" s="1">
        <f t="shared" si="288"/>
        <v>6957092.2361693671</v>
      </c>
      <c r="H3694" s="5">
        <f t="shared" si="289"/>
        <v>2.2012452902080967E-4</v>
      </c>
    </row>
    <row r="3695" spans="1:8">
      <c r="A3695" s="3" t="s">
        <v>9257</v>
      </c>
      <c r="B3695" s="1">
        <f t="shared" si="285"/>
        <v>6</v>
      </c>
      <c r="C3695" s="1">
        <f t="shared" si="286"/>
        <v>44249</v>
      </c>
      <c r="D3695" s="1">
        <f t="shared" si="287"/>
        <v>6961872</v>
      </c>
      <c r="F3695" s="1">
        <f t="shared" si="288"/>
        <v>6960305.851584076</v>
      </c>
      <c r="H3695" s="5">
        <f t="shared" si="289"/>
        <v>2.2496081742440108E-4</v>
      </c>
    </row>
    <row r="3696" spans="1:8">
      <c r="A3696" s="3" t="s">
        <v>9258</v>
      </c>
      <c r="B3696" s="1">
        <f t="shared" si="285"/>
        <v>6</v>
      </c>
      <c r="C3696" s="1">
        <f t="shared" si="286"/>
        <v>44229</v>
      </c>
      <c r="D3696" s="1">
        <f t="shared" si="287"/>
        <v>6965103</v>
      </c>
      <c r="F3696" s="1">
        <f t="shared" si="288"/>
        <v>6963520.6433222834</v>
      </c>
      <c r="H3696" s="5">
        <f t="shared" si="289"/>
        <v>2.2718352875996205E-4</v>
      </c>
    </row>
    <row r="3697" spans="1:8">
      <c r="A3697" s="3" t="s">
        <v>9259</v>
      </c>
      <c r="B3697" s="1">
        <f t="shared" si="285"/>
        <v>6</v>
      </c>
      <c r="C3697" s="1">
        <f t="shared" si="286"/>
        <v>44209</v>
      </c>
      <c r="D3697" s="1">
        <f t="shared" si="287"/>
        <v>6968334</v>
      </c>
      <c r="F3697" s="1">
        <f t="shared" si="288"/>
        <v>6966736.6123468038</v>
      </c>
      <c r="H3697" s="5">
        <f t="shared" si="289"/>
        <v>2.2923523085951829E-4</v>
      </c>
    </row>
    <row r="3698" spans="1:8">
      <c r="A3698" s="3" t="s">
        <v>9260</v>
      </c>
      <c r="B3698" s="1">
        <f t="shared" si="285"/>
        <v>6</v>
      </c>
      <c r="C3698" s="1">
        <f t="shared" si="286"/>
        <v>44189</v>
      </c>
      <c r="D3698" s="1">
        <f t="shared" si="287"/>
        <v>6971564</v>
      </c>
      <c r="F3698" s="1">
        <f t="shared" si="288"/>
        <v>6969953.7596216602</v>
      </c>
      <c r="H3698" s="5">
        <f t="shared" si="289"/>
        <v>2.3097261652331886E-4</v>
      </c>
    </row>
    <row r="3699" spans="1:8">
      <c r="A3699" s="3" t="s">
        <v>9261</v>
      </c>
      <c r="B3699" s="1">
        <f t="shared" si="285"/>
        <v>6</v>
      </c>
      <c r="C3699" s="1">
        <f t="shared" si="286"/>
        <v>44169</v>
      </c>
      <c r="D3699" s="1">
        <f t="shared" si="287"/>
        <v>6974795</v>
      </c>
      <c r="F3699" s="1">
        <f t="shared" si="288"/>
        <v>6973172.0861120988</v>
      </c>
      <c r="H3699" s="5">
        <f t="shared" si="289"/>
        <v>2.3268266492437867E-4</v>
      </c>
    </row>
    <row r="3700" spans="1:8">
      <c r="A3700" s="3" t="s">
        <v>9262</v>
      </c>
      <c r="B3700" s="1">
        <f t="shared" si="285"/>
        <v>6</v>
      </c>
      <c r="C3700" s="1">
        <f t="shared" si="286"/>
        <v>44149</v>
      </c>
      <c r="D3700" s="1">
        <f t="shared" si="287"/>
        <v>6978043</v>
      </c>
      <c r="F3700" s="1">
        <f t="shared" si="288"/>
        <v>6976391.592784605</v>
      </c>
      <c r="H3700" s="5">
        <f t="shared" si="289"/>
        <v>2.3665764389743814E-4</v>
      </c>
    </row>
    <row r="3701" spans="1:8">
      <c r="A3701" s="3" t="s">
        <v>9263</v>
      </c>
      <c r="B3701" s="1">
        <f t="shared" si="285"/>
        <v>6</v>
      </c>
      <c r="C3701" s="1">
        <f t="shared" si="286"/>
        <v>44129</v>
      </c>
      <c r="D3701" s="1">
        <f t="shared" si="287"/>
        <v>6981274</v>
      </c>
      <c r="F3701" s="1">
        <f t="shared" si="288"/>
        <v>6979612.2806068882</v>
      </c>
      <c r="H3701" s="5">
        <f t="shared" si="289"/>
        <v>2.3802523624080152E-4</v>
      </c>
    </row>
    <row r="3702" spans="1:8">
      <c r="A3702" s="3" t="s">
        <v>9264</v>
      </c>
      <c r="B3702" s="1">
        <f t="shared" si="285"/>
        <v>6</v>
      </c>
      <c r="C3702" s="1">
        <f t="shared" si="286"/>
        <v>44109</v>
      </c>
      <c r="D3702" s="1">
        <f t="shared" si="287"/>
        <v>6984504</v>
      </c>
      <c r="F3702" s="1">
        <f t="shared" si="288"/>
        <v>6982834.1505478919</v>
      </c>
      <c r="H3702" s="5">
        <f t="shared" si="289"/>
        <v>2.390791747142166E-4</v>
      </c>
    </row>
    <row r="3703" spans="1:8">
      <c r="A3703" s="3" t="s">
        <v>9265</v>
      </c>
      <c r="B3703" s="1">
        <f t="shared" si="285"/>
        <v>6</v>
      </c>
      <c r="C3703" s="1">
        <f t="shared" si="286"/>
        <v>44089</v>
      </c>
      <c r="D3703" s="1">
        <f t="shared" si="287"/>
        <v>6987735</v>
      </c>
      <c r="F3703" s="1">
        <f t="shared" si="288"/>
        <v>6986057.2035777951</v>
      </c>
      <c r="H3703" s="5">
        <f t="shared" si="289"/>
        <v>2.4010590301505911E-4</v>
      </c>
    </row>
    <row r="3704" spans="1:8">
      <c r="A3704" s="3" t="s">
        <v>9266</v>
      </c>
      <c r="B3704" s="1">
        <f t="shared" si="285"/>
        <v>6</v>
      </c>
      <c r="C3704" s="1">
        <f t="shared" si="286"/>
        <v>44069</v>
      </c>
      <c r="D3704" s="1">
        <f t="shared" si="287"/>
        <v>6990966</v>
      </c>
      <c r="F3704" s="1">
        <f t="shared" si="288"/>
        <v>6989281.4406680064</v>
      </c>
      <c r="H3704" s="5">
        <f t="shared" si="289"/>
        <v>2.4096231221744927E-4</v>
      </c>
    </row>
    <row r="3705" spans="1:8">
      <c r="A3705" s="3" t="s">
        <v>9267</v>
      </c>
      <c r="B3705" s="1">
        <f t="shared" si="285"/>
        <v>6</v>
      </c>
      <c r="C3705" s="1">
        <f t="shared" si="286"/>
        <v>44049</v>
      </c>
      <c r="D3705" s="1">
        <f t="shared" si="287"/>
        <v>6994214</v>
      </c>
      <c r="F3705" s="1">
        <f t="shared" si="288"/>
        <v>6992506.8627911918</v>
      </c>
      <c r="H3705" s="5">
        <f t="shared" si="289"/>
        <v>2.4407849242362524E-4</v>
      </c>
    </row>
    <row r="3706" spans="1:8">
      <c r="A3706" s="3" t="s">
        <v>9268</v>
      </c>
      <c r="B3706" s="1">
        <f t="shared" si="285"/>
        <v>6</v>
      </c>
      <c r="C3706" s="1">
        <f t="shared" si="286"/>
        <v>44029</v>
      </c>
      <c r="D3706" s="1">
        <f t="shared" si="287"/>
        <v>6997444</v>
      </c>
      <c r="F3706" s="1">
        <f t="shared" si="288"/>
        <v>6995733.4709212342</v>
      </c>
      <c r="H3706" s="5">
        <f t="shared" si="289"/>
        <v>2.4445055634111148E-4</v>
      </c>
    </row>
    <row r="3707" spans="1:8">
      <c r="A3707" s="3" t="s">
        <v>9269</v>
      </c>
      <c r="B3707" s="1">
        <f t="shared" si="285"/>
        <v>6</v>
      </c>
      <c r="C3707" s="1">
        <f t="shared" si="286"/>
        <v>44009</v>
      </c>
      <c r="D3707" s="1">
        <f t="shared" si="287"/>
        <v>7000675</v>
      </c>
      <c r="F3707" s="1">
        <f t="shared" si="288"/>
        <v>6998961.2660332816</v>
      </c>
      <c r="H3707" s="5">
        <f t="shared" si="289"/>
        <v>2.4479553281911068E-4</v>
      </c>
    </row>
    <row r="3708" spans="1:8">
      <c r="A3708" s="3" t="s">
        <v>9270</v>
      </c>
      <c r="B3708" s="1">
        <f t="shared" si="285"/>
        <v>6</v>
      </c>
      <c r="C3708" s="1">
        <f t="shared" si="286"/>
        <v>43989</v>
      </c>
      <c r="D3708" s="1">
        <f t="shared" si="287"/>
        <v>7003906</v>
      </c>
      <c r="F3708" s="1">
        <f t="shared" si="288"/>
        <v>7002190.2491037063</v>
      </c>
      <c r="H3708" s="5">
        <f t="shared" si="289"/>
        <v>2.4497057731695282E-4</v>
      </c>
    </row>
    <row r="3709" spans="1:8">
      <c r="A3709" s="3" t="s">
        <v>9271</v>
      </c>
      <c r="B3709" s="1">
        <f t="shared" si="285"/>
        <v>6</v>
      </c>
      <c r="C3709" s="1">
        <f t="shared" si="286"/>
        <v>43969</v>
      </c>
      <c r="D3709" s="1">
        <f t="shared" si="287"/>
        <v>7007154</v>
      </c>
      <c r="F3709" s="1">
        <f t="shared" si="288"/>
        <v>7005420.4211101495</v>
      </c>
      <c r="H3709" s="5">
        <f t="shared" si="289"/>
        <v>2.4740128301026736E-4</v>
      </c>
    </row>
    <row r="3710" spans="1:8">
      <c r="A3710" s="3" t="s">
        <v>9272</v>
      </c>
      <c r="B3710" s="1">
        <f t="shared" si="285"/>
        <v>6</v>
      </c>
      <c r="C3710" s="1">
        <f t="shared" si="286"/>
        <v>43949</v>
      </c>
      <c r="D3710" s="1">
        <f t="shared" si="287"/>
        <v>7010384</v>
      </c>
      <c r="F3710" s="1">
        <f t="shared" si="288"/>
        <v>7008651.7830314869</v>
      </c>
      <c r="H3710" s="5">
        <f t="shared" si="289"/>
        <v>2.4709302208168537E-4</v>
      </c>
    </row>
    <row r="3711" spans="1:8">
      <c r="A3711" s="3" t="s">
        <v>9273</v>
      </c>
      <c r="B3711" s="1">
        <f t="shared" si="285"/>
        <v>6</v>
      </c>
      <c r="C3711" s="1">
        <f t="shared" si="286"/>
        <v>43929</v>
      </c>
      <c r="D3711" s="1">
        <f t="shared" si="287"/>
        <v>7013615</v>
      </c>
      <c r="F3711" s="1">
        <f t="shared" si="288"/>
        <v>7011884.33584785</v>
      </c>
      <c r="H3711" s="5">
        <f t="shared" si="289"/>
        <v>2.4675779211576947E-4</v>
      </c>
    </row>
    <row r="3712" spans="1:8">
      <c r="A3712" s="3" t="s">
        <v>9274</v>
      </c>
      <c r="B3712" s="1">
        <f t="shared" si="285"/>
        <v>6</v>
      </c>
      <c r="C3712" s="1">
        <f t="shared" si="286"/>
        <v>43909</v>
      </c>
      <c r="D3712" s="1">
        <f t="shared" si="287"/>
        <v>7016846</v>
      </c>
      <c r="F3712" s="1">
        <f t="shared" si="288"/>
        <v>7015118.0805406217</v>
      </c>
      <c r="H3712" s="5">
        <f t="shared" si="289"/>
        <v>2.4625301159215219E-4</v>
      </c>
    </row>
    <row r="3713" spans="1:8">
      <c r="A3713" s="3" t="s">
        <v>9275</v>
      </c>
      <c r="B3713" s="1">
        <f t="shared" si="285"/>
        <v>6</v>
      </c>
      <c r="C3713" s="1">
        <f t="shared" si="286"/>
        <v>43889</v>
      </c>
      <c r="D3713" s="1">
        <f t="shared" si="287"/>
        <v>7020076</v>
      </c>
      <c r="F3713" s="1">
        <f t="shared" si="288"/>
        <v>7018353.0180924553</v>
      </c>
      <c r="H3713" s="5">
        <f t="shared" si="289"/>
        <v>2.4543636102296578E-4</v>
      </c>
    </row>
    <row r="3714" spans="1:8">
      <c r="A3714" s="3" t="s">
        <v>9276</v>
      </c>
      <c r="B3714" s="1">
        <f t="shared" si="285"/>
        <v>6</v>
      </c>
      <c r="C3714" s="1">
        <f t="shared" si="286"/>
        <v>43869</v>
      </c>
      <c r="D3714" s="1">
        <f t="shared" si="287"/>
        <v>7023324</v>
      </c>
      <c r="F3714" s="1">
        <f t="shared" si="288"/>
        <v>7021589.1494872449</v>
      </c>
      <c r="H3714" s="5">
        <f t="shared" si="289"/>
        <v>2.4701274108315427E-4</v>
      </c>
    </row>
    <row r="3715" spans="1:8">
      <c r="A3715" s="3" t="s">
        <v>9277</v>
      </c>
      <c r="B3715" s="1">
        <f t="shared" si="285"/>
        <v>6</v>
      </c>
      <c r="C3715" s="1">
        <f t="shared" si="286"/>
        <v>43849</v>
      </c>
      <c r="D3715" s="1">
        <f t="shared" si="287"/>
        <v>7026555</v>
      </c>
      <c r="F3715" s="1">
        <f t="shared" si="288"/>
        <v>7024826.4757101554</v>
      </c>
      <c r="H3715" s="5">
        <f t="shared" si="289"/>
        <v>2.4599882728371976E-4</v>
      </c>
    </row>
    <row r="3716" spans="1:8">
      <c r="A3716" s="3" t="s">
        <v>9278</v>
      </c>
      <c r="B3716" s="1">
        <f t="shared" ref="B3716:B3779" si="290">IF(ISERROR(SEARCH(" ",A3716)), 0, SEARCH(" ",A3716))</f>
        <v>6</v>
      </c>
      <c r="C3716" s="1">
        <f t="shared" ref="C3716:C3779" si="291">IF(0=B3716,-1,LEFT(A3716,B3716-1)+0)</f>
        <v>43829</v>
      </c>
      <c r="D3716" s="1">
        <f t="shared" ref="D3716:D3779" si="292">IF(B3716=0,-1,RIGHT(A3716,LEN(A3716)-B3716)+0)</f>
        <v>7029786</v>
      </c>
      <c r="F3716" s="1">
        <f t="shared" ref="F3716:F3779" si="293">IF(C3716&lt;0,443300000,44330*(1-POWER(C3716/$A$1,1/5.255))*1000)</f>
        <v>7028064.9977476075</v>
      </c>
      <c r="H3716" s="5">
        <f t="shared" ref="H3716:H3779" si="294">IF(D3716&gt;0,ABS((F3716-D3716)/D3716),0)</f>
        <v>2.4481573868571118E-4</v>
      </c>
    </row>
    <row r="3717" spans="1:8">
      <c r="A3717" s="3" t="s">
        <v>9279</v>
      </c>
      <c r="B3717" s="1">
        <f t="shared" si="290"/>
        <v>6</v>
      </c>
      <c r="C3717" s="1">
        <f t="shared" si="291"/>
        <v>43809</v>
      </c>
      <c r="D3717" s="1">
        <f t="shared" si="292"/>
        <v>7033016</v>
      </c>
      <c r="F3717" s="1">
        <f t="shared" si="293"/>
        <v>7031304.7165872864</v>
      </c>
      <c r="H3717" s="5">
        <f t="shared" si="294"/>
        <v>2.4332141611984923E-4</v>
      </c>
    </row>
    <row r="3718" spans="1:8">
      <c r="A3718" s="3" t="s">
        <v>9280</v>
      </c>
      <c r="B3718" s="1">
        <f t="shared" si="290"/>
        <v>6</v>
      </c>
      <c r="C3718" s="1">
        <f t="shared" si="291"/>
        <v>43789</v>
      </c>
      <c r="D3718" s="1">
        <f t="shared" si="292"/>
        <v>7036247</v>
      </c>
      <c r="F3718" s="1">
        <f t="shared" si="293"/>
        <v>7034545.633218158</v>
      </c>
      <c r="H3718" s="5">
        <f t="shared" si="294"/>
        <v>2.4180032080197916E-4</v>
      </c>
    </row>
    <row r="3719" spans="1:8">
      <c r="A3719" s="3" t="s">
        <v>9281</v>
      </c>
      <c r="B3719" s="1">
        <f t="shared" si="290"/>
        <v>6</v>
      </c>
      <c r="C3719" s="1">
        <f t="shared" si="291"/>
        <v>43769</v>
      </c>
      <c r="D3719" s="1">
        <f t="shared" si="292"/>
        <v>7039495</v>
      </c>
      <c r="F3719" s="1">
        <f t="shared" si="293"/>
        <v>7037787.7486304464</v>
      </c>
      <c r="H3719" s="5">
        <f t="shared" si="294"/>
        <v>2.4252469382443173E-4</v>
      </c>
    </row>
    <row r="3720" spans="1:8">
      <c r="A3720" s="3" t="s">
        <v>9282</v>
      </c>
      <c r="B3720" s="1">
        <f t="shared" si="290"/>
        <v>6</v>
      </c>
      <c r="C3720" s="1">
        <f t="shared" si="291"/>
        <v>43749</v>
      </c>
      <c r="D3720" s="1">
        <f t="shared" si="292"/>
        <v>7042726</v>
      </c>
      <c r="F3720" s="1">
        <f t="shared" si="293"/>
        <v>7041031.0638156394</v>
      </c>
      <c r="H3720" s="5">
        <f t="shared" si="294"/>
        <v>2.4066479149702057E-4</v>
      </c>
    </row>
    <row r="3721" spans="1:8">
      <c r="A3721" s="3" t="s">
        <v>9283</v>
      </c>
      <c r="B3721" s="1">
        <f t="shared" si="290"/>
        <v>6</v>
      </c>
      <c r="C3721" s="1">
        <f t="shared" si="291"/>
        <v>43729</v>
      </c>
      <c r="D3721" s="1">
        <f t="shared" si="292"/>
        <v>7045956</v>
      </c>
      <c r="F3721" s="1">
        <f t="shared" si="293"/>
        <v>7044275.5797665194</v>
      </c>
      <c r="H3721" s="5">
        <f t="shared" si="294"/>
        <v>2.3849428430728665E-4</v>
      </c>
    </row>
    <row r="3722" spans="1:8">
      <c r="A3722" s="3" t="s">
        <v>9284</v>
      </c>
      <c r="B3722" s="1">
        <f t="shared" si="290"/>
        <v>6</v>
      </c>
      <c r="C3722" s="1">
        <f t="shared" si="291"/>
        <v>43709</v>
      </c>
      <c r="D3722" s="1">
        <f t="shared" si="292"/>
        <v>7049187</v>
      </c>
      <c r="F3722" s="1">
        <f t="shared" si="293"/>
        <v>7047521.297477128</v>
      </c>
      <c r="H3722" s="5">
        <f t="shared" si="294"/>
        <v>2.3629711098202045E-4</v>
      </c>
    </row>
    <row r="3723" spans="1:8">
      <c r="A3723" s="3" t="s">
        <v>9285</v>
      </c>
      <c r="B3723" s="1">
        <f t="shared" si="290"/>
        <v>6</v>
      </c>
      <c r="C3723" s="1">
        <f t="shared" si="291"/>
        <v>43689</v>
      </c>
      <c r="D3723" s="1">
        <f t="shared" si="292"/>
        <v>7052435</v>
      </c>
      <c r="F3723" s="1">
        <f t="shared" si="293"/>
        <v>7050768.2179427939</v>
      </c>
      <c r="H3723" s="5">
        <f t="shared" si="294"/>
        <v>2.3634135687973677E-4</v>
      </c>
    </row>
    <row r="3724" spans="1:8">
      <c r="A3724" s="3" t="s">
        <v>9286</v>
      </c>
      <c r="B3724" s="1">
        <f t="shared" si="290"/>
        <v>6</v>
      </c>
      <c r="C3724" s="1">
        <f t="shared" si="291"/>
        <v>43669</v>
      </c>
      <c r="D3724" s="1">
        <f t="shared" si="292"/>
        <v>7055666</v>
      </c>
      <c r="F3724" s="1">
        <f t="shared" si="293"/>
        <v>7054016.3421601206</v>
      </c>
      <c r="H3724" s="5">
        <f t="shared" si="294"/>
        <v>2.3380611268722097E-4</v>
      </c>
    </row>
    <row r="3725" spans="1:8">
      <c r="A3725" s="3" t="s">
        <v>9287</v>
      </c>
      <c r="B3725" s="1">
        <f t="shared" si="290"/>
        <v>6</v>
      </c>
      <c r="C3725" s="1">
        <f t="shared" si="291"/>
        <v>43649</v>
      </c>
      <c r="D3725" s="1">
        <f t="shared" si="292"/>
        <v>7058896</v>
      </c>
      <c r="F3725" s="1">
        <f t="shared" si="293"/>
        <v>7057265.6711269915</v>
      </c>
      <c r="H3725" s="5">
        <f t="shared" si="294"/>
        <v>2.3096088581110835E-4</v>
      </c>
    </row>
    <row r="3726" spans="1:8">
      <c r="A3726" s="3" t="s">
        <v>9288</v>
      </c>
      <c r="B3726" s="1">
        <f t="shared" si="290"/>
        <v>6</v>
      </c>
      <c r="C3726" s="1">
        <f t="shared" si="291"/>
        <v>43629</v>
      </c>
      <c r="D3726" s="1">
        <f t="shared" si="292"/>
        <v>7062127</v>
      </c>
      <c r="F3726" s="1">
        <f t="shared" si="293"/>
        <v>7060516.2058425928</v>
      </c>
      <c r="H3726" s="5">
        <f t="shared" si="294"/>
        <v>2.2808909517022939E-4</v>
      </c>
    </row>
    <row r="3727" spans="1:8">
      <c r="A3727" s="3" t="s">
        <v>9289</v>
      </c>
      <c r="B3727" s="1">
        <f t="shared" si="290"/>
        <v>6</v>
      </c>
      <c r="C3727" s="1">
        <f t="shared" si="291"/>
        <v>43609</v>
      </c>
      <c r="D3727" s="1">
        <f t="shared" si="292"/>
        <v>7065358</v>
      </c>
      <c r="F3727" s="1">
        <f t="shared" si="293"/>
        <v>7063767.9473073715</v>
      </c>
      <c r="H3727" s="5">
        <f t="shared" si="294"/>
        <v>2.2504913305574403E-4</v>
      </c>
    </row>
    <row r="3728" spans="1:8">
      <c r="A3728" s="3" t="s">
        <v>9290</v>
      </c>
      <c r="B3728" s="1">
        <f t="shared" si="290"/>
        <v>6</v>
      </c>
      <c r="C3728" s="1">
        <f t="shared" si="291"/>
        <v>43589</v>
      </c>
      <c r="D3728" s="1">
        <f t="shared" si="292"/>
        <v>7068606</v>
      </c>
      <c r="F3728" s="1">
        <f t="shared" si="293"/>
        <v>7067020.8965230845</v>
      </c>
      <c r="H3728" s="5">
        <f t="shared" si="294"/>
        <v>2.2424555519369853E-4</v>
      </c>
    </row>
    <row r="3729" spans="1:8">
      <c r="A3729" s="3" t="s">
        <v>9291</v>
      </c>
      <c r="B3729" s="1">
        <f t="shared" si="290"/>
        <v>6</v>
      </c>
      <c r="C3729" s="1">
        <f t="shared" si="291"/>
        <v>43569</v>
      </c>
      <c r="D3729" s="1">
        <f t="shared" si="292"/>
        <v>7071837</v>
      </c>
      <c r="F3729" s="1">
        <f t="shared" si="293"/>
        <v>7070275.0544927716</v>
      </c>
      <c r="H3729" s="5">
        <f t="shared" si="294"/>
        <v>2.2086842601552815E-4</v>
      </c>
    </row>
    <row r="3730" spans="1:8">
      <c r="A3730" s="3" t="s">
        <v>9292</v>
      </c>
      <c r="B3730" s="1">
        <f t="shared" si="290"/>
        <v>6</v>
      </c>
      <c r="C3730" s="1">
        <f t="shared" si="291"/>
        <v>43549</v>
      </c>
      <c r="D3730" s="1">
        <f t="shared" si="292"/>
        <v>7075067</v>
      </c>
      <c r="F3730" s="1">
        <f t="shared" si="293"/>
        <v>7073530.4222207721</v>
      </c>
      <c r="H3730" s="5">
        <f t="shared" si="294"/>
        <v>2.1718208170012633E-4</v>
      </c>
    </row>
    <row r="3731" spans="1:8">
      <c r="A3731" s="3" t="s">
        <v>9293</v>
      </c>
      <c r="B3731" s="1">
        <f t="shared" si="290"/>
        <v>6</v>
      </c>
      <c r="C3731" s="1">
        <f t="shared" si="291"/>
        <v>43529</v>
      </c>
      <c r="D3731" s="1">
        <f t="shared" si="292"/>
        <v>7078298</v>
      </c>
      <c r="F3731" s="1">
        <f t="shared" si="293"/>
        <v>7076787.0007127123</v>
      </c>
      <c r="H3731" s="5">
        <f t="shared" si="294"/>
        <v>2.134692954842682E-4</v>
      </c>
    </row>
    <row r="3732" spans="1:8">
      <c r="A3732" s="3" t="s">
        <v>9294</v>
      </c>
      <c r="B3732" s="1">
        <f t="shared" si="290"/>
        <v>6</v>
      </c>
      <c r="C3732" s="1">
        <f t="shared" si="291"/>
        <v>43509</v>
      </c>
      <c r="D3732" s="1">
        <f t="shared" si="292"/>
        <v>7081528</v>
      </c>
      <c r="F3732" s="1">
        <f t="shared" si="293"/>
        <v>7080044.7909755297</v>
      </c>
      <c r="H3732" s="5">
        <f t="shared" si="294"/>
        <v>2.0944759725165241E-4</v>
      </c>
    </row>
    <row r="3733" spans="1:8">
      <c r="A3733" s="3" t="s">
        <v>9295</v>
      </c>
      <c r="B3733" s="1">
        <f t="shared" si="290"/>
        <v>6</v>
      </c>
      <c r="C3733" s="1">
        <f t="shared" si="291"/>
        <v>43489</v>
      </c>
      <c r="D3733" s="1">
        <f t="shared" si="292"/>
        <v>7084777</v>
      </c>
      <c r="F3733" s="1">
        <f t="shared" si="293"/>
        <v>7083303.7940174425</v>
      </c>
      <c r="H3733" s="5">
        <f t="shared" si="294"/>
        <v>2.0793964052185382E-4</v>
      </c>
    </row>
    <row r="3734" spans="1:8">
      <c r="A3734" s="3" t="s">
        <v>9296</v>
      </c>
      <c r="B3734" s="1">
        <f t="shared" si="290"/>
        <v>6</v>
      </c>
      <c r="C3734" s="1">
        <f t="shared" si="291"/>
        <v>43469</v>
      </c>
      <c r="D3734" s="1">
        <f t="shared" si="292"/>
        <v>7088007</v>
      </c>
      <c r="F3734" s="1">
        <f t="shared" si="293"/>
        <v>7086564.0108479988</v>
      </c>
      <c r="H3734" s="5">
        <f t="shared" si="294"/>
        <v>2.0358178991657555E-4</v>
      </c>
    </row>
    <row r="3735" spans="1:8">
      <c r="A3735" s="3" t="s">
        <v>9297</v>
      </c>
      <c r="B3735" s="1">
        <f t="shared" si="290"/>
        <v>6</v>
      </c>
      <c r="C3735" s="1">
        <f t="shared" si="291"/>
        <v>43449</v>
      </c>
      <c r="D3735" s="1">
        <f t="shared" si="292"/>
        <v>7091238</v>
      </c>
      <c r="F3735" s="1">
        <f t="shared" si="293"/>
        <v>7089825.4424780328</v>
      </c>
      <c r="H3735" s="5">
        <f t="shared" si="294"/>
        <v>1.9919759031740541E-4</v>
      </c>
    </row>
    <row r="3736" spans="1:8">
      <c r="A3736" s="3" t="s">
        <v>9298</v>
      </c>
      <c r="B3736" s="1">
        <f t="shared" si="290"/>
        <v>6</v>
      </c>
      <c r="C3736" s="1">
        <f t="shared" si="291"/>
        <v>43429</v>
      </c>
      <c r="D3736" s="1">
        <f t="shared" si="292"/>
        <v>7094468</v>
      </c>
      <c r="F3736" s="1">
        <f t="shared" si="293"/>
        <v>7093088.0899196872</v>
      </c>
      <c r="H3736" s="5">
        <f t="shared" si="294"/>
        <v>1.945050820319087E-4</v>
      </c>
    </row>
    <row r="3737" spans="1:8">
      <c r="A3737" s="3" t="s">
        <v>9299</v>
      </c>
      <c r="B3737" s="1">
        <f t="shared" si="290"/>
        <v>6</v>
      </c>
      <c r="C3737" s="1">
        <f t="shared" si="291"/>
        <v>43409</v>
      </c>
      <c r="D3737" s="1">
        <f t="shared" si="292"/>
        <v>7097717</v>
      </c>
      <c r="F3737" s="1">
        <f t="shared" si="293"/>
        <v>7096351.9541864265</v>
      </c>
      <c r="H3737" s="5">
        <f t="shared" si="294"/>
        <v>1.9232181468682456E-4</v>
      </c>
    </row>
    <row r="3738" spans="1:8">
      <c r="A3738" s="3" t="s">
        <v>9300</v>
      </c>
      <c r="B3738" s="1">
        <f t="shared" si="290"/>
        <v>6</v>
      </c>
      <c r="C3738" s="1">
        <f t="shared" si="291"/>
        <v>43389</v>
      </c>
      <c r="D3738" s="1">
        <f t="shared" si="292"/>
        <v>7100947</v>
      </c>
      <c r="F3738" s="1">
        <f t="shared" si="293"/>
        <v>7099617.036293013</v>
      </c>
      <c r="H3738" s="5">
        <f t="shared" si="294"/>
        <v>1.8729385066343666E-4</v>
      </c>
    </row>
    <row r="3739" spans="1:8">
      <c r="A3739" s="3" t="s">
        <v>9301</v>
      </c>
      <c r="B3739" s="1">
        <f t="shared" si="290"/>
        <v>6</v>
      </c>
      <c r="C3739" s="1">
        <f t="shared" si="291"/>
        <v>43369</v>
      </c>
      <c r="D3739" s="1">
        <f t="shared" si="292"/>
        <v>7104178</v>
      </c>
      <c r="F3739" s="1">
        <f t="shared" si="293"/>
        <v>7102883.3372555329</v>
      </c>
      <c r="H3739" s="5">
        <f t="shared" si="294"/>
        <v>1.8223962638142606E-4</v>
      </c>
    </row>
    <row r="3740" spans="1:8">
      <c r="A3740" s="3" t="s">
        <v>9302</v>
      </c>
      <c r="B3740" s="1">
        <f t="shared" si="290"/>
        <v>6</v>
      </c>
      <c r="C3740" s="1">
        <f t="shared" si="291"/>
        <v>43349</v>
      </c>
      <c r="D3740" s="1">
        <f t="shared" si="292"/>
        <v>7107408</v>
      </c>
      <c r="F3740" s="1">
        <f t="shared" si="293"/>
        <v>7106150.8580913842</v>
      </c>
      <c r="H3740" s="5">
        <f t="shared" si="294"/>
        <v>1.7687768995614542E-4</v>
      </c>
    </row>
    <row r="3741" spans="1:8">
      <c r="A3741" s="3" t="s">
        <v>9303</v>
      </c>
      <c r="B3741" s="1">
        <f t="shared" si="290"/>
        <v>6</v>
      </c>
      <c r="C3741" s="1">
        <f t="shared" si="291"/>
        <v>43329</v>
      </c>
      <c r="D3741" s="1">
        <f t="shared" si="292"/>
        <v>7110639</v>
      </c>
      <c r="F3741" s="1">
        <f t="shared" si="293"/>
        <v>7109419.5998192951</v>
      </c>
      <c r="H3741" s="5">
        <f t="shared" si="294"/>
        <v>1.7148953570908209E-4</v>
      </c>
    </row>
    <row r="3742" spans="1:8">
      <c r="A3742" s="3" t="s">
        <v>9304</v>
      </c>
      <c r="B3742" s="1">
        <f t="shared" si="290"/>
        <v>6</v>
      </c>
      <c r="C3742" s="1">
        <f t="shared" si="291"/>
        <v>43309</v>
      </c>
      <c r="D3742" s="1">
        <f t="shared" si="292"/>
        <v>7113887</v>
      </c>
      <c r="F3742" s="1">
        <f t="shared" si="293"/>
        <v>7112689.5634592958</v>
      </c>
      <c r="H3742" s="5">
        <f t="shared" si="294"/>
        <v>1.6832380676052637E-4</v>
      </c>
    </row>
    <row r="3743" spans="1:8">
      <c r="A3743" s="3" t="s">
        <v>9305</v>
      </c>
      <c r="B3743" s="1">
        <f t="shared" si="290"/>
        <v>6</v>
      </c>
      <c r="C3743" s="1">
        <f t="shared" si="291"/>
        <v>43289</v>
      </c>
      <c r="D3743" s="1">
        <f t="shared" si="292"/>
        <v>7117118</v>
      </c>
      <c r="F3743" s="1">
        <f t="shared" si="293"/>
        <v>7115960.7500327537</v>
      </c>
      <c r="H3743" s="5">
        <f t="shared" si="294"/>
        <v>1.6260092459424114E-4</v>
      </c>
    </row>
    <row r="3744" spans="1:8">
      <c r="A3744" s="3" t="s">
        <v>9306</v>
      </c>
      <c r="B3744" s="1">
        <f t="shared" si="290"/>
        <v>6</v>
      </c>
      <c r="C3744" s="1">
        <f t="shared" si="291"/>
        <v>43269</v>
      </c>
      <c r="D3744" s="1">
        <f t="shared" si="292"/>
        <v>7120349</v>
      </c>
      <c r="F3744" s="1">
        <f t="shared" si="293"/>
        <v>7119233.1605623635</v>
      </c>
      <c r="H3744" s="5">
        <f t="shared" si="294"/>
        <v>1.5671134064307055E-4</v>
      </c>
    </row>
    <row r="3745" spans="1:8">
      <c r="A3745" s="3" t="s">
        <v>9307</v>
      </c>
      <c r="B3745" s="1">
        <f t="shared" si="290"/>
        <v>6</v>
      </c>
      <c r="C3745" s="1">
        <f t="shared" si="291"/>
        <v>43249</v>
      </c>
      <c r="D3745" s="1">
        <f t="shared" si="292"/>
        <v>7123579</v>
      </c>
      <c r="F3745" s="1">
        <f t="shared" si="293"/>
        <v>7122506.7960721394</v>
      </c>
      <c r="H3745" s="5">
        <f t="shared" si="294"/>
        <v>1.5051478026152236E-4</v>
      </c>
    </row>
    <row r="3746" spans="1:8">
      <c r="A3746" s="3" t="s">
        <v>9308</v>
      </c>
      <c r="B3746" s="1">
        <f t="shared" si="290"/>
        <v>6</v>
      </c>
      <c r="C3746" s="1">
        <f t="shared" si="291"/>
        <v>43229</v>
      </c>
      <c r="D3746" s="1">
        <f t="shared" si="292"/>
        <v>7126810</v>
      </c>
      <c r="F3746" s="1">
        <f t="shared" si="293"/>
        <v>7125781.6575874379</v>
      </c>
      <c r="H3746" s="5">
        <f t="shared" si="294"/>
        <v>1.4429210440044136E-4</v>
      </c>
    </row>
    <row r="3747" spans="1:8">
      <c r="A3747" s="3" t="s">
        <v>9309</v>
      </c>
      <c r="B3747" s="1">
        <f t="shared" si="290"/>
        <v>6</v>
      </c>
      <c r="C3747" s="1">
        <f t="shared" si="291"/>
        <v>43209</v>
      </c>
      <c r="D3747" s="1">
        <f t="shared" si="292"/>
        <v>7130058</v>
      </c>
      <c r="F3747" s="1">
        <f t="shared" si="293"/>
        <v>7129057.7461349377</v>
      </c>
      <c r="H3747" s="5">
        <f t="shared" si="294"/>
        <v>1.4028691843211643E-4</v>
      </c>
    </row>
    <row r="3748" spans="1:8">
      <c r="A3748" s="3" t="s">
        <v>9310</v>
      </c>
      <c r="B3748" s="1">
        <f t="shared" si="290"/>
        <v>6</v>
      </c>
      <c r="C3748" s="1">
        <f t="shared" si="291"/>
        <v>43189</v>
      </c>
      <c r="D3748" s="1">
        <f t="shared" si="292"/>
        <v>7133289</v>
      </c>
      <c r="F3748" s="1">
        <f t="shared" si="293"/>
        <v>7132335.062742658</v>
      </c>
      <c r="H3748" s="5">
        <f t="shared" si="294"/>
        <v>1.3373035318519136E-4</v>
      </c>
    </row>
    <row r="3749" spans="1:8">
      <c r="A3749" s="3" t="s">
        <v>9311</v>
      </c>
      <c r="B3749" s="1">
        <f t="shared" si="290"/>
        <v>6</v>
      </c>
      <c r="C3749" s="1">
        <f t="shared" si="291"/>
        <v>43169</v>
      </c>
      <c r="D3749" s="1">
        <f t="shared" si="292"/>
        <v>7136519</v>
      </c>
      <c r="F3749" s="1">
        <f t="shared" si="293"/>
        <v>7135613.608439954</v>
      </c>
      <c r="H3749" s="5">
        <f t="shared" si="294"/>
        <v>1.2686739291887294E-4</v>
      </c>
    </row>
    <row r="3750" spans="1:8">
      <c r="A3750" s="3" t="s">
        <v>9312</v>
      </c>
      <c r="B3750" s="1">
        <f t="shared" si="290"/>
        <v>6</v>
      </c>
      <c r="C3750" s="1">
        <f t="shared" si="291"/>
        <v>43149</v>
      </c>
      <c r="D3750" s="1">
        <f t="shared" si="292"/>
        <v>7139750</v>
      </c>
      <c r="F3750" s="1">
        <f t="shared" si="293"/>
        <v>7138893.3842575205</v>
      </c>
      <c r="H3750" s="5">
        <f t="shared" si="294"/>
        <v>1.1997839454875185E-4</v>
      </c>
    </row>
    <row r="3751" spans="1:8">
      <c r="A3751" s="3" t="s">
        <v>9313</v>
      </c>
      <c r="B3751" s="1">
        <f t="shared" si="290"/>
        <v>6</v>
      </c>
      <c r="C3751" s="1">
        <f t="shared" si="291"/>
        <v>43129</v>
      </c>
      <c r="D3751" s="1">
        <f t="shared" si="292"/>
        <v>7142980</v>
      </c>
      <c r="F3751" s="1">
        <f t="shared" si="293"/>
        <v>7142174.3912274037</v>
      </c>
      <c r="H3751" s="5">
        <f t="shared" si="294"/>
        <v>1.127832882909296E-4</v>
      </c>
    </row>
    <row r="3752" spans="1:8">
      <c r="A3752" s="3" t="s">
        <v>9314</v>
      </c>
      <c r="B3752" s="1">
        <f t="shared" si="290"/>
        <v>6</v>
      </c>
      <c r="C3752" s="1">
        <f t="shared" si="291"/>
        <v>43109</v>
      </c>
      <c r="D3752" s="1">
        <f t="shared" si="292"/>
        <v>7146229</v>
      </c>
      <c r="F3752" s="1">
        <f t="shared" si="293"/>
        <v>7145456.6303829774</v>
      </c>
      <c r="H3752" s="5">
        <f t="shared" si="294"/>
        <v>1.0808072579574121E-4</v>
      </c>
    </row>
    <row r="3753" spans="1:8">
      <c r="A3753" s="3" t="s">
        <v>9315</v>
      </c>
      <c r="B3753" s="1">
        <f t="shared" si="290"/>
        <v>6</v>
      </c>
      <c r="C3753" s="1">
        <f t="shared" si="291"/>
        <v>43089</v>
      </c>
      <c r="D3753" s="1">
        <f t="shared" si="292"/>
        <v>7149459</v>
      </c>
      <c r="F3753" s="1">
        <f t="shared" si="293"/>
        <v>7148740.1027589859</v>
      </c>
      <c r="H3753" s="5">
        <f t="shared" si="294"/>
        <v>1.0055267692479331E-4</v>
      </c>
    </row>
    <row r="3754" spans="1:8">
      <c r="A3754" s="3" t="s">
        <v>9316</v>
      </c>
      <c r="B3754" s="1">
        <f t="shared" si="290"/>
        <v>6</v>
      </c>
      <c r="C3754" s="1">
        <f t="shared" si="291"/>
        <v>43069</v>
      </c>
      <c r="D3754" s="1">
        <f t="shared" si="292"/>
        <v>7152690</v>
      </c>
      <c r="F3754" s="1">
        <f t="shared" si="293"/>
        <v>7152024.8093914967</v>
      </c>
      <c r="H3754" s="5">
        <f t="shared" si="294"/>
        <v>9.2998663230658252E-5</v>
      </c>
    </row>
    <row r="3755" spans="1:8">
      <c r="A3755" s="3" t="s">
        <v>9317</v>
      </c>
      <c r="B3755" s="1">
        <f t="shared" si="290"/>
        <v>6</v>
      </c>
      <c r="C3755" s="1">
        <f t="shared" si="291"/>
        <v>43049</v>
      </c>
      <c r="D3755" s="1">
        <f t="shared" si="292"/>
        <v>7155921</v>
      </c>
      <c r="F3755" s="1">
        <f t="shared" si="293"/>
        <v>7155310.7513179537</v>
      </c>
      <c r="H3755" s="5">
        <f t="shared" si="294"/>
        <v>8.5278845594621443E-5</v>
      </c>
    </row>
    <row r="3756" spans="1:8">
      <c r="A3756" s="3" t="s">
        <v>9318</v>
      </c>
      <c r="B3756" s="1">
        <f t="shared" si="290"/>
        <v>6</v>
      </c>
      <c r="C3756" s="1">
        <f t="shared" si="291"/>
        <v>43029</v>
      </c>
      <c r="D3756" s="1">
        <f t="shared" si="292"/>
        <v>7159169</v>
      </c>
      <c r="F3756" s="1">
        <f t="shared" si="293"/>
        <v>7158597.9295771383</v>
      </c>
      <c r="H3756" s="5">
        <f t="shared" si="294"/>
        <v>7.9767696901934446E-5</v>
      </c>
    </row>
    <row r="3757" spans="1:8">
      <c r="A3757" s="3" t="s">
        <v>9319</v>
      </c>
      <c r="B3757" s="1">
        <f t="shared" si="290"/>
        <v>6</v>
      </c>
      <c r="C3757" s="1">
        <f t="shared" si="291"/>
        <v>43009</v>
      </c>
      <c r="D3757" s="1">
        <f t="shared" si="292"/>
        <v>7162399</v>
      </c>
      <c r="F3757" s="1">
        <f t="shared" si="293"/>
        <v>7161886.345209199</v>
      </c>
      <c r="H3757" s="5">
        <f t="shared" si="294"/>
        <v>7.1575849209321642E-5</v>
      </c>
    </row>
    <row r="3758" spans="1:8">
      <c r="A3758" s="3" t="s">
        <v>9320</v>
      </c>
      <c r="B3758" s="1">
        <f t="shared" si="290"/>
        <v>6</v>
      </c>
      <c r="C3758" s="1">
        <f t="shared" si="291"/>
        <v>42989</v>
      </c>
      <c r="D3758" s="1">
        <f t="shared" si="292"/>
        <v>7165630</v>
      </c>
      <c r="F3758" s="1">
        <f t="shared" si="293"/>
        <v>7165175.9992556358</v>
      </c>
      <c r="H3758" s="5">
        <f t="shared" si="294"/>
        <v>6.3358105897768147E-5</v>
      </c>
    </row>
    <row r="3759" spans="1:8">
      <c r="A3759" s="3" t="s">
        <v>9321</v>
      </c>
      <c r="B3759" s="1">
        <f t="shared" si="290"/>
        <v>6</v>
      </c>
      <c r="C3759" s="1">
        <f t="shared" si="291"/>
        <v>42969</v>
      </c>
      <c r="D3759" s="1">
        <f t="shared" si="292"/>
        <v>7168861</v>
      </c>
      <c r="F3759" s="1">
        <f t="shared" si="293"/>
        <v>7168466.8927593175</v>
      </c>
      <c r="H3759" s="5">
        <f t="shared" si="294"/>
        <v>5.4974875462429499E-5</v>
      </c>
    </row>
    <row r="3760" spans="1:8">
      <c r="A3760" s="3" t="s">
        <v>9322</v>
      </c>
      <c r="B3760" s="1">
        <f t="shared" si="290"/>
        <v>6</v>
      </c>
      <c r="C3760" s="1">
        <f t="shared" si="291"/>
        <v>42949</v>
      </c>
      <c r="D3760" s="1">
        <f t="shared" si="292"/>
        <v>7172091</v>
      </c>
      <c r="F3760" s="1">
        <f t="shared" si="293"/>
        <v>7171759.0267644711</v>
      </c>
      <c r="H3760" s="5">
        <f t="shared" si="294"/>
        <v>4.628681308267228E-5</v>
      </c>
    </row>
    <row r="3761" spans="1:8">
      <c r="A3761" s="3" t="s">
        <v>9323</v>
      </c>
      <c r="B3761" s="1">
        <f t="shared" si="290"/>
        <v>6</v>
      </c>
      <c r="C3761" s="1">
        <f t="shared" si="291"/>
        <v>42929</v>
      </c>
      <c r="D3761" s="1">
        <f t="shared" si="292"/>
        <v>7175339</v>
      </c>
      <c r="F3761" s="1">
        <f t="shared" si="293"/>
        <v>7175052.4023166932</v>
      </c>
      <c r="H3761" s="5">
        <f t="shared" si="294"/>
        <v>3.9942040829957082E-5</v>
      </c>
    </row>
    <row r="3762" spans="1:8">
      <c r="A3762" s="3" t="s">
        <v>9324</v>
      </c>
      <c r="B3762" s="1">
        <f t="shared" si="290"/>
        <v>6</v>
      </c>
      <c r="C3762" s="1">
        <f t="shared" si="291"/>
        <v>42909</v>
      </c>
      <c r="D3762" s="1">
        <f t="shared" si="292"/>
        <v>7178570</v>
      </c>
      <c r="F3762" s="1">
        <f t="shared" si="293"/>
        <v>7178347.0204629507</v>
      </c>
      <c r="H3762" s="5">
        <f t="shared" si="294"/>
        <v>3.1061832238079232E-5</v>
      </c>
    </row>
    <row r="3763" spans="1:8">
      <c r="A3763" s="3" t="s">
        <v>9325</v>
      </c>
      <c r="B3763" s="1">
        <f t="shared" si="290"/>
        <v>6</v>
      </c>
      <c r="C3763" s="1">
        <f t="shared" si="291"/>
        <v>42889</v>
      </c>
      <c r="D3763" s="1">
        <f t="shared" si="292"/>
        <v>7181801</v>
      </c>
      <c r="F3763" s="1">
        <f t="shared" si="293"/>
        <v>7181642.8822515784</v>
      </c>
      <c r="H3763" s="5">
        <f t="shared" si="294"/>
        <v>2.2016448022107109E-5</v>
      </c>
    </row>
    <row r="3764" spans="1:8">
      <c r="A3764" s="3" t="s">
        <v>9326</v>
      </c>
      <c r="B3764" s="1">
        <f t="shared" si="290"/>
        <v>6</v>
      </c>
      <c r="C3764" s="1">
        <f t="shared" si="291"/>
        <v>42869</v>
      </c>
      <c r="D3764" s="1">
        <f t="shared" si="292"/>
        <v>7185031</v>
      </c>
      <c r="F3764" s="1">
        <f t="shared" si="293"/>
        <v>7184939.9887322811</v>
      </c>
      <c r="H3764" s="5">
        <f t="shared" si="294"/>
        <v>1.266678845489449E-5</v>
      </c>
    </row>
    <row r="3765" spans="1:8">
      <c r="A3765" s="3" t="s">
        <v>9327</v>
      </c>
      <c r="B3765" s="1">
        <f t="shared" si="290"/>
        <v>6</v>
      </c>
      <c r="C3765" s="1">
        <f t="shared" si="291"/>
        <v>42849</v>
      </c>
      <c r="D3765" s="1">
        <f t="shared" si="292"/>
        <v>7188262</v>
      </c>
      <c r="F3765" s="1">
        <f t="shared" si="293"/>
        <v>7188238.3409561571</v>
      </c>
      <c r="H3765" s="5">
        <f t="shared" si="294"/>
        <v>3.2913441166900456E-6</v>
      </c>
    </row>
    <row r="3766" spans="1:8">
      <c r="A3766" s="3" t="s">
        <v>9328</v>
      </c>
      <c r="B3766" s="1">
        <f t="shared" si="290"/>
        <v>6</v>
      </c>
      <c r="C3766" s="1">
        <f t="shared" si="291"/>
        <v>42829</v>
      </c>
      <c r="D3766" s="1">
        <f t="shared" si="292"/>
        <v>7191595</v>
      </c>
      <c r="F3766" s="1">
        <f t="shared" si="293"/>
        <v>7191537.9399756594</v>
      </c>
      <c r="H3766" s="5">
        <f t="shared" si="294"/>
        <v>7.9342655336732716E-6</v>
      </c>
    </row>
    <row r="3767" spans="1:8">
      <c r="A3767" s="3" t="s">
        <v>9329</v>
      </c>
      <c r="B3767" s="1">
        <f t="shared" si="290"/>
        <v>6</v>
      </c>
      <c r="C3767" s="1">
        <f t="shared" si="291"/>
        <v>42809</v>
      </c>
      <c r="D3767" s="1">
        <f t="shared" si="292"/>
        <v>7194958</v>
      </c>
      <c r="F3767" s="1">
        <f t="shared" si="293"/>
        <v>7194838.7868446438</v>
      </c>
      <c r="H3767" s="5">
        <f t="shared" si="294"/>
        <v>1.6568985580768617E-5</v>
      </c>
    </row>
    <row r="3768" spans="1:8">
      <c r="A3768" s="3" t="s">
        <v>9330</v>
      </c>
      <c r="B3768" s="1">
        <f t="shared" si="290"/>
        <v>6</v>
      </c>
      <c r="C3768" s="1">
        <f t="shared" si="291"/>
        <v>42789</v>
      </c>
      <c r="D3768" s="1">
        <f t="shared" si="292"/>
        <v>7198322</v>
      </c>
      <c r="F3768" s="1">
        <f t="shared" si="293"/>
        <v>7198140.8826183388</v>
      </c>
      <c r="H3768" s="5">
        <f t="shared" si="294"/>
        <v>2.5161055821231537E-5</v>
      </c>
    </row>
    <row r="3769" spans="1:8">
      <c r="A3769" s="3" t="s">
        <v>9331</v>
      </c>
      <c r="B3769" s="1">
        <f t="shared" si="290"/>
        <v>6</v>
      </c>
      <c r="C3769" s="1">
        <f t="shared" si="291"/>
        <v>42769</v>
      </c>
      <c r="D3769" s="1">
        <f t="shared" si="292"/>
        <v>7201685</v>
      </c>
      <c r="F3769" s="1">
        <f t="shared" si="293"/>
        <v>7201444.2283533486</v>
      </c>
      <c r="H3769" s="5">
        <f t="shared" si="294"/>
        <v>3.3432682303022052E-5</v>
      </c>
    </row>
    <row r="3770" spans="1:8">
      <c r="A3770" s="3" t="s">
        <v>9332</v>
      </c>
      <c r="B3770" s="1">
        <f t="shared" si="290"/>
        <v>6</v>
      </c>
      <c r="C3770" s="1">
        <f t="shared" si="291"/>
        <v>42749</v>
      </c>
      <c r="D3770" s="1">
        <f t="shared" si="292"/>
        <v>7205066</v>
      </c>
      <c r="F3770" s="1">
        <f t="shared" si="293"/>
        <v>7204748.8251076927</v>
      </c>
      <c r="H3770" s="5">
        <f t="shared" si="294"/>
        <v>4.4021094644692932E-5</v>
      </c>
    </row>
    <row r="3771" spans="1:8">
      <c r="A3771" s="3" t="s">
        <v>9333</v>
      </c>
      <c r="B3771" s="1">
        <f t="shared" si="290"/>
        <v>6</v>
      </c>
      <c r="C3771" s="1">
        <f t="shared" si="291"/>
        <v>42729</v>
      </c>
      <c r="D3771" s="1">
        <f t="shared" si="292"/>
        <v>7208430</v>
      </c>
      <c r="F3771" s="1">
        <f t="shared" si="293"/>
        <v>7208054.6739407647</v>
      </c>
      <c r="H3771" s="5">
        <f t="shared" si="294"/>
        <v>5.2067656790072166E-5</v>
      </c>
    </row>
    <row r="3772" spans="1:8">
      <c r="A3772" s="3" t="s">
        <v>9334</v>
      </c>
      <c r="B3772" s="1">
        <f t="shared" si="290"/>
        <v>6</v>
      </c>
      <c r="C3772" s="1">
        <f t="shared" si="291"/>
        <v>42709</v>
      </c>
      <c r="D3772" s="1">
        <f t="shared" si="292"/>
        <v>7211793</v>
      </c>
      <c r="F3772" s="1">
        <f t="shared" si="293"/>
        <v>7211361.7759133456</v>
      </c>
      <c r="H3772" s="5">
        <f t="shared" si="294"/>
        <v>5.9794296183261568E-5</v>
      </c>
    </row>
    <row r="3773" spans="1:8">
      <c r="A3773" s="3" t="s">
        <v>9335</v>
      </c>
      <c r="B3773" s="1">
        <f t="shared" si="290"/>
        <v>6</v>
      </c>
      <c r="C3773" s="1">
        <f t="shared" si="291"/>
        <v>42689</v>
      </c>
      <c r="D3773" s="1">
        <f t="shared" si="292"/>
        <v>7215156</v>
      </c>
      <c r="F3773" s="1">
        <f t="shared" si="293"/>
        <v>7214670.1320876237</v>
      </c>
      <c r="H3773" s="5">
        <f t="shared" si="294"/>
        <v>6.7339903998790809E-5</v>
      </c>
    </row>
    <row r="3774" spans="1:8">
      <c r="A3774" s="3" t="s">
        <v>9336</v>
      </c>
      <c r="B3774" s="1">
        <f t="shared" si="290"/>
        <v>6</v>
      </c>
      <c r="C3774" s="1">
        <f t="shared" si="291"/>
        <v>42669</v>
      </c>
      <c r="D3774" s="1">
        <f t="shared" si="292"/>
        <v>7218519</v>
      </c>
      <c r="F3774" s="1">
        <f t="shared" si="293"/>
        <v>7217979.7435271852</v>
      </c>
      <c r="H3774" s="5">
        <f t="shared" si="294"/>
        <v>7.4704585915037159E-5</v>
      </c>
    </row>
    <row r="3775" spans="1:8">
      <c r="A3775" s="3" t="s">
        <v>9337</v>
      </c>
      <c r="B3775" s="1">
        <f t="shared" si="290"/>
        <v>6</v>
      </c>
      <c r="C3775" s="1">
        <f t="shared" si="291"/>
        <v>42649</v>
      </c>
      <c r="D3775" s="1">
        <f t="shared" si="292"/>
        <v>7221901</v>
      </c>
      <c r="F3775" s="1">
        <f t="shared" si="293"/>
        <v>7221290.6112970142</v>
      </c>
      <c r="H3775" s="5">
        <f t="shared" si="294"/>
        <v>8.45191180252721E-5</v>
      </c>
    </row>
    <row r="3776" spans="1:8">
      <c r="A3776" s="3" t="s">
        <v>9338</v>
      </c>
      <c r="B3776" s="1">
        <f t="shared" si="290"/>
        <v>6</v>
      </c>
      <c r="C3776" s="1">
        <f t="shared" si="291"/>
        <v>42629</v>
      </c>
      <c r="D3776" s="1">
        <f t="shared" si="292"/>
        <v>7225264</v>
      </c>
      <c r="F3776" s="1">
        <f t="shared" si="293"/>
        <v>7224602.7364634937</v>
      </c>
      <c r="H3776" s="5">
        <f t="shared" si="294"/>
        <v>9.1521020755273781E-5</v>
      </c>
    </row>
    <row r="3777" spans="1:8">
      <c r="A3777" s="3" t="s">
        <v>9339</v>
      </c>
      <c r="B3777" s="1">
        <f t="shared" si="290"/>
        <v>6</v>
      </c>
      <c r="C3777" s="1">
        <f t="shared" si="291"/>
        <v>42609</v>
      </c>
      <c r="D3777" s="1">
        <f t="shared" si="292"/>
        <v>7228627</v>
      </c>
      <c r="F3777" s="1">
        <f t="shared" si="293"/>
        <v>7227916.1200944223</v>
      </c>
      <c r="H3777" s="5">
        <f t="shared" si="294"/>
        <v>9.8342313910753594E-5</v>
      </c>
    </row>
    <row r="3778" spans="1:8">
      <c r="A3778" s="3" t="s">
        <v>9340</v>
      </c>
      <c r="B3778" s="1">
        <f t="shared" si="290"/>
        <v>6</v>
      </c>
      <c r="C3778" s="1">
        <f t="shared" si="291"/>
        <v>42589</v>
      </c>
      <c r="D3778" s="1">
        <f t="shared" si="292"/>
        <v>7231990</v>
      </c>
      <c r="F3778" s="1">
        <f t="shared" si="293"/>
        <v>7231230.7632590011</v>
      </c>
      <c r="H3778" s="5">
        <f t="shared" si="294"/>
        <v>1.0498310160812222E-4</v>
      </c>
    </row>
    <row r="3779" spans="1:8">
      <c r="A3779" s="3" t="s">
        <v>9341</v>
      </c>
      <c r="B3779" s="1">
        <f t="shared" si="290"/>
        <v>6</v>
      </c>
      <c r="C3779" s="1">
        <f t="shared" si="291"/>
        <v>42569</v>
      </c>
      <c r="D3779" s="1">
        <f t="shared" si="292"/>
        <v>7235354</v>
      </c>
      <c r="F3779" s="1">
        <f t="shared" si="293"/>
        <v>7234546.6670278497</v>
      </c>
      <c r="H3779" s="5">
        <f t="shared" si="294"/>
        <v>1.1158168240977511E-4</v>
      </c>
    </row>
    <row r="3780" spans="1:8">
      <c r="A3780" s="3" t="s">
        <v>9342</v>
      </c>
      <c r="B3780" s="1">
        <f t="shared" ref="B3780:B3843" si="295">IF(ISERROR(SEARCH(" ",A3780)), 0, SEARCH(" ",A3780))</f>
        <v>6</v>
      </c>
      <c r="C3780" s="1">
        <f t="shared" ref="C3780:C3843" si="296">IF(0=B3780,-1,LEFT(A3780,B3780-1)+0)</f>
        <v>42549</v>
      </c>
      <c r="D3780" s="1">
        <f t="shared" ref="D3780:D3843" si="297">IF(B3780=0,-1,RIGHT(A3780,LEN(A3780)-B3780)+0)</f>
        <v>7238735</v>
      </c>
      <c r="F3780" s="1">
        <f t="shared" ref="F3780:F3843" si="298">IF(C3780&lt;0,443300000,44330*(1-POWER(C3780/$A$1,1/5.255))*1000)</f>
        <v>7237863.8324729828</v>
      </c>
      <c r="H3780" s="5">
        <f t="shared" ref="H3780:H3843" si="299">IF(D3780&gt;0,ABS((F3780-D3780)/D3780),0)</f>
        <v>1.2034803415474992E-4</v>
      </c>
    </row>
    <row r="3781" spans="1:8">
      <c r="A3781" s="3" t="s">
        <v>9343</v>
      </c>
      <c r="B3781" s="1">
        <f t="shared" si="295"/>
        <v>6</v>
      </c>
      <c r="C3781" s="1">
        <f t="shared" si="296"/>
        <v>42529</v>
      </c>
      <c r="D3781" s="1">
        <f t="shared" si="297"/>
        <v>7242098</v>
      </c>
      <c r="F3781" s="1">
        <f t="shared" si="298"/>
        <v>7241182.2606678568</v>
      </c>
      <c r="H3781" s="5">
        <f t="shared" si="299"/>
        <v>1.264466915724169E-4</v>
      </c>
    </row>
    <row r="3782" spans="1:8">
      <c r="A3782" s="3" t="s">
        <v>9344</v>
      </c>
      <c r="B3782" s="1">
        <f t="shared" si="295"/>
        <v>6</v>
      </c>
      <c r="C3782" s="1">
        <f t="shared" si="296"/>
        <v>42509</v>
      </c>
      <c r="D3782" s="1">
        <f t="shared" si="297"/>
        <v>7245462</v>
      </c>
      <c r="F3782" s="1">
        <f t="shared" si="298"/>
        <v>7244501.952687325</v>
      </c>
      <c r="H3782" s="5">
        <f t="shared" si="299"/>
        <v>1.3250325689031893E-4</v>
      </c>
    </row>
    <row r="3783" spans="1:8">
      <c r="A3783" s="3" t="s">
        <v>9345</v>
      </c>
      <c r="B3783" s="1">
        <f t="shared" si="295"/>
        <v>6</v>
      </c>
      <c r="C3783" s="1">
        <f t="shared" si="296"/>
        <v>42489</v>
      </c>
      <c r="D3783" s="1">
        <f t="shared" si="297"/>
        <v>7248825</v>
      </c>
      <c r="F3783" s="1">
        <f t="shared" si="298"/>
        <v>7247822.9096076703</v>
      </c>
      <c r="H3783" s="5">
        <f t="shared" si="299"/>
        <v>1.3824176915979211E-4</v>
      </c>
    </row>
    <row r="3784" spans="1:8">
      <c r="A3784" s="3" t="s">
        <v>9346</v>
      </c>
      <c r="B3784" s="1">
        <f t="shared" si="295"/>
        <v>6</v>
      </c>
      <c r="C3784" s="1">
        <f t="shared" si="296"/>
        <v>42469</v>
      </c>
      <c r="D3784" s="1">
        <f t="shared" si="297"/>
        <v>7252206</v>
      </c>
      <c r="F3784" s="1">
        <f t="shared" si="298"/>
        <v>7251145.1325066006</v>
      </c>
      <c r="H3784" s="5">
        <f t="shared" si="299"/>
        <v>1.4628204071966776E-4</v>
      </c>
    </row>
    <row r="3785" spans="1:8">
      <c r="A3785" s="3" t="s">
        <v>9347</v>
      </c>
      <c r="B3785" s="1">
        <f t="shared" si="295"/>
        <v>6</v>
      </c>
      <c r="C3785" s="1">
        <f t="shared" si="296"/>
        <v>42449</v>
      </c>
      <c r="D3785" s="1">
        <f t="shared" si="297"/>
        <v>7255570</v>
      </c>
      <c r="F3785" s="1">
        <f t="shared" si="298"/>
        <v>7254468.6224632543</v>
      </c>
      <c r="H3785" s="5">
        <f t="shared" si="299"/>
        <v>1.5179752062839197E-4</v>
      </c>
    </row>
    <row r="3786" spans="1:8">
      <c r="A3786" s="3" t="s">
        <v>9348</v>
      </c>
      <c r="B3786" s="1">
        <f t="shared" si="295"/>
        <v>6</v>
      </c>
      <c r="C3786" s="1">
        <f t="shared" si="296"/>
        <v>42429</v>
      </c>
      <c r="D3786" s="1">
        <f t="shared" si="297"/>
        <v>7258933</v>
      </c>
      <c r="F3786" s="1">
        <f t="shared" si="298"/>
        <v>7257793.3805581871</v>
      </c>
      <c r="H3786" s="5">
        <f t="shared" si="299"/>
        <v>1.5699544847884089E-4</v>
      </c>
    </row>
    <row r="3787" spans="1:8">
      <c r="A3787" s="3" t="s">
        <v>9349</v>
      </c>
      <c r="B3787" s="1">
        <f t="shared" si="295"/>
        <v>6</v>
      </c>
      <c r="C3787" s="1">
        <f t="shared" si="296"/>
        <v>42409</v>
      </c>
      <c r="D3787" s="1">
        <f t="shared" si="297"/>
        <v>7262296</v>
      </c>
      <c r="F3787" s="1">
        <f t="shared" si="298"/>
        <v>7261119.4078733921</v>
      </c>
      <c r="H3787" s="5">
        <f t="shared" si="299"/>
        <v>1.6201379379302287E-4</v>
      </c>
    </row>
    <row r="3788" spans="1:8">
      <c r="A3788" s="3" t="s">
        <v>9350</v>
      </c>
      <c r="B3788" s="1">
        <f t="shared" si="295"/>
        <v>6</v>
      </c>
      <c r="C3788" s="1">
        <f t="shared" si="296"/>
        <v>42389</v>
      </c>
      <c r="D3788" s="1">
        <f t="shared" si="297"/>
        <v>7265659</v>
      </c>
      <c r="F3788" s="1">
        <f t="shared" si="298"/>
        <v>7264446.7054922963</v>
      </c>
      <c r="H3788" s="5">
        <f t="shared" si="299"/>
        <v>1.6685265682077067E-4</v>
      </c>
    </row>
    <row r="3789" spans="1:8">
      <c r="A3789" s="3" t="s">
        <v>9351</v>
      </c>
      <c r="B3789" s="1">
        <f t="shared" si="295"/>
        <v>6</v>
      </c>
      <c r="C3789" s="1">
        <f t="shared" si="296"/>
        <v>42369</v>
      </c>
      <c r="D3789" s="1">
        <f t="shared" si="297"/>
        <v>7269041</v>
      </c>
      <c r="F3789" s="1">
        <f t="shared" si="298"/>
        <v>7267775.2744997693</v>
      </c>
      <c r="H3789" s="5">
        <f t="shared" si="299"/>
        <v>1.7412551397504532E-4</v>
      </c>
    </row>
    <row r="3790" spans="1:8">
      <c r="A3790" s="3" t="s">
        <v>9352</v>
      </c>
      <c r="B3790" s="1">
        <f t="shared" si="295"/>
        <v>6</v>
      </c>
      <c r="C3790" s="1">
        <f t="shared" si="296"/>
        <v>42349</v>
      </c>
      <c r="D3790" s="1">
        <f t="shared" si="297"/>
        <v>7272404</v>
      </c>
      <c r="F3790" s="1">
        <f t="shared" si="298"/>
        <v>7271105.1159821087</v>
      </c>
      <c r="H3790" s="5">
        <f t="shared" si="299"/>
        <v>1.7860449142969101E-4</v>
      </c>
    </row>
    <row r="3791" spans="1:8">
      <c r="A3791" s="3" t="s">
        <v>9353</v>
      </c>
      <c r="B3791" s="1">
        <f t="shared" si="295"/>
        <v>6</v>
      </c>
      <c r="C3791" s="1">
        <f t="shared" si="296"/>
        <v>42329</v>
      </c>
      <c r="D3791" s="1">
        <f t="shared" si="297"/>
        <v>7275767</v>
      </c>
      <c r="F3791" s="1">
        <f t="shared" si="298"/>
        <v>7274436.2310270602</v>
      </c>
      <c r="H3791" s="5">
        <f t="shared" si="299"/>
        <v>1.8290428664631669E-4</v>
      </c>
    </row>
    <row r="3792" spans="1:8">
      <c r="A3792" s="3" t="s">
        <v>9354</v>
      </c>
      <c r="B3792" s="1">
        <f t="shared" si="295"/>
        <v>6</v>
      </c>
      <c r="C3792" s="1">
        <f t="shared" si="296"/>
        <v>42309</v>
      </c>
      <c r="D3792" s="1">
        <f t="shared" si="297"/>
        <v>7279130</v>
      </c>
      <c r="F3792" s="1">
        <f t="shared" si="298"/>
        <v>7277768.620723811</v>
      </c>
      <c r="H3792" s="5">
        <f t="shared" si="299"/>
        <v>1.8702499834307422E-4</v>
      </c>
    </row>
    <row r="3793" spans="1:8">
      <c r="A3793" s="3" t="s">
        <v>9355</v>
      </c>
      <c r="B3793" s="1">
        <f t="shared" si="295"/>
        <v>6</v>
      </c>
      <c r="C3793" s="1">
        <f t="shared" si="296"/>
        <v>42289</v>
      </c>
      <c r="D3793" s="1">
        <f t="shared" si="297"/>
        <v>7282494</v>
      </c>
      <c r="F3793" s="1">
        <f t="shared" si="298"/>
        <v>7281102.2861630032</v>
      </c>
      <c r="H3793" s="5">
        <f t="shared" si="299"/>
        <v>1.9110401422875407E-4</v>
      </c>
    </row>
    <row r="3794" spans="1:8">
      <c r="A3794" s="3" t="s">
        <v>9356</v>
      </c>
      <c r="B3794" s="1">
        <f t="shared" si="295"/>
        <v>6</v>
      </c>
      <c r="C3794" s="1">
        <f t="shared" si="296"/>
        <v>42269</v>
      </c>
      <c r="D3794" s="1">
        <f t="shared" si="297"/>
        <v>7285875</v>
      </c>
      <c r="F3794" s="1">
        <f t="shared" si="298"/>
        <v>7284437.2284367159</v>
      </c>
      <c r="H3794" s="5">
        <f t="shared" si="299"/>
        <v>1.9733684194199038E-4</v>
      </c>
    </row>
    <row r="3795" spans="1:8">
      <c r="A3795" s="3" t="s">
        <v>9357</v>
      </c>
      <c r="B3795" s="1">
        <f t="shared" si="295"/>
        <v>6</v>
      </c>
      <c r="C3795" s="1">
        <f t="shared" si="296"/>
        <v>42249</v>
      </c>
      <c r="D3795" s="1">
        <f t="shared" si="297"/>
        <v>7289238</v>
      </c>
      <c r="F3795" s="1">
        <f t="shared" si="298"/>
        <v>7287773.4486384839</v>
      </c>
      <c r="H3795" s="5">
        <f t="shared" si="299"/>
        <v>2.009196793294605E-4</v>
      </c>
    </row>
    <row r="3796" spans="1:8">
      <c r="A3796" s="3" t="s">
        <v>9358</v>
      </c>
      <c r="B3796" s="1">
        <f t="shared" si="295"/>
        <v>6</v>
      </c>
      <c r="C3796" s="1">
        <f t="shared" si="296"/>
        <v>42229</v>
      </c>
      <c r="D3796" s="1">
        <f t="shared" si="297"/>
        <v>7292602</v>
      </c>
      <c r="F3796" s="1">
        <f t="shared" si="298"/>
        <v>7291110.9478633078</v>
      </c>
      <c r="H3796" s="5">
        <f t="shared" si="299"/>
        <v>2.044609230960662E-4</v>
      </c>
    </row>
    <row r="3797" spans="1:8">
      <c r="A3797" s="3" t="s">
        <v>9359</v>
      </c>
      <c r="B3797" s="1">
        <f t="shared" si="295"/>
        <v>6</v>
      </c>
      <c r="C3797" s="1">
        <f t="shared" si="296"/>
        <v>42209</v>
      </c>
      <c r="D3797" s="1">
        <f t="shared" si="297"/>
        <v>7295965</v>
      </c>
      <c r="F3797" s="1">
        <f t="shared" si="298"/>
        <v>7294449.727207629</v>
      </c>
      <c r="H3797" s="5">
        <f t="shared" si="299"/>
        <v>2.0768641192371262E-4</v>
      </c>
    </row>
    <row r="3798" spans="1:8">
      <c r="A3798" s="3" t="s">
        <v>9360</v>
      </c>
      <c r="B3798" s="1">
        <f t="shared" si="295"/>
        <v>6</v>
      </c>
      <c r="C3798" s="1">
        <f t="shared" si="296"/>
        <v>42189</v>
      </c>
      <c r="D3798" s="1">
        <f t="shared" si="297"/>
        <v>7299328</v>
      </c>
      <c r="F3798" s="1">
        <f t="shared" si="298"/>
        <v>7297789.787769367</v>
      </c>
      <c r="H3798" s="5">
        <f t="shared" si="299"/>
        <v>2.1073340321643485E-4</v>
      </c>
    </row>
    <row r="3799" spans="1:8">
      <c r="A3799" s="3" t="s">
        <v>9361</v>
      </c>
      <c r="B3799" s="1">
        <f t="shared" si="295"/>
        <v>6</v>
      </c>
      <c r="C3799" s="1">
        <f t="shared" si="296"/>
        <v>42169</v>
      </c>
      <c r="D3799" s="1">
        <f t="shared" si="297"/>
        <v>7302710</v>
      </c>
      <c r="F3799" s="1">
        <f t="shared" si="298"/>
        <v>7301131.1306478828</v>
      </c>
      <c r="H3799" s="5">
        <f t="shared" si="299"/>
        <v>2.1620321115273382E-4</v>
      </c>
    </row>
    <row r="3800" spans="1:8">
      <c r="A3800" s="3" t="s">
        <v>9362</v>
      </c>
      <c r="B3800" s="1">
        <f t="shared" si="295"/>
        <v>6</v>
      </c>
      <c r="C3800" s="1">
        <f t="shared" si="296"/>
        <v>42149</v>
      </c>
      <c r="D3800" s="1">
        <f t="shared" si="297"/>
        <v>7306073</v>
      </c>
      <c r="F3800" s="1">
        <f t="shared" si="298"/>
        <v>7304473.7569440212</v>
      </c>
      <c r="H3800" s="5">
        <f t="shared" si="299"/>
        <v>2.1889229083514358E-4</v>
      </c>
    </row>
    <row r="3801" spans="1:8">
      <c r="A3801" s="3" t="s">
        <v>9363</v>
      </c>
      <c r="B3801" s="1">
        <f t="shared" si="295"/>
        <v>6</v>
      </c>
      <c r="C3801" s="1">
        <f t="shared" si="296"/>
        <v>42129</v>
      </c>
      <c r="D3801" s="1">
        <f t="shared" si="297"/>
        <v>7309436</v>
      </c>
      <c r="F3801" s="1">
        <f t="shared" si="298"/>
        <v>7307817.6677600909</v>
      </c>
      <c r="H3801" s="5">
        <f t="shared" si="299"/>
        <v>2.2140316159948559E-4</v>
      </c>
    </row>
    <row r="3802" spans="1:8">
      <c r="A3802" s="3" t="s">
        <v>9364</v>
      </c>
      <c r="B3802" s="1">
        <f t="shared" si="295"/>
        <v>6</v>
      </c>
      <c r="C3802" s="1">
        <f t="shared" si="296"/>
        <v>42109</v>
      </c>
      <c r="D3802" s="1">
        <f t="shared" si="297"/>
        <v>7312799</v>
      </c>
      <c r="F3802" s="1">
        <f t="shared" si="298"/>
        <v>7311162.8641998582</v>
      </c>
      <c r="H3802" s="5">
        <f t="shared" si="299"/>
        <v>2.2373591837295694E-4</v>
      </c>
    </row>
    <row r="3803" spans="1:8">
      <c r="A3803" s="3" t="s">
        <v>9365</v>
      </c>
      <c r="B3803" s="1">
        <f t="shared" si="295"/>
        <v>6</v>
      </c>
      <c r="C3803" s="1">
        <f t="shared" si="296"/>
        <v>42089</v>
      </c>
      <c r="D3803" s="1">
        <f t="shared" si="297"/>
        <v>7316181</v>
      </c>
      <c r="F3803" s="1">
        <f t="shared" si="298"/>
        <v>7314509.3473685756</v>
      </c>
      <c r="H3803" s="5">
        <f t="shared" si="299"/>
        <v>2.2848705238762783E-4</v>
      </c>
    </row>
    <row r="3804" spans="1:8">
      <c r="A3804" s="3" t="s">
        <v>9366</v>
      </c>
      <c r="B3804" s="1">
        <f t="shared" si="295"/>
        <v>6</v>
      </c>
      <c r="C3804" s="1">
        <f t="shared" si="296"/>
        <v>42069</v>
      </c>
      <c r="D3804" s="1">
        <f t="shared" si="297"/>
        <v>7319544</v>
      </c>
      <c r="F3804" s="1">
        <f t="shared" si="298"/>
        <v>7317857.118372974</v>
      </c>
      <c r="H3804" s="5">
        <f t="shared" si="299"/>
        <v>2.3046266639370076E-4</v>
      </c>
    </row>
    <row r="3805" spans="1:8">
      <c r="A3805" s="3" t="s">
        <v>9367</v>
      </c>
      <c r="B3805" s="1">
        <f t="shared" si="295"/>
        <v>6</v>
      </c>
      <c r="C3805" s="1">
        <f t="shared" si="296"/>
        <v>42049</v>
      </c>
      <c r="D3805" s="1">
        <f t="shared" si="297"/>
        <v>7322907</v>
      </c>
      <c r="F3805" s="1">
        <f t="shared" si="298"/>
        <v>7321206.1783212489</v>
      </c>
      <c r="H3805" s="5">
        <f t="shared" si="299"/>
        <v>2.3226045049474863E-4</v>
      </c>
    </row>
    <row r="3806" spans="1:8">
      <c r="A3806" s="3" t="s">
        <v>9368</v>
      </c>
      <c r="B3806" s="1">
        <f t="shared" si="295"/>
        <v>6</v>
      </c>
      <c r="C3806" s="1">
        <f t="shared" si="296"/>
        <v>42029</v>
      </c>
      <c r="D3806" s="1">
        <f t="shared" si="297"/>
        <v>7326270</v>
      </c>
      <c r="F3806" s="1">
        <f t="shared" si="298"/>
        <v>7324556.5283230953</v>
      </c>
      <c r="H3806" s="5">
        <f t="shared" si="299"/>
        <v>2.3388049811223286E-4</v>
      </c>
    </row>
    <row r="3807" spans="1:8">
      <c r="A3807" s="3" t="s">
        <v>9369</v>
      </c>
      <c r="B3807" s="1">
        <f t="shared" si="295"/>
        <v>6</v>
      </c>
      <c r="C3807" s="1">
        <f t="shared" si="296"/>
        <v>42009</v>
      </c>
      <c r="D3807" s="1">
        <f t="shared" si="297"/>
        <v>7329634</v>
      </c>
      <c r="F3807" s="1">
        <f t="shared" si="298"/>
        <v>7327908.1694896743</v>
      </c>
      <c r="H3807" s="5">
        <f t="shared" si="299"/>
        <v>2.3545930265081856E-4</v>
      </c>
    </row>
    <row r="3808" spans="1:8">
      <c r="A3808" s="3" t="s">
        <v>9370</v>
      </c>
      <c r="B3808" s="1">
        <f t="shared" si="295"/>
        <v>6</v>
      </c>
      <c r="C3808" s="1">
        <f t="shared" si="296"/>
        <v>41989</v>
      </c>
      <c r="D3808" s="1">
        <f t="shared" si="297"/>
        <v>7333015</v>
      </c>
      <c r="F3808" s="1">
        <f t="shared" si="298"/>
        <v>7331261.1029336452</v>
      </c>
      <c r="H3808" s="5">
        <f t="shared" si="299"/>
        <v>2.3917816428232474E-4</v>
      </c>
    </row>
    <row r="3809" spans="1:8">
      <c r="A3809" s="3" t="s">
        <v>9371</v>
      </c>
      <c r="B3809" s="1">
        <f t="shared" si="295"/>
        <v>6</v>
      </c>
      <c r="C3809" s="1">
        <f t="shared" si="296"/>
        <v>41969</v>
      </c>
      <c r="D3809" s="1">
        <f t="shared" si="297"/>
        <v>7336378</v>
      </c>
      <c r="F3809" s="1">
        <f t="shared" si="298"/>
        <v>7334615.3297691522</v>
      </c>
      <c r="H3809" s="5">
        <f t="shared" si="299"/>
        <v>2.402643689907722E-4</v>
      </c>
    </row>
    <row r="3810" spans="1:8">
      <c r="A3810" s="3" t="s">
        <v>9372</v>
      </c>
      <c r="B3810" s="1">
        <f t="shared" si="295"/>
        <v>6</v>
      </c>
      <c r="C3810" s="1">
        <f t="shared" si="296"/>
        <v>41949</v>
      </c>
      <c r="D3810" s="1">
        <f t="shared" si="297"/>
        <v>7339742</v>
      </c>
      <c r="F3810" s="1">
        <f t="shared" si="298"/>
        <v>7337970.8511118358</v>
      </c>
      <c r="H3810" s="5">
        <f t="shared" si="299"/>
        <v>2.4130942043524143E-4</v>
      </c>
    </row>
    <row r="3811" spans="1:8">
      <c r="A3811" s="3" t="s">
        <v>9373</v>
      </c>
      <c r="B3811" s="1">
        <f t="shared" si="295"/>
        <v>6</v>
      </c>
      <c r="C3811" s="1">
        <f t="shared" si="296"/>
        <v>41929</v>
      </c>
      <c r="D3811" s="1">
        <f t="shared" si="297"/>
        <v>7343105</v>
      </c>
      <c r="F3811" s="1">
        <f t="shared" si="298"/>
        <v>7341327.6680788193</v>
      </c>
      <c r="H3811" s="5">
        <f t="shared" si="299"/>
        <v>2.4204092426578541E-4</v>
      </c>
    </row>
    <row r="3812" spans="1:8">
      <c r="A3812" s="3" t="s">
        <v>9374</v>
      </c>
      <c r="B3812" s="1">
        <f t="shared" si="295"/>
        <v>6</v>
      </c>
      <c r="C3812" s="1">
        <f t="shared" si="296"/>
        <v>41909</v>
      </c>
      <c r="D3812" s="1">
        <f t="shared" si="297"/>
        <v>7346468</v>
      </c>
      <c r="F3812" s="1">
        <f t="shared" si="298"/>
        <v>7344685.7817887403</v>
      </c>
      <c r="H3812" s="5">
        <f t="shared" si="299"/>
        <v>2.4259524594127312E-4</v>
      </c>
    </row>
    <row r="3813" spans="1:8">
      <c r="A3813" s="3" t="s">
        <v>9375</v>
      </c>
      <c r="B3813" s="1">
        <f t="shared" si="295"/>
        <v>6</v>
      </c>
      <c r="C3813" s="1">
        <f t="shared" si="296"/>
        <v>41889</v>
      </c>
      <c r="D3813" s="1">
        <f t="shared" si="297"/>
        <v>7349850</v>
      </c>
      <c r="F3813" s="1">
        <f t="shared" si="298"/>
        <v>7348045.1933617312</v>
      </c>
      <c r="H3813" s="5">
        <f t="shared" si="299"/>
        <v>2.455569349399993E-4</v>
      </c>
    </row>
    <row r="3814" spans="1:8">
      <c r="A3814" s="3" t="s">
        <v>9376</v>
      </c>
      <c r="B3814" s="1">
        <f t="shared" si="295"/>
        <v>6</v>
      </c>
      <c r="C3814" s="1">
        <f t="shared" si="296"/>
        <v>41869</v>
      </c>
      <c r="D3814" s="1">
        <f t="shared" si="297"/>
        <v>7353213</v>
      </c>
      <c r="F3814" s="1">
        <f t="shared" si="298"/>
        <v>7351405.9039194137</v>
      </c>
      <c r="H3814" s="5">
        <f t="shared" si="299"/>
        <v>2.4575598185260162E-4</v>
      </c>
    </row>
    <row r="3815" spans="1:8">
      <c r="A3815" s="3" t="s">
        <v>9377</v>
      </c>
      <c r="B3815" s="1">
        <f t="shared" si="295"/>
        <v>6</v>
      </c>
      <c r="C3815" s="1">
        <f t="shared" si="296"/>
        <v>41849</v>
      </c>
      <c r="D3815" s="1">
        <f t="shared" si="297"/>
        <v>7356576</v>
      </c>
      <c r="F3815" s="1">
        <f t="shared" si="298"/>
        <v>7354767.9145849356</v>
      </c>
      <c r="H3815" s="5">
        <f t="shared" si="299"/>
        <v>2.4577811947628313E-4</v>
      </c>
    </row>
    <row r="3816" spans="1:8">
      <c r="A3816" s="3" t="s">
        <v>9378</v>
      </c>
      <c r="B3816" s="1">
        <f t="shared" si="295"/>
        <v>6</v>
      </c>
      <c r="C3816" s="1">
        <f t="shared" si="296"/>
        <v>41829</v>
      </c>
      <c r="D3816" s="1">
        <f t="shared" si="297"/>
        <v>7359939</v>
      </c>
      <c r="F3816" s="1">
        <f t="shared" si="298"/>
        <v>7358131.2264829408</v>
      </c>
      <c r="H3816" s="5">
        <f t="shared" si="299"/>
        <v>2.4562343751207208E-4</v>
      </c>
    </row>
    <row r="3817" spans="1:8">
      <c r="A3817" s="3" t="s">
        <v>9379</v>
      </c>
      <c r="B3817" s="1">
        <f t="shared" si="295"/>
        <v>6</v>
      </c>
      <c r="C3817" s="1">
        <f t="shared" si="296"/>
        <v>41809</v>
      </c>
      <c r="D3817" s="1">
        <f t="shared" si="297"/>
        <v>7363321</v>
      </c>
      <c r="F3817" s="1">
        <f t="shared" si="298"/>
        <v>7361495.8407395855</v>
      </c>
      <c r="H3817" s="5">
        <f t="shared" si="299"/>
        <v>2.4787174977357915E-4</v>
      </c>
    </row>
    <row r="3818" spans="1:8">
      <c r="A3818" s="3" t="s">
        <v>9380</v>
      </c>
      <c r="B3818" s="1">
        <f t="shared" si="295"/>
        <v>6</v>
      </c>
      <c r="C3818" s="1">
        <f t="shared" si="296"/>
        <v>41789</v>
      </c>
      <c r="D3818" s="1">
        <f t="shared" si="297"/>
        <v>7366684</v>
      </c>
      <c r="F3818" s="1">
        <f t="shared" si="298"/>
        <v>7364861.7584825438</v>
      </c>
      <c r="H3818" s="5">
        <f t="shared" si="299"/>
        <v>2.4736251988767923E-4</v>
      </c>
    </row>
    <row r="3819" spans="1:8">
      <c r="A3819" s="3" t="s">
        <v>9381</v>
      </c>
      <c r="B3819" s="1">
        <f t="shared" si="295"/>
        <v>6</v>
      </c>
      <c r="C3819" s="1">
        <f t="shared" si="296"/>
        <v>41769</v>
      </c>
      <c r="D3819" s="1">
        <f t="shared" si="297"/>
        <v>7370047</v>
      </c>
      <c r="F3819" s="1">
        <f t="shared" si="298"/>
        <v>7368228.9808409978</v>
      </c>
      <c r="H3819" s="5">
        <f t="shared" si="299"/>
        <v>2.4667673883249722E-4</v>
      </c>
    </row>
    <row r="3820" spans="1:8">
      <c r="A3820" s="3" t="s">
        <v>9382</v>
      </c>
      <c r="B3820" s="1">
        <f t="shared" si="295"/>
        <v>6</v>
      </c>
      <c r="C3820" s="1">
        <f t="shared" si="296"/>
        <v>41749</v>
      </c>
      <c r="D3820" s="1">
        <f t="shared" si="297"/>
        <v>7373410</v>
      </c>
      <c r="F3820" s="1">
        <f t="shared" si="298"/>
        <v>7371597.5089456653</v>
      </c>
      <c r="H3820" s="5">
        <f t="shared" si="299"/>
        <v>2.4581449483138438E-4</v>
      </c>
    </row>
    <row r="3821" spans="1:8">
      <c r="A3821" s="3" t="s">
        <v>9383</v>
      </c>
      <c r="B3821" s="1">
        <f t="shared" si="295"/>
        <v>6</v>
      </c>
      <c r="C3821" s="1">
        <f t="shared" si="296"/>
        <v>41729</v>
      </c>
      <c r="D3821" s="1">
        <f t="shared" si="297"/>
        <v>7376774</v>
      </c>
      <c r="F3821" s="1">
        <f t="shared" si="298"/>
        <v>7374967.3439287739</v>
      </c>
      <c r="H3821" s="5">
        <f t="shared" si="299"/>
        <v>2.4491140317245891E-4</v>
      </c>
    </row>
    <row r="3822" spans="1:8">
      <c r="A3822" s="3" t="s">
        <v>9384</v>
      </c>
      <c r="B3822" s="1">
        <f t="shared" si="295"/>
        <v>6</v>
      </c>
      <c r="C3822" s="1">
        <f t="shared" si="296"/>
        <v>41709</v>
      </c>
      <c r="D3822" s="1">
        <f t="shared" si="297"/>
        <v>7380155</v>
      </c>
      <c r="F3822" s="1">
        <f t="shared" si="298"/>
        <v>7378338.4869240783</v>
      </c>
      <c r="H3822" s="5">
        <f t="shared" si="299"/>
        <v>2.4613481368910065E-4</v>
      </c>
    </row>
    <row r="3823" spans="1:8">
      <c r="A3823" s="3" t="s">
        <v>9385</v>
      </c>
      <c r="B3823" s="1">
        <f t="shared" si="295"/>
        <v>6</v>
      </c>
      <c r="C3823" s="1">
        <f t="shared" si="296"/>
        <v>41689</v>
      </c>
      <c r="D3823" s="1">
        <f t="shared" si="297"/>
        <v>7383518</v>
      </c>
      <c r="F3823" s="1">
        <f t="shared" si="298"/>
        <v>7381710.9390668562</v>
      </c>
      <c r="H3823" s="5">
        <f t="shared" si="299"/>
        <v>2.4474253779077019E-4</v>
      </c>
    </row>
    <row r="3824" spans="1:8">
      <c r="A3824" s="3" t="s">
        <v>9386</v>
      </c>
      <c r="B3824" s="1">
        <f t="shared" si="295"/>
        <v>6</v>
      </c>
      <c r="C3824" s="1">
        <f t="shared" si="296"/>
        <v>41669</v>
      </c>
      <c r="D3824" s="1">
        <f t="shared" si="297"/>
        <v>7386882</v>
      </c>
      <c r="F3824" s="1">
        <f t="shared" si="298"/>
        <v>7385084.7014939263</v>
      </c>
      <c r="H3824" s="5">
        <f t="shared" si="299"/>
        <v>2.4330949189030684E-4</v>
      </c>
    </row>
    <row r="3825" spans="1:8">
      <c r="A3825" s="3" t="s">
        <v>9387</v>
      </c>
      <c r="B3825" s="1">
        <f t="shared" si="295"/>
        <v>6</v>
      </c>
      <c r="C3825" s="1">
        <f t="shared" si="296"/>
        <v>41649</v>
      </c>
      <c r="D3825" s="1">
        <f t="shared" si="297"/>
        <v>7390245</v>
      </c>
      <c r="F3825" s="1">
        <f t="shared" si="298"/>
        <v>7388459.7753436407</v>
      </c>
      <c r="H3825" s="5">
        <f t="shared" si="299"/>
        <v>2.4156501663467078E-4</v>
      </c>
    </row>
    <row r="3826" spans="1:8">
      <c r="A3826" s="3" t="s">
        <v>9388</v>
      </c>
      <c r="B3826" s="1">
        <f t="shared" si="295"/>
        <v>6</v>
      </c>
      <c r="C3826" s="1">
        <f t="shared" si="296"/>
        <v>41629</v>
      </c>
      <c r="D3826" s="1">
        <f t="shared" si="297"/>
        <v>7393608</v>
      </c>
      <c r="F3826" s="1">
        <f t="shared" si="298"/>
        <v>7391836.1617558729</v>
      </c>
      <c r="H3826" s="5">
        <f t="shared" si="299"/>
        <v>2.3964460167851876E-4</v>
      </c>
    </row>
    <row r="3827" spans="1:8">
      <c r="A3827" s="3" t="s">
        <v>9389</v>
      </c>
      <c r="B3827" s="1">
        <f t="shared" si="295"/>
        <v>6</v>
      </c>
      <c r="C3827" s="1">
        <f t="shared" si="296"/>
        <v>41609</v>
      </c>
      <c r="D3827" s="1">
        <f t="shared" si="297"/>
        <v>7396990</v>
      </c>
      <c r="F3827" s="1">
        <f t="shared" si="298"/>
        <v>7395213.8618720444</v>
      </c>
      <c r="H3827" s="5">
        <f t="shared" si="299"/>
        <v>2.4011633488156778E-4</v>
      </c>
    </row>
    <row r="3828" spans="1:8">
      <c r="A3828" s="3" t="s">
        <v>9390</v>
      </c>
      <c r="B3828" s="1">
        <f t="shared" si="295"/>
        <v>6</v>
      </c>
      <c r="C3828" s="1">
        <f t="shared" si="296"/>
        <v>41589</v>
      </c>
      <c r="D3828" s="1">
        <f t="shared" si="297"/>
        <v>7400353</v>
      </c>
      <c r="F3828" s="1">
        <f t="shared" si="298"/>
        <v>7398592.8768351264</v>
      </c>
      <c r="H3828" s="5">
        <f t="shared" si="299"/>
        <v>2.3784313597926616E-4</v>
      </c>
    </row>
    <row r="3829" spans="1:8">
      <c r="A3829" s="3" t="s">
        <v>9391</v>
      </c>
      <c r="B3829" s="1">
        <f t="shared" si="295"/>
        <v>6</v>
      </c>
      <c r="C3829" s="1">
        <f t="shared" si="296"/>
        <v>41569</v>
      </c>
      <c r="D3829" s="1">
        <f t="shared" si="297"/>
        <v>7403716</v>
      </c>
      <c r="F3829" s="1">
        <f t="shared" si="298"/>
        <v>7401973.2077896278</v>
      </c>
      <c r="H3829" s="5">
        <f t="shared" si="299"/>
        <v>2.3539425477316591E-4</v>
      </c>
    </row>
    <row r="3830" spans="1:8">
      <c r="A3830" s="3" t="s">
        <v>9392</v>
      </c>
      <c r="B3830" s="1">
        <f t="shared" si="295"/>
        <v>6</v>
      </c>
      <c r="C3830" s="1">
        <f t="shared" si="296"/>
        <v>41549</v>
      </c>
      <c r="D3830" s="1">
        <f t="shared" si="297"/>
        <v>7407079</v>
      </c>
      <c r="F3830" s="1">
        <f t="shared" si="298"/>
        <v>7405354.8558816006</v>
      </c>
      <c r="H3830" s="5">
        <f t="shared" si="299"/>
        <v>2.3276977583192501E-4</v>
      </c>
    </row>
    <row r="3831" spans="1:8">
      <c r="A3831" s="3" t="s">
        <v>9393</v>
      </c>
      <c r="B3831" s="1">
        <f t="shared" si="295"/>
        <v>6</v>
      </c>
      <c r="C3831" s="1">
        <f t="shared" si="296"/>
        <v>41529</v>
      </c>
      <c r="D3831" s="1">
        <f t="shared" si="297"/>
        <v>7410461</v>
      </c>
      <c r="F3831" s="1">
        <f t="shared" si="298"/>
        <v>7408737.8222586541</v>
      </c>
      <c r="H3831" s="5">
        <f t="shared" si="299"/>
        <v>2.3253313678406101E-4</v>
      </c>
    </row>
    <row r="3832" spans="1:8">
      <c r="A3832" s="3" t="s">
        <v>9394</v>
      </c>
      <c r="B3832" s="1">
        <f t="shared" si="295"/>
        <v>6</v>
      </c>
      <c r="C3832" s="1">
        <f t="shared" si="296"/>
        <v>41509</v>
      </c>
      <c r="D3832" s="1">
        <f t="shared" si="297"/>
        <v>7413824</v>
      </c>
      <c r="F3832" s="1">
        <f t="shared" si="298"/>
        <v>7412122.1080699461</v>
      </c>
      <c r="H3832" s="5">
        <f t="shared" si="299"/>
        <v>2.2955655948319543E-4</v>
      </c>
    </row>
    <row r="3833" spans="1:8">
      <c r="A3833" s="3" t="s">
        <v>9395</v>
      </c>
      <c r="B3833" s="1">
        <f t="shared" si="295"/>
        <v>6</v>
      </c>
      <c r="C3833" s="1">
        <f t="shared" si="296"/>
        <v>41489</v>
      </c>
      <c r="D3833" s="1">
        <f t="shared" si="297"/>
        <v>7417187</v>
      </c>
      <c r="F3833" s="1">
        <f t="shared" si="298"/>
        <v>7415507.71446619</v>
      </c>
      <c r="H3833" s="5">
        <f t="shared" si="299"/>
        <v>2.264046374737531E-4</v>
      </c>
    </row>
    <row r="3834" spans="1:8">
      <c r="A3834" s="3" t="s">
        <v>9396</v>
      </c>
      <c r="B3834" s="1">
        <f t="shared" si="295"/>
        <v>6</v>
      </c>
      <c r="C3834" s="1">
        <f t="shared" si="296"/>
        <v>41469</v>
      </c>
      <c r="D3834" s="1">
        <f t="shared" si="297"/>
        <v>7420550</v>
      </c>
      <c r="F3834" s="1">
        <f t="shared" si="298"/>
        <v>7418894.6425996711</v>
      </c>
      <c r="H3834" s="5">
        <f t="shared" si="299"/>
        <v>2.2307745387186291E-4</v>
      </c>
    </row>
    <row r="3835" spans="1:8">
      <c r="A3835" s="3" t="s">
        <v>9397</v>
      </c>
      <c r="B3835" s="1">
        <f t="shared" si="295"/>
        <v>6</v>
      </c>
      <c r="C3835" s="1">
        <f t="shared" si="296"/>
        <v>41449</v>
      </c>
      <c r="D3835" s="1">
        <f t="shared" si="297"/>
        <v>7423914</v>
      </c>
      <c r="F3835" s="1">
        <f t="shared" si="298"/>
        <v>7422282.8936242079</v>
      </c>
      <c r="H3835" s="5">
        <f t="shared" si="299"/>
        <v>2.1970976169606273E-4</v>
      </c>
    </row>
    <row r="3836" spans="1:8">
      <c r="A3836" s="3" t="s">
        <v>9398</v>
      </c>
      <c r="B3836" s="1">
        <f t="shared" si="295"/>
        <v>6</v>
      </c>
      <c r="C3836" s="1">
        <f t="shared" si="296"/>
        <v>41429</v>
      </c>
      <c r="D3836" s="1">
        <f t="shared" si="297"/>
        <v>7427295</v>
      </c>
      <c r="F3836" s="1">
        <f t="shared" si="298"/>
        <v>7425672.4686952187</v>
      </c>
      <c r="H3836" s="5">
        <f t="shared" si="299"/>
        <v>2.1845521213057043E-4</v>
      </c>
    </row>
    <row r="3837" spans="1:8">
      <c r="A3837" s="3" t="s">
        <v>9399</v>
      </c>
      <c r="B3837" s="1">
        <f t="shared" si="295"/>
        <v>6</v>
      </c>
      <c r="C3837" s="1">
        <f t="shared" si="296"/>
        <v>41409</v>
      </c>
      <c r="D3837" s="1">
        <f t="shared" si="297"/>
        <v>7430658</v>
      </c>
      <c r="F3837" s="1">
        <f t="shared" si="298"/>
        <v>7429063.3689696584</v>
      </c>
      <c r="H3837" s="5">
        <f t="shared" si="299"/>
        <v>2.1460159118366238E-4</v>
      </c>
    </row>
    <row r="3838" spans="1:8">
      <c r="A3838" s="3" t="s">
        <v>9400</v>
      </c>
      <c r="B3838" s="1">
        <f t="shared" si="295"/>
        <v>6</v>
      </c>
      <c r="C3838" s="1">
        <f t="shared" si="296"/>
        <v>41389</v>
      </c>
      <c r="D3838" s="1">
        <f t="shared" si="297"/>
        <v>7434022</v>
      </c>
      <c r="F3838" s="1">
        <f t="shared" si="298"/>
        <v>7432455.5956060719</v>
      </c>
      <c r="H3838" s="5">
        <f t="shared" si="299"/>
        <v>2.107075273557336E-4</v>
      </c>
    </row>
    <row r="3839" spans="1:8">
      <c r="A3839" s="3" t="s">
        <v>9401</v>
      </c>
      <c r="B3839" s="1">
        <f t="shared" si="295"/>
        <v>6</v>
      </c>
      <c r="C3839" s="1">
        <f t="shared" si="296"/>
        <v>41369</v>
      </c>
      <c r="D3839" s="1">
        <f t="shared" si="297"/>
        <v>7437385</v>
      </c>
      <c r="F3839" s="1">
        <f t="shared" si="298"/>
        <v>7435849.1497645732</v>
      </c>
      <c r="H3839" s="5">
        <f t="shared" si="299"/>
        <v>2.0650406499418794E-4</v>
      </c>
    </row>
    <row r="3840" spans="1:8">
      <c r="A3840" s="3" t="s">
        <v>9402</v>
      </c>
      <c r="B3840" s="1">
        <f t="shared" si="295"/>
        <v>6</v>
      </c>
      <c r="C3840" s="1">
        <f t="shared" si="296"/>
        <v>41349</v>
      </c>
      <c r="D3840" s="1">
        <f t="shared" si="297"/>
        <v>7440748</v>
      </c>
      <c r="F3840" s="1">
        <f t="shared" si="298"/>
        <v>7439244.0326068504</v>
      </c>
      <c r="H3840" s="5">
        <f t="shared" si="299"/>
        <v>2.0212583374005165E-4</v>
      </c>
    </row>
    <row r="3841" spans="1:8">
      <c r="A3841" s="3" t="s">
        <v>9403</v>
      </c>
      <c r="B3841" s="1">
        <f t="shared" si="295"/>
        <v>6</v>
      </c>
      <c r="C3841" s="1">
        <f t="shared" si="296"/>
        <v>41329</v>
      </c>
      <c r="D3841" s="1">
        <f t="shared" si="297"/>
        <v>7444130</v>
      </c>
      <c r="F3841" s="1">
        <f t="shared" si="298"/>
        <v>7442640.2452961616</v>
      </c>
      <c r="H3841" s="5">
        <f t="shared" si="299"/>
        <v>2.0012475653143863E-4</v>
      </c>
    </row>
    <row r="3842" spans="1:8">
      <c r="A3842" s="3" t="s">
        <v>9404</v>
      </c>
      <c r="B3842" s="1">
        <f t="shared" si="295"/>
        <v>6</v>
      </c>
      <c r="C3842" s="1">
        <f t="shared" si="296"/>
        <v>41309</v>
      </c>
      <c r="D3842" s="1">
        <f t="shared" si="297"/>
        <v>7447493</v>
      </c>
      <c r="F3842" s="1">
        <f t="shared" si="298"/>
        <v>7446037.788997368</v>
      </c>
      <c r="H3842" s="5">
        <f t="shared" si="299"/>
        <v>1.9539608867467808E-4</v>
      </c>
    </row>
    <row r="3843" spans="1:8">
      <c r="A3843" s="3" t="s">
        <v>9405</v>
      </c>
      <c r="B3843" s="1">
        <f t="shared" si="295"/>
        <v>6</v>
      </c>
      <c r="C3843" s="1">
        <f t="shared" si="296"/>
        <v>41289</v>
      </c>
      <c r="D3843" s="1">
        <f t="shared" si="297"/>
        <v>7450856</v>
      </c>
      <c r="F3843" s="1">
        <f t="shared" si="298"/>
        <v>7449436.664876896</v>
      </c>
      <c r="H3843" s="5">
        <f t="shared" si="299"/>
        <v>1.9049289411901711E-4</v>
      </c>
    </row>
    <row r="3844" spans="1:8">
      <c r="A3844" s="3" t="s">
        <v>9406</v>
      </c>
      <c r="B3844" s="1">
        <f t="shared" ref="B3844:B3907" si="300">IF(ISERROR(SEARCH(" ",A3844)), 0, SEARCH(" ",A3844))</f>
        <v>6</v>
      </c>
      <c r="C3844" s="1">
        <f t="shared" ref="C3844:C3907" si="301">IF(0=B3844,-1,LEFT(A3844,B3844-1)+0)</f>
        <v>41269</v>
      </c>
      <c r="D3844" s="1">
        <f t="shared" ref="D3844:D3907" si="302">IF(B3844=0,-1,RIGHT(A3844,LEN(A3844)-B3844)+0)</f>
        <v>7454219</v>
      </c>
      <c r="F3844" s="1">
        <f t="shared" ref="F3844:F3907" si="303">IF(C3844&lt;0,443300000,44330*(1-POWER(C3844/$A$1,1/5.255))*1000)</f>
        <v>7452836.8741027694</v>
      </c>
      <c r="H3844" s="5">
        <f t="shared" ref="H3844:H3907" si="304">IF(D3844&gt;0,ABS((F3844-D3844)/D3844),0)</f>
        <v>1.8541525238667934E-4</v>
      </c>
    </row>
    <row r="3845" spans="1:8">
      <c r="A3845" s="3" t="s">
        <v>9407</v>
      </c>
      <c r="B3845" s="1">
        <f t="shared" si="300"/>
        <v>6</v>
      </c>
      <c r="C3845" s="1">
        <f t="shared" si="301"/>
        <v>41249</v>
      </c>
      <c r="D3845" s="1">
        <f t="shared" si="302"/>
        <v>7457601</v>
      </c>
      <c r="F3845" s="1">
        <f t="shared" si="303"/>
        <v>7456238.4178446075</v>
      </c>
      <c r="H3845" s="5">
        <f t="shared" si="304"/>
        <v>1.8271051982970198E-4</v>
      </c>
    </row>
    <row r="3846" spans="1:8">
      <c r="A3846" s="3" t="s">
        <v>9408</v>
      </c>
      <c r="B3846" s="1">
        <f t="shared" si="300"/>
        <v>6</v>
      </c>
      <c r="C3846" s="1">
        <f t="shared" si="301"/>
        <v>41229</v>
      </c>
      <c r="D3846" s="1">
        <f t="shared" si="302"/>
        <v>7460964</v>
      </c>
      <c r="F3846" s="1">
        <f t="shared" si="303"/>
        <v>7459641.2972736051</v>
      </c>
      <c r="H3846" s="5">
        <f t="shared" si="304"/>
        <v>1.7728308652807724E-4</v>
      </c>
    </row>
    <row r="3847" spans="1:8">
      <c r="A3847" s="3" t="s">
        <v>9409</v>
      </c>
      <c r="B3847" s="1">
        <f t="shared" si="300"/>
        <v>6</v>
      </c>
      <c r="C3847" s="1">
        <f t="shared" si="301"/>
        <v>41209</v>
      </c>
      <c r="D3847" s="1">
        <f t="shared" si="302"/>
        <v>7464327</v>
      </c>
      <c r="F3847" s="1">
        <f t="shared" si="303"/>
        <v>7463045.5135625759</v>
      </c>
      <c r="H3847" s="5">
        <f t="shared" si="304"/>
        <v>1.7168144394318283E-4</v>
      </c>
    </row>
    <row r="3848" spans="1:8">
      <c r="A3848" s="3" t="s">
        <v>9410</v>
      </c>
      <c r="B3848" s="1">
        <f t="shared" si="300"/>
        <v>6</v>
      </c>
      <c r="C3848" s="1">
        <f t="shared" si="301"/>
        <v>41189</v>
      </c>
      <c r="D3848" s="1">
        <f t="shared" si="302"/>
        <v>7467690</v>
      </c>
      <c r="F3848" s="1">
        <f t="shared" si="303"/>
        <v>7466451.0678859111</v>
      </c>
      <c r="H3848" s="5">
        <f t="shared" si="304"/>
        <v>1.6590567017228994E-4</v>
      </c>
    </row>
    <row r="3849" spans="1:8">
      <c r="A3849" s="3" t="s">
        <v>9411</v>
      </c>
      <c r="B3849" s="1">
        <f t="shared" si="300"/>
        <v>6</v>
      </c>
      <c r="C3849" s="1">
        <f t="shared" si="301"/>
        <v>41169</v>
      </c>
      <c r="D3849" s="1">
        <f t="shared" si="302"/>
        <v>7471054</v>
      </c>
      <c r="F3849" s="1">
        <f t="shared" si="303"/>
        <v>7469857.9614196224</v>
      </c>
      <c r="H3849" s="5">
        <f t="shared" si="304"/>
        <v>1.6008967146771878E-4</v>
      </c>
    </row>
    <row r="3850" spans="1:8">
      <c r="A3850" s="3" t="s">
        <v>9412</v>
      </c>
      <c r="B3850" s="1">
        <f t="shared" si="300"/>
        <v>6</v>
      </c>
      <c r="C3850" s="1">
        <f t="shared" si="301"/>
        <v>41149</v>
      </c>
      <c r="D3850" s="1">
        <f t="shared" si="302"/>
        <v>7474435</v>
      </c>
      <c r="F3850" s="1">
        <f t="shared" si="303"/>
        <v>7473266.1953413291</v>
      </c>
      <c r="H3850" s="5">
        <f t="shared" si="304"/>
        <v>1.5637364679349137E-4</v>
      </c>
    </row>
    <row r="3851" spans="1:8">
      <c r="A3851" s="3" t="s">
        <v>9413</v>
      </c>
      <c r="B3851" s="1">
        <f t="shared" si="300"/>
        <v>6</v>
      </c>
      <c r="C3851" s="1">
        <f t="shared" si="301"/>
        <v>41129</v>
      </c>
      <c r="D3851" s="1">
        <f t="shared" si="302"/>
        <v>7477798</v>
      </c>
      <c r="F3851" s="1">
        <f t="shared" si="303"/>
        <v>7476675.7708302308</v>
      </c>
      <c r="H3851" s="5">
        <f t="shared" si="304"/>
        <v>1.500748174488282E-4</v>
      </c>
    </row>
    <row r="3852" spans="1:8">
      <c r="A3852" s="3" t="s">
        <v>9414</v>
      </c>
      <c r="B3852" s="1">
        <f t="shared" si="300"/>
        <v>6</v>
      </c>
      <c r="C3852" s="1">
        <f t="shared" si="301"/>
        <v>41109</v>
      </c>
      <c r="D3852" s="1">
        <f t="shared" si="302"/>
        <v>7481162</v>
      </c>
      <c r="F3852" s="1">
        <f t="shared" si="303"/>
        <v>7480086.6890671728</v>
      </c>
      <c r="H3852" s="5">
        <f t="shared" si="304"/>
        <v>1.437358170865946E-4</v>
      </c>
    </row>
    <row r="3853" spans="1:8">
      <c r="A3853" s="3" t="s">
        <v>9415</v>
      </c>
      <c r="B3853" s="1">
        <f t="shared" si="300"/>
        <v>6</v>
      </c>
      <c r="C3853" s="1">
        <f t="shared" si="301"/>
        <v>41089</v>
      </c>
      <c r="D3853" s="1">
        <f t="shared" si="302"/>
        <v>7484525</v>
      </c>
      <c r="F3853" s="1">
        <f t="shared" si="303"/>
        <v>7483498.9512345996</v>
      </c>
      <c r="H3853" s="5">
        <f t="shared" si="304"/>
        <v>1.3708936310593187E-4</v>
      </c>
    </row>
    <row r="3854" spans="1:8">
      <c r="A3854" s="3" t="s">
        <v>9416</v>
      </c>
      <c r="B3854" s="1">
        <f t="shared" si="300"/>
        <v>6</v>
      </c>
      <c r="C3854" s="1">
        <f t="shared" si="301"/>
        <v>41069</v>
      </c>
      <c r="D3854" s="1">
        <f t="shared" si="302"/>
        <v>7487888</v>
      </c>
      <c r="F3854" s="1">
        <f t="shared" si="303"/>
        <v>7486912.5585165657</v>
      </c>
      <c r="H3854" s="5">
        <f t="shared" si="304"/>
        <v>1.3026924059685317E-4</v>
      </c>
    </row>
    <row r="3855" spans="1:8">
      <c r="A3855" s="3" t="s">
        <v>9417</v>
      </c>
      <c r="B3855" s="1">
        <f t="shared" si="300"/>
        <v>6</v>
      </c>
      <c r="C3855" s="1">
        <f t="shared" si="301"/>
        <v>41049</v>
      </c>
      <c r="D3855" s="1">
        <f t="shared" si="302"/>
        <v>7491270</v>
      </c>
      <c r="F3855" s="1">
        <f t="shared" si="303"/>
        <v>7490327.5120987613</v>
      </c>
      <c r="H3855" s="5">
        <f t="shared" si="304"/>
        <v>1.2581149808226438E-4</v>
      </c>
    </row>
    <row r="3856" spans="1:8">
      <c r="A3856" s="3" t="s">
        <v>9418</v>
      </c>
      <c r="B3856" s="1">
        <f t="shared" si="300"/>
        <v>6</v>
      </c>
      <c r="C3856" s="1">
        <f t="shared" si="301"/>
        <v>41029</v>
      </c>
      <c r="D3856" s="1">
        <f t="shared" si="302"/>
        <v>7494633</v>
      </c>
      <c r="F3856" s="1">
        <f t="shared" si="303"/>
        <v>7493743.8131684894</v>
      </c>
      <c r="H3856" s="5">
        <f t="shared" si="304"/>
        <v>1.1864314523614776E-4</v>
      </c>
    </row>
    <row r="3857" spans="1:8">
      <c r="A3857" s="3" t="s">
        <v>9419</v>
      </c>
      <c r="B3857" s="1">
        <f t="shared" si="300"/>
        <v>6</v>
      </c>
      <c r="C3857" s="1">
        <f t="shared" si="301"/>
        <v>41009</v>
      </c>
      <c r="D3857" s="1">
        <f t="shared" si="302"/>
        <v>7497996</v>
      </c>
      <c r="F3857" s="1">
        <f t="shared" si="303"/>
        <v>7497161.4629146876</v>
      </c>
      <c r="H3857" s="5">
        <f t="shared" si="304"/>
        <v>1.11301351096002E-4</v>
      </c>
    </row>
    <row r="3858" spans="1:8">
      <c r="A3858" s="3" t="s">
        <v>9420</v>
      </c>
      <c r="B3858" s="1">
        <f t="shared" si="300"/>
        <v>6</v>
      </c>
      <c r="C3858" s="1">
        <f t="shared" si="301"/>
        <v>40989</v>
      </c>
      <c r="D3858" s="1">
        <f t="shared" si="302"/>
        <v>7501359</v>
      </c>
      <c r="F3858" s="1">
        <f t="shared" si="303"/>
        <v>7500580.4625279084</v>
      </c>
      <c r="H3858" s="5">
        <f t="shared" si="304"/>
        <v>1.0378619022121394E-4</v>
      </c>
    </row>
    <row r="3859" spans="1:8">
      <c r="A3859" s="3" t="s">
        <v>9421</v>
      </c>
      <c r="B3859" s="1">
        <f t="shared" si="300"/>
        <v>6</v>
      </c>
      <c r="C3859" s="1">
        <f t="shared" si="301"/>
        <v>40969</v>
      </c>
      <c r="D3859" s="1">
        <f t="shared" si="302"/>
        <v>7504722</v>
      </c>
      <c r="F3859" s="1">
        <f t="shared" si="303"/>
        <v>7504000.8132003564</v>
      </c>
      <c r="H3859" s="5">
        <f t="shared" si="304"/>
        <v>9.6097736817374609E-5</v>
      </c>
    </row>
    <row r="3860" spans="1:8">
      <c r="A3860" s="3" t="s">
        <v>9422</v>
      </c>
      <c r="B3860" s="1">
        <f t="shared" si="300"/>
        <v>6</v>
      </c>
      <c r="C3860" s="1">
        <f t="shared" si="301"/>
        <v>40949</v>
      </c>
      <c r="D3860" s="1">
        <f t="shared" si="302"/>
        <v>7508104</v>
      </c>
      <c r="F3860" s="1">
        <f t="shared" si="303"/>
        <v>7507422.5161258588</v>
      </c>
      <c r="H3860" s="5">
        <f t="shared" si="304"/>
        <v>9.0766440387778143E-5</v>
      </c>
    </row>
    <row r="3861" spans="1:8">
      <c r="A3861" s="3" t="s">
        <v>9423</v>
      </c>
      <c r="B3861" s="1">
        <f t="shared" si="300"/>
        <v>6</v>
      </c>
      <c r="C3861" s="1">
        <f t="shared" si="301"/>
        <v>40929</v>
      </c>
      <c r="D3861" s="1">
        <f t="shared" si="302"/>
        <v>7511467</v>
      </c>
      <c r="F3861" s="1">
        <f t="shared" si="303"/>
        <v>7510845.5724998806</v>
      </c>
      <c r="H3861" s="5">
        <f t="shared" si="304"/>
        <v>8.2730510580613991E-5</v>
      </c>
    </row>
    <row r="3862" spans="1:8">
      <c r="A3862" s="3" t="s">
        <v>9424</v>
      </c>
      <c r="B3862" s="1">
        <f t="shared" si="300"/>
        <v>6</v>
      </c>
      <c r="C3862" s="1">
        <f t="shared" si="301"/>
        <v>40909</v>
      </c>
      <c r="D3862" s="1">
        <f t="shared" si="302"/>
        <v>7514830</v>
      </c>
      <c r="F3862" s="1">
        <f t="shared" si="303"/>
        <v>7514269.983519542</v>
      </c>
      <c r="H3862" s="5">
        <f t="shared" si="304"/>
        <v>7.4521510194903808E-5</v>
      </c>
    </row>
    <row r="3863" spans="1:8">
      <c r="A3863" s="3" t="s">
        <v>9425</v>
      </c>
      <c r="B3863" s="1">
        <f t="shared" si="300"/>
        <v>6</v>
      </c>
      <c r="C3863" s="1">
        <f t="shared" si="301"/>
        <v>40889</v>
      </c>
      <c r="D3863" s="1">
        <f t="shared" si="302"/>
        <v>7518194</v>
      </c>
      <c r="F3863" s="1">
        <f t="shared" si="303"/>
        <v>7517695.7503835913</v>
      </c>
      <c r="H3863" s="5">
        <f t="shared" si="304"/>
        <v>6.627251390543003E-5</v>
      </c>
    </row>
    <row r="3864" spans="1:8">
      <c r="A3864" s="3" t="s">
        <v>9426</v>
      </c>
      <c r="B3864" s="1">
        <f t="shared" si="300"/>
        <v>6</v>
      </c>
      <c r="C3864" s="1">
        <f t="shared" si="301"/>
        <v>40869</v>
      </c>
      <c r="D3864" s="1">
        <f t="shared" si="302"/>
        <v>7521575</v>
      </c>
      <c r="F3864" s="1">
        <f t="shared" si="303"/>
        <v>7521122.8742924361</v>
      </c>
      <c r="H3864" s="5">
        <f t="shared" si="304"/>
        <v>6.0110509775405305E-5</v>
      </c>
    </row>
    <row r="3865" spans="1:8">
      <c r="A3865" s="3" t="s">
        <v>9427</v>
      </c>
      <c r="B3865" s="1">
        <f t="shared" si="300"/>
        <v>6</v>
      </c>
      <c r="C3865" s="1">
        <f t="shared" si="301"/>
        <v>40849</v>
      </c>
      <c r="D3865" s="1">
        <f t="shared" si="302"/>
        <v>7524938</v>
      </c>
      <c r="F3865" s="1">
        <f t="shared" si="303"/>
        <v>7524551.3564481232</v>
      </c>
      <c r="H3865" s="5">
        <f t="shared" si="304"/>
        <v>5.1381626250843326E-5</v>
      </c>
    </row>
    <row r="3866" spans="1:8">
      <c r="A3866" s="3" t="s">
        <v>9428</v>
      </c>
      <c r="B3866" s="1">
        <f t="shared" si="300"/>
        <v>6</v>
      </c>
      <c r="C3866" s="1">
        <f t="shared" si="301"/>
        <v>40829</v>
      </c>
      <c r="D3866" s="1">
        <f t="shared" si="302"/>
        <v>7528302</v>
      </c>
      <c r="F3866" s="1">
        <f t="shared" si="303"/>
        <v>7527981.1980543723</v>
      </c>
      <c r="H3866" s="5">
        <f t="shared" si="304"/>
        <v>4.2612789129297285E-5</v>
      </c>
    </row>
    <row r="3867" spans="1:8">
      <c r="A3867" s="3" t="s">
        <v>9429</v>
      </c>
      <c r="B3867" s="1">
        <f t="shared" si="300"/>
        <v>6</v>
      </c>
      <c r="C3867" s="1">
        <f t="shared" si="301"/>
        <v>40809</v>
      </c>
      <c r="D3867" s="1">
        <f t="shared" si="302"/>
        <v>7531665</v>
      </c>
      <c r="F3867" s="1">
        <f t="shared" si="303"/>
        <v>7531412.4003165374</v>
      </c>
      <c r="H3867" s="5">
        <f t="shared" si="304"/>
        <v>3.3538358843979667E-5</v>
      </c>
    </row>
    <row r="3868" spans="1:8">
      <c r="A3868" s="3" t="s">
        <v>9430</v>
      </c>
      <c r="B3868" s="1">
        <f t="shared" si="300"/>
        <v>6</v>
      </c>
      <c r="C3868" s="1">
        <f t="shared" si="301"/>
        <v>40789</v>
      </c>
      <c r="D3868" s="1">
        <f t="shared" si="302"/>
        <v>7535028</v>
      </c>
      <c r="F3868" s="1">
        <f t="shared" si="303"/>
        <v>7534844.9644416487</v>
      </c>
      <c r="H3868" s="5">
        <f t="shared" si="304"/>
        <v>2.4291291067706126E-5</v>
      </c>
    </row>
    <row r="3869" spans="1:8">
      <c r="A3869" s="3" t="s">
        <v>9431</v>
      </c>
      <c r="B3869" s="1">
        <f t="shared" si="300"/>
        <v>6</v>
      </c>
      <c r="C3869" s="1">
        <f t="shared" si="301"/>
        <v>40769</v>
      </c>
      <c r="D3869" s="1">
        <f t="shared" si="302"/>
        <v>7538410</v>
      </c>
      <c r="F3869" s="1">
        <f t="shared" si="303"/>
        <v>7538278.8916383991</v>
      </c>
      <c r="H3869" s="5">
        <f t="shared" si="304"/>
        <v>1.7392044423280002E-5</v>
      </c>
    </row>
    <row r="3870" spans="1:8">
      <c r="A3870" s="3" t="s">
        <v>9432</v>
      </c>
      <c r="B3870" s="1">
        <f t="shared" si="300"/>
        <v>6</v>
      </c>
      <c r="C3870" s="1">
        <f t="shared" si="301"/>
        <v>40749</v>
      </c>
      <c r="D3870" s="1">
        <f t="shared" si="302"/>
        <v>7541773</v>
      </c>
      <c r="F3870" s="1">
        <f t="shared" si="303"/>
        <v>7541714.1831171345</v>
      </c>
      <c r="H3870" s="5">
        <f t="shared" si="304"/>
        <v>7.798813735908443E-6</v>
      </c>
    </row>
    <row r="3871" spans="1:8">
      <c r="A3871" s="3" t="s">
        <v>9433</v>
      </c>
      <c r="B3871" s="1">
        <f t="shared" si="300"/>
        <v>6</v>
      </c>
      <c r="C3871" s="1">
        <f t="shared" si="301"/>
        <v>40729</v>
      </c>
      <c r="D3871" s="1">
        <f t="shared" si="302"/>
        <v>7545182</v>
      </c>
      <c r="F3871" s="1">
        <f t="shared" si="303"/>
        <v>7545150.8400898855</v>
      </c>
      <c r="H3871" s="5">
        <f t="shared" si="304"/>
        <v>4.129775811170896E-6</v>
      </c>
    </row>
    <row r="3872" spans="1:8">
      <c r="A3872" s="3" t="s">
        <v>9434</v>
      </c>
      <c r="B3872" s="1">
        <f t="shared" si="300"/>
        <v>6</v>
      </c>
      <c r="C3872" s="1">
        <f t="shared" si="301"/>
        <v>40709</v>
      </c>
      <c r="D3872" s="1">
        <f t="shared" si="302"/>
        <v>7548687</v>
      </c>
      <c r="F3872" s="1">
        <f t="shared" si="303"/>
        <v>7548588.8637703452</v>
      </c>
      <c r="H3872" s="5">
        <f t="shared" si="304"/>
        <v>1.3000436983911781E-5</v>
      </c>
    </row>
    <row r="3873" spans="1:8">
      <c r="A3873" s="3" t="s">
        <v>9435</v>
      </c>
      <c r="B3873" s="1">
        <f t="shared" si="300"/>
        <v>6</v>
      </c>
      <c r="C3873" s="1">
        <f t="shared" si="301"/>
        <v>40689</v>
      </c>
      <c r="D3873" s="1">
        <f t="shared" si="302"/>
        <v>7552193</v>
      </c>
      <c r="F3873" s="1">
        <f t="shared" si="303"/>
        <v>7552028.2553738849</v>
      </c>
      <c r="H3873" s="5">
        <f t="shared" si="304"/>
        <v>2.1814144065846338E-5</v>
      </c>
    </row>
    <row r="3874" spans="1:8">
      <c r="A3874" s="3" t="s">
        <v>9436</v>
      </c>
      <c r="B3874" s="1">
        <f t="shared" si="300"/>
        <v>6</v>
      </c>
      <c r="C3874" s="1">
        <f t="shared" si="301"/>
        <v>40669</v>
      </c>
      <c r="D3874" s="1">
        <f t="shared" si="302"/>
        <v>7555717</v>
      </c>
      <c r="F3874" s="1">
        <f t="shared" si="303"/>
        <v>7555469.0161175663</v>
      </c>
      <c r="H3874" s="5">
        <f t="shared" si="304"/>
        <v>3.2820694903439981E-5</v>
      </c>
    </row>
    <row r="3875" spans="1:8">
      <c r="A3875" s="3" t="s">
        <v>9437</v>
      </c>
      <c r="B3875" s="1">
        <f t="shared" si="300"/>
        <v>6</v>
      </c>
      <c r="C3875" s="1">
        <f t="shared" si="301"/>
        <v>40649</v>
      </c>
      <c r="D3875" s="1">
        <f t="shared" si="302"/>
        <v>7559222</v>
      </c>
      <c r="F3875" s="1">
        <f t="shared" si="303"/>
        <v>7558911.1472201096</v>
      </c>
      <c r="H3875" s="5">
        <f t="shared" si="304"/>
        <v>4.1122324478684526E-5</v>
      </c>
    </row>
    <row r="3876" spans="1:8">
      <c r="A3876" s="3" t="s">
        <v>9438</v>
      </c>
      <c r="B3876" s="1">
        <f t="shared" si="300"/>
        <v>6</v>
      </c>
      <c r="C3876" s="1">
        <f t="shared" si="301"/>
        <v>40629</v>
      </c>
      <c r="D3876" s="1">
        <f t="shared" si="302"/>
        <v>7562727</v>
      </c>
      <c r="F3876" s="1">
        <f t="shared" si="303"/>
        <v>7562354.6499019423</v>
      </c>
      <c r="H3876" s="5">
        <f t="shared" si="304"/>
        <v>4.9234898741902233E-5</v>
      </c>
    </row>
    <row r="3877" spans="1:8">
      <c r="A3877" s="3" t="s">
        <v>9439</v>
      </c>
      <c r="B3877" s="1">
        <f t="shared" si="300"/>
        <v>6</v>
      </c>
      <c r="C3877" s="1">
        <f t="shared" si="301"/>
        <v>40609</v>
      </c>
      <c r="D3877" s="1">
        <f t="shared" si="302"/>
        <v>7566232</v>
      </c>
      <c r="F3877" s="1">
        <f t="shared" si="303"/>
        <v>7565799.5253851628</v>
      </c>
      <c r="H3877" s="5">
        <f t="shared" si="304"/>
        <v>5.7158518908382257E-5</v>
      </c>
    </row>
    <row r="3878" spans="1:8">
      <c r="A3878" s="3" t="s">
        <v>9440</v>
      </c>
      <c r="B3878" s="1">
        <f t="shared" si="300"/>
        <v>6</v>
      </c>
      <c r="C3878" s="1">
        <f t="shared" si="301"/>
        <v>40589</v>
      </c>
      <c r="D3878" s="1">
        <f t="shared" si="302"/>
        <v>7569756</v>
      </c>
      <c r="F3878" s="1">
        <f t="shared" si="303"/>
        <v>7569245.7748935809</v>
      </c>
      <c r="H3878" s="5">
        <f t="shared" si="304"/>
        <v>6.7403111331338034E-5</v>
      </c>
    </row>
    <row r="3879" spans="1:8">
      <c r="A3879" s="3" t="s">
        <v>9441</v>
      </c>
      <c r="B3879" s="1">
        <f t="shared" si="300"/>
        <v>6</v>
      </c>
      <c r="C3879" s="1">
        <f t="shared" si="301"/>
        <v>40569</v>
      </c>
      <c r="D3879" s="1">
        <f t="shared" si="302"/>
        <v>7573261</v>
      </c>
      <c r="F3879" s="1">
        <f t="shared" si="303"/>
        <v>7572693.3996526785</v>
      </c>
      <c r="H3879" s="5">
        <f t="shared" si="304"/>
        <v>7.4947944791745651E-5</v>
      </c>
    </row>
    <row r="3880" spans="1:8">
      <c r="A3880" s="3" t="s">
        <v>9442</v>
      </c>
      <c r="B3880" s="1">
        <f t="shared" si="300"/>
        <v>6</v>
      </c>
      <c r="C3880" s="1">
        <f t="shared" si="301"/>
        <v>40549</v>
      </c>
      <c r="D3880" s="1">
        <f t="shared" si="302"/>
        <v>7576767</v>
      </c>
      <c r="F3880" s="1">
        <f t="shared" si="303"/>
        <v>7576142.4008896528</v>
      </c>
      <c r="H3880" s="5">
        <f t="shared" si="304"/>
        <v>8.2436098450330971E-5</v>
      </c>
    </row>
    <row r="3881" spans="1:8">
      <c r="A3881" s="3" t="s">
        <v>9443</v>
      </c>
      <c r="B3881" s="1">
        <f t="shared" si="300"/>
        <v>6</v>
      </c>
      <c r="C3881" s="1">
        <f t="shared" si="301"/>
        <v>40529</v>
      </c>
      <c r="D3881" s="1">
        <f t="shared" si="302"/>
        <v>7580272</v>
      </c>
      <c r="F3881" s="1">
        <f t="shared" si="303"/>
        <v>7579592.7798333969</v>
      </c>
      <c r="H3881" s="5">
        <f t="shared" si="304"/>
        <v>8.9603666808143995E-5</v>
      </c>
    </row>
    <row r="3882" spans="1:8">
      <c r="A3882" s="3" t="s">
        <v>9444</v>
      </c>
      <c r="B3882" s="1">
        <f t="shared" si="300"/>
        <v>6</v>
      </c>
      <c r="C3882" s="1">
        <f t="shared" si="301"/>
        <v>40509</v>
      </c>
      <c r="D3882" s="1">
        <f t="shared" si="302"/>
        <v>7583777</v>
      </c>
      <c r="F3882" s="1">
        <f t="shared" si="303"/>
        <v>7583044.5377145028</v>
      </c>
      <c r="H3882" s="5">
        <f t="shared" si="304"/>
        <v>9.6582782628923004E-5</v>
      </c>
    </row>
    <row r="3883" spans="1:8">
      <c r="A3883" s="3" t="s">
        <v>9445</v>
      </c>
      <c r="B3883" s="1">
        <f t="shared" si="300"/>
        <v>6</v>
      </c>
      <c r="C3883" s="1">
        <f t="shared" si="301"/>
        <v>40489</v>
      </c>
      <c r="D3883" s="1">
        <f t="shared" si="302"/>
        <v>7587301</v>
      </c>
      <c r="F3883" s="1">
        <f t="shared" si="303"/>
        <v>7586497.6757652685</v>
      </c>
      <c r="H3883" s="5">
        <f t="shared" si="304"/>
        <v>1.0587747009529414E-4</v>
      </c>
    </row>
    <row r="3884" spans="1:8">
      <c r="A3884" s="3" t="s">
        <v>9446</v>
      </c>
      <c r="B3884" s="1">
        <f t="shared" si="300"/>
        <v>6</v>
      </c>
      <c r="C3884" s="1">
        <f t="shared" si="301"/>
        <v>40469</v>
      </c>
      <c r="D3884" s="1">
        <f t="shared" si="302"/>
        <v>7590806</v>
      </c>
      <c r="F3884" s="1">
        <f t="shared" si="303"/>
        <v>7589952.1952197226</v>
      </c>
      <c r="H3884" s="5">
        <f t="shared" si="304"/>
        <v>1.1247880400018437E-4</v>
      </c>
    </row>
    <row r="3885" spans="1:8">
      <c r="A3885" s="3" t="s">
        <v>9447</v>
      </c>
      <c r="B3885" s="1">
        <f t="shared" si="300"/>
        <v>6</v>
      </c>
      <c r="C3885" s="1">
        <f t="shared" si="301"/>
        <v>40449</v>
      </c>
      <c r="D3885" s="1">
        <f t="shared" si="302"/>
        <v>7594311</v>
      </c>
      <c r="F3885" s="1">
        <f t="shared" si="303"/>
        <v>7593408.097313581</v>
      </c>
      <c r="H3885" s="5">
        <f t="shared" si="304"/>
        <v>1.1889198196109765E-4</v>
      </c>
    </row>
    <row r="3886" spans="1:8">
      <c r="A3886" s="3" t="s">
        <v>9448</v>
      </c>
      <c r="B3886" s="1">
        <f t="shared" si="300"/>
        <v>6</v>
      </c>
      <c r="C3886" s="1">
        <f t="shared" si="301"/>
        <v>40429</v>
      </c>
      <c r="D3886" s="1">
        <f t="shared" si="302"/>
        <v>7597817</v>
      </c>
      <c r="F3886" s="1">
        <f t="shared" si="303"/>
        <v>7596865.3832842931</v>
      </c>
      <c r="H3886" s="5">
        <f t="shared" si="304"/>
        <v>1.2524870179248657E-4</v>
      </c>
    </row>
    <row r="3887" spans="1:8">
      <c r="A3887" s="3" t="s">
        <v>9449</v>
      </c>
      <c r="B3887" s="1">
        <f t="shared" si="300"/>
        <v>6</v>
      </c>
      <c r="C3887" s="1">
        <f t="shared" si="301"/>
        <v>40409</v>
      </c>
      <c r="D3887" s="1">
        <f t="shared" si="302"/>
        <v>7601322</v>
      </c>
      <c r="F3887" s="1">
        <f t="shared" si="303"/>
        <v>7600324.0543710208</v>
      </c>
      <c r="H3887" s="5">
        <f t="shared" si="304"/>
        <v>1.3128579857283289E-4</v>
      </c>
    </row>
    <row r="3888" spans="1:8">
      <c r="A3888" s="3" t="s">
        <v>9450</v>
      </c>
      <c r="B3888" s="1">
        <f t="shared" si="300"/>
        <v>6</v>
      </c>
      <c r="C3888" s="1">
        <f t="shared" si="301"/>
        <v>40389</v>
      </c>
      <c r="D3888" s="1">
        <f t="shared" si="302"/>
        <v>7604846</v>
      </c>
      <c r="F3888" s="1">
        <f t="shared" si="303"/>
        <v>7603784.1118146628</v>
      </c>
      <c r="H3888" s="5">
        <f t="shared" si="304"/>
        <v>1.3963309517867764E-4</v>
      </c>
    </row>
    <row r="3889" spans="1:8">
      <c r="A3889" s="3" t="s">
        <v>9451</v>
      </c>
      <c r="B3889" s="1">
        <f t="shared" si="300"/>
        <v>6</v>
      </c>
      <c r="C3889" s="1">
        <f t="shared" si="301"/>
        <v>40369</v>
      </c>
      <c r="D3889" s="1">
        <f t="shared" si="302"/>
        <v>7608351</v>
      </c>
      <c r="F3889" s="1">
        <f t="shared" si="303"/>
        <v>7607245.5568578225</v>
      </c>
      <c r="H3889" s="5">
        <f t="shared" si="304"/>
        <v>1.4529339434754483E-4</v>
      </c>
    </row>
    <row r="3890" spans="1:8">
      <c r="A3890" s="3" t="s">
        <v>9452</v>
      </c>
      <c r="B3890" s="1">
        <f t="shared" si="300"/>
        <v>6</v>
      </c>
      <c r="C3890" s="1">
        <f t="shared" si="301"/>
        <v>40349</v>
      </c>
      <c r="D3890" s="1">
        <f t="shared" si="302"/>
        <v>7611856</v>
      </c>
      <c r="F3890" s="1">
        <f t="shared" si="303"/>
        <v>7610708.3907448528</v>
      </c>
      <c r="H3890" s="5">
        <f t="shared" si="304"/>
        <v>1.5076602278697422E-4</v>
      </c>
    </row>
    <row r="3891" spans="1:8">
      <c r="A3891" s="3" t="s">
        <v>9453</v>
      </c>
      <c r="B3891" s="1">
        <f t="shared" si="300"/>
        <v>6</v>
      </c>
      <c r="C3891" s="1">
        <f t="shared" si="301"/>
        <v>40329</v>
      </c>
      <c r="D3891" s="1">
        <f t="shared" si="302"/>
        <v>7615361</v>
      </c>
      <c r="F3891" s="1">
        <f t="shared" si="303"/>
        <v>7614172.6147218309</v>
      </c>
      <c r="H3891" s="5">
        <f t="shared" si="304"/>
        <v>1.5605107599876955E-4</v>
      </c>
    </row>
    <row r="3892" spans="1:8">
      <c r="A3892" s="3" t="s">
        <v>9454</v>
      </c>
      <c r="B3892" s="1">
        <f t="shared" si="300"/>
        <v>6</v>
      </c>
      <c r="C3892" s="1">
        <f t="shared" si="301"/>
        <v>40309</v>
      </c>
      <c r="D3892" s="1">
        <f t="shared" si="302"/>
        <v>7618885</v>
      </c>
      <c r="F3892" s="1">
        <f t="shared" si="303"/>
        <v>7617638.2300365716</v>
      </c>
      <c r="H3892" s="5">
        <f t="shared" si="304"/>
        <v>1.636420504349886E-4</v>
      </c>
    </row>
    <row r="3893" spans="1:8">
      <c r="A3893" s="3" t="s">
        <v>9455</v>
      </c>
      <c r="B3893" s="1">
        <f t="shared" si="300"/>
        <v>6</v>
      </c>
      <c r="C3893" s="1">
        <f t="shared" si="301"/>
        <v>40289</v>
      </c>
      <c r="D3893" s="1">
        <f t="shared" si="302"/>
        <v>7622391</v>
      </c>
      <c r="F3893" s="1">
        <f t="shared" si="303"/>
        <v>7621105.237938636</v>
      </c>
      <c r="H3893" s="5">
        <f t="shared" si="304"/>
        <v>1.6868224962010182E-4</v>
      </c>
    </row>
    <row r="3894" spans="1:8">
      <c r="A3894" s="3" t="s">
        <v>9456</v>
      </c>
      <c r="B3894" s="1">
        <f t="shared" si="300"/>
        <v>6</v>
      </c>
      <c r="C3894" s="1">
        <f t="shared" si="301"/>
        <v>40269</v>
      </c>
      <c r="D3894" s="1">
        <f t="shared" si="302"/>
        <v>7625896</v>
      </c>
      <c r="F3894" s="1">
        <f t="shared" si="303"/>
        <v>7624573.6396793146</v>
      </c>
      <c r="H3894" s="5">
        <f t="shared" si="304"/>
        <v>1.7340392796930766E-4</v>
      </c>
    </row>
    <row r="3895" spans="1:8">
      <c r="A3895" s="3" t="s">
        <v>9457</v>
      </c>
      <c r="B3895" s="1">
        <f t="shared" si="300"/>
        <v>6</v>
      </c>
      <c r="C3895" s="1">
        <f t="shared" si="301"/>
        <v>40249</v>
      </c>
      <c r="D3895" s="1">
        <f t="shared" si="302"/>
        <v>7629401</v>
      </c>
      <c r="F3895" s="1">
        <f t="shared" si="303"/>
        <v>7628043.4365116581</v>
      </c>
      <c r="H3895" s="5">
        <f t="shared" si="304"/>
        <v>1.7793841067494917E-4</v>
      </c>
    </row>
    <row r="3896" spans="1:8">
      <c r="A3896" s="3" t="s">
        <v>9458</v>
      </c>
      <c r="B3896" s="1">
        <f t="shared" si="300"/>
        <v>6</v>
      </c>
      <c r="C3896" s="1">
        <f t="shared" si="301"/>
        <v>40229</v>
      </c>
      <c r="D3896" s="1">
        <f t="shared" si="302"/>
        <v>7632906</v>
      </c>
      <c r="F3896" s="1">
        <f t="shared" si="303"/>
        <v>7631514.6296904618</v>
      </c>
      <c r="H3896" s="5">
        <f t="shared" si="304"/>
        <v>1.822857912226625E-4</v>
      </c>
    </row>
    <row r="3897" spans="1:8">
      <c r="A3897" s="3" t="s">
        <v>9459</v>
      </c>
      <c r="B3897" s="1">
        <f t="shared" si="300"/>
        <v>6</v>
      </c>
      <c r="C3897" s="1">
        <f t="shared" si="301"/>
        <v>40209</v>
      </c>
      <c r="D3897" s="1">
        <f t="shared" si="302"/>
        <v>7636430</v>
      </c>
      <c r="F3897" s="1">
        <f t="shared" si="303"/>
        <v>7634987.2204722743</v>
      </c>
      <c r="H3897" s="5">
        <f t="shared" si="304"/>
        <v>1.8893377242057505E-4</v>
      </c>
    </row>
    <row r="3898" spans="1:8">
      <c r="A3898" s="3" t="s">
        <v>9460</v>
      </c>
      <c r="B3898" s="1">
        <f t="shared" si="300"/>
        <v>6</v>
      </c>
      <c r="C3898" s="1">
        <f t="shared" si="301"/>
        <v>40189</v>
      </c>
      <c r="D3898" s="1">
        <f t="shared" si="302"/>
        <v>7639935</v>
      </c>
      <c r="F3898" s="1">
        <f t="shared" si="303"/>
        <v>7638461.2101153964</v>
      </c>
      <c r="H3898" s="5">
        <f t="shared" si="304"/>
        <v>1.9290607637415533E-4</v>
      </c>
    </row>
    <row r="3899" spans="1:8">
      <c r="A3899" s="3" t="s">
        <v>9461</v>
      </c>
      <c r="B3899" s="1">
        <f t="shared" si="300"/>
        <v>6</v>
      </c>
      <c r="C3899" s="1">
        <f t="shared" si="301"/>
        <v>40169</v>
      </c>
      <c r="D3899" s="1">
        <f t="shared" si="302"/>
        <v>7643441</v>
      </c>
      <c r="F3899" s="1">
        <f t="shared" si="303"/>
        <v>7641936.5998798981</v>
      </c>
      <c r="H3899" s="5">
        <f t="shared" si="304"/>
        <v>1.9682236313485891E-4</v>
      </c>
    </row>
    <row r="3900" spans="1:8">
      <c r="A3900" s="3" t="s">
        <v>9462</v>
      </c>
      <c r="B3900" s="1">
        <f t="shared" si="300"/>
        <v>6</v>
      </c>
      <c r="C3900" s="1">
        <f t="shared" si="301"/>
        <v>40149</v>
      </c>
      <c r="D3900" s="1">
        <f t="shared" si="302"/>
        <v>7646946</v>
      </c>
      <c r="F3900" s="1">
        <f t="shared" si="303"/>
        <v>7645413.3910276024</v>
      </c>
      <c r="H3900" s="5">
        <f t="shared" si="304"/>
        <v>2.0042105337184711E-4</v>
      </c>
    </row>
    <row r="3901" spans="1:8">
      <c r="A3901" s="3" t="s">
        <v>9463</v>
      </c>
      <c r="B3901" s="1">
        <f t="shared" si="300"/>
        <v>6</v>
      </c>
      <c r="C3901" s="1">
        <f t="shared" si="301"/>
        <v>40129</v>
      </c>
      <c r="D3901" s="1">
        <f t="shared" si="302"/>
        <v>7650451</v>
      </c>
      <c r="F3901" s="1">
        <f t="shared" si="303"/>
        <v>7648891.5848221034</v>
      </c>
      <c r="H3901" s="5">
        <f t="shared" si="304"/>
        <v>2.0383310446620974E-4</v>
      </c>
    </row>
    <row r="3902" spans="1:8">
      <c r="A3902" s="3" t="s">
        <v>9464</v>
      </c>
      <c r="B3902" s="1">
        <f t="shared" si="300"/>
        <v>6</v>
      </c>
      <c r="C3902" s="1">
        <f t="shared" si="301"/>
        <v>40109</v>
      </c>
      <c r="D3902" s="1">
        <f t="shared" si="302"/>
        <v>7653975</v>
      </c>
      <c r="F3902" s="1">
        <f t="shared" si="303"/>
        <v>7652371.1825287677</v>
      </c>
      <c r="H3902" s="5">
        <f t="shared" si="304"/>
        <v>2.0954046377630778E-4</v>
      </c>
    </row>
    <row r="3903" spans="1:8">
      <c r="A3903" s="3" t="s">
        <v>9465</v>
      </c>
      <c r="B3903" s="1">
        <f t="shared" si="300"/>
        <v>6</v>
      </c>
      <c r="C3903" s="1">
        <f t="shared" si="301"/>
        <v>40089</v>
      </c>
      <c r="D3903" s="1">
        <f t="shared" si="302"/>
        <v>7657480</v>
      </c>
      <c r="F3903" s="1">
        <f t="shared" si="303"/>
        <v>7655852.1854147324</v>
      </c>
      <c r="H3903" s="5">
        <f t="shared" si="304"/>
        <v>2.1257836589420621E-4</v>
      </c>
    </row>
    <row r="3904" spans="1:8">
      <c r="A3904" s="3" t="s">
        <v>9466</v>
      </c>
      <c r="B3904" s="1">
        <f t="shared" si="300"/>
        <v>6</v>
      </c>
      <c r="C3904" s="1">
        <f t="shared" si="301"/>
        <v>40069</v>
      </c>
      <c r="D3904" s="1">
        <f t="shared" si="302"/>
        <v>7660985</v>
      </c>
      <c r="F3904" s="1">
        <f t="shared" si="303"/>
        <v>7659334.5947489114</v>
      </c>
      <c r="H3904" s="5">
        <f t="shared" si="304"/>
        <v>2.1542990243272271E-4</v>
      </c>
    </row>
    <row r="3905" spans="1:8">
      <c r="A3905" s="3" t="s">
        <v>9467</v>
      </c>
      <c r="B3905" s="1">
        <f t="shared" si="300"/>
        <v>6</v>
      </c>
      <c r="C3905" s="1">
        <f t="shared" si="301"/>
        <v>40049</v>
      </c>
      <c r="D3905" s="1">
        <f t="shared" si="302"/>
        <v>7664490</v>
      </c>
      <c r="F3905" s="1">
        <f t="shared" si="303"/>
        <v>7662818.4118019957</v>
      </c>
      <c r="H3905" s="5">
        <f t="shared" si="304"/>
        <v>2.180951632795255E-4</v>
      </c>
    </row>
    <row r="3906" spans="1:8">
      <c r="A3906" s="3" t="s">
        <v>9468</v>
      </c>
      <c r="B3906" s="1">
        <f t="shared" si="300"/>
        <v>6</v>
      </c>
      <c r="C3906" s="1">
        <f t="shared" si="301"/>
        <v>40029</v>
      </c>
      <c r="D3906" s="1">
        <f t="shared" si="302"/>
        <v>7667996</v>
      </c>
      <c r="F3906" s="1">
        <f t="shared" si="303"/>
        <v>7666303.6378464671</v>
      </c>
      <c r="H3906" s="5">
        <f t="shared" si="304"/>
        <v>2.2070462132908191E-4</v>
      </c>
    </row>
    <row r="3907" spans="1:8">
      <c r="A3907" s="3" t="s">
        <v>9469</v>
      </c>
      <c r="B3907" s="1">
        <f t="shared" si="300"/>
        <v>6</v>
      </c>
      <c r="C3907" s="1">
        <f t="shared" si="301"/>
        <v>40009</v>
      </c>
      <c r="D3907" s="1">
        <f t="shared" si="302"/>
        <v>7671520</v>
      </c>
      <c r="F3907" s="1">
        <f t="shared" si="303"/>
        <v>7669790.2741565788</v>
      </c>
      <c r="H3907" s="5">
        <f t="shared" si="304"/>
        <v>2.254736797168206E-4</v>
      </c>
    </row>
    <row r="3908" spans="1:8">
      <c r="A3908" s="3" t="s">
        <v>9470</v>
      </c>
      <c r="B3908" s="1">
        <f t="shared" ref="B3908:B3971" si="305">IF(ISERROR(SEARCH(" ",A3908)), 0, SEARCH(" ",A3908))</f>
        <v>6</v>
      </c>
      <c r="C3908" s="1">
        <f t="shared" ref="C3908:C3971" si="306">IF(0=B3908,-1,LEFT(A3908,B3908-1)+0)</f>
        <v>39989</v>
      </c>
      <c r="D3908" s="1">
        <f t="shared" ref="D3908:D3971" si="307">IF(B3908=0,-1,RIGHT(A3908,LEN(A3908)-B3908)+0)</f>
        <v>7675025</v>
      </c>
      <c r="F3908" s="1">
        <f t="shared" ref="F3908:F3971" si="308">IF(C3908&lt;0,443300000,44330*(1-POWER(C3908/$A$1,1/5.255))*1000)</f>
        <v>7673278.3220083965</v>
      </c>
      <c r="H3908" s="5">
        <f t="shared" ref="H3908:H3971" si="309">IF(D3908&gt;0,ABS((F3908-D3908)/D3908),0)</f>
        <v>2.2757945304458307E-4</v>
      </c>
    </row>
    <row r="3909" spans="1:8">
      <c r="A3909" s="3" t="s">
        <v>9471</v>
      </c>
      <c r="B3909" s="1">
        <f t="shared" si="305"/>
        <v>6</v>
      </c>
      <c r="C3909" s="1">
        <f t="shared" si="306"/>
        <v>39969</v>
      </c>
      <c r="D3909" s="1">
        <f t="shared" si="307"/>
        <v>7678530</v>
      </c>
      <c r="F3909" s="1">
        <f t="shared" si="308"/>
        <v>7676767.7826797618</v>
      </c>
      <c r="H3909" s="5">
        <f t="shared" si="309"/>
        <v>2.2949930784124566E-4</v>
      </c>
    </row>
    <row r="3910" spans="1:8">
      <c r="A3910" s="3" t="s">
        <v>9472</v>
      </c>
      <c r="B3910" s="1">
        <f t="shared" si="305"/>
        <v>6</v>
      </c>
      <c r="C3910" s="1">
        <f t="shared" si="306"/>
        <v>39949</v>
      </c>
      <c r="D3910" s="1">
        <f t="shared" si="307"/>
        <v>7682035</v>
      </c>
      <c r="F3910" s="1">
        <f t="shared" si="308"/>
        <v>7680258.6574503174</v>
      </c>
      <c r="H3910" s="5">
        <f t="shared" si="309"/>
        <v>2.3123333201197272E-4</v>
      </c>
    </row>
    <row r="3911" spans="1:8">
      <c r="A3911" s="3" t="s">
        <v>9473</v>
      </c>
      <c r="B3911" s="1">
        <f t="shared" si="305"/>
        <v>6</v>
      </c>
      <c r="C3911" s="1">
        <f t="shared" si="306"/>
        <v>39929</v>
      </c>
      <c r="D3911" s="1">
        <f t="shared" si="307"/>
        <v>7685559</v>
      </c>
      <c r="F3911" s="1">
        <f t="shared" si="308"/>
        <v>7683750.9476015074</v>
      </c>
      <c r="H3911" s="5">
        <f t="shared" si="309"/>
        <v>2.3525320649969405E-4</v>
      </c>
    </row>
    <row r="3912" spans="1:8">
      <c r="A3912" s="3" t="s">
        <v>9474</v>
      </c>
      <c r="B3912" s="1">
        <f t="shared" si="305"/>
        <v>6</v>
      </c>
      <c r="C3912" s="1">
        <f t="shared" si="306"/>
        <v>39909</v>
      </c>
      <c r="D3912" s="1">
        <f t="shared" si="307"/>
        <v>7689064</v>
      </c>
      <c r="F3912" s="1">
        <f t="shared" si="308"/>
        <v>7687244.65441659</v>
      </c>
      <c r="H3912" s="5">
        <f t="shared" si="309"/>
        <v>2.3661470153064175E-4</v>
      </c>
    </row>
    <row r="3913" spans="1:8">
      <c r="A3913" s="3" t="s">
        <v>9475</v>
      </c>
      <c r="B3913" s="1">
        <f t="shared" si="305"/>
        <v>6</v>
      </c>
      <c r="C3913" s="1">
        <f t="shared" si="306"/>
        <v>39889</v>
      </c>
      <c r="D3913" s="1">
        <f t="shared" si="307"/>
        <v>7692570</v>
      </c>
      <c r="F3913" s="1">
        <f t="shared" si="308"/>
        <v>7690739.7791806068</v>
      </c>
      <c r="H3913" s="5">
        <f t="shared" si="309"/>
        <v>2.3792059342887654E-4</v>
      </c>
    </row>
    <row r="3914" spans="1:8">
      <c r="A3914" s="3" t="s">
        <v>9476</v>
      </c>
      <c r="B3914" s="1">
        <f t="shared" si="305"/>
        <v>6</v>
      </c>
      <c r="C3914" s="1">
        <f t="shared" si="306"/>
        <v>39869</v>
      </c>
      <c r="D3914" s="1">
        <f t="shared" si="307"/>
        <v>7696075</v>
      </c>
      <c r="F3914" s="1">
        <f t="shared" si="308"/>
        <v>7694236.3231804352</v>
      </c>
      <c r="H3914" s="5">
        <f t="shared" si="309"/>
        <v>2.3891097989101908E-4</v>
      </c>
    </row>
    <row r="3915" spans="1:8">
      <c r="A3915" s="3" t="s">
        <v>9477</v>
      </c>
      <c r="B3915" s="1">
        <f t="shared" si="305"/>
        <v>6</v>
      </c>
      <c r="C3915" s="1">
        <f t="shared" si="306"/>
        <v>39849</v>
      </c>
      <c r="D3915" s="1">
        <f t="shared" si="307"/>
        <v>7699580</v>
      </c>
      <c r="F3915" s="1">
        <f t="shared" si="308"/>
        <v>7697734.2877047528</v>
      </c>
      <c r="H3915" s="5">
        <f t="shared" si="309"/>
        <v>2.397159709032495E-4</v>
      </c>
    </row>
    <row r="3916" spans="1:8">
      <c r="A3916" s="3" t="s">
        <v>9478</v>
      </c>
      <c r="B3916" s="1">
        <f t="shared" si="305"/>
        <v>6</v>
      </c>
      <c r="C3916" s="1">
        <f t="shared" si="306"/>
        <v>39829</v>
      </c>
      <c r="D3916" s="1">
        <f t="shared" si="307"/>
        <v>7703104</v>
      </c>
      <c r="F3916" s="1">
        <f t="shared" si="308"/>
        <v>7701233.6740440503</v>
      </c>
      <c r="H3916" s="5">
        <f t="shared" si="309"/>
        <v>2.428015973755156E-4</v>
      </c>
    </row>
    <row r="3917" spans="1:8">
      <c r="A3917" s="3" t="s">
        <v>9479</v>
      </c>
      <c r="B3917" s="1">
        <f t="shared" si="305"/>
        <v>6</v>
      </c>
      <c r="C3917" s="1">
        <f t="shared" si="306"/>
        <v>39809</v>
      </c>
      <c r="D3917" s="1">
        <f t="shared" si="307"/>
        <v>7706609</v>
      </c>
      <c r="F3917" s="1">
        <f t="shared" si="308"/>
        <v>7704734.4834906571</v>
      </c>
      <c r="H3917" s="5">
        <f t="shared" si="309"/>
        <v>2.4323493112767737E-4</v>
      </c>
    </row>
    <row r="3918" spans="1:8">
      <c r="A3918" s="3" t="s">
        <v>9480</v>
      </c>
      <c r="B3918" s="1">
        <f t="shared" si="305"/>
        <v>6</v>
      </c>
      <c r="C3918" s="1">
        <f t="shared" si="306"/>
        <v>39789</v>
      </c>
      <c r="D3918" s="1">
        <f t="shared" si="307"/>
        <v>7710114</v>
      </c>
      <c r="F3918" s="1">
        <f t="shared" si="308"/>
        <v>7708236.717338712</v>
      </c>
      <c r="H3918" s="5">
        <f t="shared" si="309"/>
        <v>2.4348312635689244E-4</v>
      </c>
    </row>
    <row r="3919" spans="1:8">
      <c r="A3919" s="3" t="s">
        <v>9481</v>
      </c>
      <c r="B3919" s="1">
        <f t="shared" si="305"/>
        <v>6</v>
      </c>
      <c r="C3919" s="1">
        <f t="shared" si="306"/>
        <v>39769</v>
      </c>
      <c r="D3919" s="1">
        <f t="shared" si="307"/>
        <v>7713620</v>
      </c>
      <c r="F3919" s="1">
        <f t="shared" si="308"/>
        <v>7711740.3768841866</v>
      </c>
      <c r="H3919" s="5">
        <f t="shared" si="309"/>
        <v>2.4367587667182978E-4</v>
      </c>
    </row>
    <row r="3920" spans="1:8">
      <c r="A3920" s="3" t="s">
        <v>9482</v>
      </c>
      <c r="B3920" s="1">
        <f t="shared" si="305"/>
        <v>6</v>
      </c>
      <c r="C3920" s="1">
        <f t="shared" si="306"/>
        <v>39749</v>
      </c>
      <c r="D3920" s="1">
        <f t="shared" si="307"/>
        <v>7717125</v>
      </c>
      <c r="F3920" s="1">
        <f t="shared" si="308"/>
        <v>7715245.4634248866</v>
      </c>
      <c r="H3920" s="5">
        <f t="shared" si="309"/>
        <v>2.4355398870867367E-4</v>
      </c>
    </row>
    <row r="3921" spans="1:8">
      <c r="A3921" s="3" t="s">
        <v>9483</v>
      </c>
      <c r="B3921" s="1">
        <f t="shared" si="305"/>
        <v>6</v>
      </c>
      <c r="C3921" s="1">
        <f t="shared" si="306"/>
        <v>39729</v>
      </c>
      <c r="D3921" s="1">
        <f t="shared" si="307"/>
        <v>7720649</v>
      </c>
      <c r="F3921" s="1">
        <f t="shared" si="308"/>
        <v>7718751.9782604491</v>
      </c>
      <c r="H3921" s="5">
        <f t="shared" si="309"/>
        <v>2.4570754862070096E-4</v>
      </c>
    </row>
    <row r="3922" spans="1:8">
      <c r="A3922" s="3" t="s">
        <v>9484</v>
      </c>
      <c r="B3922" s="1">
        <f t="shared" si="305"/>
        <v>6</v>
      </c>
      <c r="C3922" s="1">
        <f t="shared" si="306"/>
        <v>39709</v>
      </c>
      <c r="D3922" s="1">
        <f t="shared" si="307"/>
        <v>7724154</v>
      </c>
      <c r="F3922" s="1">
        <f t="shared" si="308"/>
        <v>7722259.9226923529</v>
      </c>
      <c r="H3922" s="5">
        <f t="shared" si="309"/>
        <v>2.4521485558769206E-4</v>
      </c>
    </row>
    <row r="3923" spans="1:8">
      <c r="A3923" s="3" t="s">
        <v>9485</v>
      </c>
      <c r="B3923" s="1">
        <f t="shared" si="305"/>
        <v>6</v>
      </c>
      <c r="C3923" s="1">
        <f t="shared" si="306"/>
        <v>39689</v>
      </c>
      <c r="D3923" s="1">
        <f t="shared" si="307"/>
        <v>7727659</v>
      </c>
      <c r="F3923" s="1">
        <f t="shared" si="308"/>
        <v>7725769.298023914</v>
      </c>
      <c r="H3923" s="5">
        <f t="shared" si="309"/>
        <v>2.4453744349822021E-4</v>
      </c>
    </row>
    <row r="3924" spans="1:8">
      <c r="A3924" s="3" t="s">
        <v>9486</v>
      </c>
      <c r="B3924" s="1">
        <f t="shared" si="305"/>
        <v>6</v>
      </c>
      <c r="C3924" s="1">
        <f t="shared" si="306"/>
        <v>39669</v>
      </c>
      <c r="D3924" s="1">
        <f t="shared" si="307"/>
        <v>7731164</v>
      </c>
      <c r="F3924" s="1">
        <f t="shared" si="308"/>
        <v>7729280.105560299</v>
      </c>
      <c r="H3924" s="5">
        <f t="shared" si="309"/>
        <v>2.4367539476603922E-4</v>
      </c>
    </row>
    <row r="3925" spans="1:8">
      <c r="A3925" s="3" t="s">
        <v>9487</v>
      </c>
      <c r="B3925" s="1">
        <f t="shared" si="305"/>
        <v>6</v>
      </c>
      <c r="C3925" s="1">
        <f t="shared" si="306"/>
        <v>39649</v>
      </c>
      <c r="D3925" s="1">
        <f t="shared" si="307"/>
        <v>7734688</v>
      </c>
      <c r="F3925" s="1">
        <f t="shared" si="308"/>
        <v>7732792.3466085261</v>
      </c>
      <c r="H3925" s="5">
        <f t="shared" si="309"/>
        <v>2.4508466165331126E-4</v>
      </c>
    </row>
    <row r="3926" spans="1:8">
      <c r="A3926" s="3" t="s">
        <v>9488</v>
      </c>
      <c r="B3926" s="1">
        <f t="shared" si="305"/>
        <v>6</v>
      </c>
      <c r="C3926" s="1">
        <f t="shared" si="306"/>
        <v>39629</v>
      </c>
      <c r="D3926" s="1">
        <f t="shared" si="307"/>
        <v>7738194</v>
      </c>
      <c r="F3926" s="1">
        <f t="shared" si="308"/>
        <v>7736306.0224774601</v>
      </c>
      <c r="H3926" s="5">
        <f t="shared" si="309"/>
        <v>2.4398167357136643E-4</v>
      </c>
    </row>
    <row r="3927" spans="1:8">
      <c r="A3927" s="3" t="s">
        <v>9489</v>
      </c>
      <c r="B3927" s="1">
        <f t="shared" si="305"/>
        <v>6</v>
      </c>
      <c r="C3927" s="1">
        <f t="shared" si="306"/>
        <v>39609</v>
      </c>
      <c r="D3927" s="1">
        <f t="shared" si="307"/>
        <v>7741699</v>
      </c>
      <c r="F3927" s="1">
        <f t="shared" si="308"/>
        <v>7739821.1344778175</v>
      </c>
      <c r="H3927" s="5">
        <f t="shared" si="309"/>
        <v>2.4256503929984187E-4</v>
      </c>
    </row>
    <row r="3928" spans="1:8">
      <c r="A3928" s="3" t="s">
        <v>9490</v>
      </c>
      <c r="B3928" s="1">
        <f t="shared" si="305"/>
        <v>6</v>
      </c>
      <c r="C3928" s="1">
        <f t="shared" si="306"/>
        <v>39589</v>
      </c>
      <c r="D3928" s="1">
        <f t="shared" si="307"/>
        <v>7745204</v>
      </c>
      <c r="F3928" s="1">
        <f t="shared" si="308"/>
        <v>7743337.6839221939</v>
      </c>
      <c r="H3928" s="5">
        <f t="shared" si="309"/>
        <v>2.4096409569148282E-4</v>
      </c>
    </row>
    <row r="3929" spans="1:8">
      <c r="A3929" s="3" t="s">
        <v>9491</v>
      </c>
      <c r="B3929" s="1">
        <f t="shared" si="305"/>
        <v>6</v>
      </c>
      <c r="C3929" s="1">
        <f t="shared" si="306"/>
        <v>39569</v>
      </c>
      <c r="D3929" s="1">
        <f t="shared" si="307"/>
        <v>7748709</v>
      </c>
      <c r="F3929" s="1">
        <f t="shared" si="308"/>
        <v>7746855.6721250294</v>
      </c>
      <c r="H3929" s="5">
        <f t="shared" si="309"/>
        <v>2.3917892322070973E-4</v>
      </c>
    </row>
    <row r="3930" spans="1:8">
      <c r="A3930" s="3" t="s">
        <v>9492</v>
      </c>
      <c r="B3930" s="1">
        <f t="shared" si="305"/>
        <v>6</v>
      </c>
      <c r="C3930" s="1">
        <f t="shared" si="306"/>
        <v>39549</v>
      </c>
      <c r="D3930" s="1">
        <f t="shared" si="307"/>
        <v>7752233</v>
      </c>
      <c r="F3930" s="1">
        <f t="shared" si="308"/>
        <v>7750375.1004026374</v>
      </c>
      <c r="H3930" s="5">
        <f t="shared" si="309"/>
        <v>2.3965992732192327E-4</v>
      </c>
    </row>
    <row r="3931" spans="1:8">
      <c r="A3931" s="3" t="s">
        <v>9493</v>
      </c>
      <c r="B3931" s="1">
        <f t="shared" si="305"/>
        <v>6</v>
      </c>
      <c r="C3931" s="1">
        <f t="shared" si="306"/>
        <v>39529</v>
      </c>
      <c r="D3931" s="1">
        <f t="shared" si="307"/>
        <v>7755738</v>
      </c>
      <c r="F3931" s="1">
        <f t="shared" si="308"/>
        <v>7753895.9700732082</v>
      </c>
      <c r="H3931" s="5">
        <f t="shared" si="309"/>
        <v>2.3750543491693338E-4</v>
      </c>
    </row>
    <row r="3932" spans="1:8">
      <c r="A3932" s="3" t="s">
        <v>9494</v>
      </c>
      <c r="B3932" s="1">
        <f t="shared" si="305"/>
        <v>6</v>
      </c>
      <c r="C3932" s="1">
        <f t="shared" si="306"/>
        <v>39509</v>
      </c>
      <c r="D3932" s="1">
        <f t="shared" si="307"/>
        <v>7759244</v>
      </c>
      <c r="F3932" s="1">
        <f t="shared" si="308"/>
        <v>7757418.2824567938</v>
      </c>
      <c r="H3932" s="5">
        <f t="shared" si="309"/>
        <v>2.352958024269088E-4</v>
      </c>
    </row>
    <row r="3933" spans="1:8">
      <c r="A3933" s="3" t="s">
        <v>9495</v>
      </c>
      <c r="B3933" s="1">
        <f t="shared" si="305"/>
        <v>6</v>
      </c>
      <c r="C3933" s="1">
        <f t="shared" si="306"/>
        <v>39489</v>
      </c>
      <c r="D3933" s="1">
        <f t="shared" si="307"/>
        <v>7762749</v>
      </c>
      <c r="F3933" s="1">
        <f t="shared" si="308"/>
        <v>7760942.0388753321</v>
      </c>
      <c r="H3933" s="5">
        <f t="shared" si="309"/>
        <v>2.3277335447376927E-4</v>
      </c>
    </row>
    <row r="3934" spans="1:8">
      <c r="A3934" s="3" t="s">
        <v>9496</v>
      </c>
      <c r="B3934" s="1">
        <f t="shared" si="305"/>
        <v>6</v>
      </c>
      <c r="C3934" s="1">
        <f t="shared" si="306"/>
        <v>39469</v>
      </c>
      <c r="D3934" s="1">
        <f t="shared" si="307"/>
        <v>7766254</v>
      </c>
      <c r="F3934" s="1">
        <f t="shared" si="308"/>
        <v>7764467.2406526497</v>
      </c>
      <c r="H3934" s="5">
        <f t="shared" si="309"/>
        <v>2.3006707575496971E-4</v>
      </c>
    </row>
    <row r="3935" spans="1:8">
      <c r="A3935" s="3" t="s">
        <v>9497</v>
      </c>
      <c r="B3935" s="1">
        <f t="shared" si="305"/>
        <v>6</v>
      </c>
      <c r="C3935" s="1">
        <f t="shared" si="306"/>
        <v>39449</v>
      </c>
      <c r="D3935" s="1">
        <f t="shared" si="307"/>
        <v>7769778</v>
      </c>
      <c r="F3935" s="1">
        <f t="shared" si="308"/>
        <v>7767993.8891144423</v>
      </c>
      <c r="H3935" s="5">
        <f t="shared" si="309"/>
        <v>2.29621861211185E-4</v>
      </c>
    </row>
    <row r="3936" spans="1:8">
      <c r="A3936" s="3" t="s">
        <v>9498</v>
      </c>
      <c r="B3936" s="1">
        <f t="shared" si="305"/>
        <v>6</v>
      </c>
      <c r="C3936" s="1">
        <f t="shared" si="306"/>
        <v>39429</v>
      </c>
      <c r="D3936" s="1">
        <f t="shared" si="307"/>
        <v>7773283</v>
      </c>
      <c r="F3936" s="1">
        <f t="shared" si="308"/>
        <v>7771521.9855883038</v>
      </c>
      <c r="H3936" s="5">
        <f t="shared" si="309"/>
        <v>2.2654706019274389E-4</v>
      </c>
    </row>
    <row r="3937" spans="1:8">
      <c r="A3937" s="3" t="s">
        <v>9499</v>
      </c>
      <c r="B3937" s="1">
        <f t="shared" si="305"/>
        <v>6</v>
      </c>
      <c r="C3937" s="1">
        <f t="shared" si="306"/>
        <v>39409</v>
      </c>
      <c r="D3937" s="1">
        <f t="shared" si="307"/>
        <v>7776788</v>
      </c>
      <c r="F3937" s="1">
        <f t="shared" si="308"/>
        <v>7775051.5314037185</v>
      </c>
      <c r="H3937" s="5">
        <f t="shared" si="309"/>
        <v>2.232886631706411E-4</v>
      </c>
    </row>
    <row r="3938" spans="1:8">
      <c r="A3938" s="3" t="s">
        <v>9500</v>
      </c>
      <c r="B3938" s="1">
        <f t="shared" si="305"/>
        <v>6</v>
      </c>
      <c r="C3938" s="1">
        <f t="shared" si="306"/>
        <v>39389</v>
      </c>
      <c r="D3938" s="1">
        <f t="shared" si="307"/>
        <v>7780293</v>
      </c>
      <c r="F3938" s="1">
        <f t="shared" si="308"/>
        <v>7778582.5278920699</v>
      </c>
      <c r="H3938" s="5">
        <f t="shared" si="309"/>
        <v>2.1984674715079612E-4</v>
      </c>
    </row>
    <row r="3939" spans="1:8">
      <c r="A3939" s="3" t="s">
        <v>9501</v>
      </c>
      <c r="B3939" s="1">
        <f t="shared" si="305"/>
        <v>6</v>
      </c>
      <c r="C3939" s="1">
        <f t="shared" si="306"/>
        <v>39369</v>
      </c>
      <c r="D3939" s="1">
        <f t="shared" si="307"/>
        <v>7783818</v>
      </c>
      <c r="F3939" s="1">
        <f t="shared" si="308"/>
        <v>7782114.9763866374</v>
      </c>
      <c r="H3939" s="5">
        <f t="shared" si="309"/>
        <v>2.1879026634006256E-4</v>
      </c>
    </row>
    <row r="3940" spans="1:8">
      <c r="A3940" s="3" t="s">
        <v>9502</v>
      </c>
      <c r="B3940" s="1">
        <f t="shared" si="305"/>
        <v>6</v>
      </c>
      <c r="C3940" s="1">
        <f t="shared" si="306"/>
        <v>39349</v>
      </c>
      <c r="D3940" s="1">
        <f t="shared" si="307"/>
        <v>7787323</v>
      </c>
      <c r="F3940" s="1">
        <f t="shared" si="308"/>
        <v>7785648.8782226099</v>
      </c>
      <c r="H3940" s="5">
        <f t="shared" si="309"/>
        <v>2.1498039536694828E-4</v>
      </c>
    </row>
    <row r="3941" spans="1:8">
      <c r="A3941" s="3" t="s">
        <v>9503</v>
      </c>
      <c r="B3941" s="1">
        <f t="shared" si="305"/>
        <v>6</v>
      </c>
      <c r="C3941" s="1">
        <f t="shared" si="306"/>
        <v>39329</v>
      </c>
      <c r="D3941" s="1">
        <f t="shared" si="307"/>
        <v>7790828</v>
      </c>
      <c r="F3941" s="1">
        <f t="shared" si="308"/>
        <v>7789184.2347370703</v>
      </c>
      <c r="H3941" s="5">
        <f t="shared" si="309"/>
        <v>2.1098723562241686E-4</v>
      </c>
    </row>
    <row r="3942" spans="1:8">
      <c r="A3942" s="3" t="s">
        <v>9504</v>
      </c>
      <c r="B3942" s="1">
        <f t="shared" si="305"/>
        <v>6</v>
      </c>
      <c r="C3942" s="1">
        <f t="shared" si="306"/>
        <v>39309</v>
      </c>
      <c r="D3942" s="1">
        <f t="shared" si="307"/>
        <v>7794333</v>
      </c>
      <c r="F3942" s="1">
        <f t="shared" si="308"/>
        <v>7792721.0472690249</v>
      </c>
      <c r="H3942" s="5">
        <f t="shared" si="309"/>
        <v>2.0681086258120019E-4</v>
      </c>
    </row>
    <row r="3943" spans="1:8">
      <c r="A3943" s="3" t="s">
        <v>9505</v>
      </c>
      <c r="B3943" s="1">
        <f t="shared" si="305"/>
        <v>6</v>
      </c>
      <c r="C3943" s="1">
        <f t="shared" si="306"/>
        <v>39289</v>
      </c>
      <c r="D3943" s="1">
        <f t="shared" si="307"/>
        <v>7797838</v>
      </c>
      <c r="F3943" s="1">
        <f t="shared" si="308"/>
        <v>7796259.3171593985</v>
      </c>
      <c r="H3943" s="5">
        <f t="shared" si="309"/>
        <v>2.0245135133629873E-4</v>
      </c>
    </row>
    <row r="3944" spans="1:8">
      <c r="A3944" s="3" t="s">
        <v>9506</v>
      </c>
      <c r="B3944" s="1">
        <f t="shared" si="305"/>
        <v>6</v>
      </c>
      <c r="C3944" s="1">
        <f t="shared" si="306"/>
        <v>39269</v>
      </c>
      <c r="D3944" s="1">
        <f t="shared" si="307"/>
        <v>7801362</v>
      </c>
      <c r="F3944" s="1">
        <f t="shared" si="308"/>
        <v>7799799.0457510138</v>
      </c>
      <c r="H3944" s="5">
        <f t="shared" si="309"/>
        <v>2.0034376676613736E-4</v>
      </c>
    </row>
    <row r="3945" spans="1:8">
      <c r="A3945" s="3" t="s">
        <v>9507</v>
      </c>
      <c r="B3945" s="1">
        <f t="shared" si="305"/>
        <v>6</v>
      </c>
      <c r="C3945" s="1">
        <f t="shared" si="306"/>
        <v>39249</v>
      </c>
      <c r="D3945" s="1">
        <f t="shared" si="307"/>
        <v>7804867</v>
      </c>
      <c r="F3945" s="1">
        <f t="shared" si="308"/>
        <v>7803340.2343886364</v>
      </c>
      <c r="H3945" s="5">
        <f t="shared" si="309"/>
        <v>1.9561712087644477E-4</v>
      </c>
    </row>
    <row r="3946" spans="1:8">
      <c r="A3946" s="3" t="s">
        <v>9508</v>
      </c>
      <c r="B3946" s="1">
        <f t="shared" si="305"/>
        <v>6</v>
      </c>
      <c r="C3946" s="1">
        <f t="shared" si="306"/>
        <v>39229</v>
      </c>
      <c r="D3946" s="1">
        <f t="shared" si="307"/>
        <v>7808373</v>
      </c>
      <c r="F3946" s="1">
        <f t="shared" si="308"/>
        <v>7806882.884418943</v>
      </c>
      <c r="H3946" s="5">
        <f t="shared" si="309"/>
        <v>1.908356044283533E-4</v>
      </c>
    </row>
    <row r="3947" spans="1:8">
      <c r="A3947" s="3" t="s">
        <v>9509</v>
      </c>
      <c r="B3947" s="1">
        <f t="shared" si="305"/>
        <v>6</v>
      </c>
      <c r="C3947" s="1">
        <f t="shared" si="306"/>
        <v>39209</v>
      </c>
      <c r="D3947" s="1">
        <f t="shared" si="307"/>
        <v>7811878</v>
      </c>
      <c r="F3947" s="1">
        <f t="shared" si="308"/>
        <v>7810426.9971905546</v>
      </c>
      <c r="H3947" s="5">
        <f t="shared" si="309"/>
        <v>1.8574314773545794E-4</v>
      </c>
    </row>
    <row r="3948" spans="1:8">
      <c r="A3948" s="3" t="s">
        <v>9510</v>
      </c>
      <c r="B3948" s="1">
        <f t="shared" si="305"/>
        <v>6</v>
      </c>
      <c r="C3948" s="1">
        <f t="shared" si="306"/>
        <v>39189</v>
      </c>
      <c r="D3948" s="1">
        <f t="shared" si="307"/>
        <v>7815383</v>
      </c>
      <c r="F3948" s="1">
        <f t="shared" si="308"/>
        <v>7813972.5740540102</v>
      </c>
      <c r="H3948" s="5">
        <f t="shared" si="309"/>
        <v>1.8046792409147288E-4</v>
      </c>
    </row>
    <row r="3949" spans="1:8">
      <c r="A3949" s="3" t="s">
        <v>9511</v>
      </c>
      <c r="B3949" s="1">
        <f t="shared" si="305"/>
        <v>6</v>
      </c>
      <c r="C3949" s="1">
        <f t="shared" si="306"/>
        <v>39169</v>
      </c>
      <c r="D3949" s="1">
        <f t="shared" si="307"/>
        <v>7818907</v>
      </c>
      <c r="F3949" s="1">
        <f t="shared" si="308"/>
        <v>7817519.6163617931</v>
      </c>
      <c r="H3949" s="5">
        <f t="shared" si="309"/>
        <v>1.7743958819395976E-4</v>
      </c>
    </row>
    <row r="3950" spans="1:8">
      <c r="A3950" s="3" t="s">
        <v>9512</v>
      </c>
      <c r="B3950" s="1">
        <f t="shared" si="305"/>
        <v>6</v>
      </c>
      <c r="C3950" s="1">
        <f t="shared" si="306"/>
        <v>39149</v>
      </c>
      <c r="D3950" s="1">
        <f t="shared" si="307"/>
        <v>7822412</v>
      </c>
      <c r="F3950" s="1">
        <f t="shared" si="308"/>
        <v>7821068.1254683277</v>
      </c>
      <c r="H3950" s="5">
        <f t="shared" si="309"/>
        <v>1.7179797377999729E-4</v>
      </c>
    </row>
    <row r="3951" spans="1:8">
      <c r="A3951" s="3" t="s">
        <v>9513</v>
      </c>
      <c r="B3951" s="1">
        <f t="shared" si="305"/>
        <v>6</v>
      </c>
      <c r="C3951" s="1">
        <f t="shared" si="306"/>
        <v>39129</v>
      </c>
      <c r="D3951" s="1">
        <f t="shared" si="307"/>
        <v>7825917</v>
      </c>
      <c r="F3951" s="1">
        <f t="shared" si="308"/>
        <v>7824618.102729979</v>
      </c>
      <c r="H3951" s="5">
        <f t="shared" si="309"/>
        <v>1.659738111228408E-4</v>
      </c>
    </row>
    <row r="3952" spans="1:8">
      <c r="A3952" s="3" t="s">
        <v>9514</v>
      </c>
      <c r="B3952" s="1">
        <f t="shared" si="305"/>
        <v>6</v>
      </c>
      <c r="C3952" s="1">
        <f t="shared" si="306"/>
        <v>39109</v>
      </c>
      <c r="D3952" s="1">
        <f t="shared" si="307"/>
        <v>7829423</v>
      </c>
      <c r="F3952" s="1">
        <f t="shared" si="308"/>
        <v>7828169.5495050689</v>
      </c>
      <c r="H3952" s="5">
        <f t="shared" si="309"/>
        <v>1.600948747987022E-4</v>
      </c>
    </row>
    <row r="3953" spans="1:8">
      <c r="A3953" s="3" t="s">
        <v>9515</v>
      </c>
      <c r="B3953" s="1">
        <f t="shared" si="305"/>
        <v>6</v>
      </c>
      <c r="C3953" s="1">
        <f t="shared" si="306"/>
        <v>39089</v>
      </c>
      <c r="D3953" s="1">
        <f t="shared" si="307"/>
        <v>7832928</v>
      </c>
      <c r="F3953" s="1">
        <f t="shared" si="308"/>
        <v>7831722.467153864</v>
      </c>
      <c r="H3953" s="5">
        <f t="shared" si="309"/>
        <v>1.5390577395017784E-4</v>
      </c>
    </row>
    <row r="3954" spans="1:8">
      <c r="A3954" s="3" t="s">
        <v>9516</v>
      </c>
      <c r="B3954" s="1">
        <f t="shared" si="305"/>
        <v>6</v>
      </c>
      <c r="C3954" s="1">
        <f t="shared" si="306"/>
        <v>39069</v>
      </c>
      <c r="D3954" s="1">
        <f t="shared" si="307"/>
        <v>7836452</v>
      </c>
      <c r="F3954" s="1">
        <f t="shared" si="308"/>
        <v>7835276.8570385845</v>
      </c>
      <c r="H3954" s="5">
        <f t="shared" si="309"/>
        <v>1.4995854774781523E-4</v>
      </c>
    </row>
    <row r="3955" spans="1:8">
      <c r="A3955" s="3" t="s">
        <v>9517</v>
      </c>
      <c r="B3955" s="1">
        <f t="shared" si="305"/>
        <v>6</v>
      </c>
      <c r="C3955" s="1">
        <f t="shared" si="306"/>
        <v>39049</v>
      </c>
      <c r="D3955" s="1">
        <f t="shared" si="307"/>
        <v>7839957</v>
      </c>
      <c r="F3955" s="1">
        <f t="shared" si="308"/>
        <v>7838832.7205234244</v>
      </c>
      <c r="H3955" s="5">
        <f t="shared" si="309"/>
        <v>1.4340378098700712E-4</v>
      </c>
    </row>
    <row r="3956" spans="1:8">
      <c r="A3956" s="3" t="s">
        <v>9518</v>
      </c>
      <c r="B3956" s="1">
        <f t="shared" si="305"/>
        <v>6</v>
      </c>
      <c r="C3956" s="1">
        <f t="shared" si="306"/>
        <v>39029</v>
      </c>
      <c r="D3956" s="1">
        <f t="shared" si="307"/>
        <v>7843462</v>
      </c>
      <c r="F3956" s="1">
        <f t="shared" si="308"/>
        <v>7842390.0589745175</v>
      </c>
      <c r="H3956" s="5">
        <f t="shared" si="309"/>
        <v>1.366668220592502E-4</v>
      </c>
    </row>
    <row r="3957" spans="1:8">
      <c r="A3957" s="3" t="s">
        <v>9519</v>
      </c>
      <c r="B3957" s="1">
        <f t="shared" si="305"/>
        <v>6</v>
      </c>
      <c r="C3957" s="1">
        <f t="shared" si="306"/>
        <v>39009</v>
      </c>
      <c r="D3957" s="1">
        <f t="shared" si="307"/>
        <v>7846967</v>
      </c>
      <c r="F3957" s="1">
        <f t="shared" si="308"/>
        <v>7845948.8737599878</v>
      </c>
      <c r="H3957" s="5">
        <f t="shared" si="309"/>
        <v>1.2974774075285851E-4</v>
      </c>
    </row>
    <row r="3958" spans="1:8">
      <c r="A3958" s="3" t="s">
        <v>9520</v>
      </c>
      <c r="B3958" s="1">
        <f t="shared" si="305"/>
        <v>6</v>
      </c>
      <c r="C3958" s="1">
        <f t="shared" si="306"/>
        <v>38989</v>
      </c>
      <c r="D3958" s="1">
        <f t="shared" si="307"/>
        <v>7850491</v>
      </c>
      <c r="F3958" s="1">
        <f t="shared" si="308"/>
        <v>7849509.1662499234</v>
      </c>
      <c r="H3958" s="5">
        <f t="shared" si="309"/>
        <v>1.2506654043378842E-4</v>
      </c>
    </row>
    <row r="3959" spans="1:8">
      <c r="A3959" s="3" t="s">
        <v>9521</v>
      </c>
      <c r="B3959" s="1">
        <f t="shared" si="305"/>
        <v>6</v>
      </c>
      <c r="C3959" s="1">
        <f t="shared" si="306"/>
        <v>38969</v>
      </c>
      <c r="D3959" s="1">
        <f t="shared" si="307"/>
        <v>7853997</v>
      </c>
      <c r="F3959" s="1">
        <f t="shared" si="308"/>
        <v>7853070.9378163759</v>
      </c>
      <c r="H3959" s="5">
        <f t="shared" si="309"/>
        <v>1.1790966862148451E-4</v>
      </c>
    </row>
    <row r="3960" spans="1:8">
      <c r="A3960" s="3" t="s">
        <v>9522</v>
      </c>
      <c r="B3960" s="1">
        <f t="shared" si="305"/>
        <v>6</v>
      </c>
      <c r="C3960" s="1">
        <f t="shared" si="306"/>
        <v>38949</v>
      </c>
      <c r="D3960" s="1">
        <f t="shared" si="307"/>
        <v>7857502</v>
      </c>
      <c r="F3960" s="1">
        <f t="shared" si="308"/>
        <v>7856634.1898333933</v>
      </c>
      <c r="H3960" s="5">
        <f t="shared" si="309"/>
        <v>1.104435183862097E-4</v>
      </c>
    </row>
    <row r="3961" spans="1:8">
      <c r="A3961" s="3" t="s">
        <v>9523</v>
      </c>
      <c r="B3961" s="1">
        <f t="shared" si="305"/>
        <v>6</v>
      </c>
      <c r="C3961" s="1">
        <f t="shared" si="306"/>
        <v>38929</v>
      </c>
      <c r="D3961" s="1">
        <f t="shared" si="307"/>
        <v>7861007</v>
      </c>
      <c r="F3961" s="1">
        <f t="shared" si="308"/>
        <v>7860198.9236769956</v>
      </c>
      <c r="H3961" s="5">
        <f t="shared" si="309"/>
        <v>1.0279552263526027E-4</v>
      </c>
    </row>
    <row r="3962" spans="1:8">
      <c r="A3962" s="3" t="s">
        <v>9524</v>
      </c>
      <c r="B3962" s="1">
        <f t="shared" si="305"/>
        <v>6</v>
      </c>
      <c r="C3962" s="1">
        <f t="shared" si="306"/>
        <v>38909</v>
      </c>
      <c r="D3962" s="1">
        <f t="shared" si="307"/>
        <v>7864512</v>
      </c>
      <c r="F3962" s="1">
        <f t="shared" si="308"/>
        <v>7863765.1407251982</v>
      </c>
      <c r="H3962" s="5">
        <f t="shared" si="309"/>
        <v>9.4965749280031381E-5</v>
      </c>
    </row>
    <row r="3963" spans="1:8">
      <c r="A3963" s="3" t="s">
        <v>9525</v>
      </c>
      <c r="B3963" s="1">
        <f t="shared" si="305"/>
        <v>6</v>
      </c>
      <c r="C3963" s="1">
        <f t="shared" si="306"/>
        <v>38889</v>
      </c>
      <c r="D3963" s="1">
        <f t="shared" si="307"/>
        <v>7868036</v>
      </c>
      <c r="F3963" s="1">
        <f t="shared" si="308"/>
        <v>7867332.8423579913</v>
      </c>
      <c r="H3963" s="5">
        <f t="shared" si="309"/>
        <v>8.9368889772331581E-5</v>
      </c>
    </row>
    <row r="3964" spans="1:8">
      <c r="A3964" s="3" t="s">
        <v>9526</v>
      </c>
      <c r="B3964" s="1">
        <f t="shared" si="305"/>
        <v>6</v>
      </c>
      <c r="C3964" s="1">
        <f t="shared" si="306"/>
        <v>38869</v>
      </c>
      <c r="D3964" s="1">
        <f t="shared" si="307"/>
        <v>7871541</v>
      </c>
      <c r="F3964" s="1">
        <f t="shared" si="308"/>
        <v>7870902.0299573764</v>
      </c>
      <c r="H3964" s="5">
        <f t="shared" si="309"/>
        <v>8.1174708055713554E-5</v>
      </c>
    </row>
    <row r="3965" spans="1:8">
      <c r="A3965" s="3" t="s">
        <v>9527</v>
      </c>
      <c r="B3965" s="1">
        <f t="shared" si="305"/>
        <v>6</v>
      </c>
      <c r="C3965" s="1">
        <f t="shared" si="306"/>
        <v>38849</v>
      </c>
      <c r="D3965" s="1">
        <f t="shared" si="307"/>
        <v>7875047</v>
      </c>
      <c r="F3965" s="1">
        <f t="shared" si="308"/>
        <v>7874472.704907353</v>
      </c>
      <c r="H3965" s="5">
        <f t="shared" si="309"/>
        <v>7.29259257305974E-5</v>
      </c>
    </row>
    <row r="3966" spans="1:8">
      <c r="A3966" s="3" t="s">
        <v>9528</v>
      </c>
      <c r="B3966" s="1">
        <f t="shared" si="305"/>
        <v>6</v>
      </c>
      <c r="C3966" s="1">
        <f t="shared" si="306"/>
        <v>38829</v>
      </c>
      <c r="D3966" s="1">
        <f t="shared" si="307"/>
        <v>7878552</v>
      </c>
      <c r="F3966" s="1">
        <f t="shared" si="308"/>
        <v>7878044.8685939005</v>
      </c>
      <c r="H3966" s="5">
        <f t="shared" si="309"/>
        <v>6.4368605563501461E-5</v>
      </c>
    </row>
    <row r="3967" spans="1:8">
      <c r="A3967" s="3" t="s">
        <v>9529</v>
      </c>
      <c r="B3967" s="1">
        <f t="shared" si="305"/>
        <v>6</v>
      </c>
      <c r="C3967" s="1">
        <f t="shared" si="306"/>
        <v>38809</v>
      </c>
      <c r="D3967" s="1">
        <f t="shared" si="307"/>
        <v>7882057</v>
      </c>
      <c r="F3967" s="1">
        <f t="shared" si="308"/>
        <v>7881618.5224050311</v>
      </c>
      <c r="H3967" s="5">
        <f t="shared" si="309"/>
        <v>5.5629843195610338E-5</v>
      </c>
    </row>
    <row r="3968" spans="1:8">
      <c r="A3968" s="3" t="s">
        <v>9530</v>
      </c>
      <c r="B3968" s="1">
        <f t="shared" si="305"/>
        <v>6</v>
      </c>
      <c r="C3968" s="1">
        <f t="shared" si="306"/>
        <v>38789</v>
      </c>
      <c r="D3968" s="1">
        <f t="shared" si="307"/>
        <v>7885581</v>
      </c>
      <c r="F3968" s="1">
        <f t="shared" si="308"/>
        <v>7885193.6677307617</v>
      </c>
      <c r="H3968" s="5">
        <f t="shared" si="309"/>
        <v>4.9119052767108481E-5</v>
      </c>
    </row>
    <row r="3969" spans="1:8">
      <c r="A3969" s="3" t="s">
        <v>9531</v>
      </c>
      <c r="B3969" s="1">
        <f t="shared" si="305"/>
        <v>6</v>
      </c>
      <c r="C3969" s="1">
        <f t="shared" si="306"/>
        <v>38769</v>
      </c>
      <c r="D3969" s="1">
        <f t="shared" si="307"/>
        <v>7889086</v>
      </c>
      <c r="F3969" s="1">
        <f t="shared" si="308"/>
        <v>7888770.3059631065</v>
      </c>
      <c r="H3969" s="5">
        <f t="shared" si="309"/>
        <v>4.0016554122181778E-5</v>
      </c>
    </row>
    <row r="3970" spans="1:8">
      <c r="A3970" s="3" t="s">
        <v>9532</v>
      </c>
      <c r="B3970" s="1">
        <f t="shared" si="305"/>
        <v>6</v>
      </c>
      <c r="C3970" s="1">
        <f t="shared" si="306"/>
        <v>38749</v>
      </c>
      <c r="D3970" s="1">
        <f t="shared" si="307"/>
        <v>7892591</v>
      </c>
      <c r="F3970" s="1">
        <f t="shared" si="308"/>
        <v>7892348.4384961165</v>
      </c>
      <c r="H3970" s="5">
        <f t="shared" si="309"/>
        <v>3.0732810541361036E-5</v>
      </c>
    </row>
    <row r="3971" spans="1:8">
      <c r="A3971" s="3" t="s">
        <v>9533</v>
      </c>
      <c r="B3971" s="1">
        <f t="shared" si="305"/>
        <v>6</v>
      </c>
      <c r="C3971" s="1">
        <f t="shared" si="306"/>
        <v>38729</v>
      </c>
      <c r="D3971" s="1">
        <f t="shared" si="307"/>
        <v>7896096</v>
      </c>
      <c r="F3971" s="1">
        <f t="shared" si="308"/>
        <v>7895928.0667258566</v>
      </c>
      <c r="H3971" s="5">
        <f t="shared" si="309"/>
        <v>2.1267886578807484E-5</v>
      </c>
    </row>
    <row r="3972" spans="1:8">
      <c r="A3972" s="3" t="s">
        <v>9534</v>
      </c>
      <c r="B3972" s="1">
        <f t="shared" ref="B3972:B4035" si="310">IF(ISERROR(SEARCH(" ",A3972)), 0, SEARCH(" ",A3972))</f>
        <v>6</v>
      </c>
      <c r="C3972" s="1">
        <f t="shared" ref="C3972:C4035" si="311">IF(0=B3972,-1,LEFT(A3972,B3972-1)+0)</f>
        <v>38709</v>
      </c>
      <c r="D3972" s="1">
        <f t="shared" ref="D3972:D4035" si="312">IF(B3972=0,-1,RIGHT(A3972,LEN(A3972)-B3972)+0)</f>
        <v>7899621</v>
      </c>
      <c r="F3972" s="1">
        <f t="shared" ref="F3972:F4035" si="313">IF(C3972&lt;0,443300000,44330*(1-POWER(C3972/$A$1,1/5.255))*1000)</f>
        <v>7899509.1920504207</v>
      </c>
      <c r="H3972" s="5">
        <f t="shared" ref="H3972:H4035" si="314">IF(D3972&gt;0,ABS((F3972-D3972)/D3972),0)</f>
        <v>1.4153584023755172E-5</v>
      </c>
    </row>
    <row r="3973" spans="1:8">
      <c r="A3973" s="3" t="s">
        <v>9535</v>
      </c>
      <c r="B3973" s="1">
        <f t="shared" si="310"/>
        <v>6</v>
      </c>
      <c r="C3973" s="1">
        <f t="shared" si="311"/>
        <v>38689</v>
      </c>
      <c r="D3973" s="1">
        <f t="shared" si="312"/>
        <v>7903126</v>
      </c>
      <c r="F3973" s="1">
        <f t="shared" si="313"/>
        <v>7903091.8158699311</v>
      </c>
      <c r="H3973" s="5">
        <f t="shared" si="314"/>
        <v>4.325393530214297E-6</v>
      </c>
    </row>
    <row r="3974" spans="1:8">
      <c r="A3974" s="3" t="s">
        <v>9536</v>
      </c>
      <c r="B3974" s="1">
        <f t="shared" si="310"/>
        <v>6</v>
      </c>
      <c r="C3974" s="1">
        <f t="shared" si="311"/>
        <v>38669</v>
      </c>
      <c r="D3974" s="1">
        <f t="shared" si="312"/>
        <v>7906742</v>
      </c>
      <c r="F3974" s="1">
        <f t="shared" si="313"/>
        <v>7906675.9395865425</v>
      </c>
      <c r="H3974" s="5">
        <f t="shared" si="314"/>
        <v>8.3549473926749152E-6</v>
      </c>
    </row>
    <row r="3975" spans="1:8">
      <c r="A3975" s="3" t="s">
        <v>9537</v>
      </c>
      <c r="B3975" s="1">
        <f t="shared" si="310"/>
        <v>6</v>
      </c>
      <c r="C3975" s="1">
        <f t="shared" si="311"/>
        <v>38649</v>
      </c>
      <c r="D3975" s="1">
        <f t="shared" si="312"/>
        <v>7910399</v>
      </c>
      <c r="F3975" s="1">
        <f t="shared" si="313"/>
        <v>7910261.5646044528</v>
      </c>
      <c r="H3975" s="5">
        <f t="shared" si="314"/>
        <v>1.7374015589755815E-5</v>
      </c>
    </row>
    <row r="3976" spans="1:8">
      <c r="A3976" s="3" t="s">
        <v>9538</v>
      </c>
      <c r="B3976" s="1">
        <f t="shared" si="310"/>
        <v>6</v>
      </c>
      <c r="C3976" s="1">
        <f t="shared" si="311"/>
        <v>38629</v>
      </c>
      <c r="D3976" s="1">
        <f t="shared" si="312"/>
        <v>7914056</v>
      </c>
      <c r="F3976" s="1">
        <f t="shared" si="313"/>
        <v>7913848.6923298975</v>
      </c>
      <c r="H3976" s="5">
        <f t="shared" si="314"/>
        <v>2.619487025394497E-5</v>
      </c>
    </row>
    <row r="3977" spans="1:8">
      <c r="A3977" s="3" t="s">
        <v>9539</v>
      </c>
      <c r="B3977" s="1">
        <f t="shared" si="310"/>
        <v>6</v>
      </c>
      <c r="C3977" s="1">
        <f t="shared" si="311"/>
        <v>38609</v>
      </c>
      <c r="D3977" s="1">
        <f t="shared" si="312"/>
        <v>7917734</v>
      </c>
      <c r="F3977" s="1">
        <f t="shared" si="313"/>
        <v>7917437.3241711576</v>
      </c>
      <c r="H3977" s="5">
        <f t="shared" si="314"/>
        <v>3.7469789821487587E-5</v>
      </c>
    </row>
    <row r="3978" spans="1:8">
      <c r="A3978" s="3" t="s">
        <v>9540</v>
      </c>
      <c r="B3978" s="1">
        <f t="shared" si="310"/>
        <v>6</v>
      </c>
      <c r="C3978" s="1">
        <f t="shared" si="311"/>
        <v>38589</v>
      </c>
      <c r="D3978" s="1">
        <f t="shared" si="312"/>
        <v>7921391</v>
      </c>
      <c r="F3978" s="1">
        <f t="shared" si="313"/>
        <v>7921027.4615385644</v>
      </c>
      <c r="H3978" s="5">
        <f t="shared" si="314"/>
        <v>4.589326059470947E-5</v>
      </c>
    </row>
    <row r="3979" spans="1:8">
      <c r="A3979" s="3" t="s">
        <v>9541</v>
      </c>
      <c r="B3979" s="1">
        <f t="shared" si="310"/>
        <v>6</v>
      </c>
      <c r="C3979" s="1">
        <f t="shared" si="311"/>
        <v>38569</v>
      </c>
      <c r="D3979" s="1">
        <f t="shared" si="312"/>
        <v>7925048</v>
      </c>
      <c r="F3979" s="1">
        <f t="shared" si="313"/>
        <v>7924619.1058445107</v>
      </c>
      <c r="H3979" s="5">
        <f t="shared" si="314"/>
        <v>5.4118808553497823E-5</v>
      </c>
    </row>
    <row r="3980" spans="1:8">
      <c r="A3980" s="3" t="s">
        <v>9542</v>
      </c>
      <c r="B3980" s="1">
        <f t="shared" si="310"/>
        <v>6</v>
      </c>
      <c r="C3980" s="1">
        <f t="shared" si="311"/>
        <v>38549</v>
      </c>
      <c r="D3980" s="1">
        <f t="shared" si="312"/>
        <v>7928706</v>
      </c>
      <c r="F3980" s="1">
        <f t="shared" si="313"/>
        <v>7928212.2585034361</v>
      </c>
      <c r="H3980" s="5">
        <f t="shared" si="314"/>
        <v>6.227264531739341E-5</v>
      </c>
    </row>
    <row r="3981" spans="1:8">
      <c r="A3981" s="3" t="s">
        <v>9543</v>
      </c>
      <c r="B3981" s="1">
        <f t="shared" si="310"/>
        <v>6</v>
      </c>
      <c r="C3981" s="1">
        <f t="shared" si="311"/>
        <v>38529</v>
      </c>
      <c r="D3981" s="1">
        <f t="shared" si="312"/>
        <v>7932363</v>
      </c>
      <c r="F3981" s="1">
        <f t="shared" si="313"/>
        <v>7931806.9209318534</v>
      </c>
      <c r="H3981" s="5">
        <f t="shared" si="314"/>
        <v>7.0102574497239481E-5</v>
      </c>
    </row>
    <row r="3982" spans="1:8">
      <c r="A3982" s="3" t="s">
        <v>9544</v>
      </c>
      <c r="B3982" s="1">
        <f t="shared" si="310"/>
        <v>6</v>
      </c>
      <c r="C3982" s="1">
        <f t="shared" si="311"/>
        <v>38509</v>
      </c>
      <c r="D3982" s="1">
        <f t="shared" si="312"/>
        <v>7936040</v>
      </c>
      <c r="F3982" s="1">
        <f t="shared" si="313"/>
        <v>7935403.0945483334</v>
      </c>
      <c r="H3982" s="5">
        <f t="shared" si="314"/>
        <v>8.0254818734099595E-5</v>
      </c>
    </row>
    <row r="3983" spans="1:8">
      <c r="A3983" s="3" t="s">
        <v>9545</v>
      </c>
      <c r="B3983" s="1">
        <f t="shared" si="310"/>
        <v>6</v>
      </c>
      <c r="C3983" s="1">
        <f t="shared" si="311"/>
        <v>38489</v>
      </c>
      <c r="D3983" s="1">
        <f t="shared" si="312"/>
        <v>7939698</v>
      </c>
      <c r="F3983" s="1">
        <f t="shared" si="313"/>
        <v>7939000.7807735205</v>
      </c>
      <c r="H3983" s="5">
        <f t="shared" si="314"/>
        <v>8.781432574381675E-5</v>
      </c>
    </row>
    <row r="3984" spans="1:8">
      <c r="A3984" s="3" t="s">
        <v>9546</v>
      </c>
      <c r="B3984" s="1">
        <f t="shared" si="310"/>
        <v>6</v>
      </c>
      <c r="C3984" s="1">
        <f t="shared" si="311"/>
        <v>38469</v>
      </c>
      <c r="D3984" s="1">
        <f t="shared" si="312"/>
        <v>7943355</v>
      </c>
      <c r="F3984" s="1">
        <f t="shared" si="313"/>
        <v>7942599.9810301298</v>
      </c>
      <c r="H3984" s="5">
        <f t="shared" si="314"/>
        <v>9.5050387382934846E-5</v>
      </c>
    </row>
    <row r="3985" spans="1:8">
      <c r="A3985" s="3" t="s">
        <v>9547</v>
      </c>
      <c r="B3985" s="1">
        <f t="shared" si="310"/>
        <v>6</v>
      </c>
      <c r="C3985" s="1">
        <f t="shared" si="311"/>
        <v>38449</v>
      </c>
      <c r="D3985" s="1">
        <f t="shared" si="312"/>
        <v>7947012</v>
      </c>
      <c r="F3985" s="1">
        <f t="shared" si="313"/>
        <v>7946200.6967429668</v>
      </c>
      <c r="H3985" s="5">
        <f t="shared" si="314"/>
        <v>1.0208909424488461E-4</v>
      </c>
    </row>
    <row r="3986" spans="1:8">
      <c r="A3986" s="3" t="s">
        <v>9548</v>
      </c>
      <c r="B3986" s="1">
        <f t="shared" si="310"/>
        <v>6</v>
      </c>
      <c r="C3986" s="1">
        <f t="shared" si="311"/>
        <v>38429</v>
      </c>
      <c r="D3986" s="1">
        <f t="shared" si="312"/>
        <v>7950689</v>
      </c>
      <c r="F3986" s="1">
        <f t="shared" si="313"/>
        <v>7949802.9293389171</v>
      </c>
      <c r="H3986" s="5">
        <f t="shared" si="314"/>
        <v>1.1144577043358932E-4</v>
      </c>
    </row>
    <row r="3987" spans="1:8">
      <c r="A3987" s="3" t="s">
        <v>9549</v>
      </c>
      <c r="B3987" s="1">
        <f t="shared" si="310"/>
        <v>6</v>
      </c>
      <c r="C3987" s="1">
        <f t="shared" si="311"/>
        <v>38409</v>
      </c>
      <c r="D3987" s="1">
        <f t="shared" si="312"/>
        <v>7954347</v>
      </c>
      <c r="F3987" s="1">
        <f t="shared" si="313"/>
        <v>7953406.6802469315</v>
      </c>
      <c r="H3987" s="5">
        <f t="shared" si="314"/>
        <v>1.182145753848178E-4</v>
      </c>
    </row>
    <row r="3988" spans="1:8">
      <c r="A3988" s="3" t="s">
        <v>9550</v>
      </c>
      <c r="B3988" s="1">
        <f t="shared" si="310"/>
        <v>6</v>
      </c>
      <c r="C3988" s="1">
        <f t="shared" si="311"/>
        <v>38389</v>
      </c>
      <c r="D3988" s="1">
        <f t="shared" si="312"/>
        <v>7958004</v>
      </c>
      <c r="F3988" s="1">
        <f t="shared" si="313"/>
        <v>7957011.9508980811</v>
      </c>
      <c r="H3988" s="5">
        <f t="shared" si="314"/>
        <v>1.2466054326171937E-4</v>
      </c>
    </row>
    <row r="3989" spans="1:8">
      <c r="A3989" s="3" t="s">
        <v>9551</v>
      </c>
      <c r="B3989" s="1">
        <f t="shared" si="310"/>
        <v>6</v>
      </c>
      <c r="C3989" s="1">
        <f t="shared" si="311"/>
        <v>38369</v>
      </c>
      <c r="D3989" s="1">
        <f t="shared" si="312"/>
        <v>7961661</v>
      </c>
      <c r="F3989" s="1">
        <f t="shared" si="313"/>
        <v>7960618.7427255157</v>
      </c>
      <c r="H3989" s="5">
        <f t="shared" si="314"/>
        <v>1.3090952685429106E-4</v>
      </c>
    </row>
    <row r="3990" spans="1:8">
      <c r="A3990" s="3" t="s">
        <v>9552</v>
      </c>
      <c r="B3990" s="1">
        <f t="shared" si="310"/>
        <v>6</v>
      </c>
      <c r="C3990" s="1">
        <f t="shared" si="311"/>
        <v>38349</v>
      </c>
      <c r="D3990" s="1">
        <f t="shared" si="312"/>
        <v>7965319</v>
      </c>
      <c r="F3990" s="1">
        <f t="shared" si="313"/>
        <v>7964227.0571644865</v>
      </c>
      <c r="H3990" s="5">
        <f t="shared" si="314"/>
        <v>1.3708714434581998E-4</v>
      </c>
    </row>
    <row r="3991" spans="1:8">
      <c r="A3991" s="3" t="s">
        <v>9553</v>
      </c>
      <c r="B3991" s="1">
        <f t="shared" si="310"/>
        <v>6</v>
      </c>
      <c r="C3991" s="1">
        <f t="shared" si="311"/>
        <v>38329</v>
      </c>
      <c r="D3991" s="1">
        <f t="shared" si="312"/>
        <v>7968996</v>
      </c>
      <c r="F3991" s="1">
        <f t="shared" si="313"/>
        <v>7967836.8956523594</v>
      </c>
      <c r="H3991" s="5">
        <f t="shared" si="314"/>
        <v>1.4545174167996175E-4</v>
      </c>
    </row>
    <row r="3992" spans="1:8">
      <c r="A3992" s="3" t="s">
        <v>9554</v>
      </c>
      <c r="B3992" s="1">
        <f t="shared" si="310"/>
        <v>6</v>
      </c>
      <c r="C3992" s="1">
        <f t="shared" si="311"/>
        <v>38309</v>
      </c>
      <c r="D3992" s="1">
        <f t="shared" si="312"/>
        <v>7972653</v>
      </c>
      <c r="F3992" s="1">
        <f t="shared" si="313"/>
        <v>7971448.2596285874</v>
      </c>
      <c r="H3992" s="5">
        <f t="shared" si="314"/>
        <v>1.5110909397569386E-4</v>
      </c>
    </row>
    <row r="3993" spans="1:8">
      <c r="A3993" s="3" t="s">
        <v>9555</v>
      </c>
      <c r="B3993" s="1">
        <f t="shared" si="310"/>
        <v>6</v>
      </c>
      <c r="C3993" s="1">
        <f t="shared" si="311"/>
        <v>38289</v>
      </c>
      <c r="D3993" s="1">
        <f t="shared" si="312"/>
        <v>7976311</v>
      </c>
      <c r="F3993" s="1">
        <f t="shared" si="313"/>
        <v>7975061.1505347537</v>
      </c>
      <c r="H3993" s="5">
        <f t="shared" si="314"/>
        <v>1.5669517716226364E-4</v>
      </c>
    </row>
    <row r="3994" spans="1:8">
      <c r="A3994" s="3" t="s">
        <v>9556</v>
      </c>
      <c r="B3994" s="1">
        <f t="shared" si="310"/>
        <v>6</v>
      </c>
      <c r="C3994" s="1">
        <f t="shared" si="311"/>
        <v>38269</v>
      </c>
      <c r="D3994" s="1">
        <f t="shared" si="312"/>
        <v>7979968</v>
      </c>
      <c r="F3994" s="1">
        <f t="shared" si="313"/>
        <v>7978675.5698145451</v>
      </c>
      <c r="H3994" s="5">
        <f t="shared" si="314"/>
        <v>1.6195931931743305E-4</v>
      </c>
    </row>
    <row r="3995" spans="1:8">
      <c r="A3995" s="3" t="s">
        <v>9557</v>
      </c>
      <c r="B3995" s="1">
        <f t="shared" si="310"/>
        <v>6</v>
      </c>
      <c r="C3995" s="1">
        <f t="shared" si="311"/>
        <v>38249</v>
      </c>
      <c r="D3995" s="1">
        <f t="shared" si="312"/>
        <v>7983625</v>
      </c>
      <c r="F3995" s="1">
        <f t="shared" si="313"/>
        <v>7982291.5189137869</v>
      </c>
      <c r="H3995" s="5">
        <f t="shared" si="314"/>
        <v>1.6702701920658119E-4</v>
      </c>
    </row>
    <row r="3996" spans="1:8">
      <c r="A3996" s="3" t="s">
        <v>9558</v>
      </c>
      <c r="B3996" s="1">
        <f t="shared" si="310"/>
        <v>6</v>
      </c>
      <c r="C3996" s="1">
        <f t="shared" si="311"/>
        <v>38229</v>
      </c>
      <c r="D3996" s="1">
        <f t="shared" si="312"/>
        <v>7987303</v>
      </c>
      <c r="F3996" s="1">
        <f t="shared" si="313"/>
        <v>7985908.9992804024</v>
      </c>
      <c r="H3996" s="5">
        <f t="shared" si="314"/>
        <v>1.7452708625146225E-4</v>
      </c>
    </row>
    <row r="3997" spans="1:8">
      <c r="A3997" s="3" t="s">
        <v>9559</v>
      </c>
      <c r="B3997" s="1">
        <f t="shared" si="310"/>
        <v>6</v>
      </c>
      <c r="C3997" s="1">
        <f t="shared" si="311"/>
        <v>38209</v>
      </c>
      <c r="D3997" s="1">
        <f t="shared" si="312"/>
        <v>7990960</v>
      </c>
      <c r="F3997" s="1">
        <f t="shared" si="313"/>
        <v>7989528.0123644695</v>
      </c>
      <c r="H3997" s="5">
        <f t="shared" si="314"/>
        <v>1.7920095151653011E-4</v>
      </c>
    </row>
    <row r="3998" spans="1:8">
      <c r="A3998" s="3" t="s">
        <v>9560</v>
      </c>
      <c r="B3998" s="1">
        <f t="shared" si="310"/>
        <v>6</v>
      </c>
      <c r="C3998" s="1">
        <f t="shared" si="311"/>
        <v>38189</v>
      </c>
      <c r="D3998" s="1">
        <f t="shared" si="312"/>
        <v>7994617</v>
      </c>
      <c r="F3998" s="1">
        <f t="shared" si="313"/>
        <v>7993148.5596181806</v>
      </c>
      <c r="H3998" s="5">
        <f t="shared" si="314"/>
        <v>1.8367864049264427E-4</v>
      </c>
    </row>
    <row r="3999" spans="1:8">
      <c r="A3999" s="3" t="s">
        <v>9561</v>
      </c>
      <c r="B3999" s="1">
        <f t="shared" si="310"/>
        <v>6</v>
      </c>
      <c r="C3999" s="1">
        <f t="shared" si="311"/>
        <v>38169</v>
      </c>
      <c r="D3999" s="1">
        <f t="shared" si="312"/>
        <v>7998275</v>
      </c>
      <c r="F3999" s="1">
        <f t="shared" si="313"/>
        <v>7996770.6424958743</v>
      </c>
      <c r="H3999" s="5">
        <f t="shared" si="314"/>
        <v>1.8808524389642573E-4</v>
      </c>
    </row>
    <row r="4000" spans="1:8">
      <c r="A4000" s="3" t="s">
        <v>9562</v>
      </c>
      <c r="B4000" s="1">
        <f t="shared" si="310"/>
        <v>6</v>
      </c>
      <c r="C4000" s="1">
        <f t="shared" si="311"/>
        <v>38149</v>
      </c>
      <c r="D4000" s="1">
        <f t="shared" si="312"/>
        <v>8001952</v>
      </c>
      <c r="F4000" s="1">
        <f t="shared" si="313"/>
        <v>8000394.2624540338</v>
      </c>
      <c r="H4000" s="5">
        <f t="shared" si="314"/>
        <v>1.9466969384047427E-4</v>
      </c>
    </row>
    <row r="4001" spans="1:8">
      <c r="A4001" s="3" t="s">
        <v>9563</v>
      </c>
      <c r="B4001" s="1">
        <f t="shared" si="310"/>
        <v>6</v>
      </c>
      <c r="C4001" s="1">
        <f t="shared" si="311"/>
        <v>38129</v>
      </c>
      <c r="D4001" s="1">
        <f t="shared" si="312"/>
        <v>8005609</v>
      </c>
      <c r="F4001" s="1">
        <f t="shared" si="313"/>
        <v>8004019.4209512752</v>
      </c>
      <c r="H4001" s="5">
        <f t="shared" si="314"/>
        <v>1.9855816699577072E-4</v>
      </c>
    </row>
    <row r="4002" spans="1:8">
      <c r="A4002" s="3" t="s">
        <v>9564</v>
      </c>
      <c r="B4002" s="1">
        <f t="shared" si="310"/>
        <v>6</v>
      </c>
      <c r="C4002" s="1">
        <f t="shared" si="311"/>
        <v>38109</v>
      </c>
      <c r="D4002" s="1">
        <f t="shared" si="312"/>
        <v>8009266</v>
      </c>
      <c r="F4002" s="1">
        <f t="shared" si="313"/>
        <v>8007646.1194483768</v>
      </c>
      <c r="H4002" s="5">
        <f t="shared" si="314"/>
        <v>2.0225081194995653E-4</v>
      </c>
    </row>
    <row r="4003" spans="1:8">
      <c r="A4003" s="3" t="s">
        <v>9565</v>
      </c>
      <c r="B4003" s="1">
        <f t="shared" si="310"/>
        <v>6</v>
      </c>
      <c r="C4003" s="1">
        <f t="shared" si="311"/>
        <v>38089</v>
      </c>
      <c r="D4003" s="1">
        <f t="shared" si="312"/>
        <v>8012924</v>
      </c>
      <c r="F4003" s="1">
        <f t="shared" si="313"/>
        <v>8011274.3594082687</v>
      </c>
      <c r="H4003" s="5">
        <f t="shared" si="314"/>
        <v>2.0587248696372199E-4</v>
      </c>
    </row>
    <row r="4004" spans="1:8">
      <c r="A4004" s="3" t="s">
        <v>9566</v>
      </c>
      <c r="B4004" s="1">
        <f t="shared" si="310"/>
        <v>6</v>
      </c>
      <c r="C4004" s="1">
        <f t="shared" si="311"/>
        <v>38069</v>
      </c>
      <c r="D4004" s="1">
        <f t="shared" si="312"/>
        <v>8016581</v>
      </c>
      <c r="F4004" s="1">
        <f t="shared" si="313"/>
        <v>8014904.1422960358</v>
      </c>
      <c r="H4004" s="5">
        <f t="shared" si="314"/>
        <v>2.0917367440860711E-4</v>
      </c>
    </row>
    <row r="4005" spans="1:8">
      <c r="A4005" s="3" t="s">
        <v>9567</v>
      </c>
      <c r="B4005" s="1">
        <f t="shared" si="310"/>
        <v>6</v>
      </c>
      <c r="C4005" s="1">
        <f t="shared" si="311"/>
        <v>38049</v>
      </c>
      <c r="D4005" s="1">
        <f t="shared" si="312"/>
        <v>8020258</v>
      </c>
      <c r="F4005" s="1">
        <f t="shared" si="313"/>
        <v>8018535.4695789358</v>
      </c>
      <c r="H4005" s="5">
        <f t="shared" si="314"/>
        <v>2.1477244510890238E-4</v>
      </c>
    </row>
    <row r="4006" spans="1:8">
      <c r="A4006" s="3" t="s">
        <v>9568</v>
      </c>
      <c r="B4006" s="1">
        <f t="shared" si="310"/>
        <v>6</v>
      </c>
      <c r="C4006" s="1">
        <f t="shared" si="311"/>
        <v>38029</v>
      </c>
      <c r="D4006" s="1">
        <f t="shared" si="312"/>
        <v>8023916</v>
      </c>
      <c r="F4006" s="1">
        <f t="shared" si="313"/>
        <v>8022168.3427263778</v>
      </c>
      <c r="H4006" s="5">
        <f t="shared" si="314"/>
        <v>2.1780602808182809E-4</v>
      </c>
    </row>
    <row r="4007" spans="1:8">
      <c r="A4007" s="3" t="s">
        <v>9569</v>
      </c>
      <c r="B4007" s="1">
        <f t="shared" si="310"/>
        <v>6</v>
      </c>
      <c r="C4007" s="1">
        <f t="shared" si="311"/>
        <v>38009</v>
      </c>
      <c r="D4007" s="1">
        <f t="shared" si="312"/>
        <v>8027573</v>
      </c>
      <c r="F4007" s="1">
        <f t="shared" si="313"/>
        <v>8025802.7632099604</v>
      </c>
      <c r="H4007" s="5">
        <f t="shared" si="314"/>
        <v>2.2051955055900165E-4</v>
      </c>
    </row>
    <row r="4008" spans="1:8">
      <c r="A4008" s="3" t="s">
        <v>9570</v>
      </c>
      <c r="B4008" s="1">
        <f t="shared" si="310"/>
        <v>6</v>
      </c>
      <c r="C4008" s="1">
        <f t="shared" si="311"/>
        <v>37989</v>
      </c>
      <c r="D4008" s="1">
        <f t="shared" si="312"/>
        <v>8031230</v>
      </c>
      <c r="F4008" s="1">
        <f t="shared" si="313"/>
        <v>8029438.7325034402</v>
      </c>
      <c r="H4008" s="5">
        <f t="shared" si="314"/>
        <v>2.230377534399798E-4</v>
      </c>
    </row>
    <row r="4009" spans="1:8">
      <c r="A4009" s="3" t="s">
        <v>9571</v>
      </c>
      <c r="B4009" s="1">
        <f t="shared" si="310"/>
        <v>6</v>
      </c>
      <c r="C4009" s="1">
        <f t="shared" si="311"/>
        <v>37969</v>
      </c>
      <c r="D4009" s="1">
        <f t="shared" si="312"/>
        <v>8034888</v>
      </c>
      <c r="F4009" s="1">
        <f t="shared" si="313"/>
        <v>8033076.2520827707</v>
      </c>
      <c r="H4009" s="5">
        <f t="shared" si="314"/>
        <v>2.2548514891922695E-4</v>
      </c>
    </row>
    <row r="4010" spans="1:8">
      <c r="A4010" s="3" t="s">
        <v>9572</v>
      </c>
      <c r="B4010" s="1">
        <f t="shared" si="310"/>
        <v>6</v>
      </c>
      <c r="C4010" s="1">
        <f t="shared" si="311"/>
        <v>37949</v>
      </c>
      <c r="D4010" s="1">
        <f t="shared" si="312"/>
        <v>8038565</v>
      </c>
      <c r="F4010" s="1">
        <f t="shared" si="313"/>
        <v>8036715.3234260865</v>
      </c>
      <c r="H4010" s="5">
        <f t="shared" si="314"/>
        <v>2.3010034426711041E-4</v>
      </c>
    </row>
    <row r="4011" spans="1:8">
      <c r="A4011" s="3" t="s">
        <v>9573</v>
      </c>
      <c r="B4011" s="1">
        <f t="shared" si="310"/>
        <v>6</v>
      </c>
      <c r="C4011" s="1">
        <f t="shared" si="311"/>
        <v>37929</v>
      </c>
      <c r="D4011" s="1">
        <f t="shared" si="312"/>
        <v>8042222</v>
      </c>
      <c r="F4011" s="1">
        <f t="shared" si="313"/>
        <v>8040355.9480137005</v>
      </c>
      <c r="H4011" s="5">
        <f t="shared" si="314"/>
        <v>2.3203189196958939E-4</v>
      </c>
    </row>
    <row r="4012" spans="1:8">
      <c r="A4012" s="3" t="s">
        <v>9574</v>
      </c>
      <c r="B4012" s="1">
        <f t="shared" si="310"/>
        <v>6</v>
      </c>
      <c r="C4012" s="1">
        <f t="shared" si="311"/>
        <v>37909</v>
      </c>
      <c r="D4012" s="1">
        <f t="shared" si="312"/>
        <v>8045880</v>
      </c>
      <c r="F4012" s="1">
        <f t="shared" si="313"/>
        <v>8043998.1273281313</v>
      </c>
      <c r="H4012" s="5">
        <f t="shared" si="314"/>
        <v>2.3389270929577026E-4</v>
      </c>
    </row>
    <row r="4013" spans="1:8">
      <c r="A4013" s="3" t="s">
        <v>9575</v>
      </c>
      <c r="B4013" s="1">
        <f t="shared" si="310"/>
        <v>6</v>
      </c>
      <c r="C4013" s="1">
        <f t="shared" si="311"/>
        <v>37889</v>
      </c>
      <c r="D4013" s="1">
        <f t="shared" si="312"/>
        <v>8049537</v>
      </c>
      <c r="F4013" s="1">
        <f t="shared" si="313"/>
        <v>8047641.8628540877</v>
      </c>
      <c r="H4013" s="5">
        <f t="shared" si="314"/>
        <v>2.3543430459568976E-4</v>
      </c>
    </row>
    <row r="4014" spans="1:8">
      <c r="A4014" s="3" t="s">
        <v>9576</v>
      </c>
      <c r="B4014" s="1">
        <f t="shared" si="310"/>
        <v>6</v>
      </c>
      <c r="C4014" s="1">
        <f t="shared" si="311"/>
        <v>37869</v>
      </c>
      <c r="D4014" s="1">
        <f t="shared" si="312"/>
        <v>8053194</v>
      </c>
      <c r="F4014" s="1">
        <f t="shared" si="313"/>
        <v>8051287.1560784858</v>
      </c>
      <c r="H4014" s="5">
        <f t="shared" si="314"/>
        <v>2.3678107363540827E-4</v>
      </c>
    </row>
    <row r="4015" spans="1:8">
      <c r="A4015" s="3" t="s">
        <v>9577</v>
      </c>
      <c r="B4015" s="1">
        <f t="shared" si="310"/>
        <v>6</v>
      </c>
      <c r="C4015" s="1">
        <f t="shared" si="311"/>
        <v>37849</v>
      </c>
      <c r="D4015" s="1">
        <f t="shared" si="312"/>
        <v>8056871</v>
      </c>
      <c r="F4015" s="1">
        <f t="shared" si="313"/>
        <v>8054934.0084904535</v>
      </c>
      <c r="H4015" s="5">
        <f t="shared" si="314"/>
        <v>2.4041485950892423E-4</v>
      </c>
    </row>
    <row r="4016" spans="1:8">
      <c r="A4016" s="3" t="s">
        <v>9578</v>
      </c>
      <c r="B4016" s="1">
        <f t="shared" si="310"/>
        <v>6</v>
      </c>
      <c r="C4016" s="1">
        <f t="shared" si="311"/>
        <v>37829</v>
      </c>
      <c r="D4016" s="1">
        <f t="shared" si="312"/>
        <v>8060529</v>
      </c>
      <c r="F4016" s="1">
        <f t="shared" si="313"/>
        <v>8058582.4215813195</v>
      </c>
      <c r="H4016" s="5">
        <f t="shared" si="314"/>
        <v>2.4149512006972081E-4</v>
      </c>
    </row>
    <row r="4017" spans="1:8">
      <c r="A4017" s="3" t="s">
        <v>9579</v>
      </c>
      <c r="B4017" s="1">
        <f t="shared" si="310"/>
        <v>6</v>
      </c>
      <c r="C4017" s="1">
        <f t="shared" si="311"/>
        <v>37809</v>
      </c>
      <c r="D4017" s="1">
        <f t="shared" si="312"/>
        <v>8064186</v>
      </c>
      <c r="F4017" s="1">
        <f t="shared" si="313"/>
        <v>8062232.3968446311</v>
      </c>
      <c r="H4017" s="5">
        <f t="shared" si="314"/>
        <v>2.4225670828635886E-4</v>
      </c>
    </row>
    <row r="4018" spans="1:8">
      <c r="A4018" s="3" t="s">
        <v>9580</v>
      </c>
      <c r="B4018" s="1">
        <f t="shared" si="310"/>
        <v>6</v>
      </c>
      <c r="C4018" s="1">
        <f t="shared" si="311"/>
        <v>37789</v>
      </c>
      <c r="D4018" s="1">
        <f t="shared" si="312"/>
        <v>8067843</v>
      </c>
      <c r="F4018" s="1">
        <f t="shared" si="313"/>
        <v>8065883.9357761629</v>
      </c>
      <c r="H4018" s="5">
        <f t="shared" si="314"/>
        <v>2.4282379117158173E-4</v>
      </c>
    </row>
    <row r="4019" spans="1:8">
      <c r="A4019" s="3" t="s">
        <v>9581</v>
      </c>
      <c r="B4019" s="1">
        <f t="shared" si="310"/>
        <v>6</v>
      </c>
      <c r="C4019" s="1">
        <f t="shared" si="311"/>
        <v>37769</v>
      </c>
      <c r="D4019" s="1">
        <f t="shared" si="312"/>
        <v>8071521</v>
      </c>
      <c r="F4019" s="1">
        <f t="shared" si="313"/>
        <v>8069537.039873899</v>
      </c>
      <c r="H4019" s="5">
        <f t="shared" si="314"/>
        <v>2.4579755489715499E-4</v>
      </c>
    </row>
    <row r="4020" spans="1:8">
      <c r="A4020" s="3" t="s">
        <v>9582</v>
      </c>
      <c r="B4020" s="1">
        <f t="shared" si="310"/>
        <v>6</v>
      </c>
      <c r="C4020" s="1">
        <f t="shared" si="311"/>
        <v>37749</v>
      </c>
      <c r="D4020" s="1">
        <f t="shared" si="312"/>
        <v>8075178</v>
      </c>
      <c r="F4020" s="1">
        <f t="shared" si="313"/>
        <v>8073191.7106380723</v>
      </c>
      <c r="H4020" s="5">
        <f t="shared" si="314"/>
        <v>2.4597468463576387E-4</v>
      </c>
    </row>
    <row r="4021" spans="1:8">
      <c r="A4021" s="3" t="s">
        <v>9583</v>
      </c>
      <c r="B4021" s="1">
        <f t="shared" si="310"/>
        <v>6</v>
      </c>
      <c r="C4021" s="1">
        <f t="shared" si="311"/>
        <v>37729</v>
      </c>
      <c r="D4021" s="1">
        <f t="shared" si="312"/>
        <v>8078835</v>
      </c>
      <c r="F4021" s="1">
        <f t="shared" si="313"/>
        <v>8076847.9495711401</v>
      </c>
      <c r="H4021" s="5">
        <f t="shared" si="314"/>
        <v>2.4595754571790233E-4</v>
      </c>
    </row>
    <row r="4022" spans="1:8">
      <c r="A4022" s="3" t="s">
        <v>9584</v>
      </c>
      <c r="B4022" s="1">
        <f t="shared" si="310"/>
        <v>6</v>
      </c>
      <c r="C4022" s="1">
        <f t="shared" si="311"/>
        <v>37709</v>
      </c>
      <c r="D4022" s="1">
        <f t="shared" si="312"/>
        <v>8082493</v>
      </c>
      <c r="F4022" s="1">
        <f t="shared" si="313"/>
        <v>8080505.758177788</v>
      </c>
      <c r="H4022" s="5">
        <f t="shared" si="314"/>
        <v>2.4586990947124892E-4</v>
      </c>
    </row>
    <row r="4023" spans="1:8">
      <c r="A4023" s="3" t="s">
        <v>9585</v>
      </c>
      <c r="B4023" s="1">
        <f t="shared" si="310"/>
        <v>6</v>
      </c>
      <c r="C4023" s="1">
        <f t="shared" si="311"/>
        <v>37689</v>
      </c>
      <c r="D4023" s="1">
        <f t="shared" si="312"/>
        <v>8086150</v>
      </c>
      <c r="F4023" s="1">
        <f t="shared" si="313"/>
        <v>8084165.1379649676</v>
      </c>
      <c r="H4023" s="5">
        <f t="shared" si="314"/>
        <v>2.454644095190371E-4</v>
      </c>
    </row>
    <row r="4024" spans="1:8">
      <c r="A4024" s="3" t="s">
        <v>9586</v>
      </c>
      <c r="B4024" s="1">
        <f t="shared" si="310"/>
        <v>6</v>
      </c>
      <c r="C4024" s="1">
        <f t="shared" si="311"/>
        <v>37669</v>
      </c>
      <c r="D4024" s="1">
        <f t="shared" si="312"/>
        <v>8089827</v>
      </c>
      <c r="F4024" s="1">
        <f t="shared" si="313"/>
        <v>8087826.0904418528</v>
      </c>
      <c r="H4024" s="5">
        <f t="shared" si="314"/>
        <v>2.4733650770865584E-4</v>
      </c>
    </row>
    <row r="4025" spans="1:8">
      <c r="A4025" s="3" t="s">
        <v>9587</v>
      </c>
      <c r="B4025" s="1">
        <f t="shared" si="310"/>
        <v>6</v>
      </c>
      <c r="C4025" s="1">
        <f t="shared" si="311"/>
        <v>37649</v>
      </c>
      <c r="D4025" s="1">
        <f t="shared" si="312"/>
        <v>8093485</v>
      </c>
      <c r="F4025" s="1">
        <f t="shared" si="313"/>
        <v>8091488.6171198841</v>
      </c>
      <c r="H4025" s="5">
        <f t="shared" si="314"/>
        <v>2.4666542041109382E-4</v>
      </c>
    </row>
    <row r="4026" spans="1:8">
      <c r="A4026" s="3" t="s">
        <v>9588</v>
      </c>
      <c r="B4026" s="1">
        <f t="shared" si="310"/>
        <v>6</v>
      </c>
      <c r="C4026" s="1">
        <f t="shared" si="311"/>
        <v>37629</v>
      </c>
      <c r="D4026" s="1">
        <f t="shared" si="312"/>
        <v>8097142</v>
      </c>
      <c r="F4026" s="1">
        <f t="shared" si="313"/>
        <v>8095152.7195127616</v>
      </c>
      <c r="H4026" s="5">
        <f t="shared" si="314"/>
        <v>2.4567686811450629E-4</v>
      </c>
    </row>
    <row r="4027" spans="1:8">
      <c r="A4027" s="3" t="s">
        <v>9589</v>
      </c>
      <c r="B4027" s="1">
        <f t="shared" si="310"/>
        <v>6</v>
      </c>
      <c r="C4027" s="1">
        <f t="shared" si="311"/>
        <v>37609</v>
      </c>
      <c r="D4027" s="1">
        <f t="shared" si="312"/>
        <v>8100799</v>
      </c>
      <c r="F4027" s="1">
        <f t="shared" si="313"/>
        <v>8098818.3991364306</v>
      </c>
      <c r="H4027" s="5">
        <f t="shared" si="314"/>
        <v>2.4449450771083398E-4</v>
      </c>
    </row>
    <row r="4028" spans="1:8">
      <c r="A4028" s="3" t="s">
        <v>9590</v>
      </c>
      <c r="B4028" s="1">
        <f t="shared" si="310"/>
        <v>6</v>
      </c>
      <c r="C4028" s="1">
        <f t="shared" si="311"/>
        <v>37589</v>
      </c>
      <c r="D4028" s="1">
        <f t="shared" si="312"/>
        <v>8104457</v>
      </c>
      <c r="F4028" s="1">
        <f t="shared" si="313"/>
        <v>8102485.6575091202</v>
      </c>
      <c r="H4028" s="5">
        <f t="shared" si="314"/>
        <v>2.4324177312308755E-4</v>
      </c>
    </row>
    <row r="4029" spans="1:8">
      <c r="A4029" s="3" t="s">
        <v>9591</v>
      </c>
      <c r="B4029" s="1">
        <f t="shared" si="310"/>
        <v>6</v>
      </c>
      <c r="C4029" s="1">
        <f t="shared" si="311"/>
        <v>37569</v>
      </c>
      <c r="D4029" s="1">
        <f t="shared" si="312"/>
        <v>8108134</v>
      </c>
      <c r="F4029" s="1">
        <f t="shared" si="313"/>
        <v>8106154.4961513141</v>
      </c>
      <c r="H4029" s="5">
        <f t="shared" si="314"/>
        <v>2.4413802839048823E-4</v>
      </c>
    </row>
    <row r="4030" spans="1:8">
      <c r="A4030" s="3" t="s">
        <v>9592</v>
      </c>
      <c r="B4030" s="1">
        <f t="shared" si="310"/>
        <v>6</v>
      </c>
      <c r="C4030" s="1">
        <f t="shared" si="311"/>
        <v>37549</v>
      </c>
      <c r="D4030" s="1">
        <f t="shared" si="312"/>
        <v>8111791</v>
      </c>
      <c r="F4030" s="1">
        <f t="shared" si="313"/>
        <v>8109824.9165857835</v>
      </c>
      <c r="H4030" s="5">
        <f t="shared" si="314"/>
        <v>2.423735293742807E-4</v>
      </c>
    </row>
    <row r="4031" spans="1:8">
      <c r="A4031" s="3" t="s">
        <v>9593</v>
      </c>
      <c r="B4031" s="1">
        <f t="shared" si="310"/>
        <v>6</v>
      </c>
      <c r="C4031" s="1">
        <f t="shared" si="311"/>
        <v>37529</v>
      </c>
      <c r="D4031" s="1">
        <f t="shared" si="312"/>
        <v>8115449</v>
      </c>
      <c r="F4031" s="1">
        <f t="shared" si="313"/>
        <v>8113496.9203375699</v>
      </c>
      <c r="H4031" s="5">
        <f t="shared" si="314"/>
        <v>2.4053871356102417E-4</v>
      </c>
    </row>
    <row r="4032" spans="1:8">
      <c r="A4032" s="3" t="s">
        <v>9594</v>
      </c>
      <c r="B4032" s="1">
        <f t="shared" si="310"/>
        <v>6</v>
      </c>
      <c r="C4032" s="1">
        <f t="shared" si="311"/>
        <v>37509</v>
      </c>
      <c r="D4032" s="1">
        <f t="shared" si="312"/>
        <v>8119106</v>
      </c>
      <c r="F4032" s="1">
        <f t="shared" si="313"/>
        <v>8117170.5089339977</v>
      </c>
      <c r="H4032" s="5">
        <f t="shared" si="314"/>
        <v>2.3838721479954651E-4</v>
      </c>
    </row>
    <row r="4033" spans="1:8">
      <c r="A4033" s="3" t="s">
        <v>9595</v>
      </c>
      <c r="B4033" s="1">
        <f t="shared" si="310"/>
        <v>6</v>
      </c>
      <c r="C4033" s="1">
        <f t="shared" si="311"/>
        <v>37489</v>
      </c>
      <c r="D4033" s="1">
        <f t="shared" si="312"/>
        <v>8122783</v>
      </c>
      <c r="F4033" s="1">
        <f t="shared" si="313"/>
        <v>8120845.6839046879</v>
      </c>
      <c r="H4033" s="5">
        <f t="shared" si="314"/>
        <v>2.3850398260203751E-4</v>
      </c>
    </row>
    <row r="4034" spans="1:8">
      <c r="A4034" s="3" t="s">
        <v>9596</v>
      </c>
      <c r="B4034" s="1">
        <f t="shared" si="310"/>
        <v>6</v>
      </c>
      <c r="C4034" s="1">
        <f t="shared" si="311"/>
        <v>37469</v>
      </c>
      <c r="D4034" s="1">
        <f t="shared" si="312"/>
        <v>8126440</v>
      </c>
      <c r="F4034" s="1">
        <f t="shared" si="313"/>
        <v>8124522.4467815524</v>
      </c>
      <c r="H4034" s="5">
        <f t="shared" si="314"/>
        <v>2.3596472975221663E-4</v>
      </c>
    </row>
    <row r="4035" spans="1:8">
      <c r="A4035" s="3" t="s">
        <v>9597</v>
      </c>
      <c r="B4035" s="1">
        <f t="shared" si="310"/>
        <v>6</v>
      </c>
      <c r="C4035" s="1">
        <f t="shared" si="311"/>
        <v>37449</v>
      </c>
      <c r="D4035" s="1">
        <f t="shared" si="312"/>
        <v>8130098</v>
      </c>
      <c r="F4035" s="1">
        <f t="shared" si="313"/>
        <v>8128200.7990988018</v>
      </c>
      <c r="H4035" s="5">
        <f t="shared" si="314"/>
        <v>2.3335523153573314E-4</v>
      </c>
    </row>
    <row r="4036" spans="1:8">
      <c r="A4036" s="3" t="s">
        <v>9598</v>
      </c>
      <c r="B4036" s="1">
        <f t="shared" ref="B4036:B4099" si="315">IF(ISERROR(SEARCH(" ",A4036)), 0, SEARCH(" ",A4036))</f>
        <v>6</v>
      </c>
      <c r="C4036" s="1">
        <f t="shared" ref="C4036:C4099" si="316">IF(0=B4036,-1,LEFT(A4036,B4036-1)+0)</f>
        <v>37429</v>
      </c>
      <c r="D4036" s="1">
        <f t="shared" ref="D4036:D4099" si="317">IF(B4036=0,-1,RIGHT(A4036,LEN(A4036)-B4036)+0)</f>
        <v>8133755</v>
      </c>
      <c r="F4036" s="1">
        <f t="shared" ref="F4036:F4099" si="318">IF(C4036&lt;0,443300000,44330*(1-POWER(C4036/$A$1,1/5.255))*1000)</f>
        <v>8131880.7423929442</v>
      </c>
      <c r="H4036" s="5">
        <f t="shared" ref="H4036:H4099" si="319">IF(D4036&gt;0,ABS((F4036-D4036)/D4036),0)</f>
        <v>2.3042956261355648E-4</v>
      </c>
    </row>
    <row r="4037" spans="1:8">
      <c r="A4037" s="3" t="s">
        <v>9599</v>
      </c>
      <c r="B4037" s="1">
        <f t="shared" si="315"/>
        <v>6</v>
      </c>
      <c r="C4037" s="1">
        <f t="shared" si="316"/>
        <v>37409</v>
      </c>
      <c r="D4037" s="1">
        <f t="shared" si="317"/>
        <v>8137412</v>
      </c>
      <c r="F4037" s="1">
        <f t="shared" si="318"/>
        <v>8135562.2782027936</v>
      </c>
      <c r="H4037" s="5">
        <f t="shared" si="319"/>
        <v>2.2731082034514649E-4</v>
      </c>
    </row>
    <row r="4038" spans="1:8">
      <c r="A4038" s="3" t="s">
        <v>9600</v>
      </c>
      <c r="B4038" s="1">
        <f t="shared" si="315"/>
        <v>6</v>
      </c>
      <c r="C4038" s="1">
        <f t="shared" si="316"/>
        <v>37389</v>
      </c>
      <c r="D4038" s="1">
        <f t="shared" si="317"/>
        <v>8141090</v>
      </c>
      <c r="F4038" s="1">
        <f t="shared" si="318"/>
        <v>8139245.4080694932</v>
      </c>
      <c r="H4038" s="5">
        <f t="shared" si="319"/>
        <v>2.2657800497313639E-4</v>
      </c>
    </row>
    <row r="4039" spans="1:8">
      <c r="A4039" s="3" t="s">
        <v>9601</v>
      </c>
      <c r="B4039" s="1">
        <f t="shared" si="315"/>
        <v>6</v>
      </c>
      <c r="C4039" s="1">
        <f t="shared" si="316"/>
        <v>37369</v>
      </c>
      <c r="D4039" s="1">
        <f t="shared" si="317"/>
        <v>8144747</v>
      </c>
      <c r="F4039" s="1">
        <f t="shared" si="318"/>
        <v>8142930.1335364766</v>
      </c>
      <c r="H4039" s="5">
        <f t="shared" si="319"/>
        <v>2.2307217934741964E-4</v>
      </c>
    </row>
    <row r="4040" spans="1:8">
      <c r="A4040" s="3" t="s">
        <v>9602</v>
      </c>
      <c r="B4040" s="1">
        <f t="shared" si="315"/>
        <v>6</v>
      </c>
      <c r="C4040" s="1">
        <f t="shared" si="316"/>
        <v>37349</v>
      </c>
      <c r="D4040" s="1">
        <f t="shared" si="317"/>
        <v>8148404</v>
      </c>
      <c r="F4040" s="1">
        <f t="shared" si="318"/>
        <v>8146616.456149525</v>
      </c>
      <c r="H4040" s="5">
        <f t="shared" si="319"/>
        <v>2.1937349332151314E-4</v>
      </c>
    </row>
    <row r="4041" spans="1:8">
      <c r="A4041" s="3" t="s">
        <v>9603</v>
      </c>
      <c r="B4041" s="1">
        <f t="shared" si="315"/>
        <v>6</v>
      </c>
      <c r="C4041" s="1">
        <f t="shared" si="316"/>
        <v>37329</v>
      </c>
      <c r="D4041" s="1">
        <f t="shared" si="317"/>
        <v>8152062</v>
      </c>
      <c r="F4041" s="1">
        <f t="shared" si="318"/>
        <v>8150304.37745672</v>
      </c>
      <c r="H4041" s="5">
        <f t="shared" si="319"/>
        <v>2.1560465846309963E-4</v>
      </c>
    </row>
    <row r="4042" spans="1:8">
      <c r="A4042" s="3" t="s">
        <v>9604</v>
      </c>
      <c r="B4042" s="1">
        <f t="shared" si="315"/>
        <v>6</v>
      </c>
      <c r="C4042" s="1">
        <f t="shared" si="316"/>
        <v>37309</v>
      </c>
      <c r="D4042" s="1">
        <f t="shared" si="317"/>
        <v>8155719</v>
      </c>
      <c r="F4042" s="1">
        <f t="shared" si="318"/>
        <v>8153993.8990085004</v>
      </c>
      <c r="H4042" s="5">
        <f t="shared" si="319"/>
        <v>2.1152040568092284E-4</v>
      </c>
    </row>
    <row r="4043" spans="1:8">
      <c r="A4043" s="3" t="s">
        <v>9605</v>
      </c>
      <c r="B4043" s="1">
        <f t="shared" si="315"/>
        <v>6</v>
      </c>
      <c r="C4043" s="1">
        <f t="shared" si="316"/>
        <v>37289</v>
      </c>
      <c r="D4043" s="1">
        <f t="shared" si="317"/>
        <v>8159396</v>
      </c>
      <c r="F4043" s="1">
        <f t="shared" si="318"/>
        <v>8157685.022357625</v>
      </c>
      <c r="H4043" s="5">
        <f t="shared" si="319"/>
        <v>2.0969415412305575E-4</v>
      </c>
    </row>
    <row r="4044" spans="1:8">
      <c r="A4044" s="3" t="s">
        <v>9606</v>
      </c>
      <c r="B4044" s="1">
        <f t="shared" si="315"/>
        <v>6</v>
      </c>
      <c r="C4044" s="1">
        <f t="shared" si="316"/>
        <v>37269</v>
      </c>
      <c r="D4044" s="1">
        <f t="shared" si="317"/>
        <v>8163054</v>
      </c>
      <c r="F4044" s="1">
        <f t="shared" si="318"/>
        <v>8161377.7490591928</v>
      </c>
      <c r="H4044" s="5">
        <f t="shared" si="319"/>
        <v>2.0534605563152756E-4</v>
      </c>
    </row>
    <row r="4045" spans="1:8">
      <c r="A4045" s="3" t="s">
        <v>9607</v>
      </c>
      <c r="B4045" s="1">
        <f t="shared" si="315"/>
        <v>6</v>
      </c>
      <c r="C4045" s="1">
        <f t="shared" si="316"/>
        <v>37249</v>
      </c>
      <c r="D4045" s="1">
        <f t="shared" si="317"/>
        <v>8166711</v>
      </c>
      <c r="F4045" s="1">
        <f t="shared" si="318"/>
        <v>8165072.0806706501</v>
      </c>
      <c r="H4045" s="5">
        <f t="shared" si="319"/>
        <v>2.0068291009071865E-4</v>
      </c>
    </row>
    <row r="4046" spans="1:8">
      <c r="A4046" s="3" t="s">
        <v>9608</v>
      </c>
      <c r="B4046" s="1">
        <f t="shared" si="315"/>
        <v>6</v>
      </c>
      <c r="C4046" s="1">
        <f t="shared" si="316"/>
        <v>37229</v>
      </c>
      <c r="D4046" s="1">
        <f t="shared" si="317"/>
        <v>8170368</v>
      </c>
      <c r="F4046" s="1">
        <f t="shared" si="318"/>
        <v>8168768.0187517973</v>
      </c>
      <c r="H4046" s="5">
        <f t="shared" si="319"/>
        <v>1.9582731747244846E-4</v>
      </c>
    </row>
    <row r="4047" spans="1:8">
      <c r="A4047" s="3" t="s">
        <v>9609</v>
      </c>
      <c r="B4047" s="1">
        <f t="shared" si="315"/>
        <v>6</v>
      </c>
      <c r="C4047" s="1">
        <f t="shared" si="316"/>
        <v>37209</v>
      </c>
      <c r="D4047" s="1">
        <f t="shared" si="317"/>
        <v>8174045</v>
      </c>
      <c r="F4047" s="1">
        <f t="shared" si="318"/>
        <v>8172465.5648647873</v>
      </c>
      <c r="H4047" s="5">
        <f t="shared" si="319"/>
        <v>1.9322564718113577E-4</v>
      </c>
    </row>
    <row r="4048" spans="1:8">
      <c r="A4048" s="3" t="s">
        <v>9610</v>
      </c>
      <c r="B4048" s="1">
        <f t="shared" si="315"/>
        <v>6</v>
      </c>
      <c r="C4048" s="1">
        <f t="shared" si="316"/>
        <v>37189</v>
      </c>
      <c r="D4048" s="1">
        <f t="shared" si="317"/>
        <v>8177703</v>
      </c>
      <c r="F4048" s="1">
        <f t="shared" si="318"/>
        <v>8176164.7205741331</v>
      </c>
      <c r="H4048" s="5">
        <f t="shared" si="319"/>
        <v>1.8810654114815637E-4</v>
      </c>
    </row>
    <row r="4049" spans="1:8">
      <c r="A4049" s="3" t="s">
        <v>9611</v>
      </c>
      <c r="B4049" s="1">
        <f t="shared" si="315"/>
        <v>6</v>
      </c>
      <c r="C4049" s="1">
        <f t="shared" si="316"/>
        <v>37169</v>
      </c>
      <c r="D4049" s="1">
        <f t="shared" si="317"/>
        <v>8181360</v>
      </c>
      <c r="F4049" s="1">
        <f t="shared" si="318"/>
        <v>8179865.4874467077</v>
      </c>
      <c r="H4049" s="5">
        <f t="shared" si="319"/>
        <v>1.8267287508340015E-4</v>
      </c>
    </row>
    <row r="4050" spans="1:8">
      <c r="A4050" s="3" t="s">
        <v>9612</v>
      </c>
      <c r="B4050" s="1">
        <f t="shared" si="315"/>
        <v>6</v>
      </c>
      <c r="C4050" s="1">
        <f t="shared" si="316"/>
        <v>37149</v>
      </c>
      <c r="D4050" s="1">
        <f t="shared" si="317"/>
        <v>8185017</v>
      </c>
      <c r="F4050" s="1">
        <f t="shared" si="318"/>
        <v>8183567.8670517635</v>
      </c>
      <c r="H4050" s="5">
        <f t="shared" si="319"/>
        <v>1.7704702974184904E-4</v>
      </c>
    </row>
    <row r="4051" spans="1:8">
      <c r="A4051" s="3" t="s">
        <v>9613</v>
      </c>
      <c r="B4051" s="1">
        <f t="shared" si="315"/>
        <v>6</v>
      </c>
      <c r="C4051" s="1">
        <f t="shared" si="316"/>
        <v>37129</v>
      </c>
      <c r="D4051" s="1">
        <f t="shared" si="317"/>
        <v>8188675</v>
      </c>
      <c r="F4051" s="1">
        <f t="shared" si="318"/>
        <v>8187271.8609609194</v>
      </c>
      <c r="H4051" s="5">
        <f t="shared" si="319"/>
        <v>1.7135116964351254E-4</v>
      </c>
    </row>
    <row r="4052" spans="1:8">
      <c r="A4052" s="3" t="s">
        <v>9614</v>
      </c>
      <c r="B4052" s="1">
        <f t="shared" si="315"/>
        <v>6</v>
      </c>
      <c r="C4052" s="1">
        <f t="shared" si="316"/>
        <v>37109</v>
      </c>
      <c r="D4052" s="1">
        <f t="shared" si="317"/>
        <v>8192352</v>
      </c>
      <c r="F4052" s="1">
        <f t="shared" si="318"/>
        <v>8190977.4707481712</v>
      </c>
      <c r="H4052" s="5">
        <f t="shared" si="319"/>
        <v>1.6778200592806433E-4</v>
      </c>
    </row>
    <row r="4053" spans="1:8">
      <c r="A4053" s="3" t="s">
        <v>9615</v>
      </c>
      <c r="B4053" s="1">
        <f t="shared" si="315"/>
        <v>6</v>
      </c>
      <c r="C4053" s="1">
        <f t="shared" si="316"/>
        <v>37089</v>
      </c>
      <c r="D4053" s="1">
        <f t="shared" si="317"/>
        <v>8196009</v>
      </c>
      <c r="F4053" s="1">
        <f t="shared" si="318"/>
        <v>8194684.6979899015</v>
      </c>
      <c r="H4053" s="5">
        <f t="shared" si="319"/>
        <v>1.6157888676043088E-4</v>
      </c>
    </row>
    <row r="4054" spans="1:8">
      <c r="A4054" s="3" t="s">
        <v>9616</v>
      </c>
      <c r="B4054" s="1">
        <f t="shared" si="315"/>
        <v>6</v>
      </c>
      <c r="C4054" s="1">
        <f t="shared" si="316"/>
        <v>37069</v>
      </c>
      <c r="D4054" s="1">
        <f t="shared" si="317"/>
        <v>8199667</v>
      </c>
      <c r="F4054" s="1">
        <f t="shared" si="318"/>
        <v>8198393.5442648912</v>
      </c>
      <c r="H4054" s="5">
        <f t="shared" si="319"/>
        <v>1.5530578682144229E-4</v>
      </c>
    </row>
    <row r="4055" spans="1:8">
      <c r="A4055" s="3" t="s">
        <v>9617</v>
      </c>
      <c r="B4055" s="1">
        <f t="shared" si="315"/>
        <v>6</v>
      </c>
      <c r="C4055" s="1">
        <f t="shared" si="316"/>
        <v>37049</v>
      </c>
      <c r="D4055" s="1">
        <f t="shared" si="317"/>
        <v>8203324</v>
      </c>
      <c r="F4055" s="1">
        <f t="shared" si="318"/>
        <v>8202104.0111543005</v>
      </c>
      <c r="H4055" s="5">
        <f t="shared" si="319"/>
        <v>1.4871884198398928E-4</v>
      </c>
    </row>
    <row r="4056" spans="1:8">
      <c r="A4056" s="3" t="s">
        <v>9618</v>
      </c>
      <c r="B4056" s="1">
        <f t="shared" si="315"/>
        <v>6</v>
      </c>
      <c r="C4056" s="1">
        <f t="shared" si="316"/>
        <v>37029</v>
      </c>
      <c r="D4056" s="1">
        <f t="shared" si="317"/>
        <v>8206981</v>
      </c>
      <c r="F4056" s="1">
        <f t="shared" si="318"/>
        <v>8205816.1002416965</v>
      </c>
      <c r="H4056" s="5">
        <f t="shared" si="319"/>
        <v>1.4194010663647668E-4</v>
      </c>
    </row>
    <row r="4057" spans="1:8">
      <c r="A4057" s="3" t="s">
        <v>9619</v>
      </c>
      <c r="B4057" s="1">
        <f t="shared" si="315"/>
        <v>6</v>
      </c>
      <c r="C4057" s="1">
        <f t="shared" si="316"/>
        <v>37009</v>
      </c>
      <c r="D4057" s="1">
        <f t="shared" si="317"/>
        <v>8210659</v>
      </c>
      <c r="F4057" s="1">
        <f t="shared" si="318"/>
        <v>8209529.813113044</v>
      </c>
      <c r="H4057" s="5">
        <f t="shared" si="319"/>
        <v>1.3752694965848465E-4</v>
      </c>
    </row>
    <row r="4058" spans="1:8">
      <c r="A4058" s="3" t="s">
        <v>9620</v>
      </c>
      <c r="B4058" s="1">
        <f t="shared" si="315"/>
        <v>6</v>
      </c>
      <c r="C4058" s="1">
        <f t="shared" si="316"/>
        <v>36989</v>
      </c>
      <c r="D4058" s="1">
        <f t="shared" si="317"/>
        <v>8214316</v>
      </c>
      <c r="F4058" s="1">
        <f t="shared" si="318"/>
        <v>8213245.1513567306</v>
      </c>
      <c r="H4058" s="5">
        <f t="shared" si="319"/>
        <v>1.303637020135809E-4</v>
      </c>
    </row>
    <row r="4059" spans="1:8">
      <c r="A4059" s="3" t="s">
        <v>9621</v>
      </c>
      <c r="B4059" s="1">
        <f t="shared" si="315"/>
        <v>6</v>
      </c>
      <c r="C4059" s="1">
        <f t="shared" si="316"/>
        <v>36969</v>
      </c>
      <c r="D4059" s="1">
        <f t="shared" si="317"/>
        <v>8217973</v>
      </c>
      <c r="F4059" s="1">
        <f t="shared" si="318"/>
        <v>8216962.1165635362</v>
      </c>
      <c r="H4059" s="5">
        <f t="shared" si="319"/>
        <v>1.230088534561714E-4</v>
      </c>
    </row>
    <row r="4060" spans="1:8">
      <c r="A4060" s="3" t="s">
        <v>9622</v>
      </c>
      <c r="B4060" s="1">
        <f t="shared" si="315"/>
        <v>6</v>
      </c>
      <c r="C4060" s="1">
        <f t="shared" si="316"/>
        <v>36949</v>
      </c>
      <c r="D4060" s="1">
        <f t="shared" si="317"/>
        <v>8221631</v>
      </c>
      <c r="F4060" s="1">
        <f t="shared" si="318"/>
        <v>8220680.7103266763</v>
      </c>
      <c r="H4060" s="5">
        <f t="shared" si="319"/>
        <v>1.1558408220020371E-4</v>
      </c>
    </row>
    <row r="4061" spans="1:8">
      <c r="A4061" s="3" t="s">
        <v>9623</v>
      </c>
      <c r="B4061" s="1">
        <f t="shared" si="315"/>
        <v>6</v>
      </c>
      <c r="C4061" s="1">
        <f t="shared" si="316"/>
        <v>36929</v>
      </c>
      <c r="D4061" s="1">
        <f t="shared" si="317"/>
        <v>8225288</v>
      </c>
      <c r="F4061" s="1">
        <f t="shared" si="318"/>
        <v>8224400.9342417866</v>
      </c>
      <c r="H4061" s="5">
        <f t="shared" si="319"/>
        <v>1.0784616395357839E-4</v>
      </c>
    </row>
    <row r="4062" spans="1:8">
      <c r="A4062" s="3" t="s">
        <v>9624</v>
      </c>
      <c r="B4062" s="1">
        <f t="shared" si="315"/>
        <v>6</v>
      </c>
      <c r="C4062" s="1">
        <f t="shared" si="316"/>
        <v>36909</v>
      </c>
      <c r="D4062" s="1">
        <f t="shared" si="317"/>
        <v>8228965</v>
      </c>
      <c r="F4062" s="1">
        <f t="shared" si="318"/>
        <v>8228122.7899069237</v>
      </c>
      <c r="H4062" s="5">
        <f t="shared" si="319"/>
        <v>1.0234702578955444E-4</v>
      </c>
    </row>
    <row r="4063" spans="1:8">
      <c r="A4063" s="3" t="s">
        <v>9625</v>
      </c>
      <c r="B4063" s="1">
        <f t="shared" si="315"/>
        <v>6</v>
      </c>
      <c r="C4063" s="1">
        <f t="shared" si="316"/>
        <v>36889</v>
      </c>
      <c r="D4063" s="1">
        <f t="shared" si="317"/>
        <v>8232622</v>
      </c>
      <c r="F4063" s="1">
        <f t="shared" si="318"/>
        <v>8231846.2789225867</v>
      </c>
      <c r="H4063" s="5">
        <f t="shared" si="319"/>
        <v>9.4225275667132323E-5</v>
      </c>
    </row>
    <row r="4064" spans="1:8">
      <c r="A4064" s="3" t="s">
        <v>9626</v>
      </c>
      <c r="B4064" s="1">
        <f t="shared" si="315"/>
        <v>6</v>
      </c>
      <c r="C4064" s="1">
        <f t="shared" si="316"/>
        <v>36869</v>
      </c>
      <c r="D4064" s="1">
        <f t="shared" si="317"/>
        <v>8236280</v>
      </c>
      <c r="F4064" s="1">
        <f t="shared" si="318"/>
        <v>8235571.402891703</v>
      </c>
      <c r="H4064" s="5">
        <f t="shared" si="319"/>
        <v>8.6033635123751261E-5</v>
      </c>
    </row>
    <row r="4065" spans="1:8">
      <c r="A4065" s="3" t="s">
        <v>9627</v>
      </c>
      <c r="B4065" s="1">
        <f t="shared" si="315"/>
        <v>6</v>
      </c>
      <c r="C4065" s="1">
        <f t="shared" si="316"/>
        <v>36849</v>
      </c>
      <c r="D4065" s="1">
        <f t="shared" si="317"/>
        <v>8239937</v>
      </c>
      <c r="F4065" s="1">
        <f t="shared" si="318"/>
        <v>8239298.1634196658</v>
      </c>
      <c r="H4065" s="5">
        <f t="shared" si="319"/>
        <v>7.7529303966065665E-5</v>
      </c>
    </row>
    <row r="4066" spans="1:8">
      <c r="A4066" s="3" t="s">
        <v>9628</v>
      </c>
      <c r="B4066" s="1">
        <f t="shared" si="315"/>
        <v>6</v>
      </c>
      <c r="C4066" s="1">
        <f t="shared" si="316"/>
        <v>36829</v>
      </c>
      <c r="D4066" s="1">
        <f t="shared" si="317"/>
        <v>8243614</v>
      </c>
      <c r="F4066" s="1">
        <f t="shared" si="318"/>
        <v>8243026.5621142825</v>
      </c>
      <c r="H4066" s="5">
        <f t="shared" si="319"/>
        <v>7.1259751574672089E-5</v>
      </c>
    </row>
    <row r="4067" spans="1:8">
      <c r="A4067" s="3" t="s">
        <v>9629</v>
      </c>
      <c r="B4067" s="1">
        <f t="shared" si="315"/>
        <v>6</v>
      </c>
      <c r="C4067" s="1">
        <f t="shared" si="316"/>
        <v>36809</v>
      </c>
      <c r="D4067" s="1">
        <f t="shared" si="317"/>
        <v>8247272</v>
      </c>
      <c r="F4067" s="1">
        <f t="shared" si="318"/>
        <v>8246756.60058585</v>
      </c>
      <c r="H4067" s="5">
        <f t="shared" si="319"/>
        <v>6.2493320718662402E-5</v>
      </c>
    </row>
    <row r="4068" spans="1:8">
      <c r="A4068" s="3" t="s">
        <v>9630</v>
      </c>
      <c r="B4068" s="1">
        <f t="shared" si="315"/>
        <v>6</v>
      </c>
      <c r="C4068" s="1">
        <f t="shared" si="316"/>
        <v>36789</v>
      </c>
      <c r="D4068" s="1">
        <f t="shared" si="317"/>
        <v>8250929</v>
      </c>
      <c r="F4068" s="1">
        <f t="shared" si="318"/>
        <v>8250488.280447091</v>
      </c>
      <c r="H4068" s="5">
        <f t="shared" si="319"/>
        <v>5.3414537067162262E-5</v>
      </c>
    </row>
    <row r="4069" spans="1:8">
      <c r="A4069" s="3" t="s">
        <v>9631</v>
      </c>
      <c r="B4069" s="1">
        <f t="shared" si="315"/>
        <v>6</v>
      </c>
      <c r="C4069" s="1">
        <f t="shared" si="316"/>
        <v>36769</v>
      </c>
      <c r="D4069" s="1">
        <f t="shared" si="317"/>
        <v>8254586</v>
      </c>
      <c r="F4069" s="1">
        <f t="shared" si="318"/>
        <v>8254221.6033132263</v>
      </c>
      <c r="H4069" s="5">
        <f t="shared" si="319"/>
        <v>4.4144756232928847E-5</v>
      </c>
    </row>
    <row r="4070" spans="1:8">
      <c r="A4070" s="3" t="s">
        <v>9632</v>
      </c>
      <c r="B4070" s="1">
        <f t="shared" si="315"/>
        <v>6</v>
      </c>
      <c r="C4070" s="1">
        <f t="shared" si="316"/>
        <v>36749</v>
      </c>
      <c r="D4070" s="1">
        <f t="shared" si="317"/>
        <v>8258244</v>
      </c>
      <c r="F4070" s="1">
        <f t="shared" si="318"/>
        <v>8257956.5708019128</v>
      </c>
      <c r="H4070" s="5">
        <f t="shared" si="319"/>
        <v>3.4805122988276088E-5</v>
      </c>
    </row>
    <row r="4071" spans="1:8">
      <c r="A4071" s="3" t="s">
        <v>9633</v>
      </c>
      <c r="B4071" s="1">
        <f t="shared" si="315"/>
        <v>6</v>
      </c>
      <c r="C4071" s="1">
        <f t="shared" si="316"/>
        <v>36729</v>
      </c>
      <c r="D4071" s="1">
        <f t="shared" si="317"/>
        <v>8261921</v>
      </c>
      <c r="F4071" s="1">
        <f t="shared" si="318"/>
        <v>8261693.1845333073</v>
      </c>
      <c r="H4071" s="5">
        <f t="shared" si="319"/>
        <v>2.7574152148473844E-5</v>
      </c>
    </row>
    <row r="4072" spans="1:8">
      <c r="A4072" s="3" t="s">
        <v>9634</v>
      </c>
      <c r="B4072" s="1">
        <f t="shared" si="315"/>
        <v>6</v>
      </c>
      <c r="C4072" s="1">
        <f t="shared" si="316"/>
        <v>36709</v>
      </c>
      <c r="D4072" s="1">
        <f t="shared" si="317"/>
        <v>8265578</v>
      </c>
      <c r="F4072" s="1">
        <f t="shared" si="318"/>
        <v>8265431.4461300308</v>
      </c>
      <c r="H4072" s="5">
        <f t="shared" si="319"/>
        <v>1.7730625731099691E-5</v>
      </c>
    </row>
    <row r="4073" spans="1:8">
      <c r="A4073" s="3" t="s">
        <v>9635</v>
      </c>
      <c r="B4073" s="1">
        <f t="shared" si="315"/>
        <v>6</v>
      </c>
      <c r="C4073" s="1">
        <f t="shared" si="316"/>
        <v>36689</v>
      </c>
      <c r="D4073" s="1">
        <f t="shared" si="317"/>
        <v>8269236</v>
      </c>
      <c r="F4073" s="1">
        <f t="shared" si="318"/>
        <v>8269171.3572171936</v>
      </c>
      <c r="H4073" s="5">
        <f t="shared" si="319"/>
        <v>7.8172618131129442E-6</v>
      </c>
    </row>
    <row r="4074" spans="1:8">
      <c r="A4074" s="3" t="s">
        <v>9636</v>
      </c>
      <c r="B4074" s="1">
        <f t="shared" si="315"/>
        <v>6</v>
      </c>
      <c r="C4074" s="1">
        <f t="shared" si="316"/>
        <v>36669</v>
      </c>
      <c r="D4074" s="1">
        <f t="shared" si="317"/>
        <v>8272942</v>
      </c>
      <c r="F4074" s="1">
        <f t="shared" si="318"/>
        <v>8272912.9194223983</v>
      </c>
      <c r="H4074" s="5">
        <f t="shared" si="319"/>
        <v>3.5151434159309553E-6</v>
      </c>
    </row>
    <row r="4075" spans="1:8">
      <c r="A4075" s="3" t="s">
        <v>9637</v>
      </c>
      <c r="B4075" s="1">
        <f t="shared" si="315"/>
        <v>6</v>
      </c>
      <c r="C4075" s="1">
        <f t="shared" si="316"/>
        <v>36649</v>
      </c>
      <c r="D4075" s="1">
        <f t="shared" si="317"/>
        <v>8276763</v>
      </c>
      <c r="F4075" s="1">
        <f t="shared" si="318"/>
        <v>8276656.1343757352</v>
      </c>
      <c r="H4075" s="5">
        <f t="shared" si="319"/>
        <v>1.2911524017881623E-5</v>
      </c>
    </row>
    <row r="4076" spans="1:8">
      <c r="A4076" s="3" t="s">
        <v>9638</v>
      </c>
      <c r="B4076" s="1">
        <f t="shared" si="315"/>
        <v>6</v>
      </c>
      <c r="C4076" s="1">
        <f t="shared" si="316"/>
        <v>36629</v>
      </c>
      <c r="D4076" s="1">
        <f t="shared" si="317"/>
        <v>8280604</v>
      </c>
      <c r="F4076" s="1">
        <f t="shared" si="318"/>
        <v>8280401.0037098015</v>
      </c>
      <c r="H4076" s="5">
        <f t="shared" si="319"/>
        <v>2.4514671900567552E-5</v>
      </c>
    </row>
    <row r="4077" spans="1:8">
      <c r="A4077" s="3" t="s">
        <v>9639</v>
      </c>
      <c r="B4077" s="1">
        <f t="shared" si="315"/>
        <v>6</v>
      </c>
      <c r="C4077" s="1">
        <f t="shared" si="316"/>
        <v>36609</v>
      </c>
      <c r="D4077" s="1">
        <f t="shared" si="317"/>
        <v>8284425</v>
      </c>
      <c r="F4077" s="1">
        <f t="shared" si="318"/>
        <v>8284147.5290596932</v>
      </c>
      <c r="H4077" s="5">
        <f t="shared" si="319"/>
        <v>3.3493083745315179E-5</v>
      </c>
    </row>
    <row r="4078" spans="1:8">
      <c r="A4078" s="3" t="s">
        <v>9640</v>
      </c>
      <c r="B4078" s="1">
        <f t="shared" si="315"/>
        <v>6</v>
      </c>
      <c r="C4078" s="1">
        <f t="shared" si="316"/>
        <v>36589</v>
      </c>
      <c r="D4078" s="1">
        <f t="shared" si="317"/>
        <v>8288246</v>
      </c>
      <c r="F4078" s="1">
        <f t="shared" si="318"/>
        <v>8287895.7120630313</v>
      </c>
      <c r="H4078" s="5">
        <f t="shared" si="319"/>
        <v>4.2263216725074144E-5</v>
      </c>
    </row>
    <row r="4079" spans="1:8">
      <c r="A4079" s="3" t="s">
        <v>9641</v>
      </c>
      <c r="B4079" s="1">
        <f t="shared" si="315"/>
        <v>6</v>
      </c>
      <c r="C4079" s="1">
        <f t="shared" si="316"/>
        <v>36569</v>
      </c>
      <c r="D4079" s="1">
        <f t="shared" si="317"/>
        <v>8292067</v>
      </c>
      <c r="F4079" s="1">
        <f t="shared" si="318"/>
        <v>8291645.5543599278</v>
      </c>
      <c r="H4079" s="5">
        <f t="shared" si="319"/>
        <v>5.0825160972798041E-5</v>
      </c>
    </row>
    <row r="4080" spans="1:8">
      <c r="A4080" s="3" t="s">
        <v>9642</v>
      </c>
      <c r="B4080" s="1">
        <f t="shared" si="315"/>
        <v>6</v>
      </c>
      <c r="C4080" s="1">
        <f t="shared" si="316"/>
        <v>36549</v>
      </c>
      <c r="D4080" s="1">
        <f t="shared" si="317"/>
        <v>8295909</v>
      </c>
      <c r="F4080" s="1">
        <f t="shared" si="318"/>
        <v>8295397.0575930383</v>
      </c>
      <c r="H4080" s="5">
        <f t="shared" si="319"/>
        <v>6.1710224516890719E-5</v>
      </c>
    </row>
    <row r="4081" spans="1:8">
      <c r="A4081" s="3" t="s">
        <v>9643</v>
      </c>
      <c r="B4081" s="1">
        <f t="shared" si="315"/>
        <v>6</v>
      </c>
      <c r="C4081" s="1">
        <f t="shared" si="316"/>
        <v>36529</v>
      </c>
      <c r="D4081" s="1">
        <f t="shared" si="317"/>
        <v>8299730</v>
      </c>
      <c r="F4081" s="1">
        <f t="shared" si="318"/>
        <v>8299150.2234075256</v>
      </c>
      <c r="H4081" s="5">
        <f t="shared" si="319"/>
        <v>6.985487389040737E-5</v>
      </c>
    </row>
    <row r="4082" spans="1:8">
      <c r="A4082" s="3" t="s">
        <v>9644</v>
      </c>
      <c r="B4082" s="1">
        <f t="shared" si="315"/>
        <v>6</v>
      </c>
      <c r="C4082" s="1">
        <f t="shared" si="316"/>
        <v>36509</v>
      </c>
      <c r="D4082" s="1">
        <f t="shared" si="317"/>
        <v>8303550</v>
      </c>
      <c r="F4082" s="1">
        <f t="shared" si="318"/>
        <v>8302905.053451106</v>
      </c>
      <c r="H4082" s="5">
        <f t="shared" si="319"/>
        <v>7.7671182674163186E-5</v>
      </c>
    </row>
    <row r="4083" spans="1:8">
      <c r="A4083" s="3" t="s">
        <v>9645</v>
      </c>
      <c r="B4083" s="1">
        <f t="shared" si="315"/>
        <v>6</v>
      </c>
      <c r="C4083" s="1">
        <f t="shared" si="316"/>
        <v>36489</v>
      </c>
      <c r="D4083" s="1">
        <f t="shared" si="317"/>
        <v>8307371</v>
      </c>
      <c r="F4083" s="1">
        <f t="shared" si="318"/>
        <v>8306661.5493740123</v>
      </c>
      <c r="H4083" s="5">
        <f t="shared" si="319"/>
        <v>8.5400137539026909E-5</v>
      </c>
    </row>
    <row r="4084" spans="1:8">
      <c r="A4084" s="3" t="s">
        <v>9646</v>
      </c>
      <c r="B4084" s="1">
        <f t="shared" si="315"/>
        <v>6</v>
      </c>
      <c r="C4084" s="1">
        <f t="shared" si="316"/>
        <v>36469</v>
      </c>
      <c r="D4084" s="1">
        <f t="shared" si="317"/>
        <v>8311192</v>
      </c>
      <c r="F4084" s="1">
        <f t="shared" si="318"/>
        <v>8310419.7128290348</v>
      </c>
      <c r="H4084" s="5">
        <f t="shared" si="319"/>
        <v>9.2921348822795153E-5</v>
      </c>
    </row>
    <row r="4085" spans="1:8">
      <c r="A4085" s="3" t="s">
        <v>9647</v>
      </c>
      <c r="B4085" s="1">
        <f t="shared" si="315"/>
        <v>6</v>
      </c>
      <c r="C4085" s="1">
        <f t="shared" si="316"/>
        <v>36449</v>
      </c>
      <c r="D4085" s="1">
        <f t="shared" si="317"/>
        <v>8315034</v>
      </c>
      <c r="F4085" s="1">
        <f t="shared" si="318"/>
        <v>8314179.5454714922</v>
      </c>
      <c r="H4085" s="5">
        <f t="shared" si="319"/>
        <v>1.0276019659183313E-4</v>
      </c>
    </row>
    <row r="4086" spans="1:8">
      <c r="A4086" s="3" t="s">
        <v>9648</v>
      </c>
      <c r="B4086" s="1">
        <f t="shared" si="315"/>
        <v>6</v>
      </c>
      <c r="C4086" s="1">
        <f t="shared" si="316"/>
        <v>36429</v>
      </c>
      <c r="D4086" s="1">
        <f t="shared" si="317"/>
        <v>8318855</v>
      </c>
      <c r="F4086" s="1">
        <f t="shared" si="318"/>
        <v>8317941.0489592776</v>
      </c>
      <c r="H4086" s="5">
        <f t="shared" si="319"/>
        <v>1.09865004345241E-4</v>
      </c>
    </row>
    <row r="4087" spans="1:8">
      <c r="A4087" s="3" t="s">
        <v>9649</v>
      </c>
      <c r="B4087" s="1">
        <f t="shared" si="315"/>
        <v>6</v>
      </c>
      <c r="C4087" s="1">
        <f t="shared" si="316"/>
        <v>36409</v>
      </c>
      <c r="D4087" s="1">
        <f t="shared" si="317"/>
        <v>8322676</v>
      </c>
      <c r="F4087" s="1">
        <f t="shared" si="318"/>
        <v>8321704.2249528309</v>
      </c>
      <c r="H4087" s="5">
        <f t="shared" si="319"/>
        <v>1.1676233066973495E-4</v>
      </c>
    </row>
    <row r="4088" spans="1:8">
      <c r="A4088" s="3" t="s">
        <v>9650</v>
      </c>
      <c r="B4088" s="1">
        <f t="shared" si="315"/>
        <v>6</v>
      </c>
      <c r="C4088" s="1">
        <f t="shared" si="316"/>
        <v>36389</v>
      </c>
      <c r="D4088" s="1">
        <f t="shared" si="317"/>
        <v>8326497</v>
      </c>
      <c r="F4088" s="1">
        <f t="shared" si="318"/>
        <v>8325469.0751151517</v>
      </c>
      <c r="H4088" s="5">
        <f t="shared" si="319"/>
        <v>1.2345226147902254E-4</v>
      </c>
    </row>
    <row r="4089" spans="1:8">
      <c r="A4089" s="3" t="s">
        <v>9651</v>
      </c>
      <c r="B4089" s="1">
        <f t="shared" si="315"/>
        <v>6</v>
      </c>
      <c r="C4089" s="1">
        <f t="shared" si="316"/>
        <v>36369</v>
      </c>
      <c r="D4089" s="1">
        <f t="shared" si="317"/>
        <v>8330318</v>
      </c>
      <c r="F4089" s="1">
        <f t="shared" si="318"/>
        <v>8329235.6011118116</v>
      </c>
      <c r="H4089" s="5">
        <f t="shared" si="319"/>
        <v>1.2993488222039234E-4</v>
      </c>
    </row>
    <row r="4090" spans="1:8">
      <c r="A4090" s="3" t="s">
        <v>9652</v>
      </c>
      <c r="B4090" s="1">
        <f t="shared" si="315"/>
        <v>6</v>
      </c>
      <c r="C4090" s="1">
        <f t="shared" si="316"/>
        <v>36349</v>
      </c>
      <c r="D4090" s="1">
        <f t="shared" si="317"/>
        <v>8334159</v>
      </c>
      <c r="F4090" s="1">
        <f t="shared" si="318"/>
        <v>8333003.8046109602</v>
      </c>
      <c r="H4090" s="5">
        <f t="shared" si="319"/>
        <v>1.3860971323439048E-4</v>
      </c>
    </row>
    <row r="4091" spans="1:8">
      <c r="A4091" s="3" t="s">
        <v>9653</v>
      </c>
      <c r="B4091" s="1">
        <f t="shared" si="315"/>
        <v>6</v>
      </c>
      <c r="C4091" s="1">
        <f t="shared" si="316"/>
        <v>36329</v>
      </c>
      <c r="D4091" s="1">
        <f t="shared" si="317"/>
        <v>8337980</v>
      </c>
      <c r="F4091" s="1">
        <f t="shared" si="318"/>
        <v>8336773.6872833269</v>
      </c>
      <c r="H4091" s="5">
        <f t="shared" si="319"/>
        <v>1.4467685418688078E-4</v>
      </c>
    </row>
    <row r="4092" spans="1:8">
      <c r="A4092" s="3" t="s">
        <v>9654</v>
      </c>
      <c r="B4092" s="1">
        <f t="shared" si="315"/>
        <v>6</v>
      </c>
      <c r="C4092" s="1">
        <f t="shared" si="316"/>
        <v>36309</v>
      </c>
      <c r="D4092" s="1">
        <f t="shared" si="317"/>
        <v>8341801</v>
      </c>
      <c r="F4092" s="1">
        <f t="shared" si="318"/>
        <v>8340545.2508022171</v>
      </c>
      <c r="H4092" s="5">
        <f t="shared" si="319"/>
        <v>1.5053694013834046E-4</v>
      </c>
    </row>
    <row r="4093" spans="1:8">
      <c r="A4093" s="3" t="s">
        <v>9655</v>
      </c>
      <c r="B4093" s="1">
        <f t="shared" si="315"/>
        <v>6</v>
      </c>
      <c r="C4093" s="1">
        <f t="shared" si="316"/>
        <v>36289</v>
      </c>
      <c r="D4093" s="1">
        <f t="shared" si="317"/>
        <v>8345622</v>
      </c>
      <c r="F4093" s="1">
        <f t="shared" si="318"/>
        <v>8344318.4968435308</v>
      </c>
      <c r="H4093" s="5">
        <f t="shared" si="319"/>
        <v>1.5619005467407983E-4</v>
      </c>
    </row>
    <row r="4094" spans="1:8">
      <c r="A4094" s="3" t="s">
        <v>9656</v>
      </c>
      <c r="B4094" s="1">
        <f t="shared" si="315"/>
        <v>6</v>
      </c>
      <c r="C4094" s="1">
        <f t="shared" si="316"/>
        <v>36269</v>
      </c>
      <c r="D4094" s="1">
        <f t="shared" si="317"/>
        <v>8349464</v>
      </c>
      <c r="F4094" s="1">
        <f t="shared" si="318"/>
        <v>8348093.4270857759</v>
      </c>
      <c r="H4094" s="5">
        <f t="shared" si="319"/>
        <v>1.6415100588781722E-4</v>
      </c>
    </row>
    <row r="4095" spans="1:8">
      <c r="A4095" s="3" t="s">
        <v>9657</v>
      </c>
      <c r="B4095" s="1">
        <f t="shared" si="315"/>
        <v>6</v>
      </c>
      <c r="C4095" s="1">
        <f t="shared" si="316"/>
        <v>36249</v>
      </c>
      <c r="D4095" s="1">
        <f t="shared" si="317"/>
        <v>8353284</v>
      </c>
      <c r="F4095" s="1">
        <f t="shared" si="318"/>
        <v>8351870.0432100398</v>
      </c>
      <c r="H4095" s="5">
        <f t="shared" si="319"/>
        <v>1.6926956990330431E-4</v>
      </c>
    </row>
    <row r="4096" spans="1:8">
      <c r="A4096" s="3" t="s">
        <v>9658</v>
      </c>
      <c r="B4096" s="1">
        <f t="shared" si="315"/>
        <v>6</v>
      </c>
      <c r="C4096" s="1">
        <f t="shared" si="316"/>
        <v>36229</v>
      </c>
      <c r="D4096" s="1">
        <f t="shared" si="317"/>
        <v>8357105</v>
      </c>
      <c r="F4096" s="1">
        <f t="shared" si="318"/>
        <v>8355648.3469000319</v>
      </c>
      <c r="H4096" s="5">
        <f t="shared" si="319"/>
        <v>1.7430116050571318E-4</v>
      </c>
    </row>
    <row r="4097" spans="1:8">
      <c r="A4097" s="3" t="s">
        <v>9659</v>
      </c>
      <c r="B4097" s="1">
        <f t="shared" si="315"/>
        <v>6</v>
      </c>
      <c r="C4097" s="1">
        <f t="shared" si="316"/>
        <v>36209</v>
      </c>
      <c r="D4097" s="1">
        <f t="shared" si="317"/>
        <v>8360926</v>
      </c>
      <c r="F4097" s="1">
        <f t="shared" si="318"/>
        <v>8359428.339842068</v>
      </c>
      <c r="H4097" s="5">
        <f t="shared" si="319"/>
        <v>1.7912611090350144E-4</v>
      </c>
    </row>
    <row r="4098" spans="1:8">
      <c r="A4098" s="3" t="s">
        <v>9660</v>
      </c>
      <c r="B4098" s="1">
        <f t="shared" si="315"/>
        <v>6</v>
      </c>
      <c r="C4098" s="1">
        <f t="shared" si="316"/>
        <v>36189</v>
      </c>
      <c r="D4098" s="1">
        <f t="shared" si="317"/>
        <v>8364747</v>
      </c>
      <c r="F4098" s="1">
        <f t="shared" si="318"/>
        <v>8363210.023725085</v>
      </c>
      <c r="H4098" s="5">
        <f t="shared" si="319"/>
        <v>1.8374450236391363E-4</v>
      </c>
    </row>
    <row r="4099" spans="1:8">
      <c r="A4099" s="3" t="s">
        <v>9661</v>
      </c>
      <c r="B4099" s="1">
        <f t="shared" si="315"/>
        <v>6</v>
      </c>
      <c r="C4099" s="1">
        <f t="shared" si="316"/>
        <v>36169</v>
      </c>
      <c r="D4099" s="1">
        <f t="shared" si="317"/>
        <v>8368589</v>
      </c>
      <c r="F4099" s="1">
        <f t="shared" si="318"/>
        <v>8366993.4002406374</v>
      </c>
      <c r="H4099" s="5">
        <f t="shared" si="319"/>
        <v>1.9066532713730332E-4</v>
      </c>
    </row>
    <row r="4100" spans="1:8">
      <c r="A4100" s="3" t="s">
        <v>9662</v>
      </c>
      <c r="B4100" s="1">
        <f t="shared" ref="B4100:B4163" si="320">IF(ISERROR(SEARCH(" ",A4100)), 0, SEARCH(" ",A4100))</f>
        <v>6</v>
      </c>
      <c r="C4100" s="1">
        <f t="shared" ref="C4100:C4163" si="321">IF(0=B4100,-1,LEFT(A4100,B4100-1)+0)</f>
        <v>36149</v>
      </c>
      <c r="D4100" s="1">
        <f t="shared" ref="D4100:D4163" si="322">IF(B4100=0,-1,RIGHT(A4100,LEN(A4100)-B4100)+0)</f>
        <v>8372410</v>
      </c>
      <c r="F4100" s="1">
        <f t="shared" ref="F4100:F4163" si="323">IF(C4100&lt;0,443300000,44330*(1-POWER(C4100/$A$1,1/5.255))*1000)</f>
        <v>8370778.4710829109</v>
      </c>
      <c r="H4100" s="5">
        <f t="shared" ref="H4100:H4163" si="324">IF(D4100&gt;0,ABS((F4100-D4100)/D4100),0)</f>
        <v>1.9486968711387816E-4</v>
      </c>
    </row>
    <row r="4101" spans="1:8">
      <c r="A4101" s="3" t="s">
        <v>9663</v>
      </c>
      <c r="B4101" s="1">
        <f t="shared" si="320"/>
        <v>6</v>
      </c>
      <c r="C4101" s="1">
        <f t="shared" si="321"/>
        <v>36129</v>
      </c>
      <c r="D4101" s="1">
        <f t="shared" si="322"/>
        <v>8376231</v>
      </c>
      <c r="F4101" s="1">
        <f t="shared" si="323"/>
        <v>8374565.237948738</v>
      </c>
      <c r="H4101" s="5">
        <f t="shared" si="324"/>
        <v>1.9886773075646571E-4</v>
      </c>
    </row>
    <row r="4102" spans="1:8">
      <c r="A4102" s="3" t="s">
        <v>9664</v>
      </c>
      <c r="B4102" s="1">
        <f t="shared" si="320"/>
        <v>6</v>
      </c>
      <c r="C4102" s="1">
        <f t="shared" si="321"/>
        <v>36109</v>
      </c>
      <c r="D4102" s="1">
        <f t="shared" si="322"/>
        <v>8380051</v>
      </c>
      <c r="F4102" s="1">
        <f t="shared" si="323"/>
        <v>8378353.7025375646</v>
      </c>
      <c r="H4102" s="5">
        <f t="shared" si="324"/>
        <v>2.0254023065437659E-4</v>
      </c>
    </row>
    <row r="4103" spans="1:8">
      <c r="A4103" s="3" t="s">
        <v>9665</v>
      </c>
      <c r="B4103" s="1">
        <f t="shared" si="320"/>
        <v>6</v>
      </c>
      <c r="C4103" s="1">
        <f t="shared" si="321"/>
        <v>36089</v>
      </c>
      <c r="D4103" s="1">
        <f t="shared" si="322"/>
        <v>8383872</v>
      </c>
      <c r="F4103" s="1">
        <f t="shared" si="323"/>
        <v>8382143.8665515017</v>
      </c>
      <c r="H4103" s="5">
        <f t="shared" si="324"/>
        <v>2.0612593423400589E-4</v>
      </c>
    </row>
    <row r="4104" spans="1:8">
      <c r="A4104" s="3" t="s">
        <v>9666</v>
      </c>
      <c r="B4104" s="1">
        <f t="shared" si="320"/>
        <v>6</v>
      </c>
      <c r="C4104" s="1">
        <f t="shared" si="321"/>
        <v>36069</v>
      </c>
      <c r="D4104" s="1">
        <f t="shared" si="322"/>
        <v>8387714</v>
      </c>
      <c r="F4104" s="1">
        <f t="shared" si="323"/>
        <v>8385935.7316953139</v>
      </c>
      <c r="H4104" s="5">
        <f t="shared" si="324"/>
        <v>2.1200869565725085E-4</v>
      </c>
    </row>
    <row r="4105" spans="1:8">
      <c r="A4105" s="3" t="s">
        <v>9667</v>
      </c>
      <c r="B4105" s="1">
        <f t="shared" si="320"/>
        <v>6</v>
      </c>
      <c r="C4105" s="1">
        <f t="shared" si="321"/>
        <v>36049</v>
      </c>
      <c r="D4105" s="1">
        <f t="shared" si="322"/>
        <v>8391535</v>
      </c>
      <c r="F4105" s="1">
        <f t="shared" si="323"/>
        <v>8389729.2996763997</v>
      </c>
      <c r="H4105" s="5">
        <f t="shared" si="324"/>
        <v>2.1518117050102538E-4</v>
      </c>
    </row>
    <row r="4106" spans="1:8">
      <c r="A4106" s="3" t="s">
        <v>9668</v>
      </c>
      <c r="B4106" s="1">
        <f t="shared" si="320"/>
        <v>6</v>
      </c>
      <c r="C4106" s="1">
        <f t="shared" si="321"/>
        <v>36029</v>
      </c>
      <c r="D4106" s="1">
        <f t="shared" si="322"/>
        <v>8395356</v>
      </c>
      <c r="F4106" s="1">
        <f t="shared" si="323"/>
        <v>8393524.5722048469</v>
      </c>
      <c r="H4106" s="5">
        <f t="shared" si="324"/>
        <v>2.1814772299746566E-4</v>
      </c>
    </row>
    <row r="4107" spans="1:8">
      <c r="A4107" s="3" t="s">
        <v>9669</v>
      </c>
      <c r="B4107" s="1">
        <f t="shared" si="320"/>
        <v>6</v>
      </c>
      <c r="C4107" s="1">
        <f t="shared" si="321"/>
        <v>36009</v>
      </c>
      <c r="D4107" s="1">
        <f t="shared" si="322"/>
        <v>8399177</v>
      </c>
      <c r="F4107" s="1">
        <f t="shared" si="323"/>
        <v>8397321.5509933978</v>
      </c>
      <c r="H4107" s="5">
        <f t="shared" si="324"/>
        <v>2.209084302666997E-4</v>
      </c>
    </row>
    <row r="4108" spans="1:8">
      <c r="A4108" s="3" t="s">
        <v>9670</v>
      </c>
      <c r="B4108" s="1">
        <f t="shared" si="320"/>
        <v>6</v>
      </c>
      <c r="C4108" s="1">
        <f t="shared" si="321"/>
        <v>35989</v>
      </c>
      <c r="D4108" s="1">
        <f t="shared" si="322"/>
        <v>8403018</v>
      </c>
      <c r="F4108" s="1">
        <f t="shared" si="323"/>
        <v>8401120.2377574649</v>
      </c>
      <c r="H4108" s="5">
        <f t="shared" si="324"/>
        <v>2.2584293435229215E-4</v>
      </c>
    </row>
    <row r="4109" spans="1:8">
      <c r="A4109" s="3" t="s">
        <v>9671</v>
      </c>
      <c r="B4109" s="1">
        <f t="shared" si="320"/>
        <v>6</v>
      </c>
      <c r="C4109" s="1">
        <f t="shared" si="321"/>
        <v>35969</v>
      </c>
      <c r="D4109" s="1">
        <f t="shared" si="322"/>
        <v>8406839</v>
      </c>
      <c r="F4109" s="1">
        <f t="shared" si="323"/>
        <v>8404920.6342151407</v>
      </c>
      <c r="H4109" s="5">
        <f t="shared" si="324"/>
        <v>2.2819109356790165E-4</v>
      </c>
    </row>
    <row r="4110" spans="1:8">
      <c r="A4110" s="3" t="s">
        <v>9672</v>
      </c>
      <c r="B4110" s="1">
        <f t="shared" si="320"/>
        <v>6</v>
      </c>
      <c r="C4110" s="1">
        <f t="shared" si="321"/>
        <v>35949</v>
      </c>
      <c r="D4110" s="1">
        <f t="shared" si="322"/>
        <v>8410660</v>
      </c>
      <c r="F4110" s="1">
        <f t="shared" si="323"/>
        <v>8408722.742087217</v>
      </c>
      <c r="H4110" s="5">
        <f t="shared" si="324"/>
        <v>2.303336376435324E-4</v>
      </c>
    </row>
    <row r="4111" spans="1:8">
      <c r="A4111" s="3" t="s">
        <v>9673</v>
      </c>
      <c r="B4111" s="1">
        <f t="shared" si="320"/>
        <v>6</v>
      </c>
      <c r="C4111" s="1">
        <f t="shared" si="321"/>
        <v>35929</v>
      </c>
      <c r="D4111" s="1">
        <f t="shared" si="322"/>
        <v>8414481</v>
      </c>
      <c r="F4111" s="1">
        <f t="shared" si="323"/>
        <v>8412526.5630971547</v>
      </c>
      <c r="H4111" s="5">
        <f t="shared" si="324"/>
        <v>2.3227064186671505E-4</v>
      </c>
    </row>
    <row r="4112" spans="1:8">
      <c r="A4112" s="3" t="s">
        <v>9674</v>
      </c>
      <c r="B4112" s="1">
        <f t="shared" si="320"/>
        <v>6</v>
      </c>
      <c r="C4112" s="1">
        <f t="shared" si="321"/>
        <v>35909</v>
      </c>
      <c r="D4112" s="1">
        <f t="shared" si="322"/>
        <v>8418302</v>
      </c>
      <c r="F4112" s="1">
        <f t="shared" si="323"/>
        <v>8416332.0989711322</v>
      </c>
      <c r="H4112" s="5">
        <f t="shared" si="324"/>
        <v>2.3400218106547032E-4</v>
      </c>
    </row>
    <row r="4113" spans="1:8">
      <c r="A4113" s="3" t="s">
        <v>9675</v>
      </c>
      <c r="B4113" s="1">
        <f t="shared" si="320"/>
        <v>6</v>
      </c>
      <c r="C4113" s="1">
        <f t="shared" si="321"/>
        <v>35889</v>
      </c>
      <c r="D4113" s="1">
        <f t="shared" si="322"/>
        <v>8422144</v>
      </c>
      <c r="F4113" s="1">
        <f t="shared" si="323"/>
        <v>8420139.3514380027</v>
      </c>
      <c r="H4113" s="5">
        <f t="shared" si="324"/>
        <v>2.3802116919365653E-4</v>
      </c>
    </row>
    <row r="4114" spans="1:8">
      <c r="A4114" s="3" t="s">
        <v>9676</v>
      </c>
      <c r="B4114" s="1">
        <f t="shared" si="320"/>
        <v>6</v>
      </c>
      <c r="C4114" s="1">
        <f t="shared" si="321"/>
        <v>35869</v>
      </c>
      <c r="D4114" s="1">
        <f t="shared" si="322"/>
        <v>8425964</v>
      </c>
      <c r="F4114" s="1">
        <f t="shared" si="323"/>
        <v>8423948.3222293612</v>
      </c>
      <c r="H4114" s="5">
        <f t="shared" si="324"/>
        <v>2.3922221488708453E-4</v>
      </c>
    </row>
    <row r="4115" spans="1:8">
      <c r="A4115" s="3" t="s">
        <v>9677</v>
      </c>
      <c r="B4115" s="1">
        <f t="shared" si="320"/>
        <v>6</v>
      </c>
      <c r="C4115" s="1">
        <f t="shared" si="321"/>
        <v>35849</v>
      </c>
      <c r="D4115" s="1">
        <f t="shared" si="322"/>
        <v>8429785</v>
      </c>
      <c r="F4115" s="1">
        <f t="shared" si="323"/>
        <v>8427759.0130794831</v>
      </c>
      <c r="H4115" s="5">
        <f t="shared" si="324"/>
        <v>2.40336725137941E-4</v>
      </c>
    </row>
    <row r="4116" spans="1:8">
      <c r="A4116" s="3" t="s">
        <v>9678</v>
      </c>
      <c r="B4116" s="1">
        <f t="shared" si="320"/>
        <v>6</v>
      </c>
      <c r="C4116" s="1">
        <f t="shared" si="321"/>
        <v>35829</v>
      </c>
      <c r="D4116" s="1">
        <f t="shared" si="322"/>
        <v>8433606</v>
      </c>
      <c r="F4116" s="1">
        <f t="shared" si="323"/>
        <v>8431571.4257253837</v>
      </c>
      <c r="H4116" s="5">
        <f t="shared" si="324"/>
        <v>2.4124606658365545E-4</v>
      </c>
    </row>
    <row r="4117" spans="1:8">
      <c r="A4117" s="3" t="s">
        <v>9679</v>
      </c>
      <c r="B4117" s="1">
        <f t="shared" si="320"/>
        <v>6</v>
      </c>
      <c r="C4117" s="1">
        <f t="shared" si="321"/>
        <v>35809</v>
      </c>
      <c r="D4117" s="1">
        <f t="shared" si="322"/>
        <v>8437427</v>
      </c>
      <c r="F4117" s="1">
        <f t="shared" si="323"/>
        <v>8435385.5619068015</v>
      </c>
      <c r="H4117" s="5">
        <f t="shared" si="324"/>
        <v>2.4195031177140416E-4</v>
      </c>
    </row>
    <row r="4118" spans="1:8">
      <c r="A4118" s="3" t="s">
        <v>9680</v>
      </c>
      <c r="B4118" s="1">
        <f t="shared" si="320"/>
        <v>6</v>
      </c>
      <c r="C4118" s="1">
        <f t="shared" si="321"/>
        <v>35789</v>
      </c>
      <c r="D4118" s="1">
        <f t="shared" si="322"/>
        <v>8441269</v>
      </c>
      <c r="F4118" s="1">
        <f t="shared" si="323"/>
        <v>8439201.4233661946</v>
      </c>
      <c r="H4118" s="5">
        <f t="shared" si="324"/>
        <v>2.449367072421705E-4</v>
      </c>
    </row>
    <row r="4119" spans="1:8">
      <c r="A4119" s="3" t="s">
        <v>9681</v>
      </c>
      <c r="B4119" s="1">
        <f t="shared" si="320"/>
        <v>6</v>
      </c>
      <c r="C4119" s="1">
        <f t="shared" si="321"/>
        <v>35769</v>
      </c>
      <c r="D4119" s="1">
        <f t="shared" si="322"/>
        <v>8445090</v>
      </c>
      <c r="F4119" s="1">
        <f t="shared" si="323"/>
        <v>8443019.0118487719</v>
      </c>
      <c r="H4119" s="5">
        <f t="shared" si="324"/>
        <v>2.4522984967928767E-4</v>
      </c>
    </row>
    <row r="4120" spans="1:8">
      <c r="A4120" s="3" t="s">
        <v>9682</v>
      </c>
      <c r="B4120" s="1">
        <f t="shared" si="320"/>
        <v>6</v>
      </c>
      <c r="C4120" s="1">
        <f t="shared" si="321"/>
        <v>35749</v>
      </c>
      <c r="D4120" s="1">
        <f t="shared" si="322"/>
        <v>8448911</v>
      </c>
      <c r="F4120" s="1">
        <f t="shared" si="323"/>
        <v>8446838.3291024677</v>
      </c>
      <c r="H4120" s="5">
        <f t="shared" si="324"/>
        <v>2.4531811230255052E-4</v>
      </c>
    </row>
    <row r="4121" spans="1:8">
      <c r="A4121" s="3" t="s">
        <v>9683</v>
      </c>
      <c r="B4121" s="1">
        <f t="shared" si="320"/>
        <v>6</v>
      </c>
      <c r="C4121" s="1">
        <f t="shared" si="321"/>
        <v>35729</v>
      </c>
      <c r="D4121" s="1">
        <f t="shared" si="322"/>
        <v>8452732</v>
      </c>
      <c r="F4121" s="1">
        <f t="shared" si="323"/>
        <v>8450659.3768779822</v>
      </c>
      <c r="H4121" s="5">
        <f t="shared" si="324"/>
        <v>2.4520156583904832E-4</v>
      </c>
    </row>
    <row r="4122" spans="1:8">
      <c r="A4122" s="3" t="s">
        <v>9684</v>
      </c>
      <c r="B4122" s="1">
        <f t="shared" si="320"/>
        <v>6</v>
      </c>
      <c r="C4122" s="1">
        <f t="shared" si="321"/>
        <v>35709</v>
      </c>
      <c r="D4122" s="1">
        <f t="shared" si="322"/>
        <v>8456552</v>
      </c>
      <c r="F4122" s="1">
        <f t="shared" si="323"/>
        <v>8454482.1569287609</v>
      </c>
      <c r="H4122" s="5">
        <f t="shared" si="324"/>
        <v>2.4476205801597021E-4</v>
      </c>
    </row>
    <row r="4123" spans="1:8">
      <c r="A4123" s="3" t="s">
        <v>9685</v>
      </c>
      <c r="B4123" s="1">
        <f t="shared" si="320"/>
        <v>6</v>
      </c>
      <c r="C4123" s="1">
        <f t="shared" si="321"/>
        <v>35689</v>
      </c>
      <c r="D4123" s="1">
        <f t="shared" si="322"/>
        <v>8460394</v>
      </c>
      <c r="F4123" s="1">
        <f t="shared" si="323"/>
        <v>8458306.6710110027</v>
      </c>
      <c r="H4123" s="5">
        <f t="shared" si="324"/>
        <v>2.4671770475432535E-4</v>
      </c>
    </row>
    <row r="4124" spans="1:8">
      <c r="A4124" s="3" t="s">
        <v>9686</v>
      </c>
      <c r="B4124" s="1">
        <f t="shared" si="320"/>
        <v>6</v>
      </c>
      <c r="C4124" s="1">
        <f t="shared" si="321"/>
        <v>35669</v>
      </c>
      <c r="D4124" s="1">
        <f t="shared" si="322"/>
        <v>8464215</v>
      </c>
      <c r="F4124" s="1">
        <f t="shared" si="323"/>
        <v>8462132.9208836928</v>
      </c>
      <c r="H4124" s="5">
        <f t="shared" si="324"/>
        <v>2.4598608569219933E-4</v>
      </c>
    </row>
    <row r="4125" spans="1:8">
      <c r="A4125" s="3" t="s">
        <v>9687</v>
      </c>
      <c r="B4125" s="1">
        <f t="shared" si="320"/>
        <v>6</v>
      </c>
      <c r="C4125" s="1">
        <f t="shared" si="321"/>
        <v>35649</v>
      </c>
      <c r="D4125" s="1">
        <f t="shared" si="322"/>
        <v>8468036</v>
      </c>
      <c r="F4125" s="1">
        <f t="shared" si="323"/>
        <v>8465960.9083085638</v>
      </c>
      <c r="H4125" s="5">
        <f t="shared" si="324"/>
        <v>2.4504993736874123E-4</v>
      </c>
    </row>
    <row r="4126" spans="1:8">
      <c r="A4126" s="3" t="s">
        <v>9688</v>
      </c>
      <c r="B4126" s="1">
        <f t="shared" si="320"/>
        <v>6</v>
      </c>
      <c r="C4126" s="1">
        <f t="shared" si="321"/>
        <v>35629</v>
      </c>
      <c r="D4126" s="1">
        <f t="shared" si="322"/>
        <v>8471857</v>
      </c>
      <c r="F4126" s="1">
        <f t="shared" si="323"/>
        <v>8469790.6350501422</v>
      </c>
      <c r="H4126" s="5">
        <f t="shared" si="324"/>
        <v>2.4390932824501358E-4</v>
      </c>
    </row>
    <row r="4127" spans="1:8">
      <c r="A4127" s="3" t="s">
        <v>9689</v>
      </c>
      <c r="B4127" s="1">
        <f t="shared" si="320"/>
        <v>6</v>
      </c>
      <c r="C4127" s="1">
        <f t="shared" si="321"/>
        <v>35609</v>
      </c>
      <c r="D4127" s="1">
        <f t="shared" si="322"/>
        <v>8475698</v>
      </c>
      <c r="F4127" s="1">
        <f t="shared" si="323"/>
        <v>8473622.1028757319</v>
      </c>
      <c r="H4127" s="5">
        <f t="shared" si="324"/>
        <v>2.4492344161721131E-4</v>
      </c>
    </row>
    <row r="4128" spans="1:8">
      <c r="A4128" s="3" t="s">
        <v>9690</v>
      </c>
      <c r="B4128" s="1">
        <f t="shared" si="320"/>
        <v>6</v>
      </c>
      <c r="C4128" s="1">
        <f t="shared" si="321"/>
        <v>35589</v>
      </c>
      <c r="D4128" s="1">
        <f t="shared" si="322"/>
        <v>8479519</v>
      </c>
      <c r="F4128" s="1">
        <f t="shared" si="323"/>
        <v>8477455.3135554269</v>
      </c>
      <c r="H4128" s="5">
        <f t="shared" si="324"/>
        <v>2.4337305507223986E-4</v>
      </c>
    </row>
    <row r="4129" spans="1:8">
      <c r="A4129" s="3" t="s">
        <v>9691</v>
      </c>
      <c r="B4129" s="1">
        <f t="shared" si="320"/>
        <v>6</v>
      </c>
      <c r="C4129" s="1">
        <f t="shared" si="321"/>
        <v>35569</v>
      </c>
      <c r="D4129" s="1">
        <f t="shared" si="322"/>
        <v>8483340</v>
      </c>
      <c r="F4129" s="1">
        <f t="shared" si="323"/>
        <v>8481290.2688621227</v>
      </c>
      <c r="H4129" s="5">
        <f t="shared" si="324"/>
        <v>2.4161841183747558E-4</v>
      </c>
    </row>
    <row r="4130" spans="1:8">
      <c r="A4130" s="3" t="s">
        <v>9692</v>
      </c>
      <c r="B4130" s="1">
        <f t="shared" si="320"/>
        <v>6</v>
      </c>
      <c r="C4130" s="1">
        <f t="shared" si="321"/>
        <v>35549</v>
      </c>
      <c r="D4130" s="1">
        <f t="shared" si="322"/>
        <v>8487161</v>
      </c>
      <c r="F4130" s="1">
        <f t="shared" si="323"/>
        <v>8485126.9705715049</v>
      </c>
      <c r="H4130" s="5">
        <f t="shared" si="324"/>
        <v>2.3965957856756742E-4</v>
      </c>
    </row>
    <row r="4131" spans="1:8">
      <c r="A4131" s="3" t="s">
        <v>9693</v>
      </c>
      <c r="B4131" s="1">
        <f t="shared" si="320"/>
        <v>6</v>
      </c>
      <c r="C4131" s="1">
        <f t="shared" si="321"/>
        <v>35529</v>
      </c>
      <c r="D4131" s="1">
        <f t="shared" si="322"/>
        <v>8490982</v>
      </c>
      <c r="F4131" s="1">
        <f t="shared" si="323"/>
        <v>8488965.4204620775</v>
      </c>
      <c r="H4131" s="5">
        <f t="shared" si="324"/>
        <v>2.3749662146528122E-4</v>
      </c>
    </row>
    <row r="4132" spans="1:8">
      <c r="A4132" s="3" t="s">
        <v>9694</v>
      </c>
      <c r="B4132" s="1">
        <f t="shared" si="320"/>
        <v>6</v>
      </c>
      <c r="C4132" s="1">
        <f t="shared" si="321"/>
        <v>35509</v>
      </c>
      <c r="D4132" s="1">
        <f t="shared" si="322"/>
        <v>8494824</v>
      </c>
      <c r="F4132" s="1">
        <f t="shared" si="323"/>
        <v>8492805.6203151494</v>
      </c>
      <c r="H4132" s="5">
        <f t="shared" si="324"/>
        <v>2.3760111861653325E-4</v>
      </c>
    </row>
    <row r="4133" spans="1:8">
      <c r="A4133" s="3" t="s">
        <v>9695</v>
      </c>
      <c r="B4133" s="1">
        <f t="shared" si="320"/>
        <v>6</v>
      </c>
      <c r="C4133" s="1">
        <f t="shared" si="321"/>
        <v>35489</v>
      </c>
      <c r="D4133" s="1">
        <f t="shared" si="322"/>
        <v>8498645</v>
      </c>
      <c r="F4133" s="1">
        <f t="shared" si="323"/>
        <v>8496647.571914861</v>
      </c>
      <c r="H4133" s="5">
        <f t="shared" si="324"/>
        <v>2.3502900581669445E-4</v>
      </c>
    </row>
    <row r="4134" spans="1:8">
      <c r="A4134" s="3" t="s">
        <v>9696</v>
      </c>
      <c r="B4134" s="1">
        <f t="shared" si="320"/>
        <v>6</v>
      </c>
      <c r="C4134" s="1">
        <f t="shared" si="321"/>
        <v>35469</v>
      </c>
      <c r="D4134" s="1">
        <f t="shared" si="322"/>
        <v>8502465</v>
      </c>
      <c r="F4134" s="1">
        <f t="shared" si="323"/>
        <v>8500491.2770481594</v>
      </c>
      <c r="H4134" s="5">
        <f t="shared" si="324"/>
        <v>2.3213538095606502E-4</v>
      </c>
    </row>
    <row r="4135" spans="1:8">
      <c r="A4135" s="3" t="s">
        <v>9697</v>
      </c>
      <c r="B4135" s="1">
        <f t="shared" si="320"/>
        <v>6</v>
      </c>
      <c r="C4135" s="1">
        <f t="shared" si="321"/>
        <v>35449</v>
      </c>
      <c r="D4135" s="1">
        <f t="shared" si="322"/>
        <v>8506286</v>
      </c>
      <c r="F4135" s="1">
        <f t="shared" si="323"/>
        <v>8504336.7375048455</v>
      </c>
      <c r="H4135" s="5">
        <f t="shared" si="324"/>
        <v>2.2915553217403163E-4</v>
      </c>
    </row>
    <row r="4136" spans="1:8">
      <c r="A4136" s="3" t="s">
        <v>9698</v>
      </c>
      <c r="B4136" s="1">
        <f t="shared" si="320"/>
        <v>6</v>
      </c>
      <c r="C4136" s="1">
        <f t="shared" si="321"/>
        <v>35429</v>
      </c>
      <c r="D4136" s="1">
        <f t="shared" si="322"/>
        <v>8510107</v>
      </c>
      <c r="F4136" s="1">
        <f t="shared" si="323"/>
        <v>8508183.955077542</v>
      </c>
      <c r="H4136" s="5">
        <f t="shared" si="324"/>
        <v>2.259718852486823E-4</v>
      </c>
    </row>
    <row r="4137" spans="1:8">
      <c r="A4137" s="3" t="s">
        <v>9699</v>
      </c>
      <c r="B4137" s="1">
        <f t="shared" si="320"/>
        <v>6</v>
      </c>
      <c r="C4137" s="1">
        <f t="shared" si="321"/>
        <v>35409</v>
      </c>
      <c r="D4137" s="1">
        <f t="shared" si="322"/>
        <v>8513949</v>
      </c>
      <c r="F4137" s="1">
        <f t="shared" si="323"/>
        <v>8512032.9315617196</v>
      </c>
      <c r="H4137" s="5">
        <f t="shared" si="324"/>
        <v>2.2505049516744507E-4</v>
      </c>
    </row>
    <row r="4138" spans="1:8">
      <c r="A4138" s="3" t="s">
        <v>9700</v>
      </c>
      <c r="B4138" s="1">
        <f t="shared" si="320"/>
        <v>6</v>
      </c>
      <c r="C4138" s="1">
        <f t="shared" si="321"/>
        <v>35389</v>
      </c>
      <c r="D4138" s="1">
        <f t="shared" si="322"/>
        <v>8517770</v>
      </c>
      <c r="F4138" s="1">
        <f t="shared" si="323"/>
        <v>8515883.6687557064</v>
      </c>
      <c r="H4138" s="5">
        <f t="shared" si="324"/>
        <v>2.2145834464814152E-4</v>
      </c>
    </row>
    <row r="4139" spans="1:8">
      <c r="A4139" s="3" t="s">
        <v>9701</v>
      </c>
      <c r="B4139" s="1">
        <f t="shared" si="320"/>
        <v>6</v>
      </c>
      <c r="C4139" s="1">
        <f t="shared" si="321"/>
        <v>35369</v>
      </c>
      <c r="D4139" s="1">
        <f t="shared" si="322"/>
        <v>8521591</v>
      </c>
      <c r="F4139" s="1">
        <f t="shared" si="323"/>
        <v>8519736.1684606783</v>
      </c>
      <c r="H4139" s="5">
        <f t="shared" si="324"/>
        <v>2.1766258663689572E-4</v>
      </c>
    </row>
    <row r="4140" spans="1:8">
      <c r="A4140" s="3" t="s">
        <v>9702</v>
      </c>
      <c r="B4140" s="1">
        <f t="shared" si="320"/>
        <v>6</v>
      </c>
      <c r="C4140" s="1">
        <f t="shared" si="321"/>
        <v>35349</v>
      </c>
      <c r="D4140" s="1">
        <f t="shared" si="322"/>
        <v>8525412</v>
      </c>
      <c r="F4140" s="1">
        <f t="shared" si="323"/>
        <v>8523590.4324806705</v>
      </c>
      <c r="H4140" s="5">
        <f t="shared" si="324"/>
        <v>2.13663283291117E-4</v>
      </c>
    </row>
    <row r="4141" spans="1:8">
      <c r="A4141" s="3" t="s">
        <v>9703</v>
      </c>
      <c r="B4141" s="1">
        <f t="shared" si="320"/>
        <v>6</v>
      </c>
      <c r="C4141" s="1">
        <f t="shared" si="321"/>
        <v>35329</v>
      </c>
      <c r="D4141" s="1">
        <f t="shared" si="322"/>
        <v>8529253</v>
      </c>
      <c r="F4141" s="1">
        <f t="shared" si="323"/>
        <v>8527446.4626225978</v>
      </c>
      <c r="H4141" s="5">
        <f t="shared" si="324"/>
        <v>2.1180487639447281E-4</v>
      </c>
    </row>
    <row r="4142" spans="1:8">
      <c r="A4142" s="3" t="s">
        <v>9704</v>
      </c>
      <c r="B4142" s="1">
        <f t="shared" si="320"/>
        <v>6</v>
      </c>
      <c r="C4142" s="1">
        <f t="shared" si="321"/>
        <v>35309</v>
      </c>
      <c r="D4142" s="1">
        <f t="shared" si="322"/>
        <v>8533074</v>
      </c>
      <c r="F4142" s="1">
        <f t="shared" si="323"/>
        <v>8531304.2606962454</v>
      </c>
      <c r="H4142" s="5">
        <f t="shared" si="324"/>
        <v>2.0739762760227354E-4</v>
      </c>
    </row>
    <row r="4143" spans="1:8">
      <c r="A4143" s="3" t="s">
        <v>9705</v>
      </c>
      <c r="B4143" s="1">
        <f t="shared" si="320"/>
        <v>6</v>
      </c>
      <c r="C4143" s="1">
        <f t="shared" si="321"/>
        <v>35289</v>
      </c>
      <c r="D4143" s="1">
        <f t="shared" si="322"/>
        <v>8536895</v>
      </c>
      <c r="F4143" s="1">
        <f t="shared" si="323"/>
        <v>8535163.8285142723</v>
      </c>
      <c r="H4143" s="5">
        <f t="shared" si="324"/>
        <v>2.0278701866751939E-4</v>
      </c>
    </row>
    <row r="4144" spans="1:8">
      <c r="A4144" s="3" t="s">
        <v>9706</v>
      </c>
      <c r="B4144" s="1">
        <f t="shared" si="320"/>
        <v>6</v>
      </c>
      <c r="C4144" s="1">
        <f t="shared" si="321"/>
        <v>35269</v>
      </c>
      <c r="D4144" s="1">
        <f t="shared" si="322"/>
        <v>8540716</v>
      </c>
      <c r="F4144" s="1">
        <f t="shared" si="323"/>
        <v>8539025.1678922307</v>
      </c>
      <c r="H4144" s="5">
        <f t="shared" si="324"/>
        <v>1.9797310995580761E-4</v>
      </c>
    </row>
    <row r="4145" spans="1:8">
      <c r="A4145" s="3" t="s">
        <v>9707</v>
      </c>
      <c r="B4145" s="1">
        <f t="shared" si="320"/>
        <v>6</v>
      </c>
      <c r="C4145" s="1">
        <f t="shared" si="321"/>
        <v>35249</v>
      </c>
      <c r="D4145" s="1">
        <f t="shared" si="322"/>
        <v>8544537</v>
      </c>
      <c r="F4145" s="1">
        <f t="shared" si="323"/>
        <v>8542888.2806485742</v>
      </c>
      <c r="H4145" s="5">
        <f t="shared" si="324"/>
        <v>1.9295596138512442E-4</v>
      </c>
    </row>
    <row r="4146" spans="1:8">
      <c r="A4146" s="3" t="s">
        <v>9708</v>
      </c>
      <c r="B4146" s="1">
        <f t="shared" si="320"/>
        <v>6</v>
      </c>
      <c r="C4146" s="1">
        <f t="shared" si="321"/>
        <v>35229</v>
      </c>
      <c r="D4146" s="1">
        <f t="shared" si="322"/>
        <v>8548378</v>
      </c>
      <c r="F4146" s="1">
        <f t="shared" si="323"/>
        <v>8546753.1686046384</v>
      </c>
      <c r="H4146" s="5">
        <f t="shared" si="324"/>
        <v>1.9007481832946234E-4</v>
      </c>
    </row>
    <row r="4147" spans="1:8">
      <c r="A4147" s="3" t="s">
        <v>9709</v>
      </c>
      <c r="B4147" s="1">
        <f t="shared" si="320"/>
        <v>6</v>
      </c>
      <c r="C4147" s="1">
        <f t="shared" si="321"/>
        <v>35209</v>
      </c>
      <c r="D4147" s="1">
        <f t="shared" si="322"/>
        <v>8552199</v>
      </c>
      <c r="F4147" s="1">
        <f t="shared" si="323"/>
        <v>8550619.8335846812</v>
      </c>
      <c r="H4147" s="5">
        <f t="shared" si="324"/>
        <v>1.8465033558256148E-4</v>
      </c>
    </row>
    <row r="4148" spans="1:8">
      <c r="A4148" s="3" t="s">
        <v>9710</v>
      </c>
      <c r="B4148" s="1">
        <f t="shared" si="320"/>
        <v>6</v>
      </c>
      <c r="C4148" s="1">
        <f t="shared" si="321"/>
        <v>35189</v>
      </c>
      <c r="D4148" s="1">
        <f t="shared" si="322"/>
        <v>8556020</v>
      </c>
      <c r="F4148" s="1">
        <f t="shared" si="323"/>
        <v>8554488.2774158623</v>
      </c>
      <c r="H4148" s="5">
        <f t="shared" si="324"/>
        <v>1.790227914541683E-4</v>
      </c>
    </row>
    <row r="4149" spans="1:8">
      <c r="A4149" s="3" t="s">
        <v>9711</v>
      </c>
      <c r="B4149" s="1">
        <f t="shared" si="320"/>
        <v>6</v>
      </c>
      <c r="C4149" s="1">
        <f t="shared" si="321"/>
        <v>35169</v>
      </c>
      <c r="D4149" s="1">
        <f t="shared" si="322"/>
        <v>8559841</v>
      </c>
      <c r="F4149" s="1">
        <f t="shared" si="323"/>
        <v>8558358.5019282605</v>
      </c>
      <c r="H4149" s="5">
        <f t="shared" si="324"/>
        <v>1.7319224407783394E-4</v>
      </c>
    </row>
    <row r="4150" spans="1:8">
      <c r="A4150" s="3" t="s">
        <v>9712</v>
      </c>
      <c r="B4150" s="1">
        <f t="shared" si="320"/>
        <v>6</v>
      </c>
      <c r="C4150" s="1">
        <f t="shared" si="321"/>
        <v>35149</v>
      </c>
      <c r="D4150" s="1">
        <f t="shared" si="322"/>
        <v>8563662</v>
      </c>
      <c r="F4150" s="1">
        <f t="shared" si="323"/>
        <v>8562230.5089548882</v>
      </c>
      <c r="H4150" s="5">
        <f t="shared" si="324"/>
        <v>1.6715875114078419E-4</v>
      </c>
    </row>
    <row r="4151" spans="1:8">
      <c r="A4151" s="3" t="s">
        <v>9713</v>
      </c>
      <c r="B4151" s="1">
        <f t="shared" si="320"/>
        <v>6</v>
      </c>
      <c r="C4151" s="1">
        <f t="shared" si="321"/>
        <v>35129</v>
      </c>
      <c r="D4151" s="1">
        <f t="shared" si="322"/>
        <v>8567504</v>
      </c>
      <c r="F4151" s="1">
        <f t="shared" si="323"/>
        <v>8566104.3003316764</v>
      </c>
      <c r="H4151" s="5">
        <f t="shared" si="324"/>
        <v>1.6337309773343801E-4</v>
      </c>
    </row>
    <row r="4152" spans="1:8">
      <c r="A4152" s="3" t="s">
        <v>9714</v>
      </c>
      <c r="B4152" s="1">
        <f t="shared" si="320"/>
        <v>6</v>
      </c>
      <c r="C4152" s="1">
        <f t="shared" si="321"/>
        <v>35109</v>
      </c>
      <c r="D4152" s="1">
        <f t="shared" si="322"/>
        <v>8571325</v>
      </c>
      <c r="F4152" s="1">
        <f t="shared" si="323"/>
        <v>8569979.877897514</v>
      </c>
      <c r="H4152" s="5">
        <f t="shared" si="324"/>
        <v>1.5693280822812921E-4</v>
      </c>
    </row>
    <row r="4153" spans="1:8">
      <c r="A4153" s="3" t="s">
        <v>9715</v>
      </c>
      <c r="B4153" s="1">
        <f t="shared" si="320"/>
        <v>6</v>
      </c>
      <c r="C4153" s="1">
        <f t="shared" si="321"/>
        <v>35089</v>
      </c>
      <c r="D4153" s="1">
        <f t="shared" si="322"/>
        <v>8575146</v>
      </c>
      <c r="F4153" s="1">
        <f t="shared" si="323"/>
        <v>8573857.2434941996</v>
      </c>
      <c r="H4153" s="5">
        <f t="shared" si="324"/>
        <v>1.5028974501430192E-4</v>
      </c>
    </row>
    <row r="4154" spans="1:8">
      <c r="A4154" s="3" t="s">
        <v>9716</v>
      </c>
      <c r="B4154" s="1">
        <f t="shared" si="320"/>
        <v>6</v>
      </c>
      <c r="C4154" s="1">
        <f t="shared" si="321"/>
        <v>35069</v>
      </c>
      <c r="D4154" s="1">
        <f t="shared" si="322"/>
        <v>8578966</v>
      </c>
      <c r="F4154" s="1">
        <f t="shared" si="323"/>
        <v>8577736.3989665192</v>
      </c>
      <c r="H4154" s="5">
        <f t="shared" si="324"/>
        <v>1.433274165535611E-4</v>
      </c>
    </row>
    <row r="4155" spans="1:8">
      <c r="A4155" s="3" t="s">
        <v>9717</v>
      </c>
      <c r="B4155" s="1">
        <f t="shared" si="320"/>
        <v>6</v>
      </c>
      <c r="C4155" s="1">
        <f t="shared" si="321"/>
        <v>35049</v>
      </c>
      <c r="D4155" s="1">
        <f t="shared" si="322"/>
        <v>8582808</v>
      </c>
      <c r="F4155" s="1">
        <f t="shared" si="323"/>
        <v>8581617.3461621907</v>
      </c>
      <c r="H4155" s="5">
        <f t="shared" si="324"/>
        <v>1.3872544251360849E-4</v>
      </c>
    </row>
    <row r="4156" spans="1:8">
      <c r="A4156" s="3" t="s">
        <v>9718</v>
      </c>
      <c r="B4156" s="1">
        <f t="shared" si="320"/>
        <v>6</v>
      </c>
      <c r="C4156" s="1">
        <f t="shared" si="321"/>
        <v>35029</v>
      </c>
      <c r="D4156" s="1">
        <f t="shared" si="322"/>
        <v>8586629</v>
      </c>
      <c r="F4156" s="1">
        <f t="shared" si="323"/>
        <v>8585500.0869319011</v>
      </c>
      <c r="H4156" s="5">
        <f t="shared" si="324"/>
        <v>1.3147337192499493E-4</v>
      </c>
    </row>
    <row r="4157" spans="1:8">
      <c r="A4157" s="3" t="s">
        <v>9719</v>
      </c>
      <c r="B4157" s="1">
        <f t="shared" si="320"/>
        <v>6</v>
      </c>
      <c r="C4157" s="1">
        <f t="shared" si="321"/>
        <v>35009</v>
      </c>
      <c r="D4157" s="1">
        <f t="shared" si="322"/>
        <v>8590450</v>
      </c>
      <c r="F4157" s="1">
        <f t="shared" si="323"/>
        <v>8589384.6231293194</v>
      </c>
      <c r="H4157" s="5">
        <f t="shared" si="324"/>
        <v>1.2401874997009475E-4</v>
      </c>
    </row>
    <row r="4158" spans="1:8">
      <c r="A4158" s="3" t="s">
        <v>9720</v>
      </c>
      <c r="B4158" s="1">
        <f t="shared" si="320"/>
        <v>6</v>
      </c>
      <c r="C4158" s="1">
        <f t="shared" si="321"/>
        <v>34989</v>
      </c>
      <c r="D4158" s="1">
        <f t="shared" si="322"/>
        <v>8594271</v>
      </c>
      <c r="F4158" s="1">
        <f t="shared" si="323"/>
        <v>8593270.9566110708</v>
      </c>
      <c r="H4158" s="5">
        <f t="shared" si="324"/>
        <v>1.1636163078046038E-4</v>
      </c>
    </row>
    <row r="4159" spans="1:8">
      <c r="A4159" s="3" t="s">
        <v>9721</v>
      </c>
      <c r="B4159" s="1">
        <f t="shared" si="320"/>
        <v>6</v>
      </c>
      <c r="C4159" s="1">
        <f t="shared" si="321"/>
        <v>34969</v>
      </c>
      <c r="D4159" s="1">
        <f t="shared" si="322"/>
        <v>8598092</v>
      </c>
      <c r="F4159" s="1">
        <f t="shared" si="323"/>
        <v>8597159.089236781</v>
      </c>
      <c r="H4159" s="5">
        <f t="shared" si="324"/>
        <v>1.0850206804242137E-4</v>
      </c>
    </row>
    <row r="4160" spans="1:8">
      <c r="A4160" s="3" t="s">
        <v>9722</v>
      </c>
      <c r="B4160" s="1">
        <f t="shared" si="320"/>
        <v>6</v>
      </c>
      <c r="C4160" s="1">
        <f t="shared" si="321"/>
        <v>34949</v>
      </c>
      <c r="D4160" s="1">
        <f t="shared" si="322"/>
        <v>8601933</v>
      </c>
      <c r="F4160" s="1">
        <f t="shared" si="323"/>
        <v>8601049.0228690486</v>
      </c>
      <c r="H4160" s="5">
        <f t="shared" si="324"/>
        <v>1.0276494026997884E-4</v>
      </c>
    </row>
    <row r="4161" spans="1:8">
      <c r="A4161" s="3" t="s">
        <v>9723</v>
      </c>
      <c r="B4161" s="1">
        <f t="shared" si="320"/>
        <v>6</v>
      </c>
      <c r="C4161" s="1">
        <f t="shared" si="321"/>
        <v>34929</v>
      </c>
      <c r="D4161" s="1">
        <f t="shared" si="322"/>
        <v>8605754</v>
      </c>
      <c r="F4161" s="1">
        <f t="shared" si="323"/>
        <v>8604940.7593734786</v>
      </c>
      <c r="H4161" s="5">
        <f t="shared" si="324"/>
        <v>9.4499636699051423E-5</v>
      </c>
    </row>
    <row r="4162" spans="1:8">
      <c r="A4162" s="3" t="s">
        <v>9724</v>
      </c>
      <c r="B4162" s="1">
        <f t="shared" si="320"/>
        <v>6</v>
      </c>
      <c r="C4162" s="1">
        <f t="shared" si="321"/>
        <v>34909</v>
      </c>
      <c r="D4162" s="1">
        <f t="shared" si="322"/>
        <v>8609575</v>
      </c>
      <c r="F4162" s="1">
        <f t="shared" si="323"/>
        <v>8608834.3006186765</v>
      </c>
      <c r="H4162" s="5">
        <f t="shared" si="324"/>
        <v>8.6032049354762728E-5</v>
      </c>
    </row>
    <row r="4163" spans="1:8">
      <c r="A4163" s="3" t="s">
        <v>9725</v>
      </c>
      <c r="B4163" s="1">
        <f t="shared" si="320"/>
        <v>6</v>
      </c>
      <c r="C4163" s="1">
        <f t="shared" si="321"/>
        <v>34889</v>
      </c>
      <c r="D4163" s="1">
        <f t="shared" si="322"/>
        <v>8613396</v>
      </c>
      <c r="F4163" s="1">
        <f t="shared" si="323"/>
        <v>8612729.6484762523</v>
      </c>
      <c r="H4163" s="5">
        <f t="shared" si="324"/>
        <v>7.7362230152621295E-5</v>
      </c>
    </row>
    <row r="4164" spans="1:8">
      <c r="A4164" s="3" t="s">
        <v>9726</v>
      </c>
      <c r="B4164" s="1">
        <f t="shared" ref="B4164:B4227" si="325">IF(ISERROR(SEARCH(" ",A4164)), 0, SEARCH(" ",A4164))</f>
        <v>6</v>
      </c>
      <c r="C4164" s="1">
        <f t="shared" ref="C4164:C4227" si="326">IF(0=B4164,-1,LEFT(A4164,B4164-1)+0)</f>
        <v>34869</v>
      </c>
      <c r="D4164" s="1">
        <f t="shared" ref="D4164:D4227" si="327">IF(B4164=0,-1,RIGHT(A4164,LEN(A4164)-B4164)+0)</f>
        <v>8617217</v>
      </c>
      <c r="F4164" s="1">
        <f t="shared" ref="F4164:F4227" si="328">IF(C4164&lt;0,443300000,44330*(1-POWER(C4164/$A$1,1/5.255))*1000)</f>
        <v>8616626.8048208393</v>
      </c>
      <c r="H4164" s="5">
        <f t="shared" ref="H4164:H4227" si="329">IF(D4164&gt;0,ABS((F4164-D4164)/D4164),0)</f>
        <v>6.8490230565237519E-5</v>
      </c>
    </row>
    <row r="4165" spans="1:8">
      <c r="A4165" s="3" t="s">
        <v>9727</v>
      </c>
      <c r="B4165" s="1">
        <f t="shared" si="325"/>
        <v>6</v>
      </c>
      <c r="C4165" s="1">
        <f t="shared" si="326"/>
        <v>34849</v>
      </c>
      <c r="D4165" s="1">
        <f t="shared" si="327"/>
        <v>8621059</v>
      </c>
      <c r="F4165" s="1">
        <f t="shared" si="328"/>
        <v>8620525.7715300806</v>
      </c>
      <c r="H4165" s="5">
        <f t="shared" si="329"/>
        <v>6.1851852529882153E-5</v>
      </c>
    </row>
    <row r="4166" spans="1:8">
      <c r="A4166" s="3" t="s">
        <v>9728</v>
      </c>
      <c r="B4166" s="1">
        <f t="shared" si="325"/>
        <v>6</v>
      </c>
      <c r="C4166" s="1">
        <f t="shared" si="326"/>
        <v>34829</v>
      </c>
      <c r="D4166" s="1">
        <f t="shared" si="327"/>
        <v>8624879</v>
      </c>
      <c r="F4166" s="1">
        <f t="shared" si="328"/>
        <v>8624426.5504846554</v>
      </c>
      <c r="H4166" s="5">
        <f t="shared" si="329"/>
        <v>5.2458650764210726E-5</v>
      </c>
    </row>
    <row r="4167" spans="1:8">
      <c r="A4167" s="3" t="s">
        <v>9729</v>
      </c>
      <c r="B4167" s="1">
        <f t="shared" si="325"/>
        <v>6</v>
      </c>
      <c r="C4167" s="1">
        <f t="shared" si="326"/>
        <v>34809</v>
      </c>
      <c r="D4167" s="1">
        <f t="shared" si="327"/>
        <v>8628700</v>
      </c>
      <c r="F4167" s="1">
        <f t="shared" si="328"/>
        <v>8628329.1435682848</v>
      </c>
      <c r="H4167" s="5">
        <f t="shared" si="329"/>
        <v>4.2979409611551034E-5</v>
      </c>
    </row>
    <row r="4168" spans="1:8">
      <c r="A4168" s="3" t="s">
        <v>9730</v>
      </c>
      <c r="B4168" s="1">
        <f t="shared" si="325"/>
        <v>6</v>
      </c>
      <c r="C4168" s="1">
        <f t="shared" si="326"/>
        <v>34789</v>
      </c>
      <c r="D4168" s="1">
        <f t="shared" si="327"/>
        <v>8632521</v>
      </c>
      <c r="F4168" s="1">
        <f t="shared" si="328"/>
        <v>8632233.5526677184</v>
      </c>
      <c r="H4168" s="5">
        <f t="shared" si="329"/>
        <v>3.3298190908729829E-5</v>
      </c>
    </row>
    <row r="4169" spans="1:8">
      <c r="A4169" s="3" t="s">
        <v>9731</v>
      </c>
      <c r="B4169" s="1">
        <f t="shared" si="325"/>
        <v>6</v>
      </c>
      <c r="C4169" s="1">
        <f t="shared" si="326"/>
        <v>34769</v>
      </c>
      <c r="D4169" s="1">
        <f t="shared" si="327"/>
        <v>8636342</v>
      </c>
      <c r="F4169" s="1">
        <f t="shared" si="328"/>
        <v>8636139.7796727512</v>
      </c>
      <c r="H4169" s="5">
        <f t="shared" si="329"/>
        <v>2.3415043921233877E-5</v>
      </c>
    </row>
    <row r="4170" spans="1:8">
      <c r="A4170" s="3" t="s">
        <v>9732</v>
      </c>
      <c r="B4170" s="1">
        <f t="shared" si="325"/>
        <v>6</v>
      </c>
      <c r="C4170" s="1">
        <f t="shared" si="326"/>
        <v>34749</v>
      </c>
      <c r="D4170" s="1">
        <f t="shared" si="327"/>
        <v>8640184</v>
      </c>
      <c r="F4170" s="1">
        <f t="shared" si="328"/>
        <v>8640047.8264762554</v>
      </c>
      <c r="H4170" s="5">
        <f t="shared" si="329"/>
        <v>1.5760488867432479E-5</v>
      </c>
    </row>
    <row r="4171" spans="1:8">
      <c r="A4171" s="3" t="s">
        <v>9733</v>
      </c>
      <c r="B4171" s="1">
        <f t="shared" si="325"/>
        <v>6</v>
      </c>
      <c r="C4171" s="1">
        <f t="shared" si="326"/>
        <v>34729</v>
      </c>
      <c r="D4171" s="1">
        <f t="shared" si="327"/>
        <v>8644005</v>
      </c>
      <c r="F4171" s="1">
        <f t="shared" si="328"/>
        <v>8643957.6949741468</v>
      </c>
      <c r="H4171" s="5">
        <f t="shared" si="329"/>
        <v>5.4725819632469726E-6</v>
      </c>
    </row>
    <row r="4172" spans="1:8">
      <c r="A4172" s="3" t="s">
        <v>9734</v>
      </c>
      <c r="B4172" s="1">
        <f t="shared" si="325"/>
        <v>6</v>
      </c>
      <c r="C4172" s="1">
        <f t="shared" si="326"/>
        <v>34709</v>
      </c>
      <c r="D4172" s="1">
        <f t="shared" si="327"/>
        <v>8647929</v>
      </c>
      <c r="F4172" s="1">
        <f t="shared" si="328"/>
        <v>8647869.3870654088</v>
      </c>
      <c r="H4172" s="5">
        <f t="shared" si="329"/>
        <v>6.8933191508913446E-6</v>
      </c>
    </row>
    <row r="4173" spans="1:8">
      <c r="A4173" s="3" t="s">
        <v>9735</v>
      </c>
      <c r="B4173" s="1">
        <f t="shared" si="325"/>
        <v>6</v>
      </c>
      <c r="C4173" s="1">
        <f t="shared" si="326"/>
        <v>34689</v>
      </c>
      <c r="D4173" s="1">
        <f t="shared" si="327"/>
        <v>8651925</v>
      </c>
      <c r="F4173" s="1">
        <f t="shared" si="328"/>
        <v>8651782.9046521075</v>
      </c>
      <c r="H4173" s="5">
        <f t="shared" si="329"/>
        <v>1.6423552896319953E-5</v>
      </c>
    </row>
    <row r="4174" spans="1:8">
      <c r="A4174" s="3" t="s">
        <v>9736</v>
      </c>
      <c r="B4174" s="1">
        <f t="shared" si="325"/>
        <v>6</v>
      </c>
      <c r="C4174" s="1">
        <f t="shared" si="326"/>
        <v>34669</v>
      </c>
      <c r="D4174" s="1">
        <f t="shared" si="327"/>
        <v>8655943</v>
      </c>
      <c r="F4174" s="1">
        <f t="shared" si="328"/>
        <v>8655698.24963939</v>
      </c>
      <c r="H4174" s="5">
        <f t="shared" si="329"/>
        <v>2.8275412697376073E-5</v>
      </c>
    </row>
    <row r="4175" spans="1:8">
      <c r="A4175" s="3" t="s">
        <v>9737</v>
      </c>
      <c r="B4175" s="1">
        <f t="shared" si="325"/>
        <v>6</v>
      </c>
      <c r="C4175" s="1">
        <f t="shared" si="326"/>
        <v>34649</v>
      </c>
      <c r="D4175" s="1">
        <f t="shared" si="327"/>
        <v>8659940</v>
      </c>
      <c r="F4175" s="1">
        <f t="shared" si="328"/>
        <v>8659615.4239354935</v>
      </c>
      <c r="H4175" s="5">
        <f t="shared" si="329"/>
        <v>3.7480174747925006E-5</v>
      </c>
    </row>
    <row r="4176" spans="1:8">
      <c r="A4176" s="3" t="s">
        <v>9738</v>
      </c>
      <c r="B4176" s="1">
        <f t="shared" si="325"/>
        <v>6</v>
      </c>
      <c r="C4176" s="1">
        <f t="shared" si="326"/>
        <v>34629</v>
      </c>
      <c r="D4176" s="1">
        <f t="shared" si="327"/>
        <v>8663937</v>
      </c>
      <c r="F4176" s="1">
        <f t="shared" si="328"/>
        <v>8663534.429451745</v>
      </c>
      <c r="H4176" s="5">
        <f t="shared" si="329"/>
        <v>4.6465082589473648E-5</v>
      </c>
    </row>
    <row r="4177" spans="1:8">
      <c r="A4177" s="3" t="s">
        <v>9739</v>
      </c>
      <c r="B4177" s="1">
        <f t="shared" si="325"/>
        <v>6</v>
      </c>
      <c r="C4177" s="1">
        <f t="shared" si="326"/>
        <v>34609</v>
      </c>
      <c r="D4177" s="1">
        <f t="shared" si="327"/>
        <v>8667933</v>
      </c>
      <c r="F4177" s="1">
        <f t="shared" si="328"/>
        <v>8667455.2681025732</v>
      </c>
      <c r="H4177" s="5">
        <f t="shared" si="329"/>
        <v>5.5114858112859105E-5</v>
      </c>
    </row>
    <row r="4178" spans="1:8">
      <c r="A4178" s="3" t="s">
        <v>9740</v>
      </c>
      <c r="B4178" s="1">
        <f t="shared" si="325"/>
        <v>6</v>
      </c>
      <c r="C4178" s="1">
        <f t="shared" si="326"/>
        <v>34589</v>
      </c>
      <c r="D4178" s="1">
        <f t="shared" si="327"/>
        <v>8671930</v>
      </c>
      <c r="F4178" s="1">
        <f t="shared" si="328"/>
        <v>8671377.941805521</v>
      </c>
      <c r="H4178" s="5">
        <f t="shared" si="329"/>
        <v>6.3660361012943346E-5</v>
      </c>
    </row>
    <row r="4179" spans="1:8">
      <c r="A4179" s="3" t="s">
        <v>9741</v>
      </c>
      <c r="B4179" s="1">
        <f t="shared" si="325"/>
        <v>6</v>
      </c>
      <c r="C4179" s="1">
        <f t="shared" si="326"/>
        <v>34569</v>
      </c>
      <c r="D4179" s="1">
        <f t="shared" si="327"/>
        <v>8675948</v>
      </c>
      <c r="F4179" s="1">
        <f t="shared" si="328"/>
        <v>8675302.4524812549</v>
      </c>
      <c r="H4179" s="5">
        <f t="shared" si="329"/>
        <v>7.4406568451662537E-5</v>
      </c>
    </row>
    <row r="4180" spans="1:8">
      <c r="A4180" s="3" t="s">
        <v>9742</v>
      </c>
      <c r="B4180" s="1">
        <f t="shared" si="325"/>
        <v>6</v>
      </c>
      <c r="C4180" s="1">
        <f t="shared" si="326"/>
        <v>34549</v>
      </c>
      <c r="D4180" s="1">
        <f t="shared" si="327"/>
        <v>8679944</v>
      </c>
      <c r="F4180" s="1">
        <f t="shared" si="328"/>
        <v>8679228.8020535428</v>
      </c>
      <c r="H4180" s="5">
        <f t="shared" si="329"/>
        <v>8.239660837180427E-5</v>
      </c>
    </row>
    <row r="4181" spans="1:8">
      <c r="A4181" s="3" t="s">
        <v>9743</v>
      </c>
      <c r="B4181" s="1">
        <f t="shared" si="325"/>
        <v>6</v>
      </c>
      <c r="C4181" s="1">
        <f t="shared" si="326"/>
        <v>34529</v>
      </c>
      <c r="D4181" s="1">
        <f t="shared" si="327"/>
        <v>8683941</v>
      </c>
      <c r="F4181" s="1">
        <f t="shared" si="328"/>
        <v>8683156.9924493004</v>
      </c>
      <c r="H4181" s="5">
        <f t="shared" si="329"/>
        <v>9.0282459392531151E-5</v>
      </c>
    </row>
    <row r="4182" spans="1:8">
      <c r="A4182" s="3" t="s">
        <v>9744</v>
      </c>
      <c r="B4182" s="1">
        <f t="shared" si="325"/>
        <v>6</v>
      </c>
      <c r="C4182" s="1">
        <f t="shared" si="326"/>
        <v>34509</v>
      </c>
      <c r="D4182" s="1">
        <f t="shared" si="327"/>
        <v>8687938</v>
      </c>
      <c r="F4182" s="1">
        <f t="shared" si="328"/>
        <v>8687087.0255985763</v>
      </c>
      <c r="H4182" s="5">
        <f t="shared" si="329"/>
        <v>9.7948949615398676E-5</v>
      </c>
    </row>
    <row r="4183" spans="1:8">
      <c r="A4183" s="3" t="s">
        <v>9745</v>
      </c>
      <c r="B4183" s="1">
        <f t="shared" si="325"/>
        <v>6</v>
      </c>
      <c r="C4183" s="1">
        <f t="shared" si="326"/>
        <v>34489</v>
      </c>
      <c r="D4183" s="1">
        <f t="shared" si="327"/>
        <v>8691934</v>
      </c>
      <c r="F4183" s="1">
        <f t="shared" si="328"/>
        <v>8691018.9034345523</v>
      </c>
      <c r="H4183" s="5">
        <f t="shared" si="329"/>
        <v>1.0528112218152458E-4</v>
      </c>
    </row>
    <row r="4184" spans="1:8">
      <c r="A4184" s="3" t="s">
        <v>9746</v>
      </c>
      <c r="B4184" s="1">
        <f t="shared" si="325"/>
        <v>6</v>
      </c>
      <c r="C4184" s="1">
        <f t="shared" si="326"/>
        <v>34469</v>
      </c>
      <c r="D4184" s="1">
        <f t="shared" si="327"/>
        <v>8695952</v>
      </c>
      <c r="F4184" s="1">
        <f t="shared" si="328"/>
        <v>8694952.6278935801</v>
      </c>
      <c r="H4184" s="5">
        <f t="shared" si="329"/>
        <v>1.1492382966463892E-4</v>
      </c>
    </row>
    <row r="4185" spans="1:8">
      <c r="A4185" s="3" t="s">
        <v>9747</v>
      </c>
      <c r="B4185" s="1">
        <f t="shared" si="325"/>
        <v>6</v>
      </c>
      <c r="C4185" s="1">
        <f t="shared" si="326"/>
        <v>34449</v>
      </c>
      <c r="D4185" s="1">
        <f t="shared" si="327"/>
        <v>8699949</v>
      </c>
      <c r="F4185" s="1">
        <f t="shared" si="328"/>
        <v>8698888.2009151578</v>
      </c>
      <c r="H4185" s="5">
        <f t="shared" si="329"/>
        <v>1.2193164406391405E-4</v>
      </c>
    </row>
    <row r="4186" spans="1:8">
      <c r="A4186" s="3" t="s">
        <v>9748</v>
      </c>
      <c r="B4186" s="1">
        <f t="shared" si="325"/>
        <v>6</v>
      </c>
      <c r="C4186" s="1">
        <f t="shared" si="326"/>
        <v>34429</v>
      </c>
      <c r="D4186" s="1">
        <f t="shared" si="327"/>
        <v>8703945</v>
      </c>
      <c r="F4186" s="1">
        <f t="shared" si="328"/>
        <v>8702825.6244419385</v>
      </c>
      <c r="H4186" s="5">
        <f t="shared" si="329"/>
        <v>1.2860554128748806E-4</v>
      </c>
    </row>
    <row r="4187" spans="1:8">
      <c r="A4187" s="3" t="s">
        <v>9749</v>
      </c>
      <c r="B4187" s="1">
        <f t="shared" si="325"/>
        <v>6</v>
      </c>
      <c r="C4187" s="1">
        <f t="shared" si="326"/>
        <v>34409</v>
      </c>
      <c r="D4187" s="1">
        <f t="shared" si="327"/>
        <v>8707942</v>
      </c>
      <c r="F4187" s="1">
        <f t="shared" si="328"/>
        <v>8706764.9004197605</v>
      </c>
      <c r="H4187" s="5">
        <f t="shared" si="329"/>
        <v>1.3517540427342126E-4</v>
      </c>
    </row>
    <row r="4188" spans="1:8">
      <c r="A4188" s="3" t="s">
        <v>9750</v>
      </c>
      <c r="B4188" s="1">
        <f t="shared" si="325"/>
        <v>6</v>
      </c>
      <c r="C4188" s="1">
        <f t="shared" si="326"/>
        <v>34389</v>
      </c>
      <c r="D4188" s="1">
        <f t="shared" si="327"/>
        <v>8711960</v>
      </c>
      <c r="F4188" s="1">
        <f t="shared" si="328"/>
        <v>8710706.0307976417</v>
      </c>
      <c r="H4188" s="5">
        <f t="shared" si="329"/>
        <v>1.4393651972211484E-4</v>
      </c>
    </row>
    <row r="4189" spans="1:8">
      <c r="A4189" s="3" t="s">
        <v>9751</v>
      </c>
      <c r="B4189" s="1">
        <f t="shared" si="325"/>
        <v>6</v>
      </c>
      <c r="C4189" s="1">
        <f t="shared" si="326"/>
        <v>34369</v>
      </c>
      <c r="D4189" s="1">
        <f t="shared" si="327"/>
        <v>8715957</v>
      </c>
      <c r="F4189" s="1">
        <f t="shared" si="328"/>
        <v>8714649.0175277758</v>
      </c>
      <c r="H4189" s="5">
        <f t="shared" si="329"/>
        <v>1.5006756828012815E-4</v>
      </c>
    </row>
    <row r="4190" spans="1:8">
      <c r="A4190" s="3" t="s">
        <v>9752</v>
      </c>
      <c r="B4190" s="1">
        <f t="shared" si="325"/>
        <v>6</v>
      </c>
      <c r="C4190" s="1">
        <f t="shared" si="326"/>
        <v>34349</v>
      </c>
      <c r="D4190" s="1">
        <f t="shared" si="327"/>
        <v>8719953</v>
      </c>
      <c r="F4190" s="1">
        <f t="shared" si="328"/>
        <v>8718593.8625655603</v>
      </c>
      <c r="H4190" s="5">
        <f t="shared" si="329"/>
        <v>1.5586522478271771E-4</v>
      </c>
    </row>
    <row r="4191" spans="1:8">
      <c r="A4191" s="3" t="s">
        <v>9753</v>
      </c>
      <c r="B4191" s="1">
        <f t="shared" si="325"/>
        <v>6</v>
      </c>
      <c r="C4191" s="1">
        <f t="shared" si="326"/>
        <v>34329</v>
      </c>
      <c r="D4191" s="1">
        <f t="shared" si="327"/>
        <v>8723950</v>
      </c>
      <c r="F4191" s="1">
        <f t="shared" si="328"/>
        <v>8722540.5678695794</v>
      </c>
      <c r="H4191" s="5">
        <f t="shared" si="329"/>
        <v>1.6155894181197513E-4</v>
      </c>
    </row>
    <row r="4192" spans="1:8">
      <c r="A4192" s="3" t="s">
        <v>9754</v>
      </c>
      <c r="B4192" s="1">
        <f t="shared" si="325"/>
        <v>6</v>
      </c>
      <c r="C4192" s="1">
        <f t="shared" si="326"/>
        <v>34309</v>
      </c>
      <c r="D4192" s="1">
        <f t="shared" si="327"/>
        <v>8727946</v>
      </c>
      <c r="F4192" s="1">
        <f t="shared" si="328"/>
        <v>8726489.1354016308</v>
      </c>
      <c r="H4192" s="5">
        <f t="shared" si="329"/>
        <v>1.669195247506373E-4</v>
      </c>
    </row>
    <row r="4193" spans="1:8">
      <c r="A4193" s="3" t="s">
        <v>9755</v>
      </c>
      <c r="B4193" s="1">
        <f t="shared" si="325"/>
        <v>6</v>
      </c>
      <c r="C4193" s="1">
        <f t="shared" si="326"/>
        <v>34289</v>
      </c>
      <c r="D4193" s="1">
        <f t="shared" si="327"/>
        <v>8731965</v>
      </c>
      <c r="F4193" s="1">
        <f t="shared" si="328"/>
        <v>8730439.5671267249</v>
      </c>
      <c r="H4193" s="5">
        <f t="shared" si="329"/>
        <v>1.7469525739912276E-4</v>
      </c>
    </row>
    <row r="4194" spans="1:8">
      <c r="A4194" s="3" t="s">
        <v>9756</v>
      </c>
      <c r="B4194" s="1">
        <f t="shared" si="325"/>
        <v>6</v>
      </c>
      <c r="C4194" s="1">
        <f t="shared" si="326"/>
        <v>34269</v>
      </c>
      <c r="D4194" s="1">
        <f t="shared" si="327"/>
        <v>8735961</v>
      </c>
      <c r="F4194" s="1">
        <f t="shared" si="328"/>
        <v>8734391.8650131039</v>
      </c>
      <c r="H4194" s="5">
        <f t="shared" si="329"/>
        <v>1.7961790201399342E-4</v>
      </c>
    </row>
    <row r="4195" spans="1:8">
      <c r="A4195" s="3" t="s">
        <v>9757</v>
      </c>
      <c r="B4195" s="1">
        <f t="shared" si="325"/>
        <v>6</v>
      </c>
      <c r="C4195" s="1">
        <f t="shared" si="326"/>
        <v>34249</v>
      </c>
      <c r="D4195" s="1">
        <f t="shared" si="327"/>
        <v>8739958</v>
      </c>
      <c r="F4195" s="1">
        <f t="shared" si="328"/>
        <v>8738346.0310322195</v>
      </c>
      <c r="H4195" s="5">
        <f t="shared" si="329"/>
        <v>1.8443669497959496E-4</v>
      </c>
    </row>
    <row r="4196" spans="1:8">
      <c r="A4196" s="3" t="s">
        <v>9758</v>
      </c>
      <c r="B4196" s="1">
        <f t="shared" si="325"/>
        <v>6</v>
      </c>
      <c r="C4196" s="1">
        <f t="shared" si="326"/>
        <v>34229</v>
      </c>
      <c r="D4196" s="1">
        <f t="shared" si="327"/>
        <v>8743954</v>
      </c>
      <c r="F4196" s="1">
        <f t="shared" si="328"/>
        <v>8742302.0671587754</v>
      </c>
      <c r="H4196" s="5">
        <f t="shared" si="329"/>
        <v>1.8892286501331044E-4</v>
      </c>
    </row>
    <row r="4197" spans="1:8">
      <c r="A4197" s="3" t="s">
        <v>9759</v>
      </c>
      <c r="B4197" s="1">
        <f t="shared" si="325"/>
        <v>6</v>
      </c>
      <c r="C4197" s="1">
        <f t="shared" si="326"/>
        <v>34209</v>
      </c>
      <c r="D4197" s="1">
        <f t="shared" si="327"/>
        <v>8747951</v>
      </c>
      <c r="F4197" s="1">
        <f t="shared" si="328"/>
        <v>8746259.9753707014</v>
      </c>
      <c r="H4197" s="5">
        <f t="shared" si="329"/>
        <v>1.9330522419462541E-4</v>
      </c>
    </row>
    <row r="4198" spans="1:8">
      <c r="A4198" s="3" t="s">
        <v>9760</v>
      </c>
      <c r="B4198" s="1">
        <f t="shared" si="325"/>
        <v>6</v>
      </c>
      <c r="C4198" s="1">
        <f t="shared" si="326"/>
        <v>34189</v>
      </c>
      <c r="D4198" s="1">
        <f t="shared" si="327"/>
        <v>8751969</v>
      </c>
      <c r="F4198" s="1">
        <f t="shared" si="328"/>
        <v>8750219.7576492</v>
      </c>
      <c r="H4198" s="5">
        <f t="shared" si="329"/>
        <v>1.9986843541150144E-4</v>
      </c>
    </row>
    <row r="4199" spans="1:8">
      <c r="A4199" s="3" t="s">
        <v>9761</v>
      </c>
      <c r="B4199" s="1">
        <f t="shared" si="325"/>
        <v>6</v>
      </c>
      <c r="C4199" s="1">
        <f t="shared" si="326"/>
        <v>34169</v>
      </c>
      <c r="D4199" s="1">
        <f t="shared" si="327"/>
        <v>8755966</v>
      </c>
      <c r="F4199" s="1">
        <f t="shared" si="328"/>
        <v>8754181.4159787036</v>
      </c>
      <c r="H4199" s="5">
        <f t="shared" si="329"/>
        <v>2.0381349371346945E-4</v>
      </c>
    </row>
    <row r="4200" spans="1:8">
      <c r="A4200" s="3" t="s">
        <v>9762</v>
      </c>
      <c r="B4200" s="1">
        <f t="shared" si="325"/>
        <v>6</v>
      </c>
      <c r="C4200" s="1">
        <f t="shared" si="326"/>
        <v>34149</v>
      </c>
      <c r="D4200" s="1">
        <f t="shared" si="327"/>
        <v>8759962</v>
      </c>
      <c r="F4200" s="1">
        <f t="shared" si="328"/>
        <v>8758144.9523469284</v>
      </c>
      <c r="H4200" s="5">
        <f t="shared" si="329"/>
        <v>2.0742643096757524E-4</v>
      </c>
    </row>
    <row r="4201" spans="1:8">
      <c r="A4201" s="3" t="s">
        <v>9763</v>
      </c>
      <c r="B4201" s="1">
        <f t="shared" si="325"/>
        <v>6</v>
      </c>
      <c r="C4201" s="1">
        <f t="shared" si="326"/>
        <v>34129</v>
      </c>
      <c r="D4201" s="1">
        <f t="shared" si="327"/>
        <v>8763959</v>
      </c>
      <c r="F4201" s="1">
        <f t="shared" si="328"/>
        <v>8762110.3687448557</v>
      </c>
      <c r="H4201" s="5">
        <f t="shared" si="329"/>
        <v>2.1093563481347339E-4</v>
      </c>
    </row>
    <row r="4202" spans="1:8">
      <c r="A4202" s="3" t="s">
        <v>9764</v>
      </c>
      <c r="B4202" s="1">
        <f t="shared" si="325"/>
        <v>6</v>
      </c>
      <c r="C4202" s="1">
        <f t="shared" si="326"/>
        <v>34109</v>
      </c>
      <c r="D4202" s="1">
        <f t="shared" si="327"/>
        <v>8767977</v>
      </c>
      <c r="F4202" s="1">
        <f t="shared" si="328"/>
        <v>8766077.667166749</v>
      </c>
      <c r="H4202" s="5">
        <f t="shared" si="329"/>
        <v>2.1662155743006449E-4</v>
      </c>
    </row>
    <row r="4203" spans="1:8">
      <c r="A4203" s="3" t="s">
        <v>9765</v>
      </c>
      <c r="B4203" s="1">
        <f t="shared" si="325"/>
        <v>6</v>
      </c>
      <c r="C4203" s="1">
        <f t="shared" si="326"/>
        <v>34089</v>
      </c>
      <c r="D4203" s="1">
        <f t="shared" si="327"/>
        <v>8771974</v>
      </c>
      <c r="F4203" s="1">
        <f t="shared" si="328"/>
        <v>8770046.8496101573</v>
      </c>
      <c r="H4203" s="5">
        <f t="shared" si="329"/>
        <v>2.1969403806289085E-4</v>
      </c>
    </row>
    <row r="4204" spans="1:8">
      <c r="A4204" s="3" t="s">
        <v>9766</v>
      </c>
      <c r="B4204" s="1">
        <f t="shared" si="325"/>
        <v>6</v>
      </c>
      <c r="C4204" s="1">
        <f t="shared" si="326"/>
        <v>34069</v>
      </c>
      <c r="D4204" s="1">
        <f t="shared" si="327"/>
        <v>8775970</v>
      </c>
      <c r="F4204" s="1">
        <f t="shared" si="328"/>
        <v>8774017.9180759173</v>
      </c>
      <c r="H4204" s="5">
        <f t="shared" si="329"/>
        <v>2.2243489028366225E-4</v>
      </c>
    </row>
    <row r="4205" spans="1:8">
      <c r="A4205" s="3" t="s">
        <v>9767</v>
      </c>
      <c r="B4205" s="1">
        <f t="shared" si="325"/>
        <v>6</v>
      </c>
      <c r="C4205" s="1">
        <f t="shared" si="326"/>
        <v>34049</v>
      </c>
      <c r="D4205" s="1">
        <f t="shared" si="327"/>
        <v>8779967</v>
      </c>
      <c r="F4205" s="1">
        <f t="shared" si="328"/>
        <v>8777990.8745681699</v>
      </c>
      <c r="H4205" s="5">
        <f t="shared" si="329"/>
        <v>2.2507207963652523E-4</v>
      </c>
    </row>
    <row r="4206" spans="1:8">
      <c r="A4206" s="3" t="s">
        <v>9768</v>
      </c>
      <c r="B4206" s="1">
        <f t="shared" si="325"/>
        <v>6</v>
      </c>
      <c r="C4206" s="1">
        <f t="shared" si="326"/>
        <v>34029</v>
      </c>
      <c r="D4206" s="1">
        <f t="shared" si="327"/>
        <v>8783963</v>
      </c>
      <c r="F4206" s="1">
        <f t="shared" si="328"/>
        <v>8781965.721094368</v>
      </c>
      <c r="H4206" s="5">
        <f t="shared" si="329"/>
        <v>2.2737788235583124E-4</v>
      </c>
    </row>
    <row r="4207" spans="1:8">
      <c r="A4207" s="3" t="s">
        <v>9769</v>
      </c>
      <c r="B4207" s="1">
        <f t="shared" si="325"/>
        <v>6</v>
      </c>
      <c r="C4207" s="1">
        <f t="shared" si="326"/>
        <v>34009</v>
      </c>
      <c r="D4207" s="1">
        <f t="shared" si="327"/>
        <v>8787982</v>
      </c>
      <c r="F4207" s="1">
        <f t="shared" si="328"/>
        <v>8785942.4596652817</v>
      </c>
      <c r="H4207" s="5">
        <f t="shared" si="329"/>
        <v>2.3208289852190206E-4</v>
      </c>
    </row>
    <row r="4208" spans="1:8">
      <c r="A4208" s="3" t="s">
        <v>9770</v>
      </c>
      <c r="B4208" s="1">
        <f t="shared" si="325"/>
        <v>6</v>
      </c>
      <c r="C4208" s="1">
        <f t="shared" si="326"/>
        <v>33989</v>
      </c>
      <c r="D4208" s="1">
        <f t="shared" si="327"/>
        <v>8791978</v>
      </c>
      <c r="F4208" s="1">
        <f t="shared" si="328"/>
        <v>8789921.092294991</v>
      </c>
      <c r="H4208" s="5">
        <f t="shared" si="329"/>
        <v>2.3395278116130223E-4</v>
      </c>
    </row>
    <row r="4209" spans="1:8">
      <c r="A4209" s="3" t="s">
        <v>9771</v>
      </c>
      <c r="B4209" s="1">
        <f t="shared" si="325"/>
        <v>6</v>
      </c>
      <c r="C4209" s="1">
        <f t="shared" si="326"/>
        <v>33969</v>
      </c>
      <c r="D4209" s="1">
        <f t="shared" si="327"/>
        <v>8795975</v>
      </c>
      <c r="F4209" s="1">
        <f t="shared" si="328"/>
        <v>8793901.6210009288</v>
      </c>
      <c r="H4209" s="5">
        <f t="shared" si="329"/>
        <v>2.3571906458024218E-4</v>
      </c>
    </row>
    <row r="4210" spans="1:8">
      <c r="A4210" s="3" t="s">
        <v>9772</v>
      </c>
      <c r="B4210" s="1">
        <f t="shared" si="325"/>
        <v>6</v>
      </c>
      <c r="C4210" s="1">
        <f t="shared" si="326"/>
        <v>33949</v>
      </c>
      <c r="D4210" s="1">
        <f t="shared" si="327"/>
        <v>8799971</v>
      </c>
      <c r="F4210" s="1">
        <f t="shared" si="328"/>
        <v>8797884.0478038453</v>
      </c>
      <c r="H4210" s="5">
        <f t="shared" si="329"/>
        <v>2.3715444018562601E-4</v>
      </c>
    </row>
    <row r="4211" spans="1:8">
      <c r="A4211" s="3" t="s">
        <v>9773</v>
      </c>
      <c r="B4211" s="1">
        <f t="shared" si="325"/>
        <v>6</v>
      </c>
      <c r="C4211" s="1">
        <f t="shared" si="326"/>
        <v>33929</v>
      </c>
      <c r="D4211" s="1">
        <f t="shared" si="327"/>
        <v>8803968</v>
      </c>
      <c r="F4211" s="1">
        <f t="shared" si="328"/>
        <v>8801868.3747278452</v>
      </c>
      <c r="H4211" s="5">
        <f t="shared" si="329"/>
        <v>2.384862453106154E-4</v>
      </c>
    </row>
    <row r="4212" spans="1:8">
      <c r="A4212" s="3" t="s">
        <v>9774</v>
      </c>
      <c r="B4212" s="1">
        <f t="shared" si="325"/>
        <v>6</v>
      </c>
      <c r="C4212" s="1">
        <f t="shared" si="326"/>
        <v>33909</v>
      </c>
      <c r="D4212" s="1">
        <f t="shared" si="327"/>
        <v>8807986</v>
      </c>
      <c r="F4212" s="1">
        <f t="shared" si="328"/>
        <v>8805854.6038003881</v>
      </c>
      <c r="H4212" s="5">
        <f t="shared" si="329"/>
        <v>2.419845126470395E-4</v>
      </c>
    </row>
    <row r="4213" spans="1:8">
      <c r="A4213" s="3" t="s">
        <v>9775</v>
      </c>
      <c r="B4213" s="1">
        <f t="shared" si="325"/>
        <v>6</v>
      </c>
      <c r="C4213" s="1">
        <f t="shared" si="326"/>
        <v>33889</v>
      </c>
      <c r="D4213" s="1">
        <f t="shared" si="327"/>
        <v>8811983</v>
      </c>
      <c r="F4213" s="1">
        <f t="shared" si="328"/>
        <v>8809842.7370522879</v>
      </c>
      <c r="H4213" s="5">
        <f t="shared" si="329"/>
        <v>2.4288096648757647E-4</v>
      </c>
    </row>
    <row r="4214" spans="1:8">
      <c r="A4214" s="3" t="s">
        <v>9776</v>
      </c>
      <c r="B4214" s="1">
        <f t="shared" si="325"/>
        <v>6</v>
      </c>
      <c r="C4214" s="1">
        <f t="shared" si="326"/>
        <v>33869</v>
      </c>
      <c r="D4214" s="1">
        <f t="shared" si="327"/>
        <v>8815979</v>
      </c>
      <c r="F4214" s="1">
        <f t="shared" si="328"/>
        <v>8813832.7765177377</v>
      </c>
      <c r="H4214" s="5">
        <f t="shared" si="329"/>
        <v>2.4344698215165249E-4</v>
      </c>
    </row>
    <row r="4215" spans="1:8">
      <c r="A4215" s="3" t="s">
        <v>9777</v>
      </c>
      <c r="B4215" s="1">
        <f t="shared" si="325"/>
        <v>6</v>
      </c>
      <c r="C4215" s="1">
        <f t="shared" si="326"/>
        <v>33849</v>
      </c>
      <c r="D4215" s="1">
        <f t="shared" si="327"/>
        <v>8819976</v>
      </c>
      <c r="F4215" s="1">
        <f t="shared" si="328"/>
        <v>8817824.7242342923</v>
      </c>
      <c r="H4215" s="5">
        <f t="shared" si="329"/>
        <v>2.4390948067293112E-4</v>
      </c>
    </row>
    <row r="4216" spans="1:8">
      <c r="A4216" s="3" t="s">
        <v>9778</v>
      </c>
      <c r="B4216" s="1">
        <f t="shared" si="325"/>
        <v>6</v>
      </c>
      <c r="C4216" s="1">
        <f t="shared" si="326"/>
        <v>33829</v>
      </c>
      <c r="D4216" s="1">
        <f t="shared" si="327"/>
        <v>8823994</v>
      </c>
      <c r="F4216" s="1">
        <f t="shared" si="328"/>
        <v>8821818.5822428986</v>
      </c>
      <c r="H4216" s="5">
        <f t="shared" si="329"/>
        <v>2.4653436494872469E-4</v>
      </c>
    </row>
    <row r="4217" spans="1:8">
      <c r="A4217" s="3" t="s">
        <v>9779</v>
      </c>
      <c r="B4217" s="1">
        <f t="shared" si="325"/>
        <v>6</v>
      </c>
      <c r="C4217" s="1">
        <f t="shared" si="326"/>
        <v>33809</v>
      </c>
      <c r="D4217" s="1">
        <f t="shared" si="327"/>
        <v>8827990</v>
      </c>
      <c r="F4217" s="1">
        <f t="shared" si="328"/>
        <v>8825814.3525878992</v>
      </c>
      <c r="H4217" s="5">
        <f t="shared" si="329"/>
        <v>2.4644878529549841E-4</v>
      </c>
    </row>
    <row r="4218" spans="1:8">
      <c r="A4218" s="3" t="s">
        <v>9780</v>
      </c>
      <c r="B4218" s="1">
        <f t="shared" si="325"/>
        <v>6</v>
      </c>
      <c r="C4218" s="1">
        <f t="shared" si="326"/>
        <v>33789</v>
      </c>
      <c r="D4218" s="1">
        <f t="shared" si="327"/>
        <v>8831987</v>
      </c>
      <c r="F4218" s="1">
        <f t="shared" si="328"/>
        <v>8829812.0373170264</v>
      </c>
      <c r="H4218" s="5">
        <f t="shared" si="329"/>
        <v>2.4625972422441219E-4</v>
      </c>
    </row>
    <row r="4219" spans="1:8">
      <c r="A4219" s="3" t="s">
        <v>9781</v>
      </c>
      <c r="B4219" s="1">
        <f t="shared" si="325"/>
        <v>6</v>
      </c>
      <c r="C4219" s="1">
        <f t="shared" si="326"/>
        <v>33769</v>
      </c>
      <c r="D4219" s="1">
        <f t="shared" si="327"/>
        <v>8835983</v>
      </c>
      <c r="F4219" s="1">
        <f t="shared" si="328"/>
        <v>8833811.6384814158</v>
      </c>
      <c r="H4219" s="5">
        <f t="shared" si="329"/>
        <v>2.4574079857149928E-4</v>
      </c>
    </row>
    <row r="4220" spans="1:8">
      <c r="A4220" s="3" t="s">
        <v>9782</v>
      </c>
      <c r="B4220" s="1">
        <f t="shared" si="325"/>
        <v>6</v>
      </c>
      <c r="C4220" s="1">
        <f t="shared" si="326"/>
        <v>33749</v>
      </c>
      <c r="D4220" s="1">
        <f t="shared" si="327"/>
        <v>8839980</v>
      </c>
      <c r="F4220" s="1">
        <f t="shared" si="328"/>
        <v>8837813.1581356321</v>
      </c>
      <c r="H4220" s="5">
        <f t="shared" si="329"/>
        <v>2.4511841252671917E-4</v>
      </c>
    </row>
    <row r="4221" spans="1:8">
      <c r="A4221" s="3" t="s">
        <v>9783</v>
      </c>
      <c r="B4221" s="1">
        <f t="shared" si="325"/>
        <v>6</v>
      </c>
      <c r="C4221" s="1">
        <f t="shared" si="326"/>
        <v>33729</v>
      </c>
      <c r="D4221" s="1">
        <f t="shared" si="327"/>
        <v>8843998</v>
      </c>
      <c r="F4221" s="1">
        <f t="shared" si="328"/>
        <v>8841816.5983376466</v>
      </c>
      <c r="H4221" s="5">
        <f t="shared" si="329"/>
        <v>2.4665334188829827E-4</v>
      </c>
    </row>
    <row r="4222" spans="1:8">
      <c r="A4222" s="3" t="s">
        <v>9784</v>
      </c>
      <c r="B4222" s="1">
        <f t="shared" si="325"/>
        <v>6</v>
      </c>
      <c r="C4222" s="1">
        <f t="shared" si="326"/>
        <v>33709</v>
      </c>
      <c r="D4222" s="1">
        <f t="shared" si="327"/>
        <v>8847995</v>
      </c>
      <c r="F4222" s="1">
        <f t="shared" si="328"/>
        <v>8845821.9611488692</v>
      </c>
      <c r="H4222" s="5">
        <f t="shared" si="329"/>
        <v>2.4559675396863964E-4</v>
      </c>
    </row>
    <row r="4223" spans="1:8">
      <c r="A4223" s="3" t="s">
        <v>9785</v>
      </c>
      <c r="B4223" s="1">
        <f t="shared" si="325"/>
        <v>6</v>
      </c>
      <c r="C4223" s="1">
        <f t="shared" si="326"/>
        <v>33689</v>
      </c>
      <c r="D4223" s="1">
        <f t="shared" si="327"/>
        <v>8851991</v>
      </c>
      <c r="F4223" s="1">
        <f t="shared" si="328"/>
        <v>8849829.2486341409</v>
      </c>
      <c r="H4223" s="5">
        <f t="shared" si="329"/>
        <v>2.4421075053725894E-4</v>
      </c>
    </row>
    <row r="4224" spans="1:8">
      <c r="A4224" s="3" t="s">
        <v>9786</v>
      </c>
      <c r="B4224" s="1">
        <f t="shared" si="325"/>
        <v>6</v>
      </c>
      <c r="C4224" s="1">
        <f t="shared" si="326"/>
        <v>33669</v>
      </c>
      <c r="D4224" s="1">
        <f t="shared" si="327"/>
        <v>8855988</v>
      </c>
      <c r="F4224" s="1">
        <f t="shared" si="328"/>
        <v>8853838.4628617596</v>
      </c>
      <c r="H4224" s="5">
        <f t="shared" si="329"/>
        <v>2.427213246269543E-4</v>
      </c>
    </row>
    <row r="4225" spans="1:8">
      <c r="A4225" s="3" t="s">
        <v>9787</v>
      </c>
      <c r="B4225" s="1">
        <f t="shared" si="325"/>
        <v>6</v>
      </c>
      <c r="C4225" s="1">
        <f t="shared" si="326"/>
        <v>33649</v>
      </c>
      <c r="D4225" s="1">
        <f t="shared" si="327"/>
        <v>8859984</v>
      </c>
      <c r="F4225" s="1">
        <f t="shared" si="328"/>
        <v>8857849.6059034541</v>
      </c>
      <c r="H4225" s="5">
        <f t="shared" si="329"/>
        <v>2.4090270327191055E-4</v>
      </c>
    </row>
    <row r="4226" spans="1:8">
      <c r="A4226" s="3" t="s">
        <v>9788</v>
      </c>
      <c r="B4226" s="1">
        <f t="shared" si="325"/>
        <v>6</v>
      </c>
      <c r="C4226" s="1">
        <f t="shared" si="326"/>
        <v>33629</v>
      </c>
      <c r="D4226" s="1">
        <f t="shared" si="327"/>
        <v>8864003</v>
      </c>
      <c r="F4226" s="1">
        <f t="shared" si="328"/>
        <v>8861862.6798344422</v>
      </c>
      <c r="H4226" s="5">
        <f t="shared" si="329"/>
        <v>2.4146203081810633E-4</v>
      </c>
    </row>
    <row r="4227" spans="1:8">
      <c r="A4227" s="3" t="s">
        <v>9789</v>
      </c>
      <c r="B4227" s="1">
        <f t="shared" si="325"/>
        <v>6</v>
      </c>
      <c r="C4227" s="1">
        <f t="shared" si="326"/>
        <v>33609</v>
      </c>
      <c r="D4227" s="1">
        <f t="shared" si="327"/>
        <v>8867999</v>
      </c>
      <c r="F4227" s="1">
        <f t="shared" si="328"/>
        <v>8865877.6867333855</v>
      </c>
      <c r="H4227" s="5">
        <f t="shared" si="329"/>
        <v>2.3920991270008624E-4</v>
      </c>
    </row>
    <row r="4228" spans="1:8">
      <c r="A4228" s="3" t="s">
        <v>9790</v>
      </c>
      <c r="B4228" s="1">
        <f t="shared" ref="B4228:B4291" si="330">IF(ISERROR(SEARCH(" ",A4228)), 0, SEARCH(" ",A4228))</f>
        <v>6</v>
      </c>
      <c r="C4228" s="1">
        <f t="shared" ref="C4228:C4291" si="331">IF(0=B4228,-1,LEFT(A4228,B4228-1)+0)</f>
        <v>33589</v>
      </c>
      <c r="D4228" s="1">
        <f t="shared" ref="D4228:D4291" si="332">IF(B4228=0,-1,RIGHT(A4228,LEN(A4228)-B4228)+0)</f>
        <v>8871996</v>
      </c>
      <c r="F4228" s="1">
        <f t="shared" ref="F4228:F4291" si="333">IF(C4228&lt;0,443300000,44330*(1-POWER(C4228/$A$1,1/5.255))*1000)</f>
        <v>8869894.6286824327</v>
      </c>
      <c r="H4228" s="5">
        <f t="shared" ref="H4228:H4291" si="334">IF(D4228&gt;0,ABS((F4228-D4228)/D4228),0)</f>
        <v>2.368544031768391E-4</v>
      </c>
    </row>
    <row r="4229" spans="1:8">
      <c r="A4229" s="3" t="s">
        <v>9791</v>
      </c>
      <c r="B4229" s="1">
        <f t="shared" si="330"/>
        <v>6</v>
      </c>
      <c r="C4229" s="1">
        <f t="shared" si="331"/>
        <v>33569</v>
      </c>
      <c r="D4229" s="1">
        <f t="shared" si="332"/>
        <v>8875992</v>
      </c>
      <c r="F4229" s="1">
        <f t="shared" si="333"/>
        <v>8873913.507767221</v>
      </c>
      <c r="H4229" s="5">
        <f t="shared" si="334"/>
        <v>2.3417013363453244E-4</v>
      </c>
    </row>
    <row r="4230" spans="1:8">
      <c r="A4230" s="3" t="s">
        <v>9792</v>
      </c>
      <c r="B4230" s="1">
        <f t="shared" si="330"/>
        <v>6</v>
      </c>
      <c r="C4230" s="1">
        <f t="shared" si="331"/>
        <v>33549</v>
      </c>
      <c r="D4230" s="1">
        <f t="shared" si="332"/>
        <v>8879989</v>
      </c>
      <c r="F4230" s="1">
        <f t="shared" si="333"/>
        <v>8877934.3260768633</v>
      </c>
      <c r="H4230" s="5">
        <f t="shared" si="334"/>
        <v>2.3138248517387425E-4</v>
      </c>
    </row>
    <row r="4231" spans="1:8">
      <c r="A4231" s="3" t="s">
        <v>9793</v>
      </c>
      <c r="B4231" s="1">
        <f t="shared" si="330"/>
        <v>6</v>
      </c>
      <c r="C4231" s="1">
        <f t="shared" si="331"/>
        <v>33529</v>
      </c>
      <c r="D4231" s="1">
        <f t="shared" si="332"/>
        <v>8884007</v>
      </c>
      <c r="F4231" s="1">
        <f t="shared" si="333"/>
        <v>8881957.0857040007</v>
      </c>
      <c r="H4231" s="5">
        <f t="shared" si="334"/>
        <v>2.307420847371387E-4</v>
      </c>
    </row>
    <row r="4232" spans="1:8">
      <c r="A4232" s="3" t="s">
        <v>9794</v>
      </c>
      <c r="B4232" s="1">
        <f t="shared" si="330"/>
        <v>6</v>
      </c>
      <c r="C4232" s="1">
        <f t="shared" si="331"/>
        <v>33509</v>
      </c>
      <c r="D4232" s="1">
        <f t="shared" si="332"/>
        <v>8888004</v>
      </c>
      <c r="F4232" s="1">
        <f t="shared" si="333"/>
        <v>8885981.7887447495</v>
      </c>
      <c r="H4232" s="5">
        <f t="shared" si="334"/>
        <v>2.2752141597264119E-4</v>
      </c>
    </row>
    <row r="4233" spans="1:8">
      <c r="A4233" s="3" t="s">
        <v>9795</v>
      </c>
      <c r="B4233" s="1">
        <f t="shared" si="330"/>
        <v>6</v>
      </c>
      <c r="C4233" s="1">
        <f t="shared" si="331"/>
        <v>33489</v>
      </c>
      <c r="D4233" s="1">
        <f t="shared" si="332"/>
        <v>8892000</v>
      </c>
      <c r="F4233" s="1">
        <f t="shared" si="333"/>
        <v>8890008.4372987654</v>
      </c>
      <c r="H4233" s="5">
        <f t="shared" si="334"/>
        <v>2.2397241354415136E-4</v>
      </c>
    </row>
    <row r="4234" spans="1:8">
      <c r="A4234" s="3" t="s">
        <v>9796</v>
      </c>
      <c r="B4234" s="1">
        <f t="shared" si="330"/>
        <v>6</v>
      </c>
      <c r="C4234" s="1">
        <f t="shared" si="331"/>
        <v>33469</v>
      </c>
      <c r="D4234" s="1">
        <f t="shared" si="332"/>
        <v>8895997</v>
      </c>
      <c r="F4234" s="1">
        <f t="shared" si="333"/>
        <v>8894037.0334692225</v>
      </c>
      <c r="H4234" s="5">
        <f t="shared" si="334"/>
        <v>2.2032005302806578E-4</v>
      </c>
    </row>
    <row r="4235" spans="1:8">
      <c r="A4235" s="3" t="s">
        <v>9797</v>
      </c>
      <c r="B4235" s="1">
        <f t="shared" si="330"/>
        <v>6</v>
      </c>
      <c r="C4235" s="1">
        <f t="shared" si="331"/>
        <v>33449</v>
      </c>
      <c r="D4235" s="1">
        <f t="shared" si="332"/>
        <v>8900015</v>
      </c>
      <c r="F4235" s="1">
        <f t="shared" si="333"/>
        <v>8898067.5793628227</v>
      </c>
      <c r="H4235" s="5">
        <f t="shared" si="334"/>
        <v>2.1881093876553056E-4</v>
      </c>
    </row>
    <row r="4236" spans="1:8">
      <c r="A4236" s="3" t="s">
        <v>9798</v>
      </c>
      <c r="B4236" s="1">
        <f t="shared" si="330"/>
        <v>6</v>
      </c>
      <c r="C4236" s="1">
        <f t="shared" si="331"/>
        <v>33429</v>
      </c>
      <c r="D4236" s="1">
        <f t="shared" si="332"/>
        <v>8904012</v>
      </c>
      <c r="F4236" s="1">
        <f t="shared" si="333"/>
        <v>8902100.0770898126</v>
      </c>
      <c r="H4236" s="5">
        <f t="shared" si="334"/>
        <v>2.1472600331034971E-4</v>
      </c>
    </row>
    <row r="4237" spans="1:8">
      <c r="A4237" s="3" t="s">
        <v>9799</v>
      </c>
      <c r="B4237" s="1">
        <f t="shared" si="330"/>
        <v>6</v>
      </c>
      <c r="C4237" s="1">
        <f t="shared" si="331"/>
        <v>33409</v>
      </c>
      <c r="D4237" s="1">
        <f t="shared" si="332"/>
        <v>8908008</v>
      </c>
      <c r="F4237" s="1">
        <f t="shared" si="333"/>
        <v>8906134.5287639797</v>
      </c>
      <c r="H4237" s="5">
        <f t="shared" si="334"/>
        <v>2.1031315149473671E-4</v>
      </c>
    </row>
    <row r="4238" spans="1:8">
      <c r="A4238" s="3" t="s">
        <v>9800</v>
      </c>
      <c r="B4238" s="1">
        <f t="shared" si="330"/>
        <v>6</v>
      </c>
      <c r="C4238" s="1">
        <f t="shared" si="331"/>
        <v>33389</v>
      </c>
      <c r="D4238" s="1">
        <f t="shared" si="332"/>
        <v>8912005</v>
      </c>
      <c r="F4238" s="1">
        <f t="shared" si="333"/>
        <v>8910170.9365026783</v>
      </c>
      <c r="H4238" s="5">
        <f t="shared" si="334"/>
        <v>2.0579695560333283E-4</v>
      </c>
    </row>
    <row r="4239" spans="1:8">
      <c r="A4239" s="3" t="s">
        <v>9801</v>
      </c>
      <c r="B4239" s="1">
        <f t="shared" si="330"/>
        <v>6</v>
      </c>
      <c r="C4239" s="1">
        <f t="shared" si="331"/>
        <v>33369</v>
      </c>
      <c r="D4239" s="1">
        <f t="shared" si="332"/>
        <v>8916001</v>
      </c>
      <c r="F4239" s="1">
        <f t="shared" si="333"/>
        <v>8914209.3024268169</v>
      </c>
      <c r="H4239" s="5">
        <f t="shared" si="334"/>
        <v>2.0095304758076008E-4</v>
      </c>
    </row>
    <row r="4240" spans="1:8">
      <c r="A4240" s="3" t="s">
        <v>9802</v>
      </c>
      <c r="B4240" s="1">
        <f t="shared" si="330"/>
        <v>6</v>
      </c>
      <c r="C4240" s="1">
        <f t="shared" si="331"/>
        <v>33349</v>
      </c>
      <c r="D4240" s="1">
        <f t="shared" si="332"/>
        <v>8920020</v>
      </c>
      <c r="F4240" s="1">
        <f t="shared" si="333"/>
        <v>8918249.6286608856</v>
      </c>
      <c r="H4240" s="5">
        <f t="shared" si="334"/>
        <v>1.9847167821533841E-4</v>
      </c>
    </row>
    <row r="4241" spans="1:8">
      <c r="A4241" s="3" t="s">
        <v>9803</v>
      </c>
      <c r="B4241" s="1">
        <f t="shared" si="330"/>
        <v>6</v>
      </c>
      <c r="C4241" s="1">
        <f t="shared" si="331"/>
        <v>33329</v>
      </c>
      <c r="D4241" s="1">
        <f t="shared" si="332"/>
        <v>8924016</v>
      </c>
      <c r="F4241" s="1">
        <f t="shared" si="333"/>
        <v>8922291.9173329528</v>
      </c>
      <c r="H4241" s="5">
        <f t="shared" si="334"/>
        <v>1.9319582876668506E-4</v>
      </c>
    </row>
    <row r="4242" spans="1:8">
      <c r="A4242" s="3" t="s">
        <v>9804</v>
      </c>
      <c r="B4242" s="1">
        <f t="shared" si="330"/>
        <v>6</v>
      </c>
      <c r="C4242" s="1">
        <f t="shared" si="331"/>
        <v>33309</v>
      </c>
      <c r="D4242" s="1">
        <f t="shared" si="332"/>
        <v>8928013</v>
      </c>
      <c r="F4242" s="1">
        <f t="shared" si="333"/>
        <v>8926336.1705746707</v>
      </c>
      <c r="H4242" s="5">
        <f t="shared" si="334"/>
        <v>1.8781664244097118E-4</v>
      </c>
    </row>
    <row r="4243" spans="1:8">
      <c r="A4243" s="3" t="s">
        <v>9805</v>
      </c>
      <c r="B4243" s="1">
        <f t="shared" si="330"/>
        <v>6</v>
      </c>
      <c r="C4243" s="1">
        <f t="shared" si="331"/>
        <v>33289</v>
      </c>
      <c r="D4243" s="1">
        <f t="shared" si="332"/>
        <v>8932009</v>
      </c>
      <c r="F4243" s="1">
        <f t="shared" si="333"/>
        <v>8930382.3905212861</v>
      </c>
      <c r="H4243" s="5">
        <f t="shared" si="334"/>
        <v>1.8211014775219601E-4</v>
      </c>
    </row>
    <row r="4244" spans="1:8">
      <c r="A4244" s="3" t="s">
        <v>9806</v>
      </c>
      <c r="B4244" s="1">
        <f t="shared" si="330"/>
        <v>6</v>
      </c>
      <c r="C4244" s="1">
        <f t="shared" si="331"/>
        <v>33269</v>
      </c>
      <c r="D4244" s="1">
        <f t="shared" si="332"/>
        <v>8936006</v>
      </c>
      <c r="F4244" s="1">
        <f t="shared" si="333"/>
        <v>8934430.5793116707</v>
      </c>
      <c r="H4244" s="5">
        <f t="shared" si="334"/>
        <v>1.7630031675552418E-4</v>
      </c>
    </row>
    <row r="4245" spans="1:8">
      <c r="A4245" s="3" t="s">
        <v>9807</v>
      </c>
      <c r="B4245" s="1">
        <f t="shared" si="330"/>
        <v>6</v>
      </c>
      <c r="C4245" s="1">
        <f t="shared" si="331"/>
        <v>33249</v>
      </c>
      <c r="D4245" s="1">
        <f t="shared" si="332"/>
        <v>8940024</v>
      </c>
      <c r="F4245" s="1">
        <f t="shared" si="333"/>
        <v>8938480.7390882839</v>
      </c>
      <c r="H4245" s="5">
        <f t="shared" si="334"/>
        <v>1.7262379963590123E-4</v>
      </c>
    </row>
    <row r="4246" spans="1:8">
      <c r="A4246" s="3" t="s">
        <v>9808</v>
      </c>
      <c r="B4246" s="1">
        <f t="shared" si="330"/>
        <v>6</v>
      </c>
      <c r="C4246" s="1">
        <f t="shared" si="331"/>
        <v>33229</v>
      </c>
      <c r="D4246" s="1">
        <f t="shared" si="332"/>
        <v>8944021</v>
      </c>
      <c r="F4246" s="1">
        <f t="shared" si="333"/>
        <v>8942532.8719972242</v>
      </c>
      <c r="H4246" s="5">
        <f t="shared" si="334"/>
        <v>1.6638243612977129E-4</v>
      </c>
    </row>
    <row r="4247" spans="1:8">
      <c r="A4247" s="3" t="s">
        <v>9809</v>
      </c>
      <c r="B4247" s="1">
        <f t="shared" si="330"/>
        <v>6</v>
      </c>
      <c r="C4247" s="1">
        <f t="shared" si="331"/>
        <v>33209</v>
      </c>
      <c r="D4247" s="1">
        <f t="shared" si="332"/>
        <v>8948017</v>
      </c>
      <c r="F4247" s="1">
        <f t="shared" si="333"/>
        <v>8946586.9801882152</v>
      </c>
      <c r="H4247" s="5">
        <f t="shared" si="334"/>
        <v>1.5981415902370866E-4</v>
      </c>
    </row>
    <row r="4248" spans="1:8">
      <c r="A4248" s="3" t="s">
        <v>9810</v>
      </c>
      <c r="B4248" s="1">
        <f t="shared" si="330"/>
        <v>6</v>
      </c>
      <c r="C4248" s="1">
        <f t="shared" si="331"/>
        <v>33189</v>
      </c>
      <c r="D4248" s="1">
        <f t="shared" si="332"/>
        <v>8952014</v>
      </c>
      <c r="F4248" s="1">
        <f t="shared" si="333"/>
        <v>8950643.0658146162</v>
      </c>
      <c r="H4248" s="5">
        <f t="shared" si="334"/>
        <v>1.5314254260369135E-4</v>
      </c>
    </row>
    <row r="4249" spans="1:8">
      <c r="A4249" s="3" t="s">
        <v>9811</v>
      </c>
      <c r="B4249" s="1">
        <f t="shared" si="330"/>
        <v>6</v>
      </c>
      <c r="C4249" s="1">
        <f t="shared" si="331"/>
        <v>33169</v>
      </c>
      <c r="D4249" s="1">
        <f t="shared" si="332"/>
        <v>8956032</v>
      </c>
      <c r="F4249" s="1">
        <f t="shared" si="333"/>
        <v>8954701.1310334411</v>
      </c>
      <c r="H4249" s="5">
        <f t="shared" si="334"/>
        <v>1.4860029157543744E-4</v>
      </c>
    </row>
    <row r="4250" spans="1:8">
      <c r="A4250" s="3" t="s">
        <v>9812</v>
      </c>
      <c r="B4250" s="1">
        <f t="shared" si="330"/>
        <v>6</v>
      </c>
      <c r="C4250" s="1">
        <f t="shared" si="331"/>
        <v>33149</v>
      </c>
      <c r="D4250" s="1">
        <f t="shared" si="332"/>
        <v>8960028</v>
      </c>
      <c r="F4250" s="1">
        <f t="shared" si="333"/>
        <v>8958761.1780053508</v>
      </c>
      <c r="H4250" s="5">
        <f t="shared" si="334"/>
        <v>1.4138594150032191E-4</v>
      </c>
    </row>
    <row r="4251" spans="1:8">
      <c r="A4251" s="3" t="s">
        <v>9813</v>
      </c>
      <c r="B4251" s="1">
        <f t="shared" si="330"/>
        <v>6</v>
      </c>
      <c r="C4251" s="1">
        <f t="shared" si="331"/>
        <v>33129</v>
      </c>
      <c r="D4251" s="1">
        <f t="shared" si="332"/>
        <v>8964025</v>
      </c>
      <c r="F4251" s="1">
        <f t="shared" si="333"/>
        <v>8962823.2088946737</v>
      </c>
      <c r="H4251" s="5">
        <f t="shared" si="334"/>
        <v>1.3406824560688587E-4</v>
      </c>
    </row>
    <row r="4252" spans="1:8">
      <c r="A4252" s="3" t="s">
        <v>9814</v>
      </c>
      <c r="B4252" s="1">
        <f t="shared" si="330"/>
        <v>6</v>
      </c>
      <c r="C4252" s="1">
        <f t="shared" si="331"/>
        <v>33109</v>
      </c>
      <c r="D4252" s="1">
        <f t="shared" si="332"/>
        <v>8968022</v>
      </c>
      <c r="F4252" s="1">
        <f t="shared" si="333"/>
        <v>8966887.2258694023</v>
      </c>
      <c r="H4252" s="5">
        <f t="shared" si="334"/>
        <v>1.2653560959124662E-4</v>
      </c>
    </row>
    <row r="4253" spans="1:8">
      <c r="A4253" s="3" t="s">
        <v>9815</v>
      </c>
      <c r="B4253" s="1">
        <f t="shared" si="330"/>
        <v>6</v>
      </c>
      <c r="C4253" s="1">
        <f t="shared" si="331"/>
        <v>33089</v>
      </c>
      <c r="D4253" s="1">
        <f t="shared" si="332"/>
        <v>8972018</v>
      </c>
      <c r="F4253" s="1">
        <f t="shared" si="333"/>
        <v>8970953.2311012335</v>
      </c>
      <c r="H4253" s="5">
        <f t="shared" si="334"/>
        <v>1.1867663426070788E-4</v>
      </c>
    </row>
    <row r="4254" spans="1:8">
      <c r="A4254" s="3" t="s">
        <v>9816</v>
      </c>
      <c r="B4254" s="1">
        <f t="shared" si="330"/>
        <v>6</v>
      </c>
      <c r="C4254" s="1">
        <f t="shared" si="331"/>
        <v>33069</v>
      </c>
      <c r="D4254" s="1">
        <f t="shared" si="332"/>
        <v>8976036</v>
      </c>
      <c r="F4254" s="1">
        <f t="shared" si="333"/>
        <v>8975021.2267655265</v>
      </c>
      <c r="H4254" s="5">
        <f t="shared" si="334"/>
        <v>1.1305360567555003E-4</v>
      </c>
    </row>
    <row r="4255" spans="1:8">
      <c r="A4255" s="3" t="s">
        <v>9817</v>
      </c>
      <c r="B4255" s="1">
        <f t="shared" si="330"/>
        <v>6</v>
      </c>
      <c r="C4255" s="1">
        <f t="shared" si="331"/>
        <v>33049</v>
      </c>
      <c r="D4255" s="1">
        <f t="shared" si="332"/>
        <v>8980033</v>
      </c>
      <c r="F4255" s="1">
        <f t="shared" si="333"/>
        <v>8979091.2150413413</v>
      </c>
      <c r="H4255" s="5">
        <f t="shared" si="334"/>
        <v>1.0487544518586289E-4</v>
      </c>
    </row>
    <row r="4256" spans="1:8">
      <c r="A4256" s="3" t="s">
        <v>9818</v>
      </c>
      <c r="B4256" s="1">
        <f t="shared" si="330"/>
        <v>6</v>
      </c>
      <c r="C4256" s="1">
        <f t="shared" si="331"/>
        <v>33029</v>
      </c>
      <c r="D4256" s="1">
        <f t="shared" si="332"/>
        <v>8984029</v>
      </c>
      <c r="F4256" s="1">
        <f t="shared" si="333"/>
        <v>8983163.1981114633</v>
      </c>
      <c r="H4256" s="5">
        <f t="shared" si="334"/>
        <v>9.6371225931779812E-5</v>
      </c>
    </row>
    <row r="4257" spans="1:8">
      <c r="A4257" s="3" t="s">
        <v>9819</v>
      </c>
      <c r="B4257" s="1">
        <f t="shared" si="330"/>
        <v>6</v>
      </c>
      <c r="C4257" s="1">
        <f t="shared" si="331"/>
        <v>33009</v>
      </c>
      <c r="D4257" s="1">
        <f t="shared" si="332"/>
        <v>8988026</v>
      </c>
      <c r="F4257" s="1">
        <f t="shared" si="333"/>
        <v>8987237.1781623755</v>
      </c>
      <c r="H4257" s="5">
        <f t="shared" si="334"/>
        <v>8.7763635488430385E-5</v>
      </c>
    </row>
    <row r="4258" spans="1:8">
      <c r="A4258" s="3" t="s">
        <v>9820</v>
      </c>
      <c r="B4258" s="1">
        <f t="shared" si="330"/>
        <v>6</v>
      </c>
      <c r="C4258" s="1">
        <f t="shared" si="331"/>
        <v>32989</v>
      </c>
      <c r="D4258" s="1">
        <f t="shared" si="332"/>
        <v>8992023</v>
      </c>
      <c r="F4258" s="1">
        <f t="shared" si="333"/>
        <v>8991313.1573842894</v>
      </c>
      <c r="H4258" s="5">
        <f t="shared" si="334"/>
        <v>7.8941370113329499E-5</v>
      </c>
    </row>
    <row r="4259" spans="1:8">
      <c r="A4259" s="3" t="s">
        <v>9821</v>
      </c>
      <c r="B4259" s="1">
        <f t="shared" si="330"/>
        <v>6</v>
      </c>
      <c r="C4259" s="1">
        <f t="shared" si="331"/>
        <v>32969</v>
      </c>
      <c r="D4259" s="1">
        <f t="shared" si="332"/>
        <v>8996041</v>
      </c>
      <c r="F4259" s="1">
        <f t="shared" si="333"/>
        <v>8995391.1379711479</v>
      </c>
      <c r="H4259" s="5">
        <f t="shared" si="334"/>
        <v>7.2238669082555889E-5</v>
      </c>
    </row>
    <row r="4260" spans="1:8">
      <c r="A4260" s="3" t="s">
        <v>9822</v>
      </c>
      <c r="B4260" s="1">
        <f t="shared" si="330"/>
        <v>6</v>
      </c>
      <c r="C4260" s="1">
        <f t="shared" si="331"/>
        <v>32949</v>
      </c>
      <c r="D4260" s="1">
        <f t="shared" si="332"/>
        <v>9000037</v>
      </c>
      <c r="F4260" s="1">
        <f t="shared" si="333"/>
        <v>8999471.1221206281</v>
      </c>
      <c r="H4260" s="5">
        <f t="shared" si="334"/>
        <v>6.2875061443843689E-5</v>
      </c>
    </row>
    <row r="4261" spans="1:8">
      <c r="A4261" s="3" t="s">
        <v>9823</v>
      </c>
      <c r="B4261" s="1">
        <f t="shared" si="330"/>
        <v>6</v>
      </c>
      <c r="C4261" s="1">
        <f t="shared" si="331"/>
        <v>32929</v>
      </c>
      <c r="D4261" s="1">
        <f t="shared" si="332"/>
        <v>9004034</v>
      </c>
      <c r="F4261" s="1">
        <f t="shared" si="333"/>
        <v>9003553.1120341718</v>
      </c>
      <c r="H4261" s="5">
        <f t="shared" si="334"/>
        <v>5.3408057524902763E-5</v>
      </c>
    </row>
    <row r="4262" spans="1:8">
      <c r="A4262" s="3" t="s">
        <v>9824</v>
      </c>
      <c r="B4262" s="1">
        <f t="shared" si="330"/>
        <v>6</v>
      </c>
      <c r="C4262" s="1">
        <f t="shared" si="331"/>
        <v>32909</v>
      </c>
      <c r="D4262" s="1">
        <f t="shared" si="332"/>
        <v>9008030</v>
      </c>
      <c r="F4262" s="1">
        <f t="shared" si="333"/>
        <v>9007637.1099169645</v>
      </c>
      <c r="H4262" s="5">
        <f t="shared" si="334"/>
        <v>4.3615538917549579E-5</v>
      </c>
    </row>
    <row r="4263" spans="1:8">
      <c r="A4263" s="3" t="s">
        <v>9825</v>
      </c>
      <c r="B4263" s="1">
        <f t="shared" si="330"/>
        <v>6</v>
      </c>
      <c r="C4263" s="1">
        <f t="shared" si="331"/>
        <v>32889</v>
      </c>
      <c r="D4263" s="1">
        <f t="shared" si="332"/>
        <v>9012049</v>
      </c>
      <c r="F4263" s="1">
        <f t="shared" si="333"/>
        <v>9011723.1179779544</v>
      </c>
      <c r="H4263" s="5">
        <f t="shared" si="334"/>
        <v>3.6160702415793871E-5</v>
      </c>
    </row>
    <row r="4264" spans="1:8">
      <c r="A4264" s="3" t="s">
        <v>9826</v>
      </c>
      <c r="B4264" s="1">
        <f t="shared" si="330"/>
        <v>6</v>
      </c>
      <c r="C4264" s="1">
        <f t="shared" si="331"/>
        <v>32869</v>
      </c>
      <c r="D4264" s="1">
        <f t="shared" si="332"/>
        <v>9016045</v>
      </c>
      <c r="F4264" s="1">
        <f t="shared" si="333"/>
        <v>9015811.1384298801</v>
      </c>
      <c r="H4264" s="5">
        <f t="shared" si="334"/>
        <v>2.5938376540917642E-5</v>
      </c>
    </row>
    <row r="4265" spans="1:8">
      <c r="A4265" s="3" t="s">
        <v>9827</v>
      </c>
      <c r="B4265" s="1">
        <f t="shared" si="330"/>
        <v>6</v>
      </c>
      <c r="C4265" s="1">
        <f t="shared" si="331"/>
        <v>32849</v>
      </c>
      <c r="D4265" s="1">
        <f t="shared" si="332"/>
        <v>9020042</v>
      </c>
      <c r="F4265" s="1">
        <f t="shared" si="333"/>
        <v>9019901.1734892614</v>
      </c>
      <c r="H4265" s="5">
        <f t="shared" si="334"/>
        <v>1.561262250647851E-5</v>
      </c>
    </row>
    <row r="4266" spans="1:8">
      <c r="A4266" s="3" t="s">
        <v>9828</v>
      </c>
      <c r="B4266" s="1">
        <f t="shared" si="330"/>
        <v>6</v>
      </c>
      <c r="C4266" s="1">
        <f t="shared" si="331"/>
        <v>32829</v>
      </c>
      <c r="D4266" s="1">
        <f t="shared" si="332"/>
        <v>9024038</v>
      </c>
      <c r="F4266" s="1">
        <f t="shared" si="333"/>
        <v>9023993.2253763955</v>
      </c>
      <c r="H4266" s="5">
        <f t="shared" si="334"/>
        <v>4.9617060128172501E-6</v>
      </c>
    </row>
    <row r="4267" spans="1:8">
      <c r="A4267" s="3" t="s">
        <v>9829</v>
      </c>
      <c r="B4267" s="1">
        <f t="shared" si="330"/>
        <v>6</v>
      </c>
      <c r="C4267" s="1">
        <f t="shared" si="331"/>
        <v>32809</v>
      </c>
      <c r="D4267" s="1">
        <f t="shared" si="332"/>
        <v>9028145</v>
      </c>
      <c r="F4267" s="1">
        <f t="shared" si="333"/>
        <v>9028087.2963153981</v>
      </c>
      <c r="H4267" s="5">
        <f t="shared" si="334"/>
        <v>6.3915327680196503E-6</v>
      </c>
    </row>
    <row r="4268" spans="1:8">
      <c r="A4268" s="3" t="s">
        <v>9830</v>
      </c>
      <c r="B4268" s="1">
        <f t="shared" si="330"/>
        <v>6</v>
      </c>
      <c r="C4268" s="1">
        <f t="shared" si="331"/>
        <v>32789</v>
      </c>
      <c r="D4268" s="1">
        <f t="shared" si="332"/>
        <v>9032353</v>
      </c>
      <c r="F4268" s="1">
        <f t="shared" si="333"/>
        <v>9032183.3885341939</v>
      </c>
      <c r="H4268" s="5">
        <f t="shared" si="334"/>
        <v>1.8778214913228204E-5</v>
      </c>
    </row>
    <row r="4269" spans="1:8">
      <c r="A4269" s="3" t="s">
        <v>9831</v>
      </c>
      <c r="B4269" s="1">
        <f t="shared" si="330"/>
        <v>6</v>
      </c>
      <c r="C4269" s="1">
        <f t="shared" si="331"/>
        <v>32769</v>
      </c>
      <c r="D4269" s="1">
        <f t="shared" si="332"/>
        <v>9036538</v>
      </c>
      <c r="F4269" s="1">
        <f t="shared" si="333"/>
        <v>9036281.5042645093</v>
      </c>
      <c r="H4269" s="5">
        <f t="shared" si="334"/>
        <v>2.8384292246731509E-5</v>
      </c>
    </row>
    <row r="4270" spans="1:8">
      <c r="A4270" s="3" t="s">
        <v>9832</v>
      </c>
      <c r="B4270" s="1">
        <f t="shared" si="330"/>
        <v>6</v>
      </c>
      <c r="C4270" s="1">
        <f t="shared" si="331"/>
        <v>32749</v>
      </c>
      <c r="D4270" s="1">
        <f t="shared" si="332"/>
        <v>9040723</v>
      </c>
      <c r="F4270" s="1">
        <f t="shared" si="333"/>
        <v>9040381.6457419135</v>
      </c>
      <c r="H4270" s="5">
        <f t="shared" si="334"/>
        <v>3.7757407022262748E-5</v>
      </c>
    </row>
    <row r="4271" spans="1:8">
      <c r="A4271" s="3" t="s">
        <v>9833</v>
      </c>
      <c r="B4271" s="1">
        <f t="shared" si="330"/>
        <v>6</v>
      </c>
      <c r="C4271" s="1">
        <f t="shared" si="331"/>
        <v>32729</v>
      </c>
      <c r="D4271" s="1">
        <f t="shared" si="332"/>
        <v>9044908</v>
      </c>
      <c r="F4271" s="1">
        <f t="shared" si="333"/>
        <v>9044483.8152058218</v>
      </c>
      <c r="H4271" s="5">
        <f t="shared" si="334"/>
        <v>4.689763502052564E-5</v>
      </c>
    </row>
    <row r="4272" spans="1:8">
      <c r="A4272" s="3" t="s">
        <v>9834</v>
      </c>
      <c r="B4272" s="1">
        <f t="shared" si="330"/>
        <v>6</v>
      </c>
      <c r="C4272" s="1">
        <f t="shared" si="331"/>
        <v>32709</v>
      </c>
      <c r="D4272" s="1">
        <f t="shared" si="332"/>
        <v>9049093</v>
      </c>
      <c r="F4272" s="1">
        <f t="shared" si="333"/>
        <v>9048588.0148994736</v>
      </c>
      <c r="H4272" s="5">
        <f t="shared" si="334"/>
        <v>5.5805051459451533E-5</v>
      </c>
    </row>
    <row r="4273" spans="1:8">
      <c r="A4273" s="3" t="s">
        <v>9835</v>
      </c>
      <c r="B4273" s="1">
        <f t="shared" si="330"/>
        <v>6</v>
      </c>
      <c r="C4273" s="1">
        <f t="shared" si="331"/>
        <v>32689</v>
      </c>
      <c r="D4273" s="1">
        <f t="shared" si="332"/>
        <v>9053301</v>
      </c>
      <c r="F4273" s="1">
        <f t="shared" si="333"/>
        <v>9052694.2470699716</v>
      </c>
      <c r="H4273" s="5">
        <f t="shared" si="334"/>
        <v>6.70200769894168E-5</v>
      </c>
    </row>
    <row r="4274" spans="1:8">
      <c r="A4274" s="3" t="s">
        <v>9836</v>
      </c>
      <c r="B4274" s="1">
        <f t="shared" si="330"/>
        <v>6</v>
      </c>
      <c r="C4274" s="1">
        <f t="shared" si="331"/>
        <v>32669</v>
      </c>
      <c r="D4274" s="1">
        <f t="shared" si="332"/>
        <v>9057486</v>
      </c>
      <c r="F4274" s="1">
        <f t="shared" si="333"/>
        <v>9056802.5139682908</v>
      </c>
      <c r="H4274" s="5">
        <f t="shared" si="334"/>
        <v>7.5460898499786684E-5</v>
      </c>
    </row>
    <row r="4275" spans="1:8">
      <c r="A4275" s="3" t="s">
        <v>9837</v>
      </c>
      <c r="B4275" s="1">
        <f t="shared" si="330"/>
        <v>6</v>
      </c>
      <c r="C4275" s="1">
        <f t="shared" si="331"/>
        <v>32649</v>
      </c>
      <c r="D4275" s="1">
        <f t="shared" si="332"/>
        <v>9061671</v>
      </c>
      <c r="F4275" s="1">
        <f t="shared" si="333"/>
        <v>9060912.8178492729</v>
      </c>
      <c r="H4275" s="5">
        <f t="shared" si="334"/>
        <v>8.3669132406941058E-5</v>
      </c>
    </row>
    <row r="4276" spans="1:8">
      <c r="A4276" s="3" t="s">
        <v>9838</v>
      </c>
      <c r="B4276" s="1">
        <f t="shared" si="330"/>
        <v>6</v>
      </c>
      <c r="C4276" s="1">
        <f t="shared" si="331"/>
        <v>32629</v>
      </c>
      <c r="D4276" s="1">
        <f t="shared" si="332"/>
        <v>9065856</v>
      </c>
      <c r="F4276" s="1">
        <f t="shared" si="333"/>
        <v>9065025.1609716341</v>
      </c>
      <c r="H4276" s="5">
        <f t="shared" si="334"/>
        <v>9.1644851668271597E-5</v>
      </c>
    </row>
    <row r="4277" spans="1:8">
      <c r="A4277" s="3" t="s">
        <v>9839</v>
      </c>
      <c r="B4277" s="1">
        <f t="shared" si="330"/>
        <v>6</v>
      </c>
      <c r="C4277" s="1">
        <f t="shared" si="331"/>
        <v>32609</v>
      </c>
      <c r="D4277" s="1">
        <f t="shared" si="332"/>
        <v>9070041</v>
      </c>
      <c r="F4277" s="1">
        <f t="shared" si="333"/>
        <v>9069139.5455979966</v>
      </c>
      <c r="H4277" s="5">
        <f t="shared" si="334"/>
        <v>9.9388128675872276E-5</v>
      </c>
    </row>
    <row r="4278" spans="1:8">
      <c r="A4278" s="3" t="s">
        <v>9840</v>
      </c>
      <c r="B4278" s="1">
        <f t="shared" si="330"/>
        <v>6</v>
      </c>
      <c r="C4278" s="1">
        <f t="shared" si="331"/>
        <v>32589</v>
      </c>
      <c r="D4278" s="1">
        <f t="shared" si="332"/>
        <v>9074248</v>
      </c>
      <c r="F4278" s="1">
        <f t="shared" si="333"/>
        <v>9073255.973994866</v>
      </c>
      <c r="H4278" s="5">
        <f t="shared" si="334"/>
        <v>1.0932321941542555E-4</v>
      </c>
    </row>
    <row r="4279" spans="1:8">
      <c r="A4279" s="3" t="s">
        <v>9841</v>
      </c>
      <c r="B4279" s="1">
        <f t="shared" si="330"/>
        <v>6</v>
      </c>
      <c r="C4279" s="1">
        <f t="shared" si="331"/>
        <v>32569</v>
      </c>
      <c r="D4279" s="1">
        <f t="shared" si="332"/>
        <v>9078433</v>
      </c>
      <c r="F4279" s="1">
        <f t="shared" si="333"/>
        <v>9077374.4484326765</v>
      </c>
      <c r="H4279" s="5">
        <f t="shared" si="334"/>
        <v>1.1660069169684965E-4</v>
      </c>
    </row>
    <row r="4280" spans="1:8">
      <c r="A4280" s="3" t="s">
        <v>9842</v>
      </c>
      <c r="B4280" s="1">
        <f t="shared" si="330"/>
        <v>6</v>
      </c>
      <c r="C4280" s="1">
        <f t="shared" si="331"/>
        <v>32549</v>
      </c>
      <c r="D4280" s="1">
        <f t="shared" si="332"/>
        <v>9082618</v>
      </c>
      <c r="F4280" s="1">
        <f t="shared" si="333"/>
        <v>9081494.9711857587</v>
      </c>
      <c r="H4280" s="5">
        <f t="shared" si="334"/>
        <v>1.2364593713412697E-4</v>
      </c>
    </row>
    <row r="4281" spans="1:8">
      <c r="A4281" s="3" t="s">
        <v>9843</v>
      </c>
      <c r="B4281" s="1">
        <f t="shared" si="330"/>
        <v>6</v>
      </c>
      <c r="C4281" s="1">
        <f t="shared" si="331"/>
        <v>32529</v>
      </c>
      <c r="D4281" s="1">
        <f t="shared" si="332"/>
        <v>9086803</v>
      </c>
      <c r="F4281" s="1">
        <f t="shared" si="333"/>
        <v>9085617.5445323922</v>
      </c>
      <c r="H4281" s="5">
        <f t="shared" si="334"/>
        <v>1.3045902586507333E-4</v>
      </c>
    </row>
    <row r="4282" spans="1:8">
      <c r="A4282" s="3" t="s">
        <v>9844</v>
      </c>
      <c r="B4282" s="1">
        <f t="shared" si="330"/>
        <v>6</v>
      </c>
      <c r="C4282" s="1">
        <f t="shared" si="331"/>
        <v>32509</v>
      </c>
      <c r="D4282" s="1">
        <f t="shared" si="332"/>
        <v>9091011</v>
      </c>
      <c r="F4282" s="1">
        <f t="shared" si="333"/>
        <v>9089742.1707547754</v>
      </c>
      <c r="H4282" s="5">
        <f t="shared" si="334"/>
        <v>1.3956965239890208E-4</v>
      </c>
    </row>
    <row r="4283" spans="1:8">
      <c r="A4283" s="3" t="s">
        <v>9845</v>
      </c>
      <c r="B4283" s="1">
        <f t="shared" si="330"/>
        <v>6</v>
      </c>
      <c r="C4283" s="1">
        <f t="shared" si="331"/>
        <v>32489</v>
      </c>
      <c r="D4283" s="1">
        <f t="shared" si="332"/>
        <v>9095196</v>
      </c>
      <c r="F4283" s="1">
        <f t="shared" si="333"/>
        <v>9093868.8521390613</v>
      </c>
      <c r="H4283" s="5">
        <f t="shared" si="334"/>
        <v>1.4591745586776614E-4</v>
      </c>
    </row>
    <row r="4284" spans="1:8">
      <c r="A4284" s="3" t="s">
        <v>9846</v>
      </c>
      <c r="B4284" s="1">
        <f t="shared" si="330"/>
        <v>6</v>
      </c>
      <c r="C4284" s="1">
        <f t="shared" si="331"/>
        <v>32469</v>
      </c>
      <c r="D4284" s="1">
        <f t="shared" si="332"/>
        <v>9099381</v>
      </c>
      <c r="F4284" s="1">
        <f t="shared" si="333"/>
        <v>9097997.5909753554</v>
      </c>
      <c r="H4284" s="5">
        <f t="shared" si="334"/>
        <v>1.5203331134773268E-4</v>
      </c>
    </row>
    <row r="4285" spans="1:8">
      <c r="A4285" s="3" t="s">
        <v>9847</v>
      </c>
      <c r="B4285" s="1">
        <f t="shared" si="330"/>
        <v>6</v>
      </c>
      <c r="C4285" s="1">
        <f t="shared" si="331"/>
        <v>32449</v>
      </c>
      <c r="D4285" s="1">
        <f t="shared" si="332"/>
        <v>9103566</v>
      </c>
      <c r="F4285" s="1">
        <f t="shared" si="333"/>
        <v>9102128.3895577323</v>
      </c>
      <c r="H4285" s="5">
        <f t="shared" si="334"/>
        <v>1.579172867278307E-4</v>
      </c>
    </row>
    <row r="4286" spans="1:8">
      <c r="A4286" s="3" t="s">
        <v>9848</v>
      </c>
      <c r="B4286" s="1">
        <f t="shared" si="330"/>
        <v>6</v>
      </c>
      <c r="C4286" s="1">
        <f t="shared" si="331"/>
        <v>32429</v>
      </c>
      <c r="D4286" s="1">
        <f t="shared" si="332"/>
        <v>9107751</v>
      </c>
      <c r="F4286" s="1">
        <f t="shared" si="333"/>
        <v>9106261.2501842454</v>
      </c>
      <c r="H4286" s="5">
        <f t="shared" si="334"/>
        <v>1.6356944933547179E-4</v>
      </c>
    </row>
    <row r="4287" spans="1:8">
      <c r="A4287" s="3" t="s">
        <v>9849</v>
      </c>
      <c r="B4287" s="1">
        <f t="shared" si="330"/>
        <v>6</v>
      </c>
      <c r="C4287" s="1">
        <f t="shared" si="331"/>
        <v>32409</v>
      </c>
      <c r="D4287" s="1">
        <f t="shared" si="332"/>
        <v>9111958</v>
      </c>
      <c r="F4287" s="1">
        <f t="shared" si="333"/>
        <v>9110396.1751569025</v>
      </c>
      <c r="H4287" s="5">
        <f t="shared" si="334"/>
        <v>1.7140386765363472E-4</v>
      </c>
    </row>
    <row r="4288" spans="1:8">
      <c r="A4288" s="3" t="s">
        <v>9850</v>
      </c>
      <c r="B4288" s="1">
        <f t="shared" si="330"/>
        <v>6</v>
      </c>
      <c r="C4288" s="1">
        <f t="shared" si="331"/>
        <v>32389</v>
      </c>
      <c r="D4288" s="1">
        <f t="shared" si="332"/>
        <v>9116143</v>
      </c>
      <c r="F4288" s="1">
        <f t="shared" si="333"/>
        <v>9114533.1667817421</v>
      </c>
      <c r="H4288" s="5">
        <f t="shared" si="334"/>
        <v>1.7659148372923441E-4</v>
      </c>
    </row>
    <row r="4289" spans="1:8">
      <c r="A4289" s="3" t="s">
        <v>9851</v>
      </c>
      <c r="B4289" s="1">
        <f t="shared" si="330"/>
        <v>6</v>
      </c>
      <c r="C4289" s="1">
        <f t="shared" si="331"/>
        <v>32369</v>
      </c>
      <c r="D4289" s="1">
        <f t="shared" si="332"/>
        <v>9120328</v>
      </c>
      <c r="F4289" s="1">
        <f t="shared" si="333"/>
        <v>9118672.2273687851</v>
      </c>
      <c r="H4289" s="5">
        <f t="shared" si="334"/>
        <v>1.8154748724113121E-4</v>
      </c>
    </row>
    <row r="4290" spans="1:8">
      <c r="A4290" s="3" t="s">
        <v>9852</v>
      </c>
      <c r="B4290" s="1">
        <f t="shared" si="330"/>
        <v>6</v>
      </c>
      <c r="C4290" s="1">
        <f t="shared" si="331"/>
        <v>32349</v>
      </c>
      <c r="D4290" s="1">
        <f t="shared" si="332"/>
        <v>9124513</v>
      </c>
      <c r="F4290" s="1">
        <f t="shared" si="333"/>
        <v>9122813.3592320569</v>
      </c>
      <c r="H4290" s="5">
        <f t="shared" si="334"/>
        <v>1.8627194327446451E-4</v>
      </c>
    </row>
    <row r="4291" spans="1:8">
      <c r="A4291" s="3" t="s">
        <v>9853</v>
      </c>
      <c r="B4291" s="1">
        <f t="shared" si="330"/>
        <v>6</v>
      </c>
      <c r="C4291" s="1">
        <f t="shared" si="331"/>
        <v>32329</v>
      </c>
      <c r="D4291" s="1">
        <f t="shared" si="332"/>
        <v>9128698</v>
      </c>
      <c r="F4291" s="1">
        <f t="shared" si="333"/>
        <v>9126956.5646896213</v>
      </c>
      <c r="H4291" s="5">
        <f t="shared" si="334"/>
        <v>1.9076491635265739E-4</v>
      </c>
    </row>
    <row r="4292" spans="1:8">
      <c r="A4292" s="3" t="s">
        <v>9854</v>
      </c>
      <c r="B4292" s="1">
        <f t="shared" ref="B4292:B4355" si="335">IF(ISERROR(SEARCH(" ",A4292)), 0, SEARCH(" ",A4292))</f>
        <v>6</v>
      </c>
      <c r="C4292" s="1">
        <f t="shared" ref="C4292:C4355" si="336">IF(0=B4292,-1,LEFT(A4292,B4292-1)+0)</f>
        <v>32309</v>
      </c>
      <c r="D4292" s="1">
        <f t="shared" ref="D4292:D4355" si="337">IF(B4292=0,-1,RIGHT(A4292,LEN(A4292)-B4292)+0)</f>
        <v>9132906</v>
      </c>
      <c r="F4292" s="1">
        <f t="shared" ref="F4292:F4355" si="338">IF(C4292&lt;0,443300000,44330*(1-POWER(C4292/$A$1,1/5.255))*1000)</f>
        <v>9131101.846063558</v>
      </c>
      <c r="H4292" s="5">
        <f t="shared" ref="H4292:H4355" si="339">IF(D4292&gt;0,ABS((F4292-D4292)/D4292),0)</f>
        <v>1.9754434529841737E-4</v>
      </c>
    </row>
    <row r="4293" spans="1:8">
      <c r="A4293" s="3" t="s">
        <v>9855</v>
      </c>
      <c r="B4293" s="1">
        <f t="shared" si="335"/>
        <v>6</v>
      </c>
      <c r="C4293" s="1">
        <f t="shared" si="336"/>
        <v>32289</v>
      </c>
      <c r="D4293" s="1">
        <f t="shared" si="337"/>
        <v>9137091</v>
      </c>
      <c r="F4293" s="1">
        <f t="shared" si="338"/>
        <v>9135249.2056799922</v>
      </c>
      <c r="H4293" s="5">
        <f t="shared" si="339"/>
        <v>2.0157338041262653E-4</v>
      </c>
    </row>
    <row r="4294" spans="1:8">
      <c r="A4294" s="3" t="s">
        <v>9856</v>
      </c>
      <c r="B4294" s="1">
        <f t="shared" si="335"/>
        <v>6</v>
      </c>
      <c r="C4294" s="1">
        <f t="shared" si="336"/>
        <v>32269</v>
      </c>
      <c r="D4294" s="1">
        <f t="shared" si="337"/>
        <v>9141276</v>
      </c>
      <c r="F4294" s="1">
        <f t="shared" si="338"/>
        <v>9139398.6458691023</v>
      </c>
      <c r="H4294" s="5">
        <f t="shared" si="339"/>
        <v>2.0537112443576487E-4</v>
      </c>
    </row>
    <row r="4295" spans="1:8">
      <c r="A4295" s="3" t="s">
        <v>9857</v>
      </c>
      <c r="B4295" s="1">
        <f t="shared" si="335"/>
        <v>6</v>
      </c>
      <c r="C4295" s="1">
        <f t="shared" si="336"/>
        <v>32249</v>
      </c>
      <c r="D4295" s="1">
        <f t="shared" si="337"/>
        <v>9145461</v>
      </c>
      <c r="F4295" s="1">
        <f t="shared" si="338"/>
        <v>9143550.1689651217</v>
      </c>
      <c r="H4295" s="5">
        <f t="shared" si="339"/>
        <v>2.0893763965296761E-4</v>
      </c>
    </row>
    <row r="4296" spans="1:8">
      <c r="A4296" s="3" t="s">
        <v>9858</v>
      </c>
      <c r="B4296" s="1">
        <f t="shared" si="335"/>
        <v>6</v>
      </c>
      <c r="C4296" s="1">
        <f t="shared" si="336"/>
        <v>32229</v>
      </c>
      <c r="D4296" s="1">
        <f t="shared" si="337"/>
        <v>9149669</v>
      </c>
      <c r="F4296" s="1">
        <f t="shared" si="338"/>
        <v>9147703.7773063406</v>
      </c>
      <c r="H4296" s="5">
        <f t="shared" si="339"/>
        <v>2.147862063271759E-4</v>
      </c>
    </row>
    <row r="4297" spans="1:8">
      <c r="A4297" s="3" t="s">
        <v>9859</v>
      </c>
      <c r="B4297" s="1">
        <f t="shared" si="335"/>
        <v>6</v>
      </c>
      <c r="C4297" s="1">
        <f t="shared" si="336"/>
        <v>32209</v>
      </c>
      <c r="D4297" s="1">
        <f t="shared" si="337"/>
        <v>9153854</v>
      </c>
      <c r="F4297" s="1">
        <f t="shared" si="338"/>
        <v>9151859.4732351508</v>
      </c>
      <c r="H4297" s="5">
        <f t="shared" si="339"/>
        <v>2.1788929175068785E-4</v>
      </c>
    </row>
    <row r="4298" spans="1:8">
      <c r="A4298" s="3" t="s">
        <v>9860</v>
      </c>
      <c r="B4298" s="1">
        <f t="shared" si="335"/>
        <v>6</v>
      </c>
      <c r="C4298" s="1">
        <f t="shared" si="336"/>
        <v>32189</v>
      </c>
      <c r="D4298" s="1">
        <f t="shared" si="337"/>
        <v>9158039</v>
      </c>
      <c r="F4298" s="1">
        <f t="shared" si="338"/>
        <v>9156017.2590980157</v>
      </c>
      <c r="H4298" s="5">
        <f t="shared" si="339"/>
        <v>2.2076133351083942E-4</v>
      </c>
    </row>
    <row r="4299" spans="1:8">
      <c r="A4299" s="3" t="s">
        <v>9861</v>
      </c>
      <c r="B4299" s="1">
        <f t="shared" si="335"/>
        <v>6</v>
      </c>
      <c r="C4299" s="1">
        <f t="shared" si="336"/>
        <v>32169</v>
      </c>
      <c r="D4299" s="1">
        <f t="shared" si="337"/>
        <v>9162224</v>
      </c>
      <c r="F4299" s="1">
        <f t="shared" si="338"/>
        <v>9160177.1372454986</v>
      </c>
      <c r="H4299" s="5">
        <f t="shared" si="339"/>
        <v>2.2340239165746247E-4</v>
      </c>
    </row>
    <row r="4300" spans="1:8">
      <c r="A4300" s="3" t="s">
        <v>9862</v>
      </c>
      <c r="B4300" s="1">
        <f t="shared" si="335"/>
        <v>6</v>
      </c>
      <c r="C4300" s="1">
        <f t="shared" si="336"/>
        <v>32149</v>
      </c>
      <c r="D4300" s="1">
        <f t="shared" si="337"/>
        <v>9166409</v>
      </c>
      <c r="F4300" s="1">
        <f t="shared" si="338"/>
        <v>9164339.1100322716</v>
      </c>
      <c r="H4300" s="5">
        <f t="shared" si="339"/>
        <v>2.2581252568245713E-4</v>
      </c>
    </row>
    <row r="4301" spans="1:8">
      <c r="A4301" s="3" t="s">
        <v>9863</v>
      </c>
      <c r="B4301" s="1">
        <f t="shared" si="335"/>
        <v>6</v>
      </c>
      <c r="C4301" s="1">
        <f t="shared" si="336"/>
        <v>32129</v>
      </c>
      <c r="D4301" s="1">
        <f t="shared" si="337"/>
        <v>9170616</v>
      </c>
      <c r="F4301" s="1">
        <f t="shared" si="338"/>
        <v>9168503.1798171289</v>
      </c>
      <c r="H4301" s="5">
        <f t="shared" si="339"/>
        <v>2.3039021401300344E-4</v>
      </c>
    </row>
    <row r="4302" spans="1:8">
      <c r="A4302" s="3" t="s">
        <v>9864</v>
      </c>
      <c r="B4302" s="1">
        <f t="shared" si="335"/>
        <v>6</v>
      </c>
      <c r="C4302" s="1">
        <f t="shared" si="336"/>
        <v>32109</v>
      </c>
      <c r="D4302" s="1">
        <f t="shared" si="337"/>
        <v>9174801</v>
      </c>
      <c r="F4302" s="1">
        <f t="shared" si="338"/>
        <v>9172669.3489629757</v>
      </c>
      <c r="H4302" s="5">
        <f t="shared" si="339"/>
        <v>2.3233757735174136E-4</v>
      </c>
    </row>
    <row r="4303" spans="1:8">
      <c r="A4303" s="3" t="s">
        <v>9865</v>
      </c>
      <c r="B4303" s="1">
        <f t="shared" si="335"/>
        <v>6</v>
      </c>
      <c r="C4303" s="1">
        <f t="shared" si="336"/>
        <v>32089</v>
      </c>
      <c r="D4303" s="1">
        <f t="shared" si="337"/>
        <v>9178986</v>
      </c>
      <c r="F4303" s="1">
        <f t="shared" si="338"/>
        <v>9176837.6198368687</v>
      </c>
      <c r="H4303" s="5">
        <f t="shared" si="339"/>
        <v>2.3405419325525517E-4</v>
      </c>
    </row>
    <row r="4304" spans="1:8">
      <c r="A4304" s="3" t="s">
        <v>9866</v>
      </c>
      <c r="B4304" s="1">
        <f t="shared" si="335"/>
        <v>6</v>
      </c>
      <c r="C4304" s="1">
        <f t="shared" si="336"/>
        <v>32069</v>
      </c>
      <c r="D4304" s="1">
        <f t="shared" si="337"/>
        <v>9183171</v>
      </c>
      <c r="F4304" s="1">
        <f t="shared" si="338"/>
        <v>9181007.9948100075</v>
      </c>
      <c r="H4304" s="5">
        <f t="shared" si="339"/>
        <v>2.3554011898422532E-4</v>
      </c>
    </row>
    <row r="4305" spans="1:8">
      <c r="A4305" s="3" t="s">
        <v>9867</v>
      </c>
      <c r="B4305" s="1">
        <f t="shared" si="335"/>
        <v>6</v>
      </c>
      <c r="C4305" s="1">
        <f t="shared" si="336"/>
        <v>32049</v>
      </c>
      <c r="D4305" s="1">
        <f t="shared" si="337"/>
        <v>9187356</v>
      </c>
      <c r="F4305" s="1">
        <f t="shared" si="338"/>
        <v>9185180.4762577452</v>
      </c>
      <c r="H4305" s="5">
        <f t="shared" si="339"/>
        <v>2.3679541124288898E-4</v>
      </c>
    </row>
    <row r="4306" spans="1:8">
      <c r="A4306" s="3" t="s">
        <v>9868</v>
      </c>
      <c r="B4306" s="1">
        <f t="shared" si="335"/>
        <v>6</v>
      </c>
      <c r="C4306" s="1">
        <f t="shared" si="336"/>
        <v>32029</v>
      </c>
      <c r="D4306" s="1">
        <f t="shared" si="337"/>
        <v>9191564</v>
      </c>
      <c r="F4306" s="1">
        <f t="shared" si="338"/>
        <v>9189355.0665595941</v>
      </c>
      <c r="H4306" s="5">
        <f t="shared" si="339"/>
        <v>2.4032182557896299E-4</v>
      </c>
    </row>
    <row r="4307" spans="1:8">
      <c r="A4307" s="3" t="s">
        <v>9869</v>
      </c>
      <c r="B4307" s="1">
        <f t="shared" si="335"/>
        <v>6</v>
      </c>
      <c r="C4307" s="1">
        <f t="shared" si="336"/>
        <v>32009</v>
      </c>
      <c r="D4307" s="1">
        <f t="shared" si="337"/>
        <v>9195749</v>
      </c>
      <c r="F4307" s="1">
        <f t="shared" si="338"/>
        <v>9193531.7680992633</v>
      </c>
      <c r="H4307" s="5">
        <f t="shared" si="339"/>
        <v>2.4111487827002342E-4</v>
      </c>
    </row>
    <row r="4308" spans="1:8">
      <c r="A4308" s="3" t="s">
        <v>9870</v>
      </c>
      <c r="B4308" s="1">
        <f t="shared" si="335"/>
        <v>6</v>
      </c>
      <c r="C4308" s="1">
        <f t="shared" si="336"/>
        <v>31989</v>
      </c>
      <c r="D4308" s="1">
        <f t="shared" si="337"/>
        <v>9199934</v>
      </c>
      <c r="F4308" s="1">
        <f t="shared" si="338"/>
        <v>9197710.5832646247</v>
      </c>
      <c r="H4308" s="5">
        <f t="shared" si="339"/>
        <v>2.4167746587913565E-4</v>
      </c>
    </row>
    <row r="4309" spans="1:8">
      <c r="A4309" s="3" t="s">
        <v>9871</v>
      </c>
      <c r="B4309" s="1">
        <f t="shared" si="335"/>
        <v>6</v>
      </c>
      <c r="C4309" s="1">
        <f t="shared" si="336"/>
        <v>31969</v>
      </c>
      <c r="D4309" s="1">
        <f t="shared" si="337"/>
        <v>9204119</v>
      </c>
      <c r="F4309" s="1">
        <f t="shared" si="338"/>
        <v>9201891.514447758</v>
      </c>
      <c r="H4309" s="5">
        <f t="shared" si="339"/>
        <v>2.420096428829338E-4</v>
      </c>
    </row>
    <row r="4310" spans="1:8">
      <c r="A4310" s="3" t="s">
        <v>9872</v>
      </c>
      <c r="B4310" s="1">
        <f t="shared" si="335"/>
        <v>6</v>
      </c>
      <c r="C4310" s="1">
        <f t="shared" si="336"/>
        <v>31949</v>
      </c>
      <c r="D4310" s="1">
        <f t="shared" si="337"/>
        <v>9208326</v>
      </c>
      <c r="F4310" s="1">
        <f t="shared" si="338"/>
        <v>9206074.5640449449</v>
      </c>
      <c r="H4310" s="5">
        <f t="shared" si="339"/>
        <v>2.4450002693812727E-4</v>
      </c>
    </row>
    <row r="4311" spans="1:8">
      <c r="A4311" s="3" t="s">
        <v>9873</v>
      </c>
      <c r="B4311" s="1">
        <f t="shared" si="335"/>
        <v>6</v>
      </c>
      <c r="C4311" s="1">
        <f t="shared" si="336"/>
        <v>31929</v>
      </c>
      <c r="D4311" s="1">
        <f t="shared" si="337"/>
        <v>9212511</v>
      </c>
      <c r="F4311" s="1">
        <f t="shared" si="338"/>
        <v>9210259.7344566882</v>
      </c>
      <c r="H4311" s="5">
        <f t="shared" si="339"/>
        <v>2.4437045918445407E-4</v>
      </c>
    </row>
    <row r="4312" spans="1:8">
      <c r="A4312" s="3" t="s">
        <v>9874</v>
      </c>
      <c r="B4312" s="1">
        <f t="shared" si="335"/>
        <v>6</v>
      </c>
      <c r="C4312" s="1">
        <f t="shared" si="336"/>
        <v>31909</v>
      </c>
      <c r="D4312" s="1">
        <f t="shared" si="337"/>
        <v>9216696</v>
      </c>
      <c r="F4312" s="1">
        <f t="shared" si="338"/>
        <v>9214447.0280877035</v>
      </c>
      <c r="H4312" s="5">
        <f t="shared" si="339"/>
        <v>2.4401064245761051E-4</v>
      </c>
    </row>
    <row r="4313" spans="1:8">
      <c r="A4313" s="3" t="s">
        <v>9875</v>
      </c>
      <c r="B4313" s="1">
        <f t="shared" si="335"/>
        <v>6</v>
      </c>
      <c r="C4313" s="1">
        <f t="shared" si="336"/>
        <v>31889</v>
      </c>
      <c r="D4313" s="1">
        <f t="shared" si="337"/>
        <v>9220881</v>
      </c>
      <c r="F4313" s="1">
        <f t="shared" si="338"/>
        <v>9218636.447346963</v>
      </c>
      <c r="H4313" s="5">
        <f t="shared" si="339"/>
        <v>2.4342062900898641E-4</v>
      </c>
    </row>
    <row r="4314" spans="1:8">
      <c r="A4314" s="3" t="s">
        <v>9876</v>
      </c>
      <c r="B4314" s="1">
        <f t="shared" si="335"/>
        <v>6</v>
      </c>
      <c r="C4314" s="1">
        <f t="shared" si="336"/>
        <v>31869</v>
      </c>
      <c r="D4314" s="1">
        <f t="shared" si="337"/>
        <v>9225066</v>
      </c>
      <c r="F4314" s="1">
        <f t="shared" si="338"/>
        <v>9222827.9946476631</v>
      </c>
      <c r="H4314" s="5">
        <f t="shared" si="339"/>
        <v>2.4260047053722037E-4</v>
      </c>
    </row>
    <row r="4315" spans="1:8">
      <c r="A4315" s="3" t="s">
        <v>9877</v>
      </c>
      <c r="B4315" s="1">
        <f t="shared" si="335"/>
        <v>6</v>
      </c>
      <c r="C4315" s="1">
        <f t="shared" si="336"/>
        <v>31849</v>
      </c>
      <c r="D4315" s="1">
        <f t="shared" si="337"/>
        <v>9229274</v>
      </c>
      <c r="F4315" s="1">
        <f t="shared" si="338"/>
        <v>9227021.6724072788</v>
      </c>
      <c r="H4315" s="5">
        <f t="shared" si="339"/>
        <v>2.440416865639929E-4</v>
      </c>
    </row>
    <row r="4316" spans="1:8">
      <c r="A4316" s="3" t="s">
        <v>9878</v>
      </c>
      <c r="B4316" s="1">
        <f t="shared" si="335"/>
        <v>6</v>
      </c>
      <c r="C4316" s="1">
        <f t="shared" si="336"/>
        <v>31829</v>
      </c>
      <c r="D4316" s="1">
        <f t="shared" si="337"/>
        <v>9233459</v>
      </c>
      <c r="F4316" s="1">
        <f t="shared" si="338"/>
        <v>9231217.4830475301</v>
      </c>
      <c r="H4316" s="5">
        <f t="shared" si="339"/>
        <v>2.4276026486606426E-4</v>
      </c>
    </row>
    <row r="4317" spans="1:8">
      <c r="A4317" s="3" t="s">
        <v>9879</v>
      </c>
      <c r="B4317" s="1">
        <f t="shared" si="335"/>
        <v>6</v>
      </c>
      <c r="C4317" s="1">
        <f t="shared" si="336"/>
        <v>31809</v>
      </c>
      <c r="D4317" s="1">
        <f t="shared" si="337"/>
        <v>9237644</v>
      </c>
      <c r="F4317" s="1">
        <f t="shared" si="338"/>
        <v>9235415.4289944228</v>
      </c>
      <c r="H4317" s="5">
        <f t="shared" si="339"/>
        <v>2.4124885150122926E-4</v>
      </c>
    </row>
    <row r="4318" spans="1:8">
      <c r="A4318" s="3" t="s">
        <v>9880</v>
      </c>
      <c r="B4318" s="1">
        <f t="shared" si="335"/>
        <v>6</v>
      </c>
      <c r="C4318" s="1">
        <f t="shared" si="336"/>
        <v>31789</v>
      </c>
      <c r="D4318" s="1">
        <f t="shared" si="337"/>
        <v>9241829</v>
      </c>
      <c r="F4318" s="1">
        <f t="shared" si="338"/>
        <v>9239615.5126782581</v>
      </c>
      <c r="H4318" s="5">
        <f t="shared" si="339"/>
        <v>2.3950749594499953E-4</v>
      </c>
    </row>
    <row r="4319" spans="1:8">
      <c r="A4319" s="3" t="s">
        <v>9881</v>
      </c>
      <c r="B4319" s="1">
        <f t="shared" si="335"/>
        <v>6</v>
      </c>
      <c r="C4319" s="1">
        <f t="shared" si="336"/>
        <v>31769</v>
      </c>
      <c r="D4319" s="1">
        <f t="shared" si="337"/>
        <v>9246014</v>
      </c>
      <c r="F4319" s="1">
        <f t="shared" si="338"/>
        <v>9243817.7365336195</v>
      </c>
      <c r="H4319" s="5">
        <f t="shared" si="339"/>
        <v>2.3753624712016837E-4</v>
      </c>
    </row>
    <row r="4320" spans="1:8">
      <c r="A4320" s="3" t="s">
        <v>9882</v>
      </c>
      <c r="B4320" s="1">
        <f t="shared" si="335"/>
        <v>6</v>
      </c>
      <c r="C4320" s="1">
        <f t="shared" si="336"/>
        <v>31749</v>
      </c>
      <c r="D4320" s="1">
        <f t="shared" si="337"/>
        <v>9250222</v>
      </c>
      <c r="F4320" s="1">
        <f t="shared" si="338"/>
        <v>9248022.1029994022</v>
      </c>
      <c r="H4320" s="5">
        <f t="shared" si="339"/>
        <v>2.3782099506344711E-4</v>
      </c>
    </row>
    <row r="4321" spans="1:8">
      <c r="A4321" s="3" t="s">
        <v>9883</v>
      </c>
      <c r="B4321" s="1">
        <f t="shared" si="335"/>
        <v>6</v>
      </c>
      <c r="C4321" s="1">
        <f t="shared" si="336"/>
        <v>31729</v>
      </c>
      <c r="D4321" s="1">
        <f t="shared" si="337"/>
        <v>9254407</v>
      </c>
      <c r="F4321" s="1">
        <f t="shared" si="338"/>
        <v>9252228.6145188324</v>
      </c>
      <c r="H4321" s="5">
        <f t="shared" si="339"/>
        <v>2.3538898615195817E-4</v>
      </c>
    </row>
    <row r="4322" spans="1:8">
      <c r="A4322" s="3" t="s">
        <v>9884</v>
      </c>
      <c r="B4322" s="1">
        <f t="shared" si="335"/>
        <v>6</v>
      </c>
      <c r="C4322" s="1">
        <f t="shared" si="336"/>
        <v>31709</v>
      </c>
      <c r="D4322" s="1">
        <f t="shared" si="337"/>
        <v>9258591</v>
      </c>
      <c r="F4322" s="1">
        <f t="shared" si="338"/>
        <v>9256437.2735394426</v>
      </c>
      <c r="H4322" s="5">
        <f t="shared" si="339"/>
        <v>2.3261924633644914E-4</v>
      </c>
    </row>
    <row r="4323" spans="1:8">
      <c r="A4323" s="3" t="s">
        <v>9885</v>
      </c>
      <c r="B4323" s="1">
        <f t="shared" si="335"/>
        <v>6</v>
      </c>
      <c r="C4323" s="1">
        <f t="shared" si="336"/>
        <v>31689</v>
      </c>
      <c r="D4323" s="1">
        <f t="shared" si="337"/>
        <v>9262776</v>
      </c>
      <c r="F4323" s="1">
        <f t="shared" si="338"/>
        <v>9260648.08251312</v>
      </c>
      <c r="H4323" s="5">
        <f t="shared" si="339"/>
        <v>2.2972783611305883E-4</v>
      </c>
    </row>
    <row r="4324" spans="1:8">
      <c r="A4324" s="3" t="s">
        <v>9886</v>
      </c>
      <c r="B4324" s="1">
        <f t="shared" si="335"/>
        <v>6</v>
      </c>
      <c r="C4324" s="1">
        <f t="shared" si="336"/>
        <v>31669</v>
      </c>
      <c r="D4324" s="1">
        <f t="shared" si="337"/>
        <v>9266984</v>
      </c>
      <c r="F4324" s="1">
        <f t="shared" si="338"/>
        <v>9264861.0438960996</v>
      </c>
      <c r="H4324" s="5">
        <f t="shared" si="339"/>
        <v>2.2908813740268112E-4</v>
      </c>
    </row>
    <row r="4325" spans="1:8">
      <c r="A4325" s="3" t="s">
        <v>9887</v>
      </c>
      <c r="B4325" s="1">
        <f t="shared" si="335"/>
        <v>6</v>
      </c>
      <c r="C4325" s="1">
        <f t="shared" si="336"/>
        <v>31649</v>
      </c>
      <c r="D4325" s="1">
        <f t="shared" si="337"/>
        <v>9271169</v>
      </c>
      <c r="F4325" s="1">
        <f t="shared" si="338"/>
        <v>9269076.1601489633</v>
      </c>
      <c r="H4325" s="5">
        <f t="shared" si="339"/>
        <v>2.2573635008019677E-4</v>
      </c>
    </row>
    <row r="4326" spans="1:8">
      <c r="A4326" s="3" t="s">
        <v>9888</v>
      </c>
      <c r="B4326" s="1">
        <f t="shared" si="335"/>
        <v>6</v>
      </c>
      <c r="C4326" s="1">
        <f t="shared" si="336"/>
        <v>31629</v>
      </c>
      <c r="D4326" s="1">
        <f t="shared" si="337"/>
        <v>9275354</v>
      </c>
      <c r="F4326" s="1">
        <f t="shared" si="338"/>
        <v>9273293.4337366745</v>
      </c>
      <c r="H4326" s="5">
        <f t="shared" si="339"/>
        <v>2.2215499951004698E-4</v>
      </c>
    </row>
    <row r="4327" spans="1:8">
      <c r="A4327" s="3" t="s">
        <v>9889</v>
      </c>
      <c r="B4327" s="1">
        <f t="shared" si="335"/>
        <v>6</v>
      </c>
      <c r="C4327" s="1">
        <f t="shared" si="336"/>
        <v>31609</v>
      </c>
      <c r="D4327" s="1">
        <f t="shared" si="337"/>
        <v>9279539</v>
      </c>
      <c r="F4327" s="1">
        <f t="shared" si="338"/>
        <v>9277512.8671285827</v>
      </c>
      <c r="H4327" s="5">
        <f t="shared" si="339"/>
        <v>2.1834413017902385E-4</v>
      </c>
    </row>
    <row r="4328" spans="1:8">
      <c r="A4328" s="3" t="s">
        <v>9890</v>
      </c>
      <c r="B4328" s="1">
        <f t="shared" si="335"/>
        <v>6</v>
      </c>
      <c r="C4328" s="1">
        <f t="shared" si="336"/>
        <v>31589</v>
      </c>
      <c r="D4328" s="1">
        <f t="shared" si="337"/>
        <v>9283724</v>
      </c>
      <c r="F4328" s="1">
        <f t="shared" si="338"/>
        <v>9281734.462798411</v>
      </c>
      <c r="H4328" s="5">
        <f t="shared" si="339"/>
        <v>2.1430378602261047E-4</v>
      </c>
    </row>
    <row r="4329" spans="1:8">
      <c r="A4329" s="3" t="s">
        <v>9891</v>
      </c>
      <c r="B4329" s="1">
        <f t="shared" si="335"/>
        <v>6</v>
      </c>
      <c r="C4329" s="1">
        <f t="shared" si="336"/>
        <v>31569</v>
      </c>
      <c r="D4329" s="1">
        <f t="shared" si="337"/>
        <v>9287932</v>
      </c>
      <c r="F4329" s="1">
        <f t="shared" si="338"/>
        <v>9285958.2232243028</v>
      </c>
      <c r="H4329" s="5">
        <f t="shared" si="339"/>
        <v>2.1250982196007099E-4</v>
      </c>
    </row>
    <row r="4330" spans="1:8">
      <c r="A4330" s="3" t="s">
        <v>9892</v>
      </c>
      <c r="B4330" s="1">
        <f t="shared" si="335"/>
        <v>6</v>
      </c>
      <c r="C4330" s="1">
        <f t="shared" si="336"/>
        <v>31549</v>
      </c>
      <c r="D4330" s="1">
        <f t="shared" si="337"/>
        <v>9292117</v>
      </c>
      <c r="F4330" s="1">
        <f t="shared" si="338"/>
        <v>9290184.1508887932</v>
      </c>
      <c r="H4330" s="5">
        <f t="shared" si="339"/>
        <v>2.0800955381931045E-4</v>
      </c>
    </row>
    <row r="4331" spans="1:8">
      <c r="A4331" s="3" t="s">
        <v>9893</v>
      </c>
      <c r="B4331" s="1">
        <f t="shared" si="335"/>
        <v>6</v>
      </c>
      <c r="C4331" s="1">
        <f t="shared" si="336"/>
        <v>31529</v>
      </c>
      <c r="D4331" s="1">
        <f t="shared" si="337"/>
        <v>9296302</v>
      </c>
      <c r="F4331" s="1">
        <f t="shared" si="338"/>
        <v>9294412.2482788544</v>
      </c>
      <c r="H4331" s="5">
        <f t="shared" si="339"/>
        <v>2.0327994089968087E-4</v>
      </c>
    </row>
    <row r="4332" spans="1:8">
      <c r="A4332" s="3" t="s">
        <v>9894</v>
      </c>
      <c r="B4332" s="1">
        <f t="shared" si="335"/>
        <v>6</v>
      </c>
      <c r="C4332" s="1">
        <f t="shared" si="336"/>
        <v>31509</v>
      </c>
      <c r="D4332" s="1">
        <f t="shared" si="337"/>
        <v>9300487</v>
      </c>
      <c r="F4332" s="1">
        <f t="shared" si="338"/>
        <v>9298642.5178859029</v>
      </c>
      <c r="H4332" s="5">
        <f t="shared" si="339"/>
        <v>1.9832102492021154E-4</v>
      </c>
    </row>
    <row r="4333" spans="1:8">
      <c r="A4333" s="3" t="s">
        <v>9895</v>
      </c>
      <c r="B4333" s="1">
        <f t="shared" si="335"/>
        <v>6</v>
      </c>
      <c r="C4333" s="1">
        <f t="shared" si="336"/>
        <v>31489</v>
      </c>
      <c r="D4333" s="1">
        <f t="shared" si="337"/>
        <v>9304672</v>
      </c>
      <c r="F4333" s="1">
        <f t="shared" si="338"/>
        <v>9302874.9622057658</v>
      </c>
      <c r="H4333" s="5">
        <f t="shared" si="339"/>
        <v>1.9313284705083973E-4</v>
      </c>
    </row>
    <row r="4334" spans="1:8">
      <c r="A4334" s="3" t="s">
        <v>9896</v>
      </c>
      <c r="B4334" s="1">
        <f t="shared" si="335"/>
        <v>6</v>
      </c>
      <c r="C4334" s="1">
        <f t="shared" si="336"/>
        <v>31469</v>
      </c>
      <c r="D4334" s="1">
        <f t="shared" si="337"/>
        <v>9308879</v>
      </c>
      <c r="F4334" s="1">
        <f t="shared" si="338"/>
        <v>9307109.583738761</v>
      </c>
      <c r="H4334" s="5">
        <f t="shared" si="339"/>
        <v>1.9007833931872757E-4</v>
      </c>
    </row>
    <row r="4335" spans="1:8">
      <c r="A4335" s="3" t="s">
        <v>9897</v>
      </c>
      <c r="B4335" s="1">
        <f t="shared" si="335"/>
        <v>6</v>
      </c>
      <c r="C4335" s="1">
        <f t="shared" si="336"/>
        <v>31449</v>
      </c>
      <c r="D4335" s="1">
        <f t="shared" si="337"/>
        <v>9313064</v>
      </c>
      <c r="F4335" s="1">
        <f t="shared" si="338"/>
        <v>9311346.3849896509</v>
      </c>
      <c r="H4335" s="5">
        <f t="shared" si="339"/>
        <v>1.8443071048895187E-4</v>
      </c>
    </row>
    <row r="4336" spans="1:8">
      <c r="A4336" s="3" t="s">
        <v>9898</v>
      </c>
      <c r="B4336" s="1">
        <f t="shared" si="335"/>
        <v>6</v>
      </c>
      <c r="C4336" s="1">
        <f t="shared" si="336"/>
        <v>31429</v>
      </c>
      <c r="D4336" s="1">
        <f t="shared" si="337"/>
        <v>9317249</v>
      </c>
      <c r="F4336" s="1">
        <f t="shared" si="338"/>
        <v>9315585.368467683</v>
      </c>
      <c r="H4336" s="5">
        <f t="shared" si="339"/>
        <v>1.7855394143883322E-4</v>
      </c>
    </row>
    <row r="4337" spans="1:8">
      <c r="A4337" s="3" t="s">
        <v>9899</v>
      </c>
      <c r="B4337" s="1">
        <f t="shared" si="335"/>
        <v>6</v>
      </c>
      <c r="C4337" s="1">
        <f t="shared" si="336"/>
        <v>31409</v>
      </c>
      <c r="D4337" s="1">
        <f t="shared" si="337"/>
        <v>9321434</v>
      </c>
      <c r="F4337" s="1">
        <f t="shared" si="338"/>
        <v>9319826.5366865862</v>
      </c>
      <c r="H4337" s="5">
        <f t="shared" si="339"/>
        <v>1.7244807112444115E-4</v>
      </c>
    </row>
    <row r="4338" spans="1:8">
      <c r="A4338" s="3" t="s">
        <v>9900</v>
      </c>
      <c r="B4338" s="1">
        <f t="shared" si="335"/>
        <v>6</v>
      </c>
      <c r="C4338" s="1">
        <f t="shared" si="336"/>
        <v>31389</v>
      </c>
      <c r="D4338" s="1">
        <f t="shared" si="337"/>
        <v>9325619</v>
      </c>
      <c r="F4338" s="1">
        <f t="shared" si="338"/>
        <v>9324069.8921645917</v>
      </c>
      <c r="H4338" s="5">
        <f t="shared" si="339"/>
        <v>1.6611313794915922E-4</v>
      </c>
    </row>
    <row r="4339" spans="1:8">
      <c r="A4339" s="3" t="s">
        <v>9901</v>
      </c>
      <c r="B4339" s="1">
        <f t="shared" si="335"/>
        <v>6</v>
      </c>
      <c r="C4339" s="1">
        <f t="shared" si="336"/>
        <v>31369</v>
      </c>
      <c r="D4339" s="1">
        <f t="shared" si="337"/>
        <v>9329827</v>
      </c>
      <c r="F4339" s="1">
        <f t="shared" si="338"/>
        <v>9328315.4374244474</v>
      </c>
      <c r="H4339" s="5">
        <f t="shared" si="339"/>
        <v>1.6201399828234892E-4</v>
      </c>
    </row>
    <row r="4340" spans="1:8">
      <c r="A4340" s="3" t="s">
        <v>9902</v>
      </c>
      <c r="B4340" s="1">
        <f t="shared" si="335"/>
        <v>6</v>
      </c>
      <c r="C4340" s="1">
        <f t="shared" si="336"/>
        <v>31349</v>
      </c>
      <c r="D4340" s="1">
        <f t="shared" si="337"/>
        <v>9334012</v>
      </c>
      <c r="F4340" s="1">
        <f t="shared" si="338"/>
        <v>9332563.1749934107</v>
      </c>
      <c r="H4340" s="5">
        <f t="shared" si="339"/>
        <v>1.5521996399718509E-4</v>
      </c>
    </row>
    <row r="4341" spans="1:8">
      <c r="A4341" s="3" t="s">
        <v>9903</v>
      </c>
      <c r="B4341" s="1">
        <f t="shared" si="335"/>
        <v>6</v>
      </c>
      <c r="C4341" s="1">
        <f t="shared" si="336"/>
        <v>31329</v>
      </c>
      <c r="D4341" s="1">
        <f t="shared" si="337"/>
        <v>9338197</v>
      </c>
      <c r="F4341" s="1">
        <f t="shared" si="338"/>
        <v>9336813.1074032728</v>
      </c>
      <c r="H4341" s="5">
        <f t="shared" si="339"/>
        <v>1.4819698028722644E-4</v>
      </c>
    </row>
    <row r="4342" spans="1:8">
      <c r="A4342" s="3" t="s">
        <v>9904</v>
      </c>
      <c r="B4342" s="1">
        <f t="shared" si="335"/>
        <v>6</v>
      </c>
      <c r="C4342" s="1">
        <f t="shared" si="336"/>
        <v>31309</v>
      </c>
      <c r="D4342" s="1">
        <f t="shared" si="337"/>
        <v>9342382</v>
      </c>
      <c r="F4342" s="1">
        <f t="shared" si="338"/>
        <v>9341065.2371903732</v>
      </c>
      <c r="H4342" s="5">
        <f t="shared" si="339"/>
        <v>1.4094508334456439E-4</v>
      </c>
    </row>
    <row r="4343" spans="1:8">
      <c r="A4343" s="3" t="s">
        <v>9905</v>
      </c>
      <c r="B4343" s="1">
        <f t="shared" si="335"/>
        <v>6</v>
      </c>
      <c r="C4343" s="1">
        <f t="shared" si="336"/>
        <v>31289</v>
      </c>
      <c r="D4343" s="1">
        <f t="shared" si="337"/>
        <v>9346589</v>
      </c>
      <c r="F4343" s="1">
        <f t="shared" si="338"/>
        <v>9345319.566895593</v>
      </c>
      <c r="H4343" s="5">
        <f t="shared" si="339"/>
        <v>1.3581779453520875E-4</v>
      </c>
    </row>
    <row r="4344" spans="1:8">
      <c r="A4344" s="3" t="s">
        <v>9906</v>
      </c>
      <c r="B4344" s="1">
        <f t="shared" si="335"/>
        <v>6</v>
      </c>
      <c r="C4344" s="1">
        <f t="shared" si="336"/>
        <v>31269</v>
      </c>
      <c r="D4344" s="1">
        <f t="shared" si="337"/>
        <v>9350774</v>
      </c>
      <c r="F4344" s="1">
        <f t="shared" si="338"/>
        <v>9349576.0990643892</v>
      </c>
      <c r="H4344" s="5">
        <f t="shared" si="339"/>
        <v>1.281071423189948E-4</v>
      </c>
    </row>
    <row r="4345" spans="1:8">
      <c r="A4345" s="3" t="s">
        <v>9907</v>
      </c>
      <c r="B4345" s="1">
        <f t="shared" si="335"/>
        <v>6</v>
      </c>
      <c r="C4345" s="1">
        <f t="shared" si="336"/>
        <v>31249</v>
      </c>
      <c r="D4345" s="1">
        <f t="shared" si="337"/>
        <v>9354959</v>
      </c>
      <c r="F4345" s="1">
        <f t="shared" si="338"/>
        <v>9353834.8362467904</v>
      </c>
      <c r="H4345" s="5">
        <f t="shared" si="339"/>
        <v>1.2016768360071227E-4</v>
      </c>
    </row>
    <row r="4346" spans="1:8">
      <c r="A4346" s="3" t="s">
        <v>9908</v>
      </c>
      <c r="B4346" s="1">
        <f t="shared" si="335"/>
        <v>6</v>
      </c>
      <c r="C4346" s="1">
        <f t="shared" si="336"/>
        <v>31229</v>
      </c>
      <c r="D4346" s="1">
        <f t="shared" si="337"/>
        <v>9359144</v>
      </c>
      <c r="F4346" s="1">
        <f t="shared" si="338"/>
        <v>9358095.7809974086</v>
      </c>
      <c r="H4346" s="5">
        <f t="shared" si="339"/>
        <v>1.1199945236353304E-4</v>
      </c>
    </row>
    <row r="4347" spans="1:8">
      <c r="A4347" s="3" t="s">
        <v>9909</v>
      </c>
      <c r="B4347" s="1">
        <f t="shared" si="335"/>
        <v>6</v>
      </c>
      <c r="C4347" s="1">
        <f t="shared" si="336"/>
        <v>31209</v>
      </c>
      <c r="D4347" s="1">
        <f t="shared" si="337"/>
        <v>9363329</v>
      </c>
      <c r="F4347" s="1">
        <f t="shared" si="338"/>
        <v>9362358.935875468</v>
      </c>
      <c r="H4347" s="5">
        <f t="shared" si="339"/>
        <v>1.0360248203732283E-4</v>
      </c>
    </row>
    <row r="4348" spans="1:8">
      <c r="A4348" s="3" t="s">
        <v>9910</v>
      </c>
      <c r="B4348" s="1">
        <f t="shared" si="335"/>
        <v>6</v>
      </c>
      <c r="C4348" s="1">
        <f t="shared" si="336"/>
        <v>31189</v>
      </c>
      <c r="D4348" s="1">
        <f t="shared" si="337"/>
        <v>9367537</v>
      </c>
      <c r="F4348" s="1">
        <f t="shared" si="338"/>
        <v>9366624.3034447748</v>
      </c>
      <c r="H4348" s="5">
        <f t="shared" si="339"/>
        <v>9.7431860181089073E-5</v>
      </c>
    </row>
    <row r="4349" spans="1:8">
      <c r="A4349" s="3" t="s">
        <v>9911</v>
      </c>
      <c r="B4349" s="1">
        <f t="shared" si="335"/>
        <v>6</v>
      </c>
      <c r="C4349" s="1">
        <f t="shared" si="336"/>
        <v>31169</v>
      </c>
      <c r="D4349" s="1">
        <f t="shared" si="337"/>
        <v>9371722</v>
      </c>
      <c r="F4349" s="1">
        <f t="shared" si="338"/>
        <v>9370891.8862737864</v>
      </c>
      <c r="H4349" s="5">
        <f t="shared" si="339"/>
        <v>8.8576435175261752E-5</v>
      </c>
    </row>
    <row r="4350" spans="1:8">
      <c r="A4350" s="3" t="s">
        <v>9912</v>
      </c>
      <c r="B4350" s="1">
        <f t="shared" si="335"/>
        <v>6</v>
      </c>
      <c r="C4350" s="1">
        <f t="shared" si="336"/>
        <v>31149</v>
      </c>
      <c r="D4350" s="1">
        <f t="shared" si="337"/>
        <v>9375907</v>
      </c>
      <c r="F4350" s="1">
        <f t="shared" si="338"/>
        <v>9375161.6869355757</v>
      </c>
      <c r="H4350" s="5">
        <f t="shared" si="339"/>
        <v>7.9492369583478273E-5</v>
      </c>
    </row>
    <row r="4351" spans="1:8">
      <c r="A4351" s="3" t="s">
        <v>9913</v>
      </c>
      <c r="B4351" s="1">
        <f t="shared" si="335"/>
        <v>6</v>
      </c>
      <c r="C4351" s="1">
        <f t="shared" si="336"/>
        <v>31129</v>
      </c>
      <c r="D4351" s="1">
        <f t="shared" si="337"/>
        <v>9380092</v>
      </c>
      <c r="F4351" s="1">
        <f t="shared" si="338"/>
        <v>9379433.7080078516</v>
      </c>
      <c r="H4351" s="5">
        <f t="shared" si="339"/>
        <v>7.0179694628622451E-5</v>
      </c>
    </row>
    <row r="4352" spans="1:8">
      <c r="A4352" s="3" t="s">
        <v>9914</v>
      </c>
      <c r="B4352" s="1">
        <f t="shared" si="335"/>
        <v>6</v>
      </c>
      <c r="C4352" s="1">
        <f t="shared" si="336"/>
        <v>31109</v>
      </c>
      <c r="D4352" s="1">
        <f t="shared" si="337"/>
        <v>9384277</v>
      </c>
      <c r="F4352" s="1">
        <f t="shared" si="338"/>
        <v>9383707.9520729985</v>
      </c>
      <c r="H4352" s="5">
        <f t="shared" si="339"/>
        <v>6.0638440979682421E-5</v>
      </c>
    </row>
    <row r="4353" spans="1:8">
      <c r="A4353" s="3" t="s">
        <v>9915</v>
      </c>
      <c r="B4353" s="1">
        <f t="shared" si="335"/>
        <v>6</v>
      </c>
      <c r="C4353" s="1">
        <f t="shared" si="336"/>
        <v>31089</v>
      </c>
      <c r="D4353" s="1">
        <f t="shared" si="337"/>
        <v>9388485</v>
      </c>
      <c r="F4353" s="1">
        <f t="shared" si="338"/>
        <v>9387984.4217180479</v>
      </c>
      <c r="H4353" s="5">
        <f t="shared" si="339"/>
        <v>5.3318323664794504E-5</v>
      </c>
    </row>
    <row r="4354" spans="1:8">
      <c r="A4354" s="3" t="s">
        <v>9916</v>
      </c>
      <c r="B4354" s="1">
        <f t="shared" si="335"/>
        <v>6</v>
      </c>
      <c r="C4354" s="1">
        <f t="shared" si="336"/>
        <v>31069</v>
      </c>
      <c r="D4354" s="1">
        <f t="shared" si="337"/>
        <v>9392670</v>
      </c>
      <c r="F4354" s="1">
        <f t="shared" si="338"/>
        <v>9392263.1195347179</v>
      </c>
      <c r="H4354" s="5">
        <f t="shared" si="339"/>
        <v>4.3318935433921052E-5</v>
      </c>
    </row>
    <row r="4355" spans="1:8">
      <c r="A4355" s="3" t="s">
        <v>9917</v>
      </c>
      <c r="B4355" s="1">
        <f t="shared" si="335"/>
        <v>6</v>
      </c>
      <c r="C4355" s="1">
        <f t="shared" si="336"/>
        <v>31049</v>
      </c>
      <c r="D4355" s="1">
        <f t="shared" si="337"/>
        <v>9396855</v>
      </c>
      <c r="F4355" s="1">
        <f t="shared" si="338"/>
        <v>9396544.0481194109</v>
      </c>
      <c r="H4355" s="5">
        <f t="shared" si="339"/>
        <v>3.3091058720085339E-5</v>
      </c>
    </row>
    <row r="4356" spans="1:8">
      <c r="A4356" s="3" t="s">
        <v>9918</v>
      </c>
      <c r="B4356" s="1">
        <f t="shared" ref="B4356:B4419" si="340">IF(ISERROR(SEARCH(" ",A4356)), 0, SEARCH(" ",A4356))</f>
        <v>6</v>
      </c>
      <c r="C4356" s="1">
        <f t="shared" ref="C4356:C4419" si="341">IF(0=B4356,-1,LEFT(A4356,B4356-1)+0)</f>
        <v>31029</v>
      </c>
      <c r="D4356" s="1">
        <f t="shared" ref="D4356:D4419" si="342">IF(B4356=0,-1,RIGHT(A4356,LEN(A4356)-B4356)+0)</f>
        <v>9401040</v>
      </c>
      <c r="F4356" s="1">
        <f t="shared" ref="F4356:F4419" si="343">IF(C4356&lt;0,443300000,44330*(1-POWER(C4356/$A$1,1/5.255))*1000)</f>
        <v>9400827.2100732401</v>
      </c>
      <c r="H4356" s="5">
        <f t="shared" ref="H4356:H4419" si="344">IF(D4356&gt;0,ABS((F4356-D4356)/D4356),0)</f>
        <v>2.2634721983939932E-5</v>
      </c>
    </row>
    <row r="4357" spans="1:8">
      <c r="A4357" s="3" t="s">
        <v>9919</v>
      </c>
      <c r="B4357" s="1">
        <f t="shared" si="340"/>
        <v>6</v>
      </c>
      <c r="C4357" s="1">
        <f t="shared" si="341"/>
        <v>31009</v>
      </c>
      <c r="D4357" s="1">
        <f t="shared" si="342"/>
        <v>9405247</v>
      </c>
      <c r="F4357" s="1">
        <f t="shared" si="343"/>
        <v>9405112.6080020107</v>
      </c>
      <c r="H4357" s="5">
        <f t="shared" si="344"/>
        <v>1.4289045039355917E-5</v>
      </c>
    </row>
    <row r="4358" spans="1:8">
      <c r="A4358" s="3" t="s">
        <v>9920</v>
      </c>
      <c r="B4358" s="1">
        <f t="shared" si="340"/>
        <v>6</v>
      </c>
      <c r="C4358" s="1">
        <f t="shared" si="341"/>
        <v>30989</v>
      </c>
      <c r="D4358" s="1">
        <f t="shared" si="342"/>
        <v>9409432</v>
      </c>
      <c r="F4358" s="1">
        <f t="shared" si="343"/>
        <v>9409400.244516274</v>
      </c>
      <c r="H4358" s="5">
        <f t="shared" si="344"/>
        <v>3.3748566041010263E-6</v>
      </c>
    </row>
    <row r="4359" spans="1:8">
      <c r="A4359" s="3" t="s">
        <v>9921</v>
      </c>
      <c r="B4359" s="1">
        <f t="shared" si="340"/>
        <v>6</v>
      </c>
      <c r="C4359" s="1">
        <f t="shared" si="341"/>
        <v>30969</v>
      </c>
      <c r="D4359" s="1">
        <f t="shared" si="342"/>
        <v>9413789</v>
      </c>
      <c r="F4359" s="1">
        <f t="shared" si="343"/>
        <v>9413690.1222312935</v>
      </c>
      <c r="H4359" s="5">
        <f t="shared" si="344"/>
        <v>1.0503503818338221E-5</v>
      </c>
    </row>
    <row r="4360" spans="1:8">
      <c r="A4360" s="3" t="s">
        <v>9922</v>
      </c>
      <c r="B4360" s="1">
        <f t="shared" si="340"/>
        <v>6</v>
      </c>
      <c r="C4360" s="1">
        <f t="shared" si="341"/>
        <v>30949</v>
      </c>
      <c r="D4360" s="1">
        <f t="shared" si="342"/>
        <v>9418176</v>
      </c>
      <c r="F4360" s="1">
        <f t="shared" si="343"/>
        <v>9417982.2437671069</v>
      </c>
      <c r="H4360" s="5">
        <f t="shared" si="344"/>
        <v>2.0572585699512774E-5</v>
      </c>
    </row>
    <row r="4361" spans="1:8">
      <c r="A4361" s="3" t="s">
        <v>9923</v>
      </c>
      <c r="B4361" s="1">
        <f t="shared" si="340"/>
        <v>6</v>
      </c>
      <c r="C4361" s="1">
        <f t="shared" si="341"/>
        <v>30929</v>
      </c>
      <c r="D4361" s="1">
        <f t="shared" si="342"/>
        <v>9422564</v>
      </c>
      <c r="F4361" s="1">
        <f t="shared" si="343"/>
        <v>9422276.6117484812</v>
      </c>
      <c r="H4361" s="5">
        <f t="shared" si="344"/>
        <v>3.0500005255345644E-5</v>
      </c>
    </row>
    <row r="4362" spans="1:8">
      <c r="A4362" s="3" t="s">
        <v>9924</v>
      </c>
      <c r="B4362" s="1">
        <f t="shared" si="340"/>
        <v>6</v>
      </c>
      <c r="C4362" s="1">
        <f t="shared" si="341"/>
        <v>30909</v>
      </c>
      <c r="D4362" s="1">
        <f t="shared" si="342"/>
        <v>9426975</v>
      </c>
      <c r="F4362" s="1">
        <f t="shared" si="343"/>
        <v>9426573.228804972</v>
      </c>
      <c r="H4362" s="5">
        <f t="shared" si="344"/>
        <v>4.2619312666892322E-5</v>
      </c>
    </row>
    <row r="4363" spans="1:8">
      <c r="A4363" s="3" t="s">
        <v>9925</v>
      </c>
      <c r="B4363" s="1">
        <f t="shared" si="340"/>
        <v>6</v>
      </c>
      <c r="C4363" s="1">
        <f t="shared" si="341"/>
        <v>30889</v>
      </c>
      <c r="D4363" s="1">
        <f t="shared" si="342"/>
        <v>9431362</v>
      </c>
      <c r="F4363" s="1">
        <f t="shared" si="343"/>
        <v>9430872.0975709148</v>
      </c>
      <c r="H4363" s="5">
        <f t="shared" si="344"/>
        <v>5.1943974696891592E-5</v>
      </c>
    </row>
    <row r="4364" spans="1:8">
      <c r="A4364" s="3" t="s">
        <v>9926</v>
      </c>
      <c r="B4364" s="1">
        <f t="shared" si="340"/>
        <v>6</v>
      </c>
      <c r="C4364" s="1">
        <f t="shared" si="341"/>
        <v>30869</v>
      </c>
      <c r="D4364" s="1">
        <f t="shared" si="342"/>
        <v>9435750</v>
      </c>
      <c r="F4364" s="1">
        <f t="shared" si="343"/>
        <v>9435173.2206854355</v>
      </c>
      <c r="H4364" s="5">
        <f t="shared" si="344"/>
        <v>6.1127023772836387E-5</v>
      </c>
    </row>
    <row r="4365" spans="1:8">
      <c r="A4365" s="3" t="s">
        <v>9927</v>
      </c>
      <c r="B4365" s="1">
        <f t="shared" si="340"/>
        <v>6</v>
      </c>
      <c r="C4365" s="1">
        <f t="shared" si="341"/>
        <v>30849</v>
      </c>
      <c r="D4365" s="1">
        <f t="shared" si="342"/>
        <v>9440137</v>
      </c>
      <c r="F4365" s="1">
        <f t="shared" si="343"/>
        <v>9439476.6007924639</v>
      </c>
      <c r="H4365" s="5">
        <f t="shared" si="344"/>
        <v>6.9956527912267712E-5</v>
      </c>
    </row>
    <row r="4366" spans="1:8">
      <c r="A4366" s="3" t="s">
        <v>9928</v>
      </c>
      <c r="B4366" s="1">
        <f t="shared" si="340"/>
        <v>6</v>
      </c>
      <c r="C4366" s="1">
        <f t="shared" si="341"/>
        <v>30829</v>
      </c>
      <c r="D4366" s="1">
        <f t="shared" si="342"/>
        <v>9444525</v>
      </c>
      <c r="F4366" s="1">
        <f t="shared" si="343"/>
        <v>9443782.2405407485</v>
      </c>
      <c r="H4366" s="5">
        <f t="shared" si="344"/>
        <v>7.8644448423985107E-5</v>
      </c>
    </row>
    <row r="4367" spans="1:8">
      <c r="A4367" s="3" t="s">
        <v>9929</v>
      </c>
      <c r="B4367" s="1">
        <f t="shared" si="340"/>
        <v>6</v>
      </c>
      <c r="C4367" s="1">
        <f t="shared" si="341"/>
        <v>30809</v>
      </c>
      <c r="D4367" s="1">
        <f t="shared" si="342"/>
        <v>9448936</v>
      </c>
      <c r="F4367" s="1">
        <f t="shared" si="343"/>
        <v>9448090.1425838694</v>
      </c>
      <c r="H4367" s="5">
        <f t="shared" si="344"/>
        <v>8.9518800437488662E-5</v>
      </c>
    </row>
    <row r="4368" spans="1:8">
      <c r="A4368" s="3" t="s">
        <v>9930</v>
      </c>
      <c r="B4368" s="1">
        <f t="shared" si="340"/>
        <v>6</v>
      </c>
      <c r="C4368" s="1">
        <f t="shared" si="341"/>
        <v>30789</v>
      </c>
      <c r="D4368" s="1">
        <f t="shared" si="342"/>
        <v>9453323</v>
      </c>
      <c r="F4368" s="1">
        <f t="shared" si="343"/>
        <v>9452400.3095802478</v>
      </c>
      <c r="H4368" s="5">
        <f t="shared" si="344"/>
        <v>9.7604876058096261E-5</v>
      </c>
    </row>
    <row r="4369" spans="1:8">
      <c r="A4369" s="3" t="s">
        <v>9931</v>
      </c>
      <c r="B4369" s="1">
        <f t="shared" si="340"/>
        <v>6</v>
      </c>
      <c r="C4369" s="1">
        <f t="shared" si="341"/>
        <v>30769</v>
      </c>
      <c r="D4369" s="1">
        <f t="shared" si="342"/>
        <v>9457711</v>
      </c>
      <c r="F4369" s="1">
        <f t="shared" si="343"/>
        <v>9456712.744193159</v>
      </c>
      <c r="H4369" s="5">
        <f t="shared" si="344"/>
        <v>1.055494090315253E-4</v>
      </c>
    </row>
    <row r="4370" spans="1:8">
      <c r="A4370" s="3" t="s">
        <v>9932</v>
      </c>
      <c r="B4370" s="1">
        <f t="shared" si="340"/>
        <v>6</v>
      </c>
      <c r="C4370" s="1">
        <f t="shared" si="341"/>
        <v>30749</v>
      </c>
      <c r="D4370" s="1">
        <f t="shared" si="342"/>
        <v>9462098</v>
      </c>
      <c r="F4370" s="1">
        <f t="shared" si="343"/>
        <v>9461027.4490907323</v>
      </c>
      <c r="H4370" s="5">
        <f t="shared" si="344"/>
        <v>1.131409661227075E-4</v>
      </c>
    </row>
    <row r="4371" spans="1:8">
      <c r="A4371" s="3" t="s">
        <v>9933</v>
      </c>
      <c r="B4371" s="1">
        <f t="shared" si="340"/>
        <v>6</v>
      </c>
      <c r="C4371" s="1">
        <f t="shared" si="341"/>
        <v>30729</v>
      </c>
      <c r="D4371" s="1">
        <f t="shared" si="342"/>
        <v>9466509</v>
      </c>
      <c r="F4371" s="1">
        <f t="shared" si="343"/>
        <v>9465344.4269459955</v>
      </c>
      <c r="H4371" s="5">
        <f t="shared" si="344"/>
        <v>1.2302032924750407E-4</v>
      </c>
    </row>
    <row r="4372" spans="1:8">
      <c r="A4372" s="3" t="s">
        <v>9934</v>
      </c>
      <c r="B4372" s="1">
        <f t="shared" si="340"/>
        <v>6</v>
      </c>
      <c r="C4372" s="1">
        <f t="shared" si="341"/>
        <v>30709</v>
      </c>
      <c r="D4372" s="1">
        <f t="shared" si="342"/>
        <v>9470897</v>
      </c>
      <c r="F4372" s="1">
        <f t="shared" si="343"/>
        <v>9469663.6804368459</v>
      </c>
      <c r="H4372" s="5">
        <f t="shared" si="344"/>
        <v>1.3022204371498615E-4</v>
      </c>
    </row>
    <row r="4373" spans="1:8">
      <c r="A4373" s="3" t="s">
        <v>9935</v>
      </c>
      <c r="B4373" s="1">
        <f t="shared" si="340"/>
        <v>6</v>
      </c>
      <c r="C4373" s="1">
        <f t="shared" si="341"/>
        <v>30689</v>
      </c>
      <c r="D4373" s="1">
        <f t="shared" si="342"/>
        <v>9475284</v>
      </c>
      <c r="F4373" s="1">
        <f t="shared" si="343"/>
        <v>9473985.2122460976</v>
      </c>
      <c r="H4373" s="5">
        <f t="shared" si="344"/>
        <v>1.3707111616943361E-4</v>
      </c>
    </row>
    <row r="4374" spans="1:8">
      <c r="A4374" s="3" t="s">
        <v>9936</v>
      </c>
      <c r="B4374" s="1">
        <f t="shared" si="340"/>
        <v>6</v>
      </c>
      <c r="C4374" s="1">
        <f t="shared" si="341"/>
        <v>30669</v>
      </c>
      <c r="D4374" s="1">
        <f t="shared" si="342"/>
        <v>9479672</v>
      </c>
      <c r="F4374" s="1">
        <f t="shared" si="343"/>
        <v>9478309.0250614621</v>
      </c>
      <c r="H4374" s="5">
        <f t="shared" si="344"/>
        <v>1.4377870231564187E-4</v>
      </c>
    </row>
    <row r="4375" spans="1:8">
      <c r="A4375" s="3" t="s">
        <v>9937</v>
      </c>
      <c r="B4375" s="1">
        <f t="shared" si="340"/>
        <v>6</v>
      </c>
      <c r="C4375" s="1">
        <f t="shared" si="341"/>
        <v>30649</v>
      </c>
      <c r="D4375" s="1">
        <f t="shared" si="342"/>
        <v>9484059</v>
      </c>
      <c r="F4375" s="1">
        <f t="shared" si="343"/>
        <v>9482635.1215755939</v>
      </c>
      <c r="H4375" s="5">
        <f t="shared" si="344"/>
        <v>1.5013386403501408E-4</v>
      </c>
    </row>
    <row r="4376" spans="1:8">
      <c r="A4376" s="3" t="s">
        <v>9938</v>
      </c>
      <c r="B4376" s="1">
        <f t="shared" si="340"/>
        <v>6</v>
      </c>
      <c r="C4376" s="1">
        <f t="shared" si="341"/>
        <v>30629</v>
      </c>
      <c r="D4376" s="1">
        <f t="shared" si="342"/>
        <v>9488470</v>
      </c>
      <c r="F4376" s="1">
        <f t="shared" si="343"/>
        <v>9486963.5044860672</v>
      </c>
      <c r="H4376" s="5">
        <f t="shared" si="344"/>
        <v>1.5877117321683889E-4</v>
      </c>
    </row>
    <row r="4377" spans="1:8">
      <c r="A4377" s="3" t="s">
        <v>9939</v>
      </c>
      <c r="B4377" s="1">
        <f t="shared" si="340"/>
        <v>6</v>
      </c>
      <c r="C4377" s="1">
        <f t="shared" si="341"/>
        <v>30609</v>
      </c>
      <c r="D4377" s="1">
        <f t="shared" si="342"/>
        <v>9492858</v>
      </c>
      <c r="F4377" s="1">
        <f t="shared" si="343"/>
        <v>9491294.1764954347</v>
      </c>
      <c r="H4377" s="5">
        <f t="shared" si="344"/>
        <v>1.6473684790874188E-4</v>
      </c>
    </row>
    <row r="4378" spans="1:8">
      <c r="A4378" s="3" t="s">
        <v>9940</v>
      </c>
      <c r="B4378" s="1">
        <f t="shared" si="340"/>
        <v>6</v>
      </c>
      <c r="C4378" s="1">
        <f t="shared" si="341"/>
        <v>30589</v>
      </c>
      <c r="D4378" s="1">
        <f t="shared" si="342"/>
        <v>9497245</v>
      </c>
      <c r="F4378" s="1">
        <f t="shared" si="343"/>
        <v>9495627.1403111741</v>
      </c>
      <c r="H4378" s="5">
        <f t="shared" si="344"/>
        <v>1.7035042149864569E-4</v>
      </c>
    </row>
    <row r="4379" spans="1:8">
      <c r="A4379" s="3" t="s">
        <v>9941</v>
      </c>
      <c r="B4379" s="1">
        <f t="shared" si="340"/>
        <v>6</v>
      </c>
      <c r="C4379" s="1">
        <f t="shared" si="341"/>
        <v>30569</v>
      </c>
      <c r="D4379" s="1">
        <f t="shared" si="342"/>
        <v>9501633</v>
      </c>
      <c r="F4379" s="1">
        <f t="shared" si="343"/>
        <v>9499962.3986457754</v>
      </c>
      <c r="H4379" s="5">
        <f t="shared" si="344"/>
        <v>1.7582255115774386E-4</v>
      </c>
    </row>
    <row r="4380" spans="1:8">
      <c r="A4380" s="3" t="s">
        <v>9942</v>
      </c>
      <c r="B4380" s="1">
        <f t="shared" si="340"/>
        <v>6</v>
      </c>
      <c r="C4380" s="1">
        <f t="shared" si="341"/>
        <v>30549</v>
      </c>
      <c r="D4380" s="1">
        <f t="shared" si="342"/>
        <v>9506020</v>
      </c>
      <c r="F4380" s="1">
        <f t="shared" si="343"/>
        <v>9504299.9542166889</v>
      </c>
      <c r="H4380" s="5">
        <f t="shared" si="344"/>
        <v>1.8094279028564307E-4</v>
      </c>
    </row>
    <row r="4381" spans="1:8">
      <c r="A4381" s="3" t="s">
        <v>9943</v>
      </c>
      <c r="B4381" s="1">
        <f t="shared" si="340"/>
        <v>6</v>
      </c>
      <c r="C4381" s="1">
        <f t="shared" si="341"/>
        <v>30529</v>
      </c>
      <c r="D4381" s="1">
        <f t="shared" si="342"/>
        <v>9510431</v>
      </c>
      <c r="F4381" s="1">
        <f t="shared" si="343"/>
        <v>9508639.8097463809</v>
      </c>
      <c r="H4381" s="5">
        <f t="shared" si="344"/>
        <v>1.8833954566508128E-4</v>
      </c>
    </row>
    <row r="4382" spans="1:8">
      <c r="A4382" s="3" t="s">
        <v>9944</v>
      </c>
      <c r="B4382" s="1">
        <f t="shared" si="340"/>
        <v>6</v>
      </c>
      <c r="C4382" s="1">
        <f t="shared" si="341"/>
        <v>30509</v>
      </c>
      <c r="D4382" s="1">
        <f t="shared" si="342"/>
        <v>9514819</v>
      </c>
      <c r="F4382" s="1">
        <f t="shared" si="343"/>
        <v>9512981.9679623228</v>
      </c>
      <c r="H4382" s="5">
        <f t="shared" si="344"/>
        <v>1.9307062359013276E-4</v>
      </c>
    </row>
    <row r="4383" spans="1:8">
      <c r="A4383" s="3" t="s">
        <v>9945</v>
      </c>
      <c r="B4383" s="1">
        <f t="shared" si="340"/>
        <v>6</v>
      </c>
      <c r="C4383" s="1">
        <f t="shared" si="341"/>
        <v>30489</v>
      </c>
      <c r="D4383" s="1">
        <f t="shared" si="342"/>
        <v>9519206</v>
      </c>
      <c r="F4383" s="1">
        <f t="shared" si="343"/>
        <v>9517326.431597013</v>
      </c>
      <c r="H4383" s="5">
        <f t="shared" si="344"/>
        <v>1.9745012377996374E-4</v>
      </c>
    </row>
    <row r="4384" spans="1:8">
      <c r="A4384" s="3" t="s">
        <v>9946</v>
      </c>
      <c r="B4384" s="1">
        <f t="shared" si="340"/>
        <v>6</v>
      </c>
      <c r="C4384" s="1">
        <f t="shared" si="341"/>
        <v>30469</v>
      </c>
      <c r="D4384" s="1">
        <f t="shared" si="342"/>
        <v>9523593</v>
      </c>
      <c r="F4384" s="1">
        <f t="shared" si="343"/>
        <v>9521673.2033879831</v>
      </c>
      <c r="H4384" s="5">
        <f t="shared" si="344"/>
        <v>2.0158322725644164E-4</v>
      </c>
    </row>
    <row r="4385" spans="1:8">
      <c r="A4385" s="3" t="s">
        <v>9947</v>
      </c>
      <c r="B4385" s="1">
        <f t="shared" si="340"/>
        <v>6</v>
      </c>
      <c r="C4385" s="1">
        <f t="shared" si="341"/>
        <v>30449</v>
      </c>
      <c r="D4385" s="1">
        <f t="shared" si="342"/>
        <v>9527981</v>
      </c>
      <c r="F4385" s="1">
        <f t="shared" si="343"/>
        <v>9526022.2860778309</v>
      </c>
      <c r="H4385" s="5">
        <f t="shared" si="344"/>
        <v>2.0557491898536107E-4</v>
      </c>
    </row>
    <row r="4386" spans="1:8">
      <c r="A4386" s="3" t="s">
        <v>9948</v>
      </c>
      <c r="B4386" s="1">
        <f t="shared" si="340"/>
        <v>6</v>
      </c>
      <c r="C4386" s="1">
        <f t="shared" si="341"/>
        <v>30429</v>
      </c>
      <c r="D4386" s="1">
        <f t="shared" si="342"/>
        <v>9532392</v>
      </c>
      <c r="F4386" s="1">
        <f t="shared" si="343"/>
        <v>9530373.6824141964</v>
      </c>
      <c r="H4386" s="5">
        <f t="shared" si="344"/>
        <v>2.1173254161217545E-4</v>
      </c>
    </row>
    <row r="4387" spans="1:8">
      <c r="A4387" s="3" t="s">
        <v>9949</v>
      </c>
      <c r="B4387" s="1">
        <f t="shared" si="340"/>
        <v>6</v>
      </c>
      <c r="C4387" s="1">
        <f t="shared" si="341"/>
        <v>30409</v>
      </c>
      <c r="D4387" s="1">
        <f t="shared" si="342"/>
        <v>9536780</v>
      </c>
      <c r="F4387" s="1">
        <f t="shared" si="343"/>
        <v>9534727.3951498047</v>
      </c>
      <c r="H4387" s="5">
        <f t="shared" si="344"/>
        <v>2.1523038700644749E-4</v>
      </c>
    </row>
    <row r="4388" spans="1:8">
      <c r="A4388" s="3" t="s">
        <v>9950</v>
      </c>
      <c r="B4388" s="1">
        <f t="shared" si="340"/>
        <v>6</v>
      </c>
      <c r="C4388" s="1">
        <f t="shared" si="341"/>
        <v>30389</v>
      </c>
      <c r="D4388" s="1">
        <f t="shared" si="342"/>
        <v>9541167</v>
      </c>
      <c r="F4388" s="1">
        <f t="shared" si="343"/>
        <v>9539083.4270424712</v>
      </c>
      <c r="H4388" s="5">
        <f t="shared" si="344"/>
        <v>2.1837716052226682E-4</v>
      </c>
    </row>
    <row r="4389" spans="1:8">
      <c r="A4389" s="3" t="s">
        <v>9951</v>
      </c>
      <c r="B4389" s="1">
        <f t="shared" si="340"/>
        <v>6</v>
      </c>
      <c r="C4389" s="1">
        <f t="shared" si="341"/>
        <v>30369</v>
      </c>
      <c r="D4389" s="1">
        <f t="shared" si="342"/>
        <v>9545554</v>
      </c>
      <c r="F4389" s="1">
        <f t="shared" si="343"/>
        <v>9543441.7808551081</v>
      </c>
      <c r="H4389" s="5">
        <f t="shared" si="344"/>
        <v>2.2127779538955492E-4</v>
      </c>
    </row>
    <row r="4390" spans="1:8">
      <c r="A4390" s="3" t="s">
        <v>9952</v>
      </c>
      <c r="B4390" s="1">
        <f t="shared" si="340"/>
        <v>6</v>
      </c>
      <c r="C4390" s="1">
        <f t="shared" si="341"/>
        <v>30349</v>
      </c>
      <c r="D4390" s="1">
        <f t="shared" si="342"/>
        <v>9549966</v>
      </c>
      <c r="F4390" s="1">
        <f t="shared" si="343"/>
        <v>9547802.4593557473</v>
      </c>
      <c r="H4390" s="5">
        <f t="shared" si="344"/>
        <v>2.2654956512438608E-4</v>
      </c>
    </row>
    <row r="4391" spans="1:8">
      <c r="A4391" s="3" t="s">
        <v>9953</v>
      </c>
      <c r="B4391" s="1">
        <f t="shared" si="340"/>
        <v>6</v>
      </c>
      <c r="C4391" s="1">
        <f t="shared" si="341"/>
        <v>30329</v>
      </c>
      <c r="D4391" s="1">
        <f t="shared" si="342"/>
        <v>9554353</v>
      </c>
      <c r="F4391" s="1">
        <f t="shared" si="343"/>
        <v>9552165.4653175343</v>
      </c>
      <c r="H4391" s="5">
        <f t="shared" si="344"/>
        <v>2.2895686211988578E-4</v>
      </c>
    </row>
    <row r="4392" spans="1:8">
      <c r="A4392" s="3" t="s">
        <v>9954</v>
      </c>
      <c r="B4392" s="1">
        <f t="shared" si="340"/>
        <v>6</v>
      </c>
      <c r="C4392" s="1">
        <f t="shared" si="341"/>
        <v>30309</v>
      </c>
      <c r="D4392" s="1">
        <f t="shared" si="342"/>
        <v>9558740</v>
      </c>
      <c r="F4392" s="1">
        <f t="shared" si="343"/>
        <v>9556530.8015187718</v>
      </c>
      <c r="H4392" s="5">
        <f t="shared" si="344"/>
        <v>2.3111816842263756E-4</v>
      </c>
    </row>
    <row r="4393" spans="1:8">
      <c r="A4393" s="3" t="s">
        <v>9955</v>
      </c>
      <c r="B4393" s="1">
        <f t="shared" si="340"/>
        <v>6</v>
      </c>
      <c r="C4393" s="1">
        <f t="shared" si="341"/>
        <v>30289</v>
      </c>
      <c r="D4393" s="1">
        <f t="shared" si="342"/>
        <v>9563128</v>
      </c>
      <c r="F4393" s="1">
        <f t="shared" si="343"/>
        <v>9560898.4707428962</v>
      </c>
      <c r="H4393" s="5">
        <f t="shared" si="344"/>
        <v>2.3313807543973069E-4</v>
      </c>
    </row>
    <row r="4394" spans="1:8">
      <c r="A4394" s="3" t="s">
        <v>9956</v>
      </c>
      <c r="B4394" s="1">
        <f t="shared" si="340"/>
        <v>6</v>
      </c>
      <c r="C4394" s="1">
        <f t="shared" si="341"/>
        <v>30269</v>
      </c>
      <c r="D4394" s="1">
        <f t="shared" si="342"/>
        <v>9567515</v>
      </c>
      <c r="F4394" s="1">
        <f t="shared" si="343"/>
        <v>9565268.4757785276</v>
      </c>
      <c r="H4394" s="5">
        <f t="shared" si="344"/>
        <v>2.3480749405383134E-4</v>
      </c>
    </row>
    <row r="4395" spans="1:8">
      <c r="A4395" s="3" t="s">
        <v>9957</v>
      </c>
      <c r="B4395" s="1">
        <f t="shared" si="340"/>
        <v>6</v>
      </c>
      <c r="C4395" s="1">
        <f t="shared" si="341"/>
        <v>30249</v>
      </c>
      <c r="D4395" s="1">
        <f t="shared" si="342"/>
        <v>9571927</v>
      </c>
      <c r="F4395" s="1">
        <f t="shared" si="343"/>
        <v>9569640.8194194473</v>
      </c>
      <c r="H4395" s="5">
        <f t="shared" si="344"/>
        <v>2.3884224989938467E-4</v>
      </c>
    </row>
    <row r="4396" spans="1:8">
      <c r="A4396" s="3" t="s">
        <v>9958</v>
      </c>
      <c r="B4396" s="1">
        <f t="shared" si="340"/>
        <v>6</v>
      </c>
      <c r="C4396" s="1">
        <f t="shared" si="341"/>
        <v>30229</v>
      </c>
      <c r="D4396" s="1">
        <f t="shared" si="342"/>
        <v>9576314</v>
      </c>
      <c r="F4396" s="1">
        <f t="shared" si="343"/>
        <v>9574015.5044646543</v>
      </c>
      <c r="H4396" s="5">
        <f t="shared" si="344"/>
        <v>2.400188146865013E-4</v>
      </c>
    </row>
    <row r="4397" spans="1:8">
      <c r="A4397" s="3" t="s">
        <v>9959</v>
      </c>
      <c r="B4397" s="1">
        <f t="shared" si="340"/>
        <v>6</v>
      </c>
      <c r="C4397" s="1">
        <f t="shared" si="341"/>
        <v>30209</v>
      </c>
      <c r="D4397" s="1">
        <f t="shared" si="342"/>
        <v>9580701</v>
      </c>
      <c r="F4397" s="1">
        <f t="shared" si="343"/>
        <v>9578392.5337183159</v>
      </c>
      <c r="H4397" s="5">
        <f t="shared" si="344"/>
        <v>2.4094962171182627E-4</v>
      </c>
    </row>
    <row r="4398" spans="1:8">
      <c r="A4398" s="3" t="s">
        <v>9960</v>
      </c>
      <c r="B4398" s="1">
        <f t="shared" si="340"/>
        <v>6</v>
      </c>
      <c r="C4398" s="1">
        <f t="shared" si="341"/>
        <v>30189</v>
      </c>
      <c r="D4398" s="1">
        <f t="shared" si="342"/>
        <v>9585089</v>
      </c>
      <c r="F4398" s="1">
        <f t="shared" si="343"/>
        <v>9582771.9099898413</v>
      </c>
      <c r="H4398" s="5">
        <f t="shared" si="344"/>
        <v>2.4173901881961843E-4</v>
      </c>
    </row>
    <row r="4399" spans="1:8">
      <c r="A4399" s="3" t="s">
        <v>9961</v>
      </c>
      <c r="B4399" s="1">
        <f t="shared" si="340"/>
        <v>6</v>
      </c>
      <c r="C4399" s="1">
        <f t="shared" si="341"/>
        <v>30169</v>
      </c>
      <c r="D4399" s="1">
        <f t="shared" si="342"/>
        <v>9589476</v>
      </c>
      <c r="F4399" s="1">
        <f t="shared" si="343"/>
        <v>9587153.6360938679</v>
      </c>
      <c r="H4399" s="5">
        <f t="shared" si="344"/>
        <v>2.4217839495422453E-4</v>
      </c>
    </row>
    <row r="4400" spans="1:8">
      <c r="A4400" s="3" t="s">
        <v>9962</v>
      </c>
      <c r="B4400" s="1">
        <f t="shared" si="340"/>
        <v>6</v>
      </c>
      <c r="C4400" s="1">
        <f t="shared" si="341"/>
        <v>30149</v>
      </c>
      <c r="D4400" s="1">
        <f t="shared" si="342"/>
        <v>9593887</v>
      </c>
      <c r="F4400" s="1">
        <f t="shared" si="343"/>
        <v>9591537.7148502693</v>
      </c>
      <c r="H4400" s="5">
        <f t="shared" si="344"/>
        <v>2.4487313116474502E-4</v>
      </c>
    </row>
    <row r="4401" spans="1:8">
      <c r="A4401" s="3" t="s">
        <v>9963</v>
      </c>
      <c r="B4401" s="1">
        <f t="shared" si="340"/>
        <v>6</v>
      </c>
      <c r="C4401" s="1">
        <f t="shared" si="341"/>
        <v>30129</v>
      </c>
      <c r="D4401" s="1">
        <f t="shared" si="342"/>
        <v>9598275</v>
      </c>
      <c r="F4401" s="1">
        <f t="shared" si="343"/>
        <v>9595924.1490841899</v>
      </c>
      <c r="H4401" s="5">
        <f t="shared" si="344"/>
        <v>2.4492431356781227E-4</v>
      </c>
    </row>
    <row r="4402" spans="1:8">
      <c r="A4402" s="3" t="s">
        <v>9964</v>
      </c>
      <c r="B4402" s="1">
        <f t="shared" si="340"/>
        <v>6</v>
      </c>
      <c r="C4402" s="1">
        <f t="shared" si="341"/>
        <v>30109</v>
      </c>
      <c r="D4402" s="1">
        <f t="shared" si="342"/>
        <v>9602662</v>
      </c>
      <c r="F4402" s="1">
        <f t="shared" si="343"/>
        <v>9600312.9416260272</v>
      </c>
      <c r="H4402" s="5">
        <f t="shared" si="344"/>
        <v>2.4462574794080781E-4</v>
      </c>
    </row>
    <row r="4403" spans="1:8">
      <c r="A4403" s="3" t="s">
        <v>9965</v>
      </c>
      <c r="B4403" s="1">
        <f t="shared" si="340"/>
        <v>6</v>
      </c>
      <c r="C4403" s="1">
        <f t="shared" si="341"/>
        <v>30089</v>
      </c>
      <c r="D4403" s="1">
        <f t="shared" si="342"/>
        <v>9607050</v>
      </c>
      <c r="F4403" s="1">
        <f t="shared" si="343"/>
        <v>9604704.0953114815</v>
      </c>
      <c r="H4403" s="5">
        <f t="shared" si="344"/>
        <v>2.4418574781212695E-4</v>
      </c>
    </row>
    <row r="4404" spans="1:8">
      <c r="A4404" s="3" t="s">
        <v>9966</v>
      </c>
      <c r="B4404" s="1">
        <f t="shared" si="340"/>
        <v>6</v>
      </c>
      <c r="C4404" s="1">
        <f t="shared" si="341"/>
        <v>30069</v>
      </c>
      <c r="D4404" s="1">
        <f t="shared" si="342"/>
        <v>9611461</v>
      </c>
      <c r="F4404" s="1">
        <f t="shared" si="343"/>
        <v>9609097.612981528</v>
      </c>
      <c r="H4404" s="5">
        <f t="shared" si="344"/>
        <v>2.4589258786691806E-4</v>
      </c>
    </row>
    <row r="4405" spans="1:8">
      <c r="A4405" s="3" t="s">
        <v>9967</v>
      </c>
      <c r="B4405" s="1">
        <f t="shared" si="340"/>
        <v>6</v>
      </c>
      <c r="C4405" s="1">
        <f t="shared" si="341"/>
        <v>30049</v>
      </c>
      <c r="D4405" s="1">
        <f t="shared" si="342"/>
        <v>9615848</v>
      </c>
      <c r="F4405" s="1">
        <f t="shared" si="343"/>
        <v>9613493.4974824768</v>
      </c>
      <c r="H4405" s="5">
        <f t="shared" si="344"/>
        <v>2.4485646169981515E-4</v>
      </c>
    </row>
    <row r="4406" spans="1:8">
      <c r="A4406" s="3" t="s">
        <v>9968</v>
      </c>
      <c r="B4406" s="1">
        <f t="shared" si="340"/>
        <v>6</v>
      </c>
      <c r="C4406" s="1">
        <f t="shared" si="341"/>
        <v>30029</v>
      </c>
      <c r="D4406" s="1">
        <f t="shared" si="342"/>
        <v>9620236</v>
      </c>
      <c r="F4406" s="1">
        <f t="shared" si="343"/>
        <v>9617891.7516659442</v>
      </c>
      <c r="H4406" s="5">
        <f t="shared" si="344"/>
        <v>2.4367888002495641E-4</v>
      </c>
    </row>
    <row r="4407" spans="1:8">
      <c r="A4407" s="3" t="s">
        <v>9969</v>
      </c>
      <c r="B4407" s="1">
        <f t="shared" si="340"/>
        <v>6</v>
      </c>
      <c r="C4407" s="1">
        <f t="shared" si="341"/>
        <v>30009</v>
      </c>
      <c r="D4407" s="1">
        <f t="shared" si="342"/>
        <v>9624623</v>
      </c>
      <c r="F4407" s="1">
        <f t="shared" si="343"/>
        <v>9622292.3783888947</v>
      </c>
      <c r="H4407" s="5">
        <f t="shared" si="344"/>
        <v>2.4215198986030705E-4</v>
      </c>
    </row>
    <row r="4408" spans="1:8">
      <c r="A4408" s="3" t="s">
        <v>9970</v>
      </c>
      <c r="B4408" s="1">
        <f t="shared" si="340"/>
        <v>6</v>
      </c>
      <c r="C4408" s="1">
        <f t="shared" si="341"/>
        <v>29989</v>
      </c>
      <c r="D4408" s="1">
        <f t="shared" si="342"/>
        <v>9629011</v>
      </c>
      <c r="F4408" s="1">
        <f t="shared" si="343"/>
        <v>9626695.3805136383</v>
      </c>
      <c r="H4408" s="5">
        <f t="shared" si="344"/>
        <v>2.4048362665301162E-4</v>
      </c>
    </row>
    <row r="4409" spans="1:8">
      <c r="A4409" s="3" t="s">
        <v>9971</v>
      </c>
      <c r="B4409" s="1">
        <f t="shared" si="340"/>
        <v>6</v>
      </c>
      <c r="C4409" s="1">
        <f t="shared" si="341"/>
        <v>29969</v>
      </c>
      <c r="D4409" s="1">
        <f t="shared" si="342"/>
        <v>9633422</v>
      </c>
      <c r="F4409" s="1">
        <f t="shared" si="343"/>
        <v>9631100.7609078474</v>
      </c>
      <c r="H4409" s="5">
        <f t="shared" si="344"/>
        <v>2.4095685750635297E-4</v>
      </c>
    </row>
    <row r="4410" spans="1:8">
      <c r="A4410" s="3" t="s">
        <v>9972</v>
      </c>
      <c r="B4410" s="1">
        <f t="shared" si="340"/>
        <v>6</v>
      </c>
      <c r="C4410" s="1">
        <f t="shared" si="341"/>
        <v>29949</v>
      </c>
      <c r="D4410" s="1">
        <f t="shared" si="342"/>
        <v>9637809</v>
      </c>
      <c r="F4410" s="1">
        <f t="shared" si="343"/>
        <v>9635508.5224445872</v>
      </c>
      <c r="H4410" s="5">
        <f t="shared" si="344"/>
        <v>2.3869300122183361E-4</v>
      </c>
    </row>
    <row r="4411" spans="1:8">
      <c r="A4411" s="3" t="s">
        <v>9973</v>
      </c>
      <c r="B4411" s="1">
        <f t="shared" si="340"/>
        <v>6</v>
      </c>
      <c r="C4411" s="1">
        <f t="shared" si="341"/>
        <v>29929</v>
      </c>
      <c r="D4411" s="1">
        <f t="shared" si="342"/>
        <v>9642197</v>
      </c>
      <c r="F4411" s="1">
        <f t="shared" si="343"/>
        <v>9639918.6680023</v>
      </c>
      <c r="H4411" s="5">
        <f t="shared" si="344"/>
        <v>2.3628764250512987E-4</v>
      </c>
    </row>
    <row r="4412" spans="1:8">
      <c r="A4412" s="3" t="s">
        <v>9974</v>
      </c>
      <c r="B4412" s="1">
        <f t="shared" si="340"/>
        <v>6</v>
      </c>
      <c r="C4412" s="1">
        <f t="shared" si="341"/>
        <v>29909</v>
      </c>
      <c r="D4412" s="1">
        <f t="shared" si="342"/>
        <v>9646584</v>
      </c>
      <c r="F4412" s="1">
        <f t="shared" si="343"/>
        <v>9644331.2004648335</v>
      </c>
      <c r="H4412" s="5">
        <f t="shared" si="344"/>
        <v>2.33533397435452E-4</v>
      </c>
    </row>
    <row r="4413" spans="1:8">
      <c r="A4413" s="3" t="s">
        <v>9975</v>
      </c>
      <c r="B4413" s="1">
        <f t="shared" si="340"/>
        <v>6</v>
      </c>
      <c r="C4413" s="1">
        <f t="shared" si="341"/>
        <v>29889</v>
      </c>
      <c r="D4413" s="1">
        <f t="shared" si="342"/>
        <v>9650972</v>
      </c>
      <c r="F4413" s="1">
        <f t="shared" si="343"/>
        <v>9648746.1227214746</v>
      </c>
      <c r="H4413" s="5">
        <f t="shared" si="344"/>
        <v>2.3063762681369113E-4</v>
      </c>
    </row>
    <row r="4414" spans="1:8">
      <c r="A4414" s="3" t="s">
        <v>9976</v>
      </c>
      <c r="B4414" s="1">
        <f t="shared" si="340"/>
        <v>6</v>
      </c>
      <c r="C4414" s="1">
        <f t="shared" si="341"/>
        <v>29869</v>
      </c>
      <c r="D4414" s="1">
        <f t="shared" si="342"/>
        <v>9655383</v>
      </c>
      <c r="F4414" s="1">
        <f t="shared" si="343"/>
        <v>9653163.4376669191</v>
      </c>
      <c r="H4414" s="5">
        <f t="shared" si="344"/>
        <v>2.2987822783217585E-4</v>
      </c>
    </row>
    <row r="4415" spans="1:8">
      <c r="A4415" s="3" t="s">
        <v>9977</v>
      </c>
      <c r="B4415" s="1">
        <f t="shared" si="340"/>
        <v>6</v>
      </c>
      <c r="C4415" s="1">
        <f t="shared" si="341"/>
        <v>29849</v>
      </c>
      <c r="D4415" s="1">
        <f t="shared" si="342"/>
        <v>9659770</v>
      </c>
      <c r="F4415" s="1">
        <f t="shared" si="343"/>
        <v>9657583.1482013334</v>
      </c>
      <c r="H4415" s="5">
        <f t="shared" si="344"/>
        <v>2.2638756395510878E-4</v>
      </c>
    </row>
    <row r="4416" spans="1:8">
      <c r="A4416" s="3" t="s">
        <v>9978</v>
      </c>
      <c r="B4416" s="1">
        <f t="shared" si="340"/>
        <v>6</v>
      </c>
      <c r="C4416" s="1">
        <f t="shared" si="341"/>
        <v>29829</v>
      </c>
      <c r="D4416" s="1">
        <f t="shared" si="342"/>
        <v>9664158</v>
      </c>
      <c r="F4416" s="1">
        <f t="shared" si="343"/>
        <v>9662005.2572303135</v>
      </c>
      <c r="H4416" s="5">
        <f t="shared" si="344"/>
        <v>2.2275533674909962E-4</v>
      </c>
    </row>
    <row r="4417" spans="1:8">
      <c r="A4417" s="3" t="s">
        <v>9979</v>
      </c>
      <c r="B4417" s="1">
        <f t="shared" si="340"/>
        <v>6</v>
      </c>
      <c r="C4417" s="1">
        <f t="shared" si="341"/>
        <v>29809</v>
      </c>
      <c r="D4417" s="1">
        <f t="shared" si="342"/>
        <v>9668545</v>
      </c>
      <c r="F4417" s="1">
        <f t="shared" si="343"/>
        <v>9666429.7676649727</v>
      </c>
      <c r="H4417" s="5">
        <f t="shared" si="344"/>
        <v>2.1877462793288001E-4</v>
      </c>
    </row>
    <row r="4418" spans="1:8">
      <c r="A4418" s="3" t="s">
        <v>9980</v>
      </c>
      <c r="B4418" s="1">
        <f t="shared" si="340"/>
        <v>6</v>
      </c>
      <c r="C4418" s="1">
        <f t="shared" si="341"/>
        <v>29789</v>
      </c>
      <c r="D4418" s="1">
        <f t="shared" si="342"/>
        <v>9672956</v>
      </c>
      <c r="F4418" s="1">
        <f t="shared" si="343"/>
        <v>9670856.6824218743</v>
      </c>
      <c r="H4418" s="5">
        <f t="shared" si="344"/>
        <v>2.1702958000902156E-4</v>
      </c>
    </row>
    <row r="4419" spans="1:8">
      <c r="A4419" s="3" t="s">
        <v>9981</v>
      </c>
      <c r="B4419" s="1">
        <f t="shared" si="340"/>
        <v>6</v>
      </c>
      <c r="C4419" s="1">
        <f t="shared" si="341"/>
        <v>29769</v>
      </c>
      <c r="D4419" s="1">
        <f t="shared" si="342"/>
        <v>9677344</v>
      </c>
      <c r="F4419" s="1">
        <f t="shared" si="343"/>
        <v>9675286.0044231135</v>
      </c>
      <c r="H4419" s="5">
        <f t="shared" si="344"/>
        <v>2.1266119886680272E-4</v>
      </c>
    </row>
    <row r="4420" spans="1:8">
      <c r="A4420" s="3" t="s">
        <v>9982</v>
      </c>
      <c r="B4420" s="1">
        <f t="shared" ref="B4420:B4483" si="345">IF(ISERROR(SEARCH(" ",A4420)), 0, SEARCH(" ",A4420))</f>
        <v>6</v>
      </c>
      <c r="C4420" s="1">
        <f t="shared" ref="C4420:C4483" si="346">IF(0=B4420,-1,LEFT(A4420,B4420-1)+0)</f>
        <v>29749</v>
      </c>
      <c r="D4420" s="1">
        <f t="shared" ref="D4420:D4483" si="347">IF(B4420=0,-1,RIGHT(A4420,LEN(A4420)-B4420)+0)</f>
        <v>9681731</v>
      </c>
      <c r="F4420" s="1">
        <f t="shared" ref="F4420:F4483" si="348">IF(C4420&lt;0,443300000,44330*(1-POWER(C4420/$A$1,1/5.255))*1000)</f>
        <v>9679717.7365962826</v>
      </c>
      <c r="H4420" s="5">
        <f t="shared" ref="H4420:H4483" si="349">IF(D4420&gt;0,ABS((F4420-D4420)/D4420),0)</f>
        <v>2.079445714529177E-4</v>
      </c>
    </row>
    <row r="4421" spans="1:8">
      <c r="A4421" s="3" t="s">
        <v>9983</v>
      </c>
      <c r="B4421" s="1">
        <f t="shared" si="345"/>
        <v>6</v>
      </c>
      <c r="C4421" s="1">
        <f t="shared" si="346"/>
        <v>29729</v>
      </c>
      <c r="D4421" s="1">
        <f t="shared" si="347"/>
        <v>9686119</v>
      </c>
      <c r="F4421" s="1">
        <f t="shared" si="348"/>
        <v>9684151.8818745222</v>
      </c>
      <c r="H4421" s="5">
        <f t="shared" si="349"/>
        <v>2.0308630582360239E-4</v>
      </c>
    </row>
    <row r="4422" spans="1:8">
      <c r="A4422" s="3" t="s">
        <v>9984</v>
      </c>
      <c r="B4422" s="1">
        <f t="shared" si="345"/>
        <v>6</v>
      </c>
      <c r="C4422" s="1">
        <f t="shared" si="346"/>
        <v>29709</v>
      </c>
      <c r="D4422" s="1">
        <f t="shared" si="347"/>
        <v>9690506</v>
      </c>
      <c r="F4422" s="1">
        <f t="shared" si="348"/>
        <v>9688588.4431965072</v>
      </c>
      <c r="H4422" s="5">
        <f t="shared" si="349"/>
        <v>1.9787994594841891E-4</v>
      </c>
    </row>
    <row r="4423" spans="1:8">
      <c r="A4423" s="3" t="s">
        <v>9985</v>
      </c>
      <c r="B4423" s="1">
        <f t="shared" si="345"/>
        <v>6</v>
      </c>
      <c r="C4423" s="1">
        <f t="shared" si="346"/>
        <v>29689</v>
      </c>
      <c r="D4423" s="1">
        <f t="shared" si="347"/>
        <v>9694917</v>
      </c>
      <c r="F4423" s="1">
        <f t="shared" si="348"/>
        <v>9693027.4235064778</v>
      </c>
      <c r="H4423" s="5">
        <f t="shared" si="349"/>
        <v>1.949038339907554E-4</v>
      </c>
    </row>
    <row r="4424" spans="1:8">
      <c r="A4424" s="3" t="s">
        <v>9986</v>
      </c>
      <c r="B4424" s="1">
        <f t="shared" si="345"/>
        <v>6</v>
      </c>
      <c r="C4424" s="1">
        <f t="shared" si="346"/>
        <v>29669</v>
      </c>
      <c r="D4424" s="1">
        <f t="shared" si="347"/>
        <v>9699305</v>
      </c>
      <c r="F4424" s="1">
        <f t="shared" si="348"/>
        <v>9697468.8257542402</v>
      </c>
      <c r="H4424" s="5">
        <f t="shared" si="349"/>
        <v>1.8930987795103305E-4</v>
      </c>
    </row>
    <row r="4425" spans="1:8">
      <c r="A4425" s="3" t="s">
        <v>9987</v>
      </c>
      <c r="B4425" s="1">
        <f t="shared" si="345"/>
        <v>6</v>
      </c>
      <c r="C4425" s="1">
        <f t="shared" si="346"/>
        <v>29649</v>
      </c>
      <c r="D4425" s="1">
        <f t="shared" si="347"/>
        <v>9703692</v>
      </c>
      <c r="F4425" s="1">
        <f t="shared" si="348"/>
        <v>9701912.6528952047</v>
      </c>
      <c r="H4425" s="5">
        <f t="shared" si="349"/>
        <v>1.8336805257166829E-4</v>
      </c>
    </row>
    <row r="4426" spans="1:8">
      <c r="A4426" s="3" t="s">
        <v>9988</v>
      </c>
      <c r="B4426" s="1">
        <f t="shared" si="345"/>
        <v>6</v>
      </c>
      <c r="C4426" s="1">
        <f t="shared" si="346"/>
        <v>29629</v>
      </c>
      <c r="D4426" s="1">
        <f t="shared" si="347"/>
        <v>9708079</v>
      </c>
      <c r="F4426" s="1">
        <f t="shared" si="348"/>
        <v>9706358.9078903701</v>
      </c>
      <c r="H4426" s="5">
        <f t="shared" si="349"/>
        <v>1.7718151136078357E-4</v>
      </c>
    </row>
    <row r="4427" spans="1:8">
      <c r="A4427" s="3" t="s">
        <v>9989</v>
      </c>
      <c r="B4427" s="1">
        <f t="shared" si="345"/>
        <v>6</v>
      </c>
      <c r="C4427" s="1">
        <f t="shared" si="346"/>
        <v>29609</v>
      </c>
      <c r="D4427" s="1">
        <f t="shared" si="347"/>
        <v>9712467</v>
      </c>
      <c r="F4427" s="1">
        <f t="shared" si="348"/>
        <v>9710807.5937063582</v>
      </c>
      <c r="H4427" s="5">
        <f t="shared" si="349"/>
        <v>1.7085322335116051E-4</v>
      </c>
    </row>
    <row r="4428" spans="1:8">
      <c r="A4428" s="3" t="s">
        <v>9990</v>
      </c>
      <c r="B4428" s="1">
        <f t="shared" si="345"/>
        <v>6</v>
      </c>
      <c r="C4428" s="1">
        <f t="shared" si="346"/>
        <v>29589</v>
      </c>
      <c r="D4428" s="1">
        <f t="shared" si="347"/>
        <v>9716878</v>
      </c>
      <c r="F4428" s="1">
        <f t="shared" si="348"/>
        <v>9715258.7133154273</v>
      </c>
      <c r="H4428" s="5">
        <f t="shared" si="349"/>
        <v>1.6664680616270954E-4</v>
      </c>
    </row>
    <row r="4429" spans="1:8">
      <c r="A4429" s="3" t="s">
        <v>9991</v>
      </c>
      <c r="B4429" s="1">
        <f t="shared" si="345"/>
        <v>6</v>
      </c>
      <c r="C4429" s="1">
        <f t="shared" si="346"/>
        <v>29569</v>
      </c>
      <c r="D4429" s="1">
        <f t="shared" si="347"/>
        <v>9721266</v>
      </c>
      <c r="F4429" s="1">
        <f t="shared" si="348"/>
        <v>9719712.2696954701</v>
      </c>
      <c r="H4429" s="5">
        <f t="shared" si="349"/>
        <v>1.5982797966127975E-4</v>
      </c>
    </row>
    <row r="4430" spans="1:8">
      <c r="A4430" s="3" t="s">
        <v>9992</v>
      </c>
      <c r="B4430" s="1">
        <f t="shared" si="345"/>
        <v>6</v>
      </c>
      <c r="C4430" s="1">
        <f t="shared" si="346"/>
        <v>29549</v>
      </c>
      <c r="D4430" s="1">
        <f t="shared" si="347"/>
        <v>9725653</v>
      </c>
      <c r="F4430" s="1">
        <f t="shared" si="348"/>
        <v>9724168.2658300512</v>
      </c>
      <c r="H4430" s="5">
        <f t="shared" si="349"/>
        <v>1.5266164338259303E-4</v>
      </c>
    </row>
    <row r="4431" spans="1:8">
      <c r="A4431" s="3" t="s">
        <v>9993</v>
      </c>
      <c r="B4431" s="1">
        <f t="shared" si="345"/>
        <v>6</v>
      </c>
      <c r="C4431" s="1">
        <f t="shared" si="346"/>
        <v>29529</v>
      </c>
      <c r="D4431" s="1">
        <f t="shared" si="347"/>
        <v>9730040</v>
      </c>
      <c r="F4431" s="1">
        <f t="shared" si="348"/>
        <v>9728626.7047084048</v>
      </c>
      <c r="H4431" s="5">
        <f t="shared" si="349"/>
        <v>1.4525071752995476E-4</v>
      </c>
    </row>
    <row r="4432" spans="1:8">
      <c r="A4432" s="3" t="s">
        <v>9994</v>
      </c>
      <c r="B4432" s="1">
        <f t="shared" si="345"/>
        <v>6</v>
      </c>
      <c r="C4432" s="1">
        <f t="shared" si="346"/>
        <v>29509</v>
      </c>
      <c r="D4432" s="1">
        <f t="shared" si="347"/>
        <v>9734452</v>
      </c>
      <c r="F4432" s="1">
        <f t="shared" si="348"/>
        <v>9733087.5893254634</v>
      </c>
      <c r="H4432" s="5">
        <f t="shared" si="349"/>
        <v>1.4016306973793703E-4</v>
      </c>
    </row>
    <row r="4433" spans="1:8">
      <c r="A4433" s="3" t="s">
        <v>9995</v>
      </c>
      <c r="B4433" s="1">
        <f t="shared" si="345"/>
        <v>6</v>
      </c>
      <c r="C4433" s="1">
        <f t="shared" si="346"/>
        <v>29489</v>
      </c>
      <c r="D4433" s="1">
        <f t="shared" si="347"/>
        <v>9738839</v>
      </c>
      <c r="F4433" s="1">
        <f t="shared" si="348"/>
        <v>9737550.9226818513</v>
      </c>
      <c r="H4433" s="5">
        <f t="shared" si="349"/>
        <v>1.3226189673622157E-4</v>
      </c>
    </row>
    <row r="4434" spans="1:8">
      <c r="A4434" s="3" t="s">
        <v>9996</v>
      </c>
      <c r="B4434" s="1">
        <f t="shared" si="345"/>
        <v>6</v>
      </c>
      <c r="C4434" s="1">
        <f t="shared" si="346"/>
        <v>29469</v>
      </c>
      <c r="D4434" s="1">
        <f t="shared" si="347"/>
        <v>9743227</v>
      </c>
      <c r="F4434" s="1">
        <f t="shared" si="348"/>
        <v>9742016.7077839151</v>
      </c>
      <c r="H4434" s="5">
        <f t="shared" si="349"/>
        <v>1.2421882566062531E-4</v>
      </c>
    </row>
    <row r="4435" spans="1:8">
      <c r="A4435" s="3" t="s">
        <v>9997</v>
      </c>
      <c r="B4435" s="1">
        <f t="shared" si="345"/>
        <v>6</v>
      </c>
      <c r="C4435" s="1">
        <f t="shared" si="346"/>
        <v>29449</v>
      </c>
      <c r="D4435" s="1">
        <f t="shared" si="347"/>
        <v>9747614</v>
      </c>
      <c r="F4435" s="1">
        <f t="shared" si="348"/>
        <v>9746484.9476437513</v>
      </c>
      <c r="H4435" s="5">
        <f t="shared" si="349"/>
        <v>1.1582858700074925E-4</v>
      </c>
    </row>
    <row r="4436" spans="1:8">
      <c r="A4436" s="3" t="s">
        <v>9998</v>
      </c>
      <c r="B4436" s="1">
        <f t="shared" si="345"/>
        <v>6</v>
      </c>
      <c r="C4436" s="1">
        <f t="shared" si="346"/>
        <v>29429</v>
      </c>
      <c r="D4436" s="1">
        <f t="shared" si="347"/>
        <v>9752001</v>
      </c>
      <c r="F4436" s="1">
        <f t="shared" si="348"/>
        <v>9750955.6452791914</v>
      </c>
      <c r="H4436" s="5">
        <f t="shared" si="349"/>
        <v>1.0719386932062104E-4</v>
      </c>
    </row>
    <row r="4437" spans="1:8">
      <c r="A4437" s="3" t="s">
        <v>9999</v>
      </c>
      <c r="B4437" s="1">
        <f t="shared" si="345"/>
        <v>6</v>
      </c>
      <c r="C4437" s="1">
        <f t="shared" si="346"/>
        <v>29409</v>
      </c>
      <c r="D4437" s="1">
        <f t="shared" si="347"/>
        <v>9756413</v>
      </c>
      <c r="F4437" s="1">
        <f t="shared" si="348"/>
        <v>9755428.8037138246</v>
      </c>
      <c r="H4437" s="5">
        <f t="shared" si="349"/>
        <v>1.0087685773197589E-4</v>
      </c>
    </row>
    <row r="4438" spans="1:8">
      <c r="A4438" s="3" t="s">
        <v>10000</v>
      </c>
      <c r="B4438" s="1">
        <f t="shared" si="345"/>
        <v>6</v>
      </c>
      <c r="C4438" s="1">
        <f t="shared" si="346"/>
        <v>29389</v>
      </c>
      <c r="D4438" s="1">
        <f t="shared" si="347"/>
        <v>9760800</v>
      </c>
      <c r="F4438" s="1">
        <f t="shared" si="348"/>
        <v>9759904.4259770345</v>
      </c>
      <c r="H4438" s="5">
        <f t="shared" si="349"/>
        <v>9.175211283557759E-5</v>
      </c>
    </row>
    <row r="4439" spans="1:8">
      <c r="A4439" s="3" t="s">
        <v>10001</v>
      </c>
      <c r="B4439" s="1">
        <f t="shared" si="345"/>
        <v>6</v>
      </c>
      <c r="C4439" s="1">
        <f t="shared" si="346"/>
        <v>29369</v>
      </c>
      <c r="D4439" s="1">
        <f t="shared" si="347"/>
        <v>9765187</v>
      </c>
      <c r="F4439" s="1">
        <f t="shared" si="348"/>
        <v>9764382.5151039902</v>
      </c>
      <c r="H4439" s="5">
        <f t="shared" si="349"/>
        <v>8.2382948325494221E-5</v>
      </c>
    </row>
    <row r="4440" spans="1:8">
      <c r="A4440" s="3" t="s">
        <v>10002</v>
      </c>
      <c r="B4440" s="1">
        <f t="shared" si="345"/>
        <v>6</v>
      </c>
      <c r="C4440" s="1">
        <f t="shared" si="346"/>
        <v>29349</v>
      </c>
      <c r="D4440" s="1">
        <f t="shared" si="347"/>
        <v>9769575</v>
      </c>
      <c r="F4440" s="1">
        <f t="shared" si="348"/>
        <v>9768863.0741356798</v>
      </c>
      <c r="H4440" s="5">
        <f t="shared" si="349"/>
        <v>7.2871733347688959E-5</v>
      </c>
    </row>
    <row r="4441" spans="1:8">
      <c r="A4441" s="3" t="s">
        <v>10003</v>
      </c>
      <c r="B4441" s="1">
        <f t="shared" si="345"/>
        <v>6</v>
      </c>
      <c r="C4441" s="1">
        <f t="shared" si="346"/>
        <v>29329</v>
      </c>
      <c r="D4441" s="1">
        <f t="shared" si="347"/>
        <v>9773962</v>
      </c>
      <c r="F4441" s="1">
        <f t="shared" si="348"/>
        <v>9773346.1061188951</v>
      </c>
      <c r="H4441" s="5">
        <f t="shared" si="349"/>
        <v>6.3013738042452648E-5</v>
      </c>
    </row>
    <row r="4442" spans="1:8">
      <c r="A4442" s="3" t="s">
        <v>10004</v>
      </c>
      <c r="B4442" s="1">
        <f t="shared" si="345"/>
        <v>6</v>
      </c>
      <c r="C4442" s="1">
        <f t="shared" si="346"/>
        <v>29309</v>
      </c>
      <c r="D4442" s="1">
        <f t="shared" si="347"/>
        <v>9778374</v>
      </c>
      <c r="F4442" s="1">
        <f t="shared" si="348"/>
        <v>9777831.6141062938</v>
      </c>
      <c r="H4442" s="5">
        <f t="shared" si="349"/>
        <v>5.5467902302185648E-5</v>
      </c>
    </row>
    <row r="4443" spans="1:8">
      <c r="A4443" s="3" t="s">
        <v>10005</v>
      </c>
      <c r="B4443" s="1">
        <f t="shared" si="345"/>
        <v>6</v>
      </c>
      <c r="C4443" s="1">
        <f t="shared" si="346"/>
        <v>29289</v>
      </c>
      <c r="D4443" s="1">
        <f t="shared" si="347"/>
        <v>9782761</v>
      </c>
      <c r="F4443" s="1">
        <f t="shared" si="348"/>
        <v>9782319.6011563595</v>
      </c>
      <c r="H4443" s="5">
        <f t="shared" si="349"/>
        <v>4.5120068213918504E-5</v>
      </c>
    </row>
    <row r="4444" spans="1:8">
      <c r="A4444" s="3" t="s">
        <v>10006</v>
      </c>
      <c r="B4444" s="1">
        <f t="shared" si="345"/>
        <v>6</v>
      </c>
      <c r="C4444" s="1">
        <f t="shared" si="346"/>
        <v>29269</v>
      </c>
      <c r="D4444" s="1">
        <f t="shared" si="347"/>
        <v>9787148</v>
      </c>
      <c r="F4444" s="1">
        <f t="shared" si="348"/>
        <v>9786810.0703334659</v>
      </c>
      <c r="H4444" s="5">
        <f t="shared" si="349"/>
        <v>3.4527899908539875E-5</v>
      </c>
    </row>
    <row r="4445" spans="1:8">
      <c r="A4445" s="3" t="s">
        <v>10007</v>
      </c>
      <c r="B4445" s="1">
        <f t="shared" si="345"/>
        <v>6</v>
      </c>
      <c r="C4445" s="1">
        <f t="shared" si="346"/>
        <v>29249</v>
      </c>
      <c r="D4445" s="1">
        <f t="shared" si="347"/>
        <v>9791536</v>
      </c>
      <c r="F4445" s="1">
        <f t="shared" si="348"/>
        <v>9791303.0247078706</v>
      </c>
      <c r="H4445" s="5">
        <f t="shared" si="349"/>
        <v>2.3793538841040066E-5</v>
      </c>
    </row>
    <row r="4446" spans="1:8">
      <c r="A4446" s="3" t="s">
        <v>10008</v>
      </c>
      <c r="B4446" s="1">
        <f t="shared" si="345"/>
        <v>6</v>
      </c>
      <c r="C4446" s="1">
        <f t="shared" si="346"/>
        <v>29229</v>
      </c>
      <c r="D4446" s="1">
        <f t="shared" si="347"/>
        <v>9795923</v>
      </c>
      <c r="F4446" s="1">
        <f t="shared" si="348"/>
        <v>9795798.4673557226</v>
      </c>
      <c r="H4446" s="5">
        <f t="shared" si="349"/>
        <v>1.27127014246068E-5</v>
      </c>
    </row>
    <row r="4447" spans="1:8">
      <c r="A4447" s="3" t="s">
        <v>10009</v>
      </c>
      <c r="B4447" s="1">
        <f t="shared" si="345"/>
        <v>6</v>
      </c>
      <c r="C4447" s="1">
        <f t="shared" si="346"/>
        <v>29209</v>
      </c>
      <c r="D4447" s="1">
        <f t="shared" si="347"/>
        <v>9800334</v>
      </c>
      <c r="F4447" s="1">
        <f t="shared" si="348"/>
        <v>9800296.4013590924</v>
      </c>
      <c r="H4447" s="5">
        <f t="shared" si="349"/>
        <v>3.8364652579754746E-6</v>
      </c>
    </row>
    <row r="4448" spans="1:8">
      <c r="A4448" s="3" t="s">
        <v>10010</v>
      </c>
      <c r="B4448" s="1">
        <f t="shared" si="345"/>
        <v>6</v>
      </c>
      <c r="C4448" s="1">
        <f t="shared" si="346"/>
        <v>29189</v>
      </c>
      <c r="D4448" s="1">
        <f t="shared" si="347"/>
        <v>9804901</v>
      </c>
      <c r="F4448" s="1">
        <f t="shared" si="348"/>
        <v>9804796.8298059776</v>
      </c>
      <c r="H4448" s="5">
        <f t="shared" si="349"/>
        <v>1.0624298401621543E-5</v>
      </c>
    </row>
    <row r="4449" spans="1:8">
      <c r="A4449" s="3" t="s">
        <v>10011</v>
      </c>
      <c r="B4449" s="1">
        <f t="shared" si="345"/>
        <v>6</v>
      </c>
      <c r="C4449" s="1">
        <f t="shared" si="346"/>
        <v>29169</v>
      </c>
      <c r="D4449" s="1">
        <f t="shared" si="347"/>
        <v>9809506</v>
      </c>
      <c r="F4449" s="1">
        <f t="shared" si="348"/>
        <v>9809299.7557903193</v>
      </c>
      <c r="H4449" s="5">
        <f t="shared" si="349"/>
        <v>2.1024933333106301E-5</v>
      </c>
    </row>
    <row r="4450" spans="1:8">
      <c r="A4450" s="3" t="s">
        <v>10012</v>
      </c>
      <c r="B4450" s="1">
        <f t="shared" si="345"/>
        <v>6</v>
      </c>
      <c r="C4450" s="1">
        <f t="shared" si="346"/>
        <v>29149</v>
      </c>
      <c r="D4450" s="1">
        <f t="shared" si="347"/>
        <v>9814111</v>
      </c>
      <c r="F4450" s="1">
        <f t="shared" si="348"/>
        <v>9813805.1824120376</v>
      </c>
      <c r="H4450" s="5">
        <f t="shared" si="349"/>
        <v>3.1161007651367924E-5</v>
      </c>
    </row>
    <row r="4451" spans="1:8">
      <c r="A4451" s="3" t="s">
        <v>10013</v>
      </c>
      <c r="B4451" s="1">
        <f t="shared" si="345"/>
        <v>6</v>
      </c>
      <c r="C4451" s="1">
        <f t="shared" si="346"/>
        <v>29129</v>
      </c>
      <c r="D4451" s="1">
        <f t="shared" si="347"/>
        <v>9818741</v>
      </c>
      <c r="F4451" s="1">
        <f t="shared" si="348"/>
        <v>9818313.1127770133</v>
      </c>
      <c r="H4451" s="5">
        <f t="shared" si="349"/>
        <v>4.3578624080894725E-5</v>
      </c>
    </row>
    <row r="4452" spans="1:8">
      <c r="A4452" s="3" t="s">
        <v>10014</v>
      </c>
      <c r="B4452" s="1">
        <f t="shared" si="345"/>
        <v>6</v>
      </c>
      <c r="C4452" s="1">
        <f t="shared" si="346"/>
        <v>29109</v>
      </c>
      <c r="D4452" s="1">
        <f t="shared" si="347"/>
        <v>9823347</v>
      </c>
      <c r="F4452" s="1">
        <f t="shared" si="348"/>
        <v>9822823.5499971267</v>
      </c>
      <c r="H4452" s="5">
        <f t="shared" si="349"/>
        <v>5.328631910013119E-5</v>
      </c>
    </row>
    <row r="4453" spans="1:8">
      <c r="A4453" s="3" t="s">
        <v>10015</v>
      </c>
      <c r="B4453" s="1">
        <f t="shared" si="345"/>
        <v>6</v>
      </c>
      <c r="C4453" s="1">
        <f t="shared" si="346"/>
        <v>29089</v>
      </c>
      <c r="D4453" s="1">
        <f t="shared" si="347"/>
        <v>9827952</v>
      </c>
      <c r="F4453" s="1">
        <f t="shared" si="348"/>
        <v>9827336.497190265</v>
      </c>
      <c r="H4453" s="5">
        <f t="shared" si="349"/>
        <v>6.2627779392391726E-5</v>
      </c>
    </row>
    <row r="4454" spans="1:8">
      <c r="A4454" s="3" t="s">
        <v>10016</v>
      </c>
      <c r="B4454" s="1">
        <f t="shared" si="345"/>
        <v>6</v>
      </c>
      <c r="C4454" s="1">
        <f t="shared" si="346"/>
        <v>29069</v>
      </c>
      <c r="D4454" s="1">
        <f t="shared" si="347"/>
        <v>9832557</v>
      </c>
      <c r="F4454" s="1">
        <f t="shared" si="348"/>
        <v>9831851.9574803449</v>
      </c>
      <c r="H4454" s="5">
        <f t="shared" si="349"/>
        <v>7.1704900328071187E-5</v>
      </c>
    </row>
    <row r="4455" spans="1:8">
      <c r="A4455" s="3" t="s">
        <v>10017</v>
      </c>
      <c r="B4455" s="1">
        <f t="shared" si="345"/>
        <v>6</v>
      </c>
      <c r="C4455" s="1">
        <f t="shared" si="346"/>
        <v>29049</v>
      </c>
      <c r="D4455" s="1">
        <f t="shared" si="347"/>
        <v>9837163</v>
      </c>
      <c r="F4455" s="1">
        <f t="shared" si="348"/>
        <v>9836369.9339973144</v>
      </c>
      <c r="H4455" s="5">
        <f t="shared" si="349"/>
        <v>8.0619382100873669E-5</v>
      </c>
    </row>
    <row r="4456" spans="1:8">
      <c r="A4456" s="3" t="s">
        <v>10018</v>
      </c>
      <c r="B4456" s="1">
        <f t="shared" si="345"/>
        <v>6</v>
      </c>
      <c r="C4456" s="1">
        <f t="shared" si="346"/>
        <v>29029</v>
      </c>
      <c r="D4456" s="1">
        <f t="shared" si="347"/>
        <v>9841793</v>
      </c>
      <c r="F4456" s="1">
        <f t="shared" si="348"/>
        <v>9840890.4298771955</v>
      </c>
      <c r="H4456" s="5">
        <f t="shared" si="349"/>
        <v>9.1707895380901903E-5</v>
      </c>
    </row>
    <row r="4457" spans="1:8">
      <c r="A4457" s="3" t="s">
        <v>10019</v>
      </c>
      <c r="B4457" s="1">
        <f t="shared" si="345"/>
        <v>6</v>
      </c>
      <c r="C4457" s="1">
        <f t="shared" si="346"/>
        <v>29009</v>
      </c>
      <c r="D4457" s="1">
        <f t="shared" si="347"/>
        <v>9846398</v>
      </c>
      <c r="F4457" s="1">
        <f t="shared" si="348"/>
        <v>9845413.4482620582</v>
      </c>
      <c r="H4457" s="5">
        <f t="shared" si="349"/>
        <v>9.9991056418987075E-5</v>
      </c>
    </row>
    <row r="4458" spans="1:8">
      <c r="A4458" s="3" t="s">
        <v>10020</v>
      </c>
      <c r="B4458" s="1">
        <f t="shared" si="345"/>
        <v>6</v>
      </c>
      <c r="C4458" s="1">
        <f t="shared" si="346"/>
        <v>28989</v>
      </c>
      <c r="D4458" s="1">
        <f t="shared" si="347"/>
        <v>9851003</v>
      </c>
      <c r="F4458" s="1">
        <f t="shared" si="348"/>
        <v>9849938.9923000839</v>
      </c>
      <c r="H4458" s="5">
        <f t="shared" si="349"/>
        <v>1.0801008789827181E-4</v>
      </c>
    </row>
    <row r="4459" spans="1:8">
      <c r="A4459" s="3" t="s">
        <v>10021</v>
      </c>
      <c r="B4459" s="1">
        <f t="shared" si="345"/>
        <v>6</v>
      </c>
      <c r="C4459" s="1">
        <f t="shared" si="346"/>
        <v>28969</v>
      </c>
      <c r="D4459" s="1">
        <f t="shared" si="347"/>
        <v>9855609</v>
      </c>
      <c r="F4459" s="1">
        <f t="shared" si="348"/>
        <v>9854467.0651455428</v>
      </c>
      <c r="H4459" s="5">
        <f t="shared" si="349"/>
        <v>1.1586649332955019E-4</v>
      </c>
    </row>
    <row r="4460" spans="1:8">
      <c r="A4460" s="3" t="s">
        <v>10022</v>
      </c>
      <c r="B4460" s="1">
        <f t="shared" si="345"/>
        <v>6</v>
      </c>
      <c r="C4460" s="1">
        <f t="shared" si="346"/>
        <v>28949</v>
      </c>
      <c r="D4460" s="1">
        <f t="shared" si="347"/>
        <v>9860214</v>
      </c>
      <c r="F4460" s="1">
        <f t="shared" si="348"/>
        <v>9858997.6699588299</v>
      </c>
      <c r="H4460" s="5">
        <f t="shared" si="349"/>
        <v>1.2335736741313325E-4</v>
      </c>
    </row>
    <row r="4461" spans="1:8">
      <c r="A4461" s="3" t="s">
        <v>10023</v>
      </c>
      <c r="B4461" s="1">
        <f t="shared" si="345"/>
        <v>6</v>
      </c>
      <c r="C4461" s="1">
        <f t="shared" si="346"/>
        <v>28929</v>
      </c>
      <c r="D4461" s="1">
        <f t="shared" si="347"/>
        <v>9864844</v>
      </c>
      <c r="F4461" s="1">
        <f t="shared" si="348"/>
        <v>9863530.8099064827</v>
      </c>
      <c r="H4461" s="5">
        <f t="shared" si="349"/>
        <v>1.3311818144486659E-4</v>
      </c>
    </row>
    <row r="4462" spans="1:8">
      <c r="A4462" s="3" t="s">
        <v>10024</v>
      </c>
      <c r="B4462" s="1">
        <f t="shared" si="345"/>
        <v>6</v>
      </c>
      <c r="C4462" s="1">
        <f t="shared" si="346"/>
        <v>28909</v>
      </c>
      <c r="D4462" s="1">
        <f t="shared" si="347"/>
        <v>9869449</v>
      </c>
      <c r="F4462" s="1">
        <f t="shared" si="348"/>
        <v>9868066.4881611858</v>
      </c>
      <c r="H4462" s="5">
        <f t="shared" si="349"/>
        <v>1.4007994152604098E-4</v>
      </c>
    </row>
    <row r="4463" spans="1:8">
      <c r="A4463" s="3" t="s">
        <v>10025</v>
      </c>
      <c r="B4463" s="1">
        <f t="shared" si="345"/>
        <v>6</v>
      </c>
      <c r="C4463" s="1">
        <f t="shared" si="346"/>
        <v>28889</v>
      </c>
      <c r="D4463" s="1">
        <f t="shared" si="347"/>
        <v>9874055</v>
      </c>
      <c r="F4463" s="1">
        <f t="shared" si="348"/>
        <v>9872604.7079017907</v>
      </c>
      <c r="H4463" s="5">
        <f t="shared" si="349"/>
        <v>1.4687907837350125E-4</v>
      </c>
    </row>
    <row r="4464" spans="1:8">
      <c r="A4464" s="3" t="s">
        <v>10026</v>
      </c>
      <c r="B4464" s="1">
        <f t="shared" si="345"/>
        <v>6</v>
      </c>
      <c r="C4464" s="1">
        <f t="shared" si="346"/>
        <v>28869</v>
      </c>
      <c r="D4464" s="1">
        <f t="shared" si="347"/>
        <v>9878660</v>
      </c>
      <c r="F4464" s="1">
        <f t="shared" si="348"/>
        <v>9877145.4723133314</v>
      </c>
      <c r="H4464" s="5">
        <f t="shared" si="349"/>
        <v>1.5331306945158148E-4</v>
      </c>
    </row>
    <row r="4465" spans="1:8">
      <c r="A4465" s="3" t="s">
        <v>10027</v>
      </c>
      <c r="B4465" s="1">
        <f t="shared" si="345"/>
        <v>6</v>
      </c>
      <c r="C4465" s="1">
        <f t="shared" si="346"/>
        <v>28849</v>
      </c>
      <c r="D4465" s="1">
        <f t="shared" si="347"/>
        <v>9883290</v>
      </c>
      <c r="F4465" s="1">
        <f t="shared" si="348"/>
        <v>9881688.7845870629</v>
      </c>
      <c r="H4465" s="5">
        <f t="shared" si="349"/>
        <v>1.6201238787257125E-4</v>
      </c>
    </row>
    <row r="4466" spans="1:8">
      <c r="A4466" s="3" t="s">
        <v>10028</v>
      </c>
      <c r="B4466" s="1">
        <f t="shared" si="345"/>
        <v>6</v>
      </c>
      <c r="C4466" s="1">
        <f t="shared" si="346"/>
        <v>28829</v>
      </c>
      <c r="D4466" s="1">
        <f t="shared" si="347"/>
        <v>9887895</v>
      </c>
      <c r="F4466" s="1">
        <f t="shared" si="348"/>
        <v>9886234.6479204334</v>
      </c>
      <c r="H4466" s="5">
        <f t="shared" si="349"/>
        <v>1.6791764875805903E-4</v>
      </c>
    </row>
    <row r="4467" spans="1:8">
      <c r="A4467" s="3" t="s">
        <v>10029</v>
      </c>
      <c r="B4467" s="1">
        <f t="shared" si="345"/>
        <v>6</v>
      </c>
      <c r="C4467" s="1">
        <f t="shared" si="346"/>
        <v>28809</v>
      </c>
      <c r="D4467" s="1">
        <f t="shared" si="347"/>
        <v>9892501</v>
      </c>
      <c r="F4467" s="1">
        <f t="shared" si="348"/>
        <v>9890783.0655171406</v>
      </c>
      <c r="H4467" s="5">
        <f t="shared" si="349"/>
        <v>1.7366027891828846E-4</v>
      </c>
    </row>
    <row r="4468" spans="1:8">
      <c r="A4468" s="3" t="s">
        <v>10030</v>
      </c>
      <c r="B4468" s="1">
        <f t="shared" si="345"/>
        <v>6</v>
      </c>
      <c r="C4468" s="1">
        <f t="shared" si="346"/>
        <v>28789</v>
      </c>
      <c r="D4468" s="1">
        <f t="shared" si="347"/>
        <v>9897106</v>
      </c>
      <c r="F4468" s="1">
        <f t="shared" si="348"/>
        <v>9895334.0405871198</v>
      </c>
      <c r="H4468" s="5">
        <f t="shared" si="349"/>
        <v>1.7903813628754122E-4</v>
      </c>
    </row>
    <row r="4469" spans="1:8">
      <c r="A4469" s="3" t="s">
        <v>10031</v>
      </c>
      <c r="B4469" s="1">
        <f t="shared" si="345"/>
        <v>6</v>
      </c>
      <c r="C4469" s="1">
        <f t="shared" si="346"/>
        <v>28769</v>
      </c>
      <c r="D4469" s="1">
        <f t="shared" si="347"/>
        <v>9901711</v>
      </c>
      <c r="F4469" s="1">
        <f t="shared" si="348"/>
        <v>9899887.5763465893</v>
      </c>
      <c r="H4469" s="5">
        <f t="shared" si="349"/>
        <v>1.8415238067549615E-4</v>
      </c>
    </row>
    <row r="4470" spans="1:8">
      <c r="A4470" s="3" t="s">
        <v>10032</v>
      </c>
      <c r="B4470" s="1">
        <f t="shared" si="345"/>
        <v>6</v>
      </c>
      <c r="C4470" s="1">
        <f t="shared" si="346"/>
        <v>28749</v>
      </c>
      <c r="D4470" s="1">
        <f t="shared" si="347"/>
        <v>9906342</v>
      </c>
      <c r="F4470" s="1">
        <f t="shared" si="348"/>
        <v>9904443.6760180462</v>
      </c>
      <c r="H4470" s="5">
        <f t="shared" si="349"/>
        <v>1.9162713966000618E-4</v>
      </c>
    </row>
    <row r="4471" spans="1:8">
      <c r="A4471" s="3" t="s">
        <v>10033</v>
      </c>
      <c r="B4471" s="1">
        <f t="shared" si="345"/>
        <v>6</v>
      </c>
      <c r="C4471" s="1">
        <f t="shared" si="346"/>
        <v>28729</v>
      </c>
      <c r="D4471" s="1">
        <f t="shared" si="347"/>
        <v>9910947</v>
      </c>
      <c r="F4471" s="1">
        <f t="shared" si="348"/>
        <v>9909002.342830278</v>
      </c>
      <c r="H4471" s="5">
        <f t="shared" si="349"/>
        <v>1.9621305307373964E-4</v>
      </c>
    </row>
    <row r="4472" spans="1:8">
      <c r="A4472" s="3" t="s">
        <v>10034</v>
      </c>
      <c r="B4472" s="1">
        <f t="shared" si="345"/>
        <v>6</v>
      </c>
      <c r="C4472" s="1">
        <f t="shared" si="346"/>
        <v>28709</v>
      </c>
      <c r="D4472" s="1">
        <f t="shared" si="347"/>
        <v>9915552</v>
      </c>
      <c r="F4472" s="1">
        <f t="shared" si="348"/>
        <v>9913563.5800184086</v>
      </c>
      <c r="H4472" s="5">
        <f t="shared" si="349"/>
        <v>2.0053548018218284E-4</v>
      </c>
    </row>
    <row r="4473" spans="1:8">
      <c r="A4473" s="3" t="s">
        <v>10035</v>
      </c>
      <c r="B4473" s="1">
        <f t="shared" si="345"/>
        <v>6</v>
      </c>
      <c r="C4473" s="1">
        <f t="shared" si="346"/>
        <v>28689</v>
      </c>
      <c r="D4473" s="1">
        <f t="shared" si="347"/>
        <v>9920157</v>
      </c>
      <c r="F4473" s="1">
        <f t="shared" si="348"/>
        <v>9918127.3908238709</v>
      </c>
      <c r="H4473" s="5">
        <f t="shared" si="349"/>
        <v>2.0459446116922371E-4</v>
      </c>
    </row>
    <row r="4474" spans="1:8">
      <c r="A4474" s="3" t="s">
        <v>10036</v>
      </c>
      <c r="B4474" s="1">
        <f t="shared" si="345"/>
        <v>6</v>
      </c>
      <c r="C4474" s="1">
        <f t="shared" si="346"/>
        <v>28669</v>
      </c>
      <c r="D4474" s="1">
        <f t="shared" si="347"/>
        <v>9924763</v>
      </c>
      <c r="F4474" s="1">
        <f t="shared" si="348"/>
        <v>9922693.7784944791</v>
      </c>
      <c r="H4474" s="5">
        <f t="shared" si="349"/>
        <v>2.0849077257772961E-4</v>
      </c>
    </row>
    <row r="4475" spans="1:8">
      <c r="A4475" s="3" t="s">
        <v>10037</v>
      </c>
      <c r="B4475" s="1">
        <f t="shared" si="345"/>
        <v>6</v>
      </c>
      <c r="C4475" s="1">
        <f t="shared" si="346"/>
        <v>28649</v>
      </c>
      <c r="D4475" s="1">
        <f t="shared" si="347"/>
        <v>9929393</v>
      </c>
      <c r="F4475" s="1">
        <f t="shared" si="348"/>
        <v>9927262.7462843861</v>
      </c>
      <c r="H4475" s="5">
        <f t="shared" si="349"/>
        <v>2.1454017537767483E-4</v>
      </c>
    </row>
    <row r="4476" spans="1:8">
      <c r="A4476" s="3" t="s">
        <v>10038</v>
      </c>
      <c r="B4476" s="1">
        <f t="shared" si="345"/>
        <v>6</v>
      </c>
      <c r="C4476" s="1">
        <f t="shared" si="346"/>
        <v>28629</v>
      </c>
      <c r="D4476" s="1">
        <f t="shared" si="347"/>
        <v>9933998</v>
      </c>
      <c r="F4476" s="1">
        <f t="shared" si="348"/>
        <v>9931834.2974541504</v>
      </c>
      <c r="H4476" s="5">
        <f t="shared" si="349"/>
        <v>2.1780782982336078E-4</v>
      </c>
    </row>
    <row r="4477" spans="1:8">
      <c r="A4477" s="3" t="s">
        <v>10039</v>
      </c>
      <c r="B4477" s="1">
        <f t="shared" si="345"/>
        <v>6</v>
      </c>
      <c r="C4477" s="1">
        <f t="shared" si="346"/>
        <v>28609</v>
      </c>
      <c r="D4477" s="1">
        <f t="shared" si="347"/>
        <v>9938603</v>
      </c>
      <c r="F4477" s="1">
        <f t="shared" si="348"/>
        <v>9936408.4352707136</v>
      </c>
      <c r="H4477" s="5">
        <f t="shared" si="349"/>
        <v>2.2081219355339556E-4</v>
      </c>
    </row>
    <row r="4478" spans="1:8">
      <c r="A4478" s="3" t="s">
        <v>10040</v>
      </c>
      <c r="B4478" s="1">
        <f t="shared" si="345"/>
        <v>6</v>
      </c>
      <c r="C4478" s="1">
        <f t="shared" si="346"/>
        <v>28589</v>
      </c>
      <c r="D4478" s="1">
        <f t="shared" si="347"/>
        <v>9943209</v>
      </c>
      <c r="F4478" s="1">
        <f t="shared" si="348"/>
        <v>9940985.1630074568</v>
      </c>
      <c r="H4478" s="5">
        <f t="shared" si="349"/>
        <v>2.2365385184432818E-4</v>
      </c>
    </row>
    <row r="4479" spans="1:8">
      <c r="A4479" s="3" t="s">
        <v>10041</v>
      </c>
      <c r="B4479" s="1">
        <f t="shared" si="345"/>
        <v>6</v>
      </c>
      <c r="C4479" s="1">
        <f t="shared" si="346"/>
        <v>28569</v>
      </c>
      <c r="D4479" s="1">
        <f t="shared" si="347"/>
        <v>9947839</v>
      </c>
      <c r="F4479" s="1">
        <f t="shared" si="348"/>
        <v>9945564.4839441869</v>
      </c>
      <c r="H4479" s="5">
        <f t="shared" si="349"/>
        <v>2.2864423678479911E-4</v>
      </c>
    </row>
    <row r="4480" spans="1:8">
      <c r="A4480" s="3" t="s">
        <v>10042</v>
      </c>
      <c r="B4480" s="1">
        <f t="shared" si="345"/>
        <v>6</v>
      </c>
      <c r="C4480" s="1">
        <f t="shared" si="346"/>
        <v>28549</v>
      </c>
      <c r="D4480" s="1">
        <f t="shared" si="347"/>
        <v>9952444</v>
      </c>
      <c r="F4480" s="1">
        <f t="shared" si="348"/>
        <v>9950146.4013671558</v>
      </c>
      <c r="H4480" s="5">
        <f t="shared" si="349"/>
        <v>2.3085773030666286E-4</v>
      </c>
    </row>
    <row r="4481" spans="1:8">
      <c r="A4481" s="3" t="s">
        <v>10043</v>
      </c>
      <c r="B4481" s="1">
        <f t="shared" si="345"/>
        <v>6</v>
      </c>
      <c r="C4481" s="1">
        <f t="shared" si="346"/>
        <v>28529</v>
      </c>
      <c r="D4481" s="1">
        <f t="shared" si="347"/>
        <v>9957050</v>
      </c>
      <c r="F4481" s="1">
        <f t="shared" si="348"/>
        <v>9954730.9185691066</v>
      </c>
      <c r="H4481" s="5">
        <f t="shared" si="349"/>
        <v>2.3290848503255396E-4</v>
      </c>
    </row>
    <row r="4482" spans="1:8">
      <c r="A4482" s="3" t="s">
        <v>10044</v>
      </c>
      <c r="B4482" s="1">
        <f t="shared" si="345"/>
        <v>6</v>
      </c>
      <c r="C4482" s="1">
        <f t="shared" si="346"/>
        <v>28509</v>
      </c>
      <c r="D4482" s="1">
        <f t="shared" si="347"/>
        <v>9961655</v>
      </c>
      <c r="F4482" s="1">
        <f t="shared" si="348"/>
        <v>9959318.0388492458</v>
      </c>
      <c r="H4482" s="5">
        <f t="shared" si="349"/>
        <v>2.3459567218040006E-4</v>
      </c>
    </row>
    <row r="4483" spans="1:8">
      <c r="A4483" s="3" t="s">
        <v>10045</v>
      </c>
      <c r="B4483" s="1">
        <f t="shared" si="345"/>
        <v>6</v>
      </c>
      <c r="C4483" s="1">
        <f t="shared" si="346"/>
        <v>28489</v>
      </c>
      <c r="D4483" s="1">
        <f t="shared" si="347"/>
        <v>9966260</v>
      </c>
      <c r="F4483" s="1">
        <f t="shared" si="348"/>
        <v>9963907.7655132972</v>
      </c>
      <c r="H4483" s="5">
        <f t="shared" si="349"/>
        <v>2.360197794059988E-4</v>
      </c>
    </row>
    <row r="4484" spans="1:8">
      <c r="A4484" s="3" t="s">
        <v>10046</v>
      </c>
      <c r="B4484" s="1">
        <f t="shared" ref="B4484:B4547" si="350">IF(ISERROR(SEARCH(" ",A4484)), 0, SEARCH(" ",A4484))</f>
        <v>6</v>
      </c>
      <c r="C4484" s="1">
        <f t="shared" ref="C4484:C4547" si="351">IF(0=B4484,-1,LEFT(A4484,B4484-1)+0)</f>
        <v>28469</v>
      </c>
      <c r="D4484" s="1">
        <f t="shared" ref="D4484:D4547" si="352">IF(B4484=0,-1,RIGHT(A4484,LEN(A4484)-B4484)+0)</f>
        <v>9970890</v>
      </c>
      <c r="F4484" s="1">
        <f t="shared" ref="F4484:F4547" si="353">IF(C4484&lt;0,443300000,44330*(1-POWER(C4484/$A$1,1/5.255))*1000)</f>
        <v>9968500.1018735133</v>
      </c>
      <c r="H4484" s="5">
        <f t="shared" ref="H4484:H4547" si="354">IF(D4484&gt;0,ABS((F4484-D4484)/D4484),0)</f>
        <v>2.3968754308659396E-4</v>
      </c>
    </row>
    <row r="4485" spans="1:8">
      <c r="A4485" s="3" t="s">
        <v>10047</v>
      </c>
      <c r="B4485" s="1">
        <f t="shared" si="350"/>
        <v>6</v>
      </c>
      <c r="C4485" s="1">
        <f t="shared" si="351"/>
        <v>28449</v>
      </c>
      <c r="D4485" s="1">
        <f t="shared" si="352"/>
        <v>9975496</v>
      </c>
      <c r="F4485" s="1">
        <f t="shared" si="353"/>
        <v>9973095.0512486733</v>
      </c>
      <c r="H4485" s="5">
        <f t="shared" si="354"/>
        <v>2.4068464879607493E-4</v>
      </c>
    </row>
    <row r="4486" spans="1:8">
      <c r="A4486" s="3" t="s">
        <v>10048</v>
      </c>
      <c r="B4486" s="1">
        <f t="shared" si="350"/>
        <v>6</v>
      </c>
      <c r="C4486" s="1">
        <f t="shared" si="351"/>
        <v>28429</v>
      </c>
      <c r="D4486" s="1">
        <f t="shared" si="352"/>
        <v>9980101</v>
      </c>
      <c r="F4486" s="1">
        <f t="shared" si="353"/>
        <v>9977692.6169641204</v>
      </c>
      <c r="H4486" s="5">
        <f t="shared" si="354"/>
        <v>2.4131850327763037E-4</v>
      </c>
    </row>
    <row r="4487" spans="1:8">
      <c r="A4487" s="3" t="s">
        <v>10049</v>
      </c>
      <c r="B4487" s="1">
        <f t="shared" si="350"/>
        <v>6</v>
      </c>
      <c r="C4487" s="1">
        <f t="shared" si="351"/>
        <v>28409</v>
      </c>
      <c r="D4487" s="1">
        <f t="shared" si="352"/>
        <v>9984706</v>
      </c>
      <c r="F4487" s="1">
        <f t="shared" si="353"/>
        <v>9982292.8023517765</v>
      </c>
      <c r="H4487" s="5">
        <f t="shared" si="354"/>
        <v>2.4168940459774074E-4</v>
      </c>
    </row>
    <row r="4488" spans="1:8">
      <c r="A4488" s="3" t="s">
        <v>10050</v>
      </c>
      <c r="B4488" s="1">
        <f t="shared" si="350"/>
        <v>6</v>
      </c>
      <c r="C4488" s="1">
        <f t="shared" si="351"/>
        <v>28389</v>
      </c>
      <c r="D4488" s="1">
        <f t="shared" si="352"/>
        <v>9989311</v>
      </c>
      <c r="F4488" s="1">
        <f t="shared" si="353"/>
        <v>9986895.6107501481</v>
      </c>
      <c r="H4488" s="5">
        <f t="shared" si="354"/>
        <v>2.4179738220703382E-4</v>
      </c>
    </row>
    <row r="4489" spans="1:8">
      <c r="A4489" s="3" t="s">
        <v>10051</v>
      </c>
      <c r="B4489" s="1">
        <f t="shared" si="350"/>
        <v>6</v>
      </c>
      <c r="C4489" s="1">
        <f t="shared" si="351"/>
        <v>28369</v>
      </c>
      <c r="D4489" s="1">
        <f t="shared" si="352"/>
        <v>9993942</v>
      </c>
      <c r="F4489" s="1">
        <f t="shared" si="353"/>
        <v>9991501.0455043484</v>
      </c>
      <c r="H4489" s="5">
        <f t="shared" si="354"/>
        <v>2.4424341222429024E-4</v>
      </c>
    </row>
    <row r="4490" spans="1:8">
      <c r="A4490" s="3" t="s">
        <v>10052</v>
      </c>
      <c r="B4490" s="1">
        <f t="shared" si="350"/>
        <v>6</v>
      </c>
      <c r="C4490" s="1">
        <f t="shared" si="351"/>
        <v>28349</v>
      </c>
      <c r="D4490" s="1">
        <f t="shared" si="352"/>
        <v>9998547</v>
      </c>
      <c r="F4490" s="1">
        <f t="shared" si="353"/>
        <v>9996109.1099661365</v>
      </c>
      <c r="H4490" s="5">
        <f t="shared" si="354"/>
        <v>2.4382443107618385E-4</v>
      </c>
    </row>
    <row r="4491" spans="1:8">
      <c r="A4491" s="3" t="s">
        <v>10053</v>
      </c>
      <c r="B4491" s="1">
        <f t="shared" si="350"/>
        <v>6</v>
      </c>
      <c r="C4491" s="1">
        <f t="shared" si="351"/>
        <v>28329</v>
      </c>
      <c r="D4491" s="1">
        <f t="shared" si="352"/>
        <v>10003152</v>
      </c>
      <c r="F4491" s="1">
        <f t="shared" si="353"/>
        <v>10000719.807493903</v>
      </c>
      <c r="H4491" s="5">
        <f t="shared" si="354"/>
        <v>2.4314261205840489E-4</v>
      </c>
    </row>
    <row r="4492" spans="1:8">
      <c r="A4492" s="3" t="s">
        <v>10054</v>
      </c>
      <c r="B4492" s="1">
        <f t="shared" si="350"/>
        <v>6</v>
      </c>
      <c r="C4492" s="1">
        <f t="shared" si="351"/>
        <v>28309</v>
      </c>
      <c r="D4492" s="1">
        <f t="shared" si="352"/>
        <v>10007757</v>
      </c>
      <c r="F4492" s="1">
        <f t="shared" si="353"/>
        <v>10005333.141452704</v>
      </c>
      <c r="H4492" s="5">
        <f t="shared" si="354"/>
        <v>2.4219798175519001E-4</v>
      </c>
    </row>
    <row r="4493" spans="1:8">
      <c r="A4493" s="3" t="s">
        <v>10055</v>
      </c>
      <c r="B4493" s="1">
        <f t="shared" si="350"/>
        <v>6</v>
      </c>
      <c r="C4493" s="1">
        <f t="shared" si="351"/>
        <v>28289</v>
      </c>
      <c r="D4493" s="1">
        <f t="shared" si="352"/>
        <v>10012363</v>
      </c>
      <c r="F4493" s="1">
        <f t="shared" si="353"/>
        <v>10009949.115214273</v>
      </c>
      <c r="H4493" s="5">
        <f t="shared" si="354"/>
        <v>2.4109041848828958E-4</v>
      </c>
    </row>
    <row r="4494" spans="1:8">
      <c r="A4494" s="3" t="s">
        <v>10056</v>
      </c>
      <c r="B4494" s="1">
        <f t="shared" si="350"/>
        <v>6</v>
      </c>
      <c r="C4494" s="1">
        <f t="shared" si="351"/>
        <v>28269</v>
      </c>
      <c r="D4494" s="1">
        <f t="shared" si="352"/>
        <v>10016993</v>
      </c>
      <c r="F4494" s="1">
        <f t="shared" si="353"/>
        <v>10014567.732157061</v>
      </c>
      <c r="H4494" s="5">
        <f t="shared" si="354"/>
        <v>2.4211535766662944E-4</v>
      </c>
    </row>
    <row r="4495" spans="1:8">
      <c r="A4495" s="3" t="s">
        <v>10057</v>
      </c>
      <c r="B4495" s="1">
        <f t="shared" si="350"/>
        <v>6</v>
      </c>
      <c r="C4495" s="1">
        <f t="shared" si="351"/>
        <v>28249</v>
      </c>
      <c r="D4495" s="1">
        <f t="shared" si="352"/>
        <v>10021598</v>
      </c>
      <c r="F4495" s="1">
        <f t="shared" si="353"/>
        <v>10019188.995666215</v>
      </c>
      <c r="H4495" s="5">
        <f t="shared" si="354"/>
        <v>2.4038125793758678E-4</v>
      </c>
    </row>
    <row r="4496" spans="1:8">
      <c r="A4496" s="3" t="s">
        <v>10058</v>
      </c>
      <c r="B4496" s="1">
        <f t="shared" si="350"/>
        <v>6</v>
      </c>
      <c r="C4496" s="1">
        <f t="shared" si="351"/>
        <v>28229</v>
      </c>
      <c r="D4496" s="1">
        <f t="shared" si="352"/>
        <v>10026204</v>
      </c>
      <c r="F4496" s="1">
        <f t="shared" si="353"/>
        <v>10023812.909133632</v>
      </c>
      <c r="H4496" s="5">
        <f t="shared" si="354"/>
        <v>2.3848416273679091E-4</v>
      </c>
    </row>
    <row r="4497" spans="1:8">
      <c r="A4497" s="3" t="s">
        <v>10059</v>
      </c>
      <c r="B4497" s="1">
        <f t="shared" si="350"/>
        <v>6</v>
      </c>
      <c r="C4497" s="1">
        <f t="shared" si="351"/>
        <v>28209</v>
      </c>
      <c r="D4497" s="1">
        <f t="shared" si="352"/>
        <v>10030809</v>
      </c>
      <c r="F4497" s="1">
        <f t="shared" si="353"/>
        <v>10028439.47595796</v>
      </c>
      <c r="H4497" s="5">
        <f t="shared" si="354"/>
        <v>2.3622461977295246E-4</v>
      </c>
    </row>
    <row r="4498" spans="1:8">
      <c r="A4498" s="3" t="s">
        <v>10060</v>
      </c>
      <c r="B4498" s="1">
        <f t="shared" si="350"/>
        <v>6</v>
      </c>
      <c r="C4498" s="1">
        <f t="shared" si="351"/>
        <v>28189</v>
      </c>
      <c r="D4498" s="1">
        <f t="shared" si="352"/>
        <v>10035439</v>
      </c>
      <c r="F4498" s="1">
        <f t="shared" si="353"/>
        <v>10033068.699544612</v>
      </c>
      <c r="H4498" s="5">
        <f t="shared" si="354"/>
        <v>2.3619300116195033E-4</v>
      </c>
    </row>
    <row r="4499" spans="1:8">
      <c r="A4499" s="3" t="s">
        <v>10061</v>
      </c>
      <c r="B4499" s="1">
        <f t="shared" si="350"/>
        <v>6</v>
      </c>
      <c r="C4499" s="1">
        <f t="shared" si="351"/>
        <v>28169</v>
      </c>
      <c r="D4499" s="1">
        <f t="shared" si="352"/>
        <v>10040044</v>
      </c>
      <c r="F4499" s="1">
        <f t="shared" si="353"/>
        <v>10037700.583305793</v>
      </c>
      <c r="H4499" s="5">
        <f t="shared" si="354"/>
        <v>2.3340701437235903E-4</v>
      </c>
    </row>
    <row r="4500" spans="1:8">
      <c r="A4500" s="3" t="s">
        <v>10062</v>
      </c>
      <c r="B4500" s="1">
        <f t="shared" si="350"/>
        <v>6</v>
      </c>
      <c r="C4500" s="1">
        <f t="shared" si="351"/>
        <v>28149</v>
      </c>
      <c r="D4500" s="1">
        <f t="shared" si="352"/>
        <v>10044650</v>
      </c>
      <c r="F4500" s="1">
        <f t="shared" si="353"/>
        <v>10042335.130660539</v>
      </c>
      <c r="H4500" s="5">
        <f t="shared" si="354"/>
        <v>2.3045793924731146E-4</v>
      </c>
    </row>
    <row r="4501" spans="1:8">
      <c r="A4501" s="3" t="s">
        <v>10063</v>
      </c>
      <c r="B4501" s="1">
        <f t="shared" si="350"/>
        <v>6</v>
      </c>
      <c r="C4501" s="1">
        <f t="shared" si="351"/>
        <v>28129</v>
      </c>
      <c r="D4501" s="1">
        <f t="shared" si="352"/>
        <v>10049255</v>
      </c>
      <c r="F4501" s="1">
        <f t="shared" si="353"/>
        <v>10046972.345034678</v>
      </c>
      <c r="H4501" s="5">
        <f t="shared" si="354"/>
        <v>2.2714668553265536E-4</v>
      </c>
    </row>
    <row r="4502" spans="1:8">
      <c r="A4502" s="3" t="s">
        <v>10064</v>
      </c>
      <c r="B4502" s="1">
        <f t="shared" si="350"/>
        <v>6</v>
      </c>
      <c r="C4502" s="1">
        <f t="shared" si="351"/>
        <v>28109</v>
      </c>
      <c r="D4502" s="1">
        <f t="shared" si="352"/>
        <v>10053860</v>
      </c>
      <c r="F4502" s="1">
        <f t="shared" si="353"/>
        <v>10051612.229860909</v>
      </c>
      <c r="H4502" s="5">
        <f t="shared" si="354"/>
        <v>2.2357285053608433E-4</v>
      </c>
    </row>
    <row r="4503" spans="1:8">
      <c r="A4503" s="3" t="s">
        <v>10065</v>
      </c>
      <c r="B4503" s="1">
        <f t="shared" si="350"/>
        <v>6</v>
      </c>
      <c r="C4503" s="1">
        <f t="shared" si="351"/>
        <v>28089</v>
      </c>
      <c r="D4503" s="1">
        <f t="shared" si="352"/>
        <v>10058490</v>
      </c>
      <c r="F4503" s="1">
        <f t="shared" si="353"/>
        <v>10056254.788578788</v>
      </c>
      <c r="H4503" s="5">
        <f t="shared" si="354"/>
        <v>2.2222136933199531E-4</v>
      </c>
    </row>
    <row r="4504" spans="1:8">
      <c r="A4504" s="3" t="s">
        <v>10066</v>
      </c>
      <c r="B4504" s="1">
        <f t="shared" si="350"/>
        <v>6</v>
      </c>
      <c r="C4504" s="1">
        <f t="shared" si="351"/>
        <v>28069</v>
      </c>
      <c r="D4504" s="1">
        <f t="shared" si="352"/>
        <v>10063096</v>
      </c>
      <c r="F4504" s="1">
        <f t="shared" si="353"/>
        <v>10060900.024634754</v>
      </c>
      <c r="H4504" s="5">
        <f t="shared" si="354"/>
        <v>2.1822065150185537E-4</v>
      </c>
    </row>
    <row r="4505" spans="1:8">
      <c r="A4505" s="3" t="s">
        <v>10067</v>
      </c>
      <c r="B4505" s="1">
        <f t="shared" si="350"/>
        <v>6</v>
      </c>
      <c r="C4505" s="1">
        <f t="shared" si="351"/>
        <v>28049</v>
      </c>
      <c r="D4505" s="1">
        <f t="shared" si="352"/>
        <v>10067701</v>
      </c>
      <c r="F4505" s="1">
        <f t="shared" si="353"/>
        <v>10065547.941482142</v>
      </c>
      <c r="H4505" s="5">
        <f t="shared" si="354"/>
        <v>2.1385801166109184E-4</v>
      </c>
    </row>
    <row r="4506" spans="1:8">
      <c r="A4506" s="3" t="s">
        <v>10068</v>
      </c>
      <c r="B4506" s="1">
        <f t="shared" si="350"/>
        <v>6</v>
      </c>
      <c r="C4506" s="1">
        <f t="shared" si="351"/>
        <v>28029</v>
      </c>
      <c r="D4506" s="1">
        <f t="shared" si="352"/>
        <v>10072306</v>
      </c>
      <c r="F4506" s="1">
        <f t="shared" si="353"/>
        <v>10070198.542581221</v>
      </c>
      <c r="H4506" s="5">
        <f t="shared" si="354"/>
        <v>2.0923286274055923E-4</v>
      </c>
    </row>
    <row r="4507" spans="1:8">
      <c r="A4507" s="3" t="s">
        <v>10069</v>
      </c>
      <c r="B4507" s="1">
        <f t="shared" si="350"/>
        <v>6</v>
      </c>
      <c r="C4507" s="1">
        <f t="shared" si="351"/>
        <v>28009</v>
      </c>
      <c r="D4507" s="1">
        <f t="shared" si="352"/>
        <v>10076911</v>
      </c>
      <c r="F4507" s="1">
        <f t="shared" si="353"/>
        <v>10074851.831399191</v>
      </c>
      <c r="H4507" s="5">
        <f t="shared" si="354"/>
        <v>2.043452205550718E-4</v>
      </c>
    </row>
    <row r="4508" spans="1:8">
      <c r="A4508" s="3" t="s">
        <v>10070</v>
      </c>
      <c r="B4508" s="1">
        <f t="shared" si="350"/>
        <v>6</v>
      </c>
      <c r="C4508" s="1">
        <f t="shared" si="351"/>
        <v>27989</v>
      </c>
      <c r="D4508" s="1">
        <f t="shared" si="352"/>
        <v>10081542</v>
      </c>
      <c r="F4508" s="1">
        <f t="shared" si="353"/>
        <v>10079507.811410207</v>
      </c>
      <c r="H4508" s="5">
        <f t="shared" si="354"/>
        <v>2.0177355704045061E-4</v>
      </c>
    </row>
    <row r="4509" spans="1:8">
      <c r="A4509" s="3" t="s">
        <v>10071</v>
      </c>
      <c r="B4509" s="1">
        <f t="shared" si="350"/>
        <v>6</v>
      </c>
      <c r="C4509" s="1">
        <f t="shared" si="351"/>
        <v>27969</v>
      </c>
      <c r="D4509" s="1">
        <f t="shared" si="352"/>
        <v>10086147</v>
      </c>
      <c r="F4509" s="1">
        <f t="shared" si="353"/>
        <v>10084166.486095406</v>
      </c>
      <c r="H4509" s="5">
        <f t="shared" si="354"/>
        <v>1.9635980960756223E-4</v>
      </c>
    </row>
    <row r="4510" spans="1:8">
      <c r="A4510" s="3" t="s">
        <v>10072</v>
      </c>
      <c r="B4510" s="1">
        <f t="shared" si="350"/>
        <v>6</v>
      </c>
      <c r="C4510" s="1">
        <f t="shared" si="351"/>
        <v>27949</v>
      </c>
      <c r="D4510" s="1">
        <f t="shared" si="352"/>
        <v>10090752</v>
      </c>
      <c r="F4510" s="1">
        <f t="shared" si="353"/>
        <v>10088827.858942918</v>
      </c>
      <c r="H4510" s="5">
        <f t="shared" si="354"/>
        <v>1.9068361377640839E-4</v>
      </c>
    </row>
    <row r="4511" spans="1:8">
      <c r="A4511" s="3" t="s">
        <v>10073</v>
      </c>
      <c r="B4511" s="1">
        <f t="shared" si="350"/>
        <v>6</v>
      </c>
      <c r="C4511" s="1">
        <f t="shared" si="351"/>
        <v>27929</v>
      </c>
      <c r="D4511" s="1">
        <f t="shared" si="352"/>
        <v>10095358</v>
      </c>
      <c r="F4511" s="1">
        <f t="shared" si="353"/>
        <v>10093491.93344789</v>
      </c>
      <c r="H4511" s="5">
        <f t="shared" si="354"/>
        <v>1.8484401960881588E-4</v>
      </c>
    </row>
    <row r="4512" spans="1:8">
      <c r="A4512" s="3" t="s">
        <v>10074</v>
      </c>
      <c r="B4512" s="1">
        <f t="shared" si="350"/>
        <v>6</v>
      </c>
      <c r="C4512" s="1">
        <f t="shared" si="351"/>
        <v>27909</v>
      </c>
      <c r="D4512" s="1">
        <f t="shared" si="352"/>
        <v>10099988</v>
      </c>
      <c r="F4512" s="1">
        <f t="shared" si="353"/>
        <v>10098158.713112513</v>
      </c>
      <c r="H4512" s="5">
        <f t="shared" si="354"/>
        <v>1.8111772880199427E-4</v>
      </c>
    </row>
    <row r="4513" spans="1:8">
      <c r="A4513" s="3" t="s">
        <v>10075</v>
      </c>
      <c r="B4513" s="1">
        <f t="shared" si="350"/>
        <v>6</v>
      </c>
      <c r="C4513" s="1">
        <f t="shared" si="351"/>
        <v>27889</v>
      </c>
      <c r="D4513" s="1">
        <f t="shared" si="352"/>
        <v>10104593</v>
      </c>
      <c r="F4513" s="1">
        <f t="shared" si="353"/>
        <v>10102828.201446012</v>
      </c>
      <c r="H4513" s="5">
        <f t="shared" si="354"/>
        <v>1.7465310616551676E-4</v>
      </c>
    </row>
    <row r="4514" spans="1:8">
      <c r="A4514" s="3" t="s">
        <v>10076</v>
      </c>
      <c r="B4514" s="1">
        <f t="shared" si="350"/>
        <v>6</v>
      </c>
      <c r="C4514" s="1">
        <f t="shared" si="351"/>
        <v>27869</v>
      </c>
      <c r="D4514" s="1">
        <f t="shared" si="352"/>
        <v>10109198</v>
      </c>
      <c r="F4514" s="1">
        <f t="shared" si="353"/>
        <v>10107500.401964696</v>
      </c>
      <c r="H4514" s="5">
        <f t="shared" si="354"/>
        <v>1.6792608427531797E-4</v>
      </c>
    </row>
    <row r="4515" spans="1:8">
      <c r="A4515" s="3" t="s">
        <v>10077</v>
      </c>
      <c r="B4515" s="1">
        <f t="shared" si="350"/>
        <v>6</v>
      </c>
      <c r="C4515" s="1">
        <f t="shared" si="351"/>
        <v>27849</v>
      </c>
      <c r="D4515" s="1">
        <f t="shared" si="352"/>
        <v>10113804</v>
      </c>
      <c r="F4515" s="1">
        <f t="shared" si="353"/>
        <v>10112175.318191972</v>
      </c>
      <c r="H4515" s="5">
        <f t="shared" si="354"/>
        <v>1.610355320340764E-4</v>
      </c>
    </row>
    <row r="4516" spans="1:8">
      <c r="A4516" s="3" t="s">
        <v>10078</v>
      </c>
      <c r="B4516" s="1">
        <f t="shared" si="350"/>
        <v>6</v>
      </c>
      <c r="C4516" s="1">
        <f t="shared" si="351"/>
        <v>27829</v>
      </c>
      <c r="D4516" s="1">
        <f t="shared" si="352"/>
        <v>10118409</v>
      </c>
      <c r="F4516" s="1">
        <f t="shared" si="353"/>
        <v>10116852.95365835</v>
      </c>
      <c r="H4516" s="5">
        <f t="shared" si="354"/>
        <v>1.5378369678970162E-4</v>
      </c>
    </row>
    <row r="4517" spans="1:8">
      <c r="A4517" s="3" t="s">
        <v>10079</v>
      </c>
      <c r="B4517" s="1">
        <f t="shared" si="350"/>
        <v>6</v>
      </c>
      <c r="C4517" s="1">
        <f t="shared" si="351"/>
        <v>27809</v>
      </c>
      <c r="D4517" s="1">
        <f t="shared" si="352"/>
        <v>10123039</v>
      </c>
      <c r="F4517" s="1">
        <f t="shared" si="353"/>
        <v>10121533.311901465</v>
      </c>
      <c r="H4517" s="5">
        <f t="shared" si="354"/>
        <v>1.4873874323065848E-4</v>
      </c>
    </row>
    <row r="4518" spans="1:8">
      <c r="A4518" s="3" t="s">
        <v>10080</v>
      </c>
      <c r="B4518" s="1">
        <f t="shared" si="350"/>
        <v>6</v>
      </c>
      <c r="C4518" s="1">
        <f t="shared" si="351"/>
        <v>27789</v>
      </c>
      <c r="D4518" s="1">
        <f t="shared" si="352"/>
        <v>10127644</v>
      </c>
      <c r="F4518" s="1">
        <f t="shared" si="353"/>
        <v>10126216.396466125</v>
      </c>
      <c r="H4518" s="5">
        <f t="shared" si="354"/>
        <v>1.4096106990680134E-4</v>
      </c>
    </row>
    <row r="4519" spans="1:8">
      <c r="A4519" s="3" t="s">
        <v>10081</v>
      </c>
      <c r="B4519" s="1">
        <f t="shared" si="350"/>
        <v>6</v>
      </c>
      <c r="C4519" s="1">
        <f t="shared" si="351"/>
        <v>27769</v>
      </c>
      <c r="D4519" s="1">
        <f t="shared" si="352"/>
        <v>10132250</v>
      </c>
      <c r="F4519" s="1">
        <f t="shared" si="353"/>
        <v>10130902.210904282</v>
      </c>
      <c r="H4519" s="5">
        <f t="shared" si="354"/>
        <v>1.3301972372557069E-4</v>
      </c>
    </row>
    <row r="4520" spans="1:8">
      <c r="A4520" s="3" t="s">
        <v>10082</v>
      </c>
      <c r="B4520" s="1">
        <f t="shared" si="350"/>
        <v>6</v>
      </c>
      <c r="C4520" s="1">
        <f t="shared" si="351"/>
        <v>27749</v>
      </c>
      <c r="D4520" s="1">
        <f t="shared" si="352"/>
        <v>10136855</v>
      </c>
      <c r="F4520" s="1">
        <f t="shared" si="353"/>
        <v>10135590.758775095</v>
      </c>
      <c r="H4520" s="5">
        <f t="shared" si="354"/>
        <v>1.2471730382899586E-4</v>
      </c>
    </row>
    <row r="4521" spans="1:8">
      <c r="A4521" s="3" t="s">
        <v>10083</v>
      </c>
      <c r="B4521" s="1">
        <f t="shared" si="350"/>
        <v>6</v>
      </c>
      <c r="C4521" s="1">
        <f t="shared" si="351"/>
        <v>27729</v>
      </c>
      <c r="D4521" s="1">
        <f t="shared" si="352"/>
        <v>10141460</v>
      </c>
      <c r="F4521" s="1">
        <f t="shared" si="353"/>
        <v>10140282.043644927</v>
      </c>
      <c r="H4521" s="5">
        <f t="shared" si="354"/>
        <v>1.1615254165303201E-4</v>
      </c>
    </row>
    <row r="4522" spans="1:8">
      <c r="A4522" s="3" t="s">
        <v>10084</v>
      </c>
      <c r="B4522" s="1">
        <f t="shared" si="350"/>
        <v>6</v>
      </c>
      <c r="C4522" s="1">
        <f t="shared" si="351"/>
        <v>27709</v>
      </c>
      <c r="D4522" s="1">
        <f t="shared" si="352"/>
        <v>10146091</v>
      </c>
      <c r="F4522" s="1">
        <f t="shared" si="353"/>
        <v>10144976.069087373</v>
      </c>
      <c r="H4522" s="5">
        <f t="shared" si="354"/>
        <v>1.0988773042020885E-4</v>
      </c>
    </row>
    <row r="4523" spans="1:8">
      <c r="A4523" s="3" t="s">
        <v>10085</v>
      </c>
      <c r="B4523" s="1">
        <f t="shared" si="350"/>
        <v>6</v>
      </c>
      <c r="C4523" s="1">
        <f t="shared" si="351"/>
        <v>27689</v>
      </c>
      <c r="D4523" s="1">
        <f t="shared" si="352"/>
        <v>10150696</v>
      </c>
      <c r="F4523" s="1">
        <f t="shared" si="353"/>
        <v>10149672.838683277</v>
      </c>
      <c r="H4523" s="5">
        <f t="shared" si="354"/>
        <v>1.0079715880789174E-4</v>
      </c>
    </row>
    <row r="4524" spans="1:8">
      <c r="A4524" s="3" t="s">
        <v>10086</v>
      </c>
      <c r="B4524" s="1">
        <f t="shared" si="350"/>
        <v>6</v>
      </c>
      <c r="C4524" s="1">
        <f t="shared" si="351"/>
        <v>27669</v>
      </c>
      <c r="D4524" s="1">
        <f t="shared" si="352"/>
        <v>10155301</v>
      </c>
      <c r="F4524" s="1">
        <f t="shared" si="353"/>
        <v>10154372.356020743</v>
      </c>
      <c r="H4524" s="5">
        <f t="shared" si="354"/>
        <v>9.1444259432287895E-5</v>
      </c>
    </row>
    <row r="4525" spans="1:8">
      <c r="A4525" s="3" t="s">
        <v>10087</v>
      </c>
      <c r="B4525" s="1">
        <f t="shared" si="350"/>
        <v>6</v>
      </c>
      <c r="C4525" s="1">
        <f t="shared" si="351"/>
        <v>27649</v>
      </c>
      <c r="D4525" s="1">
        <f t="shared" si="352"/>
        <v>10159906</v>
      </c>
      <c r="F4525" s="1">
        <f t="shared" si="353"/>
        <v>10159074.624695186</v>
      </c>
      <c r="H4525" s="5">
        <f t="shared" si="354"/>
        <v>8.1829035112571723E-5</v>
      </c>
    </row>
    <row r="4526" spans="1:8">
      <c r="A4526" s="3" t="s">
        <v>10088</v>
      </c>
      <c r="B4526" s="1">
        <f t="shared" si="350"/>
        <v>6</v>
      </c>
      <c r="C4526" s="1">
        <f t="shared" si="351"/>
        <v>27629</v>
      </c>
      <c r="D4526" s="1">
        <f t="shared" si="352"/>
        <v>10164537</v>
      </c>
      <c r="F4526" s="1">
        <f t="shared" si="353"/>
        <v>10163779.648309302</v>
      </c>
      <c r="H4526" s="5">
        <f t="shared" si="354"/>
        <v>7.4509216769875014E-5</v>
      </c>
    </row>
    <row r="4527" spans="1:8">
      <c r="A4527" s="3" t="s">
        <v>10089</v>
      </c>
      <c r="B4527" s="1">
        <f t="shared" si="350"/>
        <v>6</v>
      </c>
      <c r="C4527" s="1">
        <f t="shared" si="351"/>
        <v>27609</v>
      </c>
      <c r="D4527" s="1">
        <f t="shared" si="352"/>
        <v>10169142</v>
      </c>
      <c r="F4527" s="1">
        <f t="shared" si="353"/>
        <v>10168487.430473138</v>
      </c>
      <c r="H4527" s="5">
        <f t="shared" si="354"/>
        <v>6.4368215810375461E-5</v>
      </c>
    </row>
    <row r="4528" spans="1:8">
      <c r="A4528" s="3" t="s">
        <v>10090</v>
      </c>
      <c r="B4528" s="1">
        <f t="shared" si="350"/>
        <v>6</v>
      </c>
      <c r="C4528" s="1">
        <f t="shared" si="351"/>
        <v>27589</v>
      </c>
      <c r="D4528" s="1">
        <f t="shared" si="352"/>
        <v>10173747</v>
      </c>
      <c r="F4528" s="1">
        <f t="shared" si="353"/>
        <v>10173197.974804088</v>
      </c>
      <c r="H4528" s="5">
        <f t="shared" si="354"/>
        <v>5.3964895717529309E-5</v>
      </c>
    </row>
    <row r="4529" spans="1:8">
      <c r="A4529" s="3" t="s">
        <v>10091</v>
      </c>
      <c r="B4529" s="1">
        <f t="shared" si="350"/>
        <v>6</v>
      </c>
      <c r="C4529" s="1">
        <f t="shared" si="351"/>
        <v>27569</v>
      </c>
      <c r="D4529" s="1">
        <f t="shared" si="352"/>
        <v>10178352</v>
      </c>
      <c r="F4529" s="1">
        <f t="shared" si="353"/>
        <v>10177911.284926908</v>
      </c>
      <c r="H4529" s="5">
        <f t="shared" si="354"/>
        <v>4.3299256411245087E-5</v>
      </c>
    </row>
    <row r="4530" spans="1:8">
      <c r="A4530" s="3" t="s">
        <v>10092</v>
      </c>
      <c r="B4530" s="1">
        <f t="shared" si="350"/>
        <v>6</v>
      </c>
      <c r="C4530" s="1">
        <f t="shared" si="351"/>
        <v>27549</v>
      </c>
      <c r="D4530" s="1">
        <f t="shared" si="352"/>
        <v>10182958</v>
      </c>
      <c r="F4530" s="1">
        <f t="shared" si="353"/>
        <v>10182627.364473749</v>
      </c>
      <c r="H4530" s="5">
        <f t="shared" si="354"/>
        <v>3.2469497198264775E-5</v>
      </c>
    </row>
    <row r="4531" spans="1:8">
      <c r="A4531" s="3" t="s">
        <v>10093</v>
      </c>
      <c r="B4531" s="1">
        <f t="shared" si="350"/>
        <v>6</v>
      </c>
      <c r="C4531" s="1">
        <f t="shared" si="351"/>
        <v>27529</v>
      </c>
      <c r="D4531" s="1">
        <f t="shared" si="352"/>
        <v>10187588</v>
      </c>
      <c r="F4531" s="1">
        <f t="shared" si="353"/>
        <v>10187346.217084179</v>
      </c>
      <c r="H4531" s="5">
        <f t="shared" si="354"/>
        <v>2.373308734327487E-5</v>
      </c>
    </row>
    <row r="4532" spans="1:8">
      <c r="A4532" s="3" t="s">
        <v>10094</v>
      </c>
      <c r="B4532" s="1">
        <f t="shared" si="350"/>
        <v>6</v>
      </c>
      <c r="C4532" s="1">
        <f t="shared" si="351"/>
        <v>27509</v>
      </c>
      <c r="D4532" s="1">
        <f t="shared" si="352"/>
        <v>10192193</v>
      </c>
      <c r="F4532" s="1">
        <f t="shared" si="353"/>
        <v>10192067.846405184</v>
      </c>
      <c r="H4532" s="5">
        <f t="shared" si="354"/>
        <v>1.227935880100618E-5</v>
      </c>
    </row>
    <row r="4533" spans="1:8">
      <c r="A4533" s="3" t="s">
        <v>10095</v>
      </c>
      <c r="B4533" s="1">
        <f t="shared" si="350"/>
        <v>6</v>
      </c>
      <c r="C4533" s="1">
        <f t="shared" si="351"/>
        <v>27489</v>
      </c>
      <c r="D4533" s="1">
        <f t="shared" si="352"/>
        <v>10196810</v>
      </c>
      <c r="F4533" s="1">
        <f t="shared" si="353"/>
        <v>10196792.256091215</v>
      </c>
      <c r="H4533" s="5">
        <f t="shared" si="354"/>
        <v>1.7401431217492103E-6</v>
      </c>
    </row>
    <row r="4534" spans="1:8">
      <c r="A4534" s="3" t="s">
        <v>10096</v>
      </c>
      <c r="B4534" s="1">
        <f t="shared" si="350"/>
        <v>6</v>
      </c>
      <c r="C4534" s="1">
        <f t="shared" si="351"/>
        <v>27469</v>
      </c>
      <c r="D4534" s="1">
        <f t="shared" si="352"/>
        <v>10201649</v>
      </c>
      <c r="F4534" s="1">
        <f t="shared" si="353"/>
        <v>10201519.449804181</v>
      </c>
      <c r="H4534" s="5">
        <f t="shared" si="354"/>
        <v>1.2698946593709208E-5</v>
      </c>
    </row>
    <row r="4535" spans="1:8">
      <c r="A4535" s="3" t="s">
        <v>10097</v>
      </c>
      <c r="B4535" s="1">
        <f t="shared" si="350"/>
        <v>6</v>
      </c>
      <c r="C4535" s="1">
        <f t="shared" si="351"/>
        <v>27449</v>
      </c>
      <c r="D4535" s="1">
        <f t="shared" si="352"/>
        <v>10206488</v>
      </c>
      <c r="F4535" s="1">
        <f t="shared" si="353"/>
        <v>10206249.431213511</v>
      </c>
      <c r="H4535" s="5">
        <f t="shared" si="354"/>
        <v>2.337422887175745E-5</v>
      </c>
    </row>
    <row r="4536" spans="1:8">
      <c r="A4536" s="3" t="s">
        <v>10098</v>
      </c>
      <c r="B4536" s="1">
        <f t="shared" si="350"/>
        <v>6</v>
      </c>
      <c r="C4536" s="1">
        <f t="shared" si="351"/>
        <v>27429</v>
      </c>
      <c r="D4536" s="1">
        <f t="shared" si="352"/>
        <v>10211354</v>
      </c>
      <c r="F4536" s="1">
        <f t="shared" si="353"/>
        <v>10210982.203996118</v>
      </c>
      <c r="H4536" s="5">
        <f t="shared" si="354"/>
        <v>3.6410059222493106E-5</v>
      </c>
    </row>
    <row r="4537" spans="1:8">
      <c r="A4537" s="3" t="s">
        <v>10099</v>
      </c>
      <c r="B4537" s="1">
        <f t="shared" si="350"/>
        <v>6</v>
      </c>
      <c r="C4537" s="1">
        <f t="shared" si="351"/>
        <v>27409</v>
      </c>
      <c r="D4537" s="1">
        <f t="shared" si="352"/>
        <v>10216193</v>
      </c>
      <c r="F4537" s="1">
        <f t="shared" si="353"/>
        <v>10215717.771836469</v>
      </c>
      <c r="H4537" s="5">
        <f t="shared" si="354"/>
        <v>4.6517148171637918E-5</v>
      </c>
    </row>
    <row r="4538" spans="1:8">
      <c r="A4538" s="3" t="s">
        <v>10100</v>
      </c>
      <c r="B4538" s="1">
        <f t="shared" si="350"/>
        <v>6</v>
      </c>
      <c r="C4538" s="1">
        <f t="shared" si="351"/>
        <v>27389</v>
      </c>
      <c r="D4538" s="1">
        <f t="shared" si="352"/>
        <v>10221033</v>
      </c>
      <c r="F4538" s="1">
        <f t="shared" si="353"/>
        <v>10220456.138426574</v>
      </c>
      <c r="H4538" s="5">
        <f t="shared" si="354"/>
        <v>5.6438676347689406E-5</v>
      </c>
    </row>
    <row r="4539" spans="1:8">
      <c r="A4539" s="3" t="s">
        <v>10101</v>
      </c>
      <c r="B4539" s="1">
        <f t="shared" si="350"/>
        <v>6</v>
      </c>
      <c r="C4539" s="1">
        <f t="shared" si="351"/>
        <v>27369</v>
      </c>
      <c r="D4539" s="1">
        <f t="shared" si="352"/>
        <v>10225872</v>
      </c>
      <c r="F4539" s="1">
        <f t="shared" si="353"/>
        <v>10225197.307466041</v>
      </c>
      <c r="H4539" s="5">
        <f t="shared" si="354"/>
        <v>6.5978973133900296E-5</v>
      </c>
    </row>
    <row r="4540" spans="1:8">
      <c r="A4540" s="3" t="s">
        <v>10102</v>
      </c>
      <c r="B4540" s="1">
        <f t="shared" si="350"/>
        <v>6</v>
      </c>
      <c r="C4540" s="1">
        <f t="shared" si="351"/>
        <v>27349</v>
      </c>
      <c r="D4540" s="1">
        <f t="shared" si="352"/>
        <v>10230737</v>
      </c>
      <c r="F4540" s="1">
        <f t="shared" si="353"/>
        <v>10229941.282662055</v>
      </c>
      <c r="H4540" s="5">
        <f t="shared" si="354"/>
        <v>7.7777127683516467E-5</v>
      </c>
    </row>
    <row r="4541" spans="1:8">
      <c r="A4541" s="3" t="s">
        <v>10103</v>
      </c>
      <c r="B4541" s="1">
        <f t="shared" si="350"/>
        <v>6</v>
      </c>
      <c r="C4541" s="1">
        <f t="shared" si="351"/>
        <v>27329</v>
      </c>
      <c r="D4541" s="1">
        <f t="shared" si="352"/>
        <v>10235577</v>
      </c>
      <c r="F4541" s="1">
        <f t="shared" si="353"/>
        <v>10234688.067729423</v>
      </c>
      <c r="H4541" s="5">
        <f t="shared" si="354"/>
        <v>8.6847304316813547E-5</v>
      </c>
    </row>
    <row r="4542" spans="1:8">
      <c r="A4542" s="3" t="s">
        <v>10104</v>
      </c>
      <c r="B4542" s="1">
        <f t="shared" si="350"/>
        <v>6</v>
      </c>
      <c r="C4542" s="1">
        <f t="shared" si="351"/>
        <v>27309</v>
      </c>
      <c r="D4542" s="1">
        <f t="shared" si="352"/>
        <v>10240416</v>
      </c>
      <c r="F4542" s="1">
        <f t="shared" si="353"/>
        <v>10239437.666390607</v>
      </c>
      <c r="H4542" s="5">
        <f t="shared" si="354"/>
        <v>9.5536510371538273E-5</v>
      </c>
    </row>
    <row r="4543" spans="1:8">
      <c r="A4543" s="3" t="s">
        <v>10105</v>
      </c>
      <c r="B4543" s="1">
        <f t="shared" si="350"/>
        <v>6</v>
      </c>
      <c r="C4543" s="1">
        <f t="shared" si="351"/>
        <v>27289</v>
      </c>
      <c r="D4543" s="1">
        <f t="shared" si="352"/>
        <v>10245255</v>
      </c>
      <c r="F4543" s="1">
        <f t="shared" si="353"/>
        <v>10244190.08237572</v>
      </c>
      <c r="H4543" s="5">
        <f t="shared" si="354"/>
        <v>1.0394252015004572E-4</v>
      </c>
    </row>
    <row r="4544" spans="1:8">
      <c r="A4544" s="3" t="s">
        <v>10106</v>
      </c>
      <c r="B4544" s="1">
        <f t="shared" si="350"/>
        <v>6</v>
      </c>
      <c r="C4544" s="1">
        <f t="shared" si="351"/>
        <v>27269</v>
      </c>
      <c r="D4544" s="1">
        <f t="shared" si="352"/>
        <v>10250094</v>
      </c>
      <c r="F4544" s="1">
        <f t="shared" si="353"/>
        <v>10248945.31942256</v>
      </c>
      <c r="H4544" s="5">
        <f t="shared" si="354"/>
        <v>1.120653700776E-4</v>
      </c>
    </row>
    <row r="4545" spans="1:8">
      <c r="A4545" s="3" t="s">
        <v>10107</v>
      </c>
      <c r="B4545" s="1">
        <f t="shared" si="350"/>
        <v>6</v>
      </c>
      <c r="C4545" s="1">
        <f t="shared" si="351"/>
        <v>27249</v>
      </c>
      <c r="D4545" s="1">
        <f t="shared" si="352"/>
        <v>10254960</v>
      </c>
      <c r="F4545" s="1">
        <f t="shared" si="353"/>
        <v>10253703.381276637</v>
      </c>
      <c r="H4545" s="5">
        <f t="shared" si="354"/>
        <v>1.2253765235190428E-4</v>
      </c>
    </row>
    <row r="4546" spans="1:8">
      <c r="A4546" s="3" t="s">
        <v>10108</v>
      </c>
      <c r="B4546" s="1">
        <f t="shared" si="350"/>
        <v>6</v>
      </c>
      <c r="C4546" s="1">
        <f t="shared" si="351"/>
        <v>27229</v>
      </c>
      <c r="D4546" s="1">
        <f t="shared" si="352"/>
        <v>10259799</v>
      </c>
      <c r="F4546" s="1">
        <f t="shared" si="353"/>
        <v>10258464.27169117</v>
      </c>
      <c r="H4546" s="5">
        <f t="shared" si="354"/>
        <v>1.3009302704959525E-4</v>
      </c>
    </row>
    <row r="4547" spans="1:8">
      <c r="A4547" s="3" t="s">
        <v>10109</v>
      </c>
      <c r="B4547" s="1">
        <f t="shared" si="350"/>
        <v>6</v>
      </c>
      <c r="C4547" s="1">
        <f t="shared" si="351"/>
        <v>27209</v>
      </c>
      <c r="D4547" s="1">
        <f t="shared" si="352"/>
        <v>10264639</v>
      </c>
      <c r="F4547" s="1">
        <f t="shared" si="353"/>
        <v>10263227.994427137</v>
      </c>
      <c r="H4547" s="5">
        <f t="shared" si="354"/>
        <v>1.3746275664082517E-4</v>
      </c>
    </row>
    <row r="4548" spans="1:8">
      <c r="A4548" s="3" t="s">
        <v>10110</v>
      </c>
      <c r="B4548" s="1">
        <f t="shared" ref="B4548:B4611" si="355">IF(ISERROR(SEARCH(" ",A4548)), 0, SEARCH(" ",A4548))</f>
        <v>6</v>
      </c>
      <c r="C4548" s="1">
        <f t="shared" ref="C4548:C4611" si="356">IF(0=B4548,-1,LEFT(A4548,B4548-1)+0)</f>
        <v>27189</v>
      </c>
      <c r="D4548" s="1">
        <f t="shared" ref="D4548:D4611" si="357">IF(B4548=0,-1,RIGHT(A4548,LEN(A4548)-B4548)+0)</f>
        <v>10269478</v>
      </c>
      <c r="F4548" s="1">
        <f t="shared" ref="F4548:F4611" si="358">IF(C4548&lt;0,443300000,44330*(1-POWER(C4548/$A$1,1/5.255))*1000)</f>
        <v>10267994.5532533</v>
      </c>
      <c r="H4548" s="5">
        <f t="shared" ref="H4548:H4611" si="359">IF(D4548&gt;0,ABS((F4548-D4548)/D4548),0)</f>
        <v>1.4445201077401519E-4</v>
      </c>
    </row>
    <row r="4549" spans="1:8">
      <c r="A4549" s="3" t="s">
        <v>10111</v>
      </c>
      <c r="B4549" s="1">
        <f t="shared" si="355"/>
        <v>6</v>
      </c>
      <c r="C4549" s="1">
        <f t="shared" si="356"/>
        <v>27169</v>
      </c>
      <c r="D4549" s="1">
        <f t="shared" si="357"/>
        <v>10274317</v>
      </c>
      <c r="F4549" s="1">
        <f t="shared" si="358"/>
        <v>10272763.95194618</v>
      </c>
      <c r="H4549" s="5">
        <f t="shared" si="359"/>
        <v>1.5115827687813081E-4</v>
      </c>
    </row>
    <row r="4550" spans="1:8">
      <c r="A4550" s="3" t="s">
        <v>10112</v>
      </c>
      <c r="B4550" s="1">
        <f t="shared" si="355"/>
        <v>6</v>
      </c>
      <c r="C4550" s="1">
        <f t="shared" si="356"/>
        <v>27149</v>
      </c>
      <c r="D4550" s="1">
        <f t="shared" si="357"/>
        <v>10279183</v>
      </c>
      <c r="F4550" s="1">
        <f t="shared" si="358"/>
        <v>10277536.194290144</v>
      </c>
      <c r="H4550" s="5">
        <f t="shared" si="359"/>
        <v>1.6020784043397525E-4</v>
      </c>
    </row>
    <row r="4551" spans="1:8">
      <c r="A4551" s="3" t="s">
        <v>10113</v>
      </c>
      <c r="B4551" s="1">
        <f t="shared" si="355"/>
        <v>6</v>
      </c>
      <c r="C4551" s="1">
        <f t="shared" si="356"/>
        <v>27129</v>
      </c>
      <c r="D4551" s="1">
        <f t="shared" si="357"/>
        <v>10284022</v>
      </c>
      <c r="F4551" s="1">
        <f t="shared" si="358"/>
        <v>10282311.284077376</v>
      </c>
      <c r="H4551" s="5">
        <f t="shared" si="359"/>
        <v>1.6634697228612238E-4</v>
      </c>
    </row>
    <row r="4552" spans="1:8">
      <c r="A4552" s="3" t="s">
        <v>10114</v>
      </c>
      <c r="B4552" s="1">
        <f t="shared" si="355"/>
        <v>6</v>
      </c>
      <c r="C4552" s="1">
        <f t="shared" si="356"/>
        <v>27109</v>
      </c>
      <c r="D4552" s="1">
        <f t="shared" si="357"/>
        <v>10288861</v>
      </c>
      <c r="F4552" s="1">
        <f t="shared" si="358"/>
        <v>10287089.225107916</v>
      </c>
      <c r="H4552" s="5">
        <f t="shared" si="359"/>
        <v>1.7220321006225086E-4</v>
      </c>
    </row>
    <row r="4553" spans="1:8">
      <c r="A4553" s="3" t="s">
        <v>10115</v>
      </c>
      <c r="B4553" s="1">
        <f t="shared" si="355"/>
        <v>6</v>
      </c>
      <c r="C4553" s="1">
        <f t="shared" si="356"/>
        <v>27089</v>
      </c>
      <c r="D4553" s="1">
        <f t="shared" si="357"/>
        <v>10293700</v>
      </c>
      <c r="F4553" s="1">
        <f t="shared" si="358"/>
        <v>10291870.021189695</v>
      </c>
      <c r="H4553" s="5">
        <f t="shared" si="359"/>
        <v>1.7777658279382301E-4</v>
      </c>
    </row>
    <row r="4554" spans="1:8">
      <c r="A4554" s="3" t="s">
        <v>10116</v>
      </c>
      <c r="B4554" s="1">
        <f t="shared" si="355"/>
        <v>6</v>
      </c>
      <c r="C4554" s="1">
        <f t="shared" si="356"/>
        <v>27069</v>
      </c>
      <c r="D4554" s="1">
        <f t="shared" si="357"/>
        <v>10298540</v>
      </c>
      <c r="F4554" s="1">
        <f t="shared" si="358"/>
        <v>10296653.676138537</v>
      </c>
      <c r="H4554" s="5">
        <f t="shared" si="359"/>
        <v>1.8316420205805826E-4</v>
      </c>
    </row>
    <row r="4555" spans="1:8">
      <c r="A4555" s="3" t="s">
        <v>10117</v>
      </c>
      <c r="B4555" s="1">
        <f t="shared" si="355"/>
        <v>6</v>
      </c>
      <c r="C4555" s="1">
        <f t="shared" si="356"/>
        <v>27049</v>
      </c>
      <c r="D4555" s="1">
        <f t="shared" si="357"/>
        <v>10303405</v>
      </c>
      <c r="F4555" s="1">
        <f t="shared" si="358"/>
        <v>10301440.193778194</v>
      </c>
      <c r="H4555" s="5">
        <f t="shared" si="359"/>
        <v>1.9069484522888432E-4</v>
      </c>
    </row>
    <row r="4556" spans="1:8">
      <c r="A4556" s="3" t="s">
        <v>10118</v>
      </c>
      <c r="B4556" s="1">
        <f t="shared" si="355"/>
        <v>6</v>
      </c>
      <c r="C4556" s="1">
        <f t="shared" si="356"/>
        <v>27029</v>
      </c>
      <c r="D4556" s="1">
        <f t="shared" si="357"/>
        <v>10308245</v>
      </c>
      <c r="F4556" s="1">
        <f t="shared" si="358"/>
        <v>10306229.577940363</v>
      </c>
      <c r="H4556" s="5">
        <f t="shared" si="359"/>
        <v>1.9551553728462635E-4</v>
      </c>
    </row>
    <row r="4557" spans="1:8">
      <c r="A4557" s="3" t="s">
        <v>10119</v>
      </c>
      <c r="B4557" s="1">
        <f t="shared" si="355"/>
        <v>6</v>
      </c>
      <c r="C4557" s="1">
        <f t="shared" si="356"/>
        <v>27009</v>
      </c>
      <c r="D4557" s="1">
        <f t="shared" si="357"/>
        <v>10313084</v>
      </c>
      <c r="F4557" s="1">
        <f t="shared" si="358"/>
        <v>10311021.832464706</v>
      </c>
      <c r="H4557" s="5">
        <f t="shared" si="359"/>
        <v>1.9995643740454818E-4</v>
      </c>
    </row>
    <row r="4558" spans="1:8">
      <c r="A4558" s="3" t="s">
        <v>10120</v>
      </c>
      <c r="B4558" s="1">
        <f t="shared" si="355"/>
        <v>6</v>
      </c>
      <c r="C4558" s="1">
        <f t="shared" si="356"/>
        <v>26989</v>
      </c>
      <c r="D4558" s="1">
        <f t="shared" si="357"/>
        <v>10317923</v>
      </c>
      <c r="F4558" s="1">
        <f t="shared" si="358"/>
        <v>10315816.961198885</v>
      </c>
      <c r="H4558" s="5">
        <f t="shared" si="359"/>
        <v>2.0411460728239649E-4</v>
      </c>
    </row>
    <row r="4559" spans="1:8">
      <c r="A4559" s="3" t="s">
        <v>10121</v>
      </c>
      <c r="B4559" s="1">
        <f t="shared" si="355"/>
        <v>6</v>
      </c>
      <c r="C4559" s="1">
        <f t="shared" si="356"/>
        <v>26969</v>
      </c>
      <c r="D4559" s="1">
        <f t="shared" si="357"/>
        <v>10322789</v>
      </c>
      <c r="F4559" s="1">
        <f t="shared" si="358"/>
        <v>10320614.967998561</v>
      </c>
      <c r="H4559" s="5">
        <f t="shared" si="359"/>
        <v>2.1060509920715052E-4</v>
      </c>
    </row>
    <row r="4560" spans="1:8">
      <c r="A4560" s="3" t="s">
        <v>10122</v>
      </c>
      <c r="B4560" s="1">
        <f t="shared" si="355"/>
        <v>6</v>
      </c>
      <c r="C4560" s="1">
        <f t="shared" si="356"/>
        <v>26949</v>
      </c>
      <c r="D4560" s="1">
        <f t="shared" si="357"/>
        <v>10327628</v>
      </c>
      <c r="F4560" s="1">
        <f t="shared" si="358"/>
        <v>10325415.856727447</v>
      </c>
      <c r="H4560" s="5">
        <f t="shared" si="359"/>
        <v>2.1419664540130989E-4</v>
      </c>
    </row>
    <row r="4561" spans="1:8">
      <c r="A4561" s="3" t="s">
        <v>10123</v>
      </c>
      <c r="B4561" s="1">
        <f t="shared" si="355"/>
        <v>6</v>
      </c>
      <c r="C4561" s="1">
        <f t="shared" si="356"/>
        <v>26929</v>
      </c>
      <c r="D4561" s="1">
        <f t="shared" si="357"/>
        <v>10332467</v>
      </c>
      <c r="F4561" s="1">
        <f t="shared" si="358"/>
        <v>10330219.631257309</v>
      </c>
      <c r="H4561" s="5">
        <f t="shared" si="359"/>
        <v>2.1750553306304805E-4</v>
      </c>
    </row>
    <row r="4562" spans="1:8">
      <c r="A4562" s="3" t="s">
        <v>10124</v>
      </c>
      <c r="B4562" s="1">
        <f t="shared" si="355"/>
        <v>6</v>
      </c>
      <c r="C4562" s="1">
        <f t="shared" si="356"/>
        <v>26909</v>
      </c>
      <c r="D4562" s="1">
        <f t="shared" si="357"/>
        <v>10337306</v>
      </c>
      <c r="F4562" s="1">
        <f t="shared" si="358"/>
        <v>10335026.29546799</v>
      </c>
      <c r="H4562" s="5">
        <f t="shared" si="359"/>
        <v>2.2053178381393381E-4</v>
      </c>
    </row>
    <row r="4563" spans="1:8">
      <c r="A4563" s="3" t="s">
        <v>10125</v>
      </c>
      <c r="B4563" s="1">
        <f t="shared" si="355"/>
        <v>6</v>
      </c>
      <c r="C4563" s="1">
        <f t="shared" si="356"/>
        <v>26889</v>
      </c>
      <c r="D4563" s="1">
        <f t="shared" si="357"/>
        <v>10342146</v>
      </c>
      <c r="F4563" s="1">
        <f t="shared" si="358"/>
        <v>10339835.853247443</v>
      </c>
      <c r="H4563" s="5">
        <f t="shared" si="359"/>
        <v>2.2337208859329446E-4</v>
      </c>
    </row>
    <row r="4564" spans="1:8">
      <c r="A4564" s="3" t="s">
        <v>10126</v>
      </c>
      <c r="B4564" s="1">
        <f t="shared" si="355"/>
        <v>6</v>
      </c>
      <c r="C4564" s="1">
        <f t="shared" si="356"/>
        <v>26869</v>
      </c>
      <c r="D4564" s="1">
        <f t="shared" si="357"/>
        <v>10347011</v>
      </c>
      <c r="F4564" s="1">
        <f t="shared" si="358"/>
        <v>10344648.308491748</v>
      </c>
      <c r="H4564" s="5">
        <f t="shared" si="359"/>
        <v>2.2834531714059004E-4</v>
      </c>
    </row>
    <row r="4565" spans="1:8">
      <c r="A4565" s="3" t="s">
        <v>10127</v>
      </c>
      <c r="B4565" s="1">
        <f t="shared" si="355"/>
        <v>6</v>
      </c>
      <c r="C4565" s="1">
        <f t="shared" si="356"/>
        <v>26849</v>
      </c>
      <c r="D4565" s="1">
        <f t="shared" si="357"/>
        <v>10351851</v>
      </c>
      <c r="F4565" s="1">
        <f t="shared" si="358"/>
        <v>10349463.66510514</v>
      </c>
      <c r="H4565" s="5">
        <f t="shared" si="359"/>
        <v>2.3061913225568676E-4</v>
      </c>
    </row>
    <row r="4566" spans="1:8">
      <c r="A4566" s="3" t="s">
        <v>10128</v>
      </c>
      <c r="B4566" s="1">
        <f t="shared" si="355"/>
        <v>6</v>
      </c>
      <c r="C4566" s="1">
        <f t="shared" si="356"/>
        <v>26829</v>
      </c>
      <c r="D4566" s="1">
        <f t="shared" si="357"/>
        <v>10356690</v>
      </c>
      <c r="F4566" s="1">
        <f t="shared" si="358"/>
        <v>10354281.927000016</v>
      </c>
      <c r="H4566" s="5">
        <f t="shared" si="359"/>
        <v>2.3251376646245335E-4</v>
      </c>
    </row>
    <row r="4567" spans="1:8">
      <c r="A4567" s="3" t="s">
        <v>10129</v>
      </c>
      <c r="B4567" s="1">
        <f t="shared" si="355"/>
        <v>6</v>
      </c>
      <c r="C4567" s="1">
        <f t="shared" si="356"/>
        <v>26809</v>
      </c>
      <c r="D4567" s="1">
        <f t="shared" si="357"/>
        <v>10361529</v>
      </c>
      <c r="F4567" s="1">
        <f t="shared" si="358"/>
        <v>10359103.098096976</v>
      </c>
      <c r="H4567" s="5">
        <f t="shared" si="359"/>
        <v>2.3412586144611893E-4</v>
      </c>
    </row>
    <row r="4568" spans="1:8">
      <c r="A4568" s="3" t="s">
        <v>10130</v>
      </c>
      <c r="B4568" s="1">
        <f t="shared" si="355"/>
        <v>6</v>
      </c>
      <c r="C4568" s="1">
        <f t="shared" si="356"/>
        <v>26789</v>
      </c>
      <c r="D4568" s="1">
        <f t="shared" si="357"/>
        <v>10366368</v>
      </c>
      <c r="F4568" s="1">
        <f t="shared" si="358"/>
        <v>10363927.182324851</v>
      </c>
      <c r="H4568" s="5">
        <f t="shared" si="359"/>
        <v>2.3545543387511116E-4</v>
      </c>
    </row>
    <row r="4569" spans="1:8">
      <c r="A4569" s="3" t="s">
        <v>10131</v>
      </c>
      <c r="B4569" s="1">
        <f t="shared" si="355"/>
        <v>6</v>
      </c>
      <c r="C4569" s="1">
        <f t="shared" si="356"/>
        <v>26769</v>
      </c>
      <c r="D4569" s="1">
        <f t="shared" si="357"/>
        <v>10371234</v>
      </c>
      <c r="F4569" s="1">
        <f t="shared" si="358"/>
        <v>10368754.183620699</v>
      </c>
      <c r="H4569" s="5">
        <f t="shared" si="359"/>
        <v>2.3910523851850706E-4</v>
      </c>
    </row>
    <row r="4570" spans="1:8">
      <c r="A4570" s="3" t="s">
        <v>10132</v>
      </c>
      <c r="B4570" s="1">
        <f t="shared" si="355"/>
        <v>6</v>
      </c>
      <c r="C4570" s="1">
        <f t="shared" si="356"/>
        <v>26749</v>
      </c>
      <c r="D4570" s="1">
        <f t="shared" si="357"/>
        <v>10376073</v>
      </c>
      <c r="F4570" s="1">
        <f t="shared" si="358"/>
        <v>10373584.105929857</v>
      </c>
      <c r="H4570" s="5">
        <f t="shared" si="359"/>
        <v>2.3986859673624886E-4</v>
      </c>
    </row>
    <row r="4571" spans="1:8">
      <c r="A4571" s="3" t="s">
        <v>10133</v>
      </c>
      <c r="B4571" s="1">
        <f t="shared" si="355"/>
        <v>6</v>
      </c>
      <c r="C4571" s="1">
        <f t="shared" si="356"/>
        <v>26729</v>
      </c>
      <c r="D4571" s="1">
        <f t="shared" si="357"/>
        <v>10380912</v>
      </c>
      <c r="F4571" s="1">
        <f t="shared" si="358"/>
        <v>10378416.953205945</v>
      </c>
      <c r="H4571" s="5">
        <f t="shared" si="359"/>
        <v>2.4034947931887197E-4</v>
      </c>
    </row>
    <row r="4572" spans="1:8">
      <c r="A4572" s="3" t="s">
        <v>10134</v>
      </c>
      <c r="B4572" s="1">
        <f t="shared" si="355"/>
        <v>6</v>
      </c>
      <c r="C4572" s="1">
        <f t="shared" si="356"/>
        <v>26709</v>
      </c>
      <c r="D4572" s="1">
        <f t="shared" si="357"/>
        <v>10385752</v>
      </c>
      <c r="F4572" s="1">
        <f t="shared" si="358"/>
        <v>10383252.729410904</v>
      </c>
      <c r="H4572" s="5">
        <f t="shared" si="359"/>
        <v>2.4064416222306019E-4</v>
      </c>
    </row>
    <row r="4573" spans="1:8">
      <c r="A4573" s="3" t="s">
        <v>10135</v>
      </c>
      <c r="B4573" s="1">
        <f t="shared" si="355"/>
        <v>6</v>
      </c>
      <c r="C4573" s="1">
        <f t="shared" si="356"/>
        <v>26689</v>
      </c>
      <c r="D4573" s="1">
        <f t="shared" si="357"/>
        <v>10390617</v>
      </c>
      <c r="F4573" s="1">
        <f t="shared" si="358"/>
        <v>10388091.438515006</v>
      </c>
      <c r="H4573" s="5">
        <f t="shared" si="359"/>
        <v>2.4306174358985292E-4</v>
      </c>
    </row>
    <row r="4574" spans="1:8">
      <c r="A4574" s="3" t="s">
        <v>10136</v>
      </c>
      <c r="B4574" s="1">
        <f t="shared" si="355"/>
        <v>6</v>
      </c>
      <c r="C4574" s="1">
        <f t="shared" si="356"/>
        <v>26669</v>
      </c>
      <c r="D4574" s="1">
        <f t="shared" si="357"/>
        <v>10395457</v>
      </c>
      <c r="F4574" s="1">
        <f t="shared" si="358"/>
        <v>10392933.084496897</v>
      </c>
      <c r="H4574" s="5">
        <f t="shared" si="359"/>
        <v>2.4279024030432583E-4</v>
      </c>
    </row>
    <row r="4575" spans="1:8">
      <c r="A4575" s="3" t="s">
        <v>10137</v>
      </c>
      <c r="B4575" s="1">
        <f t="shared" si="355"/>
        <v>6</v>
      </c>
      <c r="C4575" s="1">
        <f t="shared" si="356"/>
        <v>26649</v>
      </c>
      <c r="D4575" s="1">
        <f t="shared" si="357"/>
        <v>10400296</v>
      </c>
      <c r="F4575" s="1">
        <f t="shared" si="358"/>
        <v>10397777.671343593</v>
      </c>
      <c r="H4575" s="5">
        <f t="shared" si="359"/>
        <v>2.4214009451337473E-4</v>
      </c>
    </row>
    <row r="4576" spans="1:8">
      <c r="A4576" s="3" t="s">
        <v>10138</v>
      </c>
      <c r="B4576" s="1">
        <f t="shared" si="355"/>
        <v>6</v>
      </c>
      <c r="C4576" s="1">
        <f t="shared" si="356"/>
        <v>26629</v>
      </c>
      <c r="D4576" s="1">
        <f t="shared" si="357"/>
        <v>10405135</v>
      </c>
      <c r="F4576" s="1">
        <f t="shared" si="358"/>
        <v>10402625.203050535</v>
      </c>
      <c r="H4576" s="5">
        <f t="shared" si="359"/>
        <v>2.4120753353654978E-4</v>
      </c>
    </row>
    <row r="4577" spans="1:8">
      <c r="A4577" s="3" t="s">
        <v>10139</v>
      </c>
      <c r="B4577" s="1">
        <f t="shared" si="355"/>
        <v>6</v>
      </c>
      <c r="C4577" s="1">
        <f t="shared" si="356"/>
        <v>26609</v>
      </c>
      <c r="D4577" s="1">
        <f t="shared" si="357"/>
        <v>10409974</v>
      </c>
      <c r="F4577" s="1">
        <f t="shared" si="358"/>
        <v>10407475.683621587</v>
      </c>
      <c r="H4577" s="5">
        <f t="shared" si="359"/>
        <v>2.3999256659169065E-4</v>
      </c>
    </row>
    <row r="4578" spans="1:8">
      <c r="A4578" s="3" t="s">
        <v>10140</v>
      </c>
      <c r="B4578" s="1">
        <f t="shared" si="355"/>
        <v>6</v>
      </c>
      <c r="C4578" s="1">
        <f t="shared" si="356"/>
        <v>26589</v>
      </c>
      <c r="D4578" s="1">
        <f t="shared" si="357"/>
        <v>10414840</v>
      </c>
      <c r="F4578" s="1">
        <f t="shared" si="358"/>
        <v>10412329.117069079</v>
      </c>
      <c r="H4578" s="5">
        <f t="shared" si="359"/>
        <v>2.4108703839150584E-4</v>
      </c>
    </row>
    <row r="4579" spans="1:8">
      <c r="A4579" s="3" t="s">
        <v>10141</v>
      </c>
      <c r="B4579" s="1">
        <f t="shared" si="355"/>
        <v>6</v>
      </c>
      <c r="C4579" s="1">
        <f t="shared" si="356"/>
        <v>26569</v>
      </c>
      <c r="D4579" s="1">
        <f t="shared" si="357"/>
        <v>10419679</v>
      </c>
      <c r="F4579" s="1">
        <f t="shared" si="358"/>
        <v>10417185.507413816</v>
      </c>
      <c r="H4579" s="5">
        <f t="shared" si="359"/>
        <v>2.3930608478287029E-4</v>
      </c>
    </row>
    <row r="4580" spans="1:8">
      <c r="A4580" s="3" t="s">
        <v>10142</v>
      </c>
      <c r="B4580" s="1">
        <f t="shared" si="355"/>
        <v>6</v>
      </c>
      <c r="C4580" s="1">
        <f t="shared" si="356"/>
        <v>26549</v>
      </c>
      <c r="D4580" s="1">
        <f t="shared" si="357"/>
        <v>10424518</v>
      </c>
      <c r="F4580" s="1">
        <f t="shared" si="358"/>
        <v>10422044.858685113</v>
      </c>
      <c r="H4580" s="5">
        <f t="shared" si="359"/>
        <v>2.3724274972583963E-4</v>
      </c>
    </row>
    <row r="4581" spans="1:8">
      <c r="A4581" s="3" t="s">
        <v>10143</v>
      </c>
      <c r="B4581" s="1">
        <f t="shared" si="355"/>
        <v>6</v>
      </c>
      <c r="C4581" s="1">
        <f t="shared" si="356"/>
        <v>26529</v>
      </c>
      <c r="D4581" s="1">
        <f t="shared" si="357"/>
        <v>10429358</v>
      </c>
      <c r="F4581" s="1">
        <f t="shared" si="358"/>
        <v>10426907.174920818</v>
      </c>
      <c r="H4581" s="5">
        <f t="shared" si="359"/>
        <v>2.3499289977217802E-4</v>
      </c>
    </row>
    <row r="4582" spans="1:8">
      <c r="A4582" s="3" t="s">
        <v>10144</v>
      </c>
      <c r="B4582" s="1">
        <f t="shared" si="355"/>
        <v>6</v>
      </c>
      <c r="C4582" s="1">
        <f t="shared" si="356"/>
        <v>26509</v>
      </c>
      <c r="D4582" s="1">
        <f t="shared" si="357"/>
        <v>10434197</v>
      </c>
      <c r="F4582" s="1">
        <f t="shared" si="358"/>
        <v>10431772.460167337</v>
      </c>
      <c r="H4582" s="5">
        <f t="shared" si="359"/>
        <v>2.3236477446829794E-4</v>
      </c>
    </row>
    <row r="4583" spans="1:8">
      <c r="A4583" s="3" t="s">
        <v>10145</v>
      </c>
      <c r="B4583" s="1">
        <f t="shared" si="355"/>
        <v>6</v>
      </c>
      <c r="C4583" s="1">
        <f t="shared" si="356"/>
        <v>26489</v>
      </c>
      <c r="D4583" s="1">
        <f t="shared" si="357"/>
        <v>10439063</v>
      </c>
      <c r="F4583" s="1">
        <f t="shared" si="358"/>
        <v>10436640.718479645</v>
      </c>
      <c r="H4583" s="5">
        <f t="shared" si="359"/>
        <v>2.3204012853984048E-4</v>
      </c>
    </row>
    <row r="4584" spans="1:8">
      <c r="A4584" s="3" t="s">
        <v>10146</v>
      </c>
      <c r="B4584" s="1">
        <f t="shared" si="355"/>
        <v>6</v>
      </c>
      <c r="C4584" s="1">
        <f t="shared" si="356"/>
        <v>26469</v>
      </c>
      <c r="D4584" s="1">
        <f t="shared" si="357"/>
        <v>10443902</v>
      </c>
      <c r="F4584" s="1">
        <f t="shared" si="358"/>
        <v>10441511.953921333</v>
      </c>
      <c r="H4584" s="5">
        <f t="shared" si="359"/>
        <v>2.2884608441050525E-4</v>
      </c>
    </row>
    <row r="4585" spans="1:8">
      <c r="A4585" s="3" t="s">
        <v>10147</v>
      </c>
      <c r="B4585" s="1">
        <f t="shared" si="355"/>
        <v>6</v>
      </c>
      <c r="C4585" s="1">
        <f t="shared" si="356"/>
        <v>26449</v>
      </c>
      <c r="D4585" s="1">
        <f t="shared" si="357"/>
        <v>10448741</v>
      </c>
      <c r="F4585" s="1">
        <f t="shared" si="358"/>
        <v>10446386.17056462</v>
      </c>
      <c r="H4585" s="5">
        <f t="shared" si="359"/>
        <v>2.2536968189566339E-4</v>
      </c>
    </row>
    <row r="4586" spans="1:8">
      <c r="A4586" s="3" t="s">
        <v>10148</v>
      </c>
      <c r="B4586" s="1">
        <f t="shared" si="355"/>
        <v>6</v>
      </c>
      <c r="C4586" s="1">
        <f t="shared" si="356"/>
        <v>26429</v>
      </c>
      <c r="D4586" s="1">
        <f t="shared" si="357"/>
        <v>10453580</v>
      </c>
      <c r="F4586" s="1">
        <f t="shared" si="358"/>
        <v>10451263.372490376</v>
      </c>
      <c r="H4586" s="5">
        <f t="shared" si="359"/>
        <v>2.2161092272922442E-4</v>
      </c>
    </row>
    <row r="4587" spans="1:8">
      <c r="A4587" s="3" t="s">
        <v>10149</v>
      </c>
      <c r="B4587" s="1">
        <f t="shared" si="355"/>
        <v>6</v>
      </c>
      <c r="C4587" s="1">
        <f t="shared" si="356"/>
        <v>26409</v>
      </c>
      <c r="D4587" s="1">
        <f t="shared" si="357"/>
        <v>10458446</v>
      </c>
      <c r="F4587" s="1">
        <f t="shared" si="358"/>
        <v>10456143.563788144</v>
      </c>
      <c r="H4587" s="5">
        <f t="shared" si="359"/>
        <v>2.2015089161966147E-4</v>
      </c>
    </row>
    <row r="4588" spans="1:8">
      <c r="A4588" s="3" t="s">
        <v>10150</v>
      </c>
      <c r="B4588" s="1">
        <f t="shared" si="355"/>
        <v>6</v>
      </c>
      <c r="C4588" s="1">
        <f t="shared" si="356"/>
        <v>26389</v>
      </c>
      <c r="D4588" s="1">
        <f t="shared" si="357"/>
        <v>10463285</v>
      </c>
      <c r="F4588" s="1">
        <f t="shared" si="358"/>
        <v>10461026.748556195</v>
      </c>
      <c r="H4588" s="5">
        <f t="shared" si="359"/>
        <v>2.1582623849060529E-4</v>
      </c>
    </row>
    <row r="4589" spans="1:8">
      <c r="A4589" s="3" t="s">
        <v>10151</v>
      </c>
      <c r="B4589" s="1">
        <f t="shared" si="355"/>
        <v>6</v>
      </c>
      <c r="C4589" s="1">
        <f t="shared" si="356"/>
        <v>26369</v>
      </c>
      <c r="D4589" s="1">
        <f t="shared" si="357"/>
        <v>10468124</v>
      </c>
      <c r="F4589" s="1">
        <f t="shared" si="358"/>
        <v>10465912.930901503</v>
      </c>
      <c r="H4589" s="5">
        <f t="shared" si="359"/>
        <v>2.1121923073291925E-4</v>
      </c>
    </row>
    <row r="4590" spans="1:8">
      <c r="A4590" s="3" t="s">
        <v>10152</v>
      </c>
      <c r="B4590" s="1">
        <f t="shared" si="355"/>
        <v>6</v>
      </c>
      <c r="C4590" s="1">
        <f t="shared" si="356"/>
        <v>26349</v>
      </c>
      <c r="D4590" s="1">
        <f t="shared" si="357"/>
        <v>10472964</v>
      </c>
      <c r="F4590" s="1">
        <f t="shared" si="358"/>
        <v>10470802.114939813</v>
      </c>
      <c r="H4590" s="5">
        <f t="shared" si="359"/>
        <v>2.0642533099392198E-4</v>
      </c>
    </row>
    <row r="4591" spans="1:8">
      <c r="A4591" s="3" t="s">
        <v>10153</v>
      </c>
      <c r="B4591" s="1">
        <f t="shared" si="355"/>
        <v>6</v>
      </c>
      <c r="C4591" s="1">
        <f t="shared" si="356"/>
        <v>26329</v>
      </c>
      <c r="D4591" s="1">
        <f t="shared" si="357"/>
        <v>10477803</v>
      </c>
      <c r="F4591" s="1">
        <f t="shared" si="358"/>
        <v>10475694.304795641</v>
      </c>
      <c r="H4591" s="5">
        <f t="shared" si="359"/>
        <v>2.012535647366674E-4</v>
      </c>
    </row>
    <row r="4592" spans="1:8">
      <c r="A4592" s="3" t="s">
        <v>10154</v>
      </c>
      <c r="B4592" s="1">
        <f t="shared" si="355"/>
        <v>6</v>
      </c>
      <c r="C4592" s="1">
        <f t="shared" si="356"/>
        <v>26309</v>
      </c>
      <c r="D4592" s="1">
        <f t="shared" si="357"/>
        <v>10482669</v>
      </c>
      <c r="F4592" s="1">
        <f t="shared" si="358"/>
        <v>10480589.504602322</v>
      </c>
      <c r="H4592" s="5">
        <f t="shared" si="359"/>
        <v>1.9837461219825267E-4</v>
      </c>
    </row>
    <row r="4593" spans="1:8">
      <c r="A4593" s="3" t="s">
        <v>10155</v>
      </c>
      <c r="B4593" s="1">
        <f t="shared" si="355"/>
        <v>6</v>
      </c>
      <c r="C4593" s="1">
        <f t="shared" si="356"/>
        <v>26289</v>
      </c>
      <c r="D4593" s="1">
        <f t="shared" si="357"/>
        <v>10487508</v>
      </c>
      <c r="F4593" s="1">
        <f t="shared" si="358"/>
        <v>10485487.718502004</v>
      </c>
      <c r="H4593" s="5">
        <f t="shared" si="359"/>
        <v>1.9263694463892667E-4</v>
      </c>
    </row>
    <row r="4594" spans="1:8">
      <c r="A4594" s="3" t="s">
        <v>10156</v>
      </c>
      <c r="B4594" s="1">
        <f t="shared" si="355"/>
        <v>6</v>
      </c>
      <c r="C4594" s="1">
        <f t="shared" si="356"/>
        <v>26269</v>
      </c>
      <c r="D4594" s="1">
        <f t="shared" si="357"/>
        <v>10492347</v>
      </c>
      <c r="F4594" s="1">
        <f t="shared" si="358"/>
        <v>10490388.950645704</v>
      </c>
      <c r="H4594" s="5">
        <f t="shared" si="359"/>
        <v>1.8661690795168876E-4</v>
      </c>
    </row>
    <row r="4595" spans="1:8">
      <c r="A4595" s="3" t="s">
        <v>10157</v>
      </c>
      <c r="B4595" s="1">
        <f t="shared" si="355"/>
        <v>6</v>
      </c>
      <c r="C4595" s="1">
        <f t="shared" si="356"/>
        <v>26249</v>
      </c>
      <c r="D4595" s="1">
        <f t="shared" si="357"/>
        <v>10497186</v>
      </c>
      <c r="F4595" s="1">
        <f t="shared" si="358"/>
        <v>10495293.205193326</v>
      </c>
      <c r="H4595" s="5">
        <f t="shared" si="359"/>
        <v>1.8031449634922376E-4</v>
      </c>
    </row>
    <row r="4596" spans="1:8">
      <c r="A4596" s="3" t="s">
        <v>10158</v>
      </c>
      <c r="B4596" s="1">
        <f t="shared" si="355"/>
        <v>6</v>
      </c>
      <c r="C4596" s="1">
        <f t="shared" si="356"/>
        <v>26229</v>
      </c>
      <c r="D4596" s="1">
        <f t="shared" si="357"/>
        <v>10502026</v>
      </c>
      <c r="F4596" s="1">
        <f t="shared" si="358"/>
        <v>10500200.486313667</v>
      </c>
      <c r="H4596" s="5">
        <f t="shared" si="359"/>
        <v>1.7382490638785807E-4</v>
      </c>
    </row>
    <row r="4597" spans="1:8">
      <c r="A4597" s="3" t="s">
        <v>10159</v>
      </c>
      <c r="B4597" s="1">
        <f t="shared" si="355"/>
        <v>6</v>
      </c>
      <c r="C4597" s="1">
        <f t="shared" si="356"/>
        <v>26209</v>
      </c>
      <c r="D4597" s="1">
        <f t="shared" si="357"/>
        <v>10506891</v>
      </c>
      <c r="F4597" s="1">
        <f t="shared" si="358"/>
        <v>10505110.798184466</v>
      </c>
      <c r="H4597" s="5">
        <f t="shared" si="359"/>
        <v>1.6943183435845895E-4</v>
      </c>
    </row>
    <row r="4598" spans="1:8">
      <c r="A4598" s="3" t="s">
        <v>10160</v>
      </c>
      <c r="B4598" s="1">
        <f t="shared" si="355"/>
        <v>6</v>
      </c>
      <c r="C4598" s="1">
        <f t="shared" si="356"/>
        <v>26189</v>
      </c>
      <c r="D4598" s="1">
        <f t="shared" si="357"/>
        <v>10511730</v>
      </c>
      <c r="F4598" s="1">
        <f t="shared" si="358"/>
        <v>10510024.144992424</v>
      </c>
      <c r="H4598" s="5">
        <f t="shared" si="359"/>
        <v>1.6228109051277239E-4</v>
      </c>
    </row>
    <row r="4599" spans="1:8">
      <c r="A4599" s="3" t="s">
        <v>10161</v>
      </c>
      <c r="B4599" s="1">
        <f t="shared" si="355"/>
        <v>6</v>
      </c>
      <c r="C4599" s="1">
        <f t="shared" si="356"/>
        <v>26169</v>
      </c>
      <c r="D4599" s="1">
        <f t="shared" si="357"/>
        <v>10516570</v>
      </c>
      <c r="F4599" s="1">
        <f t="shared" si="358"/>
        <v>10514940.530933227</v>
      </c>
      <c r="H4599" s="5">
        <f t="shared" si="359"/>
        <v>1.5494301533414506E-4</v>
      </c>
    </row>
    <row r="4600" spans="1:8">
      <c r="A4600" s="3" t="s">
        <v>10162</v>
      </c>
      <c r="B4600" s="1">
        <f t="shared" si="355"/>
        <v>6</v>
      </c>
      <c r="C4600" s="1">
        <f t="shared" si="356"/>
        <v>26149</v>
      </c>
      <c r="D4600" s="1">
        <f t="shared" si="357"/>
        <v>10521409</v>
      </c>
      <c r="F4600" s="1">
        <f t="shared" si="358"/>
        <v>10519859.960211579</v>
      </c>
      <c r="H4600" s="5">
        <f t="shared" si="359"/>
        <v>1.4722740922068931E-4</v>
      </c>
    </row>
    <row r="4601" spans="1:8">
      <c r="A4601" s="3" t="s">
        <v>10163</v>
      </c>
      <c r="B4601" s="1">
        <f t="shared" si="355"/>
        <v>6</v>
      </c>
      <c r="C4601" s="1">
        <f t="shared" si="356"/>
        <v>26129</v>
      </c>
      <c r="D4601" s="1">
        <f t="shared" si="357"/>
        <v>10526248</v>
      </c>
      <c r="F4601" s="1">
        <f t="shared" si="358"/>
        <v>10524782.437041212</v>
      </c>
      <c r="H4601" s="5">
        <f t="shared" si="359"/>
        <v>1.3922937772206455E-4</v>
      </c>
    </row>
    <row r="4602" spans="1:8">
      <c r="A4602" s="3" t="s">
        <v>10164</v>
      </c>
      <c r="B4602" s="1">
        <f t="shared" si="355"/>
        <v>6</v>
      </c>
      <c r="C4602" s="1">
        <f t="shared" si="356"/>
        <v>26109</v>
      </c>
      <c r="D4602" s="1">
        <f t="shared" si="357"/>
        <v>10531114</v>
      </c>
      <c r="F4602" s="1">
        <f t="shared" si="358"/>
        <v>10529707.965644924</v>
      </c>
      <c r="H4602" s="5">
        <f t="shared" si="359"/>
        <v>1.3351240477275526E-4</v>
      </c>
    </row>
    <row r="4603" spans="1:8">
      <c r="A4603" s="3" t="s">
        <v>10165</v>
      </c>
      <c r="B4603" s="1">
        <f t="shared" si="355"/>
        <v>6</v>
      </c>
      <c r="C4603" s="1">
        <f t="shared" si="356"/>
        <v>26089</v>
      </c>
      <c r="D4603" s="1">
        <f t="shared" si="357"/>
        <v>10535953</v>
      </c>
      <c r="F4603" s="1">
        <f t="shared" si="358"/>
        <v>10534636.550254613</v>
      </c>
      <c r="H4603" s="5">
        <f t="shared" si="359"/>
        <v>1.2494833124130668E-4</v>
      </c>
    </row>
    <row r="4604" spans="1:8">
      <c r="A4604" s="3" t="s">
        <v>10166</v>
      </c>
      <c r="B4604" s="1">
        <f t="shared" si="355"/>
        <v>6</v>
      </c>
      <c r="C4604" s="1">
        <f t="shared" si="356"/>
        <v>26069</v>
      </c>
      <c r="D4604" s="1">
        <f t="shared" si="357"/>
        <v>10540792</v>
      </c>
      <c r="F4604" s="1">
        <f t="shared" si="358"/>
        <v>10539568.195111284</v>
      </c>
      <c r="H4604" s="5">
        <f t="shared" si="359"/>
        <v>1.1610179659326999E-4</v>
      </c>
    </row>
    <row r="4605" spans="1:8">
      <c r="A4605" s="3" t="s">
        <v>10167</v>
      </c>
      <c r="B4605" s="1">
        <f t="shared" si="355"/>
        <v>6</v>
      </c>
      <c r="C4605" s="1">
        <f t="shared" si="356"/>
        <v>26049</v>
      </c>
      <c r="D4605" s="1">
        <f t="shared" si="357"/>
        <v>10545632</v>
      </c>
      <c r="F4605" s="1">
        <f t="shared" si="358"/>
        <v>10544502.904465104</v>
      </c>
      <c r="H4605" s="5">
        <f t="shared" si="359"/>
        <v>1.0706760248190701E-4</v>
      </c>
    </row>
    <row r="4606" spans="1:8">
      <c r="A4606" s="3" t="s">
        <v>10168</v>
      </c>
      <c r="B4606" s="1">
        <f t="shared" si="355"/>
        <v>6</v>
      </c>
      <c r="C4606" s="1">
        <f t="shared" si="356"/>
        <v>26029</v>
      </c>
      <c r="D4606" s="1">
        <f t="shared" si="357"/>
        <v>10550497</v>
      </c>
      <c r="F4606" s="1">
        <f t="shared" si="358"/>
        <v>10549440.682575392</v>
      </c>
      <c r="H4606" s="5">
        <f t="shared" si="359"/>
        <v>1.0012015780947519E-4</v>
      </c>
    </row>
    <row r="4607" spans="1:8">
      <c r="A4607" s="3" t="s">
        <v>10169</v>
      </c>
      <c r="B4607" s="1">
        <f t="shared" si="355"/>
        <v>6</v>
      </c>
      <c r="C4607" s="1">
        <f t="shared" si="356"/>
        <v>26009</v>
      </c>
      <c r="D4607" s="1">
        <f t="shared" si="357"/>
        <v>10555336</v>
      </c>
      <c r="F4607" s="1">
        <f t="shared" si="358"/>
        <v>10554381.533710679</v>
      </c>
      <c r="H4607" s="5">
        <f t="shared" si="359"/>
        <v>9.0425002986258392E-5</v>
      </c>
    </row>
    <row r="4608" spans="1:8">
      <c r="A4608" s="3" t="s">
        <v>10170</v>
      </c>
      <c r="B4608" s="1">
        <f t="shared" si="355"/>
        <v>6</v>
      </c>
      <c r="C4608" s="1">
        <f t="shared" si="356"/>
        <v>25989</v>
      </c>
      <c r="D4608" s="1">
        <f t="shared" si="357"/>
        <v>10560176</v>
      </c>
      <c r="F4608" s="1">
        <f t="shared" si="358"/>
        <v>10559325.462148713</v>
      </c>
      <c r="H4608" s="5">
        <f t="shared" si="359"/>
        <v>8.054201476254297E-5</v>
      </c>
    </row>
    <row r="4609" spans="1:8">
      <c r="A4609" s="3" t="s">
        <v>10171</v>
      </c>
      <c r="B4609" s="1">
        <f t="shared" si="355"/>
        <v>6</v>
      </c>
      <c r="C4609" s="1">
        <f t="shared" si="356"/>
        <v>25969</v>
      </c>
      <c r="D4609" s="1">
        <f t="shared" si="357"/>
        <v>10565015</v>
      </c>
      <c r="F4609" s="1">
        <f t="shared" si="358"/>
        <v>10564272.472176502</v>
      </c>
      <c r="H4609" s="5">
        <f t="shared" si="359"/>
        <v>7.0281757621590938E-5</v>
      </c>
    </row>
    <row r="4610" spans="1:8">
      <c r="A4610" s="3" t="s">
        <v>10172</v>
      </c>
      <c r="B4610" s="1">
        <f t="shared" si="355"/>
        <v>6</v>
      </c>
      <c r="C4610" s="1">
        <f t="shared" si="356"/>
        <v>25949</v>
      </c>
      <c r="D4610" s="1">
        <f t="shared" si="357"/>
        <v>10569854</v>
      </c>
      <c r="F4610" s="1">
        <f t="shared" si="358"/>
        <v>10569222.568090318</v>
      </c>
      <c r="H4610" s="5">
        <f t="shared" si="359"/>
        <v>5.9738943383913268E-5</v>
      </c>
    </row>
    <row r="4611" spans="1:8">
      <c r="A4611" s="3" t="s">
        <v>10173</v>
      </c>
      <c r="B4611" s="1">
        <f t="shared" si="355"/>
        <v>6</v>
      </c>
      <c r="C4611" s="1">
        <f t="shared" si="356"/>
        <v>25929</v>
      </c>
      <c r="D4611" s="1">
        <f t="shared" si="357"/>
        <v>10574720</v>
      </c>
      <c r="F4611" s="1">
        <f t="shared" si="358"/>
        <v>10574175.754195765</v>
      </c>
      <c r="H4611" s="5">
        <f t="shared" si="359"/>
        <v>5.146668698890743E-5</v>
      </c>
    </row>
    <row r="4612" spans="1:8">
      <c r="A4612" s="3" t="s">
        <v>10174</v>
      </c>
      <c r="B4612" s="1">
        <f t="shared" ref="B4612:B4675" si="360">IF(ISERROR(SEARCH(" ",A4612)), 0, SEARCH(" ",A4612))</f>
        <v>6</v>
      </c>
      <c r="C4612" s="1">
        <f t="shared" ref="C4612:C4675" si="361">IF(0=B4612,-1,LEFT(A4612,B4612-1)+0)</f>
        <v>25909</v>
      </c>
      <c r="D4612" s="1">
        <f t="shared" ref="D4612:D4675" si="362">IF(B4612=0,-1,RIGHT(A4612,LEN(A4612)-B4612)+0)</f>
        <v>10579559</v>
      </c>
      <c r="F4612" s="1">
        <f t="shared" ref="F4612:F4675" si="363">IF(C4612&lt;0,443300000,44330*(1-POWER(C4612/$A$1,1/5.255))*1000)</f>
        <v>10579132.034807755</v>
      </c>
      <c r="H4612" s="5">
        <f t="shared" ref="H4612:H4675" si="364">IF(D4612&gt;0,ABS((F4612-D4612)/D4612),0)</f>
        <v>4.0357560484829237E-5</v>
      </c>
    </row>
    <row r="4613" spans="1:8">
      <c r="A4613" s="3" t="s">
        <v>10175</v>
      </c>
      <c r="B4613" s="1">
        <f t="shared" si="360"/>
        <v>6</v>
      </c>
      <c r="C4613" s="1">
        <f t="shared" si="361"/>
        <v>25889</v>
      </c>
      <c r="D4613" s="1">
        <f t="shared" si="362"/>
        <v>10584398</v>
      </c>
      <c r="F4613" s="1">
        <f t="shared" si="363"/>
        <v>10584091.414250582</v>
      </c>
      <c r="H4613" s="5">
        <f t="shared" si="364"/>
        <v>2.89658183127225E-5</v>
      </c>
    </row>
    <row r="4614" spans="1:8">
      <c r="A4614" s="3" t="s">
        <v>10176</v>
      </c>
      <c r="B4614" s="1">
        <f t="shared" si="360"/>
        <v>6</v>
      </c>
      <c r="C4614" s="1">
        <f t="shared" si="361"/>
        <v>25869</v>
      </c>
      <c r="D4614" s="1">
        <f t="shared" si="362"/>
        <v>10589238</v>
      </c>
      <c r="F4614" s="1">
        <f t="shared" si="363"/>
        <v>10589053.896857919</v>
      </c>
      <c r="H4614" s="5">
        <f t="shared" si="364"/>
        <v>1.7385872532171677E-5</v>
      </c>
    </row>
    <row r="4615" spans="1:8">
      <c r="A4615" s="3" t="s">
        <v>10177</v>
      </c>
      <c r="B4615" s="1">
        <f t="shared" si="360"/>
        <v>6</v>
      </c>
      <c r="C4615" s="1">
        <f t="shared" si="361"/>
        <v>25849</v>
      </c>
      <c r="D4615" s="1">
        <f t="shared" si="362"/>
        <v>10594077</v>
      </c>
      <c r="F4615" s="1">
        <f t="shared" si="363"/>
        <v>10594019.486972855</v>
      </c>
      <c r="H4615" s="5">
        <f t="shared" si="364"/>
        <v>5.4287907426570512E-6</v>
      </c>
    </row>
    <row r="4616" spans="1:8">
      <c r="A4616" s="3" t="s">
        <v>10178</v>
      </c>
      <c r="B4616" s="1">
        <f t="shared" si="360"/>
        <v>6</v>
      </c>
      <c r="C4616" s="1">
        <f t="shared" si="361"/>
        <v>25829</v>
      </c>
      <c r="D4616" s="1">
        <f t="shared" si="362"/>
        <v>10599078</v>
      </c>
      <c r="F4616" s="1">
        <f t="shared" si="363"/>
        <v>10598988.188947929</v>
      </c>
      <c r="H4616" s="5">
        <f t="shared" si="364"/>
        <v>8.4734777940996949E-6</v>
      </c>
    </row>
    <row r="4617" spans="1:8">
      <c r="A4617" s="3" t="s">
        <v>10179</v>
      </c>
      <c r="B4617" s="1">
        <f t="shared" si="360"/>
        <v>6</v>
      </c>
      <c r="C4617" s="1">
        <f t="shared" si="361"/>
        <v>25809</v>
      </c>
      <c r="D4617" s="1">
        <f t="shared" si="362"/>
        <v>10604170</v>
      </c>
      <c r="F4617" s="1">
        <f t="shared" si="363"/>
        <v>10603960.007145148</v>
      </c>
      <c r="H4617" s="5">
        <f t="shared" si="364"/>
        <v>1.980285631522593E-5</v>
      </c>
    </row>
    <row r="4618" spans="1:8">
      <c r="A4618" s="3" t="s">
        <v>10180</v>
      </c>
      <c r="B4618" s="1">
        <f t="shared" si="360"/>
        <v>6</v>
      </c>
      <c r="C4618" s="1">
        <f t="shared" si="361"/>
        <v>25789</v>
      </c>
      <c r="D4618" s="1">
        <f t="shared" si="362"/>
        <v>10609262</v>
      </c>
      <c r="F4618" s="1">
        <f t="shared" si="363"/>
        <v>10608934.945936019</v>
      </c>
      <c r="H4618" s="5">
        <f t="shared" si="364"/>
        <v>3.0827220967999372E-5</v>
      </c>
    </row>
    <row r="4619" spans="1:8">
      <c r="A4619" s="3" t="s">
        <v>10181</v>
      </c>
      <c r="B4619" s="1">
        <f t="shared" si="360"/>
        <v>6</v>
      </c>
      <c r="C4619" s="1">
        <f t="shared" si="361"/>
        <v>25769</v>
      </c>
      <c r="D4619" s="1">
        <f t="shared" si="362"/>
        <v>10614354</v>
      </c>
      <c r="F4619" s="1">
        <f t="shared" si="363"/>
        <v>10613913.00970158</v>
      </c>
      <c r="H4619" s="5">
        <f t="shared" si="364"/>
        <v>4.1546597976682404E-5</v>
      </c>
    </row>
    <row r="4620" spans="1:8">
      <c r="A4620" s="3" t="s">
        <v>10182</v>
      </c>
      <c r="B4620" s="1">
        <f t="shared" si="360"/>
        <v>6</v>
      </c>
      <c r="C4620" s="1">
        <f t="shared" si="361"/>
        <v>25749</v>
      </c>
      <c r="D4620" s="1">
        <f t="shared" si="362"/>
        <v>10619473</v>
      </c>
      <c r="F4620" s="1">
        <f t="shared" si="363"/>
        <v>10618894.202832429</v>
      </c>
      <c r="H4620" s="5">
        <f t="shared" si="364"/>
        <v>5.4503379552945947E-5</v>
      </c>
    </row>
    <row r="4621" spans="1:8">
      <c r="A4621" s="3" t="s">
        <v>10183</v>
      </c>
      <c r="B4621" s="1">
        <f t="shared" si="360"/>
        <v>6</v>
      </c>
      <c r="C4621" s="1">
        <f t="shared" si="361"/>
        <v>25729</v>
      </c>
      <c r="D4621" s="1">
        <f t="shared" si="362"/>
        <v>10624565</v>
      </c>
      <c r="F4621" s="1">
        <f t="shared" si="363"/>
        <v>10623878.529728739</v>
      </c>
      <c r="H4621" s="5">
        <f t="shared" si="364"/>
        <v>6.4611611982364357E-5</v>
      </c>
    </row>
    <row r="4622" spans="1:8">
      <c r="A4622" s="3" t="s">
        <v>10184</v>
      </c>
      <c r="B4622" s="1">
        <f t="shared" si="360"/>
        <v>6</v>
      </c>
      <c r="C4622" s="1">
        <f t="shared" si="361"/>
        <v>25709</v>
      </c>
      <c r="D4622" s="1">
        <f t="shared" si="362"/>
        <v>10629657</v>
      </c>
      <c r="F4622" s="1">
        <f t="shared" si="363"/>
        <v>10628865.994800307</v>
      </c>
      <c r="H4622" s="5">
        <f t="shared" si="364"/>
        <v>7.4414931704112688E-5</v>
      </c>
    </row>
    <row r="4623" spans="1:8">
      <c r="A4623" s="3" t="s">
        <v>10185</v>
      </c>
      <c r="B4623" s="1">
        <f t="shared" si="360"/>
        <v>6</v>
      </c>
      <c r="C4623" s="1">
        <f t="shared" si="361"/>
        <v>25689</v>
      </c>
      <c r="D4623" s="1">
        <f t="shared" si="362"/>
        <v>10634749</v>
      </c>
      <c r="F4623" s="1">
        <f t="shared" si="363"/>
        <v>10633856.602466566</v>
      </c>
      <c r="H4623" s="5">
        <f t="shared" si="364"/>
        <v>8.3913361136545101E-5</v>
      </c>
    </row>
    <row r="4624" spans="1:8">
      <c r="A4624" s="3" t="s">
        <v>10186</v>
      </c>
      <c r="B4624" s="1">
        <f t="shared" si="360"/>
        <v>6</v>
      </c>
      <c r="C4624" s="1">
        <f t="shared" si="361"/>
        <v>25669</v>
      </c>
      <c r="D4624" s="1">
        <f t="shared" si="362"/>
        <v>10639840</v>
      </c>
      <c r="F4624" s="1">
        <f t="shared" si="363"/>
        <v>10638850.357156625</v>
      </c>
      <c r="H4624" s="5">
        <f t="shared" si="364"/>
        <v>9.3012944120868585E-5</v>
      </c>
    </row>
    <row r="4625" spans="1:8">
      <c r="A4625" s="3" t="s">
        <v>10187</v>
      </c>
      <c r="B4625" s="1">
        <f t="shared" si="360"/>
        <v>6</v>
      </c>
      <c r="C4625" s="1">
        <f t="shared" si="361"/>
        <v>25649</v>
      </c>
      <c r="D4625" s="1">
        <f t="shared" si="362"/>
        <v>10644960</v>
      </c>
      <c r="F4625" s="1">
        <f t="shared" si="363"/>
        <v>10643847.263309281</v>
      </c>
      <c r="H4625" s="5">
        <f t="shared" si="364"/>
        <v>1.0453178694130186E-4</v>
      </c>
    </row>
    <row r="4626" spans="1:8">
      <c r="A4626" s="3" t="s">
        <v>10188</v>
      </c>
      <c r="B4626" s="1">
        <f t="shared" si="360"/>
        <v>6</v>
      </c>
      <c r="C4626" s="1">
        <f t="shared" si="361"/>
        <v>25629</v>
      </c>
      <c r="D4626" s="1">
        <f t="shared" si="362"/>
        <v>10650052</v>
      </c>
      <c r="F4626" s="1">
        <f t="shared" si="363"/>
        <v>10648847.325373067</v>
      </c>
      <c r="H4626" s="5">
        <f t="shared" si="364"/>
        <v>1.1311443614861324E-4</v>
      </c>
    </row>
    <row r="4627" spans="1:8">
      <c r="A4627" s="3" t="s">
        <v>10189</v>
      </c>
      <c r="B4627" s="1">
        <f t="shared" si="360"/>
        <v>6</v>
      </c>
      <c r="C4627" s="1">
        <f t="shared" si="361"/>
        <v>25609</v>
      </c>
      <c r="D4627" s="1">
        <f t="shared" si="362"/>
        <v>10655143</v>
      </c>
      <c r="F4627" s="1">
        <f t="shared" si="363"/>
        <v>10653850.547806274</v>
      </c>
      <c r="H4627" s="5">
        <f t="shared" si="364"/>
        <v>1.212984371702805E-4</v>
      </c>
    </row>
    <row r="4628" spans="1:8">
      <c r="A4628" s="3" t="s">
        <v>10190</v>
      </c>
      <c r="B4628" s="1">
        <f t="shared" si="360"/>
        <v>6</v>
      </c>
      <c r="C4628" s="1">
        <f t="shared" si="361"/>
        <v>25589</v>
      </c>
      <c r="D4628" s="1">
        <f t="shared" si="362"/>
        <v>10660235</v>
      </c>
      <c r="F4628" s="1">
        <f t="shared" si="363"/>
        <v>10658856.935076976</v>
      </c>
      <c r="H4628" s="5">
        <f t="shared" si="364"/>
        <v>1.2927153322828296E-4</v>
      </c>
    </row>
    <row r="4629" spans="1:8">
      <c r="A4629" s="3" t="s">
        <v>10191</v>
      </c>
      <c r="B4629" s="1">
        <f t="shared" si="360"/>
        <v>6</v>
      </c>
      <c r="C4629" s="1">
        <f t="shared" si="361"/>
        <v>25569</v>
      </c>
      <c r="D4629" s="1">
        <f t="shared" si="362"/>
        <v>10665327</v>
      </c>
      <c r="F4629" s="1">
        <f t="shared" si="363"/>
        <v>10663866.491663063</v>
      </c>
      <c r="H4629" s="5">
        <f t="shared" si="364"/>
        <v>1.3693985537781026E-4</v>
      </c>
    </row>
    <row r="4630" spans="1:8">
      <c r="A4630" s="3" t="s">
        <v>10192</v>
      </c>
      <c r="B4630" s="1">
        <f t="shared" si="360"/>
        <v>6</v>
      </c>
      <c r="C4630" s="1">
        <f t="shared" si="361"/>
        <v>25549</v>
      </c>
      <c r="D4630" s="1">
        <f t="shared" si="362"/>
        <v>10670446</v>
      </c>
      <c r="F4630" s="1">
        <f t="shared" si="363"/>
        <v>10668879.222052272</v>
      </c>
      <c r="H4630" s="5">
        <f t="shared" si="364"/>
        <v>1.468334076877003E-4</v>
      </c>
    </row>
    <row r="4631" spans="1:8">
      <c r="A4631" s="3" t="s">
        <v>10193</v>
      </c>
      <c r="B4631" s="1">
        <f t="shared" si="360"/>
        <v>6</v>
      </c>
      <c r="C4631" s="1">
        <f t="shared" si="361"/>
        <v>25529</v>
      </c>
      <c r="D4631" s="1">
        <f t="shared" si="362"/>
        <v>10675538</v>
      </c>
      <c r="F4631" s="1">
        <f t="shared" si="363"/>
        <v>10673895.130742205</v>
      </c>
      <c r="H4631" s="5">
        <f t="shared" si="364"/>
        <v>1.5389100369411762E-4</v>
      </c>
    </row>
    <row r="4632" spans="1:8">
      <c r="A4632" s="3" t="s">
        <v>10194</v>
      </c>
      <c r="B4632" s="1">
        <f t="shared" si="360"/>
        <v>6</v>
      </c>
      <c r="C4632" s="1">
        <f t="shared" si="361"/>
        <v>25509</v>
      </c>
      <c r="D4632" s="1">
        <f t="shared" si="362"/>
        <v>10680630</v>
      </c>
      <c r="F4632" s="1">
        <f t="shared" si="363"/>
        <v>10678914.222240377</v>
      </c>
      <c r="H4632" s="5">
        <f t="shared" si="364"/>
        <v>1.6064387209582042E-4</v>
      </c>
    </row>
    <row r="4633" spans="1:8">
      <c r="A4633" s="3" t="s">
        <v>10195</v>
      </c>
      <c r="B4633" s="1">
        <f t="shared" si="360"/>
        <v>6</v>
      </c>
      <c r="C4633" s="1">
        <f t="shared" si="361"/>
        <v>25489</v>
      </c>
      <c r="D4633" s="1">
        <f t="shared" si="362"/>
        <v>10685722</v>
      </c>
      <c r="F4633" s="1">
        <f t="shared" si="363"/>
        <v>10683936.501064228</v>
      </c>
      <c r="H4633" s="5">
        <f t="shared" si="364"/>
        <v>1.6709202576785229E-4</v>
      </c>
    </row>
    <row r="4634" spans="1:8">
      <c r="A4634" s="3" t="s">
        <v>10196</v>
      </c>
      <c r="B4634" s="1">
        <f t="shared" si="360"/>
        <v>6</v>
      </c>
      <c r="C4634" s="1">
        <f t="shared" si="361"/>
        <v>25469</v>
      </c>
      <c r="D4634" s="1">
        <f t="shared" si="362"/>
        <v>10690841</v>
      </c>
      <c r="F4634" s="1">
        <f t="shared" si="363"/>
        <v>10688961.971741177</v>
      </c>
      <c r="H4634" s="5">
        <f t="shared" si="364"/>
        <v>1.7576056540573919E-4</v>
      </c>
    </row>
    <row r="4635" spans="1:8">
      <c r="A4635" s="3" t="s">
        <v>10197</v>
      </c>
      <c r="B4635" s="1">
        <f t="shared" si="360"/>
        <v>6</v>
      </c>
      <c r="C4635" s="1">
        <f t="shared" si="361"/>
        <v>25449</v>
      </c>
      <c r="D4635" s="1">
        <f t="shared" si="362"/>
        <v>10695933</v>
      </c>
      <c r="F4635" s="1">
        <f t="shared" si="363"/>
        <v>10693990.638808608</v>
      </c>
      <c r="H4635" s="5">
        <f t="shared" si="364"/>
        <v>1.8159810756031706E-4</v>
      </c>
    </row>
    <row r="4636" spans="1:8">
      <c r="A4636" s="3" t="s">
        <v>10198</v>
      </c>
      <c r="B4636" s="1">
        <f t="shared" si="360"/>
        <v>6</v>
      </c>
      <c r="C4636" s="1">
        <f t="shared" si="361"/>
        <v>25429</v>
      </c>
      <c r="D4636" s="1">
        <f t="shared" si="362"/>
        <v>10701025</v>
      </c>
      <c r="F4636" s="1">
        <f t="shared" si="363"/>
        <v>10699022.506813949</v>
      </c>
      <c r="H4636" s="5">
        <f t="shared" si="364"/>
        <v>1.8713096979504544E-4</v>
      </c>
    </row>
    <row r="4637" spans="1:8">
      <c r="A4637" s="3" t="s">
        <v>10199</v>
      </c>
      <c r="B4637" s="1">
        <f t="shared" si="360"/>
        <v>6</v>
      </c>
      <c r="C4637" s="1">
        <f t="shared" si="361"/>
        <v>25409</v>
      </c>
      <c r="D4637" s="1">
        <f t="shared" si="362"/>
        <v>10706117</v>
      </c>
      <c r="F4637" s="1">
        <f t="shared" si="363"/>
        <v>10704057.580314672</v>
      </c>
      <c r="H4637" s="5">
        <f t="shared" si="364"/>
        <v>1.9235916115323411E-4</v>
      </c>
    </row>
    <row r="4638" spans="1:8">
      <c r="A4638" s="3" t="s">
        <v>10200</v>
      </c>
      <c r="B4638" s="1">
        <f t="shared" si="360"/>
        <v>6</v>
      </c>
      <c r="C4638" s="1">
        <f t="shared" si="361"/>
        <v>25389</v>
      </c>
      <c r="D4638" s="1">
        <f t="shared" si="362"/>
        <v>10711208</v>
      </c>
      <c r="F4638" s="1">
        <f t="shared" si="363"/>
        <v>10709095.863878334</v>
      </c>
      <c r="H4638" s="5">
        <f t="shared" si="364"/>
        <v>1.9718934798633906E-4</v>
      </c>
    </row>
    <row r="4639" spans="1:8">
      <c r="A4639" s="3" t="s">
        <v>10201</v>
      </c>
      <c r="B4639" s="1">
        <f t="shared" si="360"/>
        <v>6</v>
      </c>
      <c r="C4639" s="1">
        <f t="shared" si="361"/>
        <v>25369</v>
      </c>
      <c r="D4639" s="1">
        <f t="shared" si="362"/>
        <v>10716328</v>
      </c>
      <c r="F4639" s="1">
        <f t="shared" si="363"/>
        <v>10714137.362082602</v>
      </c>
      <c r="H4639" s="5">
        <f t="shared" si="364"/>
        <v>2.0442057367015492E-4</v>
      </c>
    </row>
    <row r="4640" spans="1:8">
      <c r="A4640" s="3" t="s">
        <v>10202</v>
      </c>
      <c r="B4640" s="1">
        <f t="shared" si="360"/>
        <v>6</v>
      </c>
      <c r="C4640" s="1">
        <f t="shared" si="361"/>
        <v>25349</v>
      </c>
      <c r="D4640" s="1">
        <f t="shared" si="362"/>
        <v>10721420</v>
      </c>
      <c r="F4640" s="1">
        <f t="shared" si="363"/>
        <v>10719182.079515293</v>
      </c>
      <c r="H4640" s="5">
        <f t="shared" si="364"/>
        <v>2.0873358983294744E-4</v>
      </c>
    </row>
    <row r="4641" spans="1:8">
      <c r="A4641" s="3" t="s">
        <v>10203</v>
      </c>
      <c r="B4641" s="1">
        <f t="shared" si="360"/>
        <v>6</v>
      </c>
      <c r="C4641" s="1">
        <f t="shared" si="361"/>
        <v>25329</v>
      </c>
      <c r="D4641" s="1">
        <f t="shared" si="362"/>
        <v>10726511</v>
      </c>
      <c r="F4641" s="1">
        <f t="shared" si="363"/>
        <v>10724230.020774385</v>
      </c>
      <c r="H4641" s="5">
        <f t="shared" si="364"/>
        <v>2.1264875648894962E-4</v>
      </c>
    </row>
    <row r="4642" spans="1:8">
      <c r="A4642" s="3" t="s">
        <v>10204</v>
      </c>
      <c r="B4642" s="1">
        <f t="shared" si="360"/>
        <v>6</v>
      </c>
      <c r="C4642" s="1">
        <f t="shared" si="361"/>
        <v>25309</v>
      </c>
      <c r="D4642" s="1">
        <f t="shared" si="362"/>
        <v>10731603</v>
      </c>
      <c r="F4642" s="1">
        <f t="shared" si="363"/>
        <v>10729281.190468067</v>
      </c>
      <c r="H4642" s="5">
        <f t="shared" si="364"/>
        <v>2.1635253670236374E-4</v>
      </c>
    </row>
    <row r="4643" spans="1:8">
      <c r="A4643" s="3" t="s">
        <v>10205</v>
      </c>
      <c r="B4643" s="1">
        <f t="shared" si="360"/>
        <v>6</v>
      </c>
      <c r="C4643" s="1">
        <f t="shared" si="361"/>
        <v>25289</v>
      </c>
      <c r="D4643" s="1">
        <f t="shared" si="362"/>
        <v>10736695</v>
      </c>
      <c r="F4643" s="1">
        <f t="shared" si="363"/>
        <v>10734335.593214769</v>
      </c>
      <c r="H4643" s="5">
        <f t="shared" si="364"/>
        <v>2.1975168198696933E-4</v>
      </c>
    </row>
    <row r="4644" spans="1:8">
      <c r="A4644" s="3" t="s">
        <v>10206</v>
      </c>
      <c r="B4644" s="1">
        <f t="shared" si="360"/>
        <v>6</v>
      </c>
      <c r="C4644" s="1">
        <f t="shared" si="361"/>
        <v>25269</v>
      </c>
      <c r="D4644" s="1">
        <f t="shared" si="362"/>
        <v>10741814</v>
      </c>
      <c r="F4644" s="1">
        <f t="shared" si="363"/>
        <v>10739393.233643185</v>
      </c>
      <c r="H4644" s="5">
        <f t="shared" si="364"/>
        <v>2.2535917646820665E-4</v>
      </c>
    </row>
    <row r="4645" spans="1:8">
      <c r="A4645" s="3" t="s">
        <v>10207</v>
      </c>
      <c r="B4645" s="1">
        <f t="shared" si="360"/>
        <v>6</v>
      </c>
      <c r="C4645" s="1">
        <f t="shared" si="361"/>
        <v>25249</v>
      </c>
      <c r="D4645" s="1">
        <f t="shared" si="362"/>
        <v>10746906</v>
      </c>
      <c r="F4645" s="1">
        <f t="shared" si="363"/>
        <v>10744454.116392286</v>
      </c>
      <c r="H4645" s="5">
        <f t="shared" si="364"/>
        <v>2.2814786020399784E-4</v>
      </c>
    </row>
    <row r="4646" spans="1:8">
      <c r="A4646" s="3" t="s">
        <v>10208</v>
      </c>
      <c r="B4646" s="1">
        <f t="shared" si="360"/>
        <v>6</v>
      </c>
      <c r="C4646" s="1">
        <f t="shared" si="361"/>
        <v>25229</v>
      </c>
      <c r="D4646" s="1">
        <f t="shared" si="362"/>
        <v>10751998</v>
      </c>
      <c r="F4646" s="1">
        <f t="shared" si="363"/>
        <v>10749518.246111406</v>
      </c>
      <c r="H4646" s="5">
        <f t="shared" si="364"/>
        <v>2.3063191497933562E-4</v>
      </c>
    </row>
    <row r="4647" spans="1:8">
      <c r="A4647" s="3" t="s">
        <v>10209</v>
      </c>
      <c r="B4647" s="1">
        <f t="shared" si="360"/>
        <v>6</v>
      </c>
      <c r="C4647" s="1">
        <f t="shared" si="361"/>
        <v>25209</v>
      </c>
      <c r="D4647" s="1">
        <f t="shared" si="362"/>
        <v>10757090</v>
      </c>
      <c r="F4647" s="1">
        <f t="shared" si="363"/>
        <v>10754585.627460204</v>
      </c>
      <c r="H4647" s="5">
        <f t="shared" si="364"/>
        <v>2.3281134022267502E-4</v>
      </c>
    </row>
    <row r="4648" spans="1:8">
      <c r="A4648" s="3" t="s">
        <v>10210</v>
      </c>
      <c r="B4648" s="1">
        <f t="shared" si="360"/>
        <v>6</v>
      </c>
      <c r="C4648" s="1">
        <f t="shared" si="361"/>
        <v>25189</v>
      </c>
      <c r="D4648" s="1">
        <f t="shared" si="362"/>
        <v>10762182</v>
      </c>
      <c r="F4648" s="1">
        <f t="shared" si="363"/>
        <v>10759656.265108749</v>
      </c>
      <c r="H4648" s="5">
        <f t="shared" si="364"/>
        <v>2.3468613439641976E-4</v>
      </c>
    </row>
    <row r="4649" spans="1:8">
      <c r="A4649" s="3" t="s">
        <v>10211</v>
      </c>
      <c r="B4649" s="1">
        <f t="shared" si="360"/>
        <v>6</v>
      </c>
      <c r="C4649" s="1">
        <f t="shared" si="361"/>
        <v>25169</v>
      </c>
      <c r="D4649" s="1">
        <f t="shared" si="362"/>
        <v>10767301</v>
      </c>
      <c r="F4649" s="1">
        <f t="shared" si="363"/>
        <v>10764730.16373753</v>
      </c>
      <c r="H4649" s="5">
        <f t="shared" si="364"/>
        <v>2.3876329476347984E-4</v>
      </c>
    </row>
    <row r="4650" spans="1:8">
      <c r="A4650" s="3" t="s">
        <v>10212</v>
      </c>
      <c r="B4650" s="1">
        <f t="shared" si="360"/>
        <v>6</v>
      </c>
      <c r="C4650" s="1">
        <f t="shared" si="361"/>
        <v>25149</v>
      </c>
      <c r="D4650" s="1">
        <f t="shared" si="362"/>
        <v>10772393</v>
      </c>
      <c r="F4650" s="1">
        <f t="shared" si="363"/>
        <v>10769807.328037482</v>
      </c>
      <c r="H4650" s="5">
        <f t="shared" si="364"/>
        <v>2.4002763012064682E-4</v>
      </c>
    </row>
    <row r="4651" spans="1:8">
      <c r="A4651" s="3" t="s">
        <v>10213</v>
      </c>
      <c r="B4651" s="1">
        <f t="shared" si="360"/>
        <v>6</v>
      </c>
      <c r="C4651" s="1">
        <f t="shared" si="361"/>
        <v>25129</v>
      </c>
      <c r="D4651" s="1">
        <f t="shared" si="362"/>
        <v>10777485</v>
      </c>
      <c r="F4651" s="1">
        <f t="shared" si="363"/>
        <v>10774887.762710033</v>
      </c>
      <c r="H4651" s="5">
        <f t="shared" si="364"/>
        <v>2.4098732588976143E-4</v>
      </c>
    </row>
    <row r="4652" spans="1:8">
      <c r="A4652" s="3" t="s">
        <v>10214</v>
      </c>
      <c r="B4652" s="1">
        <f t="shared" si="360"/>
        <v>6</v>
      </c>
      <c r="C4652" s="1">
        <f t="shared" si="361"/>
        <v>25109</v>
      </c>
      <c r="D4652" s="1">
        <f t="shared" si="362"/>
        <v>10782576</v>
      </c>
      <c r="F4652" s="1">
        <f t="shared" si="363"/>
        <v>10779971.472467124</v>
      </c>
      <c r="H4652" s="5">
        <f t="shared" si="364"/>
        <v>2.4154965686080376E-4</v>
      </c>
    </row>
    <row r="4653" spans="1:8">
      <c r="A4653" s="3" t="s">
        <v>10215</v>
      </c>
      <c r="B4653" s="1">
        <f t="shared" si="360"/>
        <v>6</v>
      </c>
      <c r="C4653" s="1">
        <f t="shared" si="361"/>
        <v>25089</v>
      </c>
      <c r="D4653" s="1">
        <f t="shared" si="362"/>
        <v>10787696</v>
      </c>
      <c r="F4653" s="1">
        <f t="shared" si="363"/>
        <v>10785058.462031242</v>
      </c>
      <c r="H4653" s="5">
        <f t="shared" si="364"/>
        <v>2.4449502180618491E-4</v>
      </c>
    </row>
    <row r="4654" spans="1:8">
      <c r="A4654" s="3" t="s">
        <v>10216</v>
      </c>
      <c r="B4654" s="1">
        <f t="shared" si="360"/>
        <v>6</v>
      </c>
      <c r="C4654" s="1">
        <f t="shared" si="361"/>
        <v>25069</v>
      </c>
      <c r="D4654" s="1">
        <f t="shared" si="362"/>
        <v>10792788</v>
      </c>
      <c r="F4654" s="1">
        <f t="shared" si="363"/>
        <v>10790148.736135455</v>
      </c>
      <c r="H4654" s="5">
        <f t="shared" si="364"/>
        <v>2.4453958185272903E-4</v>
      </c>
    </row>
    <row r="4655" spans="1:8">
      <c r="A4655" s="3" t="s">
        <v>10217</v>
      </c>
      <c r="B4655" s="1">
        <f t="shared" si="360"/>
        <v>6</v>
      </c>
      <c r="C4655" s="1">
        <f t="shared" si="361"/>
        <v>25049</v>
      </c>
      <c r="D4655" s="1">
        <f t="shared" si="362"/>
        <v>10797880</v>
      </c>
      <c r="F4655" s="1">
        <f t="shared" si="363"/>
        <v>10795242.29952345</v>
      </c>
      <c r="H4655" s="5">
        <f t="shared" si="364"/>
        <v>2.4427947676299104E-4</v>
      </c>
    </row>
    <row r="4656" spans="1:8">
      <c r="A4656" s="3" t="s">
        <v>10218</v>
      </c>
      <c r="B4656" s="1">
        <f t="shared" si="360"/>
        <v>6</v>
      </c>
      <c r="C4656" s="1">
        <f t="shared" si="361"/>
        <v>25029</v>
      </c>
      <c r="D4656" s="1">
        <f t="shared" si="362"/>
        <v>10802971</v>
      </c>
      <c r="F4656" s="1">
        <f t="shared" si="363"/>
        <v>10800339.156949563</v>
      </c>
      <c r="H4656" s="5">
        <f t="shared" si="364"/>
        <v>2.4362215268716801E-4</v>
      </c>
    </row>
    <row r="4657" spans="1:8">
      <c r="A4657" s="3" t="s">
        <v>10219</v>
      </c>
      <c r="B4657" s="1">
        <f t="shared" si="360"/>
        <v>6</v>
      </c>
      <c r="C4657" s="1">
        <f t="shared" si="361"/>
        <v>25009</v>
      </c>
      <c r="D4657" s="1">
        <f t="shared" si="362"/>
        <v>10808063</v>
      </c>
      <c r="F4657" s="1">
        <f t="shared" si="363"/>
        <v>10805439.313178796</v>
      </c>
      <c r="H4657" s="5">
        <f t="shared" si="364"/>
        <v>2.4275273203012222E-4</v>
      </c>
    </row>
    <row r="4658" spans="1:8">
      <c r="A4658" s="3" t="s">
        <v>10220</v>
      </c>
      <c r="B4658" s="1">
        <f t="shared" si="360"/>
        <v>6</v>
      </c>
      <c r="C4658" s="1">
        <f t="shared" si="361"/>
        <v>24989</v>
      </c>
      <c r="D4658" s="1">
        <f t="shared" si="362"/>
        <v>10813183</v>
      </c>
      <c r="F4658" s="1">
        <f t="shared" si="363"/>
        <v>10810542.772986857</v>
      </c>
      <c r="H4658" s="5">
        <f t="shared" si="364"/>
        <v>2.4416742166878886E-4</v>
      </c>
    </row>
    <row r="4659" spans="1:8">
      <c r="A4659" s="3" t="s">
        <v>10221</v>
      </c>
      <c r="B4659" s="1">
        <f t="shared" si="360"/>
        <v>6</v>
      </c>
      <c r="C4659" s="1">
        <f t="shared" si="361"/>
        <v>24969</v>
      </c>
      <c r="D4659" s="1">
        <f t="shared" si="362"/>
        <v>10818274</v>
      </c>
      <c r="F4659" s="1">
        <f t="shared" si="363"/>
        <v>10815649.541160215</v>
      </c>
      <c r="H4659" s="5">
        <f t="shared" si="364"/>
        <v>2.4259496845664176E-4</v>
      </c>
    </row>
    <row r="4660" spans="1:8">
      <c r="A4660" s="3" t="s">
        <v>10222</v>
      </c>
      <c r="B4660" s="1">
        <f t="shared" si="360"/>
        <v>6</v>
      </c>
      <c r="C4660" s="1">
        <f t="shared" si="361"/>
        <v>24949</v>
      </c>
      <c r="D4660" s="1">
        <f t="shared" si="362"/>
        <v>10823366</v>
      </c>
      <c r="F4660" s="1">
        <f t="shared" si="363"/>
        <v>10820759.622496104</v>
      </c>
      <c r="H4660" s="5">
        <f t="shared" si="364"/>
        <v>2.4081025291911335E-4</v>
      </c>
    </row>
    <row r="4661" spans="1:8">
      <c r="A4661" s="3" t="s">
        <v>10223</v>
      </c>
      <c r="B4661" s="1">
        <f t="shared" si="360"/>
        <v>6</v>
      </c>
      <c r="C4661" s="1">
        <f t="shared" si="361"/>
        <v>24929</v>
      </c>
      <c r="D4661" s="1">
        <f t="shared" si="362"/>
        <v>10828458</v>
      </c>
      <c r="F4661" s="1">
        <f t="shared" si="363"/>
        <v>10825873.021802565</v>
      </c>
      <c r="H4661" s="5">
        <f t="shared" si="364"/>
        <v>2.3872080377787097E-4</v>
      </c>
    </row>
    <row r="4662" spans="1:8">
      <c r="A4662" s="3" t="s">
        <v>10224</v>
      </c>
      <c r="B4662" s="1">
        <f t="shared" si="360"/>
        <v>6</v>
      </c>
      <c r="C4662" s="1">
        <f t="shared" si="361"/>
        <v>24909</v>
      </c>
      <c r="D4662" s="1">
        <f t="shared" si="362"/>
        <v>10833550</v>
      </c>
      <c r="F4662" s="1">
        <f t="shared" si="363"/>
        <v>10830989.74389849</v>
      </c>
      <c r="H4662" s="5">
        <f t="shared" si="364"/>
        <v>2.3632660591491766E-4</v>
      </c>
    </row>
    <row r="4663" spans="1:8">
      <c r="A4663" s="3" t="s">
        <v>10225</v>
      </c>
      <c r="B4663" s="1">
        <f t="shared" si="360"/>
        <v>6</v>
      </c>
      <c r="C4663" s="1">
        <f t="shared" si="361"/>
        <v>24889</v>
      </c>
      <c r="D4663" s="1">
        <f t="shared" si="362"/>
        <v>10838669</v>
      </c>
      <c r="F4663" s="1">
        <f t="shared" si="363"/>
        <v>10836109.793613637</v>
      </c>
      <c r="H4663" s="5">
        <f t="shared" si="364"/>
        <v>2.3611814203045907E-4</v>
      </c>
    </row>
    <row r="4664" spans="1:8">
      <c r="A4664" s="3" t="s">
        <v>10226</v>
      </c>
      <c r="B4664" s="1">
        <f t="shared" si="360"/>
        <v>6</v>
      </c>
      <c r="C4664" s="1">
        <f t="shared" si="361"/>
        <v>24869</v>
      </c>
      <c r="D4664" s="1">
        <f t="shared" si="362"/>
        <v>10843761</v>
      </c>
      <c r="F4664" s="1">
        <f t="shared" si="363"/>
        <v>10841233.175788669</v>
      </c>
      <c r="H4664" s="5">
        <f t="shared" si="364"/>
        <v>2.3311323546609746E-4</v>
      </c>
    </row>
    <row r="4665" spans="1:8">
      <c r="A4665" s="3" t="s">
        <v>10227</v>
      </c>
      <c r="B4665" s="1">
        <f t="shared" si="360"/>
        <v>6</v>
      </c>
      <c r="C4665" s="1">
        <f t="shared" si="361"/>
        <v>24849</v>
      </c>
      <c r="D4665" s="1">
        <f t="shared" si="362"/>
        <v>10848853</v>
      </c>
      <c r="F4665" s="1">
        <f t="shared" si="363"/>
        <v>10846359.895275202</v>
      </c>
      <c r="H4665" s="5">
        <f t="shared" si="364"/>
        <v>2.2980353082471957E-4</v>
      </c>
    </row>
    <row r="4666" spans="1:8">
      <c r="A4666" s="3" t="s">
        <v>10228</v>
      </c>
      <c r="B4666" s="1">
        <f t="shared" si="360"/>
        <v>6</v>
      </c>
      <c r="C4666" s="1">
        <f t="shared" si="361"/>
        <v>24829</v>
      </c>
      <c r="D4666" s="1">
        <f t="shared" si="362"/>
        <v>10853945</v>
      </c>
      <c r="F4666" s="1">
        <f t="shared" si="363"/>
        <v>10851489.956935825</v>
      </c>
      <c r="H4666" s="5">
        <f t="shared" si="364"/>
        <v>2.2618900908150664E-4</v>
      </c>
    </row>
    <row r="4667" spans="1:8">
      <c r="A4667" s="3" t="s">
        <v>10229</v>
      </c>
      <c r="B4667" s="1">
        <f t="shared" si="360"/>
        <v>6</v>
      </c>
      <c r="C4667" s="1">
        <f t="shared" si="361"/>
        <v>24809</v>
      </c>
      <c r="D4667" s="1">
        <f t="shared" si="362"/>
        <v>10859064</v>
      </c>
      <c r="F4667" s="1">
        <f t="shared" si="363"/>
        <v>10856623.365644118</v>
      </c>
      <c r="H4667" s="5">
        <f t="shared" si="364"/>
        <v>2.247554997265126E-4</v>
      </c>
    </row>
    <row r="4668" spans="1:8">
      <c r="A4668" s="3" t="s">
        <v>10230</v>
      </c>
      <c r="B4668" s="1">
        <f t="shared" si="360"/>
        <v>6</v>
      </c>
      <c r="C4668" s="1">
        <f t="shared" si="361"/>
        <v>24789</v>
      </c>
      <c r="D4668" s="1">
        <f t="shared" si="362"/>
        <v>10864156</v>
      </c>
      <c r="F4668" s="1">
        <f t="shared" si="363"/>
        <v>10861760.12628473</v>
      </c>
      <c r="H4668" s="5">
        <f t="shared" si="364"/>
        <v>2.2053012818209813E-4</v>
      </c>
    </row>
    <row r="4669" spans="1:8">
      <c r="A4669" s="3" t="s">
        <v>10231</v>
      </c>
      <c r="B4669" s="1">
        <f t="shared" si="360"/>
        <v>6</v>
      </c>
      <c r="C4669" s="1">
        <f t="shared" si="361"/>
        <v>24769</v>
      </c>
      <c r="D4669" s="1">
        <f t="shared" si="362"/>
        <v>10869248</v>
      </c>
      <c r="F4669" s="1">
        <f t="shared" si="363"/>
        <v>10866900.243753374</v>
      </c>
      <c r="H4669" s="5">
        <f t="shared" si="364"/>
        <v>2.1599987843007879E-4</v>
      </c>
    </row>
    <row r="4670" spans="1:8">
      <c r="A4670" s="3" t="s">
        <v>10232</v>
      </c>
      <c r="B4670" s="1">
        <f t="shared" si="360"/>
        <v>6</v>
      </c>
      <c r="C4670" s="1">
        <f t="shared" si="361"/>
        <v>24749</v>
      </c>
      <c r="D4670" s="1">
        <f t="shared" si="362"/>
        <v>10874339</v>
      </c>
      <c r="F4670" s="1">
        <f t="shared" si="363"/>
        <v>10872043.722956868</v>
      </c>
      <c r="H4670" s="5">
        <f t="shared" si="364"/>
        <v>2.1107278733283112E-4</v>
      </c>
    </row>
    <row r="4671" spans="1:8">
      <c r="A4671" s="3" t="s">
        <v>10233</v>
      </c>
      <c r="B4671" s="1">
        <f t="shared" si="360"/>
        <v>6</v>
      </c>
      <c r="C4671" s="1">
        <f t="shared" si="361"/>
        <v>24729</v>
      </c>
      <c r="D4671" s="1">
        <f t="shared" si="362"/>
        <v>10879431</v>
      </c>
      <c r="F4671" s="1">
        <f t="shared" si="363"/>
        <v>10877190.568813186</v>
      </c>
      <c r="H4671" s="5">
        <f t="shared" si="364"/>
        <v>2.0593275391092247E-4</v>
      </c>
    </row>
    <row r="4672" spans="1:8">
      <c r="A4672" s="3" t="s">
        <v>10234</v>
      </c>
      <c r="B4672" s="1">
        <f t="shared" si="360"/>
        <v>6</v>
      </c>
      <c r="C4672" s="1">
        <f t="shared" si="361"/>
        <v>24709</v>
      </c>
      <c r="D4672" s="1">
        <f t="shared" si="362"/>
        <v>10884551</v>
      </c>
      <c r="F4672" s="1">
        <f t="shared" si="363"/>
        <v>10882340.786251476</v>
      </c>
      <c r="H4672" s="5">
        <f t="shared" si="364"/>
        <v>2.0305970806916752E-4</v>
      </c>
    </row>
    <row r="4673" spans="1:8">
      <c r="A4673" s="3" t="s">
        <v>10235</v>
      </c>
      <c r="B4673" s="1">
        <f t="shared" si="360"/>
        <v>6</v>
      </c>
      <c r="C4673" s="1">
        <f t="shared" si="361"/>
        <v>24689</v>
      </c>
      <c r="D4673" s="1">
        <f t="shared" si="362"/>
        <v>10889642</v>
      </c>
      <c r="F4673" s="1">
        <f t="shared" si="363"/>
        <v>10887494.380212093</v>
      </c>
      <c r="H4673" s="5">
        <f t="shared" si="364"/>
        <v>1.9721674853105621E-4</v>
      </c>
    </row>
    <row r="4674" spans="1:8">
      <c r="A4674" s="3" t="s">
        <v>10236</v>
      </c>
      <c r="B4674" s="1">
        <f t="shared" si="360"/>
        <v>6</v>
      </c>
      <c r="C4674" s="1">
        <f t="shared" si="361"/>
        <v>24669</v>
      </c>
      <c r="D4674" s="1">
        <f t="shared" si="362"/>
        <v>10894734</v>
      </c>
      <c r="F4674" s="1">
        <f t="shared" si="363"/>
        <v>10892651.355646664</v>
      </c>
      <c r="H4674" s="5">
        <f t="shared" si="364"/>
        <v>1.9116064268624855E-4</v>
      </c>
    </row>
    <row r="4675" spans="1:8">
      <c r="A4675" s="3" t="s">
        <v>10237</v>
      </c>
      <c r="B4675" s="1">
        <f t="shared" si="360"/>
        <v>6</v>
      </c>
      <c r="C4675" s="1">
        <f t="shared" si="361"/>
        <v>24649</v>
      </c>
      <c r="D4675" s="1">
        <f t="shared" si="362"/>
        <v>10899826</v>
      </c>
      <c r="F4675" s="1">
        <f t="shared" si="363"/>
        <v>10897811.717518058</v>
      </c>
      <c r="H4675" s="5">
        <f t="shared" si="364"/>
        <v>1.8479950798685462E-4</v>
      </c>
    </row>
    <row r="4676" spans="1:8">
      <c r="A4676" s="3" t="s">
        <v>10238</v>
      </c>
      <c r="B4676" s="1">
        <f t="shared" ref="B4676:B4739" si="365">IF(ISERROR(SEARCH(" ",A4676)), 0, SEARCH(" ",A4676))</f>
        <v>6</v>
      </c>
      <c r="C4676" s="1">
        <f t="shared" ref="C4676:C4739" si="366">IF(0=B4676,-1,LEFT(A4676,B4676-1)+0)</f>
        <v>24629</v>
      </c>
      <c r="D4676" s="1">
        <f t="shared" ref="D4676:D4739" si="367">IF(B4676=0,-1,RIGHT(A4676,LEN(A4676)-B4676)+0)</f>
        <v>10904918</v>
      </c>
      <c r="F4676" s="1">
        <f t="shared" ref="F4676:F4739" si="368">IF(C4676&lt;0,443300000,44330*(1-POWER(C4676/$A$1,1/5.255))*1000)</f>
        <v>10902975.47080051</v>
      </c>
      <c r="H4676" s="5">
        <f t="shared" ref="H4676:H4739" si="369">IF(D4676&gt;0,ABS((F4676-D4676)/D4676),0)</f>
        <v>1.7813331558204506E-4</v>
      </c>
    </row>
    <row r="4677" spans="1:8">
      <c r="A4677" s="3" t="s">
        <v>10239</v>
      </c>
      <c r="B4677" s="1">
        <f t="shared" si="365"/>
        <v>6</v>
      </c>
      <c r="C4677" s="1">
        <f t="shared" si="366"/>
        <v>24609</v>
      </c>
      <c r="D4677" s="1">
        <f t="shared" si="367"/>
        <v>10910037</v>
      </c>
      <c r="F4677" s="1">
        <f t="shared" si="368"/>
        <v>10908142.620479567</v>
      </c>
      <c r="H4677" s="5">
        <f t="shared" si="369"/>
        <v>1.736363974231273E-4</v>
      </c>
    </row>
    <row r="4678" spans="1:8">
      <c r="A4678" s="3" t="s">
        <v>10240</v>
      </c>
      <c r="B4678" s="1">
        <f t="shared" si="365"/>
        <v>6</v>
      </c>
      <c r="C4678" s="1">
        <f t="shared" si="366"/>
        <v>24589</v>
      </c>
      <c r="D4678" s="1">
        <f t="shared" si="367"/>
        <v>10915129</v>
      </c>
      <c r="F4678" s="1">
        <f t="shared" si="368"/>
        <v>10913313.171552187</v>
      </c>
      <c r="H4678" s="5">
        <f t="shared" si="369"/>
        <v>1.6635886280530154E-4</v>
      </c>
    </row>
    <row r="4679" spans="1:8">
      <c r="A4679" s="3" t="s">
        <v>10241</v>
      </c>
      <c r="B4679" s="1">
        <f t="shared" si="365"/>
        <v>6</v>
      </c>
      <c r="C4679" s="1">
        <f t="shared" si="366"/>
        <v>24569</v>
      </c>
      <c r="D4679" s="1">
        <f t="shared" si="367"/>
        <v>10920221</v>
      </c>
      <c r="F4679" s="1">
        <f t="shared" si="368"/>
        <v>10918487.12902675</v>
      </c>
      <c r="H4679" s="5">
        <f t="shared" si="369"/>
        <v>1.5877617982730361E-4</v>
      </c>
    </row>
    <row r="4680" spans="1:8">
      <c r="A4680" s="3" t="s">
        <v>10242</v>
      </c>
      <c r="B4680" s="1">
        <f t="shared" si="365"/>
        <v>6</v>
      </c>
      <c r="C4680" s="1">
        <f t="shared" si="366"/>
        <v>24549</v>
      </c>
      <c r="D4680" s="1">
        <f t="shared" si="367"/>
        <v>10925313</v>
      </c>
      <c r="F4680" s="1">
        <f t="shared" si="368"/>
        <v>10923664.497923089</v>
      </c>
      <c r="H4680" s="5">
        <f t="shared" si="369"/>
        <v>1.5088831568585802E-4</v>
      </c>
    </row>
    <row r="4681" spans="1:8">
      <c r="A4681" s="3" t="s">
        <v>10243</v>
      </c>
      <c r="B4681" s="1">
        <f t="shared" si="365"/>
        <v>6</v>
      </c>
      <c r="C4681" s="1">
        <f t="shared" si="366"/>
        <v>24529</v>
      </c>
      <c r="D4681" s="1">
        <f t="shared" si="367"/>
        <v>10930432</v>
      </c>
      <c r="F4681" s="1">
        <f t="shared" si="368"/>
        <v>10928845.283272531</v>
      </c>
      <c r="H4681" s="5">
        <f t="shared" si="369"/>
        <v>1.4516505179933571E-4</v>
      </c>
    </row>
    <row r="4682" spans="1:8">
      <c r="A4682" s="3" t="s">
        <v>10244</v>
      </c>
      <c r="B4682" s="1">
        <f t="shared" si="365"/>
        <v>6</v>
      </c>
      <c r="C4682" s="1">
        <f t="shared" si="366"/>
        <v>24509</v>
      </c>
      <c r="D4682" s="1">
        <f t="shared" si="367"/>
        <v>10935524</v>
      </c>
      <c r="F4682" s="1">
        <f t="shared" si="368"/>
        <v>10934029.490117939</v>
      </c>
      <c r="H4682" s="5">
        <f t="shared" si="369"/>
        <v>1.3666559389936969E-4</v>
      </c>
    </row>
    <row r="4683" spans="1:8">
      <c r="A4683" s="3" t="s">
        <v>10245</v>
      </c>
      <c r="B4683" s="1">
        <f t="shared" si="365"/>
        <v>6</v>
      </c>
      <c r="C4683" s="1">
        <f t="shared" si="366"/>
        <v>24489</v>
      </c>
      <c r="D4683" s="1">
        <f t="shared" si="367"/>
        <v>10940616</v>
      </c>
      <c r="F4683" s="1">
        <f t="shared" si="368"/>
        <v>10939217.12351374</v>
      </c>
      <c r="H4683" s="5">
        <f t="shared" si="369"/>
        <v>1.2786085228294676E-4</v>
      </c>
    </row>
    <row r="4684" spans="1:8">
      <c r="A4684" s="3" t="s">
        <v>10246</v>
      </c>
      <c r="B4684" s="1">
        <f t="shared" si="365"/>
        <v>6</v>
      </c>
      <c r="C4684" s="1">
        <f t="shared" si="366"/>
        <v>24469</v>
      </c>
      <c r="D4684" s="1">
        <f t="shared" si="367"/>
        <v>10945707</v>
      </c>
      <c r="F4684" s="1">
        <f t="shared" si="368"/>
        <v>10944408.188525949</v>
      </c>
      <c r="H4684" s="5">
        <f t="shared" si="369"/>
        <v>1.1865944100744945E-4</v>
      </c>
    </row>
    <row r="4685" spans="1:8">
      <c r="A4685" s="3" t="s">
        <v>10247</v>
      </c>
      <c r="B4685" s="1">
        <f t="shared" si="365"/>
        <v>6</v>
      </c>
      <c r="C4685" s="1">
        <f t="shared" si="366"/>
        <v>24449</v>
      </c>
      <c r="D4685" s="1">
        <f t="shared" si="367"/>
        <v>10950799</v>
      </c>
      <c r="F4685" s="1">
        <f t="shared" si="368"/>
        <v>10949602.690232251</v>
      </c>
      <c r="H4685" s="5">
        <f t="shared" si="369"/>
        <v>1.0924406225967261E-4</v>
      </c>
    </row>
    <row r="4686" spans="1:8">
      <c r="A4686" s="3" t="s">
        <v>10248</v>
      </c>
      <c r="B4686" s="1">
        <f t="shared" si="365"/>
        <v>6</v>
      </c>
      <c r="C4686" s="1">
        <f t="shared" si="366"/>
        <v>24429</v>
      </c>
      <c r="D4686" s="1">
        <f t="shared" si="367"/>
        <v>10955919</v>
      </c>
      <c r="F4686" s="1">
        <f t="shared" si="368"/>
        <v>10954800.633721974</v>
      </c>
      <c r="H4686" s="5">
        <f t="shared" si="369"/>
        <v>1.0207872822227445E-4</v>
      </c>
    </row>
    <row r="4687" spans="1:8">
      <c r="A4687" s="3" t="s">
        <v>10249</v>
      </c>
      <c r="B4687" s="1">
        <f t="shared" si="365"/>
        <v>6</v>
      </c>
      <c r="C4687" s="1">
        <f t="shared" si="366"/>
        <v>24409</v>
      </c>
      <c r="D4687" s="1">
        <f t="shared" si="367"/>
        <v>10961010</v>
      </c>
      <c r="F4687" s="1">
        <f t="shared" si="368"/>
        <v>10960002.024096167</v>
      </c>
      <c r="H4687" s="5">
        <f t="shared" si="369"/>
        <v>9.1960129936318372E-5</v>
      </c>
    </row>
    <row r="4688" spans="1:8">
      <c r="A4688" s="3" t="s">
        <v>10250</v>
      </c>
      <c r="B4688" s="1">
        <f t="shared" si="365"/>
        <v>6</v>
      </c>
      <c r="C4688" s="1">
        <f t="shared" si="366"/>
        <v>24389</v>
      </c>
      <c r="D4688" s="1">
        <f t="shared" si="367"/>
        <v>10966102</v>
      </c>
      <c r="F4688" s="1">
        <f t="shared" si="368"/>
        <v>10965206.866467638</v>
      </c>
      <c r="H4688" s="5">
        <f t="shared" si="369"/>
        <v>8.1627321391143255E-5</v>
      </c>
    </row>
    <row r="4689" spans="1:8">
      <c r="A4689" s="3" t="s">
        <v>10251</v>
      </c>
      <c r="B4689" s="1">
        <f t="shared" si="365"/>
        <v>6</v>
      </c>
      <c r="C4689" s="1">
        <f t="shared" si="366"/>
        <v>24369</v>
      </c>
      <c r="D4689" s="1">
        <f t="shared" si="367"/>
        <v>10971194</v>
      </c>
      <c r="F4689" s="1">
        <f t="shared" si="368"/>
        <v>10970415.165960971</v>
      </c>
      <c r="H4689" s="5">
        <f t="shared" si="369"/>
        <v>7.0988995275148177E-5</v>
      </c>
    </row>
    <row r="4690" spans="1:8">
      <c r="A4690" s="3" t="s">
        <v>10252</v>
      </c>
      <c r="B4690" s="1">
        <f t="shared" si="365"/>
        <v>6</v>
      </c>
      <c r="C4690" s="1">
        <f t="shared" si="366"/>
        <v>24349</v>
      </c>
      <c r="D4690" s="1">
        <f t="shared" si="367"/>
        <v>10976286</v>
      </c>
      <c r="F4690" s="1">
        <f t="shared" si="368"/>
        <v>10975626.927712556</v>
      </c>
      <c r="H4690" s="5">
        <f t="shared" si="369"/>
        <v>6.0045108832261229E-5</v>
      </c>
    </row>
    <row r="4691" spans="1:8">
      <c r="A4691" s="3" t="s">
        <v>10253</v>
      </c>
      <c r="B4691" s="1">
        <f t="shared" si="365"/>
        <v>6</v>
      </c>
      <c r="C4691" s="1">
        <f t="shared" si="366"/>
        <v>24329</v>
      </c>
      <c r="D4691" s="1">
        <f t="shared" si="367"/>
        <v>10981405</v>
      </c>
      <c r="F4691" s="1">
        <f t="shared" si="368"/>
        <v>10980842.156870671</v>
      </c>
      <c r="H4691" s="5">
        <f t="shared" si="369"/>
        <v>5.1254200107307156E-5</v>
      </c>
    </row>
    <row r="4692" spans="1:8">
      <c r="A4692" s="3" t="s">
        <v>10254</v>
      </c>
      <c r="B4692" s="1">
        <f t="shared" si="365"/>
        <v>6</v>
      </c>
      <c r="C4692" s="1">
        <f t="shared" si="366"/>
        <v>24309</v>
      </c>
      <c r="D4692" s="1">
        <f t="shared" si="367"/>
        <v>10986497</v>
      </c>
      <c r="F4692" s="1">
        <f t="shared" si="368"/>
        <v>10986060.858595461</v>
      </c>
      <c r="H4692" s="5">
        <f t="shared" si="369"/>
        <v>3.9697949632111739E-5</v>
      </c>
    </row>
    <row r="4693" spans="1:8">
      <c r="A4693" s="3" t="s">
        <v>10255</v>
      </c>
      <c r="B4693" s="1">
        <f t="shared" si="365"/>
        <v>6</v>
      </c>
      <c r="C4693" s="1">
        <f t="shared" si="366"/>
        <v>24289</v>
      </c>
      <c r="D4693" s="1">
        <f t="shared" si="367"/>
        <v>10991589</v>
      </c>
      <c r="F4693" s="1">
        <f t="shared" si="368"/>
        <v>10991283.03805903</v>
      </c>
      <c r="H4693" s="5">
        <f t="shared" si="369"/>
        <v>2.7836006329045949E-5</v>
      </c>
    </row>
    <row r="4694" spans="1:8">
      <c r="A4694" s="3" t="s">
        <v>10256</v>
      </c>
      <c r="B4694" s="1">
        <f t="shared" si="365"/>
        <v>6</v>
      </c>
      <c r="C4694" s="1">
        <f t="shared" si="366"/>
        <v>24269</v>
      </c>
      <c r="D4694" s="1">
        <f t="shared" si="367"/>
        <v>10996681</v>
      </c>
      <c r="F4694" s="1">
        <f t="shared" si="368"/>
        <v>10996508.700445417</v>
      </c>
      <c r="H4694" s="5">
        <f t="shared" si="369"/>
        <v>1.5668323431650443E-5</v>
      </c>
    </row>
    <row r="4695" spans="1:8">
      <c r="A4695" s="3" t="s">
        <v>10257</v>
      </c>
      <c r="B4695" s="1">
        <f t="shared" si="365"/>
        <v>6</v>
      </c>
      <c r="C4695" s="1">
        <f t="shared" si="366"/>
        <v>24249</v>
      </c>
      <c r="D4695" s="1">
        <f t="shared" si="367"/>
        <v>11001800</v>
      </c>
      <c r="F4695" s="1">
        <f t="shared" si="368"/>
        <v>11001737.850950709</v>
      </c>
      <c r="H4695" s="5">
        <f t="shared" si="369"/>
        <v>5.6489891918947081E-6</v>
      </c>
    </row>
    <row r="4696" spans="1:8">
      <c r="A4696" s="3" t="s">
        <v>10258</v>
      </c>
      <c r="B4696" s="1">
        <f t="shared" si="365"/>
        <v>6</v>
      </c>
      <c r="C4696" s="1">
        <f t="shared" si="366"/>
        <v>24229</v>
      </c>
      <c r="D4696" s="1">
        <f t="shared" si="367"/>
        <v>11007094</v>
      </c>
      <c r="F4696" s="1">
        <f t="shared" si="368"/>
        <v>11006970.494783012</v>
      </c>
      <c r="H4696" s="5">
        <f t="shared" si="369"/>
        <v>1.1220510789478455E-5</v>
      </c>
    </row>
    <row r="4697" spans="1:8">
      <c r="A4697" s="3" t="s">
        <v>10259</v>
      </c>
      <c r="B4697" s="1">
        <f t="shared" si="365"/>
        <v>6</v>
      </c>
      <c r="C4697" s="1">
        <f t="shared" si="366"/>
        <v>24209</v>
      </c>
      <c r="D4697" s="1">
        <f t="shared" si="367"/>
        <v>11012458</v>
      </c>
      <c r="F4697" s="1">
        <f t="shared" si="368"/>
        <v>11012206.637162521</v>
      </c>
      <c r="H4697" s="5">
        <f t="shared" si="369"/>
        <v>2.2825316335237646E-5</v>
      </c>
    </row>
    <row r="4698" spans="1:8">
      <c r="A4698" s="3" t="s">
        <v>10260</v>
      </c>
      <c r="B4698" s="1">
        <f t="shared" si="365"/>
        <v>6</v>
      </c>
      <c r="C4698" s="1">
        <f t="shared" si="366"/>
        <v>24189</v>
      </c>
      <c r="D4698" s="1">
        <f t="shared" si="367"/>
        <v>11017823</v>
      </c>
      <c r="F4698" s="1">
        <f t="shared" si="368"/>
        <v>11017446.28332155</v>
      </c>
      <c r="H4698" s="5">
        <f t="shared" si="369"/>
        <v>3.4191571098018551E-5</v>
      </c>
    </row>
    <row r="4699" spans="1:8">
      <c r="A4699" s="3" t="s">
        <v>10261</v>
      </c>
      <c r="B4699" s="1">
        <f t="shared" si="365"/>
        <v>6</v>
      </c>
      <c r="C4699" s="1">
        <f t="shared" si="366"/>
        <v>24169</v>
      </c>
      <c r="D4699" s="1">
        <f t="shared" si="367"/>
        <v>11023188</v>
      </c>
      <c r="F4699" s="1">
        <f t="shared" si="368"/>
        <v>11022689.438504579</v>
      </c>
      <c r="H4699" s="5">
        <f t="shared" si="369"/>
        <v>4.5228430778959258E-5</v>
      </c>
    </row>
    <row r="4700" spans="1:8">
      <c r="A4700" s="3" t="s">
        <v>10262</v>
      </c>
      <c r="B4700" s="1">
        <f t="shared" si="365"/>
        <v>6</v>
      </c>
      <c r="C4700" s="1">
        <f t="shared" si="366"/>
        <v>24149</v>
      </c>
      <c r="D4700" s="1">
        <f t="shared" si="367"/>
        <v>11028582</v>
      </c>
      <c r="F4700" s="1">
        <f t="shared" si="368"/>
        <v>11027936.10796828</v>
      </c>
      <c r="H4700" s="5">
        <f t="shared" si="369"/>
        <v>5.8565283526015233E-5</v>
      </c>
    </row>
    <row r="4701" spans="1:8">
      <c r="A4701" s="3" t="s">
        <v>10263</v>
      </c>
      <c r="B4701" s="1">
        <f t="shared" si="365"/>
        <v>6</v>
      </c>
      <c r="C4701" s="1">
        <f t="shared" si="366"/>
        <v>24129</v>
      </c>
      <c r="D4701" s="1">
        <f t="shared" si="367"/>
        <v>11033946</v>
      </c>
      <c r="F4701" s="1">
        <f t="shared" si="368"/>
        <v>11033186.296981564</v>
      </c>
      <c r="H4701" s="5">
        <f t="shared" si="369"/>
        <v>6.8851435237784231E-5</v>
      </c>
    </row>
    <row r="4702" spans="1:8">
      <c r="A4702" s="3" t="s">
        <v>10264</v>
      </c>
      <c r="B4702" s="1">
        <f t="shared" si="365"/>
        <v>6</v>
      </c>
      <c r="C4702" s="1">
        <f t="shared" si="366"/>
        <v>24109</v>
      </c>
      <c r="D4702" s="1">
        <f t="shared" si="367"/>
        <v>11039311</v>
      </c>
      <c r="F4702" s="1">
        <f t="shared" si="368"/>
        <v>11038440.010825619</v>
      </c>
      <c r="H4702" s="5">
        <f t="shared" si="369"/>
        <v>7.8898870987591393E-5</v>
      </c>
    </row>
    <row r="4703" spans="1:8">
      <c r="A4703" s="3" t="s">
        <v>10265</v>
      </c>
      <c r="B4703" s="1">
        <f t="shared" si="365"/>
        <v>6</v>
      </c>
      <c r="C4703" s="1">
        <f t="shared" si="366"/>
        <v>24089</v>
      </c>
      <c r="D4703" s="1">
        <f t="shared" si="367"/>
        <v>11044676</v>
      </c>
      <c r="F4703" s="1">
        <f t="shared" si="368"/>
        <v>11043697.25479394</v>
      </c>
      <c r="H4703" s="5">
        <f t="shared" si="369"/>
        <v>8.8616923308559525E-5</v>
      </c>
    </row>
    <row r="4704" spans="1:8">
      <c r="A4704" s="3" t="s">
        <v>10266</v>
      </c>
      <c r="B4704" s="1">
        <f t="shared" si="365"/>
        <v>6</v>
      </c>
      <c r="C4704" s="1">
        <f t="shared" si="366"/>
        <v>24069</v>
      </c>
      <c r="D4704" s="1">
        <f t="shared" si="367"/>
        <v>11050040</v>
      </c>
      <c r="F4704" s="1">
        <f t="shared" si="368"/>
        <v>11048958.03419238</v>
      </c>
      <c r="H4704" s="5">
        <f t="shared" si="369"/>
        <v>9.7915103259394172E-5</v>
      </c>
    </row>
    <row r="4705" spans="1:8">
      <c r="A4705" s="3" t="s">
        <v>10267</v>
      </c>
      <c r="B4705" s="1">
        <f t="shared" si="365"/>
        <v>6</v>
      </c>
      <c r="C4705" s="1">
        <f t="shared" si="366"/>
        <v>24049</v>
      </c>
      <c r="D4705" s="1">
        <f t="shared" si="367"/>
        <v>11055434</v>
      </c>
      <c r="F4705" s="1">
        <f t="shared" si="368"/>
        <v>11054222.354339182</v>
      </c>
      <c r="H4705" s="5">
        <f t="shared" si="369"/>
        <v>1.0959729494270629E-4</v>
      </c>
    </row>
    <row r="4706" spans="1:8">
      <c r="A4706" s="3" t="s">
        <v>10268</v>
      </c>
      <c r="B4706" s="1">
        <f t="shared" si="365"/>
        <v>6</v>
      </c>
      <c r="C4706" s="1">
        <f t="shared" si="366"/>
        <v>24029</v>
      </c>
      <c r="D4706" s="1">
        <f t="shared" si="367"/>
        <v>11060799</v>
      </c>
      <c r="F4706" s="1">
        <f t="shared" si="368"/>
        <v>11059490.220565021</v>
      </c>
      <c r="H4706" s="5">
        <f t="shared" si="369"/>
        <v>1.1832593965218624E-4</v>
      </c>
    </row>
    <row r="4707" spans="1:8">
      <c r="A4707" s="3" t="s">
        <v>10269</v>
      </c>
      <c r="B4707" s="1">
        <f t="shared" si="365"/>
        <v>6</v>
      </c>
      <c r="C4707" s="1">
        <f t="shared" si="366"/>
        <v>24009</v>
      </c>
      <c r="D4707" s="1">
        <f t="shared" si="367"/>
        <v>11066164</v>
      </c>
      <c r="F4707" s="1">
        <f t="shared" si="368"/>
        <v>11064761.638213048</v>
      </c>
      <c r="H4707" s="5">
        <f t="shared" si="369"/>
        <v>1.2672519465211634E-4</v>
      </c>
    </row>
    <row r="4708" spans="1:8">
      <c r="A4708" s="3" t="s">
        <v>10270</v>
      </c>
      <c r="B4708" s="1">
        <f t="shared" si="365"/>
        <v>6</v>
      </c>
      <c r="C4708" s="1">
        <f t="shared" si="366"/>
        <v>23989</v>
      </c>
      <c r="D4708" s="1">
        <f t="shared" si="367"/>
        <v>11071528</v>
      </c>
      <c r="F4708" s="1">
        <f t="shared" si="368"/>
        <v>11070036.612638908</v>
      </c>
      <c r="H4708" s="5">
        <f t="shared" si="369"/>
        <v>1.3470474545993047E-4</v>
      </c>
    </row>
    <row r="4709" spans="1:8">
      <c r="A4709" s="3" t="s">
        <v>10271</v>
      </c>
      <c r="B4709" s="1">
        <f t="shared" si="365"/>
        <v>6</v>
      </c>
      <c r="C4709" s="1">
        <f t="shared" si="366"/>
        <v>23969</v>
      </c>
      <c r="D4709" s="1">
        <f t="shared" si="367"/>
        <v>11076893</v>
      </c>
      <c r="F4709" s="1">
        <f t="shared" si="368"/>
        <v>11075315.149210807</v>
      </c>
      <c r="H4709" s="5">
        <f t="shared" si="369"/>
        <v>1.4244524969168375E-4</v>
      </c>
    </row>
    <row r="4710" spans="1:8">
      <c r="A4710" s="3" t="s">
        <v>10272</v>
      </c>
      <c r="B4710" s="1">
        <f t="shared" si="365"/>
        <v>6</v>
      </c>
      <c r="C4710" s="1">
        <f t="shared" si="366"/>
        <v>23949</v>
      </c>
      <c r="D4710" s="1">
        <f t="shared" si="367"/>
        <v>11082287</v>
      </c>
      <c r="F4710" s="1">
        <f t="shared" si="368"/>
        <v>11080597.253309548</v>
      </c>
      <c r="H4710" s="5">
        <f t="shared" si="369"/>
        <v>1.5247274235472325E-4</v>
      </c>
    </row>
    <row r="4711" spans="1:8">
      <c r="A4711" s="3" t="s">
        <v>10273</v>
      </c>
      <c r="B4711" s="1">
        <f t="shared" si="365"/>
        <v>6</v>
      </c>
      <c r="C4711" s="1">
        <f t="shared" si="366"/>
        <v>23929</v>
      </c>
      <c r="D4711" s="1">
        <f t="shared" si="367"/>
        <v>11087651</v>
      </c>
      <c r="F4711" s="1">
        <f t="shared" si="368"/>
        <v>11085882.93032855</v>
      </c>
      <c r="H4711" s="5">
        <f t="shared" si="369"/>
        <v>1.5946296212337337E-4</v>
      </c>
    </row>
    <row r="4712" spans="1:8">
      <c r="A4712" s="3" t="s">
        <v>10274</v>
      </c>
      <c r="B4712" s="1">
        <f t="shared" si="365"/>
        <v>6</v>
      </c>
      <c r="C4712" s="1">
        <f t="shared" si="366"/>
        <v>23909</v>
      </c>
      <c r="D4712" s="1">
        <f t="shared" si="367"/>
        <v>11093016</v>
      </c>
      <c r="F4712" s="1">
        <f t="shared" si="368"/>
        <v>11091172.1856739</v>
      </c>
      <c r="H4712" s="5">
        <f t="shared" si="369"/>
        <v>1.6621397878629685E-4</v>
      </c>
    </row>
    <row r="4713" spans="1:8">
      <c r="A4713" s="3" t="s">
        <v>10275</v>
      </c>
      <c r="B4713" s="1">
        <f t="shared" si="365"/>
        <v>6</v>
      </c>
      <c r="C4713" s="1">
        <f t="shared" si="366"/>
        <v>23889</v>
      </c>
      <c r="D4713" s="1">
        <f t="shared" si="367"/>
        <v>11098381</v>
      </c>
      <c r="F4713" s="1">
        <f t="shared" si="368"/>
        <v>11096465.02476442</v>
      </c>
      <c r="H4713" s="5">
        <f t="shared" si="369"/>
        <v>1.7263556149131438E-4</v>
      </c>
    </row>
    <row r="4714" spans="1:8">
      <c r="A4714" s="3" t="s">
        <v>10276</v>
      </c>
      <c r="B4714" s="1">
        <f t="shared" si="365"/>
        <v>6</v>
      </c>
      <c r="C4714" s="1">
        <f t="shared" si="366"/>
        <v>23869</v>
      </c>
      <c r="D4714" s="1">
        <f t="shared" si="367"/>
        <v>11103775</v>
      </c>
      <c r="F4714" s="1">
        <f t="shared" si="368"/>
        <v>11101761.453031654</v>
      </c>
      <c r="H4714" s="5">
        <f t="shared" si="369"/>
        <v>1.8133895619701061E-4</v>
      </c>
    </row>
    <row r="4715" spans="1:8">
      <c r="A4715" s="3" t="s">
        <v>10277</v>
      </c>
      <c r="B4715" s="1">
        <f t="shared" si="365"/>
        <v>6</v>
      </c>
      <c r="C4715" s="1">
        <f t="shared" si="366"/>
        <v>23849</v>
      </c>
      <c r="D4715" s="1">
        <f t="shared" si="367"/>
        <v>11109139</v>
      </c>
      <c r="F4715" s="1">
        <f t="shared" si="368"/>
        <v>11107061.475919949</v>
      </c>
      <c r="H4715" s="5">
        <f t="shared" si="369"/>
        <v>1.8701035967333825E-4</v>
      </c>
    </row>
    <row r="4716" spans="1:8">
      <c r="A4716" s="3" t="s">
        <v>10278</v>
      </c>
      <c r="B4716" s="1">
        <f t="shared" si="365"/>
        <v>6</v>
      </c>
      <c r="C4716" s="1">
        <f t="shared" si="366"/>
        <v>23829</v>
      </c>
      <c r="D4716" s="1">
        <f t="shared" si="367"/>
        <v>11114504</v>
      </c>
      <c r="F4716" s="1">
        <f t="shared" si="368"/>
        <v>11112365.098886494</v>
      </c>
      <c r="H4716" s="5">
        <f t="shared" si="369"/>
        <v>1.9244233602384834E-4</v>
      </c>
    </row>
    <row r="4717" spans="1:8">
      <c r="A4717" s="3" t="s">
        <v>10279</v>
      </c>
      <c r="B4717" s="1">
        <f t="shared" si="365"/>
        <v>6</v>
      </c>
      <c r="C4717" s="1">
        <f t="shared" si="366"/>
        <v>23809</v>
      </c>
      <c r="D4717" s="1">
        <f t="shared" si="367"/>
        <v>11119869</v>
      </c>
      <c r="F4717" s="1">
        <f t="shared" si="368"/>
        <v>11117672.327401329</v>
      </c>
      <c r="H4717" s="5">
        <f t="shared" si="369"/>
        <v>1.9754482707225849E-4</v>
      </c>
    </row>
    <row r="4718" spans="1:8">
      <c r="A4718" s="3" t="s">
        <v>10280</v>
      </c>
      <c r="B4718" s="1">
        <f t="shared" si="365"/>
        <v>6</v>
      </c>
      <c r="C4718" s="1">
        <f t="shared" si="366"/>
        <v>23789</v>
      </c>
      <c r="D4718" s="1">
        <f t="shared" si="367"/>
        <v>11125234</v>
      </c>
      <c r="F4718" s="1">
        <f t="shared" si="368"/>
        <v>11122983.166947434</v>
      </c>
      <c r="H4718" s="5">
        <f t="shared" si="369"/>
        <v>2.023178166469375E-4</v>
      </c>
    </row>
    <row r="4719" spans="1:8">
      <c r="A4719" s="3" t="s">
        <v>10281</v>
      </c>
      <c r="B4719" s="1">
        <f t="shared" si="365"/>
        <v>6</v>
      </c>
      <c r="C4719" s="1">
        <f t="shared" si="366"/>
        <v>23769</v>
      </c>
      <c r="D4719" s="1">
        <f t="shared" si="367"/>
        <v>11130627</v>
      </c>
      <c r="F4719" s="1">
        <f t="shared" si="368"/>
        <v>11128297.623020733</v>
      </c>
      <c r="H4719" s="5">
        <f t="shared" si="369"/>
        <v>2.0927634887659292E-4</v>
      </c>
    </row>
    <row r="4720" spans="1:8">
      <c r="A4720" s="3" t="s">
        <v>10282</v>
      </c>
      <c r="B4720" s="1">
        <f t="shared" si="365"/>
        <v>6</v>
      </c>
      <c r="C4720" s="1">
        <f t="shared" si="366"/>
        <v>23749</v>
      </c>
      <c r="D4720" s="1">
        <f t="shared" si="367"/>
        <v>11135992</v>
      </c>
      <c r="F4720" s="1">
        <f t="shared" si="368"/>
        <v>11133615.70113015</v>
      </c>
      <c r="H4720" s="5">
        <f t="shared" si="369"/>
        <v>2.1338906043126774E-4</v>
      </c>
    </row>
    <row r="4721" spans="1:8">
      <c r="A4721" s="3" t="s">
        <v>10283</v>
      </c>
      <c r="B4721" s="1">
        <f t="shared" si="365"/>
        <v>6</v>
      </c>
      <c r="C4721" s="1">
        <f t="shared" si="366"/>
        <v>23729</v>
      </c>
      <c r="D4721" s="1">
        <f t="shared" si="367"/>
        <v>11141357</v>
      </c>
      <c r="F4721" s="1">
        <f t="shared" si="368"/>
        <v>11138937.406797631</v>
      </c>
      <c r="H4721" s="5">
        <f t="shared" si="369"/>
        <v>2.1717221720561397E-4</v>
      </c>
    </row>
    <row r="4722" spans="1:8">
      <c r="A4722" s="3" t="s">
        <v>10284</v>
      </c>
      <c r="B4722" s="1">
        <f t="shared" si="365"/>
        <v>6</v>
      </c>
      <c r="C4722" s="1">
        <f t="shared" si="366"/>
        <v>23709</v>
      </c>
      <c r="D4722" s="1">
        <f t="shared" si="367"/>
        <v>11146721</v>
      </c>
      <c r="F4722" s="1">
        <f t="shared" si="368"/>
        <v>11144262.745558243</v>
      </c>
      <c r="H4722" s="5">
        <f t="shared" si="369"/>
        <v>2.2053610579799701E-4</v>
      </c>
    </row>
    <row r="4723" spans="1:8">
      <c r="A4723" s="3" t="s">
        <v>10285</v>
      </c>
      <c r="B4723" s="1">
        <f t="shared" si="365"/>
        <v>6</v>
      </c>
      <c r="C4723" s="1">
        <f t="shared" si="366"/>
        <v>23689</v>
      </c>
      <c r="D4723" s="1">
        <f t="shared" si="367"/>
        <v>11152086</v>
      </c>
      <c r="F4723" s="1">
        <f t="shared" si="368"/>
        <v>11149591.722960141</v>
      </c>
      <c r="H4723" s="5">
        <f t="shared" si="369"/>
        <v>2.2366013316786151E-4</v>
      </c>
    </row>
    <row r="4724" spans="1:8">
      <c r="A4724" s="3" t="s">
        <v>10286</v>
      </c>
      <c r="B4724" s="1">
        <f t="shared" si="365"/>
        <v>6</v>
      </c>
      <c r="C4724" s="1">
        <f t="shared" si="366"/>
        <v>23669</v>
      </c>
      <c r="D4724" s="1">
        <f t="shared" si="367"/>
        <v>11157480</v>
      </c>
      <c r="F4724" s="1">
        <f t="shared" si="368"/>
        <v>11154924.344564648</v>
      </c>
      <c r="H4724" s="5">
        <f t="shared" si="369"/>
        <v>2.2905310476484429E-4</v>
      </c>
    </row>
    <row r="4725" spans="1:8">
      <c r="A4725" s="3" t="s">
        <v>10287</v>
      </c>
      <c r="B4725" s="1">
        <f t="shared" si="365"/>
        <v>6</v>
      </c>
      <c r="C4725" s="1">
        <f t="shared" si="366"/>
        <v>23649</v>
      </c>
      <c r="D4725" s="1">
        <f t="shared" si="367"/>
        <v>11162845</v>
      </c>
      <c r="F4725" s="1">
        <f t="shared" si="368"/>
        <v>11160260.615946323</v>
      </c>
      <c r="H4725" s="5">
        <f t="shared" si="369"/>
        <v>2.3151661191007493E-4</v>
      </c>
    </row>
    <row r="4726" spans="1:8">
      <c r="A4726" s="3" t="s">
        <v>10288</v>
      </c>
      <c r="B4726" s="1">
        <f t="shared" si="365"/>
        <v>6</v>
      </c>
      <c r="C4726" s="1">
        <f t="shared" si="366"/>
        <v>23629</v>
      </c>
      <c r="D4726" s="1">
        <f t="shared" si="367"/>
        <v>11168209</v>
      </c>
      <c r="F4726" s="1">
        <f t="shared" si="368"/>
        <v>11165600.542692948</v>
      </c>
      <c r="H4726" s="5">
        <f t="shared" si="369"/>
        <v>2.3356093237974568E-4</v>
      </c>
    </row>
    <row r="4727" spans="1:8">
      <c r="A4727" s="3" t="s">
        <v>10289</v>
      </c>
      <c r="B4727" s="1">
        <f t="shared" si="365"/>
        <v>6</v>
      </c>
      <c r="C4727" s="1">
        <f t="shared" si="366"/>
        <v>23609</v>
      </c>
      <c r="D4727" s="1">
        <f t="shared" si="367"/>
        <v>11173574</v>
      </c>
      <c r="F4727" s="1">
        <f t="shared" si="368"/>
        <v>11170944.13040561</v>
      </c>
      <c r="H4727" s="5">
        <f t="shared" si="369"/>
        <v>2.3536512081000875E-4</v>
      </c>
    </row>
    <row r="4728" spans="1:8">
      <c r="A4728" s="3" t="s">
        <v>10290</v>
      </c>
      <c r="B4728" s="1">
        <f t="shared" si="365"/>
        <v>6</v>
      </c>
      <c r="C4728" s="1">
        <f t="shared" si="366"/>
        <v>23589</v>
      </c>
      <c r="D4728" s="1">
        <f t="shared" si="367"/>
        <v>11178968</v>
      </c>
      <c r="F4728" s="1">
        <f t="shared" si="368"/>
        <v>11176291.384698726</v>
      </c>
      <c r="H4728" s="5">
        <f t="shared" si="369"/>
        <v>2.3943313025618851E-4</v>
      </c>
    </row>
    <row r="4729" spans="1:8">
      <c r="A4729" s="3" t="s">
        <v>10291</v>
      </c>
      <c r="B4729" s="1">
        <f t="shared" si="365"/>
        <v>6</v>
      </c>
      <c r="C4729" s="1">
        <f t="shared" si="366"/>
        <v>23569</v>
      </c>
      <c r="D4729" s="1">
        <f t="shared" si="367"/>
        <v>11184333</v>
      </c>
      <c r="F4729" s="1">
        <f t="shared" si="368"/>
        <v>11181642.311200097</v>
      </c>
      <c r="H4729" s="5">
        <f t="shared" si="369"/>
        <v>2.4057659941838255E-4</v>
      </c>
    </row>
    <row r="4730" spans="1:8">
      <c r="A4730" s="3" t="s">
        <v>10292</v>
      </c>
      <c r="B4730" s="1">
        <f t="shared" si="365"/>
        <v>6</v>
      </c>
      <c r="C4730" s="1">
        <f t="shared" si="366"/>
        <v>23549</v>
      </c>
      <c r="D4730" s="1">
        <f t="shared" si="367"/>
        <v>11189697</v>
      </c>
      <c r="F4730" s="1">
        <f t="shared" si="368"/>
        <v>11186996.915550945</v>
      </c>
      <c r="H4730" s="5">
        <f t="shared" si="369"/>
        <v>2.4130094398933888E-4</v>
      </c>
    </row>
    <row r="4731" spans="1:8">
      <c r="A4731" s="3" t="s">
        <v>10293</v>
      </c>
      <c r="B4731" s="1">
        <f t="shared" si="365"/>
        <v>6</v>
      </c>
      <c r="C4731" s="1">
        <f t="shared" si="366"/>
        <v>23529</v>
      </c>
      <c r="D4731" s="1">
        <f t="shared" si="367"/>
        <v>11195062</v>
      </c>
      <c r="F4731" s="1">
        <f t="shared" si="368"/>
        <v>11192355.203405969</v>
      </c>
      <c r="H4731" s="5">
        <f t="shared" si="369"/>
        <v>2.417848685457173E-4</v>
      </c>
    </row>
    <row r="4732" spans="1:8">
      <c r="A4732" s="3" t="s">
        <v>10294</v>
      </c>
      <c r="B4732" s="1">
        <f t="shared" si="365"/>
        <v>6</v>
      </c>
      <c r="C4732" s="1">
        <f t="shared" si="366"/>
        <v>23509</v>
      </c>
      <c r="D4732" s="1">
        <f t="shared" si="367"/>
        <v>11200427</v>
      </c>
      <c r="F4732" s="1">
        <f t="shared" si="368"/>
        <v>11197717.180433355</v>
      </c>
      <c r="H4732" s="5">
        <f t="shared" si="369"/>
        <v>2.4193895167074685E-4</v>
      </c>
    </row>
    <row r="4733" spans="1:8">
      <c r="A4733" s="3" t="s">
        <v>10295</v>
      </c>
      <c r="B4733" s="1">
        <f t="shared" si="365"/>
        <v>6</v>
      </c>
      <c r="C4733" s="1">
        <f t="shared" si="366"/>
        <v>23489</v>
      </c>
      <c r="D4733" s="1">
        <f t="shared" si="367"/>
        <v>11205821</v>
      </c>
      <c r="F4733" s="1">
        <f t="shared" si="368"/>
        <v>11203082.852314863</v>
      </c>
      <c r="H4733" s="5">
        <f t="shared" si="369"/>
        <v>2.4435047509117322E-4</v>
      </c>
    </row>
    <row r="4734" spans="1:8">
      <c r="A4734" s="3" t="s">
        <v>10296</v>
      </c>
      <c r="B4734" s="1">
        <f t="shared" si="365"/>
        <v>6</v>
      </c>
      <c r="C4734" s="1">
        <f t="shared" si="366"/>
        <v>23469</v>
      </c>
      <c r="D4734" s="1">
        <f t="shared" si="367"/>
        <v>11211185</v>
      </c>
      <c r="F4734" s="1">
        <f t="shared" si="368"/>
        <v>11208452.224745836</v>
      </c>
      <c r="H4734" s="5">
        <f t="shared" si="369"/>
        <v>2.4375436264443867E-4</v>
      </c>
    </row>
    <row r="4735" spans="1:8">
      <c r="A4735" s="3" t="s">
        <v>10297</v>
      </c>
      <c r="B4735" s="1">
        <f t="shared" si="365"/>
        <v>6</v>
      </c>
      <c r="C4735" s="1">
        <f t="shared" si="366"/>
        <v>23449</v>
      </c>
      <c r="D4735" s="1">
        <f t="shared" si="367"/>
        <v>11216550</v>
      </c>
      <c r="F4735" s="1">
        <f t="shared" si="368"/>
        <v>11213825.303435266</v>
      </c>
      <c r="H4735" s="5">
        <f t="shared" si="369"/>
        <v>2.4291752497282874E-4</v>
      </c>
    </row>
    <row r="4736" spans="1:8">
      <c r="A4736" s="3" t="s">
        <v>10298</v>
      </c>
      <c r="B4736" s="1">
        <f t="shared" si="365"/>
        <v>6</v>
      </c>
      <c r="C4736" s="1">
        <f t="shared" si="366"/>
        <v>23429</v>
      </c>
      <c r="D4736" s="1">
        <f t="shared" si="367"/>
        <v>11221915</v>
      </c>
      <c r="F4736" s="1">
        <f t="shared" si="368"/>
        <v>11219202.094105838</v>
      </c>
      <c r="H4736" s="5">
        <f t="shared" si="369"/>
        <v>2.417507078036265E-4</v>
      </c>
    </row>
    <row r="4737" spans="1:8">
      <c r="A4737" s="3" t="s">
        <v>10299</v>
      </c>
      <c r="B4737" s="1">
        <f t="shared" si="365"/>
        <v>6</v>
      </c>
      <c r="C4737" s="1">
        <f t="shared" si="366"/>
        <v>23409</v>
      </c>
      <c r="D4737" s="1">
        <f t="shared" si="367"/>
        <v>11227279</v>
      </c>
      <c r="F4737" s="1">
        <f t="shared" si="368"/>
        <v>11224582.602493951</v>
      </c>
      <c r="H4737" s="5">
        <f t="shared" si="369"/>
        <v>2.4016482587178094E-4</v>
      </c>
    </row>
    <row r="4738" spans="1:8">
      <c r="A4738" s="3" t="s">
        <v>10300</v>
      </c>
      <c r="B4738" s="1">
        <f t="shared" si="365"/>
        <v>6</v>
      </c>
      <c r="C4738" s="1">
        <f t="shared" si="366"/>
        <v>23389</v>
      </c>
      <c r="D4738" s="1">
        <f t="shared" si="367"/>
        <v>11232673</v>
      </c>
      <c r="F4738" s="1">
        <f t="shared" si="368"/>
        <v>11229966.834349791</v>
      </c>
      <c r="H4738" s="5">
        <f t="shared" si="369"/>
        <v>2.4091911606519766E-4</v>
      </c>
    </row>
    <row r="4739" spans="1:8">
      <c r="A4739" s="3" t="s">
        <v>10301</v>
      </c>
      <c r="B4739" s="1">
        <f t="shared" si="365"/>
        <v>6</v>
      </c>
      <c r="C4739" s="1">
        <f t="shared" si="366"/>
        <v>23369</v>
      </c>
      <c r="D4739" s="1">
        <f t="shared" si="367"/>
        <v>11238038</v>
      </c>
      <c r="F4739" s="1">
        <f t="shared" si="368"/>
        <v>11235354.795437358</v>
      </c>
      <c r="H4739" s="5">
        <f t="shared" si="369"/>
        <v>2.3876094409377155E-4</v>
      </c>
    </row>
    <row r="4740" spans="1:8">
      <c r="A4740" s="3" t="s">
        <v>10302</v>
      </c>
      <c r="B4740" s="1">
        <f t="shared" ref="B4740:B4803" si="370">IF(ISERROR(SEARCH(" ",A4740)), 0, SEARCH(" ",A4740))</f>
        <v>6</v>
      </c>
      <c r="C4740" s="1">
        <f t="shared" ref="C4740:C4803" si="371">IF(0=B4740,-1,LEFT(A4740,B4740-1)+0)</f>
        <v>23349</v>
      </c>
      <c r="D4740" s="1">
        <f t="shared" ref="D4740:D4803" si="372">IF(B4740=0,-1,RIGHT(A4740,LEN(A4740)-B4740)+0)</f>
        <v>11243403</v>
      </c>
      <c r="F4740" s="1">
        <f t="shared" ref="F4740:F4803" si="373">IF(C4740&lt;0,443300000,44330*(1-POWER(C4740/$A$1,1/5.255))*1000)</f>
        <v>11240746.491534527</v>
      </c>
      <c r="H4740" s="5">
        <f t="shared" ref="H4740:H4803" si="374">IF(D4740&gt;0,ABS((F4740-D4740)/D4740),0)</f>
        <v>2.3627263609359272E-4</v>
      </c>
    </row>
    <row r="4741" spans="1:8">
      <c r="A4741" s="3" t="s">
        <v>10303</v>
      </c>
      <c r="B4741" s="1">
        <f t="shared" si="370"/>
        <v>6</v>
      </c>
      <c r="C4741" s="1">
        <f t="shared" si="371"/>
        <v>23329</v>
      </c>
      <c r="D4741" s="1">
        <f t="shared" si="372"/>
        <v>11248767</v>
      </c>
      <c r="F4741" s="1">
        <f t="shared" si="373"/>
        <v>11246141.928433074</v>
      </c>
      <c r="H4741" s="5">
        <f t="shared" si="374"/>
        <v>2.3336527167166991E-4</v>
      </c>
    </row>
    <row r="4742" spans="1:8">
      <c r="A4742" s="3" t="s">
        <v>10304</v>
      </c>
      <c r="B4742" s="1">
        <f t="shared" si="370"/>
        <v>6</v>
      </c>
      <c r="C4742" s="1">
        <f t="shared" si="371"/>
        <v>23309</v>
      </c>
      <c r="D4742" s="1">
        <f t="shared" si="372"/>
        <v>11254161</v>
      </c>
      <c r="F4742" s="1">
        <f t="shared" si="373"/>
        <v>11251541.111938728</v>
      </c>
      <c r="H4742" s="5">
        <f t="shared" si="374"/>
        <v>2.3279283646928281E-4</v>
      </c>
    </row>
    <row r="4743" spans="1:8">
      <c r="A4743" s="3" t="s">
        <v>10305</v>
      </c>
      <c r="B4743" s="1">
        <f t="shared" si="370"/>
        <v>6</v>
      </c>
      <c r="C4743" s="1">
        <f t="shared" si="371"/>
        <v>23289</v>
      </c>
      <c r="D4743" s="1">
        <f t="shared" si="372"/>
        <v>11259526</v>
      </c>
      <c r="F4743" s="1">
        <f t="shared" si="373"/>
        <v>11256944.047871234</v>
      </c>
      <c r="H4743" s="5">
        <f t="shared" si="374"/>
        <v>2.2931268410109846E-4</v>
      </c>
    </row>
    <row r="4744" spans="1:8">
      <c r="A4744" s="3" t="s">
        <v>10306</v>
      </c>
      <c r="B4744" s="1">
        <f t="shared" si="370"/>
        <v>6</v>
      </c>
      <c r="C4744" s="1">
        <f t="shared" si="371"/>
        <v>23269</v>
      </c>
      <c r="D4744" s="1">
        <f t="shared" si="372"/>
        <v>11264891</v>
      </c>
      <c r="F4744" s="1">
        <f t="shared" si="373"/>
        <v>11262350.742064372</v>
      </c>
      <c r="H4744" s="5">
        <f t="shared" si="374"/>
        <v>2.255022206276381E-4</v>
      </c>
    </row>
    <row r="4745" spans="1:8">
      <c r="A4745" s="3" t="s">
        <v>10307</v>
      </c>
      <c r="B4745" s="1">
        <f t="shared" si="370"/>
        <v>6</v>
      </c>
      <c r="C4745" s="1">
        <f t="shared" si="371"/>
        <v>23249</v>
      </c>
      <c r="D4745" s="1">
        <f t="shared" si="372"/>
        <v>11270255</v>
      </c>
      <c r="F4745" s="1">
        <f t="shared" si="373"/>
        <v>11267761.200366011</v>
      </c>
      <c r="H4745" s="5">
        <f t="shared" si="374"/>
        <v>2.2127268939248584E-4</v>
      </c>
    </row>
    <row r="4746" spans="1:8">
      <c r="A4746" s="3" t="s">
        <v>10308</v>
      </c>
      <c r="B4746" s="1">
        <f t="shared" si="370"/>
        <v>6</v>
      </c>
      <c r="C4746" s="1">
        <f t="shared" si="371"/>
        <v>23229</v>
      </c>
      <c r="D4746" s="1">
        <f t="shared" si="372"/>
        <v>11275620</v>
      </c>
      <c r="F4746" s="1">
        <f t="shared" si="373"/>
        <v>11273175.428638177</v>
      </c>
      <c r="H4746" s="5">
        <f t="shared" si="374"/>
        <v>2.1680150287283604E-4</v>
      </c>
    </row>
    <row r="4747" spans="1:8">
      <c r="A4747" s="3" t="s">
        <v>10309</v>
      </c>
      <c r="B4747" s="1">
        <f t="shared" si="370"/>
        <v>6</v>
      </c>
      <c r="C4747" s="1">
        <f t="shared" si="371"/>
        <v>23209</v>
      </c>
      <c r="D4747" s="1">
        <f t="shared" si="372"/>
        <v>11281014</v>
      </c>
      <c r="F4747" s="1">
        <f t="shared" si="373"/>
        <v>11278593.432757063</v>
      </c>
      <c r="H4747" s="5">
        <f t="shared" si="374"/>
        <v>2.1457000611267414E-4</v>
      </c>
    </row>
    <row r="4748" spans="1:8">
      <c r="A4748" s="3" t="s">
        <v>10310</v>
      </c>
      <c r="B4748" s="1">
        <f t="shared" si="370"/>
        <v>6</v>
      </c>
      <c r="C4748" s="1">
        <f t="shared" si="371"/>
        <v>23189</v>
      </c>
      <c r="D4748" s="1">
        <f t="shared" si="372"/>
        <v>11286378</v>
      </c>
      <c r="F4748" s="1">
        <f t="shared" si="373"/>
        <v>11284015.218613116</v>
      </c>
      <c r="H4748" s="5">
        <f t="shared" si="374"/>
        <v>2.0934806426684712E-4</v>
      </c>
    </row>
    <row r="4749" spans="1:8">
      <c r="A4749" s="3" t="s">
        <v>10311</v>
      </c>
      <c r="B4749" s="1">
        <f t="shared" si="370"/>
        <v>6</v>
      </c>
      <c r="C4749" s="1">
        <f t="shared" si="371"/>
        <v>23169</v>
      </c>
      <c r="D4749" s="1">
        <f t="shared" si="372"/>
        <v>11291743</v>
      </c>
      <c r="F4749" s="1">
        <f t="shared" si="373"/>
        <v>11289440.792111043</v>
      </c>
      <c r="H4749" s="5">
        <f t="shared" si="374"/>
        <v>2.0388419121451074E-4</v>
      </c>
    </row>
    <row r="4750" spans="1:8">
      <c r="A4750" s="3" t="s">
        <v>10312</v>
      </c>
      <c r="B4750" s="1">
        <f t="shared" si="370"/>
        <v>6</v>
      </c>
      <c r="C4750" s="1">
        <f t="shared" si="371"/>
        <v>23149</v>
      </c>
      <c r="D4750" s="1">
        <f t="shared" si="372"/>
        <v>11297108</v>
      </c>
      <c r="F4750" s="1">
        <f t="shared" si="373"/>
        <v>11294870.159169886</v>
      </c>
      <c r="H4750" s="5">
        <f t="shared" si="374"/>
        <v>1.9808970845580469E-4</v>
      </c>
    </row>
    <row r="4751" spans="1:8">
      <c r="A4751" s="3" t="s">
        <v>10313</v>
      </c>
      <c r="B4751" s="1">
        <f t="shared" si="370"/>
        <v>6</v>
      </c>
      <c r="C4751" s="1">
        <f t="shared" si="371"/>
        <v>23129</v>
      </c>
      <c r="D4751" s="1">
        <f t="shared" si="372"/>
        <v>11302473</v>
      </c>
      <c r="F4751" s="1">
        <f t="shared" si="373"/>
        <v>11300303.325723056</v>
      </c>
      <c r="H4751" s="5">
        <f t="shared" si="374"/>
        <v>1.9196456182149249E-4</v>
      </c>
    </row>
    <row r="4752" spans="1:8">
      <c r="A4752" s="3" t="s">
        <v>10314</v>
      </c>
      <c r="B4752" s="1">
        <f t="shared" si="370"/>
        <v>6</v>
      </c>
      <c r="C4752" s="1">
        <f t="shared" si="371"/>
        <v>23109</v>
      </c>
      <c r="D4752" s="1">
        <f t="shared" si="372"/>
        <v>11307866</v>
      </c>
      <c r="F4752" s="1">
        <f t="shared" si="373"/>
        <v>11305740.297718389</v>
      </c>
      <c r="H4752" s="5">
        <f t="shared" si="374"/>
        <v>1.8798438906253754E-4</v>
      </c>
    </row>
    <row r="4753" spans="1:8">
      <c r="A4753" s="3" t="s">
        <v>10315</v>
      </c>
      <c r="B4753" s="1">
        <f t="shared" si="370"/>
        <v>6</v>
      </c>
      <c r="C4753" s="1">
        <f t="shared" si="371"/>
        <v>23089</v>
      </c>
      <c r="D4753" s="1">
        <f t="shared" si="372"/>
        <v>11313231</v>
      </c>
      <c r="F4753" s="1">
        <f t="shared" si="373"/>
        <v>11311181.081118185</v>
      </c>
      <c r="H4753" s="5">
        <f t="shared" si="374"/>
        <v>1.8119659024154344E-4</v>
      </c>
    </row>
    <row r="4754" spans="1:8">
      <c r="A4754" s="3" t="s">
        <v>10316</v>
      </c>
      <c r="B4754" s="1">
        <f t="shared" si="370"/>
        <v>6</v>
      </c>
      <c r="C4754" s="1">
        <f t="shared" si="371"/>
        <v>23069</v>
      </c>
      <c r="D4754" s="1">
        <f t="shared" si="372"/>
        <v>11318596</v>
      </c>
      <c r="F4754" s="1">
        <f t="shared" si="373"/>
        <v>11316625.681899276</v>
      </c>
      <c r="H4754" s="5">
        <f t="shared" si="374"/>
        <v>1.7407795990990132E-4</v>
      </c>
    </row>
    <row r="4755" spans="1:8">
      <c r="A4755" s="3" t="s">
        <v>10317</v>
      </c>
      <c r="B4755" s="1">
        <f t="shared" si="370"/>
        <v>6</v>
      </c>
      <c r="C4755" s="1">
        <f t="shared" si="371"/>
        <v>23049</v>
      </c>
      <c r="D4755" s="1">
        <f t="shared" si="372"/>
        <v>11323960</v>
      </c>
      <c r="F4755" s="1">
        <f t="shared" si="373"/>
        <v>11322074.10605303</v>
      </c>
      <c r="H4755" s="5">
        <f t="shared" si="374"/>
        <v>1.6654014558245363E-4</v>
      </c>
    </row>
    <row r="4756" spans="1:8">
      <c r="A4756" s="3" t="s">
        <v>10318</v>
      </c>
      <c r="B4756" s="1">
        <f t="shared" si="370"/>
        <v>6</v>
      </c>
      <c r="C4756" s="1">
        <f t="shared" si="371"/>
        <v>23029</v>
      </c>
      <c r="D4756" s="1">
        <f t="shared" si="372"/>
        <v>11329325</v>
      </c>
      <c r="F4756" s="1">
        <f t="shared" si="373"/>
        <v>11327526.359585453</v>
      </c>
      <c r="H4756" s="5">
        <f t="shared" si="374"/>
        <v>1.5875971556532936E-4</v>
      </c>
    </row>
    <row r="4757" spans="1:8">
      <c r="A4757" s="3" t="s">
        <v>10319</v>
      </c>
      <c r="B4757" s="1">
        <f t="shared" si="370"/>
        <v>6</v>
      </c>
      <c r="C4757" s="1">
        <f t="shared" si="371"/>
        <v>23009</v>
      </c>
      <c r="D4757" s="1">
        <f t="shared" si="372"/>
        <v>11334719</v>
      </c>
      <c r="F4757" s="1">
        <f t="shared" si="373"/>
        <v>11332982.44851719</v>
      </c>
      <c r="H4757" s="5">
        <f t="shared" si="374"/>
        <v>1.532063991008253E-4</v>
      </c>
    </row>
    <row r="4758" spans="1:8">
      <c r="A4758" s="3" t="s">
        <v>10320</v>
      </c>
      <c r="B4758" s="1">
        <f t="shared" si="370"/>
        <v>6</v>
      </c>
      <c r="C4758" s="1">
        <f t="shared" si="371"/>
        <v>22989</v>
      </c>
      <c r="D4758" s="1">
        <f t="shared" si="372"/>
        <v>11340084</v>
      </c>
      <c r="F4758" s="1">
        <f t="shared" si="373"/>
        <v>11338442.378883621</v>
      </c>
      <c r="H4758" s="5">
        <f t="shared" si="374"/>
        <v>1.4476269456022335E-4</v>
      </c>
    </row>
    <row r="4759" spans="1:8">
      <c r="A4759" s="3" t="s">
        <v>10321</v>
      </c>
      <c r="B4759" s="1">
        <f t="shared" si="370"/>
        <v>6</v>
      </c>
      <c r="C4759" s="1">
        <f t="shared" si="371"/>
        <v>22969</v>
      </c>
      <c r="D4759" s="1">
        <f t="shared" si="372"/>
        <v>11345448</v>
      </c>
      <c r="F4759" s="1">
        <f t="shared" si="373"/>
        <v>11343906.156734861</v>
      </c>
      <c r="H4759" s="5">
        <f t="shared" si="374"/>
        <v>1.3589972517070867E-4</v>
      </c>
    </row>
    <row r="4760" spans="1:8">
      <c r="A4760" s="3" t="s">
        <v>10322</v>
      </c>
      <c r="B4760" s="1">
        <f t="shared" si="370"/>
        <v>6</v>
      </c>
      <c r="C4760" s="1">
        <f t="shared" si="371"/>
        <v>22949</v>
      </c>
      <c r="D4760" s="1">
        <f t="shared" si="372"/>
        <v>11350813</v>
      </c>
      <c r="F4760" s="1">
        <f t="shared" si="373"/>
        <v>11349373.788135847</v>
      </c>
      <c r="H4760" s="5">
        <f t="shared" si="374"/>
        <v>1.2679372518540507E-4</v>
      </c>
    </row>
    <row r="4761" spans="1:8">
      <c r="A4761" s="3" t="s">
        <v>10323</v>
      </c>
      <c r="B4761" s="1">
        <f t="shared" si="370"/>
        <v>6</v>
      </c>
      <c r="C4761" s="1">
        <f t="shared" si="371"/>
        <v>22929</v>
      </c>
      <c r="D4761" s="1">
        <f t="shared" si="372"/>
        <v>11356207</v>
      </c>
      <c r="F4761" s="1">
        <f t="shared" si="373"/>
        <v>11354845.279166354</v>
      </c>
      <c r="H4761" s="5">
        <f t="shared" si="374"/>
        <v>1.1990982848816806E-4</v>
      </c>
    </row>
    <row r="4762" spans="1:8">
      <c r="A4762" s="3" t="s">
        <v>10324</v>
      </c>
      <c r="B4762" s="1">
        <f t="shared" si="370"/>
        <v>6</v>
      </c>
      <c r="C4762" s="1">
        <f t="shared" si="371"/>
        <v>22909</v>
      </c>
      <c r="D4762" s="1">
        <f t="shared" si="372"/>
        <v>11361572</v>
      </c>
      <c r="F4762" s="1">
        <f t="shared" si="373"/>
        <v>11360320.635921083</v>
      </c>
      <c r="H4762" s="5">
        <f t="shared" si="374"/>
        <v>1.1014004742623725E-4</v>
      </c>
    </row>
    <row r="4763" spans="1:8">
      <c r="A4763" s="3" t="s">
        <v>10325</v>
      </c>
      <c r="B4763" s="1">
        <f t="shared" si="370"/>
        <v>6</v>
      </c>
      <c r="C4763" s="1">
        <f t="shared" si="371"/>
        <v>22889</v>
      </c>
      <c r="D4763" s="1">
        <f t="shared" si="372"/>
        <v>11366936</v>
      </c>
      <c r="F4763" s="1">
        <f t="shared" si="373"/>
        <v>11365799.864509683</v>
      </c>
      <c r="H4763" s="5">
        <f t="shared" si="374"/>
        <v>9.9950900604780181E-5</v>
      </c>
    </row>
    <row r="4764" spans="1:8">
      <c r="A4764" s="3" t="s">
        <v>10326</v>
      </c>
      <c r="B4764" s="1">
        <f t="shared" si="370"/>
        <v>6</v>
      </c>
      <c r="C4764" s="1">
        <f t="shared" si="371"/>
        <v>22869</v>
      </c>
      <c r="D4764" s="1">
        <f t="shared" si="372"/>
        <v>11372301</v>
      </c>
      <c r="F4764" s="1">
        <f t="shared" si="373"/>
        <v>11371282.971056804</v>
      </c>
      <c r="H4764" s="5">
        <f t="shared" si="374"/>
        <v>8.9518290379048097E-5</v>
      </c>
    </row>
    <row r="4765" spans="1:8">
      <c r="A4765" s="3" t="s">
        <v>10327</v>
      </c>
      <c r="B4765" s="1">
        <f t="shared" si="370"/>
        <v>6</v>
      </c>
      <c r="C4765" s="1">
        <f t="shared" si="371"/>
        <v>22849</v>
      </c>
      <c r="D4765" s="1">
        <f t="shared" si="372"/>
        <v>11377666</v>
      </c>
      <c r="F4765" s="1">
        <f t="shared" si="373"/>
        <v>11376769.961702151</v>
      </c>
      <c r="H4765" s="5">
        <f t="shared" si="374"/>
        <v>7.875413971976115E-5</v>
      </c>
    </row>
    <row r="4766" spans="1:8">
      <c r="A4766" s="3" t="s">
        <v>10328</v>
      </c>
      <c r="B4766" s="1">
        <f t="shared" si="370"/>
        <v>6</v>
      </c>
      <c r="C4766" s="1">
        <f t="shared" si="371"/>
        <v>22829</v>
      </c>
      <c r="D4766" s="1">
        <f t="shared" si="372"/>
        <v>11383060</v>
      </c>
      <c r="F4766" s="1">
        <f t="shared" si="373"/>
        <v>11382260.842600534</v>
      </c>
      <c r="H4766" s="5">
        <f t="shared" si="374"/>
        <v>7.0205849698258758E-5</v>
      </c>
    </row>
    <row r="4767" spans="1:8">
      <c r="A4767" s="3" t="s">
        <v>10329</v>
      </c>
      <c r="B4767" s="1">
        <f t="shared" si="370"/>
        <v>6</v>
      </c>
      <c r="C4767" s="1">
        <f t="shared" si="371"/>
        <v>22809</v>
      </c>
      <c r="D4767" s="1">
        <f t="shared" si="372"/>
        <v>11388424</v>
      </c>
      <c r="F4767" s="1">
        <f t="shared" si="373"/>
        <v>11387755.619921928</v>
      </c>
      <c r="H4767" s="5">
        <f t="shared" si="374"/>
        <v>5.8689426919100339E-5</v>
      </c>
    </row>
    <row r="4768" spans="1:8">
      <c r="A4768" s="3" t="s">
        <v>10330</v>
      </c>
      <c r="B4768" s="1">
        <f t="shared" si="370"/>
        <v>6</v>
      </c>
      <c r="C4768" s="1">
        <f t="shared" si="371"/>
        <v>22789</v>
      </c>
      <c r="D4768" s="1">
        <f t="shared" si="372"/>
        <v>11393789</v>
      </c>
      <c r="F4768" s="1">
        <f t="shared" si="373"/>
        <v>11393254.299851507</v>
      </c>
      <c r="H4768" s="5">
        <f t="shared" si="374"/>
        <v>4.6929089918467994E-5</v>
      </c>
    </row>
    <row r="4769" spans="1:8">
      <c r="A4769" s="3" t="s">
        <v>10331</v>
      </c>
      <c r="B4769" s="1">
        <f t="shared" si="370"/>
        <v>6</v>
      </c>
      <c r="C4769" s="1">
        <f t="shared" si="371"/>
        <v>22769</v>
      </c>
      <c r="D4769" s="1">
        <f t="shared" si="372"/>
        <v>11399154</v>
      </c>
      <c r="F4769" s="1">
        <f t="shared" si="373"/>
        <v>11398756.888589697</v>
      </c>
      <c r="H4769" s="5">
        <f t="shared" si="374"/>
        <v>3.4836919503240445E-5</v>
      </c>
    </row>
    <row r="4770" spans="1:8">
      <c r="A4770" s="3" t="s">
        <v>10332</v>
      </c>
      <c r="B4770" s="1">
        <f t="shared" si="370"/>
        <v>6</v>
      </c>
      <c r="C4770" s="1">
        <f t="shared" si="371"/>
        <v>22749</v>
      </c>
      <c r="D4770" s="1">
        <f t="shared" si="372"/>
        <v>11404518</v>
      </c>
      <c r="F4770" s="1">
        <f t="shared" si="373"/>
        <v>11404263.392352238</v>
      </c>
      <c r="H4770" s="5">
        <f t="shared" si="374"/>
        <v>2.2325156377648099E-5</v>
      </c>
    </row>
    <row r="4771" spans="1:8">
      <c r="A4771" s="3" t="s">
        <v>10333</v>
      </c>
      <c r="B4771" s="1">
        <f t="shared" si="370"/>
        <v>6</v>
      </c>
      <c r="C4771" s="1">
        <f t="shared" si="371"/>
        <v>22729</v>
      </c>
      <c r="D4771" s="1">
        <f t="shared" si="372"/>
        <v>11409912</v>
      </c>
      <c r="F4771" s="1">
        <f t="shared" si="373"/>
        <v>11409773.817370236</v>
      </c>
      <c r="H4771" s="5">
        <f t="shared" si="374"/>
        <v>1.2110753331321051E-5</v>
      </c>
    </row>
    <row r="4772" spans="1:8">
      <c r="A4772" s="3" t="s">
        <v>10334</v>
      </c>
      <c r="B4772" s="1">
        <f t="shared" si="370"/>
        <v>6</v>
      </c>
      <c r="C4772" s="1">
        <f t="shared" si="371"/>
        <v>22709</v>
      </c>
      <c r="D4772" s="1">
        <f t="shared" si="372"/>
        <v>11415334</v>
      </c>
      <c r="F4772" s="1">
        <f t="shared" si="373"/>
        <v>11415288.16989019</v>
      </c>
      <c r="H4772" s="5">
        <f t="shared" si="374"/>
        <v>4.0147848333177665E-6</v>
      </c>
    </row>
    <row r="4773" spans="1:8">
      <c r="A4773" s="3" t="s">
        <v>10335</v>
      </c>
      <c r="B4773" s="1">
        <f t="shared" si="370"/>
        <v>6</v>
      </c>
      <c r="C4773" s="1">
        <f t="shared" si="371"/>
        <v>22689</v>
      </c>
      <c r="D4773" s="1">
        <f t="shared" si="372"/>
        <v>11420993</v>
      </c>
      <c r="F4773" s="1">
        <f t="shared" si="373"/>
        <v>11420806.456174081</v>
      </c>
      <c r="H4773" s="5">
        <f t="shared" si="374"/>
        <v>1.6333415659987584E-5</v>
      </c>
    </row>
    <row r="4774" spans="1:8">
      <c r="A4774" s="3" t="s">
        <v>10336</v>
      </c>
      <c r="B4774" s="1">
        <f t="shared" si="370"/>
        <v>6</v>
      </c>
      <c r="C4774" s="1">
        <f t="shared" si="371"/>
        <v>22669</v>
      </c>
      <c r="D4774" s="1">
        <f t="shared" si="372"/>
        <v>11426652</v>
      </c>
      <c r="F4774" s="1">
        <f t="shared" si="373"/>
        <v>11426328.682499398</v>
      </c>
      <c r="H4774" s="5">
        <f t="shared" si="374"/>
        <v>2.8295033453583249E-5</v>
      </c>
    </row>
    <row r="4775" spans="1:8">
      <c r="A4775" s="3" t="s">
        <v>10337</v>
      </c>
      <c r="B4775" s="1">
        <f t="shared" si="370"/>
        <v>6</v>
      </c>
      <c r="C4775" s="1">
        <f t="shared" si="371"/>
        <v>22649</v>
      </c>
      <c r="D4775" s="1">
        <f t="shared" si="372"/>
        <v>11432342</v>
      </c>
      <c r="F4775" s="1">
        <f t="shared" si="373"/>
        <v>11431854.855159184</v>
      </c>
      <c r="H4775" s="5">
        <f t="shared" si="374"/>
        <v>4.2611115099254017E-5</v>
      </c>
    </row>
    <row r="4776" spans="1:8">
      <c r="A4776" s="3" t="s">
        <v>10338</v>
      </c>
      <c r="B4776" s="1">
        <f t="shared" si="370"/>
        <v>6</v>
      </c>
      <c r="C4776" s="1">
        <f t="shared" si="371"/>
        <v>22629</v>
      </c>
      <c r="D4776" s="1">
        <f t="shared" si="372"/>
        <v>11438001</v>
      </c>
      <c r="F4776" s="1">
        <f t="shared" si="373"/>
        <v>11437384.980462123</v>
      </c>
      <c r="H4776" s="5">
        <f t="shared" si="374"/>
        <v>5.3857272601855121E-5</v>
      </c>
    </row>
    <row r="4777" spans="1:8">
      <c r="A4777" s="3" t="s">
        <v>10339</v>
      </c>
      <c r="B4777" s="1">
        <f t="shared" si="370"/>
        <v>6</v>
      </c>
      <c r="C4777" s="1">
        <f t="shared" si="371"/>
        <v>22609</v>
      </c>
      <c r="D4777" s="1">
        <f t="shared" si="372"/>
        <v>11443660</v>
      </c>
      <c r="F4777" s="1">
        <f t="shared" si="373"/>
        <v>11442919.064732553</v>
      </c>
      <c r="H4777" s="5">
        <f t="shared" si="374"/>
        <v>6.4746354527009942E-5</v>
      </c>
    </row>
    <row r="4778" spans="1:8">
      <c r="A4778" s="3" t="s">
        <v>10340</v>
      </c>
      <c r="B4778" s="1">
        <f t="shared" si="370"/>
        <v>6</v>
      </c>
      <c r="C4778" s="1">
        <f t="shared" si="371"/>
        <v>22589</v>
      </c>
      <c r="D4778" s="1">
        <f t="shared" si="372"/>
        <v>11449319</v>
      </c>
      <c r="F4778" s="1">
        <f t="shared" si="373"/>
        <v>11448457.114310553</v>
      </c>
      <c r="H4778" s="5">
        <f t="shared" si="374"/>
        <v>7.5278336593355693E-5</v>
      </c>
    </row>
    <row r="4779" spans="1:8">
      <c r="A4779" s="3" t="s">
        <v>10341</v>
      </c>
      <c r="B4779" s="1">
        <f t="shared" si="370"/>
        <v>6</v>
      </c>
      <c r="C4779" s="1">
        <f t="shared" si="371"/>
        <v>22569</v>
      </c>
      <c r="D4779" s="1">
        <f t="shared" si="372"/>
        <v>11454978</v>
      </c>
      <c r="F4779" s="1">
        <f t="shared" si="373"/>
        <v>11453999.135551956</v>
      </c>
      <c r="H4779" s="5">
        <f t="shared" si="374"/>
        <v>8.5453193192029618E-5</v>
      </c>
    </row>
    <row r="4780" spans="1:8">
      <c r="A4780" s="3" t="s">
        <v>10342</v>
      </c>
      <c r="B4780" s="1">
        <f t="shared" si="370"/>
        <v>6</v>
      </c>
      <c r="C4780" s="1">
        <f t="shared" si="371"/>
        <v>22549</v>
      </c>
      <c r="D4780" s="1">
        <f t="shared" si="372"/>
        <v>11460668</v>
      </c>
      <c r="F4780" s="1">
        <f t="shared" si="373"/>
        <v>11459545.134828456</v>
      </c>
      <c r="H4780" s="5">
        <f t="shared" si="374"/>
        <v>9.7975543096113935E-5</v>
      </c>
    </row>
    <row r="4781" spans="1:8">
      <c r="A4781" s="3" t="s">
        <v>10343</v>
      </c>
      <c r="B4781" s="1">
        <f t="shared" si="370"/>
        <v>6</v>
      </c>
      <c r="C4781" s="1">
        <f t="shared" si="371"/>
        <v>22529</v>
      </c>
      <c r="D4781" s="1">
        <f t="shared" si="372"/>
        <v>11466327</v>
      </c>
      <c r="F4781" s="1">
        <f t="shared" si="373"/>
        <v>11465095.118527606</v>
      </c>
      <c r="H4781" s="5">
        <f t="shared" si="374"/>
        <v>1.0743470619614026E-4</v>
      </c>
    </row>
    <row r="4782" spans="1:8">
      <c r="A4782" s="3" t="s">
        <v>10344</v>
      </c>
      <c r="B4782" s="1">
        <f t="shared" si="370"/>
        <v>6</v>
      </c>
      <c r="C4782" s="1">
        <f t="shared" si="371"/>
        <v>22509</v>
      </c>
      <c r="D4782" s="1">
        <f t="shared" si="372"/>
        <v>11471986</v>
      </c>
      <c r="F4782" s="1">
        <f t="shared" si="373"/>
        <v>11470649.093052907</v>
      </c>
      <c r="H4782" s="5">
        <f t="shared" si="374"/>
        <v>1.1653666131505778E-4</v>
      </c>
    </row>
    <row r="4783" spans="1:8">
      <c r="A4783" s="3" t="s">
        <v>10345</v>
      </c>
      <c r="B4783" s="1">
        <f t="shared" si="370"/>
        <v>6</v>
      </c>
      <c r="C4783" s="1">
        <f t="shared" si="371"/>
        <v>22489</v>
      </c>
      <c r="D4783" s="1">
        <f t="shared" si="372"/>
        <v>11477645</v>
      </c>
      <c r="F4783" s="1">
        <f t="shared" si="373"/>
        <v>11476207.064823857</v>
      </c>
      <c r="H4783" s="5">
        <f t="shared" si="374"/>
        <v>1.2528137750761787E-4</v>
      </c>
    </row>
    <row r="4784" spans="1:8">
      <c r="A4784" s="3" t="s">
        <v>10346</v>
      </c>
      <c r="B4784" s="1">
        <f t="shared" si="370"/>
        <v>6</v>
      </c>
      <c r="C4784" s="1">
        <f t="shared" si="371"/>
        <v>22469</v>
      </c>
      <c r="D4784" s="1">
        <f t="shared" si="372"/>
        <v>11483304</v>
      </c>
      <c r="F4784" s="1">
        <f t="shared" si="373"/>
        <v>11481769.040275993</v>
      </c>
      <c r="H4784" s="5">
        <f t="shared" si="374"/>
        <v>1.3366882249282735E-4</v>
      </c>
    </row>
    <row r="4785" spans="1:8">
      <c r="A4785" s="3" t="s">
        <v>10347</v>
      </c>
      <c r="B4785" s="1">
        <f t="shared" si="370"/>
        <v>6</v>
      </c>
      <c r="C4785" s="1">
        <f t="shared" si="371"/>
        <v>22449</v>
      </c>
      <c r="D4785" s="1">
        <f t="shared" si="372"/>
        <v>11488994</v>
      </c>
      <c r="F4785" s="1">
        <f t="shared" si="373"/>
        <v>11487335.02586096</v>
      </c>
      <c r="H4785" s="5">
        <f t="shared" si="374"/>
        <v>1.4439681481601748E-4</v>
      </c>
    </row>
    <row r="4786" spans="1:8">
      <c r="A4786" s="3" t="s">
        <v>10348</v>
      </c>
      <c r="B4786" s="1">
        <f t="shared" si="370"/>
        <v>6</v>
      </c>
      <c r="C4786" s="1">
        <f t="shared" si="371"/>
        <v>22429</v>
      </c>
      <c r="D4786" s="1">
        <f t="shared" si="372"/>
        <v>11494653</v>
      </c>
      <c r="F4786" s="1">
        <f t="shared" si="373"/>
        <v>11492905.028046543</v>
      </c>
      <c r="H4786" s="5">
        <f t="shared" si="374"/>
        <v>1.5206826630236001E-4</v>
      </c>
    </row>
    <row r="4787" spans="1:8">
      <c r="A4787" s="3" t="s">
        <v>10349</v>
      </c>
      <c r="B4787" s="1">
        <f t="shared" si="370"/>
        <v>6</v>
      </c>
      <c r="C4787" s="1">
        <f t="shared" si="371"/>
        <v>22409</v>
      </c>
      <c r="D4787" s="1">
        <f t="shared" si="372"/>
        <v>11500312</v>
      </c>
      <c r="F4787" s="1">
        <f t="shared" si="373"/>
        <v>11498479.053316759</v>
      </c>
      <c r="H4787" s="5">
        <f t="shared" si="374"/>
        <v>1.5938234399562849E-4</v>
      </c>
    </row>
    <row r="4788" spans="1:8">
      <c r="A4788" s="3" t="s">
        <v>10350</v>
      </c>
      <c r="B4788" s="1">
        <f t="shared" si="370"/>
        <v>6</v>
      </c>
      <c r="C4788" s="1">
        <f t="shared" si="371"/>
        <v>22389</v>
      </c>
      <c r="D4788" s="1">
        <f t="shared" si="372"/>
        <v>11505971</v>
      </c>
      <c r="F4788" s="1">
        <f t="shared" si="373"/>
        <v>11504057.108171878</v>
      </c>
      <c r="H4788" s="5">
        <f t="shared" si="374"/>
        <v>1.6633901025142663E-4</v>
      </c>
    </row>
    <row r="4789" spans="1:8">
      <c r="A4789" s="3" t="s">
        <v>10351</v>
      </c>
      <c r="B4789" s="1">
        <f t="shared" si="370"/>
        <v>6</v>
      </c>
      <c r="C4789" s="1">
        <f t="shared" si="371"/>
        <v>22369</v>
      </c>
      <c r="D4789" s="1">
        <f t="shared" si="372"/>
        <v>11511660</v>
      </c>
      <c r="F4789" s="1">
        <f t="shared" si="373"/>
        <v>11509639.199128492</v>
      </c>
      <c r="H4789" s="5">
        <f t="shared" si="374"/>
        <v>1.7554382873609853E-4</v>
      </c>
    </row>
    <row r="4790" spans="1:8">
      <c r="A4790" s="3" t="s">
        <v>10352</v>
      </c>
      <c r="B4790" s="1">
        <f t="shared" si="370"/>
        <v>6</v>
      </c>
      <c r="C4790" s="1">
        <f t="shared" si="371"/>
        <v>22349</v>
      </c>
      <c r="D4790" s="1">
        <f t="shared" si="372"/>
        <v>11517319</v>
      </c>
      <c r="F4790" s="1">
        <f t="shared" si="373"/>
        <v>11515225.33271957</v>
      </c>
      <c r="H4790" s="5">
        <f t="shared" si="374"/>
        <v>1.817842572937308E-4</v>
      </c>
    </row>
    <row r="4791" spans="1:8">
      <c r="A4791" s="3" t="s">
        <v>10353</v>
      </c>
      <c r="B4791" s="1">
        <f t="shared" si="370"/>
        <v>6</v>
      </c>
      <c r="C4791" s="1">
        <f t="shared" si="371"/>
        <v>22329</v>
      </c>
      <c r="D4791" s="1">
        <f t="shared" si="372"/>
        <v>11522978</v>
      </c>
      <c r="F4791" s="1">
        <f t="shared" si="373"/>
        <v>11520815.515494514</v>
      </c>
      <c r="H4791" s="5">
        <f t="shared" si="374"/>
        <v>1.8766715561599991E-4</v>
      </c>
    </row>
    <row r="4792" spans="1:8">
      <c r="A4792" s="3" t="s">
        <v>10354</v>
      </c>
      <c r="B4792" s="1">
        <f t="shared" si="370"/>
        <v>6</v>
      </c>
      <c r="C4792" s="1">
        <f t="shared" si="371"/>
        <v>22309</v>
      </c>
      <c r="D4792" s="1">
        <f t="shared" si="372"/>
        <v>11528637</v>
      </c>
      <c r="F4792" s="1">
        <f t="shared" si="373"/>
        <v>11526409.754019212</v>
      </c>
      <c r="H4792" s="5">
        <f t="shared" si="374"/>
        <v>1.9319248067122091E-4</v>
      </c>
    </row>
    <row r="4793" spans="1:8">
      <c r="A4793" s="3" t="s">
        <v>10355</v>
      </c>
      <c r="B4793" s="1">
        <f t="shared" si="370"/>
        <v>6</v>
      </c>
      <c r="C4793" s="1">
        <f t="shared" si="371"/>
        <v>22289</v>
      </c>
      <c r="D4793" s="1">
        <f t="shared" si="372"/>
        <v>11534296</v>
      </c>
      <c r="F4793" s="1">
        <f t="shared" si="373"/>
        <v>11532008.05487611</v>
      </c>
      <c r="H4793" s="5">
        <f t="shared" si="374"/>
        <v>1.983601880765341E-4</v>
      </c>
    </row>
    <row r="4794" spans="1:8">
      <c r="A4794" s="3" t="s">
        <v>10356</v>
      </c>
      <c r="B4794" s="1">
        <f t="shared" si="370"/>
        <v>6</v>
      </c>
      <c r="C4794" s="1">
        <f t="shared" si="371"/>
        <v>22269</v>
      </c>
      <c r="D4794" s="1">
        <f t="shared" si="372"/>
        <v>11539986</v>
      </c>
      <c r="F4794" s="1">
        <f t="shared" si="373"/>
        <v>11537610.424664227</v>
      </c>
      <c r="H4794" s="5">
        <f t="shared" si="374"/>
        <v>2.058559980725027E-4</v>
      </c>
    </row>
    <row r="4795" spans="1:8">
      <c r="A4795" s="3" t="s">
        <v>10357</v>
      </c>
      <c r="B4795" s="1">
        <f t="shared" si="370"/>
        <v>6</v>
      </c>
      <c r="C4795" s="1">
        <f t="shared" si="371"/>
        <v>22249</v>
      </c>
      <c r="D4795" s="1">
        <f t="shared" si="372"/>
        <v>11545645</v>
      </c>
      <c r="F4795" s="1">
        <f t="shared" si="373"/>
        <v>11543216.869999271</v>
      </c>
      <c r="H4795" s="5">
        <f t="shared" si="374"/>
        <v>2.1030700326652289E-4</v>
      </c>
    </row>
    <row r="4796" spans="1:8">
      <c r="A4796" s="3" t="s">
        <v>10358</v>
      </c>
      <c r="B4796" s="1">
        <f t="shared" si="370"/>
        <v>6</v>
      </c>
      <c r="C4796" s="1">
        <f t="shared" si="371"/>
        <v>22229</v>
      </c>
      <c r="D4796" s="1">
        <f t="shared" si="372"/>
        <v>11551304</v>
      </c>
      <c r="F4796" s="1">
        <f t="shared" si="373"/>
        <v>11548827.39751365</v>
      </c>
      <c r="H4796" s="5">
        <f t="shared" si="374"/>
        <v>2.1440025181136625E-4</v>
      </c>
    </row>
    <row r="4797" spans="1:8">
      <c r="A4797" s="3" t="s">
        <v>10359</v>
      </c>
      <c r="B4797" s="1">
        <f t="shared" si="370"/>
        <v>6</v>
      </c>
      <c r="C4797" s="1">
        <f t="shared" si="371"/>
        <v>22209</v>
      </c>
      <c r="D4797" s="1">
        <f t="shared" si="372"/>
        <v>11556963</v>
      </c>
      <c r="F4797" s="1">
        <f t="shared" si="373"/>
        <v>11554442.013856543</v>
      </c>
      <c r="H4797" s="5">
        <f t="shared" si="374"/>
        <v>2.1813569390650224E-4</v>
      </c>
    </row>
    <row r="4798" spans="1:8">
      <c r="A4798" s="3" t="s">
        <v>10360</v>
      </c>
      <c r="B4798" s="1">
        <f t="shared" si="370"/>
        <v>6</v>
      </c>
      <c r="C4798" s="1">
        <f t="shared" si="371"/>
        <v>22189</v>
      </c>
      <c r="D4798" s="1">
        <f t="shared" si="372"/>
        <v>11562622</v>
      </c>
      <c r="F4798" s="1">
        <f t="shared" si="373"/>
        <v>11560060.725693969</v>
      </c>
      <c r="H4798" s="5">
        <f t="shared" si="374"/>
        <v>2.21513278392301E-4</v>
      </c>
    </row>
    <row r="4799" spans="1:8">
      <c r="A4799" s="3" t="s">
        <v>10361</v>
      </c>
      <c r="B4799" s="1">
        <f t="shared" si="370"/>
        <v>6</v>
      </c>
      <c r="C4799" s="1">
        <f t="shared" si="371"/>
        <v>22169</v>
      </c>
      <c r="D4799" s="1">
        <f t="shared" si="372"/>
        <v>11568312</v>
      </c>
      <c r="F4799" s="1">
        <f t="shared" si="373"/>
        <v>11565683.539708819</v>
      </c>
      <c r="H4799" s="5">
        <f t="shared" si="374"/>
        <v>2.2721208514956716E-4</v>
      </c>
    </row>
    <row r="4800" spans="1:8">
      <c r="A4800" s="3" t="s">
        <v>10362</v>
      </c>
      <c r="B4800" s="1">
        <f t="shared" si="370"/>
        <v>6</v>
      </c>
      <c r="C4800" s="1">
        <f t="shared" si="371"/>
        <v>22149</v>
      </c>
      <c r="D4800" s="1">
        <f t="shared" si="372"/>
        <v>11573971</v>
      </c>
      <c r="F4800" s="1">
        <f t="shared" si="373"/>
        <v>11571310.462600946</v>
      </c>
      <c r="H4800" s="5">
        <f t="shared" si="374"/>
        <v>2.2987247843057266E-4</v>
      </c>
    </row>
    <row r="4801" spans="1:8">
      <c r="A4801" s="3" t="s">
        <v>10363</v>
      </c>
      <c r="B4801" s="1">
        <f t="shared" si="370"/>
        <v>6</v>
      </c>
      <c r="C4801" s="1">
        <f t="shared" si="371"/>
        <v>22129</v>
      </c>
      <c r="D4801" s="1">
        <f t="shared" si="372"/>
        <v>11579630</v>
      </c>
      <c r="F4801" s="1">
        <f t="shared" si="373"/>
        <v>11576941.501087202</v>
      </c>
      <c r="H4801" s="5">
        <f t="shared" si="374"/>
        <v>2.3217485470591382E-4</v>
      </c>
    </row>
    <row r="4802" spans="1:8">
      <c r="A4802" s="3" t="s">
        <v>10364</v>
      </c>
      <c r="B4802" s="1">
        <f t="shared" si="370"/>
        <v>6</v>
      </c>
      <c r="C4802" s="1">
        <f t="shared" si="371"/>
        <v>22109</v>
      </c>
      <c r="D4802" s="1">
        <f t="shared" si="372"/>
        <v>11585289</v>
      </c>
      <c r="F4802" s="1">
        <f t="shared" si="373"/>
        <v>11582576.661901506</v>
      </c>
      <c r="H4802" s="5">
        <f t="shared" si="374"/>
        <v>2.3411915736364764E-4</v>
      </c>
    </row>
    <row r="4803" spans="1:8">
      <c r="A4803" s="3" t="s">
        <v>10365</v>
      </c>
      <c r="B4803" s="1">
        <f t="shared" si="370"/>
        <v>6</v>
      </c>
      <c r="C4803" s="1">
        <f t="shared" si="371"/>
        <v>22089</v>
      </c>
      <c r="D4803" s="1">
        <f t="shared" si="372"/>
        <v>11590978</v>
      </c>
      <c r="F4803" s="1">
        <f t="shared" si="373"/>
        <v>11588215.951794881</v>
      </c>
      <c r="H4803" s="5">
        <f t="shared" si="374"/>
        <v>2.382929382765308E-4</v>
      </c>
    </row>
    <row r="4804" spans="1:8">
      <c r="A4804" s="3" t="s">
        <v>10366</v>
      </c>
      <c r="B4804" s="1">
        <f t="shared" ref="B4804:B4867" si="375">IF(ISERROR(SEARCH(" ",A4804)), 0, SEARCH(" ",A4804))</f>
        <v>6</v>
      </c>
      <c r="C4804" s="1">
        <f t="shared" ref="C4804:C4867" si="376">IF(0=B4804,-1,LEFT(A4804,B4804-1)+0)</f>
        <v>22069</v>
      </c>
      <c r="D4804" s="1">
        <f t="shared" ref="D4804:D4867" si="377">IF(B4804=0,-1,RIGHT(A4804,LEN(A4804)-B4804)+0)</f>
        <v>11596637</v>
      </c>
      <c r="F4804" s="1">
        <f t="shared" ref="F4804:F4867" si="378">IF(C4804&lt;0,443300000,44330*(1-POWER(C4804/$A$1,1/5.255))*1000)</f>
        <v>11593859.377535554</v>
      </c>
      <c r="H4804" s="5">
        <f t="shared" ref="H4804:H4867" si="379">IF(D4804&gt;0,ABS((F4804-D4804)/D4804),0)</f>
        <v>2.3951965250325167E-4</v>
      </c>
    </row>
    <row r="4805" spans="1:8">
      <c r="A4805" s="3" t="s">
        <v>10367</v>
      </c>
      <c r="B4805" s="1">
        <f t="shared" si="375"/>
        <v>6</v>
      </c>
      <c r="C4805" s="1">
        <f t="shared" si="376"/>
        <v>22049</v>
      </c>
      <c r="D4805" s="1">
        <f t="shared" si="377"/>
        <v>11602296</v>
      </c>
      <c r="F4805" s="1">
        <f t="shared" si="378"/>
        <v>11599506.94590898</v>
      </c>
      <c r="H4805" s="5">
        <f t="shared" si="379"/>
        <v>2.4038811723296456E-4</v>
      </c>
    </row>
    <row r="4806" spans="1:8">
      <c r="A4806" s="3" t="s">
        <v>10368</v>
      </c>
      <c r="B4806" s="1">
        <f t="shared" si="375"/>
        <v>6</v>
      </c>
      <c r="C4806" s="1">
        <f t="shared" si="376"/>
        <v>22029</v>
      </c>
      <c r="D4806" s="1">
        <f t="shared" si="377"/>
        <v>11607955</v>
      </c>
      <c r="F4806" s="1">
        <f t="shared" si="378"/>
        <v>11605158.663717913</v>
      </c>
      <c r="H4806" s="5">
        <f t="shared" si="379"/>
        <v>2.4089827037471198E-4</v>
      </c>
    </row>
    <row r="4807" spans="1:8">
      <c r="A4807" s="3" t="s">
        <v>10369</v>
      </c>
      <c r="B4807" s="1">
        <f t="shared" si="375"/>
        <v>6</v>
      </c>
      <c r="C4807" s="1">
        <f t="shared" si="376"/>
        <v>22009</v>
      </c>
      <c r="D4807" s="1">
        <f t="shared" si="377"/>
        <v>11613614</v>
      </c>
      <c r="F4807" s="1">
        <f t="shared" si="378"/>
        <v>11610814.53778247</v>
      </c>
      <c r="H4807" s="5">
        <f t="shared" si="379"/>
        <v>2.4105004846297076E-4</v>
      </c>
    </row>
    <row r="4808" spans="1:8">
      <c r="A4808" s="3" t="s">
        <v>10370</v>
      </c>
      <c r="B4808" s="1">
        <f t="shared" si="375"/>
        <v>6</v>
      </c>
      <c r="C4808" s="1">
        <f t="shared" si="376"/>
        <v>21989</v>
      </c>
      <c r="D4808" s="1">
        <f t="shared" si="377"/>
        <v>11619304</v>
      </c>
      <c r="F4808" s="1">
        <f t="shared" si="378"/>
        <v>11616474.574940188</v>
      </c>
      <c r="H4808" s="5">
        <f t="shared" si="379"/>
        <v>2.4351071800962808E-4</v>
      </c>
    </row>
    <row r="4809" spans="1:8">
      <c r="A4809" s="3" t="s">
        <v>10371</v>
      </c>
      <c r="B4809" s="1">
        <f t="shared" si="375"/>
        <v>6</v>
      </c>
      <c r="C4809" s="1">
        <f t="shared" si="376"/>
        <v>21969</v>
      </c>
      <c r="D4809" s="1">
        <f t="shared" si="377"/>
        <v>11624963</v>
      </c>
      <c r="F4809" s="1">
        <f t="shared" si="378"/>
        <v>11622138.782046085</v>
      </c>
      <c r="H4809" s="5">
        <f t="shared" si="379"/>
        <v>2.4294425314857142E-4</v>
      </c>
    </row>
    <row r="4810" spans="1:8">
      <c r="A4810" s="3" t="s">
        <v>10372</v>
      </c>
      <c r="B4810" s="1">
        <f t="shared" si="375"/>
        <v>6</v>
      </c>
      <c r="C4810" s="1">
        <f t="shared" si="376"/>
        <v>21949</v>
      </c>
      <c r="D4810" s="1">
        <f t="shared" si="377"/>
        <v>11630622</v>
      </c>
      <c r="F4810" s="1">
        <f t="shared" si="378"/>
        <v>11627807.165972719</v>
      </c>
      <c r="H4810" s="5">
        <f t="shared" si="379"/>
        <v>2.4201921679520072E-4</v>
      </c>
    </row>
    <row r="4811" spans="1:8">
      <c r="A4811" s="3" t="s">
        <v>10373</v>
      </c>
      <c r="B4811" s="1">
        <f t="shared" si="375"/>
        <v>6</v>
      </c>
      <c r="C4811" s="1">
        <f t="shared" si="376"/>
        <v>21929</v>
      </c>
      <c r="D4811" s="1">
        <f t="shared" si="377"/>
        <v>11636281</v>
      </c>
      <c r="F4811" s="1">
        <f t="shared" si="378"/>
        <v>11633479.733610246</v>
      </c>
      <c r="H4811" s="5">
        <f t="shared" si="379"/>
        <v>2.4073553996793902E-4</v>
      </c>
    </row>
    <row r="4812" spans="1:8">
      <c r="A4812" s="3" t="s">
        <v>10374</v>
      </c>
      <c r="B4812" s="1">
        <f t="shared" si="375"/>
        <v>6</v>
      </c>
      <c r="C4812" s="1">
        <f t="shared" si="376"/>
        <v>21909</v>
      </c>
      <c r="D4812" s="1">
        <f t="shared" si="377"/>
        <v>11641940</v>
      </c>
      <c r="F4812" s="1">
        <f t="shared" si="378"/>
        <v>11639156.491866486</v>
      </c>
      <c r="H4812" s="5">
        <f t="shared" si="379"/>
        <v>2.3909315230226689E-4</v>
      </c>
    </row>
    <row r="4813" spans="1:8">
      <c r="A4813" s="3" t="s">
        <v>10375</v>
      </c>
      <c r="B4813" s="1">
        <f t="shared" si="375"/>
        <v>6</v>
      </c>
      <c r="C4813" s="1">
        <f t="shared" si="376"/>
        <v>21889</v>
      </c>
      <c r="D4813" s="1">
        <f t="shared" si="377"/>
        <v>11647630</v>
      </c>
      <c r="F4813" s="1">
        <f t="shared" si="378"/>
        <v>11644837.44766699</v>
      </c>
      <c r="H4813" s="5">
        <f t="shared" si="379"/>
        <v>2.3975283667238405E-4</v>
      </c>
    </row>
    <row r="4814" spans="1:8">
      <c r="A4814" s="3" t="s">
        <v>10376</v>
      </c>
      <c r="B4814" s="1">
        <f t="shared" si="375"/>
        <v>6</v>
      </c>
      <c r="C4814" s="1">
        <f t="shared" si="376"/>
        <v>21869</v>
      </c>
      <c r="D4814" s="1">
        <f t="shared" si="377"/>
        <v>11653289</v>
      </c>
      <c r="F4814" s="1">
        <f t="shared" si="378"/>
        <v>11650522.607955085</v>
      </c>
      <c r="H4814" s="5">
        <f t="shared" si="379"/>
        <v>2.3739152482315389E-4</v>
      </c>
    </row>
    <row r="4815" spans="1:8">
      <c r="A4815" s="3" t="s">
        <v>10377</v>
      </c>
      <c r="B4815" s="1">
        <f t="shared" si="375"/>
        <v>6</v>
      </c>
      <c r="C4815" s="1">
        <f t="shared" si="376"/>
        <v>21849</v>
      </c>
      <c r="D4815" s="1">
        <f t="shared" si="377"/>
        <v>11658948</v>
      </c>
      <c r="F4815" s="1">
        <f t="shared" si="378"/>
        <v>11656211.979691958</v>
      </c>
      <c r="H4815" s="5">
        <f t="shared" si="379"/>
        <v>2.3467128492570214E-4</v>
      </c>
    </row>
    <row r="4816" spans="1:8">
      <c r="A4816" s="3" t="s">
        <v>10378</v>
      </c>
      <c r="B4816" s="1">
        <f t="shared" si="375"/>
        <v>6</v>
      </c>
      <c r="C4816" s="1">
        <f t="shared" si="376"/>
        <v>21829</v>
      </c>
      <c r="D4816" s="1">
        <f t="shared" si="377"/>
        <v>11664607</v>
      </c>
      <c r="F4816" s="1">
        <f t="shared" si="378"/>
        <v>11661905.569856688</v>
      </c>
      <c r="H4816" s="5">
        <f t="shared" si="379"/>
        <v>2.3159204106161654E-4</v>
      </c>
    </row>
    <row r="4817" spans="1:8">
      <c r="A4817" s="3" t="s">
        <v>10379</v>
      </c>
      <c r="B4817" s="1">
        <f t="shared" si="375"/>
        <v>6</v>
      </c>
      <c r="C4817" s="1">
        <f t="shared" si="376"/>
        <v>21809</v>
      </c>
      <c r="D4817" s="1">
        <f t="shared" si="377"/>
        <v>11670266</v>
      </c>
      <c r="F4817" s="1">
        <f t="shared" si="378"/>
        <v>11667603.385446347</v>
      </c>
      <c r="H4817" s="5">
        <f t="shared" si="379"/>
        <v>2.2815371591810364E-4</v>
      </c>
    </row>
    <row r="4818" spans="1:8">
      <c r="A4818" s="3" t="s">
        <v>10380</v>
      </c>
      <c r="B4818" s="1">
        <f t="shared" si="375"/>
        <v>6</v>
      </c>
      <c r="C4818" s="1">
        <f t="shared" si="376"/>
        <v>21789</v>
      </c>
      <c r="D4818" s="1">
        <f t="shared" si="377"/>
        <v>11675955</v>
      </c>
      <c r="F4818" s="1">
        <f t="shared" si="378"/>
        <v>11673305.433476036</v>
      </c>
      <c r="H4818" s="5">
        <f t="shared" si="379"/>
        <v>2.269250373064632E-4</v>
      </c>
    </row>
    <row r="4819" spans="1:8">
      <c r="A4819" s="3" t="s">
        <v>10381</v>
      </c>
      <c r="B4819" s="1">
        <f t="shared" si="375"/>
        <v>6</v>
      </c>
      <c r="C4819" s="1">
        <f t="shared" si="376"/>
        <v>21769</v>
      </c>
      <c r="D4819" s="1">
        <f t="shared" si="377"/>
        <v>11681614</v>
      </c>
      <c r="F4819" s="1">
        <f t="shared" si="378"/>
        <v>11679011.720978949</v>
      </c>
      <c r="H4819" s="5">
        <f t="shared" si="379"/>
        <v>2.2276707833787188E-4</v>
      </c>
    </row>
    <row r="4820" spans="1:8">
      <c r="A4820" s="3" t="s">
        <v>10382</v>
      </c>
      <c r="B4820" s="1">
        <f t="shared" si="375"/>
        <v>6</v>
      </c>
      <c r="C4820" s="1">
        <f t="shared" si="376"/>
        <v>21749</v>
      </c>
      <c r="D4820" s="1">
        <f t="shared" si="377"/>
        <v>11687273</v>
      </c>
      <c r="F4820" s="1">
        <f t="shared" si="378"/>
        <v>11684722.255006446</v>
      </c>
      <c r="H4820" s="5">
        <f t="shared" si="379"/>
        <v>2.1824979989381853E-4</v>
      </c>
    </row>
    <row r="4821" spans="1:8">
      <c r="A4821" s="3" t="s">
        <v>10383</v>
      </c>
      <c r="B4821" s="1">
        <f t="shared" si="375"/>
        <v>6</v>
      </c>
      <c r="C4821" s="1">
        <f t="shared" si="376"/>
        <v>21729</v>
      </c>
      <c r="D4821" s="1">
        <f t="shared" si="377"/>
        <v>11692932</v>
      </c>
      <c r="F4821" s="1">
        <f t="shared" si="378"/>
        <v>11690437.042628109</v>
      </c>
      <c r="H4821" s="5">
        <f t="shared" si="379"/>
        <v>2.1337311906804426E-4</v>
      </c>
    </row>
    <row r="4822" spans="1:8">
      <c r="A4822" s="3" t="s">
        <v>10384</v>
      </c>
      <c r="B4822" s="1">
        <f t="shared" si="375"/>
        <v>6</v>
      </c>
      <c r="C4822" s="1">
        <f t="shared" si="376"/>
        <v>21709</v>
      </c>
      <c r="D4822" s="1">
        <f t="shared" si="377"/>
        <v>11698622</v>
      </c>
      <c r="F4822" s="1">
        <f t="shared" si="378"/>
        <v>11696156.090931822</v>
      </c>
      <c r="H4822" s="5">
        <f t="shared" si="379"/>
        <v>2.1078628475887037E-4</v>
      </c>
    </row>
    <row r="4823" spans="1:8">
      <c r="A4823" s="3" t="s">
        <v>10385</v>
      </c>
      <c r="B4823" s="1">
        <f t="shared" si="375"/>
        <v>6</v>
      </c>
      <c r="C4823" s="1">
        <f t="shared" si="376"/>
        <v>21689</v>
      </c>
      <c r="D4823" s="1">
        <f t="shared" si="377"/>
        <v>11704281</v>
      </c>
      <c r="F4823" s="1">
        <f t="shared" si="378"/>
        <v>11701879.407023808</v>
      </c>
      <c r="H4823" s="5">
        <f t="shared" si="379"/>
        <v>2.0518927870853514E-4</v>
      </c>
    </row>
    <row r="4824" spans="1:8">
      <c r="A4824" s="3" t="s">
        <v>10386</v>
      </c>
      <c r="B4824" s="1">
        <f t="shared" si="375"/>
        <v>6</v>
      </c>
      <c r="C4824" s="1">
        <f t="shared" si="376"/>
        <v>21669</v>
      </c>
      <c r="D4824" s="1">
        <f t="shared" si="377"/>
        <v>11709940</v>
      </c>
      <c r="F4824" s="1">
        <f t="shared" si="378"/>
        <v>11707606.998028712</v>
      </c>
      <c r="H4824" s="5">
        <f t="shared" si="379"/>
        <v>1.9923261530696595E-4</v>
      </c>
    </row>
    <row r="4825" spans="1:8">
      <c r="A4825" s="3" t="s">
        <v>10387</v>
      </c>
      <c r="B4825" s="1">
        <f t="shared" si="375"/>
        <v>6</v>
      </c>
      <c r="C4825" s="1">
        <f t="shared" si="376"/>
        <v>21649</v>
      </c>
      <c r="D4825" s="1">
        <f t="shared" si="377"/>
        <v>11715599</v>
      </c>
      <c r="F4825" s="1">
        <f t="shared" si="378"/>
        <v>11713338.871089673</v>
      </c>
      <c r="H4825" s="5">
        <f t="shared" si="379"/>
        <v>1.929162060196265E-4</v>
      </c>
    </row>
    <row r="4826" spans="1:8">
      <c r="A4826" s="3" t="s">
        <v>10388</v>
      </c>
      <c r="B4826" s="1">
        <f t="shared" si="375"/>
        <v>6</v>
      </c>
      <c r="C4826" s="1">
        <f t="shared" si="376"/>
        <v>21629</v>
      </c>
      <c r="D4826" s="1">
        <f t="shared" si="377"/>
        <v>11721258</v>
      </c>
      <c r="F4826" s="1">
        <f t="shared" si="378"/>
        <v>11719075.03336836</v>
      </c>
      <c r="H4826" s="5">
        <f t="shared" si="379"/>
        <v>1.8623996090178622E-4</v>
      </c>
    </row>
    <row r="4827" spans="1:8">
      <c r="A4827" s="3" t="s">
        <v>10389</v>
      </c>
      <c r="B4827" s="1">
        <f t="shared" si="375"/>
        <v>6</v>
      </c>
      <c r="C4827" s="1">
        <f t="shared" si="376"/>
        <v>21609</v>
      </c>
      <c r="D4827" s="1">
        <f t="shared" si="377"/>
        <v>11726948</v>
      </c>
      <c r="F4827" s="1">
        <f t="shared" si="378"/>
        <v>11724815.49204508</v>
      </c>
      <c r="H4827" s="5">
        <f t="shared" si="379"/>
        <v>1.8184679892157028E-4</v>
      </c>
    </row>
    <row r="4828" spans="1:8">
      <c r="A4828" s="3" t="s">
        <v>10390</v>
      </c>
      <c r="B4828" s="1">
        <f t="shared" si="375"/>
        <v>6</v>
      </c>
      <c r="C4828" s="1">
        <f t="shared" si="376"/>
        <v>21589</v>
      </c>
      <c r="D4828" s="1">
        <f t="shared" si="377"/>
        <v>11732607</v>
      </c>
      <c r="F4828" s="1">
        <f t="shared" si="378"/>
        <v>11730560.254318791</v>
      </c>
      <c r="H4828" s="5">
        <f t="shared" si="379"/>
        <v>1.7444935138537324E-4</v>
      </c>
    </row>
    <row r="4829" spans="1:8">
      <c r="A4829" s="3" t="s">
        <v>10391</v>
      </c>
      <c r="B4829" s="1">
        <f t="shared" si="375"/>
        <v>6</v>
      </c>
      <c r="C4829" s="1">
        <f t="shared" si="376"/>
        <v>21569</v>
      </c>
      <c r="D4829" s="1">
        <f t="shared" si="377"/>
        <v>11738266</v>
      </c>
      <c r="F4829" s="1">
        <f t="shared" si="378"/>
        <v>11736309.32740722</v>
      </c>
      <c r="H4829" s="5">
        <f t="shared" si="379"/>
        <v>1.6669179185235889E-4</v>
      </c>
    </row>
    <row r="4830" spans="1:8">
      <c r="A4830" s="3" t="s">
        <v>10392</v>
      </c>
      <c r="B4830" s="1">
        <f t="shared" si="375"/>
        <v>6</v>
      </c>
      <c r="C4830" s="1">
        <f t="shared" si="376"/>
        <v>21549</v>
      </c>
      <c r="D4830" s="1">
        <f t="shared" si="377"/>
        <v>11743925</v>
      </c>
      <c r="F4830" s="1">
        <f t="shared" si="378"/>
        <v>11742062.718546895</v>
      </c>
      <c r="H4830" s="5">
        <f t="shared" si="379"/>
        <v>1.5857402470679008E-4</v>
      </c>
    </row>
    <row r="4831" spans="1:8">
      <c r="A4831" s="3" t="s">
        <v>10393</v>
      </c>
      <c r="B4831" s="1">
        <f t="shared" si="375"/>
        <v>6</v>
      </c>
      <c r="C4831" s="1">
        <f t="shared" si="376"/>
        <v>21529</v>
      </c>
      <c r="D4831" s="1">
        <f t="shared" si="377"/>
        <v>11749584</v>
      </c>
      <c r="F4831" s="1">
        <f t="shared" si="378"/>
        <v>11747820.434993217</v>
      </c>
      <c r="H4831" s="5">
        <f t="shared" si="379"/>
        <v>1.5009595291060792E-4</v>
      </c>
    </row>
    <row r="4832" spans="1:8">
      <c r="A4832" s="3" t="s">
        <v>10394</v>
      </c>
      <c r="B4832" s="1">
        <f t="shared" si="375"/>
        <v>6</v>
      </c>
      <c r="C4832" s="1">
        <f t="shared" si="376"/>
        <v>21509</v>
      </c>
      <c r="D4832" s="1">
        <f t="shared" si="377"/>
        <v>11755274</v>
      </c>
      <c r="F4832" s="1">
        <f t="shared" si="378"/>
        <v>11753582.484020542</v>
      </c>
      <c r="H4832" s="5">
        <f t="shared" si="379"/>
        <v>1.4389421968876665E-4</v>
      </c>
    </row>
    <row r="4833" spans="1:8">
      <c r="A4833" s="3" t="s">
        <v>10395</v>
      </c>
      <c r="B4833" s="1">
        <f t="shared" si="375"/>
        <v>6</v>
      </c>
      <c r="C4833" s="1">
        <f t="shared" si="376"/>
        <v>21489</v>
      </c>
      <c r="D4833" s="1">
        <f t="shared" si="377"/>
        <v>11760933</v>
      </c>
      <c r="F4833" s="1">
        <f t="shared" si="378"/>
        <v>11759348.872922234</v>
      </c>
      <c r="H4833" s="5">
        <f t="shared" si="379"/>
        <v>1.3469399730155446E-4</v>
      </c>
    </row>
    <row r="4834" spans="1:8">
      <c r="A4834" s="3" t="s">
        <v>10396</v>
      </c>
      <c r="B4834" s="1">
        <f t="shared" si="375"/>
        <v>6</v>
      </c>
      <c r="C4834" s="1">
        <f t="shared" si="376"/>
        <v>21469</v>
      </c>
      <c r="D4834" s="1">
        <f t="shared" si="377"/>
        <v>11766592</v>
      </c>
      <c r="F4834" s="1">
        <f t="shared" si="378"/>
        <v>11765119.609010736</v>
      </c>
      <c r="H4834" s="5">
        <f t="shared" si="379"/>
        <v>1.2513317273722701E-4</v>
      </c>
    </row>
    <row r="4835" spans="1:8">
      <c r="A4835" s="3" t="s">
        <v>10397</v>
      </c>
      <c r="B4835" s="1">
        <f t="shared" si="375"/>
        <v>6</v>
      </c>
      <c r="C4835" s="1">
        <f t="shared" si="376"/>
        <v>21449</v>
      </c>
      <c r="D4835" s="1">
        <f t="shared" si="377"/>
        <v>11772251</v>
      </c>
      <c r="F4835" s="1">
        <f t="shared" si="378"/>
        <v>11770894.699617641</v>
      </c>
      <c r="H4835" s="5">
        <f t="shared" si="379"/>
        <v>1.1521164324129288E-4</v>
      </c>
    </row>
    <row r="4836" spans="1:8">
      <c r="A4836" s="3" t="s">
        <v>10398</v>
      </c>
      <c r="B4836" s="1">
        <f t="shared" si="375"/>
        <v>6</v>
      </c>
      <c r="C4836" s="1">
        <f t="shared" si="376"/>
        <v>21429</v>
      </c>
      <c r="D4836" s="1">
        <f t="shared" si="377"/>
        <v>11777940</v>
      </c>
      <c r="F4836" s="1">
        <f t="shared" si="378"/>
        <v>11776674.152093755</v>
      </c>
      <c r="H4836" s="5">
        <f t="shared" si="379"/>
        <v>1.0747617208483985E-4</v>
      </c>
    </row>
    <row r="4837" spans="1:8">
      <c r="A4837" s="3" t="s">
        <v>10399</v>
      </c>
      <c r="B4837" s="1">
        <f t="shared" si="375"/>
        <v>6</v>
      </c>
      <c r="C4837" s="1">
        <f t="shared" si="376"/>
        <v>21409</v>
      </c>
      <c r="D4837" s="1">
        <f t="shared" si="377"/>
        <v>11783599</v>
      </c>
      <c r="F4837" s="1">
        <f t="shared" si="378"/>
        <v>11782457.97380916</v>
      </c>
      <c r="H4837" s="5">
        <f t="shared" si="379"/>
        <v>9.6831722705406718E-5</v>
      </c>
    </row>
    <row r="4838" spans="1:8">
      <c r="A4838" s="3" t="s">
        <v>10400</v>
      </c>
      <c r="B4838" s="1">
        <f t="shared" si="375"/>
        <v>6</v>
      </c>
      <c r="C4838" s="1">
        <f t="shared" si="376"/>
        <v>21389</v>
      </c>
      <c r="D4838" s="1">
        <f t="shared" si="377"/>
        <v>11789258</v>
      </c>
      <c r="F4838" s="1">
        <f t="shared" si="378"/>
        <v>11788246.172153305</v>
      </c>
      <c r="H4838" s="5">
        <f t="shared" si="379"/>
        <v>8.5826253585657181E-5</v>
      </c>
    </row>
    <row r="4839" spans="1:8">
      <c r="A4839" s="3" t="s">
        <v>10401</v>
      </c>
      <c r="B4839" s="1">
        <f t="shared" si="375"/>
        <v>6</v>
      </c>
      <c r="C4839" s="1">
        <f t="shared" si="376"/>
        <v>21369</v>
      </c>
      <c r="D4839" s="1">
        <f t="shared" si="377"/>
        <v>11794917</v>
      </c>
      <c r="F4839" s="1">
        <f t="shared" si="378"/>
        <v>11794038.754535057</v>
      </c>
      <c r="H4839" s="5">
        <f t="shared" si="379"/>
        <v>7.4459656218297203E-5</v>
      </c>
    </row>
    <row r="4840" spans="1:8">
      <c r="A4840" s="3" t="s">
        <v>10402</v>
      </c>
      <c r="B4840" s="1">
        <f t="shared" si="375"/>
        <v>6</v>
      </c>
      <c r="C4840" s="1">
        <f t="shared" si="376"/>
        <v>21349</v>
      </c>
      <c r="D4840" s="1">
        <f t="shared" si="377"/>
        <v>11800576</v>
      </c>
      <c r="F4840" s="1">
        <f t="shared" si="378"/>
        <v>11799835.728382753</v>
      </c>
      <c r="H4840" s="5">
        <f t="shared" si="379"/>
        <v>6.2731820654075843E-5</v>
      </c>
    </row>
    <row r="4841" spans="1:8">
      <c r="A4841" s="3" t="s">
        <v>10403</v>
      </c>
      <c r="B4841" s="1">
        <f t="shared" si="375"/>
        <v>6</v>
      </c>
      <c r="C4841" s="1">
        <f t="shared" si="376"/>
        <v>21329</v>
      </c>
      <c r="D4841" s="1">
        <f t="shared" si="377"/>
        <v>11806266</v>
      </c>
      <c r="F4841" s="1">
        <f t="shared" si="378"/>
        <v>11805637.101144325</v>
      </c>
      <c r="H4841" s="5">
        <f t="shared" si="379"/>
        <v>5.3268226861482866E-5</v>
      </c>
    </row>
    <row r="4842" spans="1:8">
      <c r="A4842" s="3" t="s">
        <v>10404</v>
      </c>
      <c r="B4842" s="1">
        <f t="shared" si="375"/>
        <v>6</v>
      </c>
      <c r="C4842" s="1">
        <f t="shared" si="376"/>
        <v>21309</v>
      </c>
      <c r="D4842" s="1">
        <f t="shared" si="377"/>
        <v>11811925</v>
      </c>
      <c r="F4842" s="1">
        <f t="shared" si="378"/>
        <v>11811442.88028731</v>
      </c>
      <c r="H4842" s="5">
        <f t="shared" si="379"/>
        <v>4.0816354039658352E-5</v>
      </c>
    </row>
    <row r="4843" spans="1:8">
      <c r="A4843" s="3" t="s">
        <v>10405</v>
      </c>
      <c r="B4843" s="1">
        <f t="shared" si="375"/>
        <v>6</v>
      </c>
      <c r="C4843" s="1">
        <f t="shared" si="376"/>
        <v>21289</v>
      </c>
      <c r="D4843" s="1">
        <f t="shared" si="377"/>
        <v>11817584</v>
      </c>
      <c r="F4843" s="1">
        <f t="shared" si="378"/>
        <v>11817253.073298948</v>
      </c>
      <c r="H4843" s="5">
        <f t="shared" si="379"/>
        <v>2.8002906605285342E-5</v>
      </c>
    </row>
    <row r="4844" spans="1:8">
      <c r="A4844" s="3" t="s">
        <v>10406</v>
      </c>
      <c r="B4844" s="1">
        <f t="shared" si="375"/>
        <v>6</v>
      </c>
      <c r="C4844" s="1">
        <f t="shared" si="376"/>
        <v>21269</v>
      </c>
      <c r="D4844" s="1">
        <f t="shared" si="377"/>
        <v>11823243</v>
      </c>
      <c r="F4844" s="1">
        <f t="shared" si="378"/>
        <v>11823067.687686251</v>
      </c>
      <c r="H4844" s="5">
        <f t="shared" si="379"/>
        <v>1.4827768806622987E-5</v>
      </c>
    </row>
    <row r="4845" spans="1:8">
      <c r="A4845" s="3" t="s">
        <v>10407</v>
      </c>
      <c r="B4845" s="1">
        <f t="shared" si="375"/>
        <v>6</v>
      </c>
      <c r="C4845" s="1">
        <f t="shared" si="376"/>
        <v>21249</v>
      </c>
      <c r="D4845" s="1">
        <f t="shared" si="377"/>
        <v>11828902</v>
      </c>
      <c r="F4845" s="1">
        <f t="shared" si="378"/>
        <v>11828886.730976088</v>
      </c>
      <c r="H4845" s="5">
        <f t="shared" si="379"/>
        <v>1.290823435009224E-6</v>
      </c>
    </row>
    <row r="4846" spans="1:8">
      <c r="A4846" s="3" t="s">
        <v>10408</v>
      </c>
      <c r="B4846" s="1">
        <f t="shared" si="375"/>
        <v>6</v>
      </c>
      <c r="C4846" s="1">
        <f t="shared" si="376"/>
        <v>21229</v>
      </c>
      <c r="D4846" s="1">
        <f t="shared" si="377"/>
        <v>11834880</v>
      </c>
      <c r="F4846" s="1">
        <f t="shared" si="378"/>
        <v>11834710.210715214</v>
      </c>
      <c r="H4846" s="5">
        <f t="shared" si="379"/>
        <v>1.4346515113478925E-5</v>
      </c>
    </row>
    <row r="4847" spans="1:8">
      <c r="A4847" s="3" t="s">
        <v>10409</v>
      </c>
      <c r="B4847" s="1">
        <f t="shared" si="375"/>
        <v>6</v>
      </c>
      <c r="C4847" s="1">
        <f t="shared" si="376"/>
        <v>21209</v>
      </c>
      <c r="D4847" s="1">
        <f t="shared" si="377"/>
        <v>11840856</v>
      </c>
      <c r="F4847" s="1">
        <f t="shared" si="378"/>
        <v>11840538.13447039</v>
      </c>
      <c r="H4847" s="5">
        <f t="shared" si="379"/>
        <v>2.6844810004432457E-5</v>
      </c>
    </row>
    <row r="4848" spans="1:8">
      <c r="A4848" s="3" t="s">
        <v>10410</v>
      </c>
      <c r="B4848" s="1">
        <f t="shared" si="375"/>
        <v>6</v>
      </c>
      <c r="C4848" s="1">
        <f t="shared" si="376"/>
        <v>21189</v>
      </c>
      <c r="D4848" s="1">
        <f t="shared" si="377"/>
        <v>11846831</v>
      </c>
      <c r="F4848" s="1">
        <f t="shared" si="378"/>
        <v>11846370.509828424</v>
      </c>
      <c r="H4848" s="5">
        <f t="shared" si="379"/>
        <v>3.8870325032569367E-5</v>
      </c>
    </row>
    <row r="4849" spans="1:8">
      <c r="A4849" s="3" t="s">
        <v>10411</v>
      </c>
      <c r="B4849" s="1">
        <f t="shared" si="375"/>
        <v>6</v>
      </c>
      <c r="C4849" s="1">
        <f t="shared" si="376"/>
        <v>21169</v>
      </c>
      <c r="D4849" s="1">
        <f t="shared" si="377"/>
        <v>11852806</v>
      </c>
      <c r="F4849" s="1">
        <f t="shared" si="378"/>
        <v>11852207.34439625</v>
      </c>
      <c r="H4849" s="5">
        <f t="shared" si="379"/>
        <v>5.0507500396925213E-5</v>
      </c>
    </row>
    <row r="4850" spans="1:8">
      <c r="A4850" s="3" t="s">
        <v>10412</v>
      </c>
      <c r="B4850" s="1">
        <f t="shared" si="375"/>
        <v>6</v>
      </c>
      <c r="C4850" s="1">
        <f t="shared" si="376"/>
        <v>21149</v>
      </c>
      <c r="D4850" s="1">
        <f t="shared" si="377"/>
        <v>11858814</v>
      </c>
      <c r="F4850" s="1">
        <f t="shared" si="378"/>
        <v>11858048.645801015</v>
      </c>
      <c r="H4850" s="5">
        <f t="shared" si="379"/>
        <v>6.4538848402951744E-5</v>
      </c>
    </row>
    <row r="4851" spans="1:8">
      <c r="A4851" s="3" t="s">
        <v>10413</v>
      </c>
      <c r="B4851" s="1">
        <f t="shared" si="375"/>
        <v>6</v>
      </c>
      <c r="C4851" s="1">
        <f t="shared" si="376"/>
        <v>21129</v>
      </c>
      <c r="D4851" s="1">
        <f t="shared" si="377"/>
        <v>11864789</v>
      </c>
      <c r="F4851" s="1">
        <f t="shared" si="378"/>
        <v>11863894.421690118</v>
      </c>
      <c r="H4851" s="5">
        <f t="shared" si="379"/>
        <v>7.5397742840806713E-5</v>
      </c>
    </row>
    <row r="4852" spans="1:8">
      <c r="A4852" s="3" t="s">
        <v>10414</v>
      </c>
      <c r="B4852" s="1">
        <f t="shared" si="375"/>
        <v>6</v>
      </c>
      <c r="C4852" s="1">
        <f t="shared" si="376"/>
        <v>21109</v>
      </c>
      <c r="D4852" s="1">
        <f t="shared" si="377"/>
        <v>11870765</v>
      </c>
      <c r="F4852" s="1">
        <f t="shared" si="378"/>
        <v>11869744.679731328</v>
      </c>
      <c r="H4852" s="5">
        <f t="shared" si="379"/>
        <v>8.5952360161452074E-5</v>
      </c>
    </row>
    <row r="4853" spans="1:8">
      <c r="A4853" s="3" t="s">
        <v>10415</v>
      </c>
      <c r="B4853" s="1">
        <f t="shared" si="375"/>
        <v>6</v>
      </c>
      <c r="C4853" s="1">
        <f t="shared" si="376"/>
        <v>21089</v>
      </c>
      <c r="D4853" s="1">
        <f t="shared" si="377"/>
        <v>11876740</v>
      </c>
      <c r="F4853" s="1">
        <f t="shared" si="378"/>
        <v>11875599.427612817</v>
      </c>
      <c r="H4853" s="5">
        <f t="shared" si="379"/>
        <v>9.60341294987585E-5</v>
      </c>
    </row>
    <row r="4854" spans="1:8">
      <c r="A4854" s="3" t="s">
        <v>10416</v>
      </c>
      <c r="B4854" s="1">
        <f t="shared" si="375"/>
        <v>6</v>
      </c>
      <c r="C4854" s="1">
        <f t="shared" si="376"/>
        <v>21069</v>
      </c>
      <c r="D4854" s="1">
        <f t="shared" si="377"/>
        <v>11882715</v>
      </c>
      <c r="F4854" s="1">
        <f t="shared" si="378"/>
        <v>11881458.673043255</v>
      </c>
      <c r="H4854" s="5">
        <f t="shared" si="379"/>
        <v>1.057272649175914E-4</v>
      </c>
    </row>
    <row r="4855" spans="1:8">
      <c r="A4855" s="3" t="s">
        <v>10417</v>
      </c>
      <c r="B4855" s="1">
        <f t="shared" si="375"/>
        <v>6</v>
      </c>
      <c r="C4855" s="1">
        <f t="shared" si="376"/>
        <v>21049</v>
      </c>
      <c r="D4855" s="1">
        <f t="shared" si="377"/>
        <v>11888723</v>
      </c>
      <c r="F4855" s="1">
        <f t="shared" si="378"/>
        <v>11887322.423751894</v>
      </c>
      <c r="H4855" s="5">
        <f t="shared" si="379"/>
        <v>1.1780712260733263E-4</v>
      </c>
    </row>
    <row r="4856" spans="1:8">
      <c r="A4856" s="3" t="s">
        <v>10418</v>
      </c>
      <c r="B4856" s="1">
        <f t="shared" si="375"/>
        <v>6</v>
      </c>
      <c r="C4856" s="1">
        <f t="shared" si="376"/>
        <v>21029</v>
      </c>
      <c r="D4856" s="1">
        <f t="shared" si="377"/>
        <v>11894698</v>
      </c>
      <c r="F4856" s="1">
        <f t="shared" si="378"/>
        <v>11893190.687488606</v>
      </c>
      <c r="H4856" s="5">
        <f t="shared" si="379"/>
        <v>1.2672137715424135E-4</v>
      </c>
    </row>
    <row r="4857" spans="1:8">
      <c r="A4857" s="3" t="s">
        <v>10419</v>
      </c>
      <c r="B4857" s="1">
        <f t="shared" si="375"/>
        <v>6</v>
      </c>
      <c r="C4857" s="1">
        <f t="shared" si="376"/>
        <v>21009</v>
      </c>
      <c r="D4857" s="1">
        <f t="shared" si="377"/>
        <v>11900674</v>
      </c>
      <c r="F4857" s="1">
        <f t="shared" si="378"/>
        <v>11899063.472023994</v>
      </c>
      <c r="H4857" s="5">
        <f t="shared" si="379"/>
        <v>1.3533082042296675E-4</v>
      </c>
    </row>
    <row r="4858" spans="1:8">
      <c r="A4858" s="3" t="s">
        <v>10420</v>
      </c>
      <c r="B4858" s="1">
        <f t="shared" si="375"/>
        <v>6</v>
      </c>
      <c r="C4858" s="1">
        <f t="shared" si="376"/>
        <v>20989</v>
      </c>
      <c r="D4858" s="1">
        <f t="shared" si="377"/>
        <v>11906649</v>
      </c>
      <c r="F4858" s="1">
        <f t="shared" si="378"/>
        <v>11904940.785149455</v>
      </c>
      <c r="H4858" s="5">
        <f t="shared" si="379"/>
        <v>1.4346730558236238E-4</v>
      </c>
    </row>
    <row r="4859" spans="1:8">
      <c r="A4859" s="3" t="s">
        <v>10421</v>
      </c>
      <c r="B4859" s="1">
        <f t="shared" si="375"/>
        <v>6</v>
      </c>
      <c r="C4859" s="1">
        <f t="shared" si="376"/>
        <v>20969</v>
      </c>
      <c r="D4859" s="1">
        <f t="shared" si="377"/>
        <v>11912624</v>
      </c>
      <c r="F4859" s="1">
        <f t="shared" si="378"/>
        <v>11910822.634677241</v>
      </c>
      <c r="H4859" s="5">
        <f t="shared" si="379"/>
        <v>1.5121482242362179E-4</v>
      </c>
    </row>
    <row r="4860" spans="1:8">
      <c r="A4860" s="3" t="s">
        <v>10422</v>
      </c>
      <c r="B4860" s="1">
        <f t="shared" si="375"/>
        <v>6</v>
      </c>
      <c r="C4860" s="1">
        <f t="shared" si="376"/>
        <v>20949</v>
      </c>
      <c r="D4860" s="1">
        <f t="shared" si="377"/>
        <v>11918632</v>
      </c>
      <c r="F4860" s="1">
        <f t="shared" si="378"/>
        <v>11916709.028440565</v>
      </c>
      <c r="H4860" s="5">
        <f t="shared" si="379"/>
        <v>1.6134163379112043E-4</v>
      </c>
    </row>
    <row r="4861" spans="1:8">
      <c r="A4861" s="3" t="s">
        <v>10423</v>
      </c>
      <c r="B4861" s="1">
        <f t="shared" si="375"/>
        <v>6</v>
      </c>
      <c r="C4861" s="1">
        <f t="shared" si="376"/>
        <v>20929</v>
      </c>
      <c r="D4861" s="1">
        <f t="shared" si="377"/>
        <v>11924607</v>
      </c>
      <c r="F4861" s="1">
        <f t="shared" si="378"/>
        <v>11922599.974293647</v>
      </c>
      <c r="H4861" s="5">
        <f t="shared" si="379"/>
        <v>1.6830958926802921E-4</v>
      </c>
    </row>
    <row r="4862" spans="1:8">
      <c r="A4862" s="3" t="s">
        <v>10424</v>
      </c>
      <c r="B4862" s="1">
        <f t="shared" si="375"/>
        <v>6</v>
      </c>
      <c r="C4862" s="1">
        <f t="shared" si="376"/>
        <v>20909</v>
      </c>
      <c r="D4862" s="1">
        <f t="shared" si="377"/>
        <v>11930583</v>
      </c>
      <c r="F4862" s="1">
        <f t="shared" si="378"/>
        <v>11928495.480111815</v>
      </c>
      <c r="H4862" s="5">
        <f t="shared" si="379"/>
        <v>1.7497216088978759E-4</v>
      </c>
    </row>
    <row r="4863" spans="1:8">
      <c r="A4863" s="3" t="s">
        <v>10425</v>
      </c>
      <c r="B4863" s="1">
        <f t="shared" si="375"/>
        <v>6</v>
      </c>
      <c r="C4863" s="1">
        <f t="shared" si="376"/>
        <v>20889</v>
      </c>
      <c r="D4863" s="1">
        <f t="shared" si="377"/>
        <v>11936558</v>
      </c>
      <c r="F4863" s="1">
        <f t="shared" si="378"/>
        <v>11934395.55379156</v>
      </c>
      <c r="H4863" s="5">
        <f t="shared" si="379"/>
        <v>1.8116162200525204E-4</v>
      </c>
    </row>
    <row r="4864" spans="1:8">
      <c r="A4864" s="3" t="s">
        <v>10426</v>
      </c>
      <c r="B4864" s="1">
        <f t="shared" si="375"/>
        <v>6</v>
      </c>
      <c r="C4864" s="1">
        <f t="shared" si="376"/>
        <v>20869</v>
      </c>
      <c r="D4864" s="1">
        <f t="shared" si="377"/>
        <v>11942533</v>
      </c>
      <c r="F4864" s="1">
        <f t="shared" si="378"/>
        <v>11940300.203250626</v>
      </c>
      <c r="H4864" s="5">
        <f t="shared" si="379"/>
        <v>1.8696173997374743E-4</v>
      </c>
    </row>
    <row r="4865" spans="1:8">
      <c r="A4865" s="3" t="s">
        <v>10427</v>
      </c>
      <c r="B4865" s="1">
        <f t="shared" si="375"/>
        <v>6</v>
      </c>
      <c r="C4865" s="1">
        <f t="shared" si="376"/>
        <v>20849</v>
      </c>
      <c r="D4865" s="1">
        <f t="shared" si="377"/>
        <v>11948541</v>
      </c>
      <c r="F4865" s="1">
        <f t="shared" si="378"/>
        <v>11946209.436428083</v>
      </c>
      <c r="H4865" s="5">
        <f t="shared" si="379"/>
        <v>1.9513374661533095E-4</v>
      </c>
    </row>
    <row r="4866" spans="1:8">
      <c r="A4866" s="3" t="s">
        <v>10428</v>
      </c>
      <c r="B4866" s="1">
        <f t="shared" si="375"/>
        <v>6</v>
      </c>
      <c r="C4866" s="1">
        <f t="shared" si="376"/>
        <v>20829</v>
      </c>
      <c r="D4866" s="1">
        <f t="shared" si="377"/>
        <v>11954516</v>
      </c>
      <c r="F4866" s="1">
        <f t="shared" si="378"/>
        <v>11952123.261284428</v>
      </c>
      <c r="H4866" s="5">
        <f t="shared" si="379"/>
        <v>2.0015354160488662E-4</v>
      </c>
    </row>
    <row r="4867" spans="1:8">
      <c r="A4867" s="3" t="s">
        <v>10429</v>
      </c>
      <c r="B4867" s="1">
        <f t="shared" si="375"/>
        <v>6</v>
      </c>
      <c r="C4867" s="1">
        <f t="shared" si="376"/>
        <v>20809</v>
      </c>
      <c r="D4867" s="1">
        <f t="shared" si="377"/>
        <v>11960491</v>
      </c>
      <c r="F4867" s="1">
        <f t="shared" si="378"/>
        <v>11958041.685801614</v>
      </c>
      <c r="H4867" s="5">
        <f t="shared" si="379"/>
        <v>2.0478374996360301E-4</v>
      </c>
    </row>
    <row r="4868" spans="1:8">
      <c r="A4868" s="3" t="s">
        <v>10430</v>
      </c>
      <c r="B4868" s="1">
        <f t="shared" ref="B4868:B4931" si="380">IF(ISERROR(SEARCH(" ",A4868)), 0, SEARCH(" ",A4868))</f>
        <v>6</v>
      </c>
      <c r="C4868" s="1">
        <f t="shared" ref="C4868:C4931" si="381">IF(0=B4868,-1,LEFT(A4868,B4868-1)+0)</f>
        <v>20789</v>
      </c>
      <c r="D4868" s="1">
        <f t="shared" ref="D4868:D4931" si="382">IF(B4868=0,-1,RIGHT(A4868,LEN(A4868)-B4868)+0)</f>
        <v>11966467</v>
      </c>
      <c r="F4868" s="1">
        <f t="shared" ref="F4868:F4931" si="383">IF(C4868&lt;0,443300000,44330*(1-POWER(C4868/$A$1,1/5.255))*1000)</f>
        <v>11963964.717983171</v>
      </c>
      <c r="H4868" s="5">
        <f t="shared" ref="H4868:H4931" si="384">IF(D4868&gt;0,ABS((F4868-D4868)/D4868),0)</f>
        <v>2.0910783582394504E-4</v>
      </c>
    </row>
    <row r="4869" spans="1:8">
      <c r="A4869" s="3" t="s">
        <v>10431</v>
      </c>
      <c r="B4869" s="1">
        <f t="shared" si="380"/>
        <v>6</v>
      </c>
      <c r="C4869" s="1">
        <f t="shared" si="381"/>
        <v>20769</v>
      </c>
      <c r="D4869" s="1">
        <f t="shared" si="382"/>
        <v>11972474</v>
      </c>
      <c r="F4869" s="1">
        <f t="shared" si="383"/>
        <v>11969892.365854273</v>
      </c>
      <c r="H4869" s="5">
        <f t="shared" si="384"/>
        <v>2.156307999271814E-4</v>
      </c>
    </row>
    <row r="4870" spans="1:8">
      <c r="A4870" s="3" t="s">
        <v>10432</v>
      </c>
      <c r="B4870" s="1">
        <f t="shared" si="380"/>
        <v>6</v>
      </c>
      <c r="C4870" s="1">
        <f t="shared" si="381"/>
        <v>20749</v>
      </c>
      <c r="D4870" s="1">
        <f t="shared" si="382"/>
        <v>11978450</v>
      </c>
      <c r="F4870" s="1">
        <f t="shared" si="383"/>
        <v>11975824.637461811</v>
      </c>
      <c r="H4870" s="5">
        <f t="shared" si="384"/>
        <v>2.1917381115158437E-4</v>
      </c>
    </row>
    <row r="4871" spans="1:8">
      <c r="A4871" s="3" t="s">
        <v>10433</v>
      </c>
      <c r="B4871" s="1">
        <f t="shared" si="380"/>
        <v>6</v>
      </c>
      <c r="C4871" s="1">
        <f t="shared" si="381"/>
        <v>20729</v>
      </c>
      <c r="D4871" s="1">
        <f t="shared" si="382"/>
        <v>11984425</v>
      </c>
      <c r="F4871" s="1">
        <f t="shared" si="383"/>
        <v>11981761.540874485</v>
      </c>
      <c r="H4871" s="5">
        <f t="shared" si="384"/>
        <v>2.2224338051388142E-4</v>
      </c>
    </row>
    <row r="4872" spans="1:8">
      <c r="A4872" s="3" t="s">
        <v>10434</v>
      </c>
      <c r="B4872" s="1">
        <f t="shared" si="380"/>
        <v>6</v>
      </c>
      <c r="C4872" s="1">
        <f t="shared" si="381"/>
        <v>20709</v>
      </c>
      <c r="D4872" s="1">
        <f t="shared" si="382"/>
        <v>11990400</v>
      </c>
      <c r="F4872" s="1">
        <f t="shared" si="383"/>
        <v>11987703.084182872</v>
      </c>
      <c r="H4872" s="5">
        <f t="shared" si="384"/>
        <v>2.2492292309918722E-4</v>
      </c>
    </row>
    <row r="4873" spans="1:8">
      <c r="A4873" s="3" t="s">
        <v>10435</v>
      </c>
      <c r="B4873" s="1">
        <f t="shared" si="380"/>
        <v>6</v>
      </c>
      <c r="C4873" s="1">
        <f t="shared" si="381"/>
        <v>20689</v>
      </c>
      <c r="D4873" s="1">
        <f t="shared" si="382"/>
        <v>11996376</v>
      </c>
      <c r="F4873" s="1">
        <f t="shared" si="383"/>
        <v>11993649.275499502</v>
      </c>
      <c r="H4873" s="5">
        <f t="shared" si="384"/>
        <v>2.2729568500502178E-4</v>
      </c>
    </row>
    <row r="4874" spans="1:8">
      <c r="A4874" s="3" t="s">
        <v>10436</v>
      </c>
      <c r="B4874" s="1">
        <f t="shared" si="380"/>
        <v>6</v>
      </c>
      <c r="C4874" s="1">
        <f t="shared" si="381"/>
        <v>20669</v>
      </c>
      <c r="D4874" s="1">
        <f t="shared" si="382"/>
        <v>12002383</v>
      </c>
      <c r="F4874" s="1">
        <f t="shared" si="383"/>
        <v>11999600.122958967</v>
      </c>
      <c r="H4874" s="5">
        <f t="shared" si="384"/>
        <v>2.3186037647961557E-4</v>
      </c>
    </row>
    <row r="4875" spans="1:8">
      <c r="A4875" s="3" t="s">
        <v>10437</v>
      </c>
      <c r="B4875" s="1">
        <f t="shared" si="380"/>
        <v>6</v>
      </c>
      <c r="C4875" s="1">
        <f t="shared" si="381"/>
        <v>20649</v>
      </c>
      <c r="D4875" s="1">
        <f t="shared" si="382"/>
        <v>12008359</v>
      </c>
      <c r="F4875" s="1">
        <f t="shared" si="383"/>
        <v>12005555.634717973</v>
      </c>
      <c r="H4875" s="5">
        <f t="shared" si="384"/>
        <v>2.3345115531831208E-4</v>
      </c>
    </row>
    <row r="4876" spans="1:8">
      <c r="A4876" s="3" t="s">
        <v>10438</v>
      </c>
      <c r="B4876" s="1">
        <f t="shared" si="380"/>
        <v>6</v>
      </c>
      <c r="C4876" s="1">
        <f t="shared" si="381"/>
        <v>20629</v>
      </c>
      <c r="D4876" s="1">
        <f t="shared" si="382"/>
        <v>12014334</v>
      </c>
      <c r="F4876" s="1">
        <f t="shared" si="383"/>
        <v>12011515.818955434</v>
      </c>
      <c r="H4876" s="5">
        <f t="shared" si="384"/>
        <v>2.3456822863135931E-4</v>
      </c>
    </row>
    <row r="4877" spans="1:8">
      <c r="A4877" s="3" t="s">
        <v>10439</v>
      </c>
      <c r="B4877" s="1">
        <f t="shared" si="380"/>
        <v>6</v>
      </c>
      <c r="C4877" s="1">
        <f t="shared" si="381"/>
        <v>20609</v>
      </c>
      <c r="D4877" s="1">
        <f t="shared" si="382"/>
        <v>12020309</v>
      </c>
      <c r="F4877" s="1">
        <f t="shared" si="383"/>
        <v>12017480.683872556</v>
      </c>
      <c r="H4877" s="5">
        <f t="shared" si="384"/>
        <v>2.3529479378971756E-4</v>
      </c>
    </row>
    <row r="4878" spans="1:8">
      <c r="A4878" s="3" t="s">
        <v>10440</v>
      </c>
      <c r="B4878" s="1">
        <f t="shared" si="380"/>
        <v>6</v>
      </c>
      <c r="C4878" s="1">
        <f t="shared" si="381"/>
        <v>20589</v>
      </c>
      <c r="D4878" s="1">
        <f t="shared" si="382"/>
        <v>12026285</v>
      </c>
      <c r="F4878" s="1">
        <f t="shared" si="383"/>
        <v>12023450.237692911</v>
      </c>
      <c r="H4878" s="5">
        <f t="shared" si="384"/>
        <v>2.3571388064467307E-4</v>
      </c>
    </row>
    <row r="4879" spans="1:8">
      <c r="A4879" s="3" t="s">
        <v>10441</v>
      </c>
      <c r="B4879" s="1">
        <f t="shared" si="380"/>
        <v>6</v>
      </c>
      <c r="C4879" s="1">
        <f t="shared" si="381"/>
        <v>20569</v>
      </c>
      <c r="D4879" s="1">
        <f t="shared" si="382"/>
        <v>12032292</v>
      </c>
      <c r="F4879" s="1">
        <f t="shared" si="383"/>
        <v>12029424.488662515</v>
      </c>
      <c r="H4879" s="5">
        <f t="shared" si="384"/>
        <v>2.3831796448134441E-4</v>
      </c>
    </row>
    <row r="4880" spans="1:8">
      <c r="A4880" s="3" t="s">
        <v>10442</v>
      </c>
      <c r="B4880" s="1">
        <f t="shared" si="380"/>
        <v>6</v>
      </c>
      <c r="C4880" s="1">
        <f t="shared" si="381"/>
        <v>20549</v>
      </c>
      <c r="D4880" s="1">
        <f t="shared" si="382"/>
        <v>12038268</v>
      </c>
      <c r="F4880" s="1">
        <f t="shared" si="383"/>
        <v>12035403.445049945</v>
      </c>
      <c r="H4880" s="5">
        <f t="shared" si="384"/>
        <v>2.3795407695315762E-4</v>
      </c>
    </row>
    <row r="4881" spans="1:8">
      <c r="A4881" s="3" t="s">
        <v>10443</v>
      </c>
      <c r="B4881" s="1">
        <f t="shared" si="380"/>
        <v>6</v>
      </c>
      <c r="C4881" s="1">
        <f t="shared" si="381"/>
        <v>20529</v>
      </c>
      <c r="D4881" s="1">
        <f t="shared" si="382"/>
        <v>12044243</v>
      </c>
      <c r="F4881" s="1">
        <f t="shared" si="383"/>
        <v>12041387.115146384</v>
      </c>
      <c r="H4881" s="5">
        <f t="shared" si="384"/>
        <v>2.3711617688354153E-4</v>
      </c>
    </row>
    <row r="4882" spans="1:8">
      <c r="A4882" s="3" t="s">
        <v>10444</v>
      </c>
      <c r="B4882" s="1">
        <f t="shared" si="380"/>
        <v>6</v>
      </c>
      <c r="C4882" s="1">
        <f t="shared" si="381"/>
        <v>20509</v>
      </c>
      <c r="D4882" s="1">
        <f t="shared" si="382"/>
        <v>12050218</v>
      </c>
      <c r="F4882" s="1">
        <f t="shared" si="383"/>
        <v>12047375.507265713</v>
      </c>
      <c r="H4882" s="5">
        <f t="shared" si="384"/>
        <v>2.358872457151343E-4</v>
      </c>
    </row>
    <row r="4883" spans="1:8">
      <c r="A4883" s="3" t="s">
        <v>10445</v>
      </c>
      <c r="B4883" s="1">
        <f t="shared" si="380"/>
        <v>6</v>
      </c>
      <c r="C4883" s="1">
        <f t="shared" si="381"/>
        <v>20489</v>
      </c>
      <c r="D4883" s="1">
        <f t="shared" si="382"/>
        <v>12056226</v>
      </c>
      <c r="F4883" s="1">
        <f t="shared" si="383"/>
        <v>12053368.629744619</v>
      </c>
      <c r="H4883" s="5">
        <f t="shared" si="384"/>
        <v>2.3700370707888761E-4</v>
      </c>
    </row>
    <row r="4884" spans="1:8">
      <c r="A4884" s="3" t="s">
        <v>10446</v>
      </c>
      <c r="B4884" s="1">
        <f t="shared" si="380"/>
        <v>6</v>
      </c>
      <c r="C4884" s="1">
        <f t="shared" si="381"/>
        <v>20469</v>
      </c>
      <c r="D4884" s="1">
        <f t="shared" si="382"/>
        <v>12062201</v>
      </c>
      <c r="F4884" s="1">
        <f t="shared" si="383"/>
        <v>12059366.490942646</v>
      </c>
      <c r="H4884" s="5">
        <f t="shared" si="384"/>
        <v>2.3499103168270717E-4</v>
      </c>
    </row>
    <row r="4885" spans="1:8">
      <c r="A4885" s="3" t="s">
        <v>10447</v>
      </c>
      <c r="B4885" s="1">
        <f t="shared" si="380"/>
        <v>6</v>
      </c>
      <c r="C4885" s="1">
        <f t="shared" si="381"/>
        <v>20449</v>
      </c>
      <c r="D4885" s="1">
        <f t="shared" si="382"/>
        <v>12068177</v>
      </c>
      <c r="F4885" s="1">
        <f t="shared" si="383"/>
        <v>12065369.099242307</v>
      </c>
      <c r="H4885" s="5">
        <f t="shared" si="384"/>
        <v>2.3266983552633959E-4</v>
      </c>
    </row>
    <row r="4886" spans="1:8">
      <c r="A4886" s="3" t="s">
        <v>10448</v>
      </c>
      <c r="B4886" s="1">
        <f t="shared" si="380"/>
        <v>6</v>
      </c>
      <c r="C4886" s="1">
        <f t="shared" si="381"/>
        <v>20429</v>
      </c>
      <c r="D4886" s="1">
        <f t="shared" si="382"/>
        <v>12074152</v>
      </c>
      <c r="F4886" s="1">
        <f t="shared" si="383"/>
        <v>12071376.463049151</v>
      </c>
      <c r="H4886" s="5">
        <f t="shared" si="384"/>
        <v>2.2987427612713478E-4</v>
      </c>
    </row>
    <row r="4887" spans="1:8">
      <c r="A4887" s="3" t="s">
        <v>10449</v>
      </c>
      <c r="B4887" s="1">
        <f t="shared" si="380"/>
        <v>6</v>
      </c>
      <c r="C4887" s="1">
        <f t="shared" si="381"/>
        <v>20409</v>
      </c>
      <c r="D4887" s="1">
        <f t="shared" si="382"/>
        <v>12080127</v>
      </c>
      <c r="F4887" s="1">
        <f t="shared" si="383"/>
        <v>12077388.590791872</v>
      </c>
      <c r="H4887" s="5">
        <f t="shared" si="384"/>
        <v>2.2668712076687842E-4</v>
      </c>
    </row>
    <row r="4888" spans="1:8">
      <c r="A4888" s="3" t="s">
        <v>10450</v>
      </c>
      <c r="B4888" s="1">
        <f t="shared" si="380"/>
        <v>6</v>
      </c>
      <c r="C4888" s="1">
        <f t="shared" si="381"/>
        <v>20389</v>
      </c>
      <c r="D4888" s="1">
        <f t="shared" si="382"/>
        <v>12086135</v>
      </c>
      <c r="F4888" s="1">
        <f t="shared" si="383"/>
        <v>12083405.490922367</v>
      </c>
      <c r="H4888" s="5">
        <f t="shared" si="384"/>
        <v>2.2583804314884782E-4</v>
      </c>
    </row>
    <row r="4889" spans="1:8">
      <c r="A4889" s="3" t="s">
        <v>10451</v>
      </c>
      <c r="B4889" s="1">
        <f t="shared" si="380"/>
        <v>6</v>
      </c>
      <c r="C4889" s="1">
        <f t="shared" si="381"/>
        <v>20369</v>
      </c>
      <c r="D4889" s="1">
        <f t="shared" si="382"/>
        <v>12092110</v>
      </c>
      <c r="F4889" s="1">
        <f t="shared" si="383"/>
        <v>12089427.171915844</v>
      </c>
      <c r="H4889" s="5">
        <f t="shared" si="384"/>
        <v>2.2186600057028238E-4</v>
      </c>
    </row>
    <row r="4890" spans="1:8">
      <c r="A4890" s="3" t="s">
        <v>10452</v>
      </c>
      <c r="B4890" s="1">
        <f t="shared" si="380"/>
        <v>6</v>
      </c>
      <c r="C4890" s="1">
        <f t="shared" si="381"/>
        <v>20349</v>
      </c>
      <c r="D4890" s="1">
        <f t="shared" si="382"/>
        <v>12098085</v>
      </c>
      <c r="F4890" s="1">
        <f t="shared" si="383"/>
        <v>12095453.642270889</v>
      </c>
      <c r="H4890" s="5">
        <f t="shared" si="384"/>
        <v>2.1750200375603799E-4</v>
      </c>
    </row>
    <row r="4891" spans="1:8">
      <c r="A4891" s="3" t="s">
        <v>10453</v>
      </c>
      <c r="B4891" s="1">
        <f t="shared" si="380"/>
        <v>6</v>
      </c>
      <c r="C4891" s="1">
        <f t="shared" si="381"/>
        <v>20329</v>
      </c>
      <c r="D4891" s="1">
        <f t="shared" si="382"/>
        <v>12104061</v>
      </c>
      <c r="F4891" s="1">
        <f t="shared" si="383"/>
        <v>12101484.91050959</v>
      </c>
      <c r="H4891" s="5">
        <f t="shared" si="384"/>
        <v>2.1282852840959248E-4</v>
      </c>
    </row>
    <row r="4892" spans="1:8">
      <c r="A4892" s="3" t="s">
        <v>10454</v>
      </c>
      <c r="B4892" s="1">
        <f t="shared" si="380"/>
        <v>6</v>
      </c>
      <c r="C4892" s="1">
        <f t="shared" si="381"/>
        <v>20309</v>
      </c>
      <c r="D4892" s="1">
        <f t="shared" si="382"/>
        <v>12110036</v>
      </c>
      <c r="F4892" s="1">
        <f t="shared" si="383"/>
        <v>12107520.985177577</v>
      </c>
      <c r="H4892" s="5">
        <f t="shared" si="384"/>
        <v>2.0768021023417752E-4</v>
      </c>
    </row>
    <row r="4893" spans="1:8">
      <c r="A4893" s="3" t="s">
        <v>10455</v>
      </c>
      <c r="B4893" s="1">
        <f t="shared" si="380"/>
        <v>6</v>
      </c>
      <c r="C4893" s="1">
        <f t="shared" si="381"/>
        <v>20289</v>
      </c>
      <c r="D4893" s="1">
        <f t="shared" si="382"/>
        <v>12116044</v>
      </c>
      <c r="F4893" s="1">
        <f t="shared" si="383"/>
        <v>12113561.874844149</v>
      </c>
      <c r="H4893" s="5">
        <f t="shared" si="384"/>
        <v>2.0486267265546783E-4</v>
      </c>
    </row>
    <row r="4894" spans="1:8">
      <c r="A4894" s="3" t="s">
        <v>10456</v>
      </c>
      <c r="B4894" s="1">
        <f t="shared" si="380"/>
        <v>6</v>
      </c>
      <c r="C4894" s="1">
        <f t="shared" si="381"/>
        <v>20269</v>
      </c>
      <c r="D4894" s="1">
        <f t="shared" si="382"/>
        <v>12122019</v>
      </c>
      <c r="F4894" s="1">
        <f t="shared" si="383"/>
        <v>12119607.588102344</v>
      </c>
      <c r="H4894" s="5">
        <f t="shared" si="384"/>
        <v>1.9892823940100872E-4</v>
      </c>
    </row>
    <row r="4895" spans="1:8">
      <c r="A4895" s="3" t="s">
        <v>10457</v>
      </c>
      <c r="B4895" s="1">
        <f t="shared" si="380"/>
        <v>6</v>
      </c>
      <c r="C4895" s="1">
        <f t="shared" si="381"/>
        <v>20249</v>
      </c>
      <c r="D4895" s="1">
        <f t="shared" si="382"/>
        <v>12127994</v>
      </c>
      <c r="F4895" s="1">
        <f t="shared" si="383"/>
        <v>12125658.133569039</v>
      </c>
      <c r="H4895" s="5">
        <f t="shared" si="384"/>
        <v>1.9260121920909555E-4</v>
      </c>
    </row>
    <row r="4896" spans="1:8">
      <c r="A4896" s="3" t="s">
        <v>10458</v>
      </c>
      <c r="B4896" s="1">
        <f t="shared" si="380"/>
        <v>6</v>
      </c>
      <c r="C4896" s="1">
        <f t="shared" si="381"/>
        <v>20229</v>
      </c>
      <c r="D4896" s="1">
        <f t="shared" si="382"/>
        <v>12133970</v>
      </c>
      <c r="F4896" s="1">
        <f t="shared" si="383"/>
        <v>12131713.519885018</v>
      </c>
      <c r="H4896" s="5">
        <f t="shared" si="384"/>
        <v>1.859638778554366E-4</v>
      </c>
    </row>
    <row r="4897" spans="1:8">
      <c r="A4897" s="3" t="s">
        <v>10459</v>
      </c>
      <c r="B4897" s="1">
        <f t="shared" si="380"/>
        <v>6</v>
      </c>
      <c r="C4897" s="1">
        <f t="shared" si="381"/>
        <v>20209</v>
      </c>
      <c r="D4897" s="1">
        <f t="shared" si="382"/>
        <v>12139977</v>
      </c>
      <c r="F4897" s="1">
        <f t="shared" si="383"/>
        <v>12137773.755715104</v>
      </c>
      <c r="H4897" s="5">
        <f t="shared" si="384"/>
        <v>1.8148669350001074E-4</v>
      </c>
    </row>
    <row r="4898" spans="1:8">
      <c r="A4898" s="3" t="s">
        <v>10460</v>
      </c>
      <c r="B4898" s="1">
        <f t="shared" si="380"/>
        <v>6</v>
      </c>
      <c r="C4898" s="1">
        <f t="shared" si="381"/>
        <v>20189</v>
      </c>
      <c r="D4898" s="1">
        <f t="shared" si="382"/>
        <v>12145953</v>
      </c>
      <c r="F4898" s="1">
        <f t="shared" si="383"/>
        <v>12143838.849748194</v>
      </c>
      <c r="H4898" s="5">
        <f t="shared" si="384"/>
        <v>1.7406211367735263E-4</v>
      </c>
    </row>
    <row r="4899" spans="1:8">
      <c r="A4899" s="3" t="s">
        <v>10461</v>
      </c>
      <c r="B4899" s="1">
        <f t="shared" si="380"/>
        <v>6</v>
      </c>
      <c r="C4899" s="1">
        <f t="shared" si="381"/>
        <v>20169</v>
      </c>
      <c r="D4899" s="1">
        <f t="shared" si="382"/>
        <v>12151928</v>
      </c>
      <c r="F4899" s="1">
        <f t="shared" si="383"/>
        <v>12149908.810697397</v>
      </c>
      <c r="H4899" s="5">
        <f t="shared" si="384"/>
        <v>1.661620528530767E-4</v>
      </c>
    </row>
    <row r="4900" spans="1:8">
      <c r="A4900" s="3" t="s">
        <v>10462</v>
      </c>
      <c r="B4900" s="1">
        <f t="shared" si="380"/>
        <v>6</v>
      </c>
      <c r="C4900" s="1">
        <f t="shared" si="381"/>
        <v>20149</v>
      </c>
      <c r="D4900" s="1">
        <f t="shared" si="382"/>
        <v>12157903</v>
      </c>
      <c r="F4900" s="1">
        <f t="shared" si="383"/>
        <v>12155983.647300113</v>
      </c>
      <c r="H4900" s="5">
        <f t="shared" si="384"/>
        <v>1.5786872949118014E-4</v>
      </c>
    </row>
    <row r="4901" spans="1:8">
      <c r="A4901" s="3" t="s">
        <v>10463</v>
      </c>
      <c r="B4901" s="1">
        <f t="shared" si="380"/>
        <v>6</v>
      </c>
      <c r="C4901" s="1">
        <f t="shared" si="381"/>
        <v>20129</v>
      </c>
      <c r="D4901" s="1">
        <f t="shared" si="382"/>
        <v>12163879</v>
      </c>
      <c r="F4901" s="1">
        <f t="shared" si="383"/>
        <v>12162063.368318101</v>
      </c>
      <c r="H4901" s="5">
        <f t="shared" si="384"/>
        <v>1.4926420115644103E-4</v>
      </c>
    </row>
    <row r="4902" spans="1:8">
      <c r="A4902" s="3" t="s">
        <v>10464</v>
      </c>
      <c r="B4902" s="1">
        <f t="shared" si="380"/>
        <v>6</v>
      </c>
      <c r="C4902" s="1">
        <f t="shared" si="381"/>
        <v>20109</v>
      </c>
      <c r="D4902" s="1">
        <f t="shared" si="382"/>
        <v>12169886</v>
      </c>
      <c r="F4902" s="1">
        <f t="shared" si="383"/>
        <v>12168147.982537605</v>
      </c>
      <c r="H4902" s="5">
        <f t="shared" si="384"/>
        <v>1.4281296163292997E-4</v>
      </c>
    </row>
    <row r="4903" spans="1:8">
      <c r="A4903" s="3" t="s">
        <v>10465</v>
      </c>
      <c r="B4903" s="1">
        <f t="shared" si="380"/>
        <v>6</v>
      </c>
      <c r="C4903" s="1">
        <f t="shared" si="381"/>
        <v>20089</v>
      </c>
      <c r="D4903" s="1">
        <f t="shared" si="382"/>
        <v>12175862</v>
      </c>
      <c r="F4903" s="1">
        <f t="shared" si="383"/>
        <v>12174237.498769425</v>
      </c>
      <c r="H4903" s="5">
        <f t="shared" si="384"/>
        <v>1.3341981295247467E-4</v>
      </c>
    </row>
    <row r="4904" spans="1:8">
      <c r="A4904" s="3" t="s">
        <v>10466</v>
      </c>
      <c r="B4904" s="1">
        <f t="shared" si="380"/>
        <v>6</v>
      </c>
      <c r="C4904" s="1">
        <f t="shared" si="381"/>
        <v>20069</v>
      </c>
      <c r="D4904" s="1">
        <f t="shared" si="382"/>
        <v>12181837</v>
      </c>
      <c r="F4904" s="1">
        <f t="shared" si="383"/>
        <v>12180331.92584902</v>
      </c>
      <c r="H4904" s="5">
        <f t="shared" si="384"/>
        <v>1.2355067228198168E-4</v>
      </c>
    </row>
    <row r="4905" spans="1:8">
      <c r="A4905" s="3" t="s">
        <v>10467</v>
      </c>
      <c r="B4905" s="1">
        <f t="shared" si="380"/>
        <v>6</v>
      </c>
      <c r="C4905" s="1">
        <f t="shared" si="381"/>
        <v>20049</v>
      </c>
      <c r="D4905" s="1">
        <f t="shared" si="382"/>
        <v>12187812</v>
      </c>
      <c r="F4905" s="1">
        <f t="shared" si="383"/>
        <v>12186431.272636604</v>
      </c>
      <c r="H4905" s="5">
        <f t="shared" si="384"/>
        <v>1.1328755016867966E-4</v>
      </c>
    </row>
    <row r="4906" spans="1:8">
      <c r="A4906" s="3" t="s">
        <v>10468</v>
      </c>
      <c r="B4906" s="1">
        <f t="shared" si="380"/>
        <v>6</v>
      </c>
      <c r="C4906" s="1">
        <f t="shared" si="381"/>
        <v>20029</v>
      </c>
      <c r="D4906" s="1">
        <f t="shared" si="382"/>
        <v>12193788</v>
      </c>
      <c r="F4906" s="1">
        <f t="shared" si="383"/>
        <v>12192535.548017217</v>
      </c>
      <c r="H4906" s="5">
        <f t="shared" si="384"/>
        <v>1.0271229767018695E-4</v>
      </c>
    </row>
    <row r="4907" spans="1:8">
      <c r="A4907" s="3" t="s">
        <v>10469</v>
      </c>
      <c r="B4907" s="1">
        <f t="shared" si="380"/>
        <v>6</v>
      </c>
      <c r="C4907" s="1">
        <f t="shared" si="381"/>
        <v>20009</v>
      </c>
      <c r="D4907" s="1">
        <f t="shared" si="382"/>
        <v>12199795</v>
      </c>
      <c r="F4907" s="1">
        <f t="shared" si="383"/>
        <v>12198644.760900853</v>
      </c>
      <c r="H4907" s="5">
        <f t="shared" si="384"/>
        <v>9.4283477644238958E-5</v>
      </c>
    </row>
    <row r="4908" spans="1:8">
      <c r="A4908" s="3" t="s">
        <v>10470</v>
      </c>
      <c r="B4908" s="1">
        <f t="shared" si="380"/>
        <v>6</v>
      </c>
      <c r="C4908" s="1">
        <f t="shared" si="381"/>
        <v>19989</v>
      </c>
      <c r="D4908" s="1">
        <f t="shared" si="382"/>
        <v>12205771</v>
      </c>
      <c r="F4908" s="1">
        <f t="shared" si="383"/>
        <v>12204758.920222539</v>
      </c>
      <c r="H4908" s="5">
        <f t="shared" si="384"/>
        <v>8.2918135811375229E-5</v>
      </c>
    </row>
    <row r="4909" spans="1:8">
      <c r="A4909" s="3" t="s">
        <v>10471</v>
      </c>
      <c r="B4909" s="1">
        <f t="shared" si="380"/>
        <v>6</v>
      </c>
      <c r="C4909" s="1">
        <f t="shared" si="381"/>
        <v>19969</v>
      </c>
      <c r="D4909" s="1">
        <f t="shared" si="382"/>
        <v>12211746</v>
      </c>
      <c r="F4909" s="1">
        <f t="shared" si="383"/>
        <v>12210878.034942431</v>
      </c>
      <c r="H4909" s="5">
        <f t="shared" si="384"/>
        <v>7.1076245572797254E-5</v>
      </c>
    </row>
    <row r="4910" spans="1:8">
      <c r="A4910" s="3" t="s">
        <v>10472</v>
      </c>
      <c r="B4910" s="1">
        <f t="shared" si="380"/>
        <v>6</v>
      </c>
      <c r="C4910" s="1">
        <f t="shared" si="381"/>
        <v>19949</v>
      </c>
      <c r="D4910" s="1">
        <f t="shared" si="382"/>
        <v>12217721</v>
      </c>
      <c r="F4910" s="1">
        <f t="shared" si="383"/>
        <v>12217002.11404589</v>
      </c>
      <c r="H4910" s="5">
        <f t="shared" si="384"/>
        <v>5.8839611258920701E-5</v>
      </c>
    </row>
    <row r="4911" spans="1:8">
      <c r="A4911" s="3" t="s">
        <v>10473</v>
      </c>
      <c r="B4911" s="1">
        <f t="shared" si="380"/>
        <v>6</v>
      </c>
      <c r="C4911" s="1">
        <f t="shared" si="381"/>
        <v>19929</v>
      </c>
      <c r="D4911" s="1">
        <f t="shared" si="382"/>
        <v>12223729</v>
      </c>
      <c r="F4911" s="1">
        <f t="shared" si="383"/>
        <v>12223131.166543629</v>
      </c>
      <c r="H4911" s="5">
        <f t="shared" si="384"/>
        <v>4.8907617010404891E-5</v>
      </c>
    </row>
    <row r="4912" spans="1:8">
      <c r="A4912" s="3" t="s">
        <v>10474</v>
      </c>
      <c r="B4912" s="1">
        <f t="shared" si="380"/>
        <v>6</v>
      </c>
      <c r="C4912" s="1">
        <f t="shared" si="381"/>
        <v>19909</v>
      </c>
      <c r="D4912" s="1">
        <f t="shared" si="382"/>
        <v>12229704</v>
      </c>
      <c r="F4912" s="1">
        <f t="shared" si="383"/>
        <v>12229265.201471757</v>
      </c>
      <c r="H4912" s="5">
        <f t="shared" si="384"/>
        <v>3.58797341491549E-5</v>
      </c>
    </row>
    <row r="4913" spans="1:8">
      <c r="A4913" s="3" t="s">
        <v>10475</v>
      </c>
      <c r="B4913" s="1">
        <f t="shared" si="380"/>
        <v>6</v>
      </c>
      <c r="C4913" s="1">
        <f t="shared" si="381"/>
        <v>19889</v>
      </c>
      <c r="D4913" s="1">
        <f t="shared" si="382"/>
        <v>12235679</v>
      </c>
      <c r="F4913" s="1">
        <f t="shared" si="383"/>
        <v>12235404.227891902</v>
      </c>
      <c r="H4913" s="5">
        <f t="shared" si="384"/>
        <v>2.2456629345906511E-5</v>
      </c>
    </row>
    <row r="4914" spans="1:8">
      <c r="A4914" s="3" t="s">
        <v>10476</v>
      </c>
      <c r="B4914" s="1">
        <f t="shared" si="380"/>
        <v>6</v>
      </c>
      <c r="C4914" s="1">
        <f t="shared" si="381"/>
        <v>19869</v>
      </c>
      <c r="D4914" s="1">
        <f t="shared" si="382"/>
        <v>12241655</v>
      </c>
      <c r="F4914" s="1">
        <f t="shared" si="383"/>
        <v>12241548.254891319</v>
      </c>
      <c r="H4914" s="5">
        <f t="shared" si="384"/>
        <v>8.7198265823370776E-6</v>
      </c>
    </row>
    <row r="4915" spans="1:8">
      <c r="A4915" s="3" t="s">
        <v>10477</v>
      </c>
      <c r="B4915" s="1">
        <f t="shared" si="380"/>
        <v>6</v>
      </c>
      <c r="C4915" s="1">
        <f t="shared" si="381"/>
        <v>19849</v>
      </c>
      <c r="D4915" s="1">
        <f t="shared" si="382"/>
        <v>12247774</v>
      </c>
      <c r="F4915" s="1">
        <f t="shared" si="383"/>
        <v>12247697.291582949</v>
      </c>
      <c r="H4915" s="5">
        <f t="shared" si="384"/>
        <v>6.2630496815617634E-6</v>
      </c>
    </row>
    <row r="4916" spans="1:8">
      <c r="A4916" s="3" t="s">
        <v>10478</v>
      </c>
      <c r="B4916" s="1">
        <f t="shared" si="380"/>
        <v>6</v>
      </c>
      <c r="C4916" s="1">
        <f t="shared" si="381"/>
        <v>19829</v>
      </c>
      <c r="D4916" s="1">
        <f t="shared" si="382"/>
        <v>12254124</v>
      </c>
      <c r="F4916" s="1">
        <f t="shared" si="383"/>
        <v>12253851.347105574</v>
      </c>
      <c r="H4916" s="5">
        <f t="shared" si="384"/>
        <v>2.2249888643703721E-5</v>
      </c>
    </row>
    <row r="4917" spans="1:8">
      <c r="A4917" s="3" t="s">
        <v>10479</v>
      </c>
      <c r="B4917" s="1">
        <f t="shared" si="380"/>
        <v>6</v>
      </c>
      <c r="C4917" s="1">
        <f t="shared" si="381"/>
        <v>19809</v>
      </c>
      <c r="D4917" s="1">
        <f t="shared" si="382"/>
        <v>12260439</v>
      </c>
      <c r="F4917" s="1">
        <f t="shared" si="383"/>
        <v>12260010.430623854</v>
      </c>
      <c r="H4917" s="5">
        <f t="shared" si="384"/>
        <v>3.4955467430360436E-5</v>
      </c>
    </row>
    <row r="4918" spans="1:8">
      <c r="A4918" s="3" t="s">
        <v>10480</v>
      </c>
      <c r="B4918" s="1">
        <f t="shared" si="380"/>
        <v>6</v>
      </c>
      <c r="C4918" s="1">
        <f t="shared" si="381"/>
        <v>19789</v>
      </c>
      <c r="D4918" s="1">
        <f t="shared" si="382"/>
        <v>12266754</v>
      </c>
      <c r="F4918" s="1">
        <f t="shared" si="383"/>
        <v>12266174.551328475</v>
      </c>
      <c r="H4918" s="5">
        <f t="shared" si="384"/>
        <v>4.7237327130334907E-5</v>
      </c>
    </row>
    <row r="4919" spans="1:8">
      <c r="A4919" s="3" t="s">
        <v>10481</v>
      </c>
      <c r="B4919" s="1">
        <f t="shared" si="380"/>
        <v>6</v>
      </c>
      <c r="C4919" s="1">
        <f t="shared" si="381"/>
        <v>19769</v>
      </c>
      <c r="D4919" s="1">
        <f t="shared" si="382"/>
        <v>12273069</v>
      </c>
      <c r="F4919" s="1">
        <f t="shared" si="383"/>
        <v>12272343.718436236</v>
      </c>
      <c r="H4919" s="5">
        <f t="shared" si="384"/>
        <v>5.9095370828962016E-5</v>
      </c>
    </row>
    <row r="4920" spans="1:8">
      <c r="A4920" s="3" t="s">
        <v>10482</v>
      </c>
      <c r="B4920" s="1">
        <f t="shared" si="380"/>
        <v>6</v>
      </c>
      <c r="C4920" s="1">
        <f t="shared" si="381"/>
        <v>19749</v>
      </c>
      <c r="D4920" s="1">
        <f t="shared" si="382"/>
        <v>12279384</v>
      </c>
      <c r="F4920" s="1">
        <f t="shared" si="383"/>
        <v>12278517.941190138</v>
      </c>
      <c r="H4920" s="5">
        <f t="shared" si="384"/>
        <v>7.0529499676982233E-5</v>
      </c>
    </row>
    <row r="4921" spans="1:8">
      <c r="A4921" s="3" t="s">
        <v>10483</v>
      </c>
      <c r="B4921" s="1">
        <f t="shared" si="380"/>
        <v>6</v>
      </c>
      <c r="C4921" s="1">
        <f t="shared" si="381"/>
        <v>19729</v>
      </c>
      <c r="D4921" s="1">
        <f t="shared" si="382"/>
        <v>12285734</v>
      </c>
      <c r="F4921" s="1">
        <f t="shared" si="383"/>
        <v>12284697.228859492</v>
      </c>
      <c r="H4921" s="5">
        <f t="shared" si="384"/>
        <v>8.4388213232384297E-5</v>
      </c>
    </row>
    <row r="4922" spans="1:8">
      <c r="A4922" s="3" t="s">
        <v>10484</v>
      </c>
      <c r="B4922" s="1">
        <f t="shared" si="380"/>
        <v>6</v>
      </c>
      <c r="C4922" s="1">
        <f t="shared" si="381"/>
        <v>19709</v>
      </c>
      <c r="D4922" s="1">
        <f t="shared" si="382"/>
        <v>12292049</v>
      </c>
      <c r="F4922" s="1">
        <f t="shared" si="383"/>
        <v>12290881.590740018</v>
      </c>
      <c r="H4922" s="5">
        <f t="shared" si="384"/>
        <v>9.4972714474405947E-5</v>
      </c>
    </row>
    <row r="4923" spans="1:8">
      <c r="A4923" s="3" t="s">
        <v>10485</v>
      </c>
      <c r="B4923" s="1">
        <f t="shared" si="380"/>
        <v>6</v>
      </c>
      <c r="C4923" s="1">
        <f t="shared" si="381"/>
        <v>19689</v>
      </c>
      <c r="D4923" s="1">
        <f t="shared" si="382"/>
        <v>12298364</v>
      </c>
      <c r="F4923" s="1">
        <f t="shared" si="383"/>
        <v>12297071.036153974</v>
      </c>
      <c r="H4923" s="5">
        <f t="shared" si="384"/>
        <v>1.051329954151616E-4</v>
      </c>
    </row>
    <row r="4924" spans="1:8">
      <c r="A4924" s="3" t="s">
        <v>10486</v>
      </c>
      <c r="B4924" s="1">
        <f t="shared" si="380"/>
        <v>6</v>
      </c>
      <c r="C4924" s="1">
        <f t="shared" si="381"/>
        <v>19669</v>
      </c>
      <c r="D4924" s="1">
        <f t="shared" si="382"/>
        <v>12304680</v>
      </c>
      <c r="F4924" s="1">
        <f t="shared" si="383"/>
        <v>12303265.574450204</v>
      </c>
      <c r="H4924" s="5">
        <f t="shared" si="384"/>
        <v>1.1495020998480669E-4</v>
      </c>
    </row>
    <row r="4925" spans="1:8">
      <c r="A4925" s="3" t="s">
        <v>10487</v>
      </c>
      <c r="B4925" s="1">
        <f t="shared" si="380"/>
        <v>6</v>
      </c>
      <c r="C4925" s="1">
        <f t="shared" si="381"/>
        <v>19649</v>
      </c>
      <c r="D4925" s="1">
        <f t="shared" si="382"/>
        <v>12310995</v>
      </c>
      <c r="F4925" s="1">
        <f t="shared" si="383"/>
        <v>12309465.215004291</v>
      </c>
      <c r="H4925" s="5">
        <f t="shared" si="384"/>
        <v>1.2426168605450774E-4</v>
      </c>
    </row>
    <row r="4926" spans="1:8">
      <c r="A4926" s="3" t="s">
        <v>10488</v>
      </c>
      <c r="B4926" s="1">
        <f t="shared" si="380"/>
        <v>6</v>
      </c>
      <c r="C4926" s="1">
        <f t="shared" si="381"/>
        <v>19629</v>
      </c>
      <c r="D4926" s="1">
        <f t="shared" si="382"/>
        <v>12317344</v>
      </c>
      <c r="F4926" s="1">
        <f t="shared" si="383"/>
        <v>12315669.967218639</v>
      </c>
      <c r="H4926" s="5">
        <f t="shared" si="384"/>
        <v>1.3590858397400209E-4</v>
      </c>
    </row>
    <row r="4927" spans="1:8">
      <c r="A4927" s="3" t="s">
        <v>10489</v>
      </c>
      <c r="B4927" s="1">
        <f t="shared" si="380"/>
        <v>6</v>
      </c>
      <c r="C4927" s="1">
        <f t="shared" si="381"/>
        <v>19609</v>
      </c>
      <c r="D4927" s="1">
        <f t="shared" si="382"/>
        <v>12323659</v>
      </c>
      <c r="F4927" s="1">
        <f t="shared" si="383"/>
        <v>12321879.840522576</v>
      </c>
      <c r="H4927" s="5">
        <f t="shared" si="384"/>
        <v>1.4436941799703129E-4</v>
      </c>
    </row>
    <row r="4928" spans="1:8">
      <c r="A4928" s="3" t="s">
        <v>10490</v>
      </c>
      <c r="B4928" s="1">
        <f t="shared" si="380"/>
        <v>6</v>
      </c>
      <c r="C4928" s="1">
        <f t="shared" si="381"/>
        <v>19589</v>
      </c>
      <c r="D4928" s="1">
        <f t="shared" si="382"/>
        <v>12329975</v>
      </c>
      <c r="F4928" s="1">
        <f t="shared" si="383"/>
        <v>12328094.84437247</v>
      </c>
      <c r="H4928" s="5">
        <f t="shared" si="384"/>
        <v>1.524865725623992E-4</v>
      </c>
    </row>
    <row r="4929" spans="1:8">
      <c r="A4929" s="3" t="s">
        <v>10491</v>
      </c>
      <c r="B4929" s="1">
        <f t="shared" si="380"/>
        <v>6</v>
      </c>
      <c r="C4929" s="1">
        <f t="shared" si="381"/>
        <v>19569</v>
      </c>
      <c r="D4929" s="1">
        <f t="shared" si="382"/>
        <v>12336290</v>
      </c>
      <c r="F4929" s="1">
        <f t="shared" si="383"/>
        <v>12334314.988251828</v>
      </c>
      <c r="H4929" s="5">
        <f t="shared" si="384"/>
        <v>1.6009770750949782E-4</v>
      </c>
    </row>
    <row r="4930" spans="1:8">
      <c r="A4930" s="3" t="s">
        <v>10492</v>
      </c>
      <c r="B4930" s="1">
        <f t="shared" si="380"/>
        <v>6</v>
      </c>
      <c r="C4930" s="1">
        <f t="shared" si="381"/>
        <v>19549</v>
      </c>
      <c r="D4930" s="1">
        <f t="shared" si="382"/>
        <v>12342639</v>
      </c>
      <c r="F4930" s="1">
        <f t="shared" si="383"/>
        <v>12340540.281671394</v>
      </c>
      <c r="H4930" s="5">
        <f t="shared" si="384"/>
        <v>1.7003805495780419E-4</v>
      </c>
    </row>
    <row r="4931" spans="1:8">
      <c r="A4931" s="3" t="s">
        <v>10493</v>
      </c>
      <c r="B4931" s="1">
        <f t="shared" si="380"/>
        <v>6</v>
      </c>
      <c r="C4931" s="1">
        <f t="shared" si="381"/>
        <v>19529</v>
      </c>
      <c r="D4931" s="1">
        <f t="shared" si="382"/>
        <v>12348955</v>
      </c>
      <c r="F4931" s="1">
        <f t="shared" si="383"/>
        <v>12346770.734169258</v>
      </c>
      <c r="H4931" s="5">
        <f t="shared" si="384"/>
        <v>1.7687859667009842E-4</v>
      </c>
    </row>
    <row r="4932" spans="1:8">
      <c r="A4932" s="3" t="s">
        <v>10494</v>
      </c>
      <c r="B4932" s="1">
        <f t="shared" ref="B4932:B4995" si="385">IF(ISERROR(SEARCH(" ",A4932)), 0, SEARCH(" ",A4932))</f>
        <v>6</v>
      </c>
      <c r="C4932" s="1">
        <f t="shared" ref="C4932:C4995" si="386">IF(0=B4932,-1,LEFT(A4932,B4932-1)+0)</f>
        <v>19509</v>
      </c>
      <c r="D4932" s="1">
        <f t="shared" ref="D4932:D4995" si="387">IF(B4932=0,-1,RIGHT(A4932,LEN(A4932)-B4932)+0)</f>
        <v>12355270</v>
      </c>
      <c r="F4932" s="1">
        <f t="shared" ref="F4932:F4995" si="388">IF(C4932&lt;0,443300000,44330*(1-POWER(C4932/$A$1,1/5.255))*1000)</f>
        <v>12353006.355310982</v>
      </c>
      <c r="H4932" s="5">
        <f t="shared" ref="H4932:H4995" si="389">IF(D4932&gt;0,ABS((F4932-D4932)/D4932),0)</f>
        <v>1.8321288721475992E-4</v>
      </c>
    </row>
    <row r="4933" spans="1:8">
      <c r="A4933" s="3" t="s">
        <v>10495</v>
      </c>
      <c r="B4933" s="1">
        <f t="shared" si="385"/>
        <v>6</v>
      </c>
      <c r="C4933" s="1">
        <f t="shared" si="386"/>
        <v>19489</v>
      </c>
      <c r="D4933" s="1">
        <f t="shared" si="387"/>
        <v>12361585</v>
      </c>
      <c r="F4933" s="1">
        <f t="shared" si="388"/>
        <v>12359247.154689683</v>
      </c>
      <c r="H4933" s="5">
        <f t="shared" si="389"/>
        <v>1.8912180843454559E-4</v>
      </c>
    </row>
    <row r="4934" spans="1:8">
      <c r="A4934" s="3" t="s">
        <v>10496</v>
      </c>
      <c r="B4934" s="1">
        <f t="shared" si="385"/>
        <v>6</v>
      </c>
      <c r="C4934" s="1">
        <f t="shared" si="386"/>
        <v>19469</v>
      </c>
      <c r="D4934" s="1">
        <f t="shared" si="387"/>
        <v>12367900</v>
      </c>
      <c r="F4934" s="1">
        <f t="shared" si="388"/>
        <v>12365493.141926154</v>
      </c>
      <c r="H4934" s="5">
        <f t="shared" si="389"/>
        <v>1.9460523402077198E-4</v>
      </c>
    </row>
    <row r="4935" spans="1:8">
      <c r="A4935" s="3" t="s">
        <v>10497</v>
      </c>
      <c r="B4935" s="1">
        <f t="shared" si="385"/>
        <v>6</v>
      </c>
      <c r="C4935" s="1">
        <f t="shared" si="386"/>
        <v>19449</v>
      </c>
      <c r="D4935" s="1">
        <f t="shared" si="387"/>
        <v>12374250</v>
      </c>
      <c r="F4935" s="1">
        <f t="shared" si="388"/>
        <v>12371744.326668957</v>
      </c>
      <c r="H4935" s="5">
        <f t="shared" si="389"/>
        <v>2.0249092519083998E-4</v>
      </c>
    </row>
    <row r="4936" spans="1:8">
      <c r="A4936" s="3" t="s">
        <v>10498</v>
      </c>
      <c r="B4936" s="1">
        <f t="shared" si="385"/>
        <v>6</v>
      </c>
      <c r="C4936" s="1">
        <f t="shared" si="386"/>
        <v>19429</v>
      </c>
      <c r="D4936" s="1">
        <f t="shared" si="387"/>
        <v>12380565</v>
      </c>
      <c r="F4936" s="1">
        <f t="shared" si="388"/>
        <v>12378000.718594564</v>
      </c>
      <c r="H4936" s="5">
        <f t="shared" si="389"/>
        <v>2.0712151710651939E-4</v>
      </c>
    </row>
    <row r="4937" spans="1:8">
      <c r="A4937" s="3" t="s">
        <v>10499</v>
      </c>
      <c r="B4937" s="1">
        <f t="shared" si="385"/>
        <v>6</v>
      </c>
      <c r="C4937" s="1">
        <f t="shared" si="386"/>
        <v>19409</v>
      </c>
      <c r="D4937" s="1">
        <f t="shared" si="387"/>
        <v>12386880</v>
      </c>
      <c r="F4937" s="1">
        <f t="shared" si="388"/>
        <v>12384262.327407425</v>
      </c>
      <c r="H4937" s="5">
        <f t="shared" si="389"/>
        <v>2.1132622521367208E-4</v>
      </c>
    </row>
    <row r="4938" spans="1:8">
      <c r="A4938" s="3" t="s">
        <v>10500</v>
      </c>
      <c r="B4938" s="1">
        <f t="shared" si="385"/>
        <v>6</v>
      </c>
      <c r="C4938" s="1">
        <f t="shared" si="386"/>
        <v>19389</v>
      </c>
      <c r="D4938" s="1">
        <f t="shared" si="387"/>
        <v>12393195</v>
      </c>
      <c r="F4938" s="1">
        <f t="shared" si="388"/>
        <v>12390529.162840111</v>
      </c>
      <c r="H4938" s="5">
        <f t="shared" si="389"/>
        <v>2.1510491522878635E-4</v>
      </c>
    </row>
    <row r="4939" spans="1:8">
      <c r="A4939" s="3" t="s">
        <v>10501</v>
      </c>
      <c r="B4939" s="1">
        <f t="shared" si="385"/>
        <v>6</v>
      </c>
      <c r="C4939" s="1">
        <f t="shared" si="386"/>
        <v>19369</v>
      </c>
      <c r="D4939" s="1">
        <f t="shared" si="387"/>
        <v>12399510</v>
      </c>
      <c r="F4939" s="1">
        <f t="shared" si="388"/>
        <v>12396801.234653408</v>
      </c>
      <c r="H4939" s="5">
        <f t="shared" si="389"/>
        <v>2.1845745086638844E-4</v>
      </c>
    </row>
    <row r="4940" spans="1:8">
      <c r="A4940" s="3" t="s">
        <v>10502</v>
      </c>
      <c r="B4940" s="1">
        <f t="shared" si="385"/>
        <v>6</v>
      </c>
      <c r="C4940" s="1">
        <f t="shared" si="386"/>
        <v>19349</v>
      </c>
      <c r="D4940" s="1">
        <f t="shared" si="387"/>
        <v>12405860</v>
      </c>
      <c r="F4940" s="1">
        <f t="shared" si="388"/>
        <v>12403078.552636435</v>
      </c>
      <c r="H4940" s="5">
        <f t="shared" si="389"/>
        <v>2.2420431663461819E-4</v>
      </c>
    </row>
    <row r="4941" spans="1:8">
      <c r="A4941" s="3" t="s">
        <v>10503</v>
      </c>
      <c r="B4941" s="1">
        <f t="shared" si="385"/>
        <v>6</v>
      </c>
      <c r="C4941" s="1">
        <f t="shared" si="386"/>
        <v>19329</v>
      </c>
      <c r="D4941" s="1">
        <f t="shared" si="387"/>
        <v>12412175</v>
      </c>
      <c r="F4941" s="1">
        <f t="shared" si="388"/>
        <v>12409361.126606748</v>
      </c>
      <c r="H4941" s="5">
        <f t="shared" si="389"/>
        <v>2.2670268452164847E-4</v>
      </c>
    </row>
    <row r="4942" spans="1:8">
      <c r="A4942" s="3" t="s">
        <v>10504</v>
      </c>
      <c r="B4942" s="1">
        <f t="shared" si="385"/>
        <v>6</v>
      </c>
      <c r="C4942" s="1">
        <f t="shared" si="386"/>
        <v>19309</v>
      </c>
      <c r="D4942" s="1">
        <f t="shared" si="387"/>
        <v>12418490</v>
      </c>
      <c r="F4942" s="1">
        <f t="shared" si="388"/>
        <v>12415648.966410464</v>
      </c>
      <c r="H4942" s="5">
        <f t="shared" si="389"/>
        <v>2.287744797907253E-4</v>
      </c>
    </row>
    <row r="4943" spans="1:8">
      <c r="A4943" s="3" t="s">
        <v>10505</v>
      </c>
      <c r="B4943" s="1">
        <f t="shared" si="385"/>
        <v>6</v>
      </c>
      <c r="C4943" s="1">
        <f t="shared" si="386"/>
        <v>19289</v>
      </c>
      <c r="D4943" s="1">
        <f t="shared" si="387"/>
        <v>12424805</v>
      </c>
      <c r="F4943" s="1">
        <f t="shared" si="388"/>
        <v>12421942.081922354</v>
      </c>
      <c r="H4943" s="5">
        <f t="shared" si="389"/>
        <v>2.3041955810540474E-4</v>
      </c>
    </row>
    <row r="4944" spans="1:8">
      <c r="A4944" s="3" t="s">
        <v>10506</v>
      </c>
      <c r="B4944" s="1">
        <f t="shared" si="385"/>
        <v>6</v>
      </c>
      <c r="C4944" s="1">
        <f t="shared" si="386"/>
        <v>19269</v>
      </c>
      <c r="D4944" s="1">
        <f t="shared" si="387"/>
        <v>12431155</v>
      </c>
      <c r="F4944" s="1">
        <f t="shared" si="388"/>
        <v>12428240.483045988</v>
      </c>
      <c r="H4944" s="5">
        <f t="shared" si="389"/>
        <v>2.3445262761281758E-4</v>
      </c>
    </row>
    <row r="4945" spans="1:8">
      <c r="A4945" s="3" t="s">
        <v>10507</v>
      </c>
      <c r="B4945" s="1">
        <f t="shared" si="385"/>
        <v>6</v>
      </c>
      <c r="C4945" s="1">
        <f t="shared" si="386"/>
        <v>19249</v>
      </c>
      <c r="D4945" s="1">
        <f t="shared" si="387"/>
        <v>12437470</v>
      </c>
      <c r="F4945" s="1">
        <f t="shared" si="388"/>
        <v>12434544.179713814</v>
      </c>
      <c r="H4945" s="5">
        <f t="shared" si="389"/>
        <v>2.3524239947404191E-4</v>
      </c>
    </row>
    <row r="4946" spans="1:8">
      <c r="A4946" s="3" t="s">
        <v>10508</v>
      </c>
      <c r="B4946" s="1">
        <f t="shared" si="385"/>
        <v>6</v>
      </c>
      <c r="C4946" s="1">
        <f t="shared" si="386"/>
        <v>19229</v>
      </c>
      <c r="D4946" s="1">
        <f t="shared" si="387"/>
        <v>12443785</v>
      </c>
      <c r="F4946" s="1">
        <f t="shared" si="388"/>
        <v>12440853.181887293</v>
      </c>
      <c r="H4946" s="5">
        <f t="shared" si="389"/>
        <v>2.3560501187594977E-4</v>
      </c>
    </row>
    <row r="4947" spans="1:8">
      <c r="A4947" s="3" t="s">
        <v>10509</v>
      </c>
      <c r="B4947" s="1">
        <f t="shared" si="385"/>
        <v>6</v>
      </c>
      <c r="C4947" s="1">
        <f t="shared" si="386"/>
        <v>19209</v>
      </c>
      <c r="D4947" s="1">
        <f t="shared" si="387"/>
        <v>12450101</v>
      </c>
      <c r="F4947" s="1">
        <f t="shared" si="388"/>
        <v>12447167.499557015</v>
      </c>
      <c r="H4947" s="5">
        <f t="shared" si="389"/>
        <v>2.3562061408059624E-4</v>
      </c>
    </row>
    <row r="4948" spans="1:8">
      <c r="A4948" s="3" t="s">
        <v>10510</v>
      </c>
      <c r="B4948" s="1">
        <f t="shared" si="385"/>
        <v>6</v>
      </c>
      <c r="C4948" s="1">
        <f t="shared" si="386"/>
        <v>19189</v>
      </c>
      <c r="D4948" s="1">
        <f t="shared" si="387"/>
        <v>12456416</v>
      </c>
      <c r="F4948" s="1">
        <f t="shared" si="388"/>
        <v>12453487.142742796</v>
      </c>
      <c r="H4948" s="5">
        <f t="shared" si="389"/>
        <v>2.3512840749731947E-4</v>
      </c>
    </row>
    <row r="4949" spans="1:8">
      <c r="A4949" s="3" t="s">
        <v>10511</v>
      </c>
      <c r="B4949" s="1">
        <f t="shared" si="385"/>
        <v>6</v>
      </c>
      <c r="C4949" s="1">
        <f t="shared" si="386"/>
        <v>19169</v>
      </c>
      <c r="D4949" s="1">
        <f t="shared" si="387"/>
        <v>12462765</v>
      </c>
      <c r="F4949" s="1">
        <f t="shared" si="388"/>
        <v>12459812.121493822</v>
      </c>
      <c r="H4949" s="5">
        <f t="shared" si="389"/>
        <v>2.3693606564659098E-4</v>
      </c>
    </row>
    <row r="4950" spans="1:8">
      <c r="A4950" s="3" t="s">
        <v>10512</v>
      </c>
      <c r="B4950" s="1">
        <f t="shared" si="385"/>
        <v>6</v>
      </c>
      <c r="C4950" s="1">
        <f t="shared" si="386"/>
        <v>19149</v>
      </c>
      <c r="D4950" s="1">
        <f t="shared" si="387"/>
        <v>12469080</v>
      </c>
      <c r="F4950" s="1">
        <f t="shared" si="388"/>
        <v>12466142.445888741</v>
      </c>
      <c r="H4950" s="5">
        <f t="shared" si="389"/>
        <v>2.3558707709462592E-4</v>
      </c>
    </row>
    <row r="4951" spans="1:8">
      <c r="A4951" s="3" t="s">
        <v>10513</v>
      </c>
      <c r="B4951" s="1">
        <f t="shared" si="385"/>
        <v>6</v>
      </c>
      <c r="C4951" s="1">
        <f t="shared" si="386"/>
        <v>19129</v>
      </c>
      <c r="D4951" s="1">
        <f t="shared" si="387"/>
        <v>12475396</v>
      </c>
      <c r="F4951" s="1">
        <f t="shared" si="388"/>
        <v>12472478.126035789</v>
      </c>
      <c r="H4951" s="5">
        <f t="shared" si="389"/>
        <v>2.3389028806868913E-4</v>
      </c>
    </row>
    <row r="4952" spans="1:8">
      <c r="A4952" s="3" t="s">
        <v>10514</v>
      </c>
      <c r="B4952" s="1">
        <f t="shared" si="385"/>
        <v>6</v>
      </c>
      <c r="C4952" s="1">
        <f t="shared" si="386"/>
        <v>19109</v>
      </c>
      <c r="D4952" s="1">
        <f t="shared" si="387"/>
        <v>12481711</v>
      </c>
      <c r="F4952" s="1">
        <f t="shared" si="388"/>
        <v>12478819.172072919</v>
      </c>
      <c r="H4952" s="5">
        <f t="shared" si="389"/>
        <v>2.3168521744181662E-4</v>
      </c>
    </row>
    <row r="4953" spans="1:8">
      <c r="A4953" s="3" t="s">
        <v>10515</v>
      </c>
      <c r="B4953" s="1">
        <f t="shared" si="385"/>
        <v>6</v>
      </c>
      <c r="C4953" s="1">
        <f t="shared" si="386"/>
        <v>19089</v>
      </c>
      <c r="D4953" s="1">
        <f t="shared" si="387"/>
        <v>12488026</v>
      </c>
      <c r="F4953" s="1">
        <f t="shared" si="388"/>
        <v>12485165.594167899</v>
      </c>
      <c r="H4953" s="5">
        <f t="shared" si="389"/>
        <v>2.2905187994488958E-4</v>
      </c>
    </row>
    <row r="4954" spans="1:8">
      <c r="A4954" s="3" t="s">
        <v>10516</v>
      </c>
      <c r="B4954" s="1">
        <f t="shared" si="385"/>
        <v>6</v>
      </c>
      <c r="C4954" s="1">
        <f t="shared" si="386"/>
        <v>19069</v>
      </c>
      <c r="D4954" s="1">
        <f t="shared" si="387"/>
        <v>12494376</v>
      </c>
      <c r="F4954" s="1">
        <f t="shared" si="388"/>
        <v>12491517.402518446</v>
      </c>
      <c r="H4954" s="5">
        <f t="shared" si="389"/>
        <v>2.2879073605231459E-4</v>
      </c>
    </row>
    <row r="4955" spans="1:8">
      <c r="A4955" s="3" t="s">
        <v>10517</v>
      </c>
      <c r="B4955" s="1">
        <f t="shared" si="385"/>
        <v>6</v>
      </c>
      <c r="C4955" s="1">
        <f t="shared" si="386"/>
        <v>19049</v>
      </c>
      <c r="D4955" s="1">
        <f t="shared" si="387"/>
        <v>12500691</v>
      </c>
      <c r="F4955" s="1">
        <f t="shared" si="388"/>
        <v>12497874.607352346</v>
      </c>
      <c r="H4955" s="5">
        <f t="shared" si="389"/>
        <v>2.2529895728594669E-4</v>
      </c>
    </row>
    <row r="4956" spans="1:8">
      <c r="A4956" s="3" t="s">
        <v>10518</v>
      </c>
      <c r="B4956" s="1">
        <f t="shared" si="385"/>
        <v>6</v>
      </c>
      <c r="C4956" s="1">
        <f t="shared" si="386"/>
        <v>19029</v>
      </c>
      <c r="D4956" s="1">
        <f t="shared" si="387"/>
        <v>12507006</v>
      </c>
      <c r="F4956" s="1">
        <f t="shared" si="388"/>
        <v>12504237.218927551</v>
      </c>
      <c r="H4956" s="5">
        <f t="shared" si="389"/>
        <v>2.213784076260089E-4</v>
      </c>
    </row>
    <row r="4957" spans="1:8">
      <c r="A4957" s="3" t="s">
        <v>10519</v>
      </c>
      <c r="B4957" s="1">
        <f t="shared" si="385"/>
        <v>6</v>
      </c>
      <c r="C4957" s="1">
        <f t="shared" si="386"/>
        <v>19009</v>
      </c>
      <c r="D4957" s="1">
        <f t="shared" si="387"/>
        <v>12513321</v>
      </c>
      <c r="F4957" s="1">
        <f t="shared" si="388"/>
        <v>12510605.247532347</v>
      </c>
      <c r="H4957" s="5">
        <f t="shared" si="389"/>
        <v>2.1702891403910943E-4</v>
      </c>
    </row>
    <row r="4958" spans="1:8">
      <c r="A4958" s="3" t="s">
        <v>10520</v>
      </c>
      <c r="B4958" s="1">
        <f t="shared" si="385"/>
        <v>6</v>
      </c>
      <c r="C4958" s="1">
        <f t="shared" si="386"/>
        <v>18989</v>
      </c>
      <c r="D4958" s="1">
        <f t="shared" si="387"/>
        <v>12519671</v>
      </c>
      <c r="F4958" s="1">
        <f t="shared" si="388"/>
        <v>12516978.703485424</v>
      </c>
      <c r="H4958" s="5">
        <f t="shared" si="389"/>
        <v>2.1504530866476451E-4</v>
      </c>
    </row>
    <row r="4959" spans="1:8">
      <c r="A4959" s="3" t="s">
        <v>10521</v>
      </c>
      <c r="B4959" s="1">
        <f t="shared" si="385"/>
        <v>6</v>
      </c>
      <c r="C4959" s="1">
        <f t="shared" si="386"/>
        <v>18969</v>
      </c>
      <c r="D4959" s="1">
        <f t="shared" si="387"/>
        <v>12525986</v>
      </c>
      <c r="F4959" s="1">
        <f t="shared" si="388"/>
        <v>12523357.597136024</v>
      </c>
      <c r="H4959" s="5">
        <f t="shared" si="389"/>
        <v>2.0983600524346861E-4</v>
      </c>
    </row>
    <row r="4960" spans="1:8">
      <c r="A4960" s="3" t="s">
        <v>10522</v>
      </c>
      <c r="B4960" s="1">
        <f t="shared" si="385"/>
        <v>6</v>
      </c>
      <c r="C4960" s="1">
        <f t="shared" si="386"/>
        <v>18949</v>
      </c>
      <c r="D4960" s="1">
        <f t="shared" si="387"/>
        <v>12532301</v>
      </c>
      <c r="F4960" s="1">
        <f t="shared" si="388"/>
        <v>12529741.938864077</v>
      </c>
      <c r="H4960" s="5">
        <f t="shared" si="389"/>
        <v>2.0419722889862684E-4</v>
      </c>
    </row>
    <row r="4961" spans="1:8">
      <c r="A4961" s="3" t="s">
        <v>10523</v>
      </c>
      <c r="B4961" s="1">
        <f t="shared" si="385"/>
        <v>6</v>
      </c>
      <c r="C4961" s="1">
        <f t="shared" si="386"/>
        <v>18929</v>
      </c>
      <c r="D4961" s="1">
        <f t="shared" si="387"/>
        <v>12538616</v>
      </c>
      <c r="F4961" s="1">
        <f t="shared" si="388"/>
        <v>12536131.739080293</v>
      </c>
      <c r="H4961" s="5">
        <f t="shared" si="389"/>
        <v>1.9812879824271642E-4</v>
      </c>
    </row>
    <row r="4962" spans="1:8">
      <c r="A4962" s="3" t="s">
        <v>10524</v>
      </c>
      <c r="B4962" s="1">
        <f t="shared" si="385"/>
        <v>6</v>
      </c>
      <c r="C4962" s="1">
        <f t="shared" si="386"/>
        <v>18909</v>
      </c>
      <c r="D4962" s="1">
        <f t="shared" si="387"/>
        <v>12544931</v>
      </c>
      <c r="F4962" s="1">
        <f t="shared" si="388"/>
        <v>12542527.008226307</v>
      </c>
      <c r="H4962" s="5">
        <f t="shared" si="389"/>
        <v>1.9163052978871632E-4</v>
      </c>
    </row>
    <row r="4963" spans="1:8">
      <c r="A4963" s="3" t="s">
        <v>10525</v>
      </c>
      <c r="B4963" s="1">
        <f t="shared" si="385"/>
        <v>6</v>
      </c>
      <c r="C4963" s="1">
        <f t="shared" si="386"/>
        <v>18889</v>
      </c>
      <c r="D4963" s="1">
        <f t="shared" si="387"/>
        <v>12551281</v>
      </c>
      <c r="F4963" s="1">
        <f t="shared" si="388"/>
        <v>12548927.756774791</v>
      </c>
      <c r="H4963" s="5">
        <f t="shared" si="389"/>
        <v>1.874902828810394E-4</v>
      </c>
    </row>
    <row r="4964" spans="1:8">
      <c r="A4964" s="3" t="s">
        <v>10526</v>
      </c>
      <c r="B4964" s="1">
        <f t="shared" si="385"/>
        <v>6</v>
      </c>
      <c r="C4964" s="1">
        <f t="shared" si="386"/>
        <v>18869</v>
      </c>
      <c r="D4964" s="1">
        <f t="shared" si="387"/>
        <v>12557596</v>
      </c>
      <c r="F4964" s="1">
        <f t="shared" si="388"/>
        <v>12555333.995229591</v>
      </c>
      <c r="H4964" s="5">
        <f t="shared" si="389"/>
        <v>1.8013039839865177E-4</v>
      </c>
    </row>
    <row r="4965" spans="1:8">
      <c r="A4965" s="3" t="s">
        <v>10527</v>
      </c>
      <c r="B4965" s="1">
        <f t="shared" si="385"/>
        <v>6</v>
      </c>
      <c r="C4965" s="1">
        <f t="shared" si="386"/>
        <v>18849</v>
      </c>
      <c r="D4965" s="1">
        <f t="shared" si="387"/>
        <v>12563911</v>
      </c>
      <c r="F4965" s="1">
        <f t="shared" si="388"/>
        <v>12561745.734125854</v>
      </c>
      <c r="H4965" s="5">
        <f t="shared" si="389"/>
        <v>1.7234011560138818E-4</v>
      </c>
    </row>
    <row r="4966" spans="1:8">
      <c r="A4966" s="3" t="s">
        <v>10528</v>
      </c>
      <c r="B4966" s="1">
        <f t="shared" si="385"/>
        <v>6</v>
      </c>
      <c r="C4966" s="1">
        <f t="shared" si="386"/>
        <v>18829</v>
      </c>
      <c r="D4966" s="1">
        <f t="shared" si="387"/>
        <v>12570226</v>
      </c>
      <c r="F4966" s="1">
        <f t="shared" si="388"/>
        <v>12568162.984030141</v>
      </c>
      <c r="H4966" s="5">
        <f t="shared" si="389"/>
        <v>1.6411924255454406E-4</v>
      </c>
    </row>
    <row r="4967" spans="1:8">
      <c r="A4967" s="3" t="s">
        <v>10529</v>
      </c>
      <c r="B4967" s="1">
        <f t="shared" si="385"/>
        <v>6</v>
      </c>
      <c r="C4967" s="1">
        <f t="shared" si="386"/>
        <v>18809</v>
      </c>
      <c r="D4967" s="1">
        <f t="shared" si="387"/>
        <v>12576542</v>
      </c>
      <c r="F4967" s="1">
        <f t="shared" si="388"/>
        <v>12574585.755540568</v>
      </c>
      <c r="H4967" s="5">
        <f t="shared" si="389"/>
        <v>1.5554708595030481E-4</v>
      </c>
    </row>
    <row r="4968" spans="1:8">
      <c r="A4968" s="3" t="s">
        <v>10530</v>
      </c>
      <c r="B4968" s="1">
        <f t="shared" si="385"/>
        <v>6</v>
      </c>
      <c r="C4968" s="1">
        <f t="shared" si="386"/>
        <v>18789</v>
      </c>
      <c r="D4968" s="1">
        <f t="shared" si="387"/>
        <v>12582891</v>
      </c>
      <c r="F4968" s="1">
        <f t="shared" si="388"/>
        <v>12581014.059286917</v>
      </c>
      <c r="H4968" s="5">
        <f t="shared" si="389"/>
        <v>1.4916609490484909E-4</v>
      </c>
    </row>
    <row r="4969" spans="1:8">
      <c r="A4969" s="3" t="s">
        <v>10531</v>
      </c>
      <c r="B4969" s="1">
        <f t="shared" si="385"/>
        <v>6</v>
      </c>
      <c r="C4969" s="1">
        <f t="shared" si="386"/>
        <v>18769</v>
      </c>
      <c r="D4969" s="1">
        <f t="shared" si="387"/>
        <v>12589206</v>
      </c>
      <c r="F4969" s="1">
        <f t="shared" si="388"/>
        <v>12587447.905930787</v>
      </c>
      <c r="H4969" s="5">
        <f t="shared" si="389"/>
        <v>1.3965090961357493E-4</v>
      </c>
    </row>
    <row r="4970" spans="1:8">
      <c r="A4970" s="3" t="s">
        <v>10532</v>
      </c>
      <c r="B4970" s="1">
        <f t="shared" si="385"/>
        <v>6</v>
      </c>
      <c r="C4970" s="1">
        <f t="shared" si="386"/>
        <v>18749</v>
      </c>
      <c r="D4970" s="1">
        <f t="shared" si="387"/>
        <v>12595522</v>
      </c>
      <c r="F4970" s="1">
        <f t="shared" si="388"/>
        <v>12593887.306165708</v>
      </c>
      <c r="H4970" s="5">
        <f t="shared" si="389"/>
        <v>1.2978373062202353E-4</v>
      </c>
    </row>
    <row r="4971" spans="1:8">
      <c r="A4971" s="3" t="s">
        <v>10533</v>
      </c>
      <c r="B4971" s="1">
        <f t="shared" si="385"/>
        <v>6</v>
      </c>
      <c r="C4971" s="1">
        <f t="shared" si="386"/>
        <v>18729</v>
      </c>
      <c r="D4971" s="1">
        <f t="shared" si="387"/>
        <v>12601837</v>
      </c>
      <c r="F4971" s="1">
        <f t="shared" si="388"/>
        <v>12600332.270717271</v>
      </c>
      <c r="H4971" s="5">
        <f t="shared" si="389"/>
        <v>1.1940555037565774E-4</v>
      </c>
    </row>
    <row r="4972" spans="1:8">
      <c r="A4972" s="3" t="s">
        <v>10534</v>
      </c>
      <c r="B4972" s="1">
        <f t="shared" si="385"/>
        <v>6</v>
      </c>
      <c r="C4972" s="1">
        <f t="shared" si="386"/>
        <v>18709</v>
      </c>
      <c r="D4972" s="1">
        <f t="shared" si="387"/>
        <v>12608152</v>
      </c>
      <c r="F4972" s="1">
        <f t="shared" si="388"/>
        <v>12606782.810343262</v>
      </c>
      <c r="H4972" s="5">
        <f t="shared" si="389"/>
        <v>1.0859558615237124E-4</v>
      </c>
    </row>
    <row r="4973" spans="1:8">
      <c r="A4973" s="3" t="s">
        <v>10535</v>
      </c>
      <c r="B4973" s="1">
        <f t="shared" si="385"/>
        <v>6</v>
      </c>
      <c r="C4973" s="1">
        <f t="shared" si="386"/>
        <v>18689</v>
      </c>
      <c r="D4973" s="1">
        <f t="shared" si="387"/>
        <v>12614501</v>
      </c>
      <c r="F4973" s="1">
        <f t="shared" si="388"/>
        <v>12613238.935833797</v>
      </c>
      <c r="H4973" s="5">
        <f t="shared" si="389"/>
        <v>1.0004867938915231E-4</v>
      </c>
    </row>
    <row r="4974" spans="1:8">
      <c r="A4974" s="3" t="s">
        <v>10536</v>
      </c>
      <c r="B4974" s="1">
        <f t="shared" si="385"/>
        <v>6</v>
      </c>
      <c r="C4974" s="1">
        <f t="shared" si="386"/>
        <v>18669</v>
      </c>
      <c r="D4974" s="1">
        <f t="shared" si="387"/>
        <v>12620817</v>
      </c>
      <c r="F4974" s="1">
        <f t="shared" si="388"/>
        <v>12619700.658011448</v>
      </c>
      <c r="H4974" s="5">
        <f t="shared" si="389"/>
        <v>8.8452434462235027E-5</v>
      </c>
    </row>
    <row r="4975" spans="1:8">
      <c r="A4975" s="3" t="s">
        <v>10537</v>
      </c>
      <c r="B4975" s="1">
        <f t="shared" si="385"/>
        <v>6</v>
      </c>
      <c r="C4975" s="1">
        <f t="shared" si="386"/>
        <v>18649</v>
      </c>
      <c r="D4975" s="1">
        <f t="shared" si="387"/>
        <v>12627132</v>
      </c>
      <c r="F4975" s="1">
        <f t="shared" si="388"/>
        <v>12626167.987731377</v>
      </c>
      <c r="H4975" s="5">
        <f t="shared" si="389"/>
        <v>7.6344515019193362E-5</v>
      </c>
    </row>
    <row r="4976" spans="1:8">
      <c r="A4976" s="3" t="s">
        <v>10538</v>
      </c>
      <c r="B4976" s="1">
        <f t="shared" si="385"/>
        <v>6</v>
      </c>
      <c r="C4976" s="1">
        <f t="shared" si="386"/>
        <v>18629</v>
      </c>
      <c r="D4976" s="1">
        <f t="shared" si="387"/>
        <v>12633447</v>
      </c>
      <c r="F4976" s="1">
        <f t="shared" si="388"/>
        <v>12632640.935881466</v>
      </c>
      <c r="H4976" s="5">
        <f t="shared" si="389"/>
        <v>6.3803973573825615E-5</v>
      </c>
    </row>
    <row r="4977" spans="1:8">
      <c r="A4977" s="3" t="s">
        <v>10539</v>
      </c>
      <c r="B4977" s="1">
        <f t="shared" si="385"/>
        <v>6</v>
      </c>
      <c r="C4977" s="1">
        <f t="shared" si="386"/>
        <v>18609</v>
      </c>
      <c r="D4977" s="1">
        <f t="shared" si="387"/>
        <v>12639797</v>
      </c>
      <c r="F4977" s="1">
        <f t="shared" si="388"/>
        <v>12639119.513382461</v>
      </c>
      <c r="H4977" s="5">
        <f t="shared" si="389"/>
        <v>5.3599485619830603E-5</v>
      </c>
    </row>
    <row r="4978" spans="1:8">
      <c r="A4978" s="3" t="s">
        <v>10540</v>
      </c>
      <c r="B4978" s="1">
        <f t="shared" si="385"/>
        <v>6</v>
      </c>
      <c r="C4978" s="1">
        <f t="shared" si="386"/>
        <v>18589</v>
      </c>
      <c r="D4978" s="1">
        <f t="shared" si="387"/>
        <v>12646112</v>
      </c>
      <c r="F4978" s="1">
        <f t="shared" si="388"/>
        <v>12645603.731188096</v>
      </c>
      <c r="H4978" s="5">
        <f t="shared" si="389"/>
        <v>4.0191705711913191E-5</v>
      </c>
    </row>
    <row r="4979" spans="1:8">
      <c r="A4979" s="3" t="s">
        <v>10541</v>
      </c>
      <c r="B4979" s="1">
        <f t="shared" si="385"/>
        <v>6</v>
      </c>
      <c r="C4979" s="1">
        <f t="shared" si="386"/>
        <v>18569</v>
      </c>
      <c r="D4979" s="1">
        <f t="shared" si="387"/>
        <v>12652427</v>
      </c>
      <c r="F4979" s="1">
        <f t="shared" si="388"/>
        <v>12652093.600285238</v>
      </c>
      <c r="H4979" s="5">
        <f t="shared" si="389"/>
        <v>2.6350653100969874E-5</v>
      </c>
    </row>
    <row r="4980" spans="1:8">
      <c r="A4980" s="3" t="s">
        <v>10542</v>
      </c>
      <c r="B4980" s="1">
        <f t="shared" si="385"/>
        <v>6</v>
      </c>
      <c r="C4980" s="1">
        <f t="shared" si="386"/>
        <v>18549</v>
      </c>
      <c r="D4980" s="1">
        <f t="shared" si="387"/>
        <v>12658742</v>
      </c>
      <c r="F4980" s="1">
        <f t="shared" si="388"/>
        <v>12658589.131694002</v>
      </c>
      <c r="H4980" s="5">
        <f t="shared" si="389"/>
        <v>1.2076105666575954E-5</v>
      </c>
    </row>
    <row r="4981" spans="1:8">
      <c r="A4981" s="3" t="s">
        <v>10543</v>
      </c>
      <c r="B4981" s="1">
        <f t="shared" si="385"/>
        <v>6</v>
      </c>
      <c r="C4981" s="1">
        <f t="shared" si="386"/>
        <v>18529</v>
      </c>
      <c r="D4981" s="1">
        <f t="shared" si="387"/>
        <v>12665130</v>
      </c>
      <c r="F4981" s="1">
        <f t="shared" si="388"/>
        <v>12665090.336467922</v>
      </c>
      <c r="H4981" s="5">
        <f t="shared" si="389"/>
        <v>3.1317114059047275E-6</v>
      </c>
    </row>
    <row r="4982" spans="1:8">
      <c r="A4982" s="3" t="s">
        <v>10544</v>
      </c>
      <c r="B4982" s="1">
        <f t="shared" si="385"/>
        <v>6</v>
      </c>
      <c r="C4982" s="1">
        <f t="shared" si="386"/>
        <v>18509</v>
      </c>
      <c r="D4982" s="1">
        <f t="shared" si="387"/>
        <v>12671851</v>
      </c>
      <c r="F4982" s="1">
        <f t="shared" si="388"/>
        <v>12671597.225694058</v>
      </c>
      <c r="H4982" s="5">
        <f t="shared" si="389"/>
        <v>2.0026616943454986E-5</v>
      </c>
    </row>
    <row r="4983" spans="1:8">
      <c r="A4983" s="3" t="s">
        <v>10545</v>
      </c>
      <c r="B4983" s="1">
        <f t="shared" si="385"/>
        <v>6</v>
      </c>
      <c r="C4983" s="1">
        <f t="shared" si="386"/>
        <v>18489</v>
      </c>
      <c r="D4983" s="1">
        <f t="shared" si="387"/>
        <v>12678536</v>
      </c>
      <c r="F4983" s="1">
        <f t="shared" si="388"/>
        <v>12678109.810493151</v>
      </c>
      <c r="H4983" s="5">
        <f t="shared" si="389"/>
        <v>3.3615040951831826E-5</v>
      </c>
    </row>
    <row r="4984" spans="1:8">
      <c r="A4984" s="3" t="s">
        <v>10546</v>
      </c>
      <c r="B4984" s="1">
        <f t="shared" si="385"/>
        <v>6</v>
      </c>
      <c r="C4984" s="1">
        <f t="shared" si="386"/>
        <v>18469</v>
      </c>
      <c r="D4984" s="1">
        <f t="shared" si="387"/>
        <v>12685222</v>
      </c>
      <c r="F4984" s="1">
        <f t="shared" si="388"/>
        <v>12684628.102019746</v>
      </c>
      <c r="H4984" s="5">
        <f t="shared" si="389"/>
        <v>4.6818099064734028E-5</v>
      </c>
    </row>
    <row r="4985" spans="1:8">
      <c r="A4985" s="3" t="s">
        <v>10547</v>
      </c>
      <c r="B4985" s="1">
        <f t="shared" si="385"/>
        <v>6</v>
      </c>
      <c r="C4985" s="1">
        <f t="shared" si="386"/>
        <v>18449</v>
      </c>
      <c r="D4985" s="1">
        <f t="shared" si="387"/>
        <v>12691907</v>
      </c>
      <c r="F4985" s="1">
        <f t="shared" si="388"/>
        <v>12691152.111462362</v>
      </c>
      <c r="H4985" s="5">
        <f t="shared" si="389"/>
        <v>5.9477944302451114E-5</v>
      </c>
    </row>
    <row r="4986" spans="1:8">
      <c r="A4986" s="3" t="s">
        <v>10548</v>
      </c>
      <c r="B4986" s="1">
        <f t="shared" si="385"/>
        <v>6</v>
      </c>
      <c r="C4986" s="1">
        <f t="shared" si="386"/>
        <v>18429</v>
      </c>
      <c r="D4986" s="1">
        <f t="shared" si="387"/>
        <v>12698592</v>
      </c>
      <c r="F4986" s="1">
        <f t="shared" si="388"/>
        <v>12697681.850043595</v>
      </c>
      <c r="H4986" s="5">
        <f t="shared" si="389"/>
        <v>7.1673297039952371E-5</v>
      </c>
    </row>
    <row r="4987" spans="1:8">
      <c r="A4987" s="3" t="s">
        <v>10549</v>
      </c>
      <c r="B4987" s="1">
        <f t="shared" si="385"/>
        <v>6</v>
      </c>
      <c r="C4987" s="1">
        <f t="shared" si="386"/>
        <v>18409</v>
      </c>
      <c r="D4987" s="1">
        <f t="shared" si="387"/>
        <v>12705313</v>
      </c>
      <c r="F4987" s="1">
        <f t="shared" si="388"/>
        <v>12704217.329020273</v>
      </c>
      <c r="H4987" s="5">
        <f t="shared" si="389"/>
        <v>8.6237228451362016E-5</v>
      </c>
    </row>
    <row r="4988" spans="1:8">
      <c r="A4988" s="3" t="s">
        <v>10550</v>
      </c>
      <c r="B4988" s="1">
        <f t="shared" si="385"/>
        <v>6</v>
      </c>
      <c r="C4988" s="1">
        <f t="shared" si="386"/>
        <v>18389</v>
      </c>
      <c r="D4988" s="1">
        <f t="shared" si="387"/>
        <v>12711999</v>
      </c>
      <c r="F4988" s="1">
        <f t="shared" si="388"/>
        <v>12710758.559683623</v>
      </c>
      <c r="H4988" s="5">
        <f t="shared" si="389"/>
        <v>9.7580271708423485E-5</v>
      </c>
    </row>
    <row r="4989" spans="1:8">
      <c r="A4989" s="3" t="s">
        <v>10551</v>
      </c>
      <c r="B4989" s="1">
        <f t="shared" si="385"/>
        <v>6</v>
      </c>
      <c r="C4989" s="1">
        <f t="shared" si="386"/>
        <v>18369</v>
      </c>
      <c r="D4989" s="1">
        <f t="shared" si="387"/>
        <v>12718684</v>
      </c>
      <c r="F4989" s="1">
        <f t="shared" si="388"/>
        <v>12717305.553359367</v>
      </c>
      <c r="H4989" s="5">
        <f t="shared" si="389"/>
        <v>1.0837965945478688E-4</v>
      </c>
    </row>
    <row r="4990" spans="1:8">
      <c r="A4990" s="3" t="s">
        <v>10552</v>
      </c>
      <c r="B4990" s="1">
        <f t="shared" si="385"/>
        <v>6</v>
      </c>
      <c r="C4990" s="1">
        <f t="shared" si="386"/>
        <v>18349</v>
      </c>
      <c r="D4990" s="1">
        <f t="shared" si="387"/>
        <v>12725369</v>
      </c>
      <c r="F4990" s="1">
        <f t="shared" si="388"/>
        <v>12723858.321407905</v>
      </c>
      <c r="H4990" s="5">
        <f t="shared" si="389"/>
        <v>1.1871393215357068E-4</v>
      </c>
    </row>
    <row r="4991" spans="1:8">
      <c r="A4991" s="3" t="s">
        <v>10553</v>
      </c>
      <c r="B4991" s="1">
        <f t="shared" si="385"/>
        <v>6</v>
      </c>
      <c r="C4991" s="1">
        <f t="shared" si="386"/>
        <v>18329</v>
      </c>
      <c r="D4991" s="1">
        <f t="shared" si="387"/>
        <v>12732090</v>
      </c>
      <c r="F4991" s="1">
        <f t="shared" si="388"/>
        <v>12730416.875224445</v>
      </c>
      <c r="H4991" s="5">
        <f t="shared" si="389"/>
        <v>1.3141006508397168E-4</v>
      </c>
    </row>
    <row r="4992" spans="1:8">
      <c r="A4992" s="3" t="s">
        <v>10554</v>
      </c>
      <c r="B4992" s="1">
        <f t="shared" si="385"/>
        <v>6</v>
      </c>
      <c r="C4992" s="1">
        <f t="shared" si="386"/>
        <v>18309</v>
      </c>
      <c r="D4992" s="1">
        <f t="shared" si="387"/>
        <v>12738776</v>
      </c>
      <c r="F4992" s="1">
        <f t="shared" si="388"/>
        <v>12736981.226239128</v>
      </c>
      <c r="H4992" s="5">
        <f t="shared" si="389"/>
        <v>1.4089059740684363E-4</v>
      </c>
    </row>
    <row r="4993" spans="1:8">
      <c r="A4993" s="3" t="s">
        <v>10555</v>
      </c>
      <c r="B4993" s="1">
        <f t="shared" si="385"/>
        <v>6</v>
      </c>
      <c r="C4993" s="1">
        <f t="shared" si="386"/>
        <v>18289</v>
      </c>
      <c r="D4993" s="1">
        <f t="shared" si="387"/>
        <v>12745461</v>
      </c>
      <c r="F4993" s="1">
        <f t="shared" si="388"/>
        <v>12743551.385917217</v>
      </c>
      <c r="H4993" s="5">
        <f t="shared" si="389"/>
        <v>1.49826991960782E-4</v>
      </c>
    </row>
    <row r="4994" spans="1:8">
      <c r="A4994" s="3" t="s">
        <v>10556</v>
      </c>
      <c r="B4994" s="1">
        <f t="shared" si="385"/>
        <v>6</v>
      </c>
      <c r="C4994" s="1">
        <f t="shared" si="386"/>
        <v>18269</v>
      </c>
      <c r="D4994" s="1">
        <f t="shared" si="387"/>
        <v>12752146</v>
      </c>
      <c r="F4994" s="1">
        <f t="shared" si="388"/>
        <v>12750127.365759199</v>
      </c>
      <c r="H4994" s="5">
        <f t="shared" si="389"/>
        <v>1.5829761051986975E-4</v>
      </c>
    </row>
    <row r="4995" spans="1:8">
      <c r="A4995" s="3" t="s">
        <v>10557</v>
      </c>
      <c r="B4995" s="1">
        <f t="shared" si="385"/>
        <v>6</v>
      </c>
      <c r="C4995" s="1">
        <f t="shared" si="386"/>
        <v>18249</v>
      </c>
      <c r="D4995" s="1">
        <f t="shared" si="387"/>
        <v>12758831</v>
      </c>
      <c r="F4995" s="1">
        <f t="shared" si="388"/>
        <v>12756709.17730096</v>
      </c>
      <c r="H4995" s="5">
        <f t="shared" si="389"/>
        <v>1.6630228106635902E-4</v>
      </c>
    </row>
    <row r="4996" spans="1:8">
      <c r="A4996" s="3" t="s">
        <v>10558</v>
      </c>
      <c r="B4996" s="1">
        <f t="shared" ref="B4996:B5059" si="390">IF(ISERROR(SEARCH(" ",A4996)), 0, SEARCH(" ",A4996))</f>
        <v>6</v>
      </c>
      <c r="C4996" s="1">
        <f t="shared" ref="C4996:C5059" si="391">IF(0=B4996,-1,LEFT(A4996,B4996-1)+0)</f>
        <v>18229</v>
      </c>
      <c r="D4996" s="1">
        <f t="shared" ref="D4996:D5059" si="392">IF(B4996=0,-1,RIGHT(A4996,LEN(A4996)-B4996)+0)</f>
        <v>12765553</v>
      </c>
      <c r="F4996" s="1">
        <f t="shared" ref="F4996:F5059" si="393">IF(C4996&lt;0,443300000,44330*(1-POWER(C4996/$A$1,1/5.255))*1000)</f>
        <v>12763296.832113925</v>
      </c>
      <c r="H4996" s="5">
        <f t="shared" ref="H4996:H5059" si="394">IF(D4996&gt;0,ABS((F4996-D4996)/D4996),0)</f>
        <v>1.7673875045402516E-4</v>
      </c>
    </row>
    <row r="4997" spans="1:8">
      <c r="A4997" s="3" t="s">
        <v>10559</v>
      </c>
      <c r="B4997" s="1">
        <f t="shared" si="390"/>
        <v>6</v>
      </c>
      <c r="C4997" s="1">
        <f t="shared" si="391"/>
        <v>18209</v>
      </c>
      <c r="D4997" s="1">
        <f t="shared" si="392"/>
        <v>12772238</v>
      </c>
      <c r="F4997" s="1">
        <f t="shared" si="393"/>
        <v>12769890.341805201</v>
      </c>
      <c r="H4997" s="5">
        <f t="shared" si="394"/>
        <v>1.8380946195952315E-4</v>
      </c>
    </row>
    <row r="4998" spans="1:8">
      <c r="A4998" s="3" t="s">
        <v>10560</v>
      </c>
      <c r="B4998" s="1">
        <f t="shared" si="390"/>
        <v>6</v>
      </c>
      <c r="C4998" s="1">
        <f t="shared" si="391"/>
        <v>18189</v>
      </c>
      <c r="D4998" s="1">
        <f t="shared" si="392"/>
        <v>12778923</v>
      </c>
      <c r="F4998" s="1">
        <f t="shared" si="393"/>
        <v>12776489.718017736</v>
      </c>
      <c r="H4998" s="5">
        <f t="shared" si="394"/>
        <v>1.9041369779468505E-4</v>
      </c>
    </row>
    <row r="4999" spans="1:8">
      <c r="A4999" s="3" t="s">
        <v>10561</v>
      </c>
      <c r="B4999" s="1">
        <f t="shared" si="390"/>
        <v>6</v>
      </c>
      <c r="C4999" s="1">
        <f t="shared" si="391"/>
        <v>18169</v>
      </c>
      <c r="D4999" s="1">
        <f t="shared" si="392"/>
        <v>12785608</v>
      </c>
      <c r="F4999" s="1">
        <f t="shared" si="393"/>
        <v>12783094.972430462</v>
      </c>
      <c r="H4999" s="5">
        <f t="shared" si="394"/>
        <v>1.96551276211345E-4</v>
      </c>
    </row>
    <row r="5000" spans="1:8">
      <c r="A5000" s="3" t="s">
        <v>10562</v>
      </c>
      <c r="B5000" s="1">
        <f t="shared" si="390"/>
        <v>6</v>
      </c>
      <c r="C5000" s="1">
        <f t="shared" si="391"/>
        <v>18149</v>
      </c>
      <c r="D5000" s="1">
        <f t="shared" si="392"/>
        <v>12792293</v>
      </c>
      <c r="F5000" s="1">
        <f t="shared" si="393"/>
        <v>12789706.116758449</v>
      </c>
      <c r="H5000" s="5">
        <f t="shared" si="394"/>
        <v>2.0222201301603996E-4</v>
      </c>
    </row>
    <row r="5001" spans="1:8">
      <c r="A5001" s="3" t="s">
        <v>10563</v>
      </c>
      <c r="B5001" s="1">
        <f t="shared" si="390"/>
        <v>6</v>
      </c>
      <c r="C5001" s="1">
        <f t="shared" si="391"/>
        <v>18129</v>
      </c>
      <c r="D5001" s="1">
        <f t="shared" si="392"/>
        <v>12799015</v>
      </c>
      <c r="F5001" s="1">
        <f t="shared" si="393"/>
        <v>12796323.162753053</v>
      </c>
      <c r="H5001" s="5">
        <f t="shared" si="394"/>
        <v>2.1031596938881551E-4</v>
      </c>
    </row>
    <row r="5002" spans="1:8">
      <c r="A5002" s="3" t="s">
        <v>10564</v>
      </c>
      <c r="B5002" s="1">
        <f t="shared" si="390"/>
        <v>6</v>
      </c>
      <c r="C5002" s="1">
        <f t="shared" si="391"/>
        <v>18109</v>
      </c>
      <c r="D5002" s="1">
        <f t="shared" si="392"/>
        <v>12805700</v>
      </c>
      <c r="F5002" s="1">
        <f t="shared" si="393"/>
        <v>12802946.122202072</v>
      </c>
      <c r="H5002" s="5">
        <f t="shared" si="394"/>
        <v>2.1505093809223296E-4</v>
      </c>
    </row>
    <row r="5003" spans="1:8">
      <c r="A5003" s="3" t="s">
        <v>10565</v>
      </c>
      <c r="B5003" s="1">
        <f t="shared" si="390"/>
        <v>6</v>
      </c>
      <c r="C5003" s="1">
        <f t="shared" si="391"/>
        <v>18089</v>
      </c>
      <c r="D5003" s="1">
        <f t="shared" si="392"/>
        <v>12812385</v>
      </c>
      <c r="F5003" s="1">
        <f t="shared" si="393"/>
        <v>12809575.006929914</v>
      </c>
      <c r="H5003" s="5">
        <f t="shared" si="394"/>
        <v>2.1931850081670698E-4</v>
      </c>
    </row>
    <row r="5004" spans="1:8">
      <c r="A5004" s="3" t="s">
        <v>10566</v>
      </c>
      <c r="B5004" s="1">
        <f t="shared" si="390"/>
        <v>6</v>
      </c>
      <c r="C5004" s="1">
        <f t="shared" si="391"/>
        <v>18069</v>
      </c>
      <c r="D5004" s="1">
        <f t="shared" si="392"/>
        <v>12819070</v>
      </c>
      <c r="F5004" s="1">
        <f t="shared" si="393"/>
        <v>12816209.828797711</v>
      </c>
      <c r="H5004" s="5">
        <f t="shared" si="394"/>
        <v>2.2311846353042307E-4</v>
      </c>
    </row>
    <row r="5005" spans="1:8">
      <c r="A5005" s="3" t="s">
        <v>10567</v>
      </c>
      <c r="B5005" s="1">
        <f t="shared" si="390"/>
        <v>6</v>
      </c>
      <c r="C5005" s="1">
        <f t="shared" si="391"/>
        <v>18049</v>
      </c>
      <c r="D5005" s="1">
        <f t="shared" si="392"/>
        <v>12825792</v>
      </c>
      <c r="F5005" s="1">
        <f t="shared" si="393"/>
        <v>12822850.599703519</v>
      </c>
      <c r="H5005" s="5">
        <f t="shared" si="394"/>
        <v>2.2933478856364785E-4</v>
      </c>
    </row>
    <row r="5006" spans="1:8">
      <c r="A5006" s="3" t="s">
        <v>10568</v>
      </c>
      <c r="B5006" s="1">
        <f t="shared" si="390"/>
        <v>6</v>
      </c>
      <c r="C5006" s="1">
        <f t="shared" si="391"/>
        <v>18029</v>
      </c>
      <c r="D5006" s="1">
        <f t="shared" si="392"/>
        <v>12832477</v>
      </c>
      <c r="F5006" s="1">
        <f t="shared" si="393"/>
        <v>12829497.331582442</v>
      </c>
      <c r="H5006" s="5">
        <f t="shared" si="394"/>
        <v>2.3219744851738866E-4</v>
      </c>
    </row>
    <row r="5007" spans="1:8">
      <c r="A5007" s="3" t="s">
        <v>10569</v>
      </c>
      <c r="B5007" s="1">
        <f t="shared" si="390"/>
        <v>6</v>
      </c>
      <c r="C5007" s="1">
        <f t="shared" si="391"/>
        <v>18009</v>
      </c>
      <c r="D5007" s="1">
        <f t="shared" si="392"/>
        <v>12839162</v>
      </c>
      <c r="F5007" s="1">
        <f t="shared" si="393"/>
        <v>12836150.036406819</v>
      </c>
      <c r="H5007" s="5">
        <f t="shared" si="394"/>
        <v>2.3459191442410515E-4</v>
      </c>
    </row>
    <row r="5008" spans="1:8">
      <c r="A5008" s="3" t="s">
        <v>10570</v>
      </c>
      <c r="B5008" s="1">
        <f t="shared" si="390"/>
        <v>6</v>
      </c>
      <c r="C5008" s="1">
        <f t="shared" si="391"/>
        <v>17989</v>
      </c>
      <c r="D5008" s="1">
        <f t="shared" si="392"/>
        <v>12845847</v>
      </c>
      <c r="F5008" s="1">
        <f t="shared" si="393"/>
        <v>12842808.726186339</v>
      </c>
      <c r="H5008" s="5">
        <f t="shared" si="394"/>
        <v>2.3651798232231691E-4</v>
      </c>
    </row>
    <row r="5009" spans="1:8">
      <c r="A5009" s="3" t="s">
        <v>10571</v>
      </c>
      <c r="B5009" s="1">
        <f t="shared" si="390"/>
        <v>6</v>
      </c>
      <c r="C5009" s="1">
        <f t="shared" si="391"/>
        <v>17969</v>
      </c>
      <c r="D5009" s="1">
        <f t="shared" si="392"/>
        <v>12852532</v>
      </c>
      <c r="F5009" s="1">
        <f t="shared" si="393"/>
        <v>12849473.412968239</v>
      </c>
      <c r="H5009" s="5">
        <f t="shared" si="394"/>
        <v>2.3797544575350477E-4</v>
      </c>
    </row>
    <row r="5010" spans="1:8">
      <c r="A5010" s="3" t="s">
        <v>10572</v>
      </c>
      <c r="B5010" s="1">
        <f t="shared" si="390"/>
        <v>6</v>
      </c>
      <c r="C5010" s="1">
        <f t="shared" si="391"/>
        <v>17949</v>
      </c>
      <c r="D5010" s="1">
        <f t="shared" si="392"/>
        <v>12859254</v>
      </c>
      <c r="F5010" s="1">
        <f t="shared" si="393"/>
        <v>12856144.108837444</v>
      </c>
      <c r="H5010" s="5">
        <f t="shared" si="394"/>
        <v>2.4184071350917129E-4</v>
      </c>
    </row>
    <row r="5011" spans="1:8">
      <c r="A5011" s="3" t="s">
        <v>10573</v>
      </c>
      <c r="B5011" s="1">
        <f t="shared" si="390"/>
        <v>6</v>
      </c>
      <c r="C5011" s="1">
        <f t="shared" si="391"/>
        <v>17929</v>
      </c>
      <c r="D5011" s="1">
        <f t="shared" si="392"/>
        <v>12865939</v>
      </c>
      <c r="F5011" s="1">
        <f t="shared" si="393"/>
        <v>12862820.825916739</v>
      </c>
      <c r="H5011" s="5">
        <f t="shared" si="394"/>
        <v>2.4235884246465178E-4</v>
      </c>
    </row>
    <row r="5012" spans="1:8">
      <c r="A5012" s="3" t="s">
        <v>10574</v>
      </c>
      <c r="B5012" s="1">
        <f t="shared" si="390"/>
        <v>6</v>
      </c>
      <c r="C5012" s="1">
        <f t="shared" si="391"/>
        <v>17909</v>
      </c>
      <c r="D5012" s="1">
        <f t="shared" si="392"/>
        <v>12872624</v>
      </c>
      <c r="F5012" s="1">
        <f t="shared" si="393"/>
        <v>12869503.576366903</v>
      </c>
      <c r="H5012" s="5">
        <f t="shared" si="394"/>
        <v>2.4240773544669211E-4</v>
      </c>
    </row>
    <row r="5013" spans="1:8">
      <c r="A5013" s="3" t="s">
        <v>10575</v>
      </c>
      <c r="B5013" s="1">
        <f t="shared" si="390"/>
        <v>6</v>
      </c>
      <c r="C5013" s="1">
        <f t="shared" si="391"/>
        <v>17889</v>
      </c>
      <c r="D5013" s="1">
        <f t="shared" si="392"/>
        <v>12879310</v>
      </c>
      <c r="F5013" s="1">
        <f t="shared" si="393"/>
        <v>12876192.372386916</v>
      </c>
      <c r="H5013" s="5">
        <f t="shared" si="394"/>
        <v>2.4206480107120574E-4</v>
      </c>
    </row>
    <row r="5014" spans="1:8">
      <c r="A5014" s="3" t="s">
        <v>10576</v>
      </c>
      <c r="B5014" s="1">
        <f t="shared" si="390"/>
        <v>6</v>
      </c>
      <c r="C5014" s="1">
        <f t="shared" si="391"/>
        <v>17869</v>
      </c>
      <c r="D5014" s="1">
        <f t="shared" si="392"/>
        <v>12885995</v>
      </c>
      <c r="F5014" s="1">
        <f t="shared" si="393"/>
        <v>12882887.226214075</v>
      </c>
      <c r="H5014" s="5">
        <f t="shared" si="394"/>
        <v>2.411745298616474E-4</v>
      </c>
    </row>
    <row r="5015" spans="1:8">
      <c r="A5015" s="3" t="s">
        <v>10577</v>
      </c>
      <c r="B5015" s="1">
        <f t="shared" si="390"/>
        <v>6</v>
      </c>
      <c r="C5015" s="1">
        <f t="shared" si="391"/>
        <v>17849</v>
      </c>
      <c r="D5015" s="1">
        <f t="shared" si="392"/>
        <v>12892716</v>
      </c>
      <c r="F5015" s="1">
        <f t="shared" si="393"/>
        <v>12889588.150124181</v>
      </c>
      <c r="H5015" s="5">
        <f t="shared" si="394"/>
        <v>2.4260597036488961E-4</v>
      </c>
    </row>
    <row r="5016" spans="1:8">
      <c r="A5016" s="3" t="s">
        <v>10578</v>
      </c>
      <c r="B5016" s="1">
        <f t="shared" si="390"/>
        <v>6</v>
      </c>
      <c r="C5016" s="1">
        <f t="shared" si="391"/>
        <v>17829</v>
      </c>
      <c r="D5016" s="1">
        <f t="shared" si="392"/>
        <v>12899401</v>
      </c>
      <c r="F5016" s="1">
        <f t="shared" si="393"/>
        <v>12896295.156431712</v>
      </c>
      <c r="H5016" s="5">
        <f t="shared" si="394"/>
        <v>2.4077424744666748E-4</v>
      </c>
    </row>
    <row r="5017" spans="1:8">
      <c r="A5017" s="3" t="s">
        <v>10579</v>
      </c>
      <c r="B5017" s="1">
        <f t="shared" si="390"/>
        <v>6</v>
      </c>
      <c r="C5017" s="1">
        <f t="shared" si="391"/>
        <v>17809</v>
      </c>
      <c r="D5017" s="1">
        <f t="shared" si="392"/>
        <v>12906087</v>
      </c>
      <c r="F5017" s="1">
        <f t="shared" si="393"/>
        <v>12903008.257489966</v>
      </c>
      <c r="H5017" s="5">
        <f t="shared" si="394"/>
        <v>2.3854964793231065E-4</v>
      </c>
    </row>
    <row r="5018" spans="1:8">
      <c r="A5018" s="3" t="s">
        <v>10580</v>
      </c>
      <c r="B5018" s="1">
        <f t="shared" si="390"/>
        <v>6</v>
      </c>
      <c r="C5018" s="1">
        <f t="shared" si="391"/>
        <v>17789</v>
      </c>
      <c r="D5018" s="1">
        <f t="shared" si="392"/>
        <v>12912772</v>
      </c>
      <c r="F5018" s="1">
        <f t="shared" si="393"/>
        <v>12909727.465691241</v>
      </c>
      <c r="H5018" s="5">
        <f t="shared" si="394"/>
        <v>2.3577697405014939E-4</v>
      </c>
    </row>
    <row r="5019" spans="1:8">
      <c r="A5019" s="3" t="s">
        <v>10581</v>
      </c>
      <c r="B5019" s="1">
        <f t="shared" si="390"/>
        <v>6</v>
      </c>
      <c r="C5019" s="1">
        <f t="shared" si="391"/>
        <v>17769</v>
      </c>
      <c r="D5019" s="1">
        <f t="shared" si="392"/>
        <v>12919493</v>
      </c>
      <c r="F5019" s="1">
        <f t="shared" si="393"/>
        <v>12916452.793466998</v>
      </c>
      <c r="H5019" s="5">
        <f t="shared" si="394"/>
        <v>2.3531933745401121E-4</v>
      </c>
    </row>
    <row r="5020" spans="1:8">
      <c r="A5020" s="3" t="s">
        <v>10582</v>
      </c>
      <c r="B5020" s="1">
        <f t="shared" si="390"/>
        <v>6</v>
      </c>
      <c r="C5020" s="1">
        <f t="shared" si="391"/>
        <v>17749</v>
      </c>
      <c r="D5020" s="1">
        <f t="shared" si="392"/>
        <v>12926178</v>
      </c>
      <c r="F5020" s="1">
        <f t="shared" si="393"/>
        <v>12923184.253288036</v>
      </c>
      <c r="H5020" s="5">
        <f t="shared" si="394"/>
        <v>2.3160339521580066E-4</v>
      </c>
    </row>
    <row r="5021" spans="1:8">
      <c r="A5021" s="3" t="s">
        <v>10583</v>
      </c>
      <c r="B5021" s="1">
        <f t="shared" si="390"/>
        <v>6</v>
      </c>
      <c r="C5021" s="1">
        <f t="shared" si="391"/>
        <v>17729</v>
      </c>
      <c r="D5021" s="1">
        <f t="shared" si="392"/>
        <v>12932864</v>
      </c>
      <c r="F5021" s="1">
        <f t="shared" si="393"/>
        <v>12929921.857664645</v>
      </c>
      <c r="H5021" s="5">
        <f t="shared" si="394"/>
        <v>2.2749348754887407E-4</v>
      </c>
    </row>
    <row r="5022" spans="1:8">
      <c r="A5022" s="3" t="s">
        <v>10584</v>
      </c>
      <c r="B5022" s="1">
        <f t="shared" si="390"/>
        <v>6</v>
      </c>
      <c r="C5022" s="1">
        <f t="shared" si="391"/>
        <v>17709</v>
      </c>
      <c r="D5022" s="1">
        <f t="shared" si="392"/>
        <v>12939549</v>
      </c>
      <c r="F5022" s="1">
        <f t="shared" si="393"/>
        <v>12936665.619146794</v>
      </c>
      <c r="H5022" s="5">
        <f t="shared" si="394"/>
        <v>2.2283472578572247E-4</v>
      </c>
    </row>
    <row r="5023" spans="1:8">
      <c r="A5023" s="3" t="s">
        <v>10585</v>
      </c>
      <c r="B5023" s="1">
        <f t="shared" si="390"/>
        <v>6</v>
      </c>
      <c r="C5023" s="1">
        <f t="shared" si="391"/>
        <v>17689</v>
      </c>
      <c r="D5023" s="1">
        <f t="shared" si="392"/>
        <v>12946234</v>
      </c>
      <c r="F5023" s="1">
        <f t="shared" si="393"/>
        <v>12943415.550324297</v>
      </c>
      <c r="H5023" s="5">
        <f t="shared" si="394"/>
        <v>2.1770421233722651E-4</v>
      </c>
    </row>
    <row r="5024" spans="1:8">
      <c r="A5024" s="3" t="s">
        <v>10586</v>
      </c>
      <c r="B5024" s="1">
        <f t="shared" si="390"/>
        <v>6</v>
      </c>
      <c r="C5024" s="1">
        <f t="shared" si="391"/>
        <v>17669</v>
      </c>
      <c r="D5024" s="1">
        <f t="shared" si="392"/>
        <v>12952955</v>
      </c>
      <c r="F5024" s="1">
        <f t="shared" si="393"/>
        <v>12950171.663826969</v>
      </c>
      <c r="H5024" s="5">
        <f t="shared" si="394"/>
        <v>2.1488040165595256E-4</v>
      </c>
    </row>
    <row r="5025" spans="1:8">
      <c r="A5025" s="3" t="s">
        <v>10587</v>
      </c>
      <c r="B5025" s="1">
        <f t="shared" si="390"/>
        <v>6</v>
      </c>
      <c r="C5025" s="1">
        <f t="shared" si="391"/>
        <v>17649</v>
      </c>
      <c r="D5025" s="1">
        <f t="shared" si="392"/>
        <v>12959641</v>
      </c>
      <c r="F5025" s="1">
        <f t="shared" si="393"/>
        <v>12956933.97232482</v>
      </c>
      <c r="H5025" s="5">
        <f t="shared" si="394"/>
        <v>2.0888137836378066E-4</v>
      </c>
    </row>
    <row r="5026" spans="1:8">
      <c r="A5026" s="3" t="s">
        <v>10588</v>
      </c>
      <c r="B5026" s="1">
        <f t="shared" si="390"/>
        <v>6</v>
      </c>
      <c r="C5026" s="1">
        <f t="shared" si="391"/>
        <v>17629</v>
      </c>
      <c r="D5026" s="1">
        <f t="shared" si="392"/>
        <v>12966326</v>
      </c>
      <c r="F5026" s="1">
        <f t="shared" si="393"/>
        <v>12963702.488528214</v>
      </c>
      <c r="H5026" s="5">
        <f t="shared" si="394"/>
        <v>2.0233267864664246E-4</v>
      </c>
    </row>
    <row r="5027" spans="1:8">
      <c r="A5027" s="3" t="s">
        <v>10589</v>
      </c>
      <c r="B5027" s="1">
        <f t="shared" si="390"/>
        <v>6</v>
      </c>
      <c r="C5027" s="1">
        <f t="shared" si="391"/>
        <v>17609</v>
      </c>
      <c r="D5027" s="1">
        <f t="shared" si="392"/>
        <v>12973011</v>
      </c>
      <c r="F5027" s="1">
        <f t="shared" si="393"/>
        <v>12970477.225188065</v>
      </c>
      <c r="H5027" s="5">
        <f t="shared" si="394"/>
        <v>1.9531123591390464E-4</v>
      </c>
    </row>
    <row r="5028" spans="1:8">
      <c r="A5028" s="3" t="s">
        <v>10590</v>
      </c>
      <c r="B5028" s="1">
        <f t="shared" si="390"/>
        <v>6</v>
      </c>
      <c r="C5028" s="1">
        <f t="shared" si="391"/>
        <v>17589</v>
      </c>
      <c r="D5028" s="1">
        <f t="shared" si="392"/>
        <v>12979696</v>
      </c>
      <c r="F5028" s="1">
        <f t="shared" si="393"/>
        <v>12977258.195095971</v>
      </c>
      <c r="H5028" s="5">
        <f t="shared" si="394"/>
        <v>1.878167950951065E-4</v>
      </c>
    </row>
    <row r="5029" spans="1:8">
      <c r="A5029" s="3" t="s">
        <v>10591</v>
      </c>
      <c r="B5029" s="1">
        <f t="shared" si="390"/>
        <v>6</v>
      </c>
      <c r="C5029" s="1">
        <f t="shared" si="391"/>
        <v>17569</v>
      </c>
      <c r="D5029" s="1">
        <f t="shared" si="392"/>
        <v>12986418</v>
      </c>
      <c r="F5029" s="1">
        <f t="shared" si="393"/>
        <v>12984045.411084434</v>
      </c>
      <c r="H5029" s="5">
        <f t="shared" si="394"/>
        <v>1.8269771661176949E-4</v>
      </c>
    </row>
    <row r="5030" spans="1:8">
      <c r="A5030" s="3" t="s">
        <v>10592</v>
      </c>
      <c r="B5030" s="1">
        <f t="shared" si="390"/>
        <v>6</v>
      </c>
      <c r="C5030" s="1">
        <f t="shared" si="391"/>
        <v>17549</v>
      </c>
      <c r="D5030" s="1">
        <f t="shared" si="392"/>
        <v>12993103</v>
      </c>
      <c r="F5030" s="1">
        <f t="shared" si="393"/>
        <v>12990838.886027012</v>
      </c>
      <c r="H5030" s="5">
        <f t="shared" si="394"/>
        <v>1.7425506231944591E-4</v>
      </c>
    </row>
    <row r="5031" spans="1:8">
      <c r="A5031" s="3" t="s">
        <v>10593</v>
      </c>
      <c r="B5031" s="1">
        <f t="shared" si="390"/>
        <v>6</v>
      </c>
      <c r="C5031" s="1">
        <f t="shared" si="391"/>
        <v>17529</v>
      </c>
      <c r="D5031" s="1">
        <f t="shared" si="392"/>
        <v>12999788</v>
      </c>
      <c r="F5031" s="1">
        <f t="shared" si="393"/>
        <v>12997638.632838517</v>
      </c>
      <c r="H5031" s="5">
        <f t="shared" si="394"/>
        <v>1.6533863179019325E-4</v>
      </c>
    </row>
    <row r="5032" spans="1:8">
      <c r="A5032" s="3" t="s">
        <v>10594</v>
      </c>
      <c r="B5032" s="1">
        <f t="shared" si="390"/>
        <v>6</v>
      </c>
      <c r="C5032" s="1">
        <f t="shared" si="391"/>
        <v>17509</v>
      </c>
      <c r="D5032" s="1">
        <f t="shared" si="392"/>
        <v>13006473</v>
      </c>
      <c r="F5032" s="1">
        <f t="shared" si="393"/>
        <v>13004444.664475165</v>
      </c>
      <c r="H5032" s="5">
        <f t="shared" si="394"/>
        <v>1.559481594152921E-4</v>
      </c>
    </row>
    <row r="5033" spans="1:8">
      <c r="A5033" s="3" t="s">
        <v>10595</v>
      </c>
      <c r="B5033" s="1">
        <f t="shared" si="390"/>
        <v>6</v>
      </c>
      <c r="C5033" s="1">
        <f t="shared" si="391"/>
        <v>17489</v>
      </c>
      <c r="D5033" s="1">
        <f t="shared" si="392"/>
        <v>13013158</v>
      </c>
      <c r="F5033" s="1">
        <f t="shared" si="393"/>
        <v>13011256.993934782</v>
      </c>
      <c r="H5033" s="5">
        <f t="shared" si="394"/>
        <v>1.4608337693415989E-4</v>
      </c>
    </row>
    <row r="5034" spans="1:8">
      <c r="A5034" s="3" t="s">
        <v>10596</v>
      </c>
      <c r="B5034" s="1">
        <f t="shared" si="390"/>
        <v>6</v>
      </c>
      <c r="C5034" s="1">
        <f t="shared" si="391"/>
        <v>17469</v>
      </c>
      <c r="D5034" s="1">
        <f t="shared" si="392"/>
        <v>13019880</v>
      </c>
      <c r="F5034" s="1">
        <f t="shared" si="393"/>
        <v>13018075.634256976</v>
      </c>
      <c r="H5034" s="5">
        <f t="shared" si="394"/>
        <v>1.385854357355271E-4</v>
      </c>
    </row>
    <row r="5035" spans="1:8">
      <c r="A5035" s="3" t="s">
        <v>10597</v>
      </c>
      <c r="B5035" s="1">
        <f t="shared" si="390"/>
        <v>6</v>
      </c>
      <c r="C5035" s="1">
        <f t="shared" si="391"/>
        <v>17449</v>
      </c>
      <c r="D5035" s="1">
        <f t="shared" si="392"/>
        <v>13026565</v>
      </c>
      <c r="F5035" s="1">
        <f t="shared" si="393"/>
        <v>13024900.598523315</v>
      </c>
      <c r="H5035" s="5">
        <f t="shared" si="394"/>
        <v>1.2776979016993026E-4</v>
      </c>
    </row>
    <row r="5036" spans="1:8">
      <c r="A5036" s="3" t="s">
        <v>10598</v>
      </c>
      <c r="B5036" s="1">
        <f t="shared" si="390"/>
        <v>6</v>
      </c>
      <c r="C5036" s="1">
        <f t="shared" si="391"/>
        <v>17429</v>
      </c>
      <c r="D5036" s="1">
        <f t="shared" si="392"/>
        <v>13033250</v>
      </c>
      <c r="F5036" s="1">
        <f t="shared" si="393"/>
        <v>13031731.899857534</v>
      </c>
      <c r="H5036" s="5">
        <f t="shared" si="394"/>
        <v>1.1647901655119823E-4</v>
      </c>
    </row>
    <row r="5037" spans="1:8">
      <c r="A5037" s="3" t="s">
        <v>10599</v>
      </c>
      <c r="B5037" s="1">
        <f t="shared" si="390"/>
        <v>6</v>
      </c>
      <c r="C5037" s="1">
        <f t="shared" si="391"/>
        <v>17409</v>
      </c>
      <c r="D5037" s="1">
        <f t="shared" si="392"/>
        <v>13039935</v>
      </c>
      <c r="F5037" s="1">
        <f t="shared" si="393"/>
        <v>13038569.551425677</v>
      </c>
      <c r="H5037" s="5">
        <f t="shared" si="394"/>
        <v>1.0471283593999565E-4</v>
      </c>
    </row>
    <row r="5038" spans="1:8">
      <c r="A5038" s="3" t="s">
        <v>10600</v>
      </c>
      <c r="B5038" s="1">
        <f t="shared" si="390"/>
        <v>6</v>
      </c>
      <c r="C5038" s="1">
        <f t="shared" si="391"/>
        <v>17389</v>
      </c>
      <c r="D5038" s="1">
        <f t="shared" si="392"/>
        <v>13046657</v>
      </c>
      <c r="F5038" s="1">
        <f t="shared" si="393"/>
        <v>13045413.566436315</v>
      </c>
      <c r="H5038" s="5">
        <f t="shared" si="394"/>
        <v>9.5306679993583385E-5</v>
      </c>
    </row>
    <row r="5039" spans="1:8">
      <c r="A5039" s="3" t="s">
        <v>10601</v>
      </c>
      <c r="B5039" s="1">
        <f t="shared" si="390"/>
        <v>6</v>
      </c>
      <c r="C5039" s="1">
        <f t="shared" si="391"/>
        <v>17369</v>
      </c>
      <c r="D5039" s="1">
        <f t="shared" si="392"/>
        <v>13053342</v>
      </c>
      <c r="F5039" s="1">
        <f t="shared" si="393"/>
        <v>13052263.958140738</v>
      </c>
      <c r="H5039" s="5">
        <f t="shared" si="394"/>
        <v>8.2587421616754666E-5</v>
      </c>
    </row>
    <row r="5040" spans="1:8">
      <c r="A5040" s="3" t="s">
        <v>10602</v>
      </c>
      <c r="B5040" s="1">
        <f t="shared" si="390"/>
        <v>6</v>
      </c>
      <c r="C5040" s="1">
        <f t="shared" si="391"/>
        <v>17349</v>
      </c>
      <c r="D5040" s="1">
        <f t="shared" si="392"/>
        <v>13060027</v>
      </c>
      <c r="F5040" s="1">
        <f t="shared" si="393"/>
        <v>13059120.739833103</v>
      </c>
      <c r="H5040" s="5">
        <f t="shared" si="394"/>
        <v>6.9391906073127348E-5</v>
      </c>
    </row>
    <row r="5041" spans="1:8">
      <c r="A5041" s="3" t="s">
        <v>10603</v>
      </c>
      <c r="B5041" s="1">
        <f t="shared" si="390"/>
        <v>6</v>
      </c>
      <c r="C5041" s="1">
        <f t="shared" si="391"/>
        <v>17329</v>
      </c>
      <c r="D5041" s="1">
        <f t="shared" si="392"/>
        <v>13066712</v>
      </c>
      <c r="F5041" s="1">
        <f t="shared" si="393"/>
        <v>13065983.924850667</v>
      </c>
      <c r="H5041" s="5">
        <f t="shared" si="394"/>
        <v>5.5719843625014809E-5</v>
      </c>
    </row>
    <row r="5042" spans="1:8">
      <c r="A5042" s="3" t="s">
        <v>10604</v>
      </c>
      <c r="B5042" s="1">
        <f t="shared" si="390"/>
        <v>6</v>
      </c>
      <c r="C5042" s="1">
        <f t="shared" si="391"/>
        <v>17309</v>
      </c>
      <c r="D5042" s="1">
        <f t="shared" si="392"/>
        <v>13073397</v>
      </c>
      <c r="F5042" s="1">
        <f t="shared" si="393"/>
        <v>13072853.526573941</v>
      </c>
      <c r="H5042" s="5">
        <f t="shared" si="394"/>
        <v>4.1570941818632791E-5</v>
      </c>
    </row>
    <row r="5043" spans="1:8">
      <c r="A5043" s="3" t="s">
        <v>10605</v>
      </c>
      <c r="B5043" s="1">
        <f t="shared" si="390"/>
        <v>6</v>
      </c>
      <c r="C5043" s="1">
        <f t="shared" si="391"/>
        <v>17289</v>
      </c>
      <c r="D5043" s="1">
        <f t="shared" si="392"/>
        <v>13080119</v>
      </c>
      <c r="F5043" s="1">
        <f t="shared" si="393"/>
        <v>13079729.558426917</v>
      </c>
      <c r="H5043" s="5">
        <f t="shared" si="394"/>
        <v>2.9773549696558628E-5</v>
      </c>
    </row>
    <row r="5044" spans="1:8">
      <c r="A5044" s="3" t="s">
        <v>10606</v>
      </c>
      <c r="B5044" s="1">
        <f t="shared" si="390"/>
        <v>6</v>
      </c>
      <c r="C5044" s="1">
        <f t="shared" si="391"/>
        <v>17269</v>
      </c>
      <c r="D5044" s="1">
        <f t="shared" si="392"/>
        <v>13086804</v>
      </c>
      <c r="F5044" s="1">
        <f t="shared" si="393"/>
        <v>13086612.03387722</v>
      </c>
      <c r="H5044" s="5">
        <f t="shared" si="394"/>
        <v>1.4668678676626868E-5</v>
      </c>
    </row>
    <row r="5045" spans="1:8">
      <c r="A5045" s="3" t="s">
        <v>10607</v>
      </c>
      <c r="B5045" s="1">
        <f t="shared" si="390"/>
        <v>6</v>
      </c>
      <c r="C5045" s="1">
        <f t="shared" si="391"/>
        <v>17249</v>
      </c>
      <c r="D5045" s="1">
        <f t="shared" si="392"/>
        <v>13093546</v>
      </c>
      <c r="F5045" s="1">
        <f t="shared" si="393"/>
        <v>13093500.966436327</v>
      </c>
      <c r="H5045" s="5">
        <f t="shared" si="394"/>
        <v>3.4393710972945181E-6</v>
      </c>
    </row>
    <row r="5046" spans="1:8">
      <c r="A5046" s="3" t="s">
        <v>10608</v>
      </c>
      <c r="B5046" s="1">
        <f t="shared" si="390"/>
        <v>6</v>
      </c>
      <c r="C5046" s="1">
        <f t="shared" si="391"/>
        <v>17229</v>
      </c>
      <c r="D5046" s="1">
        <f t="shared" si="392"/>
        <v>13100635</v>
      </c>
      <c r="F5046" s="1">
        <f t="shared" si="393"/>
        <v>13100396.369659755</v>
      </c>
      <c r="H5046" s="5">
        <f t="shared" si="394"/>
        <v>1.8215173557970361E-5</v>
      </c>
    </row>
    <row r="5047" spans="1:8">
      <c r="A5047" s="3" t="s">
        <v>10609</v>
      </c>
      <c r="B5047" s="1">
        <f t="shared" si="390"/>
        <v>6</v>
      </c>
      <c r="C5047" s="1">
        <f t="shared" si="391"/>
        <v>17209</v>
      </c>
      <c r="D5047" s="1">
        <f t="shared" si="392"/>
        <v>13107723</v>
      </c>
      <c r="F5047" s="1">
        <f t="shared" si="393"/>
        <v>13107298.257147256</v>
      </c>
      <c r="H5047" s="5">
        <f t="shared" si="394"/>
        <v>3.2404015002736558E-5</v>
      </c>
    </row>
    <row r="5048" spans="1:8">
      <c r="A5048" s="3" t="s">
        <v>10610</v>
      </c>
      <c r="B5048" s="1">
        <f t="shared" si="390"/>
        <v>6</v>
      </c>
      <c r="C5048" s="1">
        <f t="shared" si="391"/>
        <v>17189</v>
      </c>
      <c r="D5048" s="1">
        <f t="shared" si="392"/>
        <v>13114850</v>
      </c>
      <c r="F5048" s="1">
        <f t="shared" si="393"/>
        <v>13114206.642543005</v>
      </c>
      <c r="H5048" s="5">
        <f t="shared" si="394"/>
        <v>4.9055647376460602E-5</v>
      </c>
    </row>
    <row r="5049" spans="1:8">
      <c r="A5049" s="3" t="s">
        <v>10611</v>
      </c>
      <c r="B5049" s="1">
        <f t="shared" si="390"/>
        <v>6</v>
      </c>
      <c r="C5049" s="1">
        <f t="shared" si="391"/>
        <v>17169</v>
      </c>
      <c r="D5049" s="1">
        <f t="shared" si="392"/>
        <v>13121939</v>
      </c>
      <c r="F5049" s="1">
        <f t="shared" si="393"/>
        <v>13121121.539535813</v>
      </c>
      <c r="H5049" s="5">
        <f t="shared" si="394"/>
        <v>6.2297230934160443E-5</v>
      </c>
    </row>
    <row r="5050" spans="1:8">
      <c r="A5050" s="3" t="s">
        <v>10612</v>
      </c>
      <c r="B5050" s="1">
        <f t="shared" si="390"/>
        <v>6</v>
      </c>
      <c r="C5050" s="1">
        <f t="shared" si="391"/>
        <v>17149</v>
      </c>
      <c r="D5050" s="1">
        <f t="shared" si="392"/>
        <v>13129027</v>
      </c>
      <c r="F5050" s="1">
        <f t="shared" si="393"/>
        <v>13128042.961859304</v>
      </c>
      <c r="H5050" s="5">
        <f t="shared" si="394"/>
        <v>7.4951338031031708E-5</v>
      </c>
    </row>
    <row r="5051" spans="1:8">
      <c r="A5051" s="3" t="s">
        <v>10613</v>
      </c>
      <c r="B5051" s="1">
        <f t="shared" si="390"/>
        <v>6</v>
      </c>
      <c r="C5051" s="1">
        <f t="shared" si="391"/>
        <v>17129</v>
      </c>
      <c r="D5051" s="1">
        <f t="shared" si="392"/>
        <v>13136116</v>
      </c>
      <c r="F5051" s="1">
        <f t="shared" si="393"/>
        <v>13134970.923292132</v>
      </c>
      <c r="H5051" s="5">
        <f t="shared" si="394"/>
        <v>8.7170112373239207E-5</v>
      </c>
    </row>
    <row r="5052" spans="1:8">
      <c r="A5052" s="6" t="s">
        <v>10614</v>
      </c>
      <c r="B5052" s="1">
        <f t="shared" si="390"/>
        <v>6</v>
      </c>
      <c r="C5052" s="1">
        <f t="shared" si="391"/>
        <v>17109</v>
      </c>
      <c r="D5052" s="1">
        <f t="shared" si="392"/>
        <v>13143243</v>
      </c>
      <c r="F5052" s="1">
        <f t="shared" si="393"/>
        <v>13141905.437658181</v>
      </c>
      <c r="H5052" s="5">
        <f t="shared" si="394"/>
        <v>1.0176805996956656E-4</v>
      </c>
    </row>
    <row r="5053" spans="1:8">
      <c r="A5053" s="3" t="s">
        <v>10615</v>
      </c>
      <c r="B5053" s="1">
        <f t="shared" si="390"/>
        <v>6</v>
      </c>
      <c r="C5053" s="1">
        <f t="shared" si="391"/>
        <v>17089</v>
      </c>
      <c r="D5053" s="1">
        <f t="shared" si="392"/>
        <v>13150331</v>
      </c>
      <c r="F5053" s="1">
        <f t="shared" si="393"/>
        <v>13148846.518826745</v>
      </c>
      <c r="H5053" s="5">
        <f t="shared" si="394"/>
        <v>1.1288546069711474E-4</v>
      </c>
    </row>
    <row r="5054" spans="1:8">
      <c r="A5054" s="3" t="s">
        <v>10616</v>
      </c>
      <c r="B5054" s="1">
        <f t="shared" si="390"/>
        <v>6</v>
      </c>
      <c r="C5054" s="1">
        <f t="shared" si="391"/>
        <v>17069</v>
      </c>
      <c r="D5054" s="1">
        <f t="shared" si="392"/>
        <v>13157420</v>
      </c>
      <c r="F5054" s="1">
        <f t="shared" si="393"/>
        <v>13155794.180712767</v>
      </c>
      <c r="H5054" s="5">
        <f t="shared" si="394"/>
        <v>1.2356672411711829E-4</v>
      </c>
    </row>
    <row r="5055" spans="1:8">
      <c r="A5055" s="3" t="s">
        <v>10617</v>
      </c>
      <c r="B5055" s="1">
        <f t="shared" si="390"/>
        <v>6</v>
      </c>
      <c r="C5055" s="1">
        <f t="shared" si="391"/>
        <v>17049</v>
      </c>
      <c r="D5055" s="1">
        <f t="shared" si="392"/>
        <v>13164508</v>
      </c>
      <c r="F5055" s="1">
        <f t="shared" si="393"/>
        <v>13162748.437277002</v>
      </c>
      <c r="H5055" s="5">
        <f t="shared" si="394"/>
        <v>1.3365958856933658E-4</v>
      </c>
    </row>
    <row r="5056" spans="1:8">
      <c r="A5056" s="3" t="s">
        <v>10618</v>
      </c>
      <c r="B5056" s="1">
        <f t="shared" si="390"/>
        <v>6</v>
      </c>
      <c r="C5056" s="1">
        <f t="shared" si="391"/>
        <v>17029</v>
      </c>
      <c r="D5056" s="1">
        <f t="shared" si="392"/>
        <v>13171597</v>
      </c>
      <c r="F5056" s="1">
        <f t="shared" si="393"/>
        <v>13169709.302526262</v>
      </c>
      <c r="H5056" s="5">
        <f t="shared" si="394"/>
        <v>1.4331576298138657E-4</v>
      </c>
    </row>
    <row r="5057" spans="1:8">
      <c r="A5057" s="3" t="s">
        <v>10619</v>
      </c>
      <c r="B5057" s="1">
        <f t="shared" si="390"/>
        <v>6</v>
      </c>
      <c r="C5057" s="1">
        <f t="shared" si="391"/>
        <v>17009</v>
      </c>
      <c r="D5057" s="1">
        <f t="shared" si="392"/>
        <v>13178724</v>
      </c>
      <c r="F5057" s="1">
        <f t="shared" si="393"/>
        <v>13176676.790513577</v>
      </c>
      <c r="H5057" s="5">
        <f t="shared" si="394"/>
        <v>1.5534201083678968E-4</v>
      </c>
    </row>
    <row r="5058" spans="1:8">
      <c r="A5058" s="3" t="s">
        <v>10620</v>
      </c>
      <c r="B5058" s="1">
        <f t="shared" si="390"/>
        <v>6</v>
      </c>
      <c r="C5058" s="1">
        <f t="shared" si="391"/>
        <v>16989</v>
      </c>
      <c r="D5058" s="1">
        <f t="shared" si="392"/>
        <v>13185813</v>
      </c>
      <c r="F5058" s="1">
        <f t="shared" si="393"/>
        <v>13183650.915338451</v>
      </c>
      <c r="H5058" s="5">
        <f t="shared" si="394"/>
        <v>1.6397052358841713E-4</v>
      </c>
    </row>
    <row r="5059" spans="1:8">
      <c r="A5059" s="3" t="s">
        <v>10621</v>
      </c>
      <c r="B5059" s="1">
        <f t="shared" si="390"/>
        <v>6</v>
      </c>
      <c r="C5059" s="1">
        <f t="shared" si="391"/>
        <v>16969</v>
      </c>
      <c r="D5059" s="1">
        <f t="shared" si="392"/>
        <v>13192901</v>
      </c>
      <c r="F5059" s="1">
        <f t="shared" si="393"/>
        <v>13190631.691147037</v>
      </c>
      <c r="H5059" s="5">
        <f t="shared" si="394"/>
        <v>1.7200984476144782E-4</v>
      </c>
    </row>
    <row r="5060" spans="1:8">
      <c r="A5060" s="3" t="s">
        <v>10622</v>
      </c>
      <c r="B5060" s="1">
        <f t="shared" ref="B5060:B5123" si="395">IF(ISERROR(SEARCH(" ",A5060)), 0, SEARCH(" ",A5060))</f>
        <v>6</v>
      </c>
      <c r="C5060" s="1">
        <f t="shared" ref="C5060:C5123" si="396">IF(0=B5060,-1,LEFT(A5060,B5060-1)+0)</f>
        <v>16949</v>
      </c>
      <c r="D5060" s="1">
        <f t="shared" ref="D5060:D5123" si="397">IF(B5060=0,-1,RIGHT(A5060,LEN(A5060)-B5060)+0)</f>
        <v>13199990</v>
      </c>
      <c r="F5060" s="1">
        <f t="shared" ref="F5060:F5123" si="398">IF(C5060&lt;0,443300000,44330*(1-POWER(C5060/$A$1,1/5.255))*1000)</f>
        <v>13197619.132132353</v>
      </c>
      <c r="H5060" s="5">
        <f t="shared" ref="H5060:H5067" si="399">IF(D5060&gt;0,ABS((F5060-D5060)/D5060),0)</f>
        <v>1.7961133816364548E-4</v>
      </c>
    </row>
    <row r="5061" spans="1:8">
      <c r="A5061" s="3" t="s">
        <v>10623</v>
      </c>
      <c r="B5061" s="1">
        <f t="shared" si="395"/>
        <v>6</v>
      </c>
      <c r="C5061" s="1">
        <f t="shared" si="396"/>
        <v>16929</v>
      </c>
      <c r="D5061" s="1">
        <f t="shared" si="397"/>
        <v>13207078</v>
      </c>
      <c r="F5061" s="1">
        <f t="shared" si="398"/>
        <v>13204613.252534505</v>
      </c>
      <c r="H5061" s="5">
        <f t="shared" si="399"/>
        <v>1.8662322320614903E-4</v>
      </c>
    </row>
    <row r="5062" spans="1:8">
      <c r="A5062" s="3" t="s">
        <v>10624</v>
      </c>
      <c r="B5062" s="1">
        <f t="shared" si="395"/>
        <v>6</v>
      </c>
      <c r="C5062" s="1">
        <f t="shared" si="396"/>
        <v>16909</v>
      </c>
      <c r="D5062" s="1">
        <f t="shared" si="397"/>
        <v>13214205</v>
      </c>
      <c r="F5062" s="1">
        <f t="shared" si="398"/>
        <v>13211614.06664088</v>
      </c>
      <c r="H5062" s="5">
        <f t="shared" si="399"/>
        <v>1.9607183020999304E-4</v>
      </c>
    </row>
    <row r="5063" spans="1:8">
      <c r="A5063" s="3" t="s">
        <v>10625</v>
      </c>
      <c r="B5063" s="1">
        <f t="shared" si="395"/>
        <v>6</v>
      </c>
      <c r="C5063" s="1">
        <f t="shared" si="396"/>
        <v>16889</v>
      </c>
      <c r="D5063" s="1">
        <f t="shared" si="397"/>
        <v>13221294</v>
      </c>
      <c r="F5063" s="1">
        <f t="shared" si="398"/>
        <v>13218621.588786382</v>
      </c>
      <c r="H5063" s="5">
        <f t="shared" si="399"/>
        <v>2.0212932362125612E-4</v>
      </c>
    </row>
    <row r="5064" spans="1:8">
      <c r="A5064" s="3" t="s">
        <v>10626</v>
      </c>
      <c r="B5064" s="1">
        <f t="shared" si="395"/>
        <v>6</v>
      </c>
      <c r="C5064" s="1">
        <f t="shared" si="396"/>
        <v>16869</v>
      </c>
      <c r="D5064" s="1">
        <f t="shared" si="397"/>
        <v>13228382</v>
      </c>
      <c r="F5064" s="1">
        <f t="shared" si="398"/>
        <v>13225635.833353618</v>
      </c>
      <c r="H5064" s="5">
        <f t="shared" si="399"/>
        <v>2.0759656369024118E-4</v>
      </c>
    </row>
    <row r="5065" spans="1:8">
      <c r="A5065" s="3" t="s">
        <v>10627</v>
      </c>
      <c r="B5065" s="1">
        <f t="shared" si="395"/>
        <v>6</v>
      </c>
      <c r="C5065" s="1">
        <f t="shared" si="396"/>
        <v>16849</v>
      </c>
      <c r="D5065" s="1">
        <f t="shared" si="397"/>
        <v>13235471</v>
      </c>
      <c r="F5065" s="1">
        <f t="shared" si="398"/>
        <v>13232656.814773144</v>
      </c>
      <c r="H5065" s="5">
        <f t="shared" si="399"/>
        <v>2.1262448664318781E-4</v>
      </c>
    </row>
    <row r="5066" spans="1:8">
      <c r="A5066" s="3" t="s">
        <v>10628</v>
      </c>
      <c r="B5066" s="1">
        <f t="shared" si="395"/>
        <v>6</v>
      </c>
      <c r="C5066" s="1">
        <f t="shared" si="396"/>
        <v>16829</v>
      </c>
      <c r="D5066" s="1">
        <f t="shared" si="397"/>
        <v>13242598</v>
      </c>
      <c r="F5066" s="1">
        <f t="shared" si="398"/>
        <v>13239684.547523664</v>
      </c>
      <c r="H5066" s="5">
        <f t="shared" si="399"/>
        <v>2.2000611030673057E-4</v>
      </c>
    </row>
    <row r="5067" spans="1:8">
      <c r="A5067" s="3" t="s">
        <v>10629</v>
      </c>
      <c r="B5067" s="1">
        <f t="shared" si="395"/>
        <v>6</v>
      </c>
      <c r="C5067" s="1">
        <f t="shared" si="396"/>
        <v>16809</v>
      </c>
      <c r="D5067" s="1">
        <f t="shared" si="397"/>
        <v>13249686</v>
      </c>
      <c r="F5067" s="1">
        <f t="shared" si="398"/>
        <v>13246719.046132242</v>
      </c>
      <c r="H5067" s="5">
        <f t="shared" si="399"/>
        <v>2.2392635325529171E-4</v>
      </c>
    </row>
    <row r="5068" spans="1:8">
      <c r="A5068" s="6" t="s">
        <v>10630</v>
      </c>
      <c r="B5068" s="1">
        <f t="shared" si="395"/>
        <v>6</v>
      </c>
      <c r="C5068" s="1">
        <f t="shared" si="396"/>
        <v>16789</v>
      </c>
      <c r="D5068" s="1">
        <f t="shared" si="397"/>
        <v>13256775</v>
      </c>
      <c r="F5068" s="1">
        <f t="shared" si="398"/>
        <v>13253760.325174546</v>
      </c>
      <c r="H5068" s="5">
        <f t="shared" ref="H5068:H5131" si="400">IF(D5068&gt;0,ABS((F5068-D5068)/D5068),0)</f>
        <v>2.2740635074926826E-4</v>
      </c>
    </row>
    <row r="5069" spans="1:8">
      <c r="A5069" s="6" t="s">
        <v>10631</v>
      </c>
      <c r="B5069" s="1">
        <f t="shared" si="395"/>
        <v>6</v>
      </c>
      <c r="C5069" s="1">
        <f t="shared" si="396"/>
        <v>16769</v>
      </c>
      <c r="D5069" s="1">
        <f t="shared" si="397"/>
        <v>13263863</v>
      </c>
      <c r="F5069" s="1">
        <f t="shared" si="398"/>
        <v>13260808.399275038</v>
      </c>
      <c r="H5069" s="5">
        <f t="shared" si="400"/>
        <v>2.3029495441573912E-4</v>
      </c>
    </row>
    <row r="5070" spans="1:8">
      <c r="A5070" s="3" t="s">
        <v>10632</v>
      </c>
      <c r="B5070" s="1">
        <f t="shared" si="395"/>
        <v>6</v>
      </c>
      <c r="C5070" s="1">
        <f t="shared" si="396"/>
        <v>16749</v>
      </c>
      <c r="D5070" s="1">
        <f t="shared" si="397"/>
        <v>13270952</v>
      </c>
      <c r="F5070" s="1">
        <f t="shared" si="398"/>
        <v>13267863.283107216</v>
      </c>
      <c r="H5070" s="5">
        <f t="shared" si="400"/>
        <v>2.3274267684672971E-4</v>
      </c>
    </row>
    <row r="5071" spans="1:8">
      <c r="A5071" s="3" t="s">
        <v>10633</v>
      </c>
      <c r="B5071" s="1">
        <f t="shared" si="395"/>
        <v>6</v>
      </c>
      <c r="C5071" s="1">
        <f t="shared" si="396"/>
        <v>16729</v>
      </c>
      <c r="D5071" s="1">
        <f t="shared" si="397"/>
        <v>13278079</v>
      </c>
      <c r="F5071" s="1">
        <f t="shared" si="398"/>
        <v>13274924.991393846</v>
      </c>
      <c r="H5071" s="5">
        <f t="shared" si="400"/>
        <v>2.3753500835131886E-4</v>
      </c>
    </row>
    <row r="5072" spans="1:8">
      <c r="A5072" s="3" t="s">
        <v>10634</v>
      </c>
      <c r="B5072" s="1">
        <f t="shared" si="395"/>
        <v>6</v>
      </c>
      <c r="C5072" s="1">
        <f t="shared" si="396"/>
        <v>16709</v>
      </c>
      <c r="D5072" s="1">
        <f t="shared" si="397"/>
        <v>13285167</v>
      </c>
      <c r="F5072" s="1">
        <f t="shared" si="398"/>
        <v>13281993.538907152</v>
      </c>
      <c r="H5072" s="5">
        <f t="shared" si="400"/>
        <v>2.3887250290856944E-4</v>
      </c>
    </row>
    <row r="5073" spans="1:8">
      <c r="A5073" s="3" t="s">
        <v>10635</v>
      </c>
      <c r="B5073" s="1">
        <f t="shared" si="395"/>
        <v>6</v>
      </c>
      <c r="C5073" s="1">
        <f t="shared" si="396"/>
        <v>16689</v>
      </c>
      <c r="D5073" s="1">
        <f t="shared" si="397"/>
        <v>13292256</v>
      </c>
      <c r="F5073" s="1">
        <f t="shared" si="398"/>
        <v>13289068.940469077</v>
      </c>
      <c r="H5073" s="5">
        <f t="shared" si="400"/>
        <v>2.3976814251268881E-4</v>
      </c>
    </row>
    <row r="5074" spans="1:8">
      <c r="A5074" s="3" t="s">
        <v>10636</v>
      </c>
      <c r="B5074" s="1">
        <f t="shared" si="395"/>
        <v>6</v>
      </c>
      <c r="C5074" s="1">
        <f t="shared" si="396"/>
        <v>16669</v>
      </c>
      <c r="D5074" s="1">
        <f t="shared" si="397"/>
        <v>13299344</v>
      </c>
      <c r="F5074" s="1">
        <f t="shared" si="398"/>
        <v>13296151.210951496</v>
      </c>
      <c r="H5074" s="5">
        <f t="shared" si="400"/>
        <v>2.4007116805942341E-4</v>
      </c>
    </row>
    <row r="5075" spans="1:8">
      <c r="A5075" s="3" t="s">
        <v>10637</v>
      </c>
      <c r="B5075" s="1">
        <f t="shared" si="395"/>
        <v>6</v>
      </c>
      <c r="C5075" s="1">
        <f t="shared" si="396"/>
        <v>16649</v>
      </c>
      <c r="D5075" s="1">
        <f t="shared" si="397"/>
        <v>13306433</v>
      </c>
      <c r="F5075" s="1">
        <f t="shared" si="398"/>
        <v>13303240.365276432</v>
      </c>
      <c r="H5075" s="5">
        <f t="shared" si="400"/>
        <v>2.3993167241501424E-4</v>
      </c>
    </row>
    <row r="5076" spans="1:8">
      <c r="A5076" s="3" t="s">
        <v>10638</v>
      </c>
      <c r="B5076" s="1">
        <f t="shared" si="395"/>
        <v>6</v>
      </c>
      <c r="C5076" s="1">
        <f t="shared" si="396"/>
        <v>16629</v>
      </c>
      <c r="D5076" s="1">
        <f t="shared" si="397"/>
        <v>13313560</v>
      </c>
      <c r="F5076" s="1">
        <f t="shared" si="398"/>
        <v>13310336.418416301</v>
      </c>
      <c r="H5076" s="5">
        <f t="shared" si="400"/>
        <v>2.4212769414786215E-4</v>
      </c>
    </row>
    <row r="5077" spans="1:8">
      <c r="A5077" s="3" t="s">
        <v>10639</v>
      </c>
      <c r="B5077" s="1">
        <f t="shared" si="395"/>
        <v>6</v>
      </c>
      <c r="C5077" s="1">
        <f t="shared" si="396"/>
        <v>16609</v>
      </c>
      <c r="D5077" s="1">
        <f t="shared" si="397"/>
        <v>13320648</v>
      </c>
      <c r="F5077" s="1">
        <f t="shared" si="398"/>
        <v>13317439.385394156</v>
      </c>
      <c r="H5077" s="5">
        <f t="shared" si="400"/>
        <v>2.4087526416462779E-4</v>
      </c>
    </row>
    <row r="5078" spans="1:8">
      <c r="A5078" s="3" t="s">
        <v>10640</v>
      </c>
      <c r="B5078" s="1">
        <f t="shared" si="395"/>
        <v>6</v>
      </c>
      <c r="C5078" s="1">
        <f t="shared" si="396"/>
        <v>16589</v>
      </c>
      <c r="D5078" s="1">
        <f t="shared" si="397"/>
        <v>13327737</v>
      </c>
      <c r="F5078" s="1">
        <f t="shared" si="398"/>
        <v>13324549.281283889</v>
      </c>
      <c r="H5078" s="5">
        <f t="shared" si="400"/>
        <v>2.3917929323718153E-4</v>
      </c>
    </row>
    <row r="5079" spans="1:8">
      <c r="A5079" s="3" t="s">
        <v>10641</v>
      </c>
      <c r="B5079" s="1">
        <f t="shared" si="395"/>
        <v>6</v>
      </c>
      <c r="C5079" s="1">
        <f t="shared" si="396"/>
        <v>16569</v>
      </c>
      <c r="D5079" s="1">
        <f t="shared" si="397"/>
        <v>13334825</v>
      </c>
      <c r="F5079" s="1">
        <f t="shared" si="398"/>
        <v>13331666.121210475</v>
      </c>
      <c r="H5079" s="5">
        <f t="shared" si="400"/>
        <v>2.3688940721197909E-4</v>
      </c>
    </row>
    <row r="5080" spans="1:8">
      <c r="A5080" s="3" t="s">
        <v>10642</v>
      </c>
      <c r="B5080" s="1">
        <f t="shared" si="395"/>
        <v>6</v>
      </c>
      <c r="C5080" s="1">
        <f t="shared" si="396"/>
        <v>16549</v>
      </c>
      <c r="D5080" s="1">
        <f t="shared" si="397"/>
        <v>13341914</v>
      </c>
      <c r="F5080" s="1">
        <f t="shared" si="398"/>
        <v>13338789.920350213</v>
      </c>
      <c r="H5080" s="5">
        <f t="shared" si="400"/>
        <v>2.3415528310161466E-4</v>
      </c>
    </row>
    <row r="5081" spans="1:8">
      <c r="A5081" s="3" t="s">
        <v>10643</v>
      </c>
      <c r="B5081" s="1">
        <f t="shared" si="395"/>
        <v>6</v>
      </c>
      <c r="C5081" s="1">
        <f t="shared" si="396"/>
        <v>16529</v>
      </c>
      <c r="D5081" s="1">
        <f t="shared" si="397"/>
        <v>13349041</v>
      </c>
      <c r="F5081" s="1">
        <f t="shared" si="398"/>
        <v>13345920.693930976</v>
      </c>
      <c r="H5081" s="5">
        <f t="shared" si="400"/>
        <v>2.3374758299295862E-4</v>
      </c>
    </row>
    <row r="5082" spans="1:8">
      <c r="A5082" s="3" t="s">
        <v>10644</v>
      </c>
      <c r="B5082" s="1">
        <f t="shared" si="395"/>
        <v>6</v>
      </c>
      <c r="C5082" s="1">
        <f t="shared" si="396"/>
        <v>16509</v>
      </c>
      <c r="D5082" s="1">
        <f t="shared" si="397"/>
        <v>13356129</v>
      </c>
      <c r="F5082" s="1">
        <f t="shared" si="398"/>
        <v>13353058.457232414</v>
      </c>
      <c r="H5082" s="5">
        <f t="shared" si="400"/>
        <v>2.2989765729173375E-4</v>
      </c>
    </row>
    <row r="5083" spans="1:8">
      <c r="A5083" s="3" t="s">
        <v>10645</v>
      </c>
      <c r="B5083" s="1">
        <f t="shared" si="395"/>
        <v>6</v>
      </c>
      <c r="C5083" s="1">
        <f t="shared" si="396"/>
        <v>16489</v>
      </c>
      <c r="D5083" s="1">
        <f t="shared" si="397"/>
        <v>13363218</v>
      </c>
      <c r="F5083" s="1">
        <f t="shared" si="398"/>
        <v>13360203.225586213</v>
      </c>
      <c r="H5083" s="5">
        <f t="shared" si="400"/>
        <v>2.2560242703417908E-4</v>
      </c>
    </row>
    <row r="5084" spans="1:8">
      <c r="A5084" s="3" t="s">
        <v>10646</v>
      </c>
      <c r="B5084" s="1">
        <f t="shared" si="395"/>
        <v>6</v>
      </c>
      <c r="C5084" s="1">
        <f t="shared" si="396"/>
        <v>16469</v>
      </c>
      <c r="D5084" s="1">
        <f t="shared" si="397"/>
        <v>13370306</v>
      </c>
      <c r="F5084" s="1">
        <f t="shared" si="398"/>
        <v>13367355.014376348</v>
      </c>
      <c r="H5084" s="5">
        <f t="shared" si="400"/>
        <v>2.2071189871436864E-4</v>
      </c>
    </row>
    <row r="5085" spans="1:8">
      <c r="A5085" s="3" t="s">
        <v>10647</v>
      </c>
      <c r="B5085" s="1">
        <f t="shared" si="395"/>
        <v>6</v>
      </c>
      <c r="C5085" s="1">
        <f t="shared" si="396"/>
        <v>16449</v>
      </c>
      <c r="D5085" s="1">
        <f t="shared" si="397"/>
        <v>13377434</v>
      </c>
      <c r="F5085" s="1">
        <f t="shared" si="398"/>
        <v>13374513.839039301</v>
      </c>
      <c r="H5085" s="5">
        <f t="shared" si="400"/>
        <v>2.1829006674213458E-4</v>
      </c>
    </row>
    <row r="5086" spans="1:8">
      <c r="A5086" s="3" t="s">
        <v>10648</v>
      </c>
      <c r="B5086" s="1">
        <f t="shared" si="395"/>
        <v>6</v>
      </c>
      <c r="C5086" s="1">
        <f t="shared" si="396"/>
        <v>16429</v>
      </c>
      <c r="D5086" s="1">
        <f t="shared" si="397"/>
        <v>13384522</v>
      </c>
      <c r="F5086" s="1">
        <f t="shared" si="398"/>
        <v>13381679.715064324</v>
      </c>
      <c r="H5086" s="5">
        <f t="shared" si="400"/>
        <v>2.1235610324190593E-4</v>
      </c>
    </row>
    <row r="5087" spans="1:8">
      <c r="A5087" s="3" t="s">
        <v>10649</v>
      </c>
      <c r="B5087" s="1">
        <f t="shared" si="395"/>
        <v>6</v>
      </c>
      <c r="C5087" s="1">
        <f t="shared" si="396"/>
        <v>16409</v>
      </c>
      <c r="D5087" s="1">
        <f t="shared" si="397"/>
        <v>13391611</v>
      </c>
      <c r="F5087" s="1">
        <f t="shared" si="398"/>
        <v>13388852.657993663</v>
      </c>
      <c r="H5087" s="5">
        <f t="shared" si="400"/>
        <v>2.0597536818661307E-4</v>
      </c>
    </row>
    <row r="5088" spans="1:8">
      <c r="A5088" s="3" t="s">
        <v>10650</v>
      </c>
      <c r="B5088" s="1">
        <f t="shared" si="395"/>
        <v>6</v>
      </c>
      <c r="C5088" s="1">
        <f t="shared" si="396"/>
        <v>16389</v>
      </c>
      <c r="D5088" s="1">
        <f t="shared" si="397"/>
        <v>13398699</v>
      </c>
      <c r="F5088" s="1">
        <f t="shared" si="398"/>
        <v>13396032.683422826</v>
      </c>
      <c r="H5088" s="5">
        <f t="shared" si="400"/>
        <v>1.9899816968600977E-4</v>
      </c>
    </row>
    <row r="5089" spans="1:8">
      <c r="A5089" s="3" t="s">
        <v>10651</v>
      </c>
      <c r="B5089" s="1">
        <f t="shared" si="395"/>
        <v>6</v>
      </c>
      <c r="C5089" s="1">
        <f t="shared" si="396"/>
        <v>16369</v>
      </c>
      <c r="D5089" s="1">
        <f t="shared" si="397"/>
        <v>13405788</v>
      </c>
      <c r="F5089" s="1">
        <f t="shared" si="398"/>
        <v>13403219.807000814</v>
      </c>
      <c r="H5089" s="5">
        <f t="shared" si="400"/>
        <v>1.9157344567779188E-4</v>
      </c>
    </row>
    <row r="5090" spans="1:8">
      <c r="A5090" s="3" t="s">
        <v>10652</v>
      </c>
      <c r="B5090" s="1">
        <f t="shared" si="395"/>
        <v>6</v>
      </c>
      <c r="C5090" s="1">
        <f t="shared" si="396"/>
        <v>16349</v>
      </c>
      <c r="D5090" s="1">
        <f t="shared" si="397"/>
        <v>13412915</v>
      </c>
      <c r="F5090" s="1">
        <f t="shared" si="398"/>
        <v>13410414.044430379</v>
      </c>
      <c r="H5090" s="5">
        <f t="shared" si="400"/>
        <v>1.8645876527370638E-4</v>
      </c>
    </row>
    <row r="5091" spans="1:8">
      <c r="A5091" s="3" t="s">
        <v>10653</v>
      </c>
      <c r="B5091" s="1">
        <f t="shared" si="395"/>
        <v>6</v>
      </c>
      <c r="C5091" s="1">
        <f t="shared" si="396"/>
        <v>16329</v>
      </c>
      <c r="D5091" s="1">
        <f t="shared" si="397"/>
        <v>13420003</v>
      </c>
      <c r="F5091" s="1">
        <f t="shared" si="398"/>
        <v>13417615.411468282</v>
      </c>
      <c r="H5091" s="5">
        <f t="shared" si="400"/>
        <v>1.7791266750966136E-4</v>
      </c>
    </row>
    <row r="5092" spans="1:8">
      <c r="A5092" s="3" t="s">
        <v>10654</v>
      </c>
      <c r="B5092" s="1">
        <f t="shared" si="395"/>
        <v>6</v>
      </c>
      <c r="C5092" s="1">
        <f t="shared" si="396"/>
        <v>16309</v>
      </c>
      <c r="D5092" s="1">
        <f t="shared" si="397"/>
        <v>13427092</v>
      </c>
      <c r="F5092" s="1">
        <f t="shared" si="398"/>
        <v>13424823.923925517</v>
      </c>
      <c r="H5092" s="5">
        <f t="shared" si="400"/>
        <v>1.6891789186242808E-4</v>
      </c>
    </row>
    <row r="5093" spans="1:8">
      <c r="A5093" s="3" t="s">
        <v>10655</v>
      </c>
      <c r="B5093" s="1">
        <f t="shared" si="395"/>
        <v>6</v>
      </c>
      <c r="C5093" s="1">
        <f t="shared" si="396"/>
        <v>16289</v>
      </c>
      <c r="D5093" s="1">
        <f t="shared" si="397"/>
        <v>13434180</v>
      </c>
      <c r="F5093" s="1">
        <f t="shared" si="398"/>
        <v>13432039.597667607</v>
      </c>
      <c r="H5093" s="5">
        <f t="shared" si="400"/>
        <v>1.5932511938901016E-4</v>
      </c>
    </row>
    <row r="5094" spans="1:8">
      <c r="A5094" s="3" t="s">
        <v>10656</v>
      </c>
      <c r="B5094" s="1">
        <f t="shared" si="395"/>
        <v>6</v>
      </c>
      <c r="C5094" s="1">
        <f t="shared" si="396"/>
        <v>16269</v>
      </c>
      <c r="D5094" s="1">
        <f t="shared" si="397"/>
        <v>13441269</v>
      </c>
      <c r="F5094" s="1">
        <f t="shared" si="398"/>
        <v>13439262.448614804</v>
      </c>
      <c r="H5094" s="5">
        <f t="shared" si="400"/>
        <v>1.4928288282869167E-4</v>
      </c>
    </row>
    <row r="5095" spans="1:8">
      <c r="A5095" s="3" t="s">
        <v>10657</v>
      </c>
      <c r="B5095" s="1">
        <f t="shared" si="395"/>
        <v>6</v>
      </c>
      <c r="C5095" s="1">
        <f t="shared" si="396"/>
        <v>16249</v>
      </c>
      <c r="D5095" s="1">
        <f t="shared" si="397"/>
        <v>13448396</v>
      </c>
      <c r="F5095" s="1">
        <f t="shared" si="398"/>
        <v>13446492.49274241</v>
      </c>
      <c r="H5095" s="5">
        <f t="shared" si="400"/>
        <v>1.4154158292112087E-4</v>
      </c>
    </row>
    <row r="5096" spans="1:8">
      <c r="A5096" s="3" t="s">
        <v>10658</v>
      </c>
      <c r="B5096" s="1">
        <f t="shared" si="395"/>
        <v>6</v>
      </c>
      <c r="C5096" s="1">
        <f t="shared" si="396"/>
        <v>16229</v>
      </c>
      <c r="D5096" s="1">
        <f t="shared" si="397"/>
        <v>13455484</v>
      </c>
      <c r="F5096" s="1">
        <f t="shared" si="398"/>
        <v>13453729.746080982</v>
      </c>
      <c r="H5096" s="5">
        <f t="shared" si="400"/>
        <v>1.3037464271210405E-4</v>
      </c>
    </row>
    <row r="5097" spans="1:8">
      <c r="A5097" s="3" t="s">
        <v>10659</v>
      </c>
      <c r="B5097" s="1">
        <f t="shared" si="395"/>
        <v>6</v>
      </c>
      <c r="C5097" s="1">
        <f t="shared" si="396"/>
        <v>16209</v>
      </c>
      <c r="D5097" s="1">
        <f t="shared" si="397"/>
        <v>13462573</v>
      </c>
      <c r="F5097" s="1">
        <f t="shared" si="398"/>
        <v>13460974.224716621</v>
      </c>
      <c r="H5097" s="5">
        <f t="shared" si="400"/>
        <v>1.1875703726022361E-4</v>
      </c>
    </row>
    <row r="5098" spans="1:8">
      <c r="A5098" s="3" t="s">
        <v>10660</v>
      </c>
      <c r="B5098" s="1">
        <f t="shared" si="395"/>
        <v>6</v>
      </c>
      <c r="C5098" s="1">
        <f t="shared" si="396"/>
        <v>16189</v>
      </c>
      <c r="D5098" s="1">
        <f t="shared" si="397"/>
        <v>13469661</v>
      </c>
      <c r="F5098" s="1">
        <f t="shared" si="398"/>
        <v>13468225.944791218</v>
      </c>
      <c r="H5098" s="5">
        <f t="shared" si="400"/>
        <v>1.0653981631621866E-4</v>
      </c>
    </row>
    <row r="5099" spans="1:8">
      <c r="A5099" s="3" t="s">
        <v>10661</v>
      </c>
      <c r="B5099" s="1">
        <f t="shared" si="395"/>
        <v>6</v>
      </c>
      <c r="C5099" s="1">
        <f t="shared" si="396"/>
        <v>16169</v>
      </c>
      <c r="D5099" s="1">
        <f t="shared" si="397"/>
        <v>13476788</v>
      </c>
      <c r="F5099" s="1">
        <f t="shared" si="398"/>
        <v>13475484.922502715</v>
      </c>
      <c r="H5099" s="5">
        <f t="shared" si="400"/>
        <v>9.669050943628848E-5</v>
      </c>
    </row>
    <row r="5100" spans="1:8">
      <c r="A5100" s="3" t="s">
        <v>10662</v>
      </c>
      <c r="B5100" s="1">
        <f t="shared" si="395"/>
        <v>6</v>
      </c>
      <c r="C5100" s="1">
        <f t="shared" si="396"/>
        <v>16149</v>
      </c>
      <c r="D5100" s="1">
        <f t="shared" si="397"/>
        <v>13483877</v>
      </c>
      <c r="F5100" s="1">
        <f t="shared" si="398"/>
        <v>13482751.1741054</v>
      </c>
      <c r="H5100" s="5">
        <f t="shared" si="400"/>
        <v>8.349422755782928E-5</v>
      </c>
    </row>
    <row r="5101" spans="1:8">
      <c r="A5101" s="3" t="s">
        <v>10663</v>
      </c>
      <c r="B5101" s="1">
        <f t="shared" si="395"/>
        <v>6</v>
      </c>
      <c r="C5101" s="1">
        <f t="shared" si="396"/>
        <v>16129</v>
      </c>
      <c r="D5101" s="1">
        <f t="shared" si="397"/>
        <v>13490965</v>
      </c>
      <c r="F5101" s="1">
        <f t="shared" si="398"/>
        <v>13490024.715910137</v>
      </c>
      <c r="H5101" s="5">
        <f t="shared" si="400"/>
        <v>6.9697318899226288E-5</v>
      </c>
    </row>
    <row r="5102" spans="1:8">
      <c r="A5102" s="3" t="s">
        <v>10664</v>
      </c>
      <c r="B5102" s="1">
        <f t="shared" si="395"/>
        <v>6</v>
      </c>
      <c r="C5102" s="1">
        <f t="shared" si="396"/>
        <v>16109</v>
      </c>
      <c r="D5102" s="1">
        <f t="shared" si="397"/>
        <v>13498054</v>
      </c>
      <c r="F5102" s="1">
        <f t="shared" si="398"/>
        <v>13497305.56428463</v>
      </c>
      <c r="H5102" s="5">
        <f t="shared" si="400"/>
        <v>5.5447675299704698E-5</v>
      </c>
    </row>
    <row r="5103" spans="1:8">
      <c r="A5103" s="3" t="s">
        <v>10665</v>
      </c>
      <c r="B5103" s="1">
        <f t="shared" si="395"/>
        <v>6</v>
      </c>
      <c r="C5103" s="1">
        <f t="shared" si="396"/>
        <v>16089</v>
      </c>
      <c r="D5103" s="1">
        <f t="shared" si="397"/>
        <v>13505142</v>
      </c>
      <c r="F5103" s="1">
        <f t="shared" si="398"/>
        <v>13504593.735653739</v>
      </c>
      <c r="H5103" s="5">
        <f t="shared" si="400"/>
        <v>4.0596710960949349E-5</v>
      </c>
    </row>
    <row r="5104" spans="1:8">
      <c r="A5104" s="3" t="s">
        <v>10666</v>
      </c>
      <c r="B5104" s="1">
        <f t="shared" si="395"/>
        <v>6</v>
      </c>
      <c r="C5104" s="1">
        <f t="shared" si="396"/>
        <v>16069</v>
      </c>
      <c r="D5104" s="1">
        <f t="shared" si="397"/>
        <v>13512269</v>
      </c>
      <c r="F5104" s="1">
        <f t="shared" si="398"/>
        <v>13511889.246499704</v>
      </c>
      <c r="H5104" s="5">
        <f t="shared" si="400"/>
        <v>2.8104347263646316E-5</v>
      </c>
    </row>
    <row r="5105" spans="1:8">
      <c r="A5105" s="3" t="s">
        <v>10667</v>
      </c>
      <c r="B5105" s="1">
        <f t="shared" si="395"/>
        <v>6</v>
      </c>
      <c r="C5105" s="1">
        <f t="shared" si="396"/>
        <v>16049</v>
      </c>
      <c r="D5105" s="1">
        <f t="shared" si="397"/>
        <v>13519358</v>
      </c>
      <c r="F5105" s="1">
        <f t="shared" si="398"/>
        <v>13519192.113362428</v>
      </c>
      <c r="H5105" s="5">
        <f t="shared" si="400"/>
        <v>1.2270304371864338E-5</v>
      </c>
    </row>
    <row r="5106" spans="1:8">
      <c r="A5106" s="3" t="s">
        <v>10668</v>
      </c>
      <c r="B5106" s="1">
        <f t="shared" si="395"/>
        <v>6</v>
      </c>
      <c r="C5106" s="1">
        <f t="shared" si="396"/>
        <v>16029</v>
      </c>
      <c r="D5106" s="1">
        <f t="shared" si="397"/>
        <v>13526596</v>
      </c>
      <c r="F5106" s="1">
        <f t="shared" si="398"/>
        <v>13526502.352839766</v>
      </c>
      <c r="H5106" s="5">
        <f t="shared" si="400"/>
        <v>6.9231874918072331E-6</v>
      </c>
    </row>
    <row r="5107" spans="1:8">
      <c r="A5107" s="3" t="s">
        <v>10669</v>
      </c>
      <c r="B5107" s="1">
        <f t="shared" si="395"/>
        <v>6</v>
      </c>
      <c r="C5107" s="1">
        <f t="shared" si="396"/>
        <v>16009</v>
      </c>
      <c r="D5107" s="1">
        <f t="shared" si="397"/>
        <v>13534121</v>
      </c>
      <c r="F5107" s="1">
        <f t="shared" si="398"/>
        <v>13533819.981587784</v>
      </c>
      <c r="H5107" s="5">
        <f t="shared" si="400"/>
        <v>2.2241445322945995E-5</v>
      </c>
    </row>
    <row r="5108" spans="1:8">
      <c r="A5108" s="3" t="s">
        <v>10670</v>
      </c>
      <c r="B5108" s="1">
        <f t="shared" si="395"/>
        <v>6</v>
      </c>
      <c r="C5108" s="1">
        <f t="shared" si="396"/>
        <v>15989</v>
      </c>
      <c r="D5108" s="1">
        <f t="shared" si="397"/>
        <v>13541645</v>
      </c>
      <c r="F5108" s="1">
        <f t="shared" si="398"/>
        <v>13541145.016321052</v>
      </c>
      <c r="H5108" s="5">
        <f t="shared" si="400"/>
        <v>3.6921930751259113E-5</v>
      </c>
    </row>
    <row r="5109" spans="1:8">
      <c r="A5109" s="3" t="s">
        <v>10671</v>
      </c>
      <c r="B5109" s="1">
        <f t="shared" si="395"/>
        <v>6</v>
      </c>
      <c r="C5109" s="1">
        <f t="shared" si="396"/>
        <v>15969</v>
      </c>
      <c r="D5109" s="1">
        <f t="shared" si="397"/>
        <v>13549211</v>
      </c>
      <c r="F5109" s="1">
        <f t="shared" si="398"/>
        <v>13548477.47381291</v>
      </c>
      <c r="H5109" s="5">
        <f t="shared" si="400"/>
        <v>5.4137926340522939E-5</v>
      </c>
    </row>
    <row r="5110" spans="1:8">
      <c r="A5110" s="3" t="s">
        <v>10672</v>
      </c>
      <c r="B5110" s="1">
        <f t="shared" si="395"/>
        <v>6</v>
      </c>
      <c r="C5110" s="1">
        <f t="shared" si="396"/>
        <v>15949</v>
      </c>
      <c r="D5110" s="1">
        <f t="shared" si="397"/>
        <v>13556736</v>
      </c>
      <c r="F5110" s="1">
        <f t="shared" si="398"/>
        <v>13555817.370895738</v>
      </c>
      <c r="H5110" s="5">
        <f t="shared" si="400"/>
        <v>6.7761819973643947E-5</v>
      </c>
    </row>
    <row r="5111" spans="1:8">
      <c r="A5111" s="3" t="s">
        <v>10673</v>
      </c>
      <c r="B5111" s="1">
        <f t="shared" si="395"/>
        <v>6</v>
      </c>
      <c r="C5111" s="1">
        <f t="shared" si="396"/>
        <v>15929</v>
      </c>
      <c r="D5111" s="1">
        <f t="shared" si="397"/>
        <v>13564261</v>
      </c>
      <c r="F5111" s="1">
        <f t="shared" si="398"/>
        <v>13563164.724461278</v>
      </c>
      <c r="H5111" s="5">
        <f t="shared" si="400"/>
        <v>8.0820882075481533E-5</v>
      </c>
    </row>
    <row r="5112" spans="1:8">
      <c r="A5112" s="3" t="s">
        <v>10674</v>
      </c>
      <c r="B5112" s="1">
        <f t="shared" si="395"/>
        <v>6</v>
      </c>
      <c r="C5112" s="1">
        <f t="shared" si="396"/>
        <v>15909</v>
      </c>
      <c r="D5112" s="1">
        <f t="shared" si="397"/>
        <v>13571786</v>
      </c>
      <c r="F5112" s="1">
        <f t="shared" si="398"/>
        <v>13570519.551460883</v>
      </c>
      <c r="H5112" s="5">
        <f t="shared" si="400"/>
        <v>9.3314803159831076E-5</v>
      </c>
    </row>
    <row r="5113" spans="1:8">
      <c r="A5113" s="3" t="s">
        <v>10675</v>
      </c>
      <c r="B5113" s="1">
        <f t="shared" si="395"/>
        <v>6</v>
      </c>
      <c r="C5113" s="1">
        <f t="shared" si="396"/>
        <v>15889</v>
      </c>
      <c r="D5113" s="1">
        <f t="shared" si="397"/>
        <v>13579351</v>
      </c>
      <c r="F5113" s="1">
        <f t="shared" si="398"/>
        <v>13577881.868905798</v>
      </c>
      <c r="H5113" s="5">
        <f t="shared" si="400"/>
        <v>1.0818860888141114E-4</v>
      </c>
    </row>
    <row r="5114" spans="1:8">
      <c r="A5114" s="3" t="s">
        <v>10676</v>
      </c>
      <c r="B5114" s="1">
        <f t="shared" si="395"/>
        <v>6</v>
      </c>
      <c r="C5114" s="1">
        <f t="shared" si="396"/>
        <v>15869</v>
      </c>
      <c r="D5114" s="1">
        <f t="shared" si="397"/>
        <v>13586876</v>
      </c>
      <c r="F5114" s="1">
        <f t="shared" si="398"/>
        <v>13585251.693867482</v>
      </c>
      <c r="H5114" s="5">
        <f t="shared" si="400"/>
        <v>1.195496398522924E-4</v>
      </c>
    </row>
    <row r="5115" spans="1:8">
      <c r="A5115" s="3" t="s">
        <v>10677</v>
      </c>
      <c r="B5115" s="1">
        <f t="shared" si="395"/>
        <v>6</v>
      </c>
      <c r="C5115" s="1">
        <f t="shared" si="396"/>
        <v>15849</v>
      </c>
      <c r="D5115" s="1">
        <f t="shared" si="397"/>
        <v>13594401</v>
      </c>
      <c r="F5115" s="1">
        <f t="shared" si="398"/>
        <v>13592629.043477865</v>
      </c>
      <c r="H5115" s="5">
        <f t="shared" si="400"/>
        <v>1.303445824597247E-4</v>
      </c>
    </row>
    <row r="5116" spans="1:8">
      <c r="A5116" s="3" t="s">
        <v>10678</v>
      </c>
      <c r="B5116" s="1">
        <f t="shared" si="395"/>
        <v>6</v>
      </c>
      <c r="C5116" s="1">
        <f t="shared" si="396"/>
        <v>15829</v>
      </c>
      <c r="D5116" s="1">
        <f t="shared" si="397"/>
        <v>13601926</v>
      </c>
      <c r="F5116" s="1">
        <f t="shared" si="398"/>
        <v>13600013.934929654</v>
      </c>
      <c r="H5116" s="5">
        <f t="shared" si="400"/>
        <v>1.4057311224498632E-4</v>
      </c>
    </row>
    <row r="5117" spans="1:8">
      <c r="A5117" s="3" t="s">
        <v>10679</v>
      </c>
      <c r="B5117" s="1">
        <f t="shared" si="395"/>
        <v>6</v>
      </c>
      <c r="C5117" s="1">
        <f t="shared" si="396"/>
        <v>15809</v>
      </c>
      <c r="D5117" s="1">
        <f t="shared" si="397"/>
        <v>13609451</v>
      </c>
      <c r="F5117" s="1">
        <f t="shared" si="398"/>
        <v>13607406.385476634</v>
      </c>
      <c r="H5117" s="5">
        <f t="shared" si="400"/>
        <v>1.5023490097918672E-4</v>
      </c>
    </row>
    <row r="5118" spans="1:8">
      <c r="A5118" s="3" t="s">
        <v>10680</v>
      </c>
      <c r="B5118" s="1">
        <f t="shared" si="395"/>
        <v>6</v>
      </c>
      <c r="C5118" s="1">
        <f t="shared" si="396"/>
        <v>15789</v>
      </c>
      <c r="D5118" s="1">
        <f t="shared" si="397"/>
        <v>13617016</v>
      </c>
      <c r="F5118" s="1">
        <f t="shared" si="398"/>
        <v>13614806.412433928</v>
      </c>
      <c r="H5118" s="5">
        <f t="shared" si="400"/>
        <v>1.622666497617482E-4</v>
      </c>
    </row>
    <row r="5119" spans="1:8">
      <c r="A5119" s="3" t="s">
        <v>10681</v>
      </c>
      <c r="B5119" s="1">
        <f t="shared" si="395"/>
        <v>6</v>
      </c>
      <c r="C5119" s="1">
        <f t="shared" si="396"/>
        <v>15769</v>
      </c>
      <c r="D5119" s="1">
        <f t="shared" si="397"/>
        <v>13624541</v>
      </c>
      <c r="F5119" s="1">
        <f t="shared" si="398"/>
        <v>13622214.033178329</v>
      </c>
      <c r="H5119" s="5">
        <f t="shared" si="400"/>
        <v>1.7079230938279186E-4</v>
      </c>
    </row>
    <row r="5120" spans="1:8">
      <c r="A5120" s="3" t="s">
        <v>10682</v>
      </c>
      <c r="B5120" s="1">
        <f t="shared" si="395"/>
        <v>6</v>
      </c>
      <c r="C5120" s="1">
        <f t="shared" si="396"/>
        <v>15749</v>
      </c>
      <c r="D5120" s="1">
        <f t="shared" si="397"/>
        <v>13632066</v>
      </c>
      <c r="F5120" s="1">
        <f t="shared" si="398"/>
        <v>13629629.265148591</v>
      </c>
      <c r="H5120" s="5">
        <f t="shared" si="400"/>
        <v>1.7875022402391171E-4</v>
      </c>
    </row>
    <row r="5121" spans="1:8">
      <c r="A5121" s="3" t="s">
        <v>10683</v>
      </c>
      <c r="B5121" s="1">
        <f t="shared" si="395"/>
        <v>6</v>
      </c>
      <c r="C5121" s="1">
        <f t="shared" si="396"/>
        <v>15729</v>
      </c>
      <c r="D5121" s="1">
        <f t="shared" si="397"/>
        <v>13639591</v>
      </c>
      <c r="F5121" s="1">
        <f t="shared" si="398"/>
        <v>13637052.125845719</v>
      </c>
      <c r="H5121" s="5">
        <f t="shared" si="400"/>
        <v>1.8614005026110176E-4</v>
      </c>
    </row>
    <row r="5122" spans="1:8">
      <c r="A5122" s="3" t="s">
        <v>10684</v>
      </c>
      <c r="B5122" s="1">
        <f t="shared" si="395"/>
        <v>6</v>
      </c>
      <c r="C5122" s="1">
        <f t="shared" si="396"/>
        <v>15709</v>
      </c>
      <c r="D5122" s="1">
        <f t="shared" si="397"/>
        <v>13647116</v>
      </c>
      <c r="F5122" s="1">
        <f t="shared" si="398"/>
        <v>13644482.632833268</v>
      </c>
      <c r="H5122" s="5">
        <f t="shared" si="400"/>
        <v>1.929614408444617E-4</v>
      </c>
    </row>
    <row r="5123" spans="1:8">
      <c r="A5123" s="3" t="s">
        <v>10685</v>
      </c>
      <c r="B5123" s="1">
        <f t="shared" si="395"/>
        <v>6</v>
      </c>
      <c r="C5123" s="1">
        <f t="shared" si="396"/>
        <v>15689</v>
      </c>
      <c r="D5123" s="1">
        <f t="shared" si="397"/>
        <v>13654682</v>
      </c>
      <c r="F5123" s="1">
        <f t="shared" si="398"/>
        <v>13651920.803737666</v>
      </c>
      <c r="H5123" s="5">
        <f t="shared" si="400"/>
        <v>2.0221607960797198E-4</v>
      </c>
    </row>
    <row r="5124" spans="1:8">
      <c r="A5124" s="3" t="s">
        <v>10686</v>
      </c>
      <c r="B5124" s="1">
        <f t="shared" ref="B5124:B5187" si="401">IF(ISERROR(SEARCH(" ",A5124)), 0, SEARCH(" ",A5124))</f>
        <v>6</v>
      </c>
      <c r="C5124" s="1">
        <f t="shared" ref="C5124:C5187" si="402">IF(0=B5124,-1,LEFT(A5124,B5124-1)+0)</f>
        <v>15669</v>
      </c>
      <c r="D5124" s="1">
        <f t="shared" ref="D5124:D5187" si="403">IF(B5124=0,-1,RIGHT(A5124,LEN(A5124)-B5124)+0)</f>
        <v>13662206</v>
      </c>
      <c r="F5124" s="1">
        <f t="shared" ref="F5124:F5187" si="404">IF(C5124&lt;0,443300000,44330*(1-POWER(C5124/$A$1,1/5.255))*1000)</f>
        <v>13659366.656248495</v>
      </c>
      <c r="H5124" s="5">
        <f t="shared" si="400"/>
        <v>2.0782469181807224E-4</v>
      </c>
    </row>
    <row r="5125" spans="1:8">
      <c r="A5125" s="3" t="s">
        <v>10687</v>
      </c>
      <c r="B5125" s="1">
        <f t="shared" si="401"/>
        <v>6</v>
      </c>
      <c r="C5125" s="1">
        <f t="shared" si="402"/>
        <v>15649</v>
      </c>
      <c r="D5125" s="1">
        <f t="shared" si="403"/>
        <v>13669731</v>
      </c>
      <c r="F5125" s="1">
        <f t="shared" si="404"/>
        <v>13666820.208118815</v>
      </c>
      <c r="H5125" s="5">
        <f t="shared" si="400"/>
        <v>2.1293702715766865E-4</v>
      </c>
    </row>
    <row r="5126" spans="1:8">
      <c r="A5126" s="3" t="s">
        <v>10688</v>
      </c>
      <c r="B5126" s="1">
        <f t="shared" si="401"/>
        <v>6</v>
      </c>
      <c r="C5126" s="1">
        <f t="shared" si="402"/>
        <v>15629</v>
      </c>
      <c r="D5126" s="1">
        <f t="shared" si="403"/>
        <v>13677256</v>
      </c>
      <c r="F5126" s="1">
        <f t="shared" si="404"/>
        <v>13674281.477165472</v>
      </c>
      <c r="H5126" s="5">
        <f t="shared" si="400"/>
        <v>2.1747950279853192E-4</v>
      </c>
    </row>
    <row r="5127" spans="1:8">
      <c r="A5127" s="3" t="s">
        <v>10689</v>
      </c>
      <c r="B5127" s="1">
        <f t="shared" si="401"/>
        <v>6</v>
      </c>
      <c r="C5127" s="1">
        <f t="shared" si="402"/>
        <v>15609</v>
      </c>
      <c r="D5127" s="1">
        <f t="shared" si="403"/>
        <v>13684822</v>
      </c>
      <c r="F5127" s="1">
        <f t="shared" si="404"/>
        <v>13681750.48126941</v>
      </c>
      <c r="H5127" s="5">
        <f t="shared" si="400"/>
        <v>2.2444710867193743E-4</v>
      </c>
    </row>
    <row r="5128" spans="1:8">
      <c r="A5128" s="3" t="s">
        <v>10690</v>
      </c>
      <c r="B5128" s="1">
        <f t="shared" si="401"/>
        <v>6</v>
      </c>
      <c r="C5128" s="1">
        <f t="shared" si="402"/>
        <v>15589</v>
      </c>
      <c r="D5128" s="1">
        <f t="shared" si="403"/>
        <v>13692347</v>
      </c>
      <c r="F5128" s="1">
        <f t="shared" si="404"/>
        <v>13689227.23837596</v>
      </c>
      <c r="H5128" s="5">
        <f t="shared" si="400"/>
        <v>2.278471049587103E-4</v>
      </c>
    </row>
    <row r="5129" spans="1:8">
      <c r="A5129" s="3" t="s">
        <v>10691</v>
      </c>
      <c r="B5129" s="1">
        <f t="shared" si="401"/>
        <v>6</v>
      </c>
      <c r="C5129" s="1">
        <f t="shared" si="402"/>
        <v>15569</v>
      </c>
      <c r="D5129" s="1">
        <f t="shared" si="403"/>
        <v>13699871</v>
      </c>
      <c r="F5129" s="1">
        <f t="shared" si="404"/>
        <v>13696711.766495196</v>
      </c>
      <c r="H5129" s="5">
        <f t="shared" si="400"/>
        <v>2.3060315712489929E-4</v>
      </c>
    </row>
    <row r="5130" spans="1:8">
      <c r="A5130" s="3" t="s">
        <v>10692</v>
      </c>
      <c r="B5130" s="1">
        <f t="shared" si="401"/>
        <v>6</v>
      </c>
      <c r="C5130" s="1">
        <f t="shared" si="402"/>
        <v>15549</v>
      </c>
      <c r="D5130" s="1">
        <f t="shared" si="403"/>
        <v>13707396</v>
      </c>
      <c r="F5130" s="1">
        <f t="shared" si="404"/>
        <v>13704204.083702222</v>
      </c>
      <c r="H5130" s="5">
        <f t="shared" si="400"/>
        <v>2.3286088019770402E-4</v>
      </c>
    </row>
    <row r="5131" spans="1:8">
      <c r="A5131" s="3" t="s">
        <v>10693</v>
      </c>
      <c r="B5131" s="1">
        <f t="shared" si="401"/>
        <v>6</v>
      </c>
      <c r="C5131" s="1">
        <f t="shared" si="402"/>
        <v>15529</v>
      </c>
      <c r="D5131" s="1">
        <f t="shared" si="403"/>
        <v>13714921</v>
      </c>
      <c r="F5131" s="1">
        <f t="shared" si="404"/>
        <v>13711704.208137497</v>
      </c>
      <c r="H5131" s="5">
        <f t="shared" si="400"/>
        <v>2.3454687507880608E-4</v>
      </c>
    </row>
    <row r="5132" spans="1:8">
      <c r="A5132" s="3" t="s">
        <v>10694</v>
      </c>
      <c r="B5132" s="1">
        <f t="shared" si="401"/>
        <v>6</v>
      </c>
      <c r="C5132" s="1">
        <f t="shared" si="402"/>
        <v>15509</v>
      </c>
      <c r="D5132" s="1">
        <f t="shared" si="403"/>
        <v>13722487</v>
      </c>
      <c r="F5132" s="1">
        <f t="shared" si="404"/>
        <v>13719212.158007169</v>
      </c>
      <c r="H5132" s="5">
        <f t="shared" ref="H5132:H5195" si="405">IF(D5132&gt;0,ABS((F5132-D5132)/D5132),0)</f>
        <v>2.3864784807818421E-4</v>
      </c>
    </row>
    <row r="5133" spans="1:8">
      <c r="A5133" s="3" t="s">
        <v>10695</v>
      </c>
      <c r="B5133" s="1">
        <f t="shared" si="401"/>
        <v>6</v>
      </c>
      <c r="C5133" s="1">
        <f t="shared" si="402"/>
        <v>15489</v>
      </c>
      <c r="D5133" s="1">
        <f t="shared" si="403"/>
        <v>13730012</v>
      </c>
      <c r="F5133" s="1">
        <f t="shared" si="404"/>
        <v>13726727.951583365</v>
      </c>
      <c r="H5133" s="5">
        <f t="shared" si="405"/>
        <v>2.3918758531565898E-4</v>
      </c>
    </row>
    <row r="5134" spans="1:8">
      <c r="A5134" s="3" t="s">
        <v>10696</v>
      </c>
      <c r="B5134" s="1">
        <f t="shared" si="401"/>
        <v>6</v>
      </c>
      <c r="C5134" s="1">
        <f t="shared" si="402"/>
        <v>15469</v>
      </c>
      <c r="D5134" s="1">
        <f t="shared" si="403"/>
        <v>13737537</v>
      </c>
      <c r="F5134" s="1">
        <f t="shared" si="404"/>
        <v>13734251.60720457</v>
      </c>
      <c r="H5134" s="5">
        <f t="shared" si="405"/>
        <v>2.391544274225064E-4</v>
      </c>
    </row>
    <row r="5135" spans="1:8">
      <c r="A5135" s="3" t="s">
        <v>10697</v>
      </c>
      <c r="B5135" s="1">
        <f t="shared" si="401"/>
        <v>6</v>
      </c>
      <c r="C5135" s="1">
        <f t="shared" si="402"/>
        <v>15449</v>
      </c>
      <c r="D5135" s="1">
        <f t="shared" si="403"/>
        <v>13745061</v>
      </c>
      <c r="F5135" s="1">
        <f t="shared" si="404"/>
        <v>13741783.143275892</v>
      </c>
      <c r="H5135" s="5">
        <f t="shared" si="405"/>
        <v>2.3847524024139566E-4</v>
      </c>
    </row>
    <row r="5136" spans="1:8">
      <c r="A5136" s="3" t="s">
        <v>10698</v>
      </c>
      <c r="B5136" s="1">
        <f t="shared" si="401"/>
        <v>6</v>
      </c>
      <c r="C5136" s="1">
        <f t="shared" si="402"/>
        <v>15429</v>
      </c>
      <c r="D5136" s="1">
        <f t="shared" si="403"/>
        <v>13752586</v>
      </c>
      <c r="F5136" s="1">
        <f t="shared" si="404"/>
        <v>13749322.578269433</v>
      </c>
      <c r="H5136" s="5">
        <f t="shared" si="405"/>
        <v>2.3729513348011566E-4</v>
      </c>
    </row>
    <row r="5137" spans="1:8">
      <c r="A5137" s="3" t="s">
        <v>10699</v>
      </c>
      <c r="B5137" s="1">
        <f t="shared" si="401"/>
        <v>6</v>
      </c>
      <c r="C5137" s="1">
        <f t="shared" si="402"/>
        <v>15409</v>
      </c>
      <c r="D5137" s="1">
        <f t="shared" si="403"/>
        <v>13760152</v>
      </c>
      <c r="F5137" s="1">
        <f t="shared" si="404"/>
        <v>13756869.930724617</v>
      </c>
      <c r="H5137" s="5">
        <f t="shared" si="405"/>
        <v>2.3851984159643775E-4</v>
      </c>
    </row>
    <row r="5138" spans="1:8">
      <c r="A5138" s="3" t="s">
        <v>10700</v>
      </c>
      <c r="B5138" s="1">
        <f t="shared" si="401"/>
        <v>6</v>
      </c>
      <c r="C5138" s="1">
        <f t="shared" si="402"/>
        <v>15389</v>
      </c>
      <c r="D5138" s="1">
        <f t="shared" si="403"/>
        <v>13767677</v>
      </c>
      <c r="F5138" s="1">
        <f t="shared" si="404"/>
        <v>13764425.219248496</v>
      </c>
      <c r="H5138" s="5">
        <f t="shared" si="405"/>
        <v>2.3618950034228752E-4</v>
      </c>
    </row>
    <row r="5139" spans="1:8">
      <c r="A5139" s="3" t="s">
        <v>10701</v>
      </c>
      <c r="B5139" s="1">
        <f t="shared" si="401"/>
        <v>6</v>
      </c>
      <c r="C5139" s="1">
        <f t="shared" si="402"/>
        <v>15369</v>
      </c>
      <c r="D5139" s="1">
        <f t="shared" si="403"/>
        <v>13775202</v>
      </c>
      <c r="F5139" s="1">
        <f t="shared" si="404"/>
        <v>13771988.462516122</v>
      </c>
      <c r="H5139" s="5">
        <f t="shared" si="405"/>
        <v>2.3328423669420118E-4</v>
      </c>
    </row>
    <row r="5140" spans="1:8">
      <c r="A5140" s="3" t="s">
        <v>10702</v>
      </c>
      <c r="B5140" s="1">
        <f t="shared" si="401"/>
        <v>6</v>
      </c>
      <c r="C5140" s="1">
        <f t="shared" si="402"/>
        <v>15349</v>
      </c>
      <c r="D5140" s="1">
        <f t="shared" si="403"/>
        <v>13782726</v>
      </c>
      <c r="F5140" s="1">
        <f t="shared" si="404"/>
        <v>13779559.679270843</v>
      </c>
      <c r="H5140" s="5">
        <f t="shared" si="405"/>
        <v>2.297310944987919E-4</v>
      </c>
    </row>
    <row r="5141" spans="1:8">
      <c r="A5141" s="3" t="s">
        <v>10703</v>
      </c>
      <c r="B5141" s="1">
        <f t="shared" si="401"/>
        <v>6</v>
      </c>
      <c r="C5141" s="1">
        <f t="shared" si="402"/>
        <v>15329</v>
      </c>
      <c r="D5141" s="1">
        <f t="shared" si="403"/>
        <v>13790251</v>
      </c>
      <c r="F5141" s="1">
        <f t="shared" si="404"/>
        <v>13787138.888324684</v>
      </c>
      <c r="H5141" s="5">
        <f t="shared" si="405"/>
        <v>2.2567476656635676E-4</v>
      </c>
    </row>
    <row r="5142" spans="1:8">
      <c r="A5142" s="3" t="s">
        <v>10704</v>
      </c>
      <c r="B5142" s="1">
        <f t="shared" si="401"/>
        <v>6</v>
      </c>
      <c r="C5142" s="1">
        <f t="shared" si="402"/>
        <v>15309</v>
      </c>
      <c r="D5142" s="1">
        <f t="shared" si="403"/>
        <v>13797817</v>
      </c>
      <c r="F5142" s="1">
        <f t="shared" si="404"/>
        <v>13794726.108558666</v>
      </c>
      <c r="H5142" s="5">
        <f t="shared" si="405"/>
        <v>2.2401307694789972E-4</v>
      </c>
    </row>
    <row r="5143" spans="1:8">
      <c r="A5143" s="3" t="s">
        <v>10705</v>
      </c>
      <c r="B5143" s="1">
        <f t="shared" si="401"/>
        <v>6</v>
      </c>
      <c r="C5143" s="1">
        <f t="shared" si="402"/>
        <v>15289</v>
      </c>
      <c r="D5143" s="1">
        <f t="shared" si="403"/>
        <v>13805342</v>
      </c>
      <c r="F5143" s="1">
        <f t="shared" si="404"/>
        <v>13802321.358923133</v>
      </c>
      <c r="H5143" s="5">
        <f t="shared" si="405"/>
        <v>2.1880233585423218E-4</v>
      </c>
    </row>
    <row r="5144" spans="1:8">
      <c r="A5144" s="3" t="s">
        <v>10706</v>
      </c>
      <c r="B5144" s="1">
        <f t="shared" si="401"/>
        <v>6</v>
      </c>
      <c r="C5144" s="1">
        <f t="shared" si="402"/>
        <v>15269</v>
      </c>
      <c r="D5144" s="1">
        <f t="shared" si="403"/>
        <v>13812867</v>
      </c>
      <c r="F5144" s="1">
        <f t="shared" si="404"/>
        <v>13809924.658438144</v>
      </c>
      <c r="H5144" s="5">
        <f t="shared" si="405"/>
        <v>2.1301454374792345E-4</v>
      </c>
    </row>
    <row r="5145" spans="1:8">
      <c r="A5145" s="3" t="s">
        <v>10707</v>
      </c>
      <c r="B5145" s="1">
        <f t="shared" si="401"/>
        <v>6</v>
      </c>
      <c r="C5145" s="1">
        <f t="shared" si="402"/>
        <v>15249</v>
      </c>
      <c r="D5145" s="1">
        <f t="shared" si="403"/>
        <v>13820392</v>
      </c>
      <c r="F5145" s="1">
        <f t="shared" si="404"/>
        <v>13817536.026193781</v>
      </c>
      <c r="H5145" s="5">
        <f t="shared" si="405"/>
        <v>2.0664926191812615E-4</v>
      </c>
    </row>
    <row r="5146" spans="1:8">
      <c r="A5146" s="3" t="s">
        <v>10708</v>
      </c>
      <c r="B5146" s="1">
        <f t="shared" si="401"/>
        <v>6</v>
      </c>
      <c r="C5146" s="1">
        <f t="shared" si="402"/>
        <v>15229</v>
      </c>
      <c r="D5146" s="1">
        <f t="shared" si="403"/>
        <v>13827957</v>
      </c>
      <c r="F5146" s="1">
        <f t="shared" si="404"/>
        <v>13825155.481350506</v>
      </c>
      <c r="H5146" s="5">
        <f t="shared" si="405"/>
        <v>2.0259816034243349E-4</v>
      </c>
    </row>
    <row r="5147" spans="1:8">
      <c r="A5147" s="3" t="s">
        <v>10709</v>
      </c>
      <c r="B5147" s="1">
        <f t="shared" si="401"/>
        <v>6</v>
      </c>
      <c r="C5147" s="1">
        <f t="shared" si="402"/>
        <v>15209</v>
      </c>
      <c r="D5147" s="1">
        <f t="shared" si="403"/>
        <v>13835482</v>
      </c>
      <c r="F5147" s="1">
        <f t="shared" si="404"/>
        <v>13832783.043139532</v>
      </c>
      <c r="H5147" s="5">
        <f t="shared" si="405"/>
        <v>1.9507501512905668E-4</v>
      </c>
    </row>
    <row r="5148" spans="1:8">
      <c r="A5148" s="3" t="s">
        <v>10710</v>
      </c>
      <c r="B5148" s="1">
        <f t="shared" si="401"/>
        <v>6</v>
      </c>
      <c r="C5148" s="1">
        <f t="shared" si="402"/>
        <v>15189</v>
      </c>
      <c r="D5148" s="1">
        <f t="shared" si="403"/>
        <v>13843007</v>
      </c>
      <c r="F5148" s="1">
        <f t="shared" si="404"/>
        <v>13840418.730863163</v>
      </c>
      <c r="H5148" s="5">
        <f t="shared" si="405"/>
        <v>1.869730425504193E-4</v>
      </c>
    </row>
    <row r="5149" spans="1:8">
      <c r="A5149" s="3" t="s">
        <v>10711</v>
      </c>
      <c r="B5149" s="1">
        <f t="shared" si="401"/>
        <v>6</v>
      </c>
      <c r="C5149" s="1">
        <f t="shared" si="402"/>
        <v>15169</v>
      </c>
      <c r="D5149" s="1">
        <f t="shared" si="403"/>
        <v>13850532</v>
      </c>
      <c r="F5149" s="1">
        <f t="shared" si="404"/>
        <v>13848062.563895145</v>
      </c>
      <c r="H5149" s="5">
        <f t="shared" si="405"/>
        <v>1.7829178726525225E-4</v>
      </c>
    </row>
    <row r="5150" spans="1:8">
      <c r="A5150" s="3" t="s">
        <v>10712</v>
      </c>
      <c r="B5150" s="1">
        <f t="shared" si="401"/>
        <v>6</v>
      </c>
      <c r="C5150" s="1">
        <f t="shared" si="402"/>
        <v>15149</v>
      </c>
      <c r="D5150" s="1">
        <f t="shared" si="403"/>
        <v>13858057</v>
      </c>
      <c r="F5150" s="1">
        <f t="shared" si="404"/>
        <v>13855714.561681047</v>
      </c>
      <c r="H5150" s="5">
        <f t="shared" si="405"/>
        <v>1.6903078973862771E-4</v>
      </c>
    </row>
    <row r="5151" spans="1:8">
      <c r="A5151" s="3" t="s">
        <v>10713</v>
      </c>
      <c r="B5151" s="1">
        <f t="shared" si="401"/>
        <v>6</v>
      </c>
      <c r="C5151" s="1">
        <f t="shared" si="402"/>
        <v>15129</v>
      </c>
      <c r="D5151" s="1">
        <f t="shared" si="403"/>
        <v>13865622</v>
      </c>
      <c r="F5151" s="1">
        <f t="shared" si="404"/>
        <v>13863374.743738588</v>
      </c>
      <c r="H5151" s="5">
        <f t="shared" si="405"/>
        <v>1.6207395971216108E-4</v>
      </c>
    </row>
    <row r="5152" spans="1:8">
      <c r="A5152" s="3" t="s">
        <v>10714</v>
      </c>
      <c r="B5152" s="1">
        <f t="shared" si="401"/>
        <v>6</v>
      </c>
      <c r="C5152" s="1">
        <f t="shared" si="402"/>
        <v>15109</v>
      </c>
      <c r="D5152" s="1">
        <f t="shared" si="403"/>
        <v>13873147</v>
      </c>
      <c r="F5152" s="1">
        <f t="shared" si="404"/>
        <v>13871043.129658042</v>
      </c>
      <c r="H5152" s="5">
        <f t="shared" si="405"/>
        <v>1.5165054777827107E-4</v>
      </c>
    </row>
    <row r="5153" spans="1:8">
      <c r="A5153" s="3" t="s">
        <v>10715</v>
      </c>
      <c r="B5153" s="1">
        <f t="shared" si="401"/>
        <v>6</v>
      </c>
      <c r="C5153" s="1">
        <f t="shared" si="402"/>
        <v>15089</v>
      </c>
      <c r="D5153" s="1">
        <f t="shared" si="403"/>
        <v>13880672</v>
      </c>
      <c r="F5153" s="1">
        <f t="shared" si="404"/>
        <v>13878719.739102567</v>
      </c>
      <c r="H5153" s="5">
        <f t="shared" si="405"/>
        <v>1.4064599303501916E-4</v>
      </c>
    </row>
    <row r="5154" spans="1:8">
      <c r="A5154" s="3" t="s">
        <v>10716</v>
      </c>
      <c r="B5154" s="1">
        <f t="shared" si="401"/>
        <v>6</v>
      </c>
      <c r="C5154" s="1">
        <f t="shared" si="402"/>
        <v>15069</v>
      </c>
      <c r="D5154" s="1">
        <f t="shared" si="403"/>
        <v>13888197</v>
      </c>
      <c r="F5154" s="1">
        <f t="shared" si="404"/>
        <v>13886404.591808606</v>
      </c>
      <c r="H5154" s="5">
        <f t="shared" si="405"/>
        <v>1.290598190243169E-4</v>
      </c>
    </row>
    <row r="5155" spans="1:8">
      <c r="A5155" s="3" t="s">
        <v>10717</v>
      </c>
      <c r="B5155" s="1">
        <f t="shared" si="401"/>
        <v>6</v>
      </c>
      <c r="C5155" s="1">
        <f t="shared" si="402"/>
        <v>15049</v>
      </c>
      <c r="D5155" s="1">
        <f t="shared" si="403"/>
        <v>13895722</v>
      </c>
      <c r="F5155" s="1">
        <f t="shared" si="404"/>
        <v>13894097.707586229</v>
      </c>
      <c r="H5155" s="5">
        <f t="shared" si="405"/>
        <v>1.1689154502163705E-4</v>
      </c>
    </row>
    <row r="5156" spans="1:8">
      <c r="A5156" s="3" t="s">
        <v>10718</v>
      </c>
      <c r="B5156" s="1">
        <f t="shared" si="401"/>
        <v>6</v>
      </c>
      <c r="C5156" s="1">
        <f t="shared" si="402"/>
        <v>15029</v>
      </c>
      <c r="D5156" s="1">
        <f t="shared" si="403"/>
        <v>13903287</v>
      </c>
      <c r="F5156" s="1">
        <f t="shared" si="404"/>
        <v>13901799.106319509</v>
      </c>
      <c r="H5156" s="5">
        <f t="shared" si="405"/>
        <v>1.0701740390531774E-4</v>
      </c>
    </row>
    <row r="5157" spans="1:8">
      <c r="A5157" s="3" t="s">
        <v>10719</v>
      </c>
      <c r="B5157" s="1">
        <f t="shared" si="401"/>
        <v>6</v>
      </c>
      <c r="C5157" s="1">
        <f t="shared" si="402"/>
        <v>15009</v>
      </c>
      <c r="D5157" s="1">
        <f t="shared" si="403"/>
        <v>13910812</v>
      </c>
      <c r="F5157" s="1">
        <f t="shared" si="404"/>
        <v>13909508.807966936</v>
      </c>
      <c r="H5157" s="5">
        <f t="shared" si="405"/>
        <v>9.3681952790650928E-5</v>
      </c>
    </row>
    <row r="5158" spans="1:8">
      <c r="A5158" s="3" t="s">
        <v>10720</v>
      </c>
      <c r="B5158" s="1">
        <f t="shared" si="401"/>
        <v>6</v>
      </c>
      <c r="C5158" s="1">
        <f t="shared" si="402"/>
        <v>14989</v>
      </c>
      <c r="D5158" s="1">
        <f t="shared" si="403"/>
        <v>13918337</v>
      </c>
      <c r="F5158" s="1">
        <f t="shared" si="404"/>
        <v>13917226.832561739</v>
      </c>
      <c r="H5158" s="5">
        <f t="shared" si="405"/>
        <v>7.9762937070801705E-5</v>
      </c>
    </row>
    <row r="5159" spans="1:8">
      <c r="A5159" s="3" t="s">
        <v>10721</v>
      </c>
      <c r="B5159" s="1">
        <f t="shared" si="401"/>
        <v>6</v>
      </c>
      <c r="C5159" s="1">
        <f t="shared" si="402"/>
        <v>14969</v>
      </c>
      <c r="D5159" s="1">
        <f t="shared" si="403"/>
        <v>13925862</v>
      </c>
      <c r="F5159" s="1">
        <f t="shared" si="404"/>
        <v>13924953.200212302</v>
      </c>
      <c r="H5159" s="5">
        <f t="shared" si="405"/>
        <v>6.5259858793539219E-5</v>
      </c>
    </row>
    <row r="5160" spans="1:8">
      <c r="A5160" s="3" t="s">
        <v>10722</v>
      </c>
      <c r="B5160" s="1">
        <f t="shared" si="401"/>
        <v>6</v>
      </c>
      <c r="C5160" s="1">
        <f t="shared" si="402"/>
        <v>14949</v>
      </c>
      <c r="D5160" s="1">
        <f t="shared" si="403"/>
        <v>13933428</v>
      </c>
      <c r="F5160" s="1">
        <f t="shared" si="404"/>
        <v>13932687.931102542</v>
      </c>
      <c r="H5160" s="5">
        <f t="shared" si="405"/>
        <v>5.3114631765979869E-5</v>
      </c>
    </row>
    <row r="5161" spans="1:8">
      <c r="A5161" s="3" t="s">
        <v>10723</v>
      </c>
      <c r="B5161" s="1">
        <f t="shared" si="401"/>
        <v>6</v>
      </c>
      <c r="C5161" s="1">
        <f t="shared" si="402"/>
        <v>14929</v>
      </c>
      <c r="D5161" s="1">
        <f t="shared" si="403"/>
        <v>13940953</v>
      </c>
      <c r="F5161" s="1">
        <f t="shared" si="404"/>
        <v>13940431.045492282</v>
      </c>
      <c r="H5161" s="5">
        <f t="shared" si="405"/>
        <v>3.7440374967038675E-5</v>
      </c>
    </row>
    <row r="5162" spans="1:8">
      <c r="A5162" s="3" t="s">
        <v>10724</v>
      </c>
      <c r="B5162" s="1">
        <f t="shared" si="401"/>
        <v>6</v>
      </c>
      <c r="C5162" s="1">
        <f t="shared" si="402"/>
        <v>14909</v>
      </c>
      <c r="D5162" s="1">
        <f t="shared" si="403"/>
        <v>13948477</v>
      </c>
      <c r="F5162" s="1">
        <f t="shared" si="404"/>
        <v>13948182.563717643</v>
      </c>
      <c r="H5162" s="5">
        <f t="shared" si="405"/>
        <v>2.1108848109883323E-5</v>
      </c>
    </row>
    <row r="5163" spans="1:8">
      <c r="A5163" s="3" t="s">
        <v>10725</v>
      </c>
      <c r="B5163" s="1">
        <f t="shared" si="401"/>
        <v>6</v>
      </c>
      <c r="C5163" s="1">
        <f t="shared" si="402"/>
        <v>14889</v>
      </c>
      <c r="D5163" s="1">
        <f t="shared" si="403"/>
        <v>13956002</v>
      </c>
      <c r="F5163" s="1">
        <f t="shared" si="404"/>
        <v>13955942.506191453</v>
      </c>
      <c r="H5163" s="5">
        <f t="shared" si="405"/>
        <v>4.2629550029467505E-6</v>
      </c>
    </row>
    <row r="5164" spans="1:8">
      <c r="A5164" s="3" t="s">
        <v>10726</v>
      </c>
      <c r="B5164" s="1">
        <f t="shared" si="401"/>
        <v>6</v>
      </c>
      <c r="C5164" s="1">
        <f t="shared" si="402"/>
        <v>14869</v>
      </c>
      <c r="D5164" s="1">
        <f t="shared" si="403"/>
        <v>-1</v>
      </c>
      <c r="F5164" s="1">
        <f t="shared" si="404"/>
        <v>13963710.893403614</v>
      </c>
      <c r="H5164" s="5">
        <f t="shared" si="405"/>
        <v>0</v>
      </c>
    </row>
    <row r="5165" spans="1:8">
      <c r="A5165" s="3" t="s">
        <v>10727</v>
      </c>
      <c r="B5165" s="1">
        <f t="shared" si="401"/>
        <v>6</v>
      </c>
      <c r="C5165" s="1">
        <f t="shared" si="402"/>
        <v>14849</v>
      </c>
      <c r="D5165" s="1">
        <f t="shared" si="403"/>
        <v>-1</v>
      </c>
      <c r="F5165" s="1">
        <f t="shared" si="404"/>
        <v>13971487.745921494</v>
      </c>
      <c r="H5165" s="5">
        <f t="shared" si="405"/>
        <v>0</v>
      </c>
    </row>
    <row r="5166" spans="1:8">
      <c r="A5166" s="3" t="s">
        <v>10728</v>
      </c>
      <c r="B5166" s="1">
        <f t="shared" si="401"/>
        <v>6</v>
      </c>
      <c r="C5166" s="1">
        <f t="shared" si="402"/>
        <v>14829</v>
      </c>
      <c r="D5166" s="1">
        <f t="shared" si="403"/>
        <v>-1</v>
      </c>
      <c r="F5166" s="1">
        <f t="shared" si="404"/>
        <v>13979273.084390374</v>
      </c>
      <c r="H5166" s="5">
        <f t="shared" si="405"/>
        <v>0</v>
      </c>
    </row>
    <row r="5167" spans="1:8">
      <c r="A5167" s="3" t="s">
        <v>10729</v>
      </c>
      <c r="B5167" s="1">
        <f t="shared" si="401"/>
        <v>6</v>
      </c>
      <c r="C5167" s="1">
        <f t="shared" si="402"/>
        <v>14809</v>
      </c>
      <c r="D5167" s="1">
        <f t="shared" si="403"/>
        <v>-1</v>
      </c>
      <c r="F5167" s="1">
        <f t="shared" si="404"/>
        <v>13987066.929533774</v>
      </c>
      <c r="H5167" s="5">
        <f t="shared" si="405"/>
        <v>0</v>
      </c>
    </row>
    <row r="5168" spans="1:8">
      <c r="A5168" s="3" t="s">
        <v>10730</v>
      </c>
      <c r="B5168" s="1">
        <f t="shared" si="401"/>
        <v>6</v>
      </c>
      <c r="C5168" s="1">
        <f t="shared" si="402"/>
        <v>14789</v>
      </c>
      <c r="D5168" s="1">
        <f t="shared" si="403"/>
        <v>-1</v>
      </c>
      <c r="F5168" s="1">
        <f t="shared" si="404"/>
        <v>13994869.302153915</v>
      </c>
      <c r="H5168" s="5">
        <f t="shared" si="405"/>
        <v>0</v>
      </c>
    </row>
    <row r="5169" spans="1:8">
      <c r="A5169" s="3" t="s">
        <v>10731</v>
      </c>
      <c r="B5169" s="1">
        <f t="shared" si="401"/>
        <v>6</v>
      </c>
      <c r="C5169" s="1">
        <f t="shared" si="402"/>
        <v>14769</v>
      </c>
      <c r="D5169" s="1">
        <f t="shared" si="403"/>
        <v>-1</v>
      </c>
      <c r="F5169" s="1">
        <f t="shared" si="404"/>
        <v>14002680.223132098</v>
      </c>
      <c r="H5169" s="5">
        <f t="shared" si="405"/>
        <v>0</v>
      </c>
    </row>
    <row r="5170" spans="1:8">
      <c r="A5170" s="3" t="s">
        <v>10732</v>
      </c>
      <c r="B5170" s="1">
        <f t="shared" si="401"/>
        <v>6</v>
      </c>
      <c r="C5170" s="1">
        <f t="shared" si="402"/>
        <v>14749</v>
      </c>
      <c r="D5170" s="1">
        <f t="shared" si="403"/>
        <v>-1</v>
      </c>
      <c r="F5170" s="1">
        <f t="shared" si="404"/>
        <v>14010499.713429125</v>
      </c>
      <c r="H5170" s="5">
        <f t="shared" si="405"/>
        <v>0</v>
      </c>
    </row>
    <row r="5171" spans="1:8">
      <c r="A5171" s="3" t="s">
        <v>10733</v>
      </c>
      <c r="B5171" s="1">
        <f t="shared" si="401"/>
        <v>6</v>
      </c>
      <c r="C5171" s="1">
        <f t="shared" si="402"/>
        <v>14729</v>
      </c>
      <c r="D5171" s="1">
        <f t="shared" si="403"/>
        <v>-1</v>
      </c>
      <c r="F5171" s="1">
        <f t="shared" si="404"/>
        <v>14018327.794085694</v>
      </c>
      <c r="H5171" s="5">
        <f t="shared" si="405"/>
        <v>0</v>
      </c>
    </row>
    <row r="5172" spans="1:8">
      <c r="A5172" s="3" t="s">
        <v>10734</v>
      </c>
      <c r="B5172" s="1">
        <f t="shared" si="401"/>
        <v>6</v>
      </c>
      <c r="C5172" s="1">
        <f t="shared" si="402"/>
        <v>14709</v>
      </c>
      <c r="D5172" s="1">
        <f t="shared" si="403"/>
        <v>-1</v>
      </c>
      <c r="F5172" s="1">
        <f t="shared" si="404"/>
        <v>14026164.486222833</v>
      </c>
      <c r="H5172" s="5">
        <f t="shared" si="405"/>
        <v>0</v>
      </c>
    </row>
    <row r="5173" spans="1:8">
      <c r="A5173" s="3" t="s">
        <v>10735</v>
      </c>
      <c r="B5173" s="1">
        <f t="shared" si="401"/>
        <v>6</v>
      </c>
      <c r="C5173" s="1">
        <f t="shared" si="402"/>
        <v>14689</v>
      </c>
      <c r="D5173" s="1">
        <f t="shared" si="403"/>
        <v>-1</v>
      </c>
      <c r="F5173" s="1">
        <f t="shared" si="404"/>
        <v>14034009.811042288</v>
      </c>
      <c r="H5173" s="5">
        <f t="shared" si="405"/>
        <v>0</v>
      </c>
    </row>
    <row r="5174" spans="1:8">
      <c r="A5174" s="3" t="s">
        <v>10736</v>
      </c>
      <c r="B5174" s="1">
        <f t="shared" si="401"/>
        <v>6</v>
      </c>
      <c r="C5174" s="1">
        <f t="shared" si="402"/>
        <v>14669</v>
      </c>
      <c r="D5174" s="1">
        <f t="shared" si="403"/>
        <v>-1</v>
      </c>
      <c r="F5174" s="1">
        <f t="shared" si="404"/>
        <v>14041863.789826976</v>
      </c>
      <c r="H5174" s="5">
        <f t="shared" si="405"/>
        <v>0</v>
      </c>
    </row>
    <row r="5175" spans="1:8">
      <c r="A5175" s="3" t="s">
        <v>10737</v>
      </c>
      <c r="B5175" s="1">
        <f t="shared" si="401"/>
        <v>6</v>
      </c>
      <c r="C5175" s="1">
        <f t="shared" si="402"/>
        <v>14649</v>
      </c>
      <c r="D5175" s="1">
        <f t="shared" si="403"/>
        <v>-1</v>
      </c>
      <c r="F5175" s="1">
        <f t="shared" si="404"/>
        <v>14049726.443941381</v>
      </c>
      <c r="H5175" s="5">
        <f t="shared" si="405"/>
        <v>0</v>
      </c>
    </row>
    <row r="5176" spans="1:8">
      <c r="A5176" s="3" t="s">
        <v>10738</v>
      </c>
      <c r="B5176" s="1">
        <f t="shared" si="401"/>
        <v>6</v>
      </c>
      <c r="C5176" s="1">
        <f t="shared" si="402"/>
        <v>14629</v>
      </c>
      <c r="D5176" s="1">
        <f t="shared" si="403"/>
        <v>-1</v>
      </c>
      <c r="F5176" s="1">
        <f t="shared" si="404"/>
        <v>14057597.794831987</v>
      </c>
      <c r="H5176" s="5">
        <f t="shared" si="405"/>
        <v>0</v>
      </c>
    </row>
    <row r="5177" spans="1:8">
      <c r="A5177" s="3" t="s">
        <v>10739</v>
      </c>
      <c r="B5177" s="1">
        <f t="shared" si="401"/>
        <v>6</v>
      </c>
      <c r="C5177" s="1">
        <f t="shared" si="402"/>
        <v>14609</v>
      </c>
      <c r="D5177" s="1">
        <f t="shared" si="403"/>
        <v>-1</v>
      </c>
      <c r="F5177" s="1">
        <f t="shared" si="404"/>
        <v>14065477.864027705</v>
      </c>
      <c r="H5177" s="5">
        <f t="shared" si="405"/>
        <v>0</v>
      </c>
    </row>
    <row r="5178" spans="1:8">
      <c r="A5178" s="3" t="s">
        <v>10740</v>
      </c>
      <c r="B5178" s="1">
        <f t="shared" si="401"/>
        <v>6</v>
      </c>
      <c r="C5178" s="1">
        <f t="shared" si="402"/>
        <v>14589</v>
      </c>
      <c r="D5178" s="1">
        <f t="shared" si="403"/>
        <v>-1</v>
      </c>
      <c r="F5178" s="1">
        <f t="shared" si="404"/>
        <v>14073366.673140313</v>
      </c>
      <c r="H5178" s="5">
        <f t="shared" si="405"/>
        <v>0</v>
      </c>
    </row>
    <row r="5179" spans="1:8">
      <c r="A5179" s="3" t="s">
        <v>10741</v>
      </c>
      <c r="B5179" s="1">
        <f t="shared" si="401"/>
        <v>6</v>
      </c>
      <c r="C5179" s="1">
        <f t="shared" si="402"/>
        <v>14569</v>
      </c>
      <c r="D5179" s="1">
        <f t="shared" si="403"/>
        <v>-1</v>
      </c>
      <c r="F5179" s="1">
        <f t="shared" si="404"/>
        <v>14081264.243864875</v>
      </c>
      <c r="H5179" s="5">
        <f t="shared" si="405"/>
        <v>0</v>
      </c>
    </row>
    <row r="5180" spans="1:8">
      <c r="A5180" s="3" t="s">
        <v>10742</v>
      </c>
      <c r="B5180" s="1">
        <f t="shared" si="401"/>
        <v>6</v>
      </c>
      <c r="C5180" s="1">
        <f t="shared" si="402"/>
        <v>14549</v>
      </c>
      <c r="D5180" s="1">
        <f t="shared" si="403"/>
        <v>-1</v>
      </c>
      <c r="F5180" s="1">
        <f t="shared" si="404"/>
        <v>14089170.597980175</v>
      </c>
      <c r="H5180" s="5">
        <f t="shared" si="405"/>
        <v>0</v>
      </c>
    </row>
    <row r="5181" spans="1:8">
      <c r="A5181" s="3" t="s">
        <v>10743</v>
      </c>
      <c r="B5181" s="1">
        <f t="shared" si="401"/>
        <v>6</v>
      </c>
      <c r="C5181" s="1">
        <f t="shared" si="402"/>
        <v>14529</v>
      </c>
      <c r="D5181" s="1">
        <f t="shared" si="403"/>
        <v>-1</v>
      </c>
      <c r="F5181" s="1">
        <f t="shared" si="404"/>
        <v>14097085.757349167</v>
      </c>
      <c r="H5181" s="5">
        <f t="shared" si="405"/>
        <v>0</v>
      </c>
    </row>
    <row r="5182" spans="1:8">
      <c r="A5182" s="3" t="s">
        <v>10744</v>
      </c>
      <c r="B5182" s="1">
        <f t="shared" si="401"/>
        <v>6</v>
      </c>
      <c r="C5182" s="1">
        <f t="shared" si="402"/>
        <v>14509</v>
      </c>
      <c r="D5182" s="1">
        <f t="shared" si="403"/>
        <v>-1</v>
      </c>
      <c r="F5182" s="1">
        <f t="shared" si="404"/>
        <v>14105009.743919414</v>
      </c>
      <c r="H5182" s="5">
        <f t="shared" si="405"/>
        <v>0</v>
      </c>
    </row>
    <row r="5183" spans="1:8">
      <c r="A5183" s="3" t="s">
        <v>10745</v>
      </c>
      <c r="B5183" s="1">
        <f t="shared" si="401"/>
        <v>6</v>
      </c>
      <c r="C5183" s="1">
        <f t="shared" si="402"/>
        <v>14489</v>
      </c>
      <c r="D5183" s="1">
        <f t="shared" si="403"/>
        <v>-1</v>
      </c>
      <c r="F5183" s="1">
        <f t="shared" si="404"/>
        <v>14112942.579723533</v>
      </c>
      <c r="H5183" s="5">
        <f t="shared" si="405"/>
        <v>0</v>
      </c>
    </row>
    <row r="5184" spans="1:8">
      <c r="A5184" s="3" t="s">
        <v>10746</v>
      </c>
      <c r="B5184" s="1">
        <f t="shared" si="401"/>
        <v>6</v>
      </c>
      <c r="C5184" s="1">
        <f t="shared" si="402"/>
        <v>14469</v>
      </c>
      <c r="D5184" s="1">
        <f t="shared" si="403"/>
        <v>-1</v>
      </c>
      <c r="F5184" s="1">
        <f t="shared" si="404"/>
        <v>14120884.286879631</v>
      </c>
      <c r="H5184" s="5">
        <f t="shared" si="405"/>
        <v>0</v>
      </c>
    </row>
    <row r="5185" spans="1:8">
      <c r="A5185" s="3" t="s">
        <v>10747</v>
      </c>
      <c r="B5185" s="1">
        <f t="shared" si="401"/>
        <v>6</v>
      </c>
      <c r="C5185" s="1">
        <f t="shared" si="402"/>
        <v>14449</v>
      </c>
      <c r="D5185" s="1">
        <f t="shared" si="403"/>
        <v>-1</v>
      </c>
      <c r="F5185" s="1">
        <f t="shared" si="404"/>
        <v>14128834.887591766</v>
      </c>
      <c r="H5185" s="5">
        <f t="shared" si="405"/>
        <v>0</v>
      </c>
    </row>
    <row r="5186" spans="1:8">
      <c r="A5186" s="3" t="s">
        <v>10748</v>
      </c>
      <c r="B5186" s="1">
        <f t="shared" si="401"/>
        <v>6</v>
      </c>
      <c r="C5186" s="1">
        <f t="shared" si="402"/>
        <v>14429</v>
      </c>
      <c r="D5186" s="1">
        <f t="shared" si="403"/>
        <v>-1</v>
      </c>
      <c r="F5186" s="1">
        <f t="shared" si="404"/>
        <v>14136794.404150408</v>
      </c>
      <c r="H5186" s="5">
        <f t="shared" si="405"/>
        <v>0</v>
      </c>
    </row>
    <row r="5187" spans="1:8">
      <c r="A5187" s="3" t="s">
        <v>10749</v>
      </c>
      <c r="B5187" s="1">
        <f t="shared" si="401"/>
        <v>6</v>
      </c>
      <c r="C5187" s="1">
        <f t="shared" si="402"/>
        <v>14409</v>
      </c>
      <c r="D5187" s="1">
        <f t="shared" si="403"/>
        <v>-1</v>
      </c>
      <c r="F5187" s="1">
        <f t="shared" si="404"/>
        <v>14144762.858932883</v>
      </c>
      <c r="H5187" s="5">
        <f t="shared" si="405"/>
        <v>0</v>
      </c>
    </row>
    <row r="5188" spans="1:8">
      <c r="A5188" s="3" t="s">
        <v>10750</v>
      </c>
      <c r="B5188" s="1">
        <f t="shared" ref="B5188:B5251" si="406">IF(ISERROR(SEARCH(" ",A5188)), 0, SEARCH(" ",A5188))</f>
        <v>6</v>
      </c>
      <c r="C5188" s="1">
        <f t="shared" ref="C5188:C5251" si="407">IF(0=B5188,-1,LEFT(A5188,B5188-1)+0)</f>
        <v>14389</v>
      </c>
      <c r="D5188" s="1">
        <f t="shared" ref="D5188:D5251" si="408">IF(B5188=0,-1,RIGHT(A5188,LEN(A5188)-B5188)+0)</f>
        <v>-1</v>
      </c>
      <c r="F5188" s="1">
        <f t="shared" ref="F5188:F5251" si="409">IF(C5188&lt;0,443300000,44330*(1-POWER(C5188/$A$1,1/5.255))*1000)</f>
        <v>14152740.274403827</v>
      </c>
      <c r="H5188" s="5">
        <f t="shared" si="405"/>
        <v>0</v>
      </c>
    </row>
    <row r="5189" spans="1:8">
      <c r="A5189" s="3" t="s">
        <v>10751</v>
      </c>
      <c r="B5189" s="1">
        <f t="shared" si="406"/>
        <v>6</v>
      </c>
      <c r="C5189" s="1">
        <f t="shared" si="407"/>
        <v>14369</v>
      </c>
      <c r="D5189" s="1">
        <f t="shared" si="408"/>
        <v>-1</v>
      </c>
      <c r="F5189" s="1">
        <f t="shared" si="409"/>
        <v>14160726.673115673</v>
      </c>
      <c r="H5189" s="5">
        <f t="shared" si="405"/>
        <v>0</v>
      </c>
    </row>
    <row r="5190" spans="1:8">
      <c r="A5190" s="3" t="s">
        <v>10752</v>
      </c>
      <c r="B5190" s="1">
        <f t="shared" si="406"/>
        <v>6</v>
      </c>
      <c r="C5190" s="1">
        <f t="shared" si="407"/>
        <v>14349</v>
      </c>
      <c r="D5190" s="1">
        <f t="shared" si="408"/>
        <v>-1</v>
      </c>
      <c r="F5190" s="1">
        <f t="shared" si="409"/>
        <v>14168722.07770909</v>
      </c>
      <c r="H5190" s="5">
        <f t="shared" si="405"/>
        <v>0</v>
      </c>
    </row>
    <row r="5191" spans="1:8">
      <c r="A5191" s="3" t="s">
        <v>10753</v>
      </c>
      <c r="B5191" s="1">
        <f t="shared" si="406"/>
        <v>6</v>
      </c>
      <c r="C5191" s="1">
        <f t="shared" si="407"/>
        <v>14329</v>
      </c>
      <c r="D5191" s="1">
        <f t="shared" si="408"/>
        <v>-1</v>
      </c>
      <c r="F5191" s="1">
        <f t="shared" si="409"/>
        <v>14176726.510913467</v>
      </c>
      <c r="H5191" s="5">
        <f t="shared" si="405"/>
        <v>0</v>
      </c>
    </row>
    <row r="5192" spans="1:8">
      <c r="A5192" s="3" t="s">
        <v>10754</v>
      </c>
      <c r="B5192" s="1">
        <f t="shared" si="406"/>
        <v>6</v>
      </c>
      <c r="C5192" s="1">
        <f t="shared" si="407"/>
        <v>14309</v>
      </c>
      <c r="D5192" s="1">
        <f t="shared" si="408"/>
        <v>-1</v>
      </c>
      <c r="F5192" s="1">
        <f t="shared" si="409"/>
        <v>14184739.995547388</v>
      </c>
      <c r="H5192" s="5">
        <f t="shared" si="405"/>
        <v>0</v>
      </c>
    </row>
    <row r="5193" spans="1:8">
      <c r="A5193" s="3" t="s">
        <v>10755</v>
      </c>
      <c r="B5193" s="1">
        <f t="shared" si="406"/>
        <v>6</v>
      </c>
      <c r="C5193" s="1">
        <f t="shared" si="407"/>
        <v>14289</v>
      </c>
      <c r="D5193" s="1">
        <f t="shared" si="408"/>
        <v>-1</v>
      </c>
      <c r="F5193" s="1">
        <f t="shared" si="409"/>
        <v>14192762.554519076</v>
      </c>
      <c r="H5193" s="5">
        <f t="shared" si="405"/>
        <v>0</v>
      </c>
    </row>
    <row r="5194" spans="1:8">
      <c r="A5194" s="3" t="s">
        <v>10756</v>
      </c>
      <c r="B5194" s="1">
        <f t="shared" si="406"/>
        <v>6</v>
      </c>
      <c r="C5194" s="1">
        <f t="shared" si="407"/>
        <v>14269</v>
      </c>
      <c r="D5194" s="1">
        <f t="shared" si="408"/>
        <v>-1</v>
      </c>
      <c r="F5194" s="1">
        <f t="shared" si="409"/>
        <v>14200794.210826933</v>
      </c>
      <c r="H5194" s="5">
        <f t="shared" si="405"/>
        <v>0</v>
      </c>
    </row>
    <row r="5195" spans="1:8">
      <c r="A5195" s="3" t="s">
        <v>10757</v>
      </c>
      <c r="B5195" s="1">
        <f t="shared" si="406"/>
        <v>6</v>
      </c>
      <c r="C5195" s="1">
        <f t="shared" si="407"/>
        <v>14249</v>
      </c>
      <c r="D5195" s="1">
        <f t="shared" si="408"/>
        <v>-1</v>
      </c>
      <c r="F5195" s="1">
        <f t="shared" si="409"/>
        <v>14208834.987559959</v>
      </c>
      <c r="H5195" s="5">
        <f t="shared" si="405"/>
        <v>0</v>
      </c>
    </row>
    <row r="5196" spans="1:8">
      <c r="A5196" s="3" t="s">
        <v>10758</v>
      </c>
      <c r="B5196" s="1">
        <f t="shared" si="406"/>
        <v>6</v>
      </c>
      <c r="C5196" s="1">
        <f t="shared" si="407"/>
        <v>14229</v>
      </c>
      <c r="D5196" s="1">
        <f t="shared" si="408"/>
        <v>-1</v>
      </c>
      <c r="F5196" s="1">
        <f t="shared" si="409"/>
        <v>14216884.90789827</v>
      </c>
      <c r="H5196" s="5">
        <f t="shared" ref="H5196:H5259" si="410">IF(D5196&gt;0,ABS((F5196-D5196)/D5196),0)</f>
        <v>0</v>
      </c>
    </row>
    <row r="5197" spans="1:8">
      <c r="A5197" s="3" t="s">
        <v>10759</v>
      </c>
      <c r="B5197" s="1">
        <f t="shared" si="406"/>
        <v>6</v>
      </c>
      <c r="C5197" s="1">
        <f t="shared" si="407"/>
        <v>14209</v>
      </c>
      <c r="D5197" s="1">
        <f t="shared" si="408"/>
        <v>-1</v>
      </c>
      <c r="F5197" s="1">
        <f t="shared" si="409"/>
        <v>14224943.995113574</v>
      </c>
      <c r="H5197" s="5">
        <f t="shared" si="410"/>
        <v>0</v>
      </c>
    </row>
    <row r="5198" spans="1:8">
      <c r="A5198" s="3" t="s">
        <v>10760</v>
      </c>
      <c r="B5198" s="1">
        <f t="shared" si="406"/>
        <v>6</v>
      </c>
      <c r="C5198" s="1">
        <f t="shared" si="407"/>
        <v>14189</v>
      </c>
      <c r="D5198" s="1">
        <f t="shared" si="408"/>
        <v>-1</v>
      </c>
      <c r="F5198" s="1">
        <f t="shared" si="409"/>
        <v>14233012.272569671</v>
      </c>
      <c r="H5198" s="5">
        <f t="shared" si="410"/>
        <v>0</v>
      </c>
    </row>
    <row r="5199" spans="1:8">
      <c r="A5199" s="3" t="s">
        <v>10761</v>
      </c>
      <c r="B5199" s="1">
        <f t="shared" si="406"/>
        <v>6</v>
      </c>
      <c r="C5199" s="1">
        <f t="shared" si="407"/>
        <v>14169</v>
      </c>
      <c r="D5199" s="1">
        <f t="shared" si="408"/>
        <v>-1</v>
      </c>
      <c r="F5199" s="1">
        <f t="shared" si="409"/>
        <v>14241089.763722949</v>
      </c>
      <c r="H5199" s="5">
        <f t="shared" si="410"/>
        <v>0</v>
      </c>
    </row>
    <row r="5200" spans="1:8">
      <c r="A5200" s="3" t="s">
        <v>10762</v>
      </c>
      <c r="B5200" s="1">
        <f t="shared" si="406"/>
        <v>6</v>
      </c>
      <c r="C5200" s="1">
        <f t="shared" si="407"/>
        <v>14149</v>
      </c>
      <c r="D5200" s="1">
        <f t="shared" si="408"/>
        <v>-1</v>
      </c>
      <c r="F5200" s="1">
        <f t="shared" si="409"/>
        <v>14249176.492122864</v>
      </c>
      <c r="H5200" s="5">
        <f t="shared" si="410"/>
        <v>0</v>
      </c>
    </row>
    <row r="5201" spans="1:8">
      <c r="A5201" s="3" t="s">
        <v>10763</v>
      </c>
      <c r="B5201" s="1">
        <f t="shared" si="406"/>
        <v>6</v>
      </c>
      <c r="C5201" s="1">
        <f t="shared" si="407"/>
        <v>14129</v>
      </c>
      <c r="D5201" s="1">
        <f t="shared" si="408"/>
        <v>-1</v>
      </c>
      <c r="F5201" s="1">
        <f t="shared" si="409"/>
        <v>14257272.48141247</v>
      </c>
      <c r="H5201" s="5">
        <f t="shared" si="410"/>
        <v>0</v>
      </c>
    </row>
    <row r="5202" spans="1:8">
      <c r="A5202" s="3" t="s">
        <v>10764</v>
      </c>
      <c r="B5202" s="1">
        <f t="shared" si="406"/>
        <v>6</v>
      </c>
      <c r="C5202" s="1">
        <f t="shared" si="407"/>
        <v>14109</v>
      </c>
      <c r="D5202" s="1">
        <f t="shared" si="408"/>
        <v>-1</v>
      </c>
      <c r="F5202" s="1">
        <f t="shared" si="409"/>
        <v>14265377.755328899</v>
      </c>
      <c r="H5202" s="5">
        <f t="shared" si="410"/>
        <v>0</v>
      </c>
    </row>
    <row r="5203" spans="1:8">
      <c r="A5203" s="3" t="s">
        <v>10765</v>
      </c>
      <c r="B5203" s="1">
        <f t="shared" si="406"/>
        <v>6</v>
      </c>
      <c r="C5203" s="1">
        <f t="shared" si="407"/>
        <v>14089</v>
      </c>
      <c r="D5203" s="1">
        <f t="shared" si="408"/>
        <v>-1</v>
      </c>
      <c r="F5203" s="1">
        <f t="shared" si="409"/>
        <v>14273492.337703876</v>
      </c>
      <c r="H5203" s="5">
        <f t="shared" si="410"/>
        <v>0</v>
      </c>
    </row>
    <row r="5204" spans="1:8">
      <c r="A5204" s="3" t="s">
        <v>10766</v>
      </c>
      <c r="B5204" s="1">
        <f t="shared" si="406"/>
        <v>6</v>
      </c>
      <c r="C5204" s="1">
        <f t="shared" si="407"/>
        <v>14069</v>
      </c>
      <c r="D5204" s="1">
        <f t="shared" si="408"/>
        <v>-1</v>
      </c>
      <c r="F5204" s="1">
        <f t="shared" si="409"/>
        <v>14281616.25246425</v>
      </c>
      <c r="H5204" s="5">
        <f t="shared" si="410"/>
        <v>0</v>
      </c>
    </row>
    <row r="5205" spans="1:8">
      <c r="A5205" s="3" t="s">
        <v>10767</v>
      </c>
      <c r="B5205" s="1">
        <f t="shared" si="406"/>
        <v>6</v>
      </c>
      <c r="C5205" s="1">
        <f t="shared" si="407"/>
        <v>14049</v>
      </c>
      <c r="D5205" s="1">
        <f t="shared" si="408"/>
        <v>-1</v>
      </c>
      <c r="F5205" s="1">
        <f t="shared" si="409"/>
        <v>14289749.523632463</v>
      </c>
      <c r="H5205" s="5">
        <f t="shared" si="410"/>
        <v>0</v>
      </c>
    </row>
    <row r="5206" spans="1:8">
      <c r="A5206" s="3" t="s">
        <v>10768</v>
      </c>
      <c r="B5206" s="1">
        <f t="shared" si="406"/>
        <v>6</v>
      </c>
      <c r="C5206" s="1">
        <f t="shared" si="407"/>
        <v>14029</v>
      </c>
      <c r="D5206" s="1">
        <f t="shared" si="408"/>
        <v>-1</v>
      </c>
      <c r="F5206" s="1">
        <f t="shared" si="409"/>
        <v>14297892.175327133</v>
      </c>
      <c r="H5206" s="5">
        <f t="shared" si="410"/>
        <v>0</v>
      </c>
    </row>
    <row r="5207" spans="1:8">
      <c r="A5207" s="3" t="s">
        <v>10769</v>
      </c>
      <c r="B5207" s="1">
        <f t="shared" si="406"/>
        <v>6</v>
      </c>
      <c r="C5207" s="1">
        <f t="shared" si="407"/>
        <v>14009</v>
      </c>
      <c r="D5207" s="1">
        <f t="shared" si="408"/>
        <v>-1</v>
      </c>
      <c r="F5207" s="1">
        <f t="shared" si="409"/>
        <v>14306044.231763523</v>
      </c>
      <c r="H5207" s="5">
        <f t="shared" si="410"/>
        <v>0</v>
      </c>
    </row>
    <row r="5208" spans="1:8">
      <c r="A5208" s="3" t="s">
        <v>10770</v>
      </c>
      <c r="B5208" s="1">
        <f t="shared" si="406"/>
        <v>6</v>
      </c>
      <c r="C5208" s="1">
        <f t="shared" si="407"/>
        <v>13989</v>
      </c>
      <c r="D5208" s="1">
        <f t="shared" si="408"/>
        <v>-1</v>
      </c>
      <c r="F5208" s="1">
        <f t="shared" si="409"/>
        <v>14314205.717254087</v>
      </c>
      <c r="H5208" s="5">
        <f t="shared" si="410"/>
        <v>0</v>
      </c>
    </row>
    <row r="5209" spans="1:8">
      <c r="A5209" s="3" t="s">
        <v>10771</v>
      </c>
      <c r="B5209" s="1">
        <f t="shared" si="406"/>
        <v>6</v>
      </c>
      <c r="C5209" s="1">
        <f t="shared" si="407"/>
        <v>13969</v>
      </c>
      <c r="D5209" s="1">
        <f t="shared" si="408"/>
        <v>-1</v>
      </c>
      <c r="F5209" s="1">
        <f t="shared" si="409"/>
        <v>14322376.656209016</v>
      </c>
      <c r="H5209" s="5">
        <f t="shared" si="410"/>
        <v>0</v>
      </c>
    </row>
    <row r="5210" spans="1:8">
      <c r="A5210" s="3" t="s">
        <v>10772</v>
      </c>
      <c r="B5210" s="1">
        <f t="shared" si="406"/>
        <v>6</v>
      </c>
      <c r="C5210" s="1">
        <f t="shared" si="407"/>
        <v>13949</v>
      </c>
      <c r="D5210" s="1">
        <f t="shared" si="408"/>
        <v>-1</v>
      </c>
      <c r="F5210" s="1">
        <f t="shared" si="409"/>
        <v>14330557.073136721</v>
      </c>
      <c r="H5210" s="5">
        <f t="shared" si="410"/>
        <v>0</v>
      </c>
    </row>
    <row r="5211" spans="1:8">
      <c r="A5211" s="3" t="s">
        <v>10773</v>
      </c>
      <c r="B5211" s="1">
        <f t="shared" si="406"/>
        <v>6</v>
      </c>
      <c r="C5211" s="1">
        <f t="shared" si="407"/>
        <v>13929</v>
      </c>
      <c r="D5211" s="1">
        <f t="shared" si="408"/>
        <v>-1</v>
      </c>
      <c r="F5211" s="1">
        <f t="shared" si="409"/>
        <v>14338746.99264444</v>
      </c>
      <c r="H5211" s="5">
        <f t="shared" si="410"/>
        <v>0</v>
      </c>
    </row>
    <row r="5212" spans="1:8">
      <c r="A5212" s="3" t="s">
        <v>10774</v>
      </c>
      <c r="B5212" s="1">
        <f t="shared" si="406"/>
        <v>6</v>
      </c>
      <c r="C5212" s="1">
        <f t="shared" si="407"/>
        <v>13909</v>
      </c>
      <c r="D5212" s="1">
        <f t="shared" si="408"/>
        <v>-1</v>
      </c>
      <c r="F5212" s="1">
        <f t="shared" si="409"/>
        <v>14346946.43943873</v>
      </c>
      <c r="H5212" s="5">
        <f t="shared" si="410"/>
        <v>0</v>
      </c>
    </row>
    <row r="5213" spans="1:8">
      <c r="A5213" s="3" t="s">
        <v>10775</v>
      </c>
      <c r="B5213" s="1">
        <f t="shared" si="406"/>
        <v>6</v>
      </c>
      <c r="C5213" s="1">
        <f t="shared" si="407"/>
        <v>13889</v>
      </c>
      <c r="D5213" s="1">
        <f t="shared" si="408"/>
        <v>-1</v>
      </c>
      <c r="F5213" s="1">
        <f t="shared" si="409"/>
        <v>14355155.438326003</v>
      </c>
      <c r="H5213" s="5">
        <f t="shared" si="410"/>
        <v>0</v>
      </c>
    </row>
    <row r="5214" spans="1:8">
      <c r="A5214" s="3" t="s">
        <v>10776</v>
      </c>
      <c r="B5214" s="1">
        <f t="shared" si="406"/>
        <v>6</v>
      </c>
      <c r="C5214" s="1">
        <f t="shared" si="407"/>
        <v>13869</v>
      </c>
      <c r="D5214" s="1">
        <f t="shared" si="408"/>
        <v>-1</v>
      </c>
      <c r="F5214" s="1">
        <f t="shared" si="409"/>
        <v>14363374.014213126</v>
      </c>
      <c r="H5214" s="5">
        <f t="shared" si="410"/>
        <v>0</v>
      </c>
    </row>
    <row r="5215" spans="1:8">
      <c r="A5215" s="3" t="s">
        <v>10777</v>
      </c>
      <c r="B5215" s="1">
        <f t="shared" si="406"/>
        <v>6</v>
      </c>
      <c r="C5215" s="1">
        <f t="shared" si="407"/>
        <v>13849</v>
      </c>
      <c r="D5215" s="1">
        <f t="shared" si="408"/>
        <v>-1</v>
      </c>
      <c r="F5215" s="1">
        <f t="shared" si="409"/>
        <v>14371602.192107927</v>
      </c>
      <c r="H5215" s="5">
        <f t="shared" si="410"/>
        <v>0</v>
      </c>
    </row>
    <row r="5216" spans="1:8">
      <c r="A5216" s="3" t="s">
        <v>10778</v>
      </c>
      <c r="B5216" s="1">
        <f t="shared" si="406"/>
        <v>6</v>
      </c>
      <c r="C5216" s="1">
        <f t="shared" si="407"/>
        <v>13829</v>
      </c>
      <c r="D5216" s="1">
        <f t="shared" si="408"/>
        <v>-1</v>
      </c>
      <c r="F5216" s="1">
        <f t="shared" si="409"/>
        <v>14379839.997119769</v>
      </c>
      <c r="H5216" s="5">
        <f t="shared" si="410"/>
        <v>0</v>
      </c>
    </row>
    <row r="5217" spans="1:8">
      <c r="A5217" s="3" t="s">
        <v>10779</v>
      </c>
      <c r="B5217" s="1">
        <f t="shared" si="406"/>
        <v>6</v>
      </c>
      <c r="C5217" s="1">
        <f t="shared" si="407"/>
        <v>13809</v>
      </c>
      <c r="D5217" s="1">
        <f t="shared" si="408"/>
        <v>-1</v>
      </c>
      <c r="F5217" s="1">
        <f t="shared" si="409"/>
        <v>14388087.454460097</v>
      </c>
      <c r="H5217" s="5">
        <f t="shared" si="410"/>
        <v>0</v>
      </c>
    </row>
    <row r="5218" spans="1:8">
      <c r="A5218" s="3" t="s">
        <v>10780</v>
      </c>
      <c r="B5218" s="1">
        <f t="shared" si="406"/>
        <v>6</v>
      </c>
      <c r="C5218" s="1">
        <f t="shared" si="407"/>
        <v>13789</v>
      </c>
      <c r="D5218" s="1">
        <f t="shared" si="408"/>
        <v>-1</v>
      </c>
      <c r="F5218" s="1">
        <f t="shared" si="409"/>
        <v>14396344.589443022</v>
      </c>
      <c r="H5218" s="5">
        <f t="shared" si="410"/>
        <v>0</v>
      </c>
    </row>
    <row r="5219" spans="1:8">
      <c r="A5219" s="3" t="s">
        <v>10781</v>
      </c>
      <c r="B5219" s="1">
        <f t="shared" si="406"/>
        <v>6</v>
      </c>
      <c r="C5219" s="1">
        <f t="shared" si="407"/>
        <v>13769</v>
      </c>
      <c r="D5219" s="1">
        <f t="shared" si="408"/>
        <v>-1</v>
      </c>
      <c r="F5219" s="1">
        <f t="shared" si="409"/>
        <v>14404611.427485883</v>
      </c>
      <c r="H5219" s="5">
        <f t="shared" si="410"/>
        <v>0</v>
      </c>
    </row>
    <row r="5220" spans="1:8">
      <c r="A5220" s="3" t="s">
        <v>10782</v>
      </c>
      <c r="B5220" s="1">
        <f t="shared" si="406"/>
        <v>6</v>
      </c>
      <c r="C5220" s="1">
        <f t="shared" si="407"/>
        <v>13749</v>
      </c>
      <c r="D5220" s="1">
        <f t="shared" si="408"/>
        <v>-1</v>
      </c>
      <c r="F5220" s="1">
        <f t="shared" si="409"/>
        <v>14412887.994109802</v>
      </c>
      <c r="H5220" s="5">
        <f t="shared" si="410"/>
        <v>0</v>
      </c>
    </row>
    <row r="5221" spans="1:8">
      <c r="A5221" s="3" t="s">
        <v>10783</v>
      </c>
      <c r="B5221" s="1">
        <f t="shared" si="406"/>
        <v>6</v>
      </c>
      <c r="C5221" s="1">
        <f t="shared" si="407"/>
        <v>13729</v>
      </c>
      <c r="D5221" s="1">
        <f t="shared" si="408"/>
        <v>-1</v>
      </c>
      <c r="F5221" s="1">
        <f t="shared" si="409"/>
        <v>14421174.314940272</v>
      </c>
      <c r="H5221" s="5">
        <f t="shared" si="410"/>
        <v>0</v>
      </c>
    </row>
    <row r="5222" spans="1:8">
      <c r="A5222" s="3" t="s">
        <v>10784</v>
      </c>
      <c r="B5222" s="1">
        <f t="shared" si="406"/>
        <v>6</v>
      </c>
      <c r="C5222" s="1">
        <f t="shared" si="407"/>
        <v>13709</v>
      </c>
      <c r="D5222" s="1">
        <f t="shared" si="408"/>
        <v>-1</v>
      </c>
      <c r="F5222" s="1">
        <f t="shared" si="409"/>
        <v>14429470.415707737</v>
      </c>
      <c r="H5222" s="5">
        <f t="shared" si="410"/>
        <v>0</v>
      </c>
    </row>
    <row r="5223" spans="1:8">
      <c r="A5223" s="3" t="s">
        <v>10785</v>
      </c>
      <c r="B5223" s="1">
        <f t="shared" si="406"/>
        <v>6</v>
      </c>
      <c r="C5223" s="1">
        <f t="shared" si="407"/>
        <v>13689</v>
      </c>
      <c r="D5223" s="1">
        <f t="shared" si="408"/>
        <v>-1</v>
      </c>
      <c r="F5223" s="1">
        <f t="shared" si="409"/>
        <v>14437776.322248185</v>
      </c>
      <c r="H5223" s="5">
        <f t="shared" si="410"/>
        <v>0</v>
      </c>
    </row>
    <row r="5224" spans="1:8">
      <c r="A5224" s="3" t="s">
        <v>10786</v>
      </c>
      <c r="B5224" s="1">
        <f t="shared" si="406"/>
        <v>6</v>
      </c>
      <c r="C5224" s="1">
        <f t="shared" si="407"/>
        <v>13669</v>
      </c>
      <c r="D5224" s="1">
        <f t="shared" si="408"/>
        <v>-1</v>
      </c>
      <c r="F5224" s="1">
        <f t="shared" si="409"/>
        <v>14446092.060503704</v>
      </c>
      <c r="H5224" s="5">
        <f t="shared" si="410"/>
        <v>0</v>
      </c>
    </row>
    <row r="5225" spans="1:8">
      <c r="A5225" s="3" t="s">
        <v>10787</v>
      </c>
      <c r="B5225" s="1">
        <f t="shared" si="406"/>
        <v>6</v>
      </c>
      <c r="C5225" s="1">
        <f t="shared" si="407"/>
        <v>13649</v>
      </c>
      <c r="D5225" s="1">
        <f t="shared" si="408"/>
        <v>-1</v>
      </c>
      <c r="F5225" s="1">
        <f t="shared" si="409"/>
        <v>14454417.656523114</v>
      </c>
      <c r="H5225" s="5">
        <f t="shared" si="410"/>
        <v>0</v>
      </c>
    </row>
    <row r="5226" spans="1:8">
      <c r="A5226" s="3" t="s">
        <v>10788</v>
      </c>
      <c r="B5226" s="1">
        <f t="shared" si="406"/>
        <v>6</v>
      </c>
      <c r="C5226" s="1">
        <f t="shared" si="407"/>
        <v>13629</v>
      </c>
      <c r="D5226" s="1">
        <f t="shared" si="408"/>
        <v>-1</v>
      </c>
      <c r="F5226" s="1">
        <f t="shared" si="409"/>
        <v>14462753.136462539</v>
      </c>
      <c r="H5226" s="5">
        <f t="shared" si="410"/>
        <v>0</v>
      </c>
    </row>
    <row r="5227" spans="1:8">
      <c r="A5227" s="3" t="s">
        <v>10789</v>
      </c>
      <c r="B5227" s="1">
        <f t="shared" si="406"/>
        <v>6</v>
      </c>
      <c r="C5227" s="1">
        <f t="shared" si="407"/>
        <v>13609</v>
      </c>
      <c r="D5227" s="1">
        <f t="shared" si="408"/>
        <v>-1</v>
      </c>
      <c r="F5227" s="1">
        <f t="shared" si="409"/>
        <v>14471098.526585998</v>
      </c>
      <c r="H5227" s="5">
        <f t="shared" si="410"/>
        <v>0</v>
      </c>
    </row>
    <row r="5228" spans="1:8">
      <c r="A5228" s="3" t="s">
        <v>10790</v>
      </c>
      <c r="B5228" s="1">
        <f t="shared" si="406"/>
        <v>6</v>
      </c>
      <c r="C5228" s="1">
        <f t="shared" si="407"/>
        <v>13589</v>
      </c>
      <c r="D5228" s="1">
        <f t="shared" si="408"/>
        <v>-1</v>
      </c>
      <c r="F5228" s="1">
        <f t="shared" si="409"/>
        <v>14479453.853266042</v>
      </c>
      <c r="H5228" s="5">
        <f t="shared" si="410"/>
        <v>0</v>
      </c>
    </row>
    <row r="5229" spans="1:8">
      <c r="A5229" s="3" t="s">
        <v>10791</v>
      </c>
      <c r="B5229" s="1">
        <f t="shared" si="406"/>
        <v>6</v>
      </c>
      <c r="C5229" s="1">
        <f t="shared" si="407"/>
        <v>13569</v>
      </c>
      <c r="D5229" s="1">
        <f t="shared" si="408"/>
        <v>-1</v>
      </c>
      <c r="F5229" s="1">
        <f t="shared" si="409"/>
        <v>14487819.142984342</v>
      </c>
      <c r="H5229" s="5">
        <f t="shared" si="410"/>
        <v>0</v>
      </c>
    </row>
    <row r="5230" spans="1:8">
      <c r="A5230" s="3" t="s">
        <v>10792</v>
      </c>
      <c r="B5230" s="1">
        <f t="shared" si="406"/>
        <v>6</v>
      </c>
      <c r="C5230" s="1">
        <f t="shared" si="407"/>
        <v>13549</v>
      </c>
      <c r="D5230" s="1">
        <f t="shared" si="408"/>
        <v>-1</v>
      </c>
      <c r="F5230" s="1">
        <f t="shared" si="409"/>
        <v>14496194.422332298</v>
      </c>
      <c r="H5230" s="5">
        <f t="shared" si="410"/>
        <v>0</v>
      </c>
    </row>
    <row r="5231" spans="1:8">
      <c r="A5231" s="3" t="s">
        <v>10793</v>
      </c>
      <c r="B5231" s="1">
        <f t="shared" si="406"/>
        <v>6</v>
      </c>
      <c r="C5231" s="1">
        <f t="shared" si="407"/>
        <v>13529</v>
      </c>
      <c r="D5231" s="1">
        <f t="shared" si="408"/>
        <v>-1</v>
      </c>
      <c r="F5231" s="1">
        <f t="shared" si="409"/>
        <v>14504579.718011664</v>
      </c>
      <c r="H5231" s="5">
        <f t="shared" si="410"/>
        <v>0</v>
      </c>
    </row>
    <row r="5232" spans="1:8">
      <c r="A5232" s="3" t="s">
        <v>10794</v>
      </c>
      <c r="B5232" s="1">
        <f t="shared" si="406"/>
        <v>6</v>
      </c>
      <c r="C5232" s="1">
        <f t="shared" si="407"/>
        <v>13509</v>
      </c>
      <c r="D5232" s="1">
        <f t="shared" si="408"/>
        <v>-1</v>
      </c>
      <c r="F5232" s="1">
        <f t="shared" si="409"/>
        <v>14512975.056835173</v>
      </c>
      <c r="H5232" s="5">
        <f t="shared" si="410"/>
        <v>0</v>
      </c>
    </row>
    <row r="5233" spans="1:8">
      <c r="A5233" s="3" t="s">
        <v>10795</v>
      </c>
      <c r="B5233" s="1">
        <f t="shared" si="406"/>
        <v>6</v>
      </c>
      <c r="C5233" s="1">
        <f t="shared" si="407"/>
        <v>13489</v>
      </c>
      <c r="D5233" s="1">
        <f t="shared" si="408"/>
        <v>-1</v>
      </c>
      <c r="F5233" s="1">
        <f t="shared" si="409"/>
        <v>14521380.465727149</v>
      </c>
      <c r="H5233" s="5">
        <f t="shared" si="410"/>
        <v>0</v>
      </c>
    </row>
    <row r="5234" spans="1:8">
      <c r="A5234" s="3" t="s">
        <v>10796</v>
      </c>
      <c r="B5234" s="1">
        <f t="shared" si="406"/>
        <v>6</v>
      </c>
      <c r="C5234" s="1">
        <f t="shared" si="407"/>
        <v>13469</v>
      </c>
      <c r="D5234" s="1">
        <f t="shared" si="408"/>
        <v>-1</v>
      </c>
      <c r="F5234" s="1">
        <f t="shared" si="409"/>
        <v>14529795.971724166</v>
      </c>
      <c r="H5234" s="5">
        <f t="shared" si="410"/>
        <v>0</v>
      </c>
    </row>
    <row r="5235" spans="1:8">
      <c r="A5235" s="3" t="s">
        <v>10797</v>
      </c>
      <c r="B5235" s="1">
        <f t="shared" si="406"/>
        <v>6</v>
      </c>
      <c r="C5235" s="1">
        <f t="shared" si="407"/>
        <v>13449</v>
      </c>
      <c r="D5235" s="1">
        <f t="shared" si="408"/>
        <v>-1</v>
      </c>
      <c r="F5235" s="1">
        <f t="shared" si="409"/>
        <v>14538221.601975655</v>
      </c>
      <c r="H5235" s="5">
        <f t="shared" si="410"/>
        <v>0</v>
      </c>
    </row>
    <row r="5236" spans="1:8">
      <c r="A5236" s="3" t="s">
        <v>10798</v>
      </c>
      <c r="B5236" s="1">
        <f t="shared" si="406"/>
        <v>6</v>
      </c>
      <c r="C5236" s="1">
        <f t="shared" si="407"/>
        <v>13429</v>
      </c>
      <c r="D5236" s="1">
        <f t="shared" si="408"/>
        <v>-1</v>
      </c>
      <c r="F5236" s="1">
        <f t="shared" si="409"/>
        <v>14546657.383744551</v>
      </c>
      <c r="H5236" s="5">
        <f t="shared" si="410"/>
        <v>0</v>
      </c>
    </row>
    <row r="5237" spans="1:8">
      <c r="A5237" s="3" t="s">
        <v>10799</v>
      </c>
      <c r="B5237" s="1">
        <f t="shared" si="406"/>
        <v>6</v>
      </c>
      <c r="C5237" s="1">
        <f t="shared" si="407"/>
        <v>13409</v>
      </c>
      <c r="D5237" s="1">
        <f t="shared" si="408"/>
        <v>-1</v>
      </c>
      <c r="F5237" s="1">
        <f t="shared" si="409"/>
        <v>14555103.34440794</v>
      </c>
      <c r="H5237" s="5">
        <f t="shared" si="410"/>
        <v>0</v>
      </c>
    </row>
    <row r="5238" spans="1:8">
      <c r="A5238" s="3" t="s">
        <v>10800</v>
      </c>
      <c r="B5238" s="1">
        <f t="shared" si="406"/>
        <v>6</v>
      </c>
      <c r="C5238" s="1">
        <f t="shared" si="407"/>
        <v>13389</v>
      </c>
      <c r="D5238" s="1">
        <f t="shared" si="408"/>
        <v>-1</v>
      </c>
      <c r="F5238" s="1">
        <f t="shared" si="409"/>
        <v>14563559.511457723</v>
      </c>
      <c r="H5238" s="5">
        <f t="shared" si="410"/>
        <v>0</v>
      </c>
    </row>
    <row r="5239" spans="1:8">
      <c r="A5239" s="3" t="s">
        <v>10801</v>
      </c>
      <c r="B5239" s="1">
        <f t="shared" si="406"/>
        <v>6</v>
      </c>
      <c r="C5239" s="1">
        <f t="shared" si="407"/>
        <v>13369</v>
      </c>
      <c r="D5239" s="1">
        <f t="shared" si="408"/>
        <v>-1</v>
      </c>
      <c r="F5239" s="1">
        <f t="shared" si="409"/>
        <v>14572025.91250124</v>
      </c>
      <c r="H5239" s="5">
        <f t="shared" si="410"/>
        <v>0</v>
      </c>
    </row>
    <row r="5240" spans="1:8">
      <c r="A5240" s="3" t="s">
        <v>10802</v>
      </c>
      <c r="B5240" s="1">
        <f t="shared" si="406"/>
        <v>6</v>
      </c>
      <c r="C5240" s="1">
        <f t="shared" si="407"/>
        <v>13349</v>
      </c>
      <c r="D5240" s="1">
        <f t="shared" si="408"/>
        <v>-1</v>
      </c>
      <c r="F5240" s="1">
        <f t="shared" si="409"/>
        <v>14580502.575261947</v>
      </c>
      <c r="H5240" s="5">
        <f t="shared" si="410"/>
        <v>0</v>
      </c>
    </row>
    <row r="5241" spans="1:8">
      <c r="A5241" s="3" t="s">
        <v>10803</v>
      </c>
      <c r="B5241" s="1">
        <f t="shared" si="406"/>
        <v>6</v>
      </c>
      <c r="C5241" s="1">
        <f t="shared" si="407"/>
        <v>13329</v>
      </c>
      <c r="D5241" s="1">
        <f t="shared" si="408"/>
        <v>-1</v>
      </c>
      <c r="F5241" s="1">
        <f t="shared" si="409"/>
        <v>14588989.527580082</v>
      </c>
      <c r="H5241" s="5">
        <f t="shared" si="410"/>
        <v>0</v>
      </c>
    </row>
    <row r="5242" spans="1:8">
      <c r="A5242" s="3" t="s">
        <v>10804</v>
      </c>
      <c r="B5242" s="1">
        <f t="shared" si="406"/>
        <v>6</v>
      </c>
      <c r="C5242" s="1">
        <f t="shared" si="407"/>
        <v>13309</v>
      </c>
      <c r="D5242" s="1">
        <f t="shared" si="408"/>
        <v>-1</v>
      </c>
      <c r="F5242" s="1">
        <f t="shared" si="409"/>
        <v>14597486.797413316</v>
      </c>
      <c r="H5242" s="5">
        <f t="shared" si="410"/>
        <v>0</v>
      </c>
    </row>
    <row r="5243" spans="1:8">
      <c r="A5243" s="3" t="s">
        <v>10805</v>
      </c>
      <c r="B5243" s="1">
        <f t="shared" si="406"/>
        <v>6</v>
      </c>
      <c r="C5243" s="1">
        <f t="shared" si="407"/>
        <v>13289</v>
      </c>
      <c r="D5243" s="1">
        <f t="shared" si="408"/>
        <v>-1</v>
      </c>
      <c r="F5243" s="1">
        <f t="shared" si="409"/>
        <v>14605994.412837455</v>
      </c>
      <c r="H5243" s="5">
        <f t="shared" si="410"/>
        <v>0</v>
      </c>
    </row>
    <row r="5244" spans="1:8">
      <c r="A5244" s="3" t="s">
        <v>10806</v>
      </c>
      <c r="B5244" s="1">
        <f t="shared" si="406"/>
        <v>6</v>
      </c>
      <c r="C5244" s="1">
        <f t="shared" si="407"/>
        <v>13269</v>
      </c>
      <c r="D5244" s="1">
        <f t="shared" si="408"/>
        <v>-1</v>
      </c>
      <c r="F5244" s="1">
        <f t="shared" si="409"/>
        <v>14614512.402047081</v>
      </c>
      <c r="H5244" s="5">
        <f t="shared" si="410"/>
        <v>0</v>
      </c>
    </row>
    <row r="5245" spans="1:8">
      <c r="A5245" s="3" t="s">
        <v>10807</v>
      </c>
      <c r="B5245" s="1">
        <f t="shared" si="406"/>
        <v>6</v>
      </c>
      <c r="C5245" s="1">
        <f t="shared" si="407"/>
        <v>13249</v>
      </c>
      <c r="D5245" s="1">
        <f t="shared" si="408"/>
        <v>-1</v>
      </c>
      <c r="F5245" s="1">
        <f t="shared" si="409"/>
        <v>14623040.793356255</v>
      </c>
      <c r="H5245" s="5">
        <f t="shared" si="410"/>
        <v>0</v>
      </c>
    </row>
    <row r="5246" spans="1:8">
      <c r="A5246" s="3" t="s">
        <v>10808</v>
      </c>
      <c r="B5246" s="1">
        <f t="shared" si="406"/>
        <v>6</v>
      </c>
      <c r="C5246" s="1">
        <f t="shared" si="407"/>
        <v>13229</v>
      </c>
      <c r="D5246" s="1">
        <f t="shared" si="408"/>
        <v>-1</v>
      </c>
      <c r="F5246" s="1">
        <f t="shared" si="409"/>
        <v>14631579.615199216</v>
      </c>
      <c r="H5246" s="5">
        <f t="shared" si="410"/>
        <v>0</v>
      </c>
    </row>
    <row r="5247" spans="1:8">
      <c r="A5247" s="3" t="s">
        <v>10809</v>
      </c>
      <c r="B5247" s="1">
        <f t="shared" si="406"/>
        <v>6</v>
      </c>
      <c r="C5247" s="1">
        <f t="shared" si="407"/>
        <v>13209</v>
      </c>
      <c r="D5247" s="1">
        <f t="shared" si="408"/>
        <v>-1</v>
      </c>
      <c r="F5247" s="1">
        <f t="shared" si="409"/>
        <v>14640128.896131048</v>
      </c>
      <c r="H5247" s="5">
        <f t="shared" si="410"/>
        <v>0</v>
      </c>
    </row>
    <row r="5248" spans="1:8">
      <c r="A5248" s="3" t="s">
        <v>10810</v>
      </c>
      <c r="B5248" s="1">
        <f t="shared" si="406"/>
        <v>6</v>
      </c>
      <c r="C5248" s="1">
        <f t="shared" si="407"/>
        <v>13189</v>
      </c>
      <c r="D5248" s="1">
        <f t="shared" si="408"/>
        <v>-1</v>
      </c>
      <c r="F5248" s="1">
        <f t="shared" si="409"/>
        <v>14648688.664828388</v>
      </c>
      <c r="H5248" s="5">
        <f t="shared" si="410"/>
        <v>0</v>
      </c>
    </row>
    <row r="5249" spans="1:8">
      <c r="A5249" s="3" t="s">
        <v>10811</v>
      </c>
      <c r="B5249" s="1">
        <f t="shared" si="406"/>
        <v>6</v>
      </c>
      <c r="C5249" s="1">
        <f t="shared" si="407"/>
        <v>13169</v>
      </c>
      <c r="D5249" s="1">
        <f t="shared" si="408"/>
        <v>-1</v>
      </c>
      <c r="F5249" s="1">
        <f t="shared" si="409"/>
        <v>14657258.950090138</v>
      </c>
      <c r="H5249" s="5">
        <f t="shared" si="410"/>
        <v>0</v>
      </c>
    </row>
    <row r="5250" spans="1:8">
      <c r="A5250" s="3" t="s">
        <v>10812</v>
      </c>
      <c r="B5250" s="1">
        <f t="shared" si="406"/>
        <v>6</v>
      </c>
      <c r="C5250" s="1">
        <f t="shared" si="407"/>
        <v>13149</v>
      </c>
      <c r="D5250" s="1">
        <f t="shared" si="408"/>
        <v>-1</v>
      </c>
      <c r="F5250" s="1">
        <f t="shared" si="409"/>
        <v>14665839.78083816</v>
      </c>
      <c r="H5250" s="5">
        <f t="shared" si="410"/>
        <v>0</v>
      </c>
    </row>
    <row r="5251" spans="1:8">
      <c r="A5251" s="3" t="s">
        <v>10813</v>
      </c>
      <c r="B5251" s="1">
        <f t="shared" si="406"/>
        <v>6</v>
      </c>
      <c r="C5251" s="1">
        <f t="shared" si="407"/>
        <v>13129</v>
      </c>
      <c r="D5251" s="1">
        <f t="shared" si="408"/>
        <v>-1</v>
      </c>
      <c r="F5251" s="1">
        <f t="shared" si="409"/>
        <v>14674431.186118001</v>
      </c>
      <c r="H5251" s="5">
        <f t="shared" si="410"/>
        <v>0</v>
      </c>
    </row>
    <row r="5252" spans="1:8">
      <c r="A5252" s="3" t="s">
        <v>10814</v>
      </c>
      <c r="B5252" s="1">
        <f t="shared" ref="B5252:B5315" si="411">IF(ISERROR(SEARCH(" ",A5252)), 0, SEARCH(" ",A5252))</f>
        <v>6</v>
      </c>
      <c r="C5252" s="1">
        <f t="shared" ref="C5252:C5315" si="412">IF(0=B5252,-1,LEFT(A5252,B5252-1)+0)</f>
        <v>13109</v>
      </c>
      <c r="D5252" s="1">
        <f t="shared" ref="D5252:D5315" si="413">IF(B5252=0,-1,RIGHT(A5252,LEN(A5252)-B5252)+0)</f>
        <v>-1</v>
      </c>
      <c r="F5252" s="1">
        <f t="shared" ref="F5252:F5315" si="414">IF(C5252&lt;0,443300000,44330*(1-POWER(C5252/$A$1,1/5.255))*1000)</f>
        <v>14683033.195099592</v>
      </c>
      <c r="H5252" s="5">
        <f t="shared" si="410"/>
        <v>0</v>
      </c>
    </row>
    <row r="5253" spans="1:8">
      <c r="A5253" s="3" t="s">
        <v>10815</v>
      </c>
      <c r="B5253" s="1">
        <f t="shared" si="411"/>
        <v>6</v>
      </c>
      <c r="C5253" s="1">
        <f t="shared" si="412"/>
        <v>13089</v>
      </c>
      <c r="D5253" s="1">
        <f t="shared" si="413"/>
        <v>-1</v>
      </c>
      <c r="F5253" s="1">
        <f t="shared" si="414"/>
        <v>14691645.837077986</v>
      </c>
      <c r="H5253" s="5">
        <f t="shared" si="410"/>
        <v>0</v>
      </c>
    </row>
    <row r="5254" spans="1:8">
      <c r="A5254" s="3" t="s">
        <v>10816</v>
      </c>
      <c r="B5254" s="1">
        <f t="shared" si="411"/>
        <v>6</v>
      </c>
      <c r="C5254" s="1">
        <f t="shared" si="412"/>
        <v>13069</v>
      </c>
      <c r="D5254" s="1">
        <f t="shared" si="413"/>
        <v>-1</v>
      </c>
      <c r="F5254" s="1">
        <f t="shared" si="414"/>
        <v>14700269.1414741</v>
      </c>
      <c r="H5254" s="5">
        <f t="shared" si="410"/>
        <v>0</v>
      </c>
    </row>
    <row r="5255" spans="1:8">
      <c r="A5255" s="3" t="s">
        <v>10817</v>
      </c>
      <c r="B5255" s="1">
        <f t="shared" si="411"/>
        <v>6</v>
      </c>
      <c r="C5255" s="1">
        <f t="shared" si="412"/>
        <v>13049</v>
      </c>
      <c r="D5255" s="1">
        <f t="shared" si="413"/>
        <v>-1</v>
      </c>
      <c r="F5255" s="1">
        <f t="shared" si="414"/>
        <v>14708903.137835415</v>
      </c>
      <c r="H5255" s="5">
        <f t="shared" si="410"/>
        <v>0</v>
      </c>
    </row>
    <row r="5256" spans="1:8">
      <c r="A5256" s="3" t="s">
        <v>10818</v>
      </c>
      <c r="B5256" s="1">
        <f t="shared" si="411"/>
        <v>6</v>
      </c>
      <c r="C5256" s="1">
        <f t="shared" si="412"/>
        <v>13029</v>
      </c>
      <c r="D5256" s="1">
        <f t="shared" si="413"/>
        <v>-1</v>
      </c>
      <c r="F5256" s="1">
        <f t="shared" si="414"/>
        <v>14717547.855836742</v>
      </c>
      <c r="H5256" s="5">
        <f t="shared" si="410"/>
        <v>0</v>
      </c>
    </row>
    <row r="5257" spans="1:8">
      <c r="A5257" s="3" t="s">
        <v>10819</v>
      </c>
      <c r="B5257" s="1">
        <f t="shared" si="411"/>
        <v>6</v>
      </c>
      <c r="C5257" s="1">
        <f t="shared" si="412"/>
        <v>13009</v>
      </c>
      <c r="D5257" s="1">
        <f t="shared" si="413"/>
        <v>-1</v>
      </c>
      <c r="F5257" s="1">
        <f t="shared" si="414"/>
        <v>14726203.325280959</v>
      </c>
      <c r="H5257" s="5">
        <f t="shared" si="410"/>
        <v>0</v>
      </c>
    </row>
    <row r="5258" spans="1:8">
      <c r="A5258" s="3" t="s">
        <v>10820</v>
      </c>
      <c r="B5258" s="1">
        <f t="shared" si="411"/>
        <v>6</v>
      </c>
      <c r="C5258" s="1">
        <f t="shared" si="412"/>
        <v>12989</v>
      </c>
      <c r="D5258" s="1">
        <f t="shared" si="413"/>
        <v>-1</v>
      </c>
      <c r="F5258" s="1">
        <f t="shared" si="414"/>
        <v>14734869.576099765</v>
      </c>
      <c r="H5258" s="5">
        <f t="shared" si="410"/>
        <v>0</v>
      </c>
    </row>
    <row r="5259" spans="1:8">
      <c r="A5259" s="3" t="s">
        <v>10821</v>
      </c>
      <c r="B5259" s="1">
        <f t="shared" si="411"/>
        <v>6</v>
      </c>
      <c r="C5259" s="1">
        <f t="shared" si="412"/>
        <v>12969</v>
      </c>
      <c r="D5259" s="1">
        <f t="shared" si="413"/>
        <v>-1</v>
      </c>
      <c r="F5259" s="1">
        <f t="shared" si="414"/>
        <v>14743546.638354421</v>
      </c>
      <c r="H5259" s="5">
        <f t="shared" si="410"/>
        <v>0</v>
      </c>
    </row>
    <row r="5260" spans="1:8">
      <c r="A5260" s="3" t="s">
        <v>10822</v>
      </c>
      <c r="B5260" s="1">
        <f t="shared" si="411"/>
        <v>6</v>
      </c>
      <c r="C5260" s="1">
        <f t="shared" si="412"/>
        <v>12949</v>
      </c>
      <c r="D5260" s="1">
        <f t="shared" si="413"/>
        <v>-1</v>
      </c>
      <c r="F5260" s="1">
        <f t="shared" si="414"/>
        <v>14752234.542236535</v>
      </c>
      <c r="H5260" s="5">
        <f t="shared" ref="H5260:H5323" si="415">IF(D5260&gt;0,ABS((F5260-D5260)/D5260),0)</f>
        <v>0</v>
      </c>
    </row>
    <row r="5261" spans="1:8">
      <c r="A5261" s="3" t="s">
        <v>10823</v>
      </c>
      <c r="B5261" s="1">
        <f t="shared" si="411"/>
        <v>6</v>
      </c>
      <c r="C5261" s="1">
        <f t="shared" si="412"/>
        <v>12929</v>
      </c>
      <c r="D5261" s="1">
        <f t="shared" si="413"/>
        <v>-1</v>
      </c>
      <c r="F5261" s="1">
        <f t="shared" si="414"/>
        <v>14760933.318068821</v>
      </c>
      <c r="H5261" s="5">
        <f t="shared" si="415"/>
        <v>0</v>
      </c>
    </row>
    <row r="5262" spans="1:8">
      <c r="A5262" s="3" t="s">
        <v>10824</v>
      </c>
      <c r="B5262" s="1">
        <f t="shared" si="411"/>
        <v>6</v>
      </c>
      <c r="C5262" s="1">
        <f t="shared" si="412"/>
        <v>12909</v>
      </c>
      <c r="D5262" s="1">
        <f t="shared" si="413"/>
        <v>-1</v>
      </c>
      <c r="F5262" s="1">
        <f t="shared" si="414"/>
        <v>14769642.996305853</v>
      </c>
      <c r="H5262" s="5">
        <f t="shared" si="415"/>
        <v>0</v>
      </c>
    </row>
    <row r="5263" spans="1:8">
      <c r="A5263" s="3" t="s">
        <v>10825</v>
      </c>
      <c r="B5263" s="1">
        <f t="shared" si="411"/>
        <v>6</v>
      </c>
      <c r="C5263" s="1">
        <f t="shared" si="412"/>
        <v>12889</v>
      </c>
      <c r="D5263" s="1">
        <f t="shared" si="413"/>
        <v>-1</v>
      </c>
      <c r="F5263" s="1">
        <f t="shared" si="414"/>
        <v>14778363.607534874</v>
      </c>
      <c r="H5263" s="5">
        <f t="shared" si="415"/>
        <v>0</v>
      </c>
    </row>
    <row r="5264" spans="1:8">
      <c r="A5264" s="3" t="s">
        <v>10826</v>
      </c>
      <c r="B5264" s="1">
        <f t="shared" si="411"/>
        <v>6</v>
      </c>
      <c r="C5264" s="1">
        <f t="shared" si="412"/>
        <v>12869</v>
      </c>
      <c r="D5264" s="1">
        <f t="shared" si="413"/>
        <v>-1</v>
      </c>
      <c r="F5264" s="1">
        <f t="shared" si="414"/>
        <v>14787095.182476573</v>
      </c>
      <c r="H5264" s="5">
        <f t="shared" si="415"/>
        <v>0</v>
      </c>
    </row>
    <row r="5265" spans="1:8">
      <c r="A5265" s="3" t="s">
        <v>10827</v>
      </c>
      <c r="B5265" s="1">
        <f t="shared" si="411"/>
        <v>6</v>
      </c>
      <c r="C5265" s="1">
        <f t="shared" si="412"/>
        <v>12849</v>
      </c>
      <c r="D5265" s="1">
        <f t="shared" si="413"/>
        <v>-1</v>
      </c>
      <c r="F5265" s="1">
        <f t="shared" si="414"/>
        <v>14795837.75198584</v>
      </c>
      <c r="H5265" s="5">
        <f t="shared" si="415"/>
        <v>0</v>
      </c>
    </row>
    <row r="5266" spans="1:8">
      <c r="A5266" s="3" t="s">
        <v>10828</v>
      </c>
      <c r="B5266" s="1">
        <f t="shared" si="411"/>
        <v>6</v>
      </c>
      <c r="C5266" s="1">
        <f t="shared" si="412"/>
        <v>12829</v>
      </c>
      <c r="D5266" s="1">
        <f t="shared" si="413"/>
        <v>-1</v>
      </c>
      <c r="F5266" s="1">
        <f t="shared" si="414"/>
        <v>14804591.347052623</v>
      </c>
      <c r="H5266" s="5">
        <f t="shared" si="415"/>
        <v>0</v>
      </c>
    </row>
    <row r="5267" spans="1:8">
      <c r="A5267" s="3" t="s">
        <v>10829</v>
      </c>
      <c r="B5267" s="1">
        <f t="shared" si="411"/>
        <v>6</v>
      </c>
      <c r="C5267" s="1">
        <f t="shared" si="412"/>
        <v>12809</v>
      </c>
      <c r="D5267" s="1">
        <f t="shared" si="413"/>
        <v>-1</v>
      </c>
      <c r="F5267" s="1">
        <f t="shared" si="414"/>
        <v>14813355.998802681</v>
      </c>
      <c r="H5267" s="5">
        <f t="shared" si="415"/>
        <v>0</v>
      </c>
    </row>
    <row r="5268" spans="1:8">
      <c r="A5268" s="3" t="s">
        <v>10830</v>
      </c>
      <c r="B5268" s="1">
        <f t="shared" si="411"/>
        <v>6</v>
      </c>
      <c r="C5268" s="1">
        <f t="shared" si="412"/>
        <v>12789</v>
      </c>
      <c r="D5268" s="1">
        <f t="shared" si="413"/>
        <v>-1</v>
      </c>
      <c r="F5268" s="1">
        <f t="shared" si="414"/>
        <v>14822131.738498423</v>
      </c>
      <c r="H5268" s="5">
        <f t="shared" si="415"/>
        <v>0</v>
      </c>
    </row>
    <row r="5269" spans="1:8">
      <c r="A5269" s="3" t="s">
        <v>10831</v>
      </c>
      <c r="B5269" s="1">
        <f t="shared" si="411"/>
        <v>6</v>
      </c>
      <c r="C5269" s="1">
        <f t="shared" si="412"/>
        <v>12769</v>
      </c>
      <c r="D5269" s="1">
        <f t="shared" si="413"/>
        <v>-1</v>
      </c>
      <c r="F5269" s="1">
        <f t="shared" si="414"/>
        <v>14830918.597539702</v>
      </c>
      <c r="H5269" s="5">
        <f t="shared" si="415"/>
        <v>0</v>
      </c>
    </row>
    <row r="5270" spans="1:8">
      <c r="A5270" s="3" t="s">
        <v>10832</v>
      </c>
      <c r="B5270" s="1">
        <f t="shared" si="411"/>
        <v>6</v>
      </c>
      <c r="C5270" s="1">
        <f t="shared" si="412"/>
        <v>12749</v>
      </c>
      <c r="D5270" s="1">
        <f t="shared" si="413"/>
        <v>-1</v>
      </c>
      <c r="F5270" s="1">
        <f t="shared" si="414"/>
        <v>14839716.607464643</v>
      </c>
      <c r="H5270" s="5">
        <f t="shared" si="415"/>
        <v>0</v>
      </c>
    </row>
    <row r="5271" spans="1:8">
      <c r="A5271" s="3" t="s">
        <v>10833</v>
      </c>
      <c r="B5271" s="1">
        <f t="shared" si="411"/>
        <v>6</v>
      </c>
      <c r="C5271" s="1">
        <f t="shared" si="412"/>
        <v>12729</v>
      </c>
      <c r="D5271" s="1">
        <f t="shared" si="413"/>
        <v>-1</v>
      </c>
      <c r="F5271" s="1">
        <f t="shared" si="414"/>
        <v>14848525.799950469</v>
      </c>
      <c r="H5271" s="5">
        <f t="shared" si="415"/>
        <v>0</v>
      </c>
    </row>
    <row r="5272" spans="1:8">
      <c r="A5272" s="3" t="s">
        <v>10834</v>
      </c>
      <c r="B5272" s="1">
        <f t="shared" si="411"/>
        <v>6</v>
      </c>
      <c r="C5272" s="1">
        <f t="shared" si="412"/>
        <v>12709</v>
      </c>
      <c r="D5272" s="1">
        <f t="shared" si="413"/>
        <v>-1</v>
      </c>
      <c r="F5272" s="1">
        <f t="shared" si="414"/>
        <v>14857346.206814354</v>
      </c>
      <c r="H5272" s="5">
        <f t="shared" si="415"/>
        <v>0</v>
      </c>
    </row>
    <row r="5273" spans="1:8">
      <c r="A5273" s="3" t="s">
        <v>10835</v>
      </c>
      <c r="B5273" s="1">
        <f t="shared" si="411"/>
        <v>6</v>
      </c>
      <c r="C5273" s="1">
        <f t="shared" si="412"/>
        <v>12689</v>
      </c>
      <c r="D5273" s="1">
        <f t="shared" si="413"/>
        <v>-1</v>
      </c>
      <c r="F5273" s="1">
        <f t="shared" si="414"/>
        <v>14866177.860014221</v>
      </c>
      <c r="H5273" s="5">
        <f t="shared" si="415"/>
        <v>0</v>
      </c>
    </row>
    <row r="5274" spans="1:8">
      <c r="A5274" s="3" t="s">
        <v>10836</v>
      </c>
      <c r="B5274" s="1">
        <f t="shared" si="411"/>
        <v>6</v>
      </c>
      <c r="C5274" s="1">
        <f t="shared" si="412"/>
        <v>12669</v>
      </c>
      <c r="D5274" s="1">
        <f t="shared" si="413"/>
        <v>-1</v>
      </c>
      <c r="F5274" s="1">
        <f t="shared" si="414"/>
        <v>14875020.791649628</v>
      </c>
      <c r="H5274" s="5">
        <f t="shared" si="415"/>
        <v>0</v>
      </c>
    </row>
    <row r="5275" spans="1:8">
      <c r="A5275" s="3" t="s">
        <v>10837</v>
      </c>
      <c r="B5275" s="1">
        <f t="shared" si="411"/>
        <v>6</v>
      </c>
      <c r="C5275" s="1">
        <f t="shared" si="412"/>
        <v>12649</v>
      </c>
      <c r="D5275" s="1">
        <f t="shared" si="413"/>
        <v>-1</v>
      </c>
      <c r="F5275" s="1">
        <f t="shared" si="414"/>
        <v>14883875.033962589</v>
      </c>
      <c r="H5275" s="5">
        <f t="shared" si="415"/>
        <v>0</v>
      </c>
    </row>
    <row r="5276" spans="1:8">
      <c r="A5276" s="3" t="s">
        <v>10838</v>
      </c>
      <c r="B5276" s="1">
        <f t="shared" si="411"/>
        <v>6</v>
      </c>
      <c r="C5276" s="1">
        <f t="shared" si="412"/>
        <v>12629</v>
      </c>
      <c r="D5276" s="1">
        <f t="shared" si="413"/>
        <v>-1</v>
      </c>
      <c r="F5276" s="1">
        <f t="shared" si="414"/>
        <v>14892740.619338468</v>
      </c>
      <c r="H5276" s="5">
        <f t="shared" si="415"/>
        <v>0</v>
      </c>
    </row>
    <row r="5277" spans="1:8">
      <c r="A5277" s="3" t="s">
        <v>10839</v>
      </c>
      <c r="B5277" s="1">
        <f t="shared" si="411"/>
        <v>6</v>
      </c>
      <c r="C5277" s="1">
        <f t="shared" si="412"/>
        <v>12609</v>
      </c>
      <c r="D5277" s="1">
        <f t="shared" si="413"/>
        <v>-1</v>
      </c>
      <c r="F5277" s="1">
        <f t="shared" si="414"/>
        <v>14901617.580306802</v>
      </c>
      <c r="H5277" s="5">
        <f t="shared" si="415"/>
        <v>0</v>
      </c>
    </row>
    <row r="5278" spans="1:8">
      <c r="A5278" s="3" t="s">
        <v>10840</v>
      </c>
      <c r="B5278" s="1">
        <f t="shared" si="411"/>
        <v>6</v>
      </c>
      <c r="C5278" s="1">
        <f t="shared" si="412"/>
        <v>12589</v>
      </c>
      <c r="D5278" s="1">
        <f t="shared" si="413"/>
        <v>-1</v>
      </c>
      <c r="F5278" s="1">
        <f t="shared" si="414"/>
        <v>14910505.9495422</v>
      </c>
      <c r="H5278" s="5">
        <f t="shared" si="415"/>
        <v>0</v>
      </c>
    </row>
    <row r="5279" spans="1:8">
      <c r="A5279" s="3" t="s">
        <v>10841</v>
      </c>
      <c r="B5279" s="1">
        <f t="shared" si="411"/>
        <v>6</v>
      </c>
      <c r="C5279" s="1">
        <f t="shared" si="412"/>
        <v>12569</v>
      </c>
      <c r="D5279" s="1">
        <f t="shared" si="413"/>
        <v>-1</v>
      </c>
      <c r="F5279" s="1">
        <f t="shared" si="414"/>
        <v>14919405.759865236</v>
      </c>
      <c r="H5279" s="5">
        <f t="shared" si="415"/>
        <v>0</v>
      </c>
    </row>
    <row r="5280" spans="1:8">
      <c r="A5280" s="3" t="s">
        <v>10842</v>
      </c>
      <c r="B5280" s="1">
        <f t="shared" si="411"/>
        <v>6</v>
      </c>
      <c r="C5280" s="1">
        <f t="shared" si="412"/>
        <v>12549</v>
      </c>
      <c r="D5280" s="1">
        <f t="shared" si="413"/>
        <v>-1</v>
      </c>
      <c r="F5280" s="1">
        <f t="shared" si="414"/>
        <v>14928317.044243293</v>
      </c>
      <c r="H5280" s="5">
        <f t="shared" si="415"/>
        <v>0</v>
      </c>
    </row>
    <row r="5281" spans="1:8">
      <c r="A5281" s="3" t="s">
        <v>10843</v>
      </c>
      <c r="B5281" s="1">
        <f t="shared" si="411"/>
        <v>6</v>
      </c>
      <c r="C5281" s="1">
        <f t="shared" si="412"/>
        <v>12529</v>
      </c>
      <c r="D5281" s="1">
        <f t="shared" si="413"/>
        <v>-1</v>
      </c>
      <c r="F5281" s="1">
        <f t="shared" si="414"/>
        <v>14937239.835791472</v>
      </c>
      <c r="H5281" s="5">
        <f t="shared" si="415"/>
        <v>0</v>
      </c>
    </row>
    <row r="5282" spans="1:8">
      <c r="A5282" s="3" t="s">
        <v>10844</v>
      </c>
      <c r="B5282" s="1">
        <f t="shared" si="411"/>
        <v>6</v>
      </c>
      <c r="C5282" s="1">
        <f t="shared" si="412"/>
        <v>12509</v>
      </c>
      <c r="D5282" s="1">
        <f t="shared" si="413"/>
        <v>-1</v>
      </c>
      <c r="F5282" s="1">
        <f t="shared" si="414"/>
        <v>14946174.167773515</v>
      </c>
      <c r="H5282" s="5">
        <f t="shared" si="415"/>
        <v>0</v>
      </c>
    </row>
    <row r="5283" spans="1:8">
      <c r="A5283" s="3" t="s">
        <v>10845</v>
      </c>
      <c r="B5283" s="1">
        <f t="shared" si="411"/>
        <v>6</v>
      </c>
      <c r="C5283" s="1">
        <f t="shared" si="412"/>
        <v>12489</v>
      </c>
      <c r="D5283" s="1">
        <f t="shared" si="413"/>
        <v>-1</v>
      </c>
      <c r="F5283" s="1">
        <f t="shared" si="414"/>
        <v>14955120.073602678</v>
      </c>
      <c r="H5283" s="5">
        <f t="shared" si="415"/>
        <v>0</v>
      </c>
    </row>
    <row r="5284" spans="1:8">
      <c r="A5284" s="3" t="s">
        <v>10846</v>
      </c>
      <c r="B5284" s="1">
        <f t="shared" si="411"/>
        <v>6</v>
      </c>
      <c r="C5284" s="1">
        <f t="shared" si="412"/>
        <v>12469</v>
      </c>
      <c r="D5284" s="1">
        <f t="shared" si="413"/>
        <v>-1</v>
      </c>
      <c r="F5284" s="1">
        <f t="shared" si="414"/>
        <v>14964077.586842673</v>
      </c>
      <c r="H5284" s="5">
        <f t="shared" si="415"/>
        <v>0</v>
      </c>
    </row>
    <row r="5285" spans="1:8">
      <c r="A5285" s="3" t="s">
        <v>10847</v>
      </c>
      <c r="B5285" s="1">
        <f t="shared" si="411"/>
        <v>6</v>
      </c>
      <c r="C5285" s="1">
        <f t="shared" si="412"/>
        <v>12449</v>
      </c>
      <c r="D5285" s="1">
        <f t="shared" si="413"/>
        <v>-1</v>
      </c>
      <c r="F5285" s="1">
        <f t="shared" si="414"/>
        <v>14973046.741208546</v>
      </c>
      <c r="H5285" s="5">
        <f t="shared" si="415"/>
        <v>0</v>
      </c>
    </row>
    <row r="5286" spans="1:8">
      <c r="A5286" s="3" t="s">
        <v>10848</v>
      </c>
      <c r="B5286" s="1">
        <f t="shared" si="411"/>
        <v>6</v>
      </c>
      <c r="C5286" s="1">
        <f t="shared" si="412"/>
        <v>12429</v>
      </c>
      <c r="D5286" s="1">
        <f t="shared" si="413"/>
        <v>-1</v>
      </c>
      <c r="F5286" s="1">
        <f t="shared" si="414"/>
        <v>14982027.570567651</v>
      </c>
      <c r="H5286" s="5">
        <f t="shared" si="415"/>
        <v>0</v>
      </c>
    </row>
    <row r="5287" spans="1:8">
      <c r="A5287" s="3" t="s">
        <v>10849</v>
      </c>
      <c r="B5287" s="1">
        <f t="shared" si="411"/>
        <v>6</v>
      </c>
      <c r="C5287" s="1">
        <f t="shared" si="412"/>
        <v>12409</v>
      </c>
      <c r="D5287" s="1">
        <f t="shared" si="413"/>
        <v>-1</v>
      </c>
      <c r="F5287" s="1">
        <f t="shared" si="414"/>
        <v>14991020.10894056</v>
      </c>
      <c r="H5287" s="5">
        <f t="shared" si="415"/>
        <v>0</v>
      </c>
    </row>
    <row r="5288" spans="1:8">
      <c r="A5288" s="3" t="s">
        <v>10850</v>
      </c>
      <c r="B5288" s="1">
        <f t="shared" si="411"/>
        <v>6</v>
      </c>
      <c r="C5288" s="1">
        <f t="shared" si="412"/>
        <v>12389</v>
      </c>
      <c r="D5288" s="1">
        <f t="shared" si="413"/>
        <v>-1</v>
      </c>
      <c r="F5288" s="1">
        <f t="shared" si="414"/>
        <v>15000024.390502</v>
      </c>
      <c r="H5288" s="5">
        <f t="shared" si="415"/>
        <v>0</v>
      </c>
    </row>
    <row r="5289" spans="1:8">
      <c r="A5289" s="3" t="s">
        <v>10851</v>
      </c>
      <c r="B5289" s="1">
        <f t="shared" si="411"/>
        <v>6</v>
      </c>
      <c r="C5289" s="1">
        <f t="shared" si="412"/>
        <v>12369</v>
      </c>
      <c r="D5289" s="1">
        <f t="shared" si="413"/>
        <v>-1</v>
      </c>
      <c r="F5289" s="1">
        <f t="shared" si="414"/>
        <v>15009040.449581817</v>
      </c>
      <c r="H5289" s="5">
        <f t="shared" si="415"/>
        <v>0</v>
      </c>
    </row>
    <row r="5290" spans="1:8">
      <c r="A5290" s="3" t="s">
        <v>10852</v>
      </c>
      <c r="B5290" s="1">
        <f t="shared" si="411"/>
        <v>6</v>
      </c>
      <c r="C5290" s="1">
        <f t="shared" si="412"/>
        <v>12349</v>
      </c>
      <c r="D5290" s="1">
        <f t="shared" si="413"/>
        <v>-1</v>
      </c>
      <c r="F5290" s="1">
        <f t="shared" si="414"/>
        <v>15018068.320665918</v>
      </c>
      <c r="H5290" s="5">
        <f t="shared" si="415"/>
        <v>0</v>
      </c>
    </row>
    <row r="5291" spans="1:8">
      <c r="A5291" s="3" t="s">
        <v>10853</v>
      </c>
      <c r="B5291" s="1">
        <f t="shared" si="411"/>
        <v>6</v>
      </c>
      <c r="C5291" s="1">
        <f t="shared" si="412"/>
        <v>12329</v>
      </c>
      <c r="D5291" s="1">
        <f t="shared" si="413"/>
        <v>-1</v>
      </c>
      <c r="F5291" s="1">
        <f t="shared" si="414"/>
        <v>15027108.038397254</v>
      </c>
      <c r="H5291" s="5">
        <f t="shared" si="415"/>
        <v>0</v>
      </c>
    </row>
    <row r="5292" spans="1:8">
      <c r="A5292" s="3" t="s">
        <v>10854</v>
      </c>
      <c r="B5292" s="1">
        <f t="shared" si="411"/>
        <v>6</v>
      </c>
      <c r="C5292" s="1">
        <f t="shared" si="412"/>
        <v>12309</v>
      </c>
      <c r="D5292" s="1">
        <f t="shared" si="413"/>
        <v>-1</v>
      </c>
      <c r="F5292" s="1">
        <f t="shared" si="414"/>
        <v>15036159.637576759</v>
      </c>
      <c r="H5292" s="5">
        <f t="shared" si="415"/>
        <v>0</v>
      </c>
    </row>
    <row r="5293" spans="1:8">
      <c r="A5293" s="3" t="s">
        <v>10855</v>
      </c>
      <c r="B5293" s="1">
        <f t="shared" si="411"/>
        <v>6</v>
      </c>
      <c r="C5293" s="1">
        <f t="shared" si="412"/>
        <v>12289</v>
      </c>
      <c r="D5293" s="1">
        <f t="shared" si="413"/>
        <v>-1</v>
      </c>
      <c r="F5293" s="1">
        <f t="shared" si="414"/>
        <v>15045223.153164364</v>
      </c>
      <c r="H5293" s="5">
        <f t="shared" si="415"/>
        <v>0</v>
      </c>
    </row>
    <row r="5294" spans="1:8">
      <c r="A5294" s="3" t="s">
        <v>10856</v>
      </c>
      <c r="B5294" s="1">
        <f t="shared" si="411"/>
        <v>6</v>
      </c>
      <c r="C5294" s="1">
        <f t="shared" si="412"/>
        <v>12269</v>
      </c>
      <c r="D5294" s="1">
        <f t="shared" si="413"/>
        <v>-1</v>
      </c>
      <c r="F5294" s="1">
        <f t="shared" si="414"/>
        <v>15054298.620279964</v>
      </c>
      <c r="H5294" s="5">
        <f t="shared" si="415"/>
        <v>0</v>
      </c>
    </row>
    <row r="5295" spans="1:8">
      <c r="A5295" s="3" t="s">
        <v>10857</v>
      </c>
      <c r="B5295" s="1">
        <f t="shared" si="411"/>
        <v>6</v>
      </c>
      <c r="C5295" s="1">
        <f t="shared" si="412"/>
        <v>12249</v>
      </c>
      <c r="D5295" s="1">
        <f t="shared" si="413"/>
        <v>-1</v>
      </c>
      <c r="F5295" s="1">
        <f t="shared" si="414"/>
        <v>15063386.074204409</v>
      </c>
      <c r="H5295" s="5">
        <f t="shared" si="415"/>
        <v>0</v>
      </c>
    </row>
    <row r="5296" spans="1:8">
      <c r="A5296" s="3" t="s">
        <v>10858</v>
      </c>
      <c r="B5296" s="1">
        <f t="shared" si="411"/>
        <v>6</v>
      </c>
      <c r="C5296" s="1">
        <f t="shared" si="412"/>
        <v>12229</v>
      </c>
      <c r="D5296" s="1">
        <f t="shared" si="413"/>
        <v>-1</v>
      </c>
      <c r="F5296" s="1">
        <f t="shared" si="414"/>
        <v>15072485.550380515</v>
      </c>
      <c r="H5296" s="5">
        <f t="shared" si="415"/>
        <v>0</v>
      </c>
    </row>
    <row r="5297" spans="1:8">
      <c r="A5297" s="3" t="s">
        <v>10859</v>
      </c>
      <c r="B5297" s="1">
        <f t="shared" si="411"/>
        <v>6</v>
      </c>
      <c r="C5297" s="1">
        <f t="shared" si="412"/>
        <v>12209</v>
      </c>
      <c r="D5297" s="1">
        <f t="shared" si="413"/>
        <v>-1</v>
      </c>
      <c r="F5297" s="1">
        <f t="shared" si="414"/>
        <v>15081597.08441408</v>
      </c>
      <c r="H5297" s="5">
        <f t="shared" si="415"/>
        <v>0</v>
      </c>
    </row>
    <row r="5298" spans="1:8">
      <c r="A5298" s="3" t="s">
        <v>10860</v>
      </c>
      <c r="B5298" s="1">
        <f t="shared" si="411"/>
        <v>6</v>
      </c>
      <c r="C5298" s="1">
        <f t="shared" si="412"/>
        <v>12189</v>
      </c>
      <c r="D5298" s="1">
        <f t="shared" si="413"/>
        <v>-1</v>
      </c>
      <c r="F5298" s="1">
        <f t="shared" si="414"/>
        <v>15090720.712074878</v>
      </c>
      <c r="H5298" s="5">
        <f t="shared" si="415"/>
        <v>0</v>
      </c>
    </row>
    <row r="5299" spans="1:8">
      <c r="A5299" s="3" t="s">
        <v>10861</v>
      </c>
      <c r="B5299" s="1">
        <f t="shared" si="411"/>
        <v>6</v>
      </c>
      <c r="C5299" s="1">
        <f t="shared" si="412"/>
        <v>12169</v>
      </c>
      <c r="D5299" s="1">
        <f t="shared" si="413"/>
        <v>-1</v>
      </c>
      <c r="F5299" s="1">
        <f t="shared" si="414"/>
        <v>15099856.469297715</v>
      </c>
      <c r="H5299" s="5">
        <f t="shared" si="415"/>
        <v>0</v>
      </c>
    </row>
    <row r="5300" spans="1:8">
      <c r="A5300" s="3" t="s">
        <v>10862</v>
      </c>
      <c r="B5300" s="1">
        <f t="shared" si="411"/>
        <v>6</v>
      </c>
      <c r="C5300" s="1">
        <f t="shared" si="412"/>
        <v>12149</v>
      </c>
      <c r="D5300" s="1">
        <f t="shared" si="413"/>
        <v>-1</v>
      </c>
      <c r="F5300" s="1">
        <f t="shared" si="414"/>
        <v>15109004.392183432</v>
      </c>
      <c r="H5300" s="5">
        <f t="shared" si="415"/>
        <v>0</v>
      </c>
    </row>
    <row r="5301" spans="1:8">
      <c r="A5301" s="3" t="s">
        <v>10863</v>
      </c>
      <c r="B5301" s="1">
        <f t="shared" si="411"/>
        <v>6</v>
      </c>
      <c r="C5301" s="1">
        <f t="shared" si="412"/>
        <v>12129</v>
      </c>
      <c r="D5301" s="1">
        <f t="shared" si="413"/>
        <v>-1</v>
      </c>
      <c r="F5301" s="1">
        <f t="shared" si="414"/>
        <v>15118164.516999975</v>
      </c>
      <c r="H5301" s="5">
        <f t="shared" si="415"/>
        <v>0</v>
      </c>
    </row>
    <row r="5302" spans="1:8">
      <c r="A5302" s="3" t="s">
        <v>10864</v>
      </c>
      <c r="B5302" s="1">
        <f t="shared" si="411"/>
        <v>6</v>
      </c>
      <c r="C5302" s="1">
        <f t="shared" si="412"/>
        <v>12109</v>
      </c>
      <c r="D5302" s="1">
        <f t="shared" si="413"/>
        <v>-1</v>
      </c>
      <c r="F5302" s="1">
        <f t="shared" si="414"/>
        <v>15127336.880183429</v>
      </c>
      <c r="H5302" s="5">
        <f t="shared" si="415"/>
        <v>0</v>
      </c>
    </row>
    <row r="5303" spans="1:8">
      <c r="A5303" s="3" t="s">
        <v>10865</v>
      </c>
      <c r="B5303" s="1">
        <f t="shared" si="411"/>
        <v>6</v>
      </c>
      <c r="C5303" s="1">
        <f t="shared" si="412"/>
        <v>12089</v>
      </c>
      <c r="D5303" s="1">
        <f t="shared" si="413"/>
        <v>-1</v>
      </c>
      <c r="F5303" s="1">
        <f t="shared" si="414"/>
        <v>15136521.518339081</v>
      </c>
      <c r="H5303" s="5">
        <f t="shared" si="415"/>
        <v>0</v>
      </c>
    </row>
    <row r="5304" spans="1:8">
      <c r="A5304" s="3" t="s">
        <v>10866</v>
      </c>
      <c r="B5304" s="1">
        <f t="shared" si="411"/>
        <v>6</v>
      </c>
      <c r="C5304" s="1">
        <f t="shared" si="412"/>
        <v>12069</v>
      </c>
      <c r="D5304" s="1">
        <f t="shared" si="413"/>
        <v>-1</v>
      </c>
      <c r="F5304" s="1">
        <f t="shared" si="414"/>
        <v>15145718.468242487</v>
      </c>
      <c r="H5304" s="5">
        <f t="shared" si="415"/>
        <v>0</v>
      </c>
    </row>
    <row r="5305" spans="1:8">
      <c r="A5305" s="3" t="s">
        <v>10867</v>
      </c>
      <c r="B5305" s="1">
        <f t="shared" si="411"/>
        <v>6</v>
      </c>
      <c r="C5305" s="1">
        <f t="shared" si="412"/>
        <v>12049</v>
      </c>
      <c r="D5305" s="1">
        <f t="shared" si="413"/>
        <v>-1</v>
      </c>
      <c r="F5305" s="1">
        <f t="shared" si="414"/>
        <v>15154927.766840549</v>
      </c>
      <c r="H5305" s="5">
        <f t="shared" si="415"/>
        <v>0</v>
      </c>
    </row>
    <row r="5306" spans="1:8">
      <c r="A5306" s="3" t="s">
        <v>10868</v>
      </c>
      <c r="B5306" s="1">
        <f t="shared" si="411"/>
        <v>6</v>
      </c>
      <c r="C5306" s="1">
        <f t="shared" si="412"/>
        <v>12029</v>
      </c>
      <c r="D5306" s="1">
        <f t="shared" si="413"/>
        <v>-1</v>
      </c>
      <c r="F5306" s="1">
        <f t="shared" si="414"/>
        <v>15164149.451252595</v>
      </c>
      <c r="H5306" s="5">
        <f t="shared" si="415"/>
        <v>0</v>
      </c>
    </row>
    <row r="5307" spans="1:8">
      <c r="A5307" s="3" t="s">
        <v>10869</v>
      </c>
      <c r="B5307" s="1">
        <f t="shared" si="411"/>
        <v>6</v>
      </c>
      <c r="C5307" s="1">
        <f t="shared" si="412"/>
        <v>12009</v>
      </c>
      <c r="D5307" s="1">
        <f t="shared" si="413"/>
        <v>-1</v>
      </c>
      <c r="F5307" s="1">
        <f t="shared" si="414"/>
        <v>15173383.558771472</v>
      </c>
      <c r="H5307" s="5">
        <f t="shared" si="415"/>
        <v>0</v>
      </c>
    </row>
    <row r="5308" spans="1:8">
      <c r="A5308" s="3" t="s">
        <v>10870</v>
      </c>
      <c r="B5308" s="1">
        <f t="shared" si="411"/>
        <v>6</v>
      </c>
      <c r="C5308" s="1">
        <f t="shared" si="412"/>
        <v>11989</v>
      </c>
      <c r="D5308" s="1">
        <f t="shared" si="413"/>
        <v>-1</v>
      </c>
      <c r="F5308" s="1">
        <f t="shared" si="414"/>
        <v>15182630.126864653</v>
      </c>
      <c r="H5308" s="5">
        <f t="shared" si="415"/>
        <v>0</v>
      </c>
    </row>
    <row r="5309" spans="1:8">
      <c r="A5309" s="3" t="s">
        <v>10871</v>
      </c>
      <c r="B5309" s="1">
        <f t="shared" si="411"/>
        <v>6</v>
      </c>
      <c r="C5309" s="1">
        <f t="shared" si="412"/>
        <v>11969</v>
      </c>
      <c r="D5309" s="1">
        <f t="shared" si="413"/>
        <v>-1</v>
      </c>
      <c r="F5309" s="1">
        <f t="shared" si="414"/>
        <v>15191889.193175361</v>
      </c>
      <c r="H5309" s="5">
        <f t="shared" si="415"/>
        <v>0</v>
      </c>
    </row>
    <row r="5310" spans="1:8">
      <c r="A5310" s="3" t="s">
        <v>10872</v>
      </c>
      <c r="B5310" s="1">
        <f t="shared" si="411"/>
        <v>6</v>
      </c>
      <c r="C5310" s="1">
        <f t="shared" si="412"/>
        <v>11949</v>
      </c>
      <c r="D5310" s="1">
        <f t="shared" si="413"/>
        <v>-1</v>
      </c>
      <c r="F5310" s="1">
        <f t="shared" si="414"/>
        <v>15201160.795523647</v>
      </c>
      <c r="H5310" s="5">
        <f t="shared" si="415"/>
        <v>0</v>
      </c>
    </row>
    <row r="5311" spans="1:8">
      <c r="A5311" s="3" t="s">
        <v>10873</v>
      </c>
      <c r="B5311" s="1">
        <f t="shared" si="411"/>
        <v>6</v>
      </c>
      <c r="C5311" s="1">
        <f t="shared" si="412"/>
        <v>11929</v>
      </c>
      <c r="D5311" s="1">
        <f t="shared" si="413"/>
        <v>-1</v>
      </c>
      <c r="F5311" s="1">
        <f t="shared" si="414"/>
        <v>15210444.971907558</v>
      </c>
      <c r="H5311" s="5">
        <f t="shared" si="415"/>
        <v>0</v>
      </c>
    </row>
    <row r="5312" spans="1:8">
      <c r="A5312" s="3" t="s">
        <v>10874</v>
      </c>
      <c r="B5312" s="1">
        <f t="shared" si="411"/>
        <v>6</v>
      </c>
      <c r="C5312" s="1">
        <f t="shared" si="412"/>
        <v>11909</v>
      </c>
      <c r="D5312" s="1">
        <f t="shared" si="413"/>
        <v>-1</v>
      </c>
      <c r="F5312" s="1">
        <f t="shared" si="414"/>
        <v>15219741.760504257</v>
      </c>
      <c r="H5312" s="5">
        <f t="shared" si="415"/>
        <v>0</v>
      </c>
    </row>
    <row r="5313" spans="1:8">
      <c r="A5313" s="3" t="s">
        <v>10875</v>
      </c>
      <c r="B5313" s="1">
        <f t="shared" si="411"/>
        <v>6</v>
      </c>
      <c r="C5313" s="1">
        <f t="shared" si="412"/>
        <v>11889</v>
      </c>
      <c r="D5313" s="1">
        <f t="shared" si="413"/>
        <v>-1</v>
      </c>
      <c r="F5313" s="1">
        <f t="shared" si="414"/>
        <v>15229051.199671177</v>
      </c>
      <c r="H5313" s="5">
        <f t="shared" si="415"/>
        <v>0</v>
      </c>
    </row>
    <row r="5314" spans="1:8">
      <c r="A5314" s="3" t="s">
        <v>10876</v>
      </c>
      <c r="B5314" s="1">
        <f t="shared" si="411"/>
        <v>6</v>
      </c>
      <c r="C5314" s="1">
        <f t="shared" si="412"/>
        <v>11869</v>
      </c>
      <c r="D5314" s="1">
        <f t="shared" si="413"/>
        <v>-1</v>
      </c>
      <c r="F5314" s="1">
        <f t="shared" si="414"/>
        <v>15238373.327947173</v>
      </c>
      <c r="H5314" s="5">
        <f t="shared" si="415"/>
        <v>0</v>
      </c>
    </row>
    <row r="5315" spans="1:8">
      <c r="A5315" s="3" t="s">
        <v>10877</v>
      </c>
      <c r="B5315" s="1">
        <f t="shared" si="411"/>
        <v>6</v>
      </c>
      <c r="C5315" s="1">
        <f t="shared" si="412"/>
        <v>11849</v>
      </c>
      <c r="D5315" s="1">
        <f t="shared" si="413"/>
        <v>-1</v>
      </c>
      <c r="F5315" s="1">
        <f t="shared" si="414"/>
        <v>15247708.184053678</v>
      </c>
      <c r="H5315" s="5">
        <f t="shared" si="415"/>
        <v>0</v>
      </c>
    </row>
    <row r="5316" spans="1:8">
      <c r="A5316" s="3" t="s">
        <v>10878</v>
      </c>
      <c r="B5316" s="1">
        <f t="shared" ref="B5316:B5379" si="416">IF(ISERROR(SEARCH(" ",A5316)), 0, SEARCH(" ",A5316))</f>
        <v>6</v>
      </c>
      <c r="C5316" s="1">
        <f t="shared" ref="C5316:C5379" si="417">IF(0=B5316,-1,LEFT(A5316,B5316-1)+0)</f>
        <v>11829</v>
      </c>
      <c r="D5316" s="1">
        <f t="shared" ref="D5316:D5379" si="418">IF(B5316=0,-1,RIGHT(A5316,LEN(A5316)-B5316)+0)</f>
        <v>-1</v>
      </c>
      <c r="F5316" s="1">
        <f t="shared" ref="F5316:F5379" si="419">IF(C5316&lt;0,443300000,44330*(1-POWER(C5316/$A$1,1/5.255))*1000)</f>
        <v>15257055.806895908</v>
      </c>
      <c r="H5316" s="5">
        <f t="shared" si="415"/>
        <v>0</v>
      </c>
    </row>
    <row r="5317" spans="1:8">
      <c r="A5317" s="3" t="s">
        <v>10879</v>
      </c>
      <c r="B5317" s="1">
        <f t="shared" si="416"/>
        <v>6</v>
      </c>
      <c r="C5317" s="1">
        <f t="shared" si="417"/>
        <v>11809</v>
      </c>
      <c r="D5317" s="1">
        <f t="shared" si="418"/>
        <v>-1</v>
      </c>
      <c r="F5317" s="1">
        <f t="shared" si="419"/>
        <v>15266416.235564008</v>
      </c>
      <c r="H5317" s="5">
        <f t="shared" si="415"/>
        <v>0</v>
      </c>
    </row>
    <row r="5318" spans="1:8">
      <c r="A5318" s="3" t="s">
        <v>10880</v>
      </c>
      <c r="B5318" s="1">
        <f t="shared" si="416"/>
        <v>6</v>
      </c>
      <c r="C5318" s="1">
        <f t="shared" si="417"/>
        <v>11789</v>
      </c>
      <c r="D5318" s="1">
        <f t="shared" si="418"/>
        <v>-1</v>
      </c>
      <c r="F5318" s="1">
        <f t="shared" si="419"/>
        <v>15275789.509334268</v>
      </c>
      <c r="H5318" s="5">
        <f t="shared" si="415"/>
        <v>0</v>
      </c>
    </row>
    <row r="5319" spans="1:8">
      <c r="A5319" s="3" t="s">
        <v>10881</v>
      </c>
      <c r="B5319" s="1">
        <f t="shared" si="416"/>
        <v>6</v>
      </c>
      <c r="C5319" s="1">
        <f t="shared" si="417"/>
        <v>11769</v>
      </c>
      <c r="D5319" s="1">
        <f t="shared" si="418"/>
        <v>-1</v>
      </c>
      <c r="F5319" s="1">
        <f t="shared" si="419"/>
        <v>15285175.667670332</v>
      </c>
      <c r="H5319" s="5">
        <f t="shared" si="415"/>
        <v>0</v>
      </c>
    </row>
    <row r="5320" spans="1:8">
      <c r="A5320" s="3" t="s">
        <v>10882</v>
      </c>
      <c r="B5320" s="1">
        <f t="shared" si="416"/>
        <v>6</v>
      </c>
      <c r="C5320" s="1">
        <f t="shared" si="417"/>
        <v>11749</v>
      </c>
      <c r="D5320" s="1">
        <f t="shared" si="418"/>
        <v>-1</v>
      </c>
      <c r="F5320" s="1">
        <f t="shared" si="419"/>
        <v>15294574.7502244</v>
      </c>
      <c r="H5320" s="5">
        <f t="shared" si="415"/>
        <v>0</v>
      </c>
    </row>
    <row r="5321" spans="1:8">
      <c r="A5321" s="3" t="s">
        <v>10883</v>
      </c>
      <c r="B5321" s="1">
        <f t="shared" si="416"/>
        <v>6</v>
      </c>
      <c r="C5321" s="1">
        <f t="shared" si="417"/>
        <v>11729</v>
      </c>
      <c r="D5321" s="1">
        <f t="shared" si="418"/>
        <v>-1</v>
      </c>
      <c r="F5321" s="1">
        <f t="shared" si="419"/>
        <v>15303986.796838444</v>
      </c>
      <c r="H5321" s="5">
        <f t="shared" si="415"/>
        <v>0</v>
      </c>
    </row>
    <row r="5322" spans="1:8">
      <c r="A5322" s="3" t="s">
        <v>10884</v>
      </c>
      <c r="B5322" s="1">
        <f t="shared" si="416"/>
        <v>6</v>
      </c>
      <c r="C5322" s="1">
        <f t="shared" si="417"/>
        <v>11709</v>
      </c>
      <c r="D5322" s="1">
        <f t="shared" si="418"/>
        <v>-1</v>
      </c>
      <c r="F5322" s="1">
        <f t="shared" si="419"/>
        <v>15313411.847545469</v>
      </c>
      <c r="H5322" s="5">
        <f t="shared" si="415"/>
        <v>0</v>
      </c>
    </row>
    <row r="5323" spans="1:8">
      <c r="A5323" s="3" t="s">
        <v>10885</v>
      </c>
      <c r="B5323" s="1">
        <f t="shared" si="416"/>
        <v>6</v>
      </c>
      <c r="C5323" s="1">
        <f t="shared" si="417"/>
        <v>11689</v>
      </c>
      <c r="D5323" s="1">
        <f t="shared" si="418"/>
        <v>-1</v>
      </c>
      <c r="F5323" s="1">
        <f t="shared" si="419"/>
        <v>15322849.942570731</v>
      </c>
      <c r="H5323" s="5">
        <f t="shared" si="415"/>
        <v>0</v>
      </c>
    </row>
    <row r="5324" spans="1:8">
      <c r="A5324" s="3" t="s">
        <v>10886</v>
      </c>
      <c r="B5324" s="1">
        <f t="shared" si="416"/>
        <v>6</v>
      </c>
      <c r="C5324" s="1">
        <f t="shared" si="417"/>
        <v>11669</v>
      </c>
      <c r="D5324" s="1">
        <f t="shared" si="418"/>
        <v>-1</v>
      </c>
      <c r="F5324" s="1">
        <f t="shared" si="419"/>
        <v>15332301.122332996</v>
      </c>
      <c r="H5324" s="5">
        <f t="shared" ref="H5324:H5387" si="420">IF(D5324&gt;0,ABS((F5324-D5324)/D5324),0)</f>
        <v>0</v>
      </c>
    </row>
    <row r="5325" spans="1:8">
      <c r="A5325" s="3" t="s">
        <v>10887</v>
      </c>
      <c r="B5325" s="1">
        <f t="shared" si="416"/>
        <v>6</v>
      </c>
      <c r="C5325" s="1">
        <f t="shared" si="417"/>
        <v>11649</v>
      </c>
      <c r="D5325" s="1">
        <f t="shared" si="418"/>
        <v>-1</v>
      </c>
      <c r="F5325" s="1">
        <f t="shared" si="419"/>
        <v>15341765.427445821</v>
      </c>
      <c r="H5325" s="5">
        <f t="shared" si="420"/>
        <v>0</v>
      </c>
    </row>
    <row r="5326" spans="1:8">
      <c r="A5326" s="3" t="s">
        <v>10888</v>
      </c>
      <c r="B5326" s="1">
        <f t="shared" si="416"/>
        <v>6</v>
      </c>
      <c r="C5326" s="1">
        <f t="shared" si="417"/>
        <v>11629</v>
      </c>
      <c r="D5326" s="1">
        <f t="shared" si="418"/>
        <v>-1</v>
      </c>
      <c r="F5326" s="1">
        <f t="shared" si="419"/>
        <v>15351242.898718812</v>
      </c>
      <c r="H5326" s="5">
        <f t="shared" si="420"/>
        <v>0</v>
      </c>
    </row>
    <row r="5327" spans="1:8">
      <c r="A5327" s="3" t="s">
        <v>10889</v>
      </c>
      <c r="B5327" s="1">
        <f t="shared" si="416"/>
        <v>6</v>
      </c>
      <c r="C5327" s="1">
        <f t="shared" si="417"/>
        <v>11609</v>
      </c>
      <c r="D5327" s="1">
        <f t="shared" si="418"/>
        <v>-1</v>
      </c>
      <c r="F5327" s="1">
        <f t="shared" si="419"/>
        <v>15360733.577158909</v>
      </c>
      <c r="H5327" s="5">
        <f t="shared" si="420"/>
        <v>0</v>
      </c>
    </row>
    <row r="5328" spans="1:8">
      <c r="A5328" s="3" t="s">
        <v>10890</v>
      </c>
      <c r="B5328" s="1">
        <f t="shared" si="416"/>
        <v>6</v>
      </c>
      <c r="C5328" s="1">
        <f t="shared" si="417"/>
        <v>11589</v>
      </c>
      <c r="D5328" s="1">
        <f t="shared" si="418"/>
        <v>-1</v>
      </c>
      <c r="F5328" s="1">
        <f t="shared" si="419"/>
        <v>15370237.503971698</v>
      </c>
      <c r="H5328" s="5">
        <f t="shared" si="420"/>
        <v>0</v>
      </c>
    </row>
    <row r="5329" spans="1:8">
      <c r="A5329" s="3" t="s">
        <v>10891</v>
      </c>
      <c r="B5329" s="1">
        <f t="shared" si="416"/>
        <v>6</v>
      </c>
      <c r="C5329" s="1">
        <f t="shared" si="417"/>
        <v>11569</v>
      </c>
      <c r="D5329" s="1">
        <f t="shared" si="418"/>
        <v>-1</v>
      </c>
      <c r="F5329" s="1">
        <f t="shared" si="419"/>
        <v>15379754.720562695</v>
      </c>
      <c r="H5329" s="5">
        <f t="shared" si="420"/>
        <v>0</v>
      </c>
    </row>
    <row r="5330" spans="1:8">
      <c r="A5330" s="3" t="s">
        <v>10892</v>
      </c>
      <c r="B5330" s="1">
        <f t="shared" si="416"/>
        <v>6</v>
      </c>
      <c r="C5330" s="1">
        <f t="shared" si="417"/>
        <v>11549</v>
      </c>
      <c r="D5330" s="1">
        <f t="shared" si="418"/>
        <v>-1</v>
      </c>
      <c r="F5330" s="1">
        <f t="shared" si="419"/>
        <v>15389285.26853868</v>
      </c>
      <c r="H5330" s="5">
        <f t="shared" si="420"/>
        <v>0</v>
      </c>
    </row>
    <row r="5331" spans="1:8">
      <c r="A5331" s="3" t="s">
        <v>10893</v>
      </c>
      <c r="B5331" s="1">
        <f t="shared" si="416"/>
        <v>6</v>
      </c>
      <c r="C5331" s="1">
        <f t="shared" si="417"/>
        <v>11529</v>
      </c>
      <c r="D5331" s="1">
        <f t="shared" si="418"/>
        <v>-1</v>
      </c>
      <c r="F5331" s="1">
        <f t="shared" si="419"/>
        <v>15398829.189709034</v>
      </c>
      <c r="H5331" s="5">
        <f t="shared" si="420"/>
        <v>0</v>
      </c>
    </row>
    <row r="5332" spans="1:8">
      <c r="A5332" s="3" t="s">
        <v>10894</v>
      </c>
      <c r="B5332" s="1">
        <f t="shared" si="416"/>
        <v>6</v>
      </c>
      <c r="C5332" s="1">
        <f t="shared" si="417"/>
        <v>11509</v>
      </c>
      <c r="D5332" s="1">
        <f t="shared" si="418"/>
        <v>-1</v>
      </c>
      <c r="F5332" s="1">
        <f t="shared" si="419"/>
        <v>15408386.526087053</v>
      </c>
      <c r="H5332" s="5">
        <f t="shared" si="420"/>
        <v>0</v>
      </c>
    </row>
    <row r="5333" spans="1:8">
      <c r="A5333" s="3" t="s">
        <v>10895</v>
      </c>
      <c r="B5333" s="1">
        <f t="shared" si="416"/>
        <v>6</v>
      </c>
      <c r="C5333" s="1">
        <f t="shared" si="417"/>
        <v>11489</v>
      </c>
      <c r="D5333" s="1">
        <f t="shared" si="418"/>
        <v>-1</v>
      </c>
      <c r="F5333" s="1">
        <f t="shared" si="419"/>
        <v>15417957.319891317</v>
      </c>
      <c r="H5333" s="5">
        <f t="shared" si="420"/>
        <v>0</v>
      </c>
    </row>
    <row r="5334" spans="1:8">
      <c r="A5334" s="3" t="s">
        <v>10896</v>
      </c>
      <c r="B5334" s="1">
        <f t="shared" si="416"/>
        <v>6</v>
      </c>
      <c r="C5334" s="1">
        <f t="shared" si="417"/>
        <v>11469</v>
      </c>
      <c r="D5334" s="1">
        <f t="shared" si="418"/>
        <v>-1</v>
      </c>
      <c r="F5334" s="1">
        <f t="shared" si="419"/>
        <v>15427541.613547042</v>
      </c>
      <c r="H5334" s="5">
        <f t="shared" si="420"/>
        <v>0</v>
      </c>
    </row>
    <row r="5335" spans="1:8">
      <c r="A5335" s="3" t="s">
        <v>10897</v>
      </c>
      <c r="B5335" s="1">
        <f t="shared" si="416"/>
        <v>6</v>
      </c>
      <c r="C5335" s="1">
        <f t="shared" si="417"/>
        <v>11449</v>
      </c>
      <c r="D5335" s="1">
        <f t="shared" si="418"/>
        <v>-1</v>
      </c>
      <c r="F5335" s="1">
        <f t="shared" si="419"/>
        <v>15437139.449687477</v>
      </c>
      <c r="H5335" s="5">
        <f t="shared" si="420"/>
        <v>0</v>
      </c>
    </row>
    <row r="5336" spans="1:8">
      <c r="A5336" s="3" t="s">
        <v>10898</v>
      </c>
      <c r="B5336" s="1">
        <f t="shared" si="416"/>
        <v>6</v>
      </c>
      <c r="C5336" s="1">
        <f t="shared" si="417"/>
        <v>11429</v>
      </c>
      <c r="D5336" s="1">
        <f t="shared" si="418"/>
        <v>-1</v>
      </c>
      <c r="F5336" s="1">
        <f t="shared" si="419"/>
        <v>15446750.871155251</v>
      </c>
      <c r="H5336" s="5">
        <f t="shared" si="420"/>
        <v>0</v>
      </c>
    </row>
    <row r="5337" spans="1:8">
      <c r="A5337" s="3" t="s">
        <v>10899</v>
      </c>
      <c r="B5337" s="1">
        <f t="shared" si="416"/>
        <v>6</v>
      </c>
      <c r="C5337" s="1">
        <f t="shared" si="417"/>
        <v>11409</v>
      </c>
      <c r="D5337" s="1">
        <f t="shared" si="418"/>
        <v>-1</v>
      </c>
      <c r="F5337" s="1">
        <f t="shared" si="419"/>
        <v>15456375.9210038</v>
      </c>
      <c r="H5337" s="5">
        <f t="shared" si="420"/>
        <v>0</v>
      </c>
    </row>
    <row r="5338" spans="1:8">
      <c r="A5338" s="3" t="s">
        <v>10900</v>
      </c>
      <c r="B5338" s="1">
        <f t="shared" si="416"/>
        <v>6</v>
      </c>
      <c r="C5338" s="1">
        <f t="shared" si="417"/>
        <v>11389</v>
      </c>
      <c r="D5338" s="1">
        <f t="shared" si="418"/>
        <v>-1</v>
      </c>
      <c r="F5338" s="1">
        <f t="shared" si="419"/>
        <v>15466014.642498778</v>
      </c>
      <c r="H5338" s="5">
        <f t="shared" si="420"/>
        <v>0</v>
      </c>
    </row>
    <row r="5339" spans="1:8">
      <c r="A5339" s="3" t="s">
        <v>10901</v>
      </c>
      <c r="B5339" s="1">
        <f t="shared" si="416"/>
        <v>6</v>
      </c>
      <c r="C5339" s="1">
        <f t="shared" si="417"/>
        <v>11369</v>
      </c>
      <c r="D5339" s="1">
        <f t="shared" si="418"/>
        <v>-1</v>
      </c>
      <c r="F5339" s="1">
        <f t="shared" si="419"/>
        <v>15475667.079119451</v>
      </c>
      <c r="H5339" s="5">
        <f t="shared" si="420"/>
        <v>0</v>
      </c>
    </row>
    <row r="5340" spans="1:8">
      <c r="A5340" s="3" t="s">
        <v>10902</v>
      </c>
      <c r="B5340" s="1">
        <f t="shared" si="416"/>
        <v>6</v>
      </c>
      <c r="C5340" s="1">
        <f t="shared" si="417"/>
        <v>11349</v>
      </c>
      <c r="D5340" s="1">
        <f t="shared" si="418"/>
        <v>-1</v>
      </c>
      <c r="F5340" s="1">
        <f t="shared" si="419"/>
        <v>15485333.274560153</v>
      </c>
      <c r="H5340" s="5">
        <f t="shared" si="420"/>
        <v>0</v>
      </c>
    </row>
    <row r="5341" spans="1:8">
      <c r="A5341" s="3" t="s">
        <v>10903</v>
      </c>
      <c r="B5341" s="1">
        <f t="shared" si="416"/>
        <v>6</v>
      </c>
      <c r="C5341" s="1">
        <f t="shared" si="417"/>
        <v>11329</v>
      </c>
      <c r="D5341" s="1">
        <f t="shared" si="418"/>
        <v>-1</v>
      </c>
      <c r="F5341" s="1">
        <f t="shared" si="419"/>
        <v>15495013.272731718</v>
      </c>
      <c r="H5341" s="5">
        <f t="shared" si="420"/>
        <v>0</v>
      </c>
    </row>
    <row r="5342" spans="1:8">
      <c r="A5342" s="3" t="s">
        <v>10904</v>
      </c>
      <c r="B5342" s="1">
        <f t="shared" si="416"/>
        <v>6</v>
      </c>
      <c r="C5342" s="1">
        <f t="shared" si="417"/>
        <v>11309</v>
      </c>
      <c r="D5342" s="1">
        <f t="shared" si="418"/>
        <v>-1</v>
      </c>
      <c r="F5342" s="1">
        <f t="shared" si="419"/>
        <v>15504707.117762953</v>
      </c>
      <c r="H5342" s="5">
        <f t="shared" si="420"/>
        <v>0</v>
      </c>
    </row>
    <row r="5343" spans="1:8">
      <c r="A5343" s="3" t="s">
        <v>10905</v>
      </c>
      <c r="B5343" s="1">
        <f t="shared" si="416"/>
        <v>6</v>
      </c>
      <c r="C5343" s="1">
        <f t="shared" si="417"/>
        <v>11289</v>
      </c>
      <c r="D5343" s="1">
        <f t="shared" si="418"/>
        <v>-1</v>
      </c>
      <c r="F5343" s="1">
        <f t="shared" si="419"/>
        <v>15514414.854002083</v>
      </c>
      <c r="H5343" s="5">
        <f t="shared" si="420"/>
        <v>0</v>
      </c>
    </row>
    <row r="5344" spans="1:8">
      <c r="A5344" s="3" t="s">
        <v>10906</v>
      </c>
      <c r="B5344" s="1">
        <f t="shared" si="416"/>
        <v>6</v>
      </c>
      <c r="C5344" s="1">
        <f t="shared" si="417"/>
        <v>11269</v>
      </c>
      <c r="D5344" s="1">
        <f t="shared" si="418"/>
        <v>-1</v>
      </c>
      <c r="F5344" s="1">
        <f t="shared" si="419"/>
        <v>15524136.526018262</v>
      </c>
      <c r="H5344" s="5">
        <f t="shared" si="420"/>
        <v>0</v>
      </c>
    </row>
    <row r="5345" spans="1:8">
      <c r="A5345" s="3" t="s">
        <v>10907</v>
      </c>
      <c r="B5345" s="1">
        <f t="shared" si="416"/>
        <v>6</v>
      </c>
      <c r="C5345" s="1">
        <f t="shared" si="417"/>
        <v>11249</v>
      </c>
      <c r="D5345" s="1">
        <f t="shared" si="418"/>
        <v>-1</v>
      </c>
      <c r="F5345" s="1">
        <f t="shared" si="419"/>
        <v>15533872.178603042</v>
      </c>
      <c r="H5345" s="5">
        <f t="shared" si="420"/>
        <v>0</v>
      </c>
    </row>
    <row r="5346" spans="1:8">
      <c r="A5346" s="3" t="s">
        <v>10908</v>
      </c>
      <c r="B5346" s="1">
        <f t="shared" si="416"/>
        <v>6</v>
      </c>
      <c r="C5346" s="1">
        <f t="shared" si="417"/>
        <v>11229</v>
      </c>
      <c r="D5346" s="1">
        <f t="shared" si="418"/>
        <v>-1</v>
      </c>
      <c r="F5346" s="1">
        <f t="shared" si="419"/>
        <v>15543621.856771898</v>
      </c>
      <c r="H5346" s="5">
        <f t="shared" si="420"/>
        <v>0</v>
      </c>
    </row>
    <row r="5347" spans="1:8">
      <c r="A5347" s="3" t="s">
        <v>10909</v>
      </c>
      <c r="B5347" s="1">
        <f t="shared" si="416"/>
        <v>6</v>
      </c>
      <c r="C5347" s="1">
        <f t="shared" si="417"/>
        <v>11209</v>
      </c>
      <c r="D5347" s="1">
        <f t="shared" si="418"/>
        <v>-1</v>
      </c>
      <c r="F5347" s="1">
        <f t="shared" si="419"/>
        <v>15553385.605765732</v>
      </c>
      <c r="H5347" s="5">
        <f t="shared" si="420"/>
        <v>0</v>
      </c>
    </row>
    <row r="5348" spans="1:8">
      <c r="A5348" s="3" t="s">
        <v>10910</v>
      </c>
      <c r="B5348" s="1">
        <f t="shared" si="416"/>
        <v>6</v>
      </c>
      <c r="C5348" s="1">
        <f t="shared" si="417"/>
        <v>11189</v>
      </c>
      <c r="D5348" s="1">
        <f t="shared" si="418"/>
        <v>-1</v>
      </c>
      <c r="F5348" s="1">
        <f t="shared" si="419"/>
        <v>15563163.471052431</v>
      </c>
      <c r="H5348" s="5">
        <f t="shared" si="420"/>
        <v>0</v>
      </c>
    </row>
    <row r="5349" spans="1:8">
      <c r="A5349" s="3" t="s">
        <v>10911</v>
      </c>
      <c r="B5349" s="1">
        <f t="shared" si="416"/>
        <v>6</v>
      </c>
      <c r="C5349" s="1">
        <f t="shared" si="417"/>
        <v>11169</v>
      </c>
      <c r="D5349" s="1">
        <f t="shared" si="418"/>
        <v>-1</v>
      </c>
      <c r="F5349" s="1">
        <f t="shared" si="419"/>
        <v>15572955.498328393</v>
      </c>
      <c r="H5349" s="5">
        <f t="shared" si="420"/>
        <v>0</v>
      </c>
    </row>
    <row r="5350" spans="1:8">
      <c r="A5350" s="3" t="s">
        <v>10912</v>
      </c>
      <c r="B5350" s="1">
        <f t="shared" si="416"/>
        <v>6</v>
      </c>
      <c r="C5350" s="1">
        <f t="shared" si="417"/>
        <v>11149</v>
      </c>
      <c r="D5350" s="1">
        <f t="shared" si="418"/>
        <v>-1</v>
      </c>
      <c r="F5350" s="1">
        <f t="shared" si="419"/>
        <v>15582761.733520087</v>
      </c>
      <c r="H5350" s="5">
        <f t="shared" si="420"/>
        <v>0</v>
      </c>
    </row>
    <row r="5351" spans="1:8">
      <c r="A5351" s="3" t="s">
        <v>10913</v>
      </c>
      <c r="B5351" s="1">
        <f t="shared" si="416"/>
        <v>6</v>
      </c>
      <c r="C5351" s="1">
        <f t="shared" si="417"/>
        <v>11129</v>
      </c>
      <c r="D5351" s="1">
        <f t="shared" si="418"/>
        <v>-1</v>
      </c>
      <c r="F5351" s="1">
        <f t="shared" si="419"/>
        <v>15592582.222785642</v>
      </c>
      <c r="H5351" s="5">
        <f t="shared" si="420"/>
        <v>0</v>
      </c>
    </row>
    <row r="5352" spans="1:8">
      <c r="A5352" s="3" t="s">
        <v>10914</v>
      </c>
      <c r="B5352" s="1">
        <f t="shared" si="416"/>
        <v>6</v>
      </c>
      <c r="C5352" s="1">
        <f t="shared" si="417"/>
        <v>11109</v>
      </c>
      <c r="D5352" s="1">
        <f t="shared" si="418"/>
        <v>-1</v>
      </c>
      <c r="F5352" s="1">
        <f t="shared" si="419"/>
        <v>15602417.012516424</v>
      </c>
      <c r="H5352" s="5">
        <f t="shared" si="420"/>
        <v>0</v>
      </c>
    </row>
    <row r="5353" spans="1:8">
      <c r="A5353" s="3" t="s">
        <v>10915</v>
      </c>
      <c r="B5353" s="1">
        <f t="shared" si="416"/>
        <v>6</v>
      </c>
      <c r="C5353" s="1">
        <f t="shared" si="417"/>
        <v>11089</v>
      </c>
      <c r="D5353" s="1">
        <f t="shared" si="418"/>
        <v>-1</v>
      </c>
      <c r="F5353" s="1">
        <f t="shared" si="419"/>
        <v>15612266.149338629</v>
      </c>
      <c r="H5353" s="5">
        <f t="shared" si="420"/>
        <v>0</v>
      </c>
    </row>
    <row r="5354" spans="1:8">
      <c r="A5354" s="3" t="s">
        <v>10916</v>
      </c>
      <c r="B5354" s="1">
        <f t="shared" si="416"/>
        <v>6</v>
      </c>
      <c r="C5354" s="1">
        <f t="shared" si="417"/>
        <v>11069</v>
      </c>
      <c r="D5354" s="1">
        <f t="shared" si="418"/>
        <v>-1</v>
      </c>
      <c r="F5354" s="1">
        <f t="shared" si="419"/>
        <v>15622129.680114917</v>
      </c>
      <c r="H5354" s="5">
        <f t="shared" si="420"/>
        <v>0</v>
      </c>
    </row>
    <row r="5355" spans="1:8">
      <c r="A5355" s="3" t="s">
        <v>10917</v>
      </c>
      <c r="B5355" s="1">
        <f t="shared" si="416"/>
        <v>6</v>
      </c>
      <c r="C5355" s="1">
        <f t="shared" si="417"/>
        <v>11049</v>
      </c>
      <c r="D5355" s="1">
        <f t="shared" si="418"/>
        <v>-1</v>
      </c>
      <c r="F5355" s="1">
        <f t="shared" si="419"/>
        <v>15632007.651946027</v>
      </c>
      <c r="H5355" s="5">
        <f t="shared" si="420"/>
        <v>0</v>
      </c>
    </row>
    <row r="5356" spans="1:8">
      <c r="A5356" s="3" t="s">
        <v>10918</v>
      </c>
      <c r="B5356" s="1">
        <f t="shared" si="416"/>
        <v>6</v>
      </c>
      <c r="C5356" s="1">
        <f t="shared" si="417"/>
        <v>11029</v>
      </c>
      <c r="D5356" s="1">
        <f t="shared" si="418"/>
        <v>-1</v>
      </c>
      <c r="F5356" s="1">
        <f t="shared" si="419"/>
        <v>15641900.112172423</v>
      </c>
      <c r="H5356" s="5">
        <f t="shared" si="420"/>
        <v>0</v>
      </c>
    </row>
    <row r="5357" spans="1:8">
      <c r="A5357" s="3" t="s">
        <v>10919</v>
      </c>
      <c r="B5357" s="1">
        <f t="shared" si="416"/>
        <v>6</v>
      </c>
      <c r="C5357" s="1">
        <f t="shared" si="417"/>
        <v>11009</v>
      </c>
      <c r="D5357" s="1">
        <f t="shared" si="418"/>
        <v>-1</v>
      </c>
      <c r="F5357" s="1">
        <f t="shared" si="419"/>
        <v>15651807.108375952</v>
      </c>
      <c r="H5357" s="5">
        <f t="shared" si="420"/>
        <v>0</v>
      </c>
    </row>
    <row r="5358" spans="1:8">
      <c r="A5358" s="3" t="s">
        <v>10920</v>
      </c>
      <c r="B5358" s="1">
        <f t="shared" si="416"/>
        <v>6</v>
      </c>
      <c r="C5358" s="1">
        <f t="shared" si="417"/>
        <v>10989</v>
      </c>
      <c r="D5358" s="1">
        <f t="shared" si="418"/>
        <v>-1</v>
      </c>
      <c r="F5358" s="1">
        <f t="shared" si="419"/>
        <v>15661728.688381515</v>
      </c>
      <c r="H5358" s="5">
        <f t="shared" si="420"/>
        <v>0</v>
      </c>
    </row>
    <row r="5359" spans="1:8">
      <c r="A5359" s="3" t="s">
        <v>10921</v>
      </c>
      <c r="B5359" s="1">
        <f t="shared" si="416"/>
        <v>6</v>
      </c>
      <c r="C5359" s="1">
        <f t="shared" si="417"/>
        <v>10969</v>
      </c>
      <c r="D5359" s="1">
        <f t="shared" si="418"/>
        <v>-1</v>
      </c>
      <c r="F5359" s="1">
        <f t="shared" si="419"/>
        <v>15671664.900258759</v>
      </c>
      <c r="H5359" s="5">
        <f t="shared" si="420"/>
        <v>0</v>
      </c>
    </row>
    <row r="5360" spans="1:8">
      <c r="A5360" s="3" t="s">
        <v>10922</v>
      </c>
      <c r="B5360" s="1">
        <f t="shared" si="416"/>
        <v>6</v>
      </c>
      <c r="C5360" s="1">
        <f t="shared" si="417"/>
        <v>10949</v>
      </c>
      <c r="D5360" s="1">
        <f t="shared" si="418"/>
        <v>-1</v>
      </c>
      <c r="F5360" s="1">
        <f t="shared" si="419"/>
        <v>15681615.792323761</v>
      </c>
      <c r="H5360" s="5">
        <f t="shared" si="420"/>
        <v>0</v>
      </c>
    </row>
    <row r="5361" spans="1:8">
      <c r="A5361" s="3" t="s">
        <v>10923</v>
      </c>
      <c r="B5361" s="1">
        <f t="shared" si="416"/>
        <v>6</v>
      </c>
      <c r="C5361" s="1">
        <f t="shared" si="417"/>
        <v>10929</v>
      </c>
      <c r="D5361" s="1">
        <f t="shared" si="418"/>
        <v>-1</v>
      </c>
      <c r="F5361" s="1">
        <f t="shared" si="419"/>
        <v>15691581.413140776</v>
      </c>
      <c r="H5361" s="5">
        <f t="shared" si="420"/>
        <v>0</v>
      </c>
    </row>
    <row r="5362" spans="1:8">
      <c r="A5362" s="3" t="s">
        <v>10924</v>
      </c>
      <c r="B5362" s="1">
        <f t="shared" si="416"/>
        <v>6</v>
      </c>
      <c r="C5362" s="1">
        <f t="shared" si="417"/>
        <v>10909</v>
      </c>
      <c r="D5362" s="1">
        <f t="shared" si="418"/>
        <v>-1</v>
      </c>
      <c r="F5362" s="1">
        <f t="shared" si="419"/>
        <v>15701561.811523937</v>
      </c>
      <c r="H5362" s="5">
        <f t="shared" si="420"/>
        <v>0</v>
      </c>
    </row>
    <row r="5363" spans="1:8">
      <c r="A5363" s="3" t="s">
        <v>10925</v>
      </c>
      <c r="B5363" s="1">
        <f t="shared" si="416"/>
        <v>6</v>
      </c>
      <c r="C5363" s="1">
        <f t="shared" si="417"/>
        <v>10889</v>
      </c>
      <c r="D5363" s="1">
        <f t="shared" si="418"/>
        <v>-1</v>
      </c>
      <c r="F5363" s="1">
        <f t="shared" si="419"/>
        <v>15711557.036539011</v>
      </c>
      <c r="H5363" s="5">
        <f t="shared" si="420"/>
        <v>0</v>
      </c>
    </row>
    <row r="5364" spans="1:8">
      <c r="A5364" s="3" t="s">
        <v>10926</v>
      </c>
      <c r="B5364" s="1">
        <f t="shared" si="416"/>
        <v>6</v>
      </c>
      <c r="C5364" s="1">
        <f t="shared" si="417"/>
        <v>10869</v>
      </c>
      <c r="D5364" s="1">
        <f t="shared" si="418"/>
        <v>-1</v>
      </c>
      <c r="F5364" s="1">
        <f t="shared" si="419"/>
        <v>15721567.137505176</v>
      </c>
      <c r="H5364" s="5">
        <f t="shared" si="420"/>
        <v>0</v>
      </c>
    </row>
    <row r="5365" spans="1:8">
      <c r="A5365" s="3" t="s">
        <v>10927</v>
      </c>
      <c r="B5365" s="1">
        <f t="shared" si="416"/>
        <v>6</v>
      </c>
      <c r="C5365" s="1">
        <f t="shared" si="417"/>
        <v>10849</v>
      </c>
      <c r="D5365" s="1">
        <f t="shared" si="418"/>
        <v>-1</v>
      </c>
      <c r="F5365" s="1">
        <f t="shared" si="419"/>
        <v>15731592.163996778</v>
      </c>
      <c r="H5365" s="5">
        <f t="shared" si="420"/>
        <v>0</v>
      </c>
    </row>
    <row r="5366" spans="1:8">
      <c r="A5366" s="3" t="s">
        <v>10928</v>
      </c>
      <c r="B5366" s="1">
        <f t="shared" si="416"/>
        <v>6</v>
      </c>
      <c r="C5366" s="1">
        <f t="shared" si="417"/>
        <v>10829</v>
      </c>
      <c r="D5366" s="1">
        <f t="shared" si="418"/>
        <v>-1</v>
      </c>
      <c r="F5366" s="1">
        <f t="shared" si="419"/>
        <v>15741632.165845128</v>
      </c>
      <c r="H5366" s="5">
        <f t="shared" si="420"/>
        <v>0</v>
      </c>
    </row>
    <row r="5367" spans="1:8">
      <c r="A5367" s="3" t="s">
        <v>10929</v>
      </c>
      <c r="B5367" s="1">
        <f t="shared" si="416"/>
        <v>6</v>
      </c>
      <c r="C5367" s="1">
        <f t="shared" si="417"/>
        <v>10809</v>
      </c>
      <c r="D5367" s="1">
        <f t="shared" si="418"/>
        <v>-1</v>
      </c>
      <c r="F5367" s="1">
        <f t="shared" si="419"/>
        <v>15751687.193140334</v>
      </c>
      <c r="H5367" s="5">
        <f t="shared" si="420"/>
        <v>0</v>
      </c>
    </row>
    <row r="5368" spans="1:8">
      <c r="A5368" s="3" t="s">
        <v>10930</v>
      </c>
      <c r="B5368" s="1">
        <f t="shared" si="416"/>
        <v>6</v>
      </c>
      <c r="C5368" s="1">
        <f t="shared" si="417"/>
        <v>10789</v>
      </c>
      <c r="D5368" s="1">
        <f t="shared" si="418"/>
        <v>-1</v>
      </c>
      <c r="F5368" s="1">
        <f t="shared" si="419"/>
        <v>15761757.296233093</v>
      </c>
      <c r="H5368" s="5">
        <f t="shared" si="420"/>
        <v>0</v>
      </c>
    </row>
    <row r="5369" spans="1:8">
      <c r="A5369" s="3" t="s">
        <v>10931</v>
      </c>
      <c r="B5369" s="1">
        <f t="shared" si="416"/>
        <v>6</v>
      </c>
      <c r="C5369" s="1">
        <f t="shared" si="417"/>
        <v>10769</v>
      </c>
      <c r="D5369" s="1">
        <f t="shared" si="418"/>
        <v>-1</v>
      </c>
      <c r="F5369" s="1">
        <f t="shared" si="419"/>
        <v>15771842.525736559</v>
      </c>
      <c r="H5369" s="5">
        <f t="shared" si="420"/>
        <v>0</v>
      </c>
    </row>
    <row r="5370" spans="1:8">
      <c r="A5370" s="3" t="s">
        <v>10932</v>
      </c>
      <c r="B5370" s="1">
        <f t="shared" si="416"/>
        <v>6</v>
      </c>
      <c r="C5370" s="1">
        <f t="shared" si="417"/>
        <v>10749</v>
      </c>
      <c r="D5370" s="1">
        <f t="shared" si="418"/>
        <v>-1</v>
      </c>
      <c r="F5370" s="1">
        <f t="shared" si="419"/>
        <v>15781942.932528187</v>
      </c>
      <c r="H5370" s="5">
        <f t="shared" si="420"/>
        <v>0</v>
      </c>
    </row>
    <row r="5371" spans="1:8">
      <c r="A5371" s="3" t="s">
        <v>10933</v>
      </c>
      <c r="B5371" s="1">
        <f t="shared" si="416"/>
        <v>6</v>
      </c>
      <c r="C5371" s="1">
        <f t="shared" si="417"/>
        <v>10729</v>
      </c>
      <c r="D5371" s="1">
        <f t="shared" si="418"/>
        <v>-1</v>
      </c>
      <c r="F5371" s="1">
        <f t="shared" si="419"/>
        <v>15792058.567751611</v>
      </c>
      <c r="H5371" s="5">
        <f t="shared" si="420"/>
        <v>0</v>
      </c>
    </row>
    <row r="5372" spans="1:8">
      <c r="A5372" s="3" t="s">
        <v>10934</v>
      </c>
      <c r="B5372" s="1">
        <f t="shared" si="416"/>
        <v>6</v>
      </c>
      <c r="C5372" s="1">
        <f t="shared" si="417"/>
        <v>10709</v>
      </c>
      <c r="D5372" s="1">
        <f t="shared" si="418"/>
        <v>-1</v>
      </c>
      <c r="F5372" s="1">
        <f t="shared" si="419"/>
        <v>15802189.482818536</v>
      </c>
      <c r="H5372" s="5">
        <f t="shared" si="420"/>
        <v>0</v>
      </c>
    </row>
    <row r="5373" spans="1:8">
      <c r="A5373" s="3" t="s">
        <v>10935</v>
      </c>
      <c r="B5373" s="1">
        <f t="shared" si="416"/>
        <v>6</v>
      </c>
      <c r="C5373" s="1">
        <f t="shared" si="417"/>
        <v>10689</v>
      </c>
      <c r="D5373" s="1">
        <f t="shared" si="418"/>
        <v>-1</v>
      </c>
      <c r="F5373" s="1">
        <f t="shared" si="419"/>
        <v>15812335.729410654</v>
      </c>
      <c r="H5373" s="5">
        <f t="shared" si="420"/>
        <v>0</v>
      </c>
    </row>
    <row r="5374" spans="1:8">
      <c r="A5374" s="3" t="s">
        <v>10936</v>
      </c>
      <c r="B5374" s="1">
        <f t="shared" si="416"/>
        <v>6</v>
      </c>
      <c r="C5374" s="1">
        <f t="shared" si="417"/>
        <v>10669</v>
      </c>
      <c r="D5374" s="1">
        <f t="shared" si="418"/>
        <v>-1</v>
      </c>
      <c r="F5374" s="1">
        <f t="shared" si="419"/>
        <v>15822497.359481562</v>
      </c>
      <c r="H5374" s="5">
        <f t="shared" si="420"/>
        <v>0</v>
      </c>
    </row>
    <row r="5375" spans="1:8">
      <c r="A5375" s="3" t="s">
        <v>10937</v>
      </c>
      <c r="B5375" s="1">
        <f t="shared" si="416"/>
        <v>6</v>
      </c>
      <c r="C5375" s="1">
        <f t="shared" si="417"/>
        <v>10649</v>
      </c>
      <c r="D5375" s="1">
        <f t="shared" si="418"/>
        <v>-1</v>
      </c>
      <c r="F5375" s="1">
        <f t="shared" si="419"/>
        <v>15832674.425258704</v>
      </c>
      <c r="H5375" s="5">
        <f t="shared" si="420"/>
        <v>0</v>
      </c>
    </row>
    <row r="5376" spans="1:8">
      <c r="A5376" s="3" t="s">
        <v>10938</v>
      </c>
      <c r="B5376" s="1">
        <f t="shared" si="416"/>
        <v>6</v>
      </c>
      <c r="C5376" s="1">
        <f t="shared" si="417"/>
        <v>10629</v>
      </c>
      <c r="D5376" s="1">
        <f t="shared" si="418"/>
        <v>-1</v>
      </c>
      <c r="F5376" s="1">
        <f t="shared" si="419"/>
        <v>15842866.979245335</v>
      </c>
      <c r="H5376" s="5">
        <f t="shared" si="420"/>
        <v>0</v>
      </c>
    </row>
    <row r="5377" spans="1:8">
      <c r="A5377" s="3" t="s">
        <v>10939</v>
      </c>
      <c r="B5377" s="1">
        <f t="shared" si="416"/>
        <v>6</v>
      </c>
      <c r="C5377" s="1">
        <f t="shared" si="417"/>
        <v>10609</v>
      </c>
      <c r="D5377" s="1">
        <f t="shared" si="418"/>
        <v>-1</v>
      </c>
      <c r="F5377" s="1">
        <f t="shared" si="419"/>
        <v>15853075.074222501</v>
      </c>
      <c r="H5377" s="5">
        <f t="shared" si="420"/>
        <v>0</v>
      </c>
    </row>
    <row r="5378" spans="1:8">
      <c r="A5378" s="3" t="s">
        <v>10940</v>
      </c>
      <c r="B5378" s="1">
        <f t="shared" si="416"/>
        <v>6</v>
      </c>
      <c r="C5378" s="1">
        <f t="shared" si="417"/>
        <v>10589</v>
      </c>
      <c r="D5378" s="1">
        <f t="shared" si="418"/>
        <v>-1</v>
      </c>
      <c r="F5378" s="1">
        <f t="shared" si="419"/>
        <v>15863298.763251044</v>
      </c>
      <c r="H5378" s="5">
        <f t="shared" si="420"/>
        <v>0</v>
      </c>
    </row>
    <row r="5379" spans="1:8">
      <c r="A5379" s="3" t="s">
        <v>10941</v>
      </c>
      <c r="B5379" s="1">
        <f t="shared" si="416"/>
        <v>6</v>
      </c>
      <c r="C5379" s="1">
        <f t="shared" si="417"/>
        <v>10569</v>
      </c>
      <c r="D5379" s="1">
        <f t="shared" si="418"/>
        <v>-1</v>
      </c>
      <c r="F5379" s="1">
        <f t="shared" si="419"/>
        <v>15873538.09967358</v>
      </c>
      <c r="H5379" s="5">
        <f t="shared" si="420"/>
        <v>0</v>
      </c>
    </row>
    <row r="5380" spans="1:8">
      <c r="A5380" s="3" t="s">
        <v>10942</v>
      </c>
      <c r="B5380" s="1">
        <f t="shared" ref="B5380:B5443" si="421">IF(ISERROR(SEARCH(" ",A5380)), 0, SEARCH(" ",A5380))</f>
        <v>6</v>
      </c>
      <c r="C5380" s="1">
        <f t="shared" ref="C5380:C5443" si="422">IF(0=B5380,-1,LEFT(A5380,B5380-1)+0)</f>
        <v>10549</v>
      </c>
      <c r="D5380" s="1">
        <f t="shared" ref="D5380:D5443" si="423">IF(B5380=0,-1,RIGHT(A5380,LEN(A5380)-B5380)+0)</f>
        <v>-1</v>
      </c>
      <c r="F5380" s="1">
        <f t="shared" ref="F5380:F5443" si="424">IF(C5380&lt;0,443300000,44330*(1-POWER(C5380/$A$1,1/5.255))*1000)</f>
        <v>15883793.137116592</v>
      </c>
      <c r="H5380" s="5">
        <f t="shared" si="420"/>
        <v>0</v>
      </c>
    </row>
    <row r="5381" spans="1:8">
      <c r="A5381" s="3" t="s">
        <v>10943</v>
      </c>
      <c r="B5381" s="1">
        <f t="shared" si="421"/>
        <v>6</v>
      </c>
      <c r="C5381" s="1">
        <f t="shared" si="422"/>
        <v>10529</v>
      </c>
      <c r="D5381" s="1">
        <f t="shared" si="423"/>
        <v>-1</v>
      </c>
      <c r="F5381" s="1">
        <f t="shared" si="424"/>
        <v>15894063.929492427</v>
      </c>
      <c r="H5381" s="5">
        <f t="shared" si="420"/>
        <v>0</v>
      </c>
    </row>
    <row r="5382" spans="1:8">
      <c r="A5382" s="3" t="s">
        <v>10944</v>
      </c>
      <c r="B5382" s="1">
        <f t="shared" si="421"/>
        <v>6</v>
      </c>
      <c r="C5382" s="1">
        <f t="shared" si="422"/>
        <v>10509</v>
      </c>
      <c r="D5382" s="1">
        <f t="shared" si="423"/>
        <v>-1</v>
      </c>
      <c r="F5382" s="1">
        <f t="shared" si="424"/>
        <v>15904350.531001393</v>
      </c>
      <c r="H5382" s="5">
        <f t="shared" si="420"/>
        <v>0</v>
      </c>
    </row>
    <row r="5383" spans="1:8">
      <c r="A5383" s="3" t="s">
        <v>10945</v>
      </c>
      <c r="B5383" s="1">
        <f t="shared" si="421"/>
        <v>6</v>
      </c>
      <c r="C5383" s="1">
        <f t="shared" si="422"/>
        <v>10489</v>
      </c>
      <c r="D5383" s="1">
        <f t="shared" si="423"/>
        <v>-1</v>
      </c>
      <c r="F5383" s="1">
        <f t="shared" si="424"/>
        <v>15914652.996133851</v>
      </c>
      <c r="H5383" s="5">
        <f t="shared" si="420"/>
        <v>0</v>
      </c>
    </row>
    <row r="5384" spans="1:8">
      <c r="A5384" s="3" t="s">
        <v>10946</v>
      </c>
      <c r="B5384" s="1">
        <f t="shared" si="421"/>
        <v>6</v>
      </c>
      <c r="C5384" s="1">
        <f t="shared" si="422"/>
        <v>10469</v>
      </c>
      <c r="D5384" s="1">
        <f t="shared" si="423"/>
        <v>-1</v>
      </c>
      <c r="F5384" s="1">
        <f t="shared" si="424"/>
        <v>15924971.379672309</v>
      </c>
      <c r="H5384" s="5">
        <f t="shared" si="420"/>
        <v>0</v>
      </c>
    </row>
    <row r="5385" spans="1:8">
      <c r="A5385" s="3" t="s">
        <v>10947</v>
      </c>
      <c r="B5385" s="1">
        <f t="shared" si="421"/>
        <v>6</v>
      </c>
      <c r="C5385" s="1">
        <f t="shared" si="422"/>
        <v>10449</v>
      </c>
      <c r="D5385" s="1">
        <f t="shared" si="423"/>
        <v>-1</v>
      </c>
      <c r="F5385" s="1">
        <f t="shared" si="424"/>
        <v>15935305.736693559</v>
      </c>
      <c r="H5385" s="5">
        <f t="shared" si="420"/>
        <v>0</v>
      </c>
    </row>
    <row r="5386" spans="1:8">
      <c r="A5386" s="3" t="s">
        <v>10948</v>
      </c>
      <c r="B5386" s="1">
        <f t="shared" si="421"/>
        <v>6</v>
      </c>
      <c r="C5386" s="1">
        <f t="shared" si="422"/>
        <v>10429</v>
      </c>
      <c r="D5386" s="1">
        <f t="shared" si="423"/>
        <v>-1</v>
      </c>
      <c r="F5386" s="1">
        <f t="shared" si="424"/>
        <v>15945656.122570822</v>
      </c>
      <c r="H5386" s="5">
        <f t="shared" si="420"/>
        <v>0</v>
      </c>
    </row>
    <row r="5387" spans="1:8">
      <c r="A5387" s="3" t="s">
        <v>10949</v>
      </c>
      <c r="B5387" s="1">
        <f t="shared" si="421"/>
        <v>6</v>
      </c>
      <c r="C5387" s="1">
        <f t="shared" si="422"/>
        <v>10409</v>
      </c>
      <c r="D5387" s="1">
        <f t="shared" si="423"/>
        <v>-1</v>
      </c>
      <c r="F5387" s="1">
        <f t="shared" si="424"/>
        <v>15956022.592975916</v>
      </c>
      <c r="H5387" s="5">
        <f t="shared" si="420"/>
        <v>0</v>
      </c>
    </row>
    <row r="5388" spans="1:8">
      <c r="A5388" s="3" t="s">
        <v>10950</v>
      </c>
      <c r="B5388" s="1">
        <f t="shared" si="421"/>
        <v>6</v>
      </c>
      <c r="C5388" s="1">
        <f t="shared" si="422"/>
        <v>10389</v>
      </c>
      <c r="D5388" s="1">
        <f t="shared" si="423"/>
        <v>-1</v>
      </c>
      <c r="F5388" s="1">
        <f t="shared" si="424"/>
        <v>15966405.203881448</v>
      </c>
      <c r="H5388" s="5">
        <f t="shared" ref="H5388:H5451" si="425">IF(D5388&gt;0,ABS((F5388-D5388)/D5388),0)</f>
        <v>0</v>
      </c>
    </row>
    <row r="5389" spans="1:8">
      <c r="A5389" s="3" t="s">
        <v>10951</v>
      </c>
      <c r="B5389" s="1">
        <f t="shared" si="421"/>
        <v>6</v>
      </c>
      <c r="C5389" s="1">
        <f t="shared" si="422"/>
        <v>10369</v>
      </c>
      <c r="D5389" s="1">
        <f t="shared" si="423"/>
        <v>-1</v>
      </c>
      <c r="F5389" s="1">
        <f t="shared" si="424"/>
        <v>15976804.011563018</v>
      </c>
      <c r="H5389" s="5">
        <f t="shared" si="425"/>
        <v>0</v>
      </c>
    </row>
    <row r="5390" spans="1:8">
      <c r="A5390" s="3" t="s">
        <v>10952</v>
      </c>
      <c r="B5390" s="1">
        <f t="shared" si="421"/>
        <v>6</v>
      </c>
      <c r="C5390" s="1">
        <f t="shared" si="422"/>
        <v>10349</v>
      </c>
      <c r="D5390" s="1">
        <f t="shared" si="423"/>
        <v>-1</v>
      </c>
      <c r="F5390" s="1">
        <f t="shared" si="424"/>
        <v>15987219.072601434</v>
      </c>
      <c r="H5390" s="5">
        <f t="shared" si="425"/>
        <v>0</v>
      </c>
    </row>
    <row r="5391" spans="1:8">
      <c r="A5391" s="3" t="s">
        <v>10953</v>
      </c>
      <c r="B5391" s="1">
        <f t="shared" si="421"/>
        <v>6</v>
      </c>
      <c r="C5391" s="1">
        <f t="shared" si="422"/>
        <v>10329</v>
      </c>
      <c r="D5391" s="1">
        <f t="shared" si="423"/>
        <v>-1</v>
      </c>
      <c r="F5391" s="1">
        <f t="shared" si="424"/>
        <v>15997650.443884986</v>
      </c>
      <c r="H5391" s="5">
        <f t="shared" si="425"/>
        <v>0</v>
      </c>
    </row>
    <row r="5392" spans="1:8">
      <c r="A5392" s="3" t="s">
        <v>10954</v>
      </c>
      <c r="B5392" s="1">
        <f t="shared" si="421"/>
        <v>6</v>
      </c>
      <c r="C5392" s="1">
        <f t="shared" si="422"/>
        <v>10309</v>
      </c>
      <c r="D5392" s="1">
        <f t="shared" si="423"/>
        <v>-1</v>
      </c>
      <c r="F5392" s="1">
        <f t="shared" si="424"/>
        <v>16008098.182611706</v>
      </c>
      <c r="H5392" s="5">
        <f t="shared" si="425"/>
        <v>0</v>
      </c>
    </row>
    <row r="5393" spans="1:8">
      <c r="A5393" s="3" t="s">
        <v>10955</v>
      </c>
      <c r="B5393" s="1">
        <f t="shared" si="421"/>
        <v>6</v>
      </c>
      <c r="C5393" s="1">
        <f t="shared" si="422"/>
        <v>10289</v>
      </c>
      <c r="D5393" s="1">
        <f t="shared" si="423"/>
        <v>-1</v>
      </c>
      <c r="F5393" s="1">
        <f t="shared" si="424"/>
        <v>16018562.346291641</v>
      </c>
      <c r="H5393" s="5">
        <f t="shared" si="425"/>
        <v>0</v>
      </c>
    </row>
    <row r="5394" spans="1:8">
      <c r="A5394" s="3" t="s">
        <v>10956</v>
      </c>
      <c r="B5394" s="1">
        <f t="shared" si="421"/>
        <v>6</v>
      </c>
      <c r="C5394" s="1">
        <f t="shared" si="422"/>
        <v>10269</v>
      </c>
      <c r="D5394" s="1">
        <f t="shared" si="423"/>
        <v>-1</v>
      </c>
      <c r="F5394" s="1">
        <f t="shared" si="424"/>
        <v>16029042.992749197</v>
      </c>
      <c r="H5394" s="5">
        <f t="shared" si="425"/>
        <v>0</v>
      </c>
    </row>
    <row r="5395" spans="1:8">
      <c r="A5395" s="3" t="s">
        <v>10957</v>
      </c>
      <c r="B5395" s="1">
        <f t="shared" si="421"/>
        <v>6</v>
      </c>
      <c r="C5395" s="1">
        <f t="shared" si="422"/>
        <v>10249</v>
      </c>
      <c r="D5395" s="1">
        <f t="shared" si="423"/>
        <v>-1</v>
      </c>
      <c r="F5395" s="1">
        <f t="shared" si="424"/>
        <v>16039540.180125443</v>
      </c>
      <c r="H5395" s="5">
        <f t="shared" si="425"/>
        <v>0</v>
      </c>
    </row>
    <row r="5396" spans="1:8">
      <c r="A5396" s="3" t="s">
        <v>10958</v>
      </c>
      <c r="B5396" s="1">
        <f t="shared" si="421"/>
        <v>6</v>
      </c>
      <c r="C5396" s="1">
        <f t="shared" si="422"/>
        <v>10229</v>
      </c>
      <c r="D5396" s="1">
        <f t="shared" si="423"/>
        <v>-1</v>
      </c>
      <c r="F5396" s="1">
        <f t="shared" si="424"/>
        <v>16050053.966880504</v>
      </c>
      <c r="H5396" s="5">
        <f t="shared" si="425"/>
        <v>0</v>
      </c>
    </row>
    <row r="5397" spans="1:8">
      <c r="A5397" s="3" t="s">
        <v>10959</v>
      </c>
      <c r="B5397" s="1">
        <f t="shared" si="421"/>
        <v>6</v>
      </c>
      <c r="C5397" s="1">
        <f t="shared" si="422"/>
        <v>10209</v>
      </c>
      <c r="D5397" s="1">
        <f t="shared" si="423"/>
        <v>-1</v>
      </c>
      <c r="F5397" s="1">
        <f t="shared" si="424"/>
        <v>16060584.411795881</v>
      </c>
      <c r="H5397" s="5">
        <f t="shared" si="425"/>
        <v>0</v>
      </c>
    </row>
    <row r="5398" spans="1:8">
      <c r="A5398" s="3" t="s">
        <v>10960</v>
      </c>
      <c r="B5398" s="1">
        <f t="shared" si="421"/>
        <v>6</v>
      </c>
      <c r="C5398" s="1">
        <f t="shared" si="422"/>
        <v>10189</v>
      </c>
      <c r="D5398" s="1">
        <f t="shared" si="423"/>
        <v>-1</v>
      </c>
      <c r="F5398" s="1">
        <f t="shared" si="424"/>
        <v>16071131.573976927</v>
      </c>
      <c r="H5398" s="5">
        <f t="shared" si="425"/>
        <v>0</v>
      </c>
    </row>
    <row r="5399" spans="1:8">
      <c r="A5399" s="3" t="s">
        <v>10961</v>
      </c>
      <c r="B5399" s="1">
        <f t="shared" si="421"/>
        <v>6</v>
      </c>
      <c r="C5399" s="1">
        <f t="shared" si="422"/>
        <v>10169</v>
      </c>
      <c r="D5399" s="1">
        <f t="shared" si="423"/>
        <v>-1</v>
      </c>
      <c r="F5399" s="1">
        <f t="shared" si="424"/>
        <v>16081695.512855204</v>
      </c>
      <c r="H5399" s="5">
        <f t="shared" si="425"/>
        <v>0</v>
      </c>
    </row>
    <row r="5400" spans="1:8">
      <c r="A5400" s="3" t="s">
        <v>10962</v>
      </c>
      <c r="B5400" s="1">
        <f t="shared" si="421"/>
        <v>6</v>
      </c>
      <c r="C5400" s="1">
        <f t="shared" si="422"/>
        <v>10149</v>
      </c>
      <c r="D5400" s="1">
        <f t="shared" si="423"/>
        <v>-1</v>
      </c>
      <c r="F5400" s="1">
        <f t="shared" si="424"/>
        <v>16092276.28819097</v>
      </c>
      <c r="H5400" s="5">
        <f t="shared" si="425"/>
        <v>0</v>
      </c>
    </row>
    <row r="5401" spans="1:8">
      <c r="A5401" s="3" t="s">
        <v>10963</v>
      </c>
      <c r="B5401" s="1">
        <f t="shared" si="421"/>
        <v>6</v>
      </c>
      <c r="C5401" s="1">
        <f t="shared" si="422"/>
        <v>10129</v>
      </c>
      <c r="D5401" s="1">
        <f t="shared" si="423"/>
        <v>-1</v>
      </c>
      <c r="F5401" s="1">
        <f t="shared" si="424"/>
        <v>16102873.960075619</v>
      </c>
      <c r="H5401" s="5">
        <f t="shared" si="425"/>
        <v>0</v>
      </c>
    </row>
    <row r="5402" spans="1:8">
      <c r="A5402" s="3" t="s">
        <v>10964</v>
      </c>
      <c r="B5402" s="1">
        <f t="shared" si="421"/>
        <v>6</v>
      </c>
      <c r="C5402" s="1">
        <f t="shared" si="422"/>
        <v>10109</v>
      </c>
      <c r="D5402" s="1">
        <f t="shared" si="423"/>
        <v>-1</v>
      </c>
      <c r="F5402" s="1">
        <f t="shared" si="424"/>
        <v>16113488.588934204</v>
      </c>
      <c r="H5402" s="5">
        <f t="shared" si="425"/>
        <v>0</v>
      </c>
    </row>
    <row r="5403" spans="1:8">
      <c r="A5403" s="3" t="s">
        <v>10965</v>
      </c>
      <c r="B5403" s="1">
        <f t="shared" si="421"/>
        <v>6</v>
      </c>
      <c r="C5403" s="1">
        <f t="shared" si="422"/>
        <v>10089</v>
      </c>
      <c r="D5403" s="1">
        <f t="shared" si="423"/>
        <v>-1</v>
      </c>
      <c r="F5403" s="1">
        <f t="shared" si="424"/>
        <v>16124120.235527946</v>
      </c>
      <c r="H5403" s="5">
        <f t="shared" si="425"/>
        <v>0</v>
      </c>
    </row>
    <row r="5404" spans="1:8">
      <c r="A5404" s="3" t="s">
        <v>10966</v>
      </c>
      <c r="B5404" s="1">
        <f t="shared" si="421"/>
        <v>6</v>
      </c>
      <c r="C5404" s="1">
        <f t="shared" si="422"/>
        <v>10069</v>
      </c>
      <c r="D5404" s="1">
        <f t="shared" si="423"/>
        <v>-1</v>
      </c>
      <c r="F5404" s="1">
        <f t="shared" si="424"/>
        <v>16134768.960956749</v>
      </c>
      <c r="H5404" s="5">
        <f t="shared" si="425"/>
        <v>0</v>
      </c>
    </row>
    <row r="5405" spans="1:8">
      <c r="A5405" s="3" t="s">
        <v>10967</v>
      </c>
      <c r="B5405" s="1">
        <f t="shared" si="421"/>
        <v>6</v>
      </c>
      <c r="C5405" s="1">
        <f t="shared" si="422"/>
        <v>10049</v>
      </c>
      <c r="D5405" s="1">
        <f t="shared" si="423"/>
        <v>-1</v>
      </c>
      <c r="F5405" s="1">
        <f t="shared" si="424"/>
        <v>16145434.82666179</v>
      </c>
      <c r="H5405" s="5">
        <f t="shared" si="425"/>
        <v>0</v>
      </c>
    </row>
    <row r="5406" spans="1:8">
      <c r="A5406" s="3" t="s">
        <v>10968</v>
      </c>
      <c r="B5406" s="1">
        <f t="shared" si="421"/>
        <v>6</v>
      </c>
      <c r="C5406" s="1">
        <f t="shared" si="422"/>
        <v>10029</v>
      </c>
      <c r="D5406" s="1">
        <f t="shared" si="423"/>
        <v>-1</v>
      </c>
      <c r="F5406" s="1">
        <f t="shared" si="424"/>
        <v>16156117.894428115</v>
      </c>
      <c r="H5406" s="5">
        <f t="shared" si="425"/>
        <v>0</v>
      </c>
    </row>
    <row r="5407" spans="1:8">
      <c r="A5407" s="3" t="s">
        <v>10969</v>
      </c>
      <c r="B5407" s="1">
        <f t="shared" si="421"/>
        <v>6</v>
      </c>
      <c r="C5407" s="1">
        <f t="shared" si="422"/>
        <v>10009</v>
      </c>
      <c r="D5407" s="1">
        <f t="shared" si="423"/>
        <v>-1</v>
      </c>
      <c r="F5407" s="1">
        <f t="shared" si="424"/>
        <v>16166818.226387233</v>
      </c>
      <c r="H5407" s="5">
        <f t="shared" si="425"/>
        <v>0</v>
      </c>
    </row>
    <row r="5408" spans="1:8">
      <c r="A5408" s="3" t="s">
        <v>10970</v>
      </c>
      <c r="B5408" s="1">
        <f t="shared" si="421"/>
        <v>5</v>
      </c>
      <c r="C5408" s="1">
        <f t="shared" si="422"/>
        <v>9989</v>
      </c>
      <c r="D5408" s="1">
        <f t="shared" si="423"/>
        <v>-1</v>
      </c>
      <c r="F5408" s="1">
        <f t="shared" si="424"/>
        <v>16177535.885019764</v>
      </c>
      <c r="H5408" s="5">
        <f t="shared" si="425"/>
        <v>0</v>
      </c>
    </row>
    <row r="5409" spans="1:8">
      <c r="A5409" s="3" t="s">
        <v>10971</v>
      </c>
      <c r="B5409" s="1">
        <f t="shared" si="421"/>
        <v>5</v>
      </c>
      <c r="C5409" s="1">
        <f t="shared" si="422"/>
        <v>9969</v>
      </c>
      <c r="D5409" s="1">
        <f t="shared" si="423"/>
        <v>-1</v>
      </c>
      <c r="F5409" s="1">
        <f t="shared" si="424"/>
        <v>16188270.933158103</v>
      </c>
      <c r="H5409" s="5">
        <f t="shared" si="425"/>
        <v>0</v>
      </c>
    </row>
    <row r="5410" spans="1:8">
      <c r="A5410" s="3" t="s">
        <v>10972</v>
      </c>
      <c r="B5410" s="1">
        <f t="shared" si="421"/>
        <v>5</v>
      </c>
      <c r="C5410" s="1">
        <f t="shared" si="422"/>
        <v>9949</v>
      </c>
      <c r="D5410" s="1">
        <f t="shared" si="423"/>
        <v>-1</v>
      </c>
      <c r="F5410" s="1">
        <f t="shared" si="424"/>
        <v>16199023.433989119</v>
      </c>
      <c r="H5410" s="5">
        <f t="shared" si="425"/>
        <v>0</v>
      </c>
    </row>
    <row r="5411" spans="1:8">
      <c r="A5411" s="3" t="s">
        <v>10973</v>
      </c>
      <c r="B5411" s="1">
        <f t="shared" si="421"/>
        <v>5</v>
      </c>
      <c r="C5411" s="1">
        <f t="shared" si="422"/>
        <v>9929</v>
      </c>
      <c r="D5411" s="1">
        <f t="shared" si="423"/>
        <v>-1</v>
      </c>
      <c r="F5411" s="1">
        <f t="shared" si="424"/>
        <v>16209793.45105686</v>
      </c>
      <c r="H5411" s="5">
        <f t="shared" si="425"/>
        <v>0</v>
      </c>
    </row>
    <row r="5412" spans="1:8">
      <c r="A5412" s="3" t="s">
        <v>10974</v>
      </c>
      <c r="B5412" s="1">
        <f t="shared" si="421"/>
        <v>5</v>
      </c>
      <c r="C5412" s="1">
        <f t="shared" si="422"/>
        <v>9909</v>
      </c>
      <c r="D5412" s="1">
        <f t="shared" si="423"/>
        <v>-1</v>
      </c>
      <c r="F5412" s="1">
        <f t="shared" si="424"/>
        <v>16220581.048265308</v>
      </c>
      <c r="H5412" s="5">
        <f t="shared" si="425"/>
        <v>0</v>
      </c>
    </row>
    <row r="5413" spans="1:8">
      <c r="A5413" s="3" t="s">
        <v>10975</v>
      </c>
      <c r="B5413" s="1">
        <f t="shared" si="421"/>
        <v>5</v>
      </c>
      <c r="C5413" s="1">
        <f t="shared" si="422"/>
        <v>9889</v>
      </c>
      <c r="D5413" s="1">
        <f t="shared" si="423"/>
        <v>-1</v>
      </c>
      <c r="F5413" s="1">
        <f t="shared" si="424"/>
        <v>16231386.289881129</v>
      </c>
      <c r="H5413" s="5">
        <f t="shared" si="425"/>
        <v>0</v>
      </c>
    </row>
    <row r="5414" spans="1:8">
      <c r="A5414" s="3" t="s">
        <v>10976</v>
      </c>
      <c r="B5414" s="1">
        <f t="shared" si="421"/>
        <v>5</v>
      </c>
      <c r="C5414" s="1">
        <f t="shared" si="422"/>
        <v>9869</v>
      </c>
      <c r="D5414" s="1">
        <f t="shared" si="423"/>
        <v>-1</v>
      </c>
      <c r="F5414" s="1">
        <f t="shared" si="424"/>
        <v>16242209.240536498</v>
      </c>
      <c r="H5414" s="5">
        <f t="shared" si="425"/>
        <v>0</v>
      </c>
    </row>
    <row r="5415" spans="1:8">
      <c r="A5415" s="3" t="s">
        <v>10977</v>
      </c>
      <c r="B5415" s="1">
        <f t="shared" si="421"/>
        <v>5</v>
      </c>
      <c r="C5415" s="1">
        <f t="shared" si="422"/>
        <v>9849</v>
      </c>
      <c r="D5415" s="1">
        <f t="shared" si="423"/>
        <v>-1</v>
      </c>
      <c r="F5415" s="1">
        <f t="shared" si="424"/>
        <v>16253049.965231905</v>
      </c>
      <c r="H5415" s="5">
        <f t="shared" si="425"/>
        <v>0</v>
      </c>
    </row>
    <row r="5416" spans="1:8">
      <c r="A5416" s="3" t="s">
        <v>10978</v>
      </c>
      <c r="B5416" s="1">
        <f t="shared" si="421"/>
        <v>5</v>
      </c>
      <c r="C5416" s="1">
        <f t="shared" si="422"/>
        <v>9829</v>
      </c>
      <c r="D5416" s="1">
        <f t="shared" si="423"/>
        <v>-1</v>
      </c>
      <c r="F5416" s="1">
        <f t="shared" si="424"/>
        <v>16263908.529338997</v>
      </c>
      <c r="H5416" s="5">
        <f t="shared" si="425"/>
        <v>0</v>
      </c>
    </row>
    <row r="5417" spans="1:8">
      <c r="A5417" s="3" t="s">
        <v>10979</v>
      </c>
      <c r="B5417" s="1">
        <f t="shared" si="421"/>
        <v>5</v>
      </c>
      <c r="C5417" s="1">
        <f t="shared" si="422"/>
        <v>9809</v>
      </c>
      <c r="D5417" s="1">
        <f t="shared" si="423"/>
        <v>-1</v>
      </c>
      <c r="F5417" s="1">
        <f t="shared" si="424"/>
        <v>16274784.998603487</v>
      </c>
      <c r="H5417" s="5">
        <f t="shared" si="425"/>
        <v>0</v>
      </c>
    </row>
    <row r="5418" spans="1:8">
      <c r="A5418" s="3" t="s">
        <v>10980</v>
      </c>
      <c r="B5418" s="1">
        <f t="shared" si="421"/>
        <v>5</v>
      </c>
      <c r="C5418" s="1">
        <f t="shared" si="422"/>
        <v>9789</v>
      </c>
      <c r="D5418" s="1">
        <f t="shared" si="423"/>
        <v>-1</v>
      </c>
      <c r="F5418" s="1">
        <f t="shared" si="424"/>
        <v>16285679.439148044</v>
      </c>
      <c r="H5418" s="5">
        <f t="shared" si="425"/>
        <v>0</v>
      </c>
    </row>
    <row r="5419" spans="1:8">
      <c r="A5419" s="3" t="s">
        <v>10981</v>
      </c>
      <c r="B5419" s="1">
        <f t="shared" si="421"/>
        <v>5</v>
      </c>
      <c r="C5419" s="1">
        <f t="shared" si="422"/>
        <v>9769</v>
      </c>
      <c r="D5419" s="1">
        <f t="shared" si="423"/>
        <v>-1</v>
      </c>
      <c r="F5419" s="1">
        <f t="shared" si="424"/>
        <v>16296591.917475222</v>
      </c>
      <c r="H5419" s="5">
        <f t="shared" si="425"/>
        <v>0</v>
      </c>
    </row>
    <row r="5420" spans="1:8">
      <c r="A5420" s="3" t="s">
        <v>10982</v>
      </c>
      <c r="B5420" s="1">
        <f t="shared" si="421"/>
        <v>5</v>
      </c>
      <c r="C5420" s="1">
        <f t="shared" si="422"/>
        <v>9749</v>
      </c>
      <c r="D5420" s="1">
        <f t="shared" si="423"/>
        <v>-1</v>
      </c>
      <c r="F5420" s="1">
        <f t="shared" si="424"/>
        <v>16307522.500470445</v>
      </c>
      <c r="H5420" s="5">
        <f t="shared" si="425"/>
        <v>0</v>
      </c>
    </row>
    <row r="5421" spans="1:8">
      <c r="A5421" s="3" t="s">
        <v>10983</v>
      </c>
      <c r="B5421" s="1">
        <f t="shared" si="421"/>
        <v>5</v>
      </c>
      <c r="C5421" s="1">
        <f t="shared" si="422"/>
        <v>9729</v>
      </c>
      <c r="D5421" s="1">
        <f t="shared" si="423"/>
        <v>-1</v>
      </c>
      <c r="F5421" s="1">
        <f t="shared" si="424"/>
        <v>16318471.255404981</v>
      </c>
      <c r="H5421" s="5">
        <f t="shared" si="425"/>
        <v>0</v>
      </c>
    </row>
    <row r="5422" spans="1:8">
      <c r="A5422" s="3" t="s">
        <v>10984</v>
      </c>
      <c r="B5422" s="1">
        <f t="shared" si="421"/>
        <v>5</v>
      </c>
      <c r="C5422" s="1">
        <f t="shared" si="422"/>
        <v>9709</v>
      </c>
      <c r="D5422" s="1">
        <f t="shared" si="423"/>
        <v>-1</v>
      </c>
      <c r="F5422" s="1">
        <f t="shared" si="424"/>
        <v>16329438.249938985</v>
      </c>
      <c r="H5422" s="5">
        <f t="shared" si="425"/>
        <v>0</v>
      </c>
    </row>
    <row r="5423" spans="1:8">
      <c r="A5423" s="3" t="s">
        <v>10985</v>
      </c>
      <c r="B5423" s="1">
        <f t="shared" si="421"/>
        <v>5</v>
      </c>
      <c r="C5423" s="1">
        <f t="shared" si="422"/>
        <v>9689</v>
      </c>
      <c r="D5423" s="1">
        <f t="shared" si="423"/>
        <v>-1</v>
      </c>
      <c r="F5423" s="1">
        <f t="shared" si="424"/>
        <v>16340423.552124543</v>
      </c>
      <c r="H5423" s="5">
        <f t="shared" si="425"/>
        <v>0</v>
      </c>
    </row>
    <row r="5424" spans="1:8">
      <c r="A5424" s="3" t="s">
        <v>10986</v>
      </c>
      <c r="B5424" s="1">
        <f t="shared" si="421"/>
        <v>5</v>
      </c>
      <c r="C5424" s="1">
        <f t="shared" si="422"/>
        <v>9669</v>
      </c>
      <c r="D5424" s="1">
        <f t="shared" si="423"/>
        <v>-1</v>
      </c>
      <c r="F5424" s="1">
        <f t="shared" si="424"/>
        <v>16351427.230408764</v>
      </c>
      <c r="H5424" s="5">
        <f t="shared" si="425"/>
        <v>0</v>
      </c>
    </row>
    <row r="5425" spans="1:8">
      <c r="A5425" s="3" t="s">
        <v>10987</v>
      </c>
      <c r="B5425" s="1">
        <f t="shared" si="421"/>
        <v>5</v>
      </c>
      <c r="C5425" s="1">
        <f t="shared" si="422"/>
        <v>9649</v>
      </c>
      <c r="D5425" s="1">
        <f t="shared" si="423"/>
        <v>-1</v>
      </c>
      <c r="F5425" s="1">
        <f t="shared" si="424"/>
        <v>16362449.353636878</v>
      </c>
      <c r="H5425" s="5">
        <f t="shared" si="425"/>
        <v>0</v>
      </c>
    </row>
    <row r="5426" spans="1:8">
      <c r="A5426" s="3" t="s">
        <v>10988</v>
      </c>
      <c r="B5426" s="1">
        <f t="shared" si="421"/>
        <v>5</v>
      </c>
      <c r="C5426" s="1">
        <f t="shared" si="422"/>
        <v>9629</v>
      </c>
      <c r="D5426" s="1">
        <f t="shared" si="423"/>
        <v>-1</v>
      </c>
      <c r="F5426" s="1">
        <f t="shared" si="424"/>
        <v>16373489.99105541</v>
      </c>
      <c r="H5426" s="5">
        <f t="shared" si="425"/>
        <v>0</v>
      </c>
    </row>
    <row r="5427" spans="1:8">
      <c r="A5427" s="3" t="s">
        <v>10989</v>
      </c>
      <c r="B5427" s="1">
        <f t="shared" si="421"/>
        <v>5</v>
      </c>
      <c r="C5427" s="1">
        <f t="shared" si="422"/>
        <v>9609</v>
      </c>
      <c r="D5427" s="1">
        <f t="shared" si="423"/>
        <v>-1</v>
      </c>
      <c r="F5427" s="1">
        <f t="shared" si="424"/>
        <v>16384549.212315327</v>
      </c>
      <c r="H5427" s="5">
        <f t="shared" si="425"/>
        <v>0</v>
      </c>
    </row>
    <row r="5428" spans="1:8">
      <c r="A5428" s="3" t="s">
        <v>10990</v>
      </c>
      <c r="B5428" s="1">
        <f t="shared" si="421"/>
        <v>5</v>
      </c>
      <c r="C5428" s="1">
        <f t="shared" si="422"/>
        <v>9589</v>
      </c>
      <c r="D5428" s="1">
        <f t="shared" si="423"/>
        <v>-1</v>
      </c>
      <c r="F5428" s="1">
        <f t="shared" si="424"/>
        <v>16395627.087475289</v>
      </c>
      <c r="H5428" s="5">
        <f t="shared" si="425"/>
        <v>0</v>
      </c>
    </row>
    <row r="5429" spans="1:8">
      <c r="A5429" s="3" t="s">
        <v>10991</v>
      </c>
      <c r="B5429" s="1">
        <f t="shared" si="421"/>
        <v>5</v>
      </c>
      <c r="C5429" s="1">
        <f t="shared" si="422"/>
        <v>9569</v>
      </c>
      <c r="D5429" s="1">
        <f t="shared" si="423"/>
        <v>-1</v>
      </c>
      <c r="F5429" s="1">
        <f t="shared" si="424"/>
        <v>16406723.687004833</v>
      </c>
      <c r="H5429" s="5">
        <f t="shared" si="425"/>
        <v>0</v>
      </c>
    </row>
    <row r="5430" spans="1:8">
      <c r="A5430" s="3" t="s">
        <v>10992</v>
      </c>
      <c r="B5430" s="1">
        <f t="shared" si="421"/>
        <v>5</v>
      </c>
      <c r="C5430" s="1">
        <f t="shared" si="422"/>
        <v>9549</v>
      </c>
      <c r="D5430" s="1">
        <f t="shared" si="423"/>
        <v>-1</v>
      </c>
      <c r="F5430" s="1">
        <f t="shared" si="424"/>
        <v>16417839.081787707</v>
      </c>
      <c r="H5430" s="5">
        <f t="shared" si="425"/>
        <v>0</v>
      </c>
    </row>
    <row r="5431" spans="1:8">
      <c r="A5431" s="3" t="s">
        <v>10993</v>
      </c>
      <c r="B5431" s="1">
        <f t="shared" si="421"/>
        <v>5</v>
      </c>
      <c r="C5431" s="1">
        <f t="shared" si="422"/>
        <v>9529</v>
      </c>
      <c r="D5431" s="1">
        <f t="shared" si="423"/>
        <v>-1</v>
      </c>
      <c r="F5431" s="1">
        <f t="shared" si="424"/>
        <v>16428973.343125137</v>
      </c>
      <c r="H5431" s="5">
        <f t="shared" si="425"/>
        <v>0</v>
      </c>
    </row>
    <row r="5432" spans="1:8">
      <c r="A5432" s="3" t="s">
        <v>10994</v>
      </c>
      <c r="B5432" s="1">
        <f t="shared" si="421"/>
        <v>5</v>
      </c>
      <c r="C5432" s="1">
        <f t="shared" si="422"/>
        <v>9509</v>
      </c>
      <c r="D5432" s="1">
        <f t="shared" si="423"/>
        <v>-1</v>
      </c>
      <c r="F5432" s="1">
        <f t="shared" si="424"/>
        <v>16440126.542739196</v>
      </c>
      <c r="H5432" s="5">
        <f t="shared" si="425"/>
        <v>0</v>
      </c>
    </row>
    <row r="5433" spans="1:8">
      <c r="A5433" s="3" t="s">
        <v>10995</v>
      </c>
      <c r="B5433" s="1">
        <f t="shared" si="421"/>
        <v>5</v>
      </c>
      <c r="C5433" s="1">
        <f t="shared" si="422"/>
        <v>9489</v>
      </c>
      <c r="D5433" s="1">
        <f t="shared" si="423"/>
        <v>-1</v>
      </c>
      <c r="F5433" s="1">
        <f t="shared" si="424"/>
        <v>16451298.752776148</v>
      </c>
      <c r="H5433" s="5">
        <f t="shared" si="425"/>
        <v>0</v>
      </c>
    </row>
    <row r="5434" spans="1:8">
      <c r="A5434" s="3" t="s">
        <v>10996</v>
      </c>
      <c r="B5434" s="1">
        <f t="shared" si="421"/>
        <v>5</v>
      </c>
      <c r="C5434" s="1">
        <f t="shared" si="422"/>
        <v>9469</v>
      </c>
      <c r="D5434" s="1">
        <f t="shared" si="423"/>
        <v>-1</v>
      </c>
      <c r="F5434" s="1">
        <f t="shared" si="424"/>
        <v>16462490.045809885</v>
      </c>
      <c r="H5434" s="5">
        <f t="shared" si="425"/>
        <v>0</v>
      </c>
    </row>
    <row r="5435" spans="1:8">
      <c r="A5435" s="3" t="s">
        <v>10997</v>
      </c>
      <c r="B5435" s="1">
        <f t="shared" si="421"/>
        <v>5</v>
      </c>
      <c r="C5435" s="1">
        <f t="shared" si="422"/>
        <v>9449</v>
      </c>
      <c r="D5435" s="1">
        <f t="shared" si="423"/>
        <v>-1</v>
      </c>
      <c r="F5435" s="1">
        <f t="shared" si="424"/>
        <v>16473700.494845364</v>
      </c>
      <c r="H5435" s="5">
        <f t="shared" si="425"/>
        <v>0</v>
      </c>
    </row>
    <row r="5436" spans="1:8">
      <c r="A5436" s="3" t="s">
        <v>10998</v>
      </c>
      <c r="B5436" s="1">
        <f t="shared" si="421"/>
        <v>5</v>
      </c>
      <c r="C5436" s="1">
        <f t="shared" si="422"/>
        <v>9429</v>
      </c>
      <c r="D5436" s="1">
        <f t="shared" si="423"/>
        <v>-1</v>
      </c>
      <c r="F5436" s="1">
        <f t="shared" si="424"/>
        <v>16484930.17332207</v>
      </c>
      <c r="H5436" s="5">
        <f t="shared" si="425"/>
        <v>0</v>
      </c>
    </row>
    <row r="5437" spans="1:8">
      <c r="A5437" s="3" t="s">
        <v>10999</v>
      </c>
      <c r="B5437" s="1">
        <f t="shared" si="421"/>
        <v>5</v>
      </c>
      <c r="C5437" s="1">
        <f t="shared" si="422"/>
        <v>9409</v>
      </c>
      <c r="D5437" s="1">
        <f t="shared" si="423"/>
        <v>-1</v>
      </c>
      <c r="F5437" s="1">
        <f t="shared" si="424"/>
        <v>16496179.155117562</v>
      </c>
      <c r="H5437" s="5">
        <f t="shared" si="425"/>
        <v>0</v>
      </c>
    </row>
    <row r="5438" spans="1:8">
      <c r="A5438" s="3" t="s">
        <v>11000</v>
      </c>
      <c r="B5438" s="1">
        <f t="shared" si="421"/>
        <v>5</v>
      </c>
      <c r="C5438" s="1">
        <f t="shared" si="422"/>
        <v>9389</v>
      </c>
      <c r="D5438" s="1">
        <f t="shared" si="423"/>
        <v>-1</v>
      </c>
      <c r="F5438" s="1">
        <f t="shared" si="424"/>
        <v>16507447.514550993</v>
      </c>
      <c r="H5438" s="5">
        <f t="shared" si="425"/>
        <v>0</v>
      </c>
    </row>
    <row r="5439" spans="1:8">
      <c r="A5439" s="3" t="s">
        <v>11001</v>
      </c>
      <c r="B5439" s="1">
        <f t="shared" si="421"/>
        <v>5</v>
      </c>
      <c r="C5439" s="1">
        <f t="shared" si="422"/>
        <v>9369</v>
      </c>
      <c r="D5439" s="1">
        <f t="shared" si="423"/>
        <v>-1</v>
      </c>
      <c r="F5439" s="1">
        <f t="shared" si="424"/>
        <v>16518735.326386694</v>
      </c>
      <c r="H5439" s="5">
        <f t="shared" si="425"/>
        <v>0</v>
      </c>
    </row>
    <row r="5440" spans="1:8">
      <c r="A5440" s="3" t="s">
        <v>11002</v>
      </c>
      <c r="B5440" s="1">
        <f t="shared" si="421"/>
        <v>5</v>
      </c>
      <c r="C5440" s="1">
        <f t="shared" si="422"/>
        <v>9349</v>
      </c>
      <c r="D5440" s="1">
        <f t="shared" si="423"/>
        <v>-1</v>
      </c>
      <c r="F5440" s="1">
        <f t="shared" si="424"/>
        <v>16530042.665837837</v>
      </c>
      <c r="H5440" s="5">
        <f t="shared" si="425"/>
        <v>0</v>
      </c>
    </row>
    <row r="5441" spans="1:8">
      <c r="A5441" s="3" t="s">
        <v>11003</v>
      </c>
      <c r="B5441" s="1">
        <f t="shared" si="421"/>
        <v>5</v>
      </c>
      <c r="C5441" s="1">
        <f t="shared" si="422"/>
        <v>9329</v>
      </c>
      <c r="D5441" s="1">
        <f t="shared" si="423"/>
        <v>-1</v>
      </c>
      <c r="F5441" s="1">
        <f t="shared" si="424"/>
        <v>16541369.608570054</v>
      </c>
      <c r="H5441" s="5">
        <f t="shared" si="425"/>
        <v>0</v>
      </c>
    </row>
    <row r="5442" spans="1:8">
      <c r="A5442" s="3" t="s">
        <v>11004</v>
      </c>
      <c r="B5442" s="1">
        <f t="shared" si="421"/>
        <v>5</v>
      </c>
      <c r="C5442" s="1">
        <f t="shared" si="422"/>
        <v>9309</v>
      </c>
      <c r="D5442" s="1">
        <f t="shared" si="423"/>
        <v>-1</v>
      </c>
      <c r="F5442" s="1">
        <f t="shared" si="424"/>
        <v>16552716.230705174</v>
      </c>
      <c r="H5442" s="5">
        <f t="shared" si="425"/>
        <v>0</v>
      </c>
    </row>
    <row r="5443" spans="1:8">
      <c r="A5443" s="3" t="s">
        <v>11005</v>
      </c>
      <c r="B5443" s="1">
        <f t="shared" si="421"/>
        <v>5</v>
      </c>
      <c r="C5443" s="1">
        <f t="shared" si="422"/>
        <v>9289</v>
      </c>
      <c r="D5443" s="1">
        <f t="shared" si="423"/>
        <v>-1</v>
      </c>
      <c r="F5443" s="1">
        <f t="shared" si="424"/>
        <v>16564082.608824905</v>
      </c>
      <c r="H5443" s="5">
        <f t="shared" si="425"/>
        <v>0</v>
      </c>
    </row>
    <row r="5444" spans="1:8">
      <c r="A5444" s="3" t="s">
        <v>11006</v>
      </c>
      <c r="B5444" s="1">
        <f t="shared" ref="B5444:B5507" si="426">IF(ISERROR(SEARCH(" ",A5444)), 0, SEARCH(" ",A5444))</f>
        <v>5</v>
      </c>
      <c r="C5444" s="1">
        <f t="shared" ref="C5444:C5507" si="427">IF(0=B5444,-1,LEFT(A5444,B5444-1)+0)</f>
        <v>9269</v>
      </c>
      <c r="D5444" s="1">
        <f t="shared" ref="D5444:D5507" si="428">IF(B5444=0,-1,RIGHT(A5444,LEN(A5444)-B5444)+0)</f>
        <v>-1</v>
      </c>
      <c r="F5444" s="1">
        <f t="shared" ref="F5444:F5507" si="429">IF(C5444&lt;0,443300000,44330*(1-POWER(C5444/$A$1,1/5.255))*1000)</f>
        <v>16575468.819974674</v>
      </c>
      <c r="H5444" s="5">
        <f t="shared" si="425"/>
        <v>0</v>
      </c>
    </row>
    <row r="5445" spans="1:8">
      <c r="A5445" s="3" t="s">
        <v>11007</v>
      </c>
      <c r="B5445" s="1">
        <f t="shared" si="426"/>
        <v>5</v>
      </c>
      <c r="C5445" s="1">
        <f t="shared" si="427"/>
        <v>9249</v>
      </c>
      <c r="D5445" s="1">
        <f t="shared" si="428"/>
        <v>-1</v>
      </c>
      <c r="F5445" s="1">
        <f t="shared" si="429"/>
        <v>16586874.941667397</v>
      </c>
      <c r="H5445" s="5">
        <f t="shared" si="425"/>
        <v>0</v>
      </c>
    </row>
    <row r="5446" spans="1:8">
      <c r="A5446" s="3" t="s">
        <v>11008</v>
      </c>
      <c r="B5446" s="1">
        <f t="shared" si="426"/>
        <v>5</v>
      </c>
      <c r="C5446" s="1">
        <f t="shared" si="427"/>
        <v>9229</v>
      </c>
      <c r="D5446" s="1">
        <f t="shared" si="428"/>
        <v>-1</v>
      </c>
      <c r="F5446" s="1">
        <f t="shared" si="429"/>
        <v>16598301.051887348</v>
      </c>
      <c r="H5446" s="5">
        <f t="shared" si="425"/>
        <v>0</v>
      </c>
    </row>
    <row r="5447" spans="1:8">
      <c r="A5447" s="3" t="s">
        <v>11009</v>
      </c>
      <c r="B5447" s="1">
        <f t="shared" si="426"/>
        <v>5</v>
      </c>
      <c r="C5447" s="1">
        <f t="shared" si="427"/>
        <v>9209</v>
      </c>
      <c r="D5447" s="1">
        <f t="shared" si="428"/>
        <v>-1</v>
      </c>
      <c r="F5447" s="1">
        <f t="shared" si="429"/>
        <v>16609747.229094064</v>
      </c>
      <c r="H5447" s="5">
        <f t="shared" si="425"/>
        <v>0</v>
      </c>
    </row>
    <row r="5448" spans="1:8">
      <c r="A5448" s="3" t="s">
        <v>11010</v>
      </c>
      <c r="B5448" s="1">
        <f t="shared" si="426"/>
        <v>5</v>
      </c>
      <c r="C5448" s="1">
        <f t="shared" si="427"/>
        <v>9189</v>
      </c>
      <c r="D5448" s="1">
        <f t="shared" si="428"/>
        <v>-1</v>
      </c>
      <c r="F5448" s="1">
        <f t="shared" si="429"/>
        <v>16621213.552226262</v>
      </c>
      <c r="H5448" s="5">
        <f t="shared" si="425"/>
        <v>0</v>
      </c>
    </row>
    <row r="5449" spans="1:8">
      <c r="A5449" s="3" t="s">
        <v>11011</v>
      </c>
      <c r="B5449" s="1">
        <f t="shared" si="426"/>
        <v>5</v>
      </c>
      <c r="C5449" s="1">
        <f t="shared" si="427"/>
        <v>9169</v>
      </c>
      <c r="D5449" s="1">
        <f t="shared" si="428"/>
        <v>-1</v>
      </c>
      <c r="F5449" s="1">
        <f t="shared" si="429"/>
        <v>16632700.100705832</v>
      </c>
      <c r="H5449" s="5">
        <f t="shared" si="425"/>
        <v>0</v>
      </c>
    </row>
    <row r="5450" spans="1:8">
      <c r="A5450" s="3" t="s">
        <v>11012</v>
      </c>
      <c r="B5450" s="1">
        <f t="shared" si="426"/>
        <v>5</v>
      </c>
      <c r="C5450" s="1">
        <f t="shared" si="427"/>
        <v>9149</v>
      </c>
      <c r="D5450" s="1">
        <f t="shared" si="428"/>
        <v>-1</v>
      </c>
      <c r="F5450" s="1">
        <f t="shared" si="429"/>
        <v>16644206.954441827</v>
      </c>
      <c r="H5450" s="5">
        <f t="shared" si="425"/>
        <v>0</v>
      </c>
    </row>
    <row r="5451" spans="1:8">
      <c r="A5451" s="3" t="s">
        <v>11013</v>
      </c>
      <c r="B5451" s="1">
        <f t="shared" si="426"/>
        <v>5</v>
      </c>
      <c r="C5451" s="1">
        <f t="shared" si="427"/>
        <v>9129</v>
      </c>
      <c r="D5451" s="1">
        <f t="shared" si="428"/>
        <v>-1</v>
      </c>
      <c r="F5451" s="1">
        <f t="shared" si="429"/>
        <v>16655734.193834579</v>
      </c>
      <c r="H5451" s="5">
        <f t="shared" si="425"/>
        <v>0</v>
      </c>
    </row>
    <row r="5452" spans="1:8">
      <c r="A5452" s="3" t="s">
        <v>11014</v>
      </c>
      <c r="B5452" s="1">
        <f t="shared" si="426"/>
        <v>5</v>
      </c>
      <c r="C5452" s="1">
        <f t="shared" si="427"/>
        <v>9109</v>
      </c>
      <c r="D5452" s="1">
        <f t="shared" si="428"/>
        <v>-1</v>
      </c>
      <c r="F5452" s="1">
        <f t="shared" si="429"/>
        <v>16667281.899779744</v>
      </c>
      <c r="H5452" s="5">
        <f t="shared" ref="H5452:H5515" si="430">IF(D5452&gt;0,ABS((F5452-D5452)/D5452),0)</f>
        <v>0</v>
      </c>
    </row>
    <row r="5453" spans="1:8">
      <c r="A5453" s="3" t="s">
        <v>11015</v>
      </c>
      <c r="B5453" s="1">
        <f t="shared" si="426"/>
        <v>5</v>
      </c>
      <c r="C5453" s="1">
        <f t="shared" si="427"/>
        <v>9089</v>
      </c>
      <c r="D5453" s="1">
        <f t="shared" si="428"/>
        <v>-1</v>
      </c>
      <c r="F5453" s="1">
        <f t="shared" si="429"/>
        <v>16678850.15367249</v>
      </c>
      <c r="H5453" s="5">
        <f t="shared" si="430"/>
        <v>0</v>
      </c>
    </row>
    <row r="5454" spans="1:8">
      <c r="A5454" s="3" t="s">
        <v>11016</v>
      </c>
      <c r="B5454" s="1">
        <f t="shared" si="426"/>
        <v>5</v>
      </c>
      <c r="C5454" s="1">
        <f t="shared" si="427"/>
        <v>9069</v>
      </c>
      <c r="D5454" s="1">
        <f t="shared" si="428"/>
        <v>-1</v>
      </c>
      <c r="F5454" s="1">
        <f t="shared" si="429"/>
        <v>16690439.037411664</v>
      </c>
      <c r="H5454" s="5">
        <f t="shared" si="430"/>
        <v>0</v>
      </c>
    </row>
    <row r="5455" spans="1:8">
      <c r="A5455" s="3" t="s">
        <v>11017</v>
      </c>
      <c r="B5455" s="1">
        <f t="shared" si="426"/>
        <v>5</v>
      </c>
      <c r="C5455" s="1">
        <f t="shared" si="427"/>
        <v>9049</v>
      </c>
      <c r="D5455" s="1">
        <f t="shared" si="428"/>
        <v>-1</v>
      </c>
      <c r="F5455" s="1">
        <f t="shared" si="429"/>
        <v>16702048.633404026</v>
      </c>
      <c r="H5455" s="5">
        <f t="shared" si="430"/>
        <v>0</v>
      </c>
    </row>
    <row r="5456" spans="1:8">
      <c r="A5456" s="3" t="s">
        <v>11018</v>
      </c>
      <c r="B5456" s="1">
        <f t="shared" si="426"/>
        <v>5</v>
      </c>
      <c r="C5456" s="1">
        <f t="shared" si="427"/>
        <v>9029</v>
      </c>
      <c r="D5456" s="1">
        <f t="shared" si="428"/>
        <v>-1</v>
      </c>
      <c r="F5456" s="1">
        <f t="shared" si="429"/>
        <v>16713679.024568556</v>
      </c>
      <c r="H5456" s="5">
        <f t="shared" si="430"/>
        <v>0</v>
      </c>
    </row>
    <row r="5457" spans="1:8">
      <c r="A5457" s="3" t="s">
        <v>11019</v>
      </c>
      <c r="B5457" s="1">
        <f t="shared" si="426"/>
        <v>5</v>
      </c>
      <c r="C5457" s="1">
        <f t="shared" si="427"/>
        <v>9009</v>
      </c>
      <c r="D5457" s="1">
        <f t="shared" si="428"/>
        <v>-1</v>
      </c>
      <c r="F5457" s="1">
        <f t="shared" si="429"/>
        <v>16725330.294340769</v>
      </c>
      <c r="H5457" s="5">
        <f t="shared" si="430"/>
        <v>0</v>
      </c>
    </row>
    <row r="5458" spans="1:8">
      <c r="A5458" s="3" t="s">
        <v>11020</v>
      </c>
      <c r="B5458" s="1">
        <f t="shared" si="426"/>
        <v>5</v>
      </c>
      <c r="C5458" s="1">
        <f t="shared" si="427"/>
        <v>8989</v>
      </c>
      <c r="D5458" s="1">
        <f t="shared" si="428"/>
        <v>-1</v>
      </c>
      <c r="F5458" s="1">
        <f t="shared" si="429"/>
        <v>16737002.526677057</v>
      </c>
      <c r="H5458" s="5">
        <f t="shared" si="430"/>
        <v>0</v>
      </c>
    </row>
    <row r="5459" spans="1:8">
      <c r="A5459" s="3" t="s">
        <v>11021</v>
      </c>
      <c r="B5459" s="1">
        <f t="shared" si="426"/>
        <v>5</v>
      </c>
      <c r="C5459" s="1">
        <f t="shared" si="427"/>
        <v>8969</v>
      </c>
      <c r="D5459" s="1">
        <f t="shared" si="428"/>
        <v>-1</v>
      </c>
      <c r="F5459" s="1">
        <f t="shared" si="429"/>
        <v>16748695.806059157</v>
      </c>
      <c r="H5459" s="5">
        <f t="shared" si="430"/>
        <v>0</v>
      </c>
    </row>
    <row r="5460" spans="1:8">
      <c r="A5460" s="3" t="s">
        <v>11022</v>
      </c>
      <c r="B5460" s="1">
        <f t="shared" si="426"/>
        <v>5</v>
      </c>
      <c r="C5460" s="1">
        <f t="shared" si="427"/>
        <v>8949</v>
      </c>
      <c r="D5460" s="1">
        <f t="shared" si="428"/>
        <v>-1</v>
      </c>
      <c r="F5460" s="1">
        <f t="shared" si="429"/>
        <v>16760410.217498582</v>
      </c>
      <c r="H5460" s="5">
        <f t="shared" si="430"/>
        <v>0</v>
      </c>
    </row>
    <row r="5461" spans="1:8">
      <c r="A5461" s="3" t="s">
        <v>11023</v>
      </c>
      <c r="B5461" s="1">
        <f t="shared" si="426"/>
        <v>5</v>
      </c>
      <c r="C5461" s="1">
        <f t="shared" si="427"/>
        <v>8929</v>
      </c>
      <c r="D5461" s="1">
        <f t="shared" si="428"/>
        <v>-1</v>
      </c>
      <c r="F5461" s="1">
        <f t="shared" si="429"/>
        <v>16772145.846541155</v>
      </c>
      <c r="H5461" s="5">
        <f t="shared" si="430"/>
        <v>0</v>
      </c>
    </row>
    <row r="5462" spans="1:8">
      <c r="A5462" s="3" t="s">
        <v>11024</v>
      </c>
      <c r="B5462" s="1">
        <f t="shared" si="426"/>
        <v>5</v>
      </c>
      <c r="C5462" s="1">
        <f t="shared" si="427"/>
        <v>8909</v>
      </c>
      <c r="D5462" s="1">
        <f t="shared" si="428"/>
        <v>-1</v>
      </c>
      <c r="F5462" s="1">
        <f t="shared" si="429"/>
        <v>16783902.779271569</v>
      </c>
      <c r="H5462" s="5">
        <f t="shared" si="430"/>
        <v>0</v>
      </c>
    </row>
    <row r="5463" spans="1:8">
      <c r="A5463" s="3" t="s">
        <v>11025</v>
      </c>
      <c r="B5463" s="1">
        <f t="shared" si="426"/>
        <v>5</v>
      </c>
      <c r="C5463" s="1">
        <f t="shared" si="427"/>
        <v>8889</v>
      </c>
      <c r="D5463" s="1">
        <f t="shared" si="428"/>
        <v>-1</v>
      </c>
      <c r="F5463" s="1">
        <f t="shared" si="429"/>
        <v>16795681.102317978</v>
      </c>
      <c r="H5463" s="5">
        <f t="shared" si="430"/>
        <v>0</v>
      </c>
    </row>
    <row r="5464" spans="1:8">
      <c r="A5464" s="3" t="s">
        <v>11026</v>
      </c>
      <c r="B5464" s="1">
        <f t="shared" si="426"/>
        <v>5</v>
      </c>
      <c r="C5464" s="1">
        <f t="shared" si="427"/>
        <v>8869</v>
      </c>
      <c r="D5464" s="1">
        <f t="shared" si="428"/>
        <v>-1</v>
      </c>
      <c r="F5464" s="1">
        <f t="shared" si="429"/>
        <v>16807480.9028567</v>
      </c>
      <c r="H5464" s="5">
        <f t="shared" si="430"/>
        <v>0</v>
      </c>
    </row>
    <row r="5465" spans="1:8">
      <c r="A5465" s="3" t="s">
        <v>11027</v>
      </c>
      <c r="B5465" s="1">
        <f t="shared" si="426"/>
        <v>5</v>
      </c>
      <c r="C5465" s="1">
        <f t="shared" si="427"/>
        <v>8849</v>
      </c>
      <c r="D5465" s="1">
        <f t="shared" si="428"/>
        <v>-1</v>
      </c>
      <c r="F5465" s="1">
        <f t="shared" si="429"/>
        <v>16819302.268616904</v>
      </c>
      <c r="H5465" s="5">
        <f t="shared" si="430"/>
        <v>0</v>
      </c>
    </row>
    <row r="5466" spans="1:8">
      <c r="A5466" s="3" t="s">
        <v>11028</v>
      </c>
      <c r="B5466" s="1">
        <f t="shared" si="426"/>
        <v>5</v>
      </c>
      <c r="C5466" s="1">
        <f t="shared" si="427"/>
        <v>8829</v>
      </c>
      <c r="D5466" s="1">
        <f t="shared" si="428"/>
        <v>-1</v>
      </c>
      <c r="F5466" s="1">
        <f t="shared" si="429"/>
        <v>16831145.287885364</v>
      </c>
      <c r="H5466" s="5">
        <f t="shared" si="430"/>
        <v>0</v>
      </c>
    </row>
    <row r="5467" spans="1:8">
      <c r="A5467" s="3" t="s">
        <v>11029</v>
      </c>
      <c r="B5467" s="1">
        <f t="shared" si="426"/>
        <v>5</v>
      </c>
      <c r="C5467" s="1">
        <f t="shared" si="427"/>
        <v>8809</v>
      </c>
      <c r="D5467" s="1">
        <f t="shared" si="428"/>
        <v>-1</v>
      </c>
      <c r="F5467" s="1">
        <f t="shared" si="429"/>
        <v>16843010.049511317</v>
      </c>
      <c r="H5467" s="5">
        <f t="shared" si="430"/>
        <v>0</v>
      </c>
    </row>
    <row r="5468" spans="1:8">
      <c r="A5468" s="3" t="s">
        <v>11030</v>
      </c>
      <c r="B5468" s="1">
        <f t="shared" si="426"/>
        <v>5</v>
      </c>
      <c r="C5468" s="1">
        <f t="shared" si="427"/>
        <v>8789</v>
      </c>
      <c r="D5468" s="1">
        <f t="shared" si="428"/>
        <v>-1</v>
      </c>
      <c r="F5468" s="1">
        <f t="shared" si="429"/>
        <v>16854896.642911289</v>
      </c>
      <c r="H5468" s="5">
        <f t="shared" si="430"/>
        <v>0</v>
      </c>
    </row>
    <row r="5469" spans="1:8">
      <c r="A5469" s="3" t="s">
        <v>11031</v>
      </c>
      <c r="B5469" s="1">
        <f t="shared" si="426"/>
        <v>5</v>
      </c>
      <c r="C5469" s="1">
        <f t="shared" si="427"/>
        <v>8769</v>
      </c>
      <c r="D5469" s="1">
        <f t="shared" si="428"/>
        <v>-1</v>
      </c>
      <c r="F5469" s="1">
        <f t="shared" si="429"/>
        <v>16866805.15807404</v>
      </c>
      <c r="H5469" s="5">
        <f t="shared" si="430"/>
        <v>0</v>
      </c>
    </row>
    <row r="5470" spans="1:8">
      <c r="A5470" s="3" t="s">
        <v>11032</v>
      </c>
      <c r="B5470" s="1">
        <f t="shared" si="426"/>
        <v>5</v>
      </c>
      <c r="C5470" s="1">
        <f t="shared" si="427"/>
        <v>8749</v>
      </c>
      <c r="D5470" s="1">
        <f t="shared" si="428"/>
        <v>-1</v>
      </c>
      <c r="F5470" s="1">
        <f t="shared" si="429"/>
        <v>16878735.685565539</v>
      </c>
      <c r="H5470" s="5">
        <f t="shared" si="430"/>
        <v>0</v>
      </c>
    </row>
    <row r="5471" spans="1:8">
      <c r="A5471" s="3" t="s">
        <v>11033</v>
      </c>
      <c r="B5471" s="1">
        <f t="shared" si="426"/>
        <v>5</v>
      </c>
      <c r="C5471" s="1">
        <f t="shared" si="427"/>
        <v>8729</v>
      </c>
      <c r="D5471" s="1">
        <f t="shared" si="428"/>
        <v>-1</v>
      </c>
      <c r="F5471" s="1">
        <f t="shared" si="429"/>
        <v>16890688.316533986</v>
      </c>
      <c r="H5471" s="5">
        <f t="shared" si="430"/>
        <v>0</v>
      </c>
    </row>
    <row r="5472" spans="1:8">
      <c r="A5472" s="3" t="s">
        <v>11034</v>
      </c>
      <c r="B5472" s="1">
        <f t="shared" si="426"/>
        <v>5</v>
      </c>
      <c r="C5472" s="1">
        <f t="shared" si="427"/>
        <v>8709</v>
      </c>
      <c r="D5472" s="1">
        <f t="shared" si="428"/>
        <v>-1</v>
      </c>
      <c r="F5472" s="1">
        <f t="shared" si="429"/>
        <v>16902663.142714906</v>
      </c>
      <c r="H5472" s="5">
        <f t="shared" si="430"/>
        <v>0</v>
      </c>
    </row>
    <row r="5473" spans="1:8">
      <c r="A5473" s="3" t="s">
        <v>11035</v>
      </c>
      <c r="B5473" s="1">
        <f t="shared" si="426"/>
        <v>5</v>
      </c>
      <c r="C5473" s="1">
        <f t="shared" si="427"/>
        <v>8689</v>
      </c>
      <c r="D5473" s="1">
        <f t="shared" si="428"/>
        <v>-1</v>
      </c>
      <c r="F5473" s="1">
        <f t="shared" si="429"/>
        <v>16914660.256436318</v>
      </c>
      <c r="H5473" s="5">
        <f t="shared" si="430"/>
        <v>0</v>
      </c>
    </row>
    <row r="5474" spans="1:8">
      <c r="A5474" s="3" t="s">
        <v>11036</v>
      </c>
      <c r="B5474" s="1">
        <f t="shared" si="426"/>
        <v>5</v>
      </c>
      <c r="C5474" s="1">
        <f t="shared" si="427"/>
        <v>8669</v>
      </c>
      <c r="D5474" s="1">
        <f t="shared" si="428"/>
        <v>-1</v>
      </c>
      <c r="F5474" s="1">
        <f t="shared" si="429"/>
        <v>16926679.750623859</v>
      </c>
      <c r="H5474" s="5">
        <f t="shared" si="430"/>
        <v>0</v>
      </c>
    </row>
    <row r="5475" spans="1:8">
      <c r="A5475" s="3" t="s">
        <v>11037</v>
      </c>
      <c r="B5475" s="1">
        <f t="shared" si="426"/>
        <v>5</v>
      </c>
      <c r="C5475" s="1">
        <f t="shared" si="427"/>
        <v>8649</v>
      </c>
      <c r="D5475" s="1">
        <f t="shared" si="428"/>
        <v>-1</v>
      </c>
      <c r="F5475" s="1">
        <f t="shared" si="429"/>
        <v>16938721.718806133</v>
      </c>
      <c r="H5475" s="5">
        <f t="shared" si="430"/>
        <v>0</v>
      </c>
    </row>
    <row r="5476" spans="1:8">
      <c r="A5476" s="3" t="s">
        <v>11038</v>
      </c>
      <c r="B5476" s="1">
        <f t="shared" si="426"/>
        <v>5</v>
      </c>
      <c r="C5476" s="1">
        <f t="shared" si="427"/>
        <v>8629</v>
      </c>
      <c r="D5476" s="1">
        <f t="shared" si="428"/>
        <v>-1</v>
      </c>
      <c r="F5476" s="1">
        <f t="shared" si="429"/>
        <v>16950786.255119968</v>
      </c>
      <c r="H5476" s="5">
        <f t="shared" si="430"/>
        <v>0</v>
      </c>
    </row>
    <row r="5477" spans="1:8">
      <c r="A5477" s="3" t="s">
        <v>11039</v>
      </c>
      <c r="B5477" s="1">
        <f t="shared" si="426"/>
        <v>5</v>
      </c>
      <c r="C5477" s="1">
        <f t="shared" si="427"/>
        <v>8609</v>
      </c>
      <c r="D5477" s="1">
        <f t="shared" si="428"/>
        <v>-1</v>
      </c>
      <c r="F5477" s="1">
        <f t="shared" si="429"/>
        <v>16962873.45431583</v>
      </c>
      <c r="H5477" s="5">
        <f t="shared" si="430"/>
        <v>0</v>
      </c>
    </row>
    <row r="5478" spans="1:8">
      <c r="A5478" s="3" t="s">
        <v>11040</v>
      </c>
      <c r="B5478" s="1">
        <f t="shared" si="426"/>
        <v>5</v>
      </c>
      <c r="C5478" s="1">
        <f t="shared" si="427"/>
        <v>8589</v>
      </c>
      <c r="D5478" s="1">
        <f t="shared" si="428"/>
        <v>-1</v>
      </c>
      <c r="F5478" s="1">
        <f t="shared" si="429"/>
        <v>16974983.41176321</v>
      </c>
      <c r="H5478" s="5">
        <f t="shared" si="430"/>
        <v>0</v>
      </c>
    </row>
    <row r="5479" spans="1:8">
      <c r="A5479" s="3" t="s">
        <v>11041</v>
      </c>
      <c r="B5479" s="1">
        <f t="shared" si="426"/>
        <v>5</v>
      </c>
      <c r="C5479" s="1">
        <f t="shared" si="427"/>
        <v>8569</v>
      </c>
      <c r="D5479" s="1">
        <f t="shared" si="428"/>
        <v>-1</v>
      </c>
      <c r="F5479" s="1">
        <f t="shared" si="429"/>
        <v>16987116.223456178</v>
      </c>
      <c r="H5479" s="5">
        <f t="shared" si="430"/>
        <v>0</v>
      </c>
    </row>
    <row r="5480" spans="1:8">
      <c r="A5480" s="3" t="s">
        <v>11042</v>
      </c>
      <c r="B5480" s="1">
        <f t="shared" si="426"/>
        <v>5</v>
      </c>
      <c r="C5480" s="1">
        <f t="shared" si="427"/>
        <v>8549</v>
      </c>
      <c r="D5480" s="1">
        <f t="shared" si="428"/>
        <v>-1</v>
      </c>
      <c r="F5480" s="1">
        <f t="shared" si="429"/>
        <v>16999271.986018889</v>
      </c>
      <c r="H5480" s="5">
        <f t="shared" si="430"/>
        <v>0</v>
      </c>
    </row>
    <row r="5481" spans="1:8">
      <c r="A5481" s="3" t="s">
        <v>11043</v>
      </c>
      <c r="B5481" s="1">
        <f t="shared" si="426"/>
        <v>5</v>
      </c>
      <c r="C5481" s="1">
        <f t="shared" si="427"/>
        <v>8529</v>
      </c>
      <c r="D5481" s="1">
        <f t="shared" si="428"/>
        <v>-1</v>
      </c>
      <c r="F5481" s="1">
        <f t="shared" si="429"/>
        <v>17011450.796711255</v>
      </c>
      <c r="H5481" s="5">
        <f t="shared" si="430"/>
        <v>0</v>
      </c>
    </row>
    <row r="5482" spans="1:8">
      <c r="A5482" s="3" t="s">
        <v>11044</v>
      </c>
      <c r="B5482" s="1">
        <f t="shared" si="426"/>
        <v>5</v>
      </c>
      <c r="C5482" s="1">
        <f t="shared" si="427"/>
        <v>8509</v>
      </c>
      <c r="D5482" s="1">
        <f t="shared" si="428"/>
        <v>-1</v>
      </c>
      <c r="F5482" s="1">
        <f t="shared" si="429"/>
        <v>17023652.75343458</v>
      </c>
      <c r="H5482" s="5">
        <f t="shared" si="430"/>
        <v>0</v>
      </c>
    </row>
    <row r="5483" spans="1:8">
      <c r="A5483" s="3" t="s">
        <v>11045</v>
      </c>
      <c r="B5483" s="1">
        <f t="shared" si="426"/>
        <v>5</v>
      </c>
      <c r="C5483" s="1">
        <f t="shared" si="427"/>
        <v>8489</v>
      </c>
      <c r="D5483" s="1">
        <f t="shared" si="428"/>
        <v>-1</v>
      </c>
      <c r="F5483" s="1">
        <f t="shared" si="429"/>
        <v>17035877.954737358</v>
      </c>
      <c r="H5483" s="5">
        <f t="shared" si="430"/>
        <v>0</v>
      </c>
    </row>
    <row r="5484" spans="1:8">
      <c r="A5484" s="3" t="s">
        <v>11046</v>
      </c>
      <c r="B5484" s="1">
        <f t="shared" si="426"/>
        <v>5</v>
      </c>
      <c r="C5484" s="1">
        <f t="shared" si="427"/>
        <v>8469</v>
      </c>
      <c r="D5484" s="1">
        <f t="shared" si="428"/>
        <v>-1</v>
      </c>
      <c r="F5484" s="1">
        <f t="shared" si="429"/>
        <v>17048126.499821045</v>
      </c>
      <c r="H5484" s="5">
        <f t="shared" si="430"/>
        <v>0</v>
      </c>
    </row>
    <row r="5485" spans="1:8">
      <c r="A5485" s="3" t="s">
        <v>11047</v>
      </c>
      <c r="B5485" s="1">
        <f t="shared" si="426"/>
        <v>5</v>
      </c>
      <c r="C5485" s="1">
        <f t="shared" si="427"/>
        <v>8449</v>
      </c>
      <c r="D5485" s="1">
        <f t="shared" si="428"/>
        <v>-1</v>
      </c>
      <c r="F5485" s="1">
        <f t="shared" si="429"/>
        <v>17060398.488545943</v>
      </c>
      <c r="H5485" s="5">
        <f t="shared" si="430"/>
        <v>0</v>
      </c>
    </row>
    <row r="5486" spans="1:8">
      <c r="A5486" s="3" t="s">
        <v>11048</v>
      </c>
      <c r="B5486" s="1">
        <f t="shared" si="426"/>
        <v>5</v>
      </c>
      <c r="C5486" s="1">
        <f t="shared" si="427"/>
        <v>8429</v>
      </c>
      <c r="D5486" s="1">
        <f t="shared" si="428"/>
        <v>-1</v>
      </c>
      <c r="F5486" s="1">
        <f t="shared" si="429"/>
        <v>17072694.021437205</v>
      </c>
      <c r="H5486" s="5">
        <f t="shared" si="430"/>
        <v>0</v>
      </c>
    </row>
    <row r="5487" spans="1:8">
      <c r="A5487" s="3" t="s">
        <v>11049</v>
      </c>
      <c r="B5487" s="1">
        <f t="shared" si="426"/>
        <v>5</v>
      </c>
      <c r="C5487" s="1">
        <f t="shared" si="427"/>
        <v>8409</v>
      </c>
      <c r="D5487" s="1">
        <f t="shared" si="428"/>
        <v>-1</v>
      </c>
      <c r="F5487" s="1">
        <f t="shared" si="429"/>
        <v>17085013.199690763</v>
      </c>
      <c r="H5487" s="5">
        <f t="shared" si="430"/>
        <v>0</v>
      </c>
    </row>
    <row r="5488" spans="1:8">
      <c r="A5488" s="3" t="s">
        <v>11050</v>
      </c>
      <c r="B5488" s="1">
        <f t="shared" si="426"/>
        <v>5</v>
      </c>
      <c r="C5488" s="1">
        <f t="shared" si="427"/>
        <v>8389</v>
      </c>
      <c r="D5488" s="1">
        <f t="shared" si="428"/>
        <v>-1</v>
      </c>
      <c r="F5488" s="1">
        <f t="shared" si="429"/>
        <v>17097356.125179477</v>
      </c>
      <c r="H5488" s="5">
        <f t="shared" si="430"/>
        <v>0</v>
      </c>
    </row>
    <row r="5489" spans="1:8">
      <c r="A5489" s="3" t="s">
        <v>11051</v>
      </c>
      <c r="B5489" s="1">
        <f t="shared" si="426"/>
        <v>5</v>
      </c>
      <c r="C5489" s="1">
        <f t="shared" si="427"/>
        <v>8369</v>
      </c>
      <c r="D5489" s="1">
        <f t="shared" si="428"/>
        <v>-1</v>
      </c>
      <c r="F5489" s="1">
        <f t="shared" si="429"/>
        <v>17109722.900459271</v>
      </c>
      <c r="H5489" s="5">
        <f t="shared" si="430"/>
        <v>0</v>
      </c>
    </row>
    <row r="5490" spans="1:8">
      <c r="A5490" s="3" t="s">
        <v>11052</v>
      </c>
      <c r="B5490" s="1">
        <f t="shared" si="426"/>
        <v>5</v>
      </c>
      <c r="C5490" s="1">
        <f t="shared" si="427"/>
        <v>8349</v>
      </c>
      <c r="D5490" s="1">
        <f t="shared" si="428"/>
        <v>-1</v>
      </c>
      <c r="F5490" s="1">
        <f t="shared" si="429"/>
        <v>17122113.62877534</v>
      </c>
      <c r="H5490" s="5">
        <f t="shared" si="430"/>
        <v>0</v>
      </c>
    </row>
    <row r="5491" spans="1:8">
      <c r="A5491" s="3" t="s">
        <v>11053</v>
      </c>
      <c r="B5491" s="1">
        <f t="shared" si="426"/>
        <v>5</v>
      </c>
      <c r="C5491" s="1">
        <f t="shared" si="427"/>
        <v>8329</v>
      </c>
      <c r="D5491" s="1">
        <f t="shared" si="428"/>
        <v>-1</v>
      </c>
      <c r="F5491" s="1">
        <f t="shared" si="429"/>
        <v>17134528.414068464</v>
      </c>
      <c r="H5491" s="5">
        <f t="shared" si="430"/>
        <v>0</v>
      </c>
    </row>
    <row r="5492" spans="1:8">
      <c r="A5492" s="3" t="s">
        <v>11054</v>
      </c>
      <c r="B5492" s="1">
        <f t="shared" si="426"/>
        <v>5</v>
      </c>
      <c r="C5492" s="1">
        <f t="shared" si="427"/>
        <v>8309</v>
      </c>
      <c r="D5492" s="1">
        <f t="shared" si="428"/>
        <v>-1</v>
      </c>
      <c r="F5492" s="1">
        <f t="shared" si="429"/>
        <v>17146967.36098139</v>
      </c>
      <c r="H5492" s="5">
        <f t="shared" si="430"/>
        <v>0</v>
      </c>
    </row>
    <row r="5493" spans="1:8">
      <c r="A5493" s="3" t="s">
        <v>11055</v>
      </c>
      <c r="B5493" s="1">
        <f t="shared" si="426"/>
        <v>5</v>
      </c>
      <c r="C5493" s="1">
        <f t="shared" si="427"/>
        <v>8289</v>
      </c>
      <c r="D5493" s="1">
        <f t="shared" si="428"/>
        <v>-1</v>
      </c>
      <c r="F5493" s="1">
        <f t="shared" si="429"/>
        <v>17159430.574865244</v>
      </c>
      <c r="H5493" s="5">
        <f t="shared" si="430"/>
        <v>0</v>
      </c>
    </row>
    <row r="5494" spans="1:8">
      <c r="A5494" s="3" t="s">
        <v>11056</v>
      </c>
      <c r="B5494" s="1">
        <f t="shared" si="426"/>
        <v>5</v>
      </c>
      <c r="C5494" s="1">
        <f t="shared" si="427"/>
        <v>8269</v>
      </c>
      <c r="D5494" s="1">
        <f t="shared" si="428"/>
        <v>-1</v>
      </c>
      <c r="F5494" s="1">
        <f t="shared" si="429"/>
        <v>17171918.161786076</v>
      </c>
      <c r="H5494" s="5">
        <f t="shared" si="430"/>
        <v>0</v>
      </c>
    </row>
    <row r="5495" spans="1:8">
      <c r="A5495" s="3" t="s">
        <v>11057</v>
      </c>
      <c r="B5495" s="1">
        <f t="shared" si="426"/>
        <v>5</v>
      </c>
      <c r="C5495" s="1">
        <f t="shared" si="427"/>
        <v>8249</v>
      </c>
      <c r="D5495" s="1">
        <f t="shared" si="428"/>
        <v>-1</v>
      </c>
      <c r="F5495" s="1">
        <f t="shared" si="429"/>
        <v>17184430.228531428</v>
      </c>
      <c r="H5495" s="5">
        <f t="shared" si="430"/>
        <v>0</v>
      </c>
    </row>
    <row r="5496" spans="1:8">
      <c r="A5496" s="3" t="s">
        <v>11058</v>
      </c>
      <c r="B5496" s="1">
        <f t="shared" si="426"/>
        <v>5</v>
      </c>
      <c r="C5496" s="1">
        <f t="shared" si="427"/>
        <v>8229</v>
      </c>
      <c r="D5496" s="1">
        <f t="shared" si="428"/>
        <v>-1</v>
      </c>
      <c r="F5496" s="1">
        <f t="shared" si="429"/>
        <v>17196966.88261703</v>
      </c>
      <c r="H5496" s="5">
        <f t="shared" si="430"/>
        <v>0</v>
      </c>
    </row>
    <row r="5497" spans="1:8">
      <c r="A5497" s="3" t="s">
        <v>11059</v>
      </c>
      <c r="B5497" s="1">
        <f t="shared" si="426"/>
        <v>5</v>
      </c>
      <c r="C5497" s="1">
        <f t="shared" si="427"/>
        <v>8209</v>
      </c>
      <c r="D5497" s="1">
        <f t="shared" si="428"/>
        <v>-1</v>
      </c>
      <c r="F5497" s="1">
        <f t="shared" si="429"/>
        <v>17209528.232293546</v>
      </c>
      <c r="H5497" s="5">
        <f t="shared" si="430"/>
        <v>0</v>
      </c>
    </row>
    <row r="5498" spans="1:8">
      <c r="A5498" s="3" t="s">
        <v>11060</v>
      </c>
      <c r="B5498" s="1">
        <f t="shared" si="426"/>
        <v>5</v>
      </c>
      <c r="C5498" s="1">
        <f t="shared" si="427"/>
        <v>8189</v>
      </c>
      <c r="D5498" s="1">
        <f t="shared" si="428"/>
        <v>-1</v>
      </c>
      <c r="F5498" s="1">
        <f t="shared" si="429"/>
        <v>17222114.386553381</v>
      </c>
      <c r="H5498" s="5">
        <f t="shared" si="430"/>
        <v>0</v>
      </c>
    </row>
    <row r="5499" spans="1:8">
      <c r="A5499" s="6" t="s">
        <v>11061</v>
      </c>
      <c r="B5499" s="1">
        <f t="shared" si="426"/>
        <v>5</v>
      </c>
      <c r="C5499" s="1">
        <f t="shared" si="427"/>
        <v>8169</v>
      </c>
      <c r="D5499" s="1">
        <f t="shared" si="428"/>
        <v>-1</v>
      </c>
      <c r="F5499" s="1">
        <f t="shared" si="429"/>
        <v>17234725.455137614</v>
      </c>
      <c r="H5499" s="5">
        <f t="shared" si="430"/>
        <v>0</v>
      </c>
    </row>
    <row r="5500" spans="1:8">
      <c r="A5500" s="6" t="s">
        <v>11062</v>
      </c>
      <c r="B5500" s="1">
        <f t="shared" si="426"/>
        <v>5</v>
      </c>
      <c r="C5500" s="1">
        <f t="shared" si="427"/>
        <v>8149</v>
      </c>
      <c r="D5500" s="1">
        <f t="shared" si="428"/>
        <v>-1</v>
      </c>
      <c r="F5500" s="1">
        <f t="shared" si="429"/>
        <v>17247361.548542965</v>
      </c>
      <c r="H5500" s="5">
        <f t="shared" si="430"/>
        <v>0</v>
      </c>
    </row>
    <row r="5501" spans="1:8">
      <c r="A5501" s="6" t="s">
        <v>11063</v>
      </c>
      <c r="B5501" s="1">
        <f t="shared" si="426"/>
        <v>5</v>
      </c>
      <c r="C5501" s="1">
        <f t="shared" si="427"/>
        <v>8129</v>
      </c>
      <c r="D5501" s="1">
        <f t="shared" si="428"/>
        <v>-1</v>
      </c>
      <c r="F5501" s="1">
        <f t="shared" si="429"/>
        <v>17260022.778028894</v>
      </c>
      <c r="H5501" s="5">
        <f t="shared" si="430"/>
        <v>0</v>
      </c>
    </row>
    <row r="5502" spans="1:8">
      <c r="A5502" s="6" t="s">
        <v>11064</v>
      </c>
      <c r="B5502" s="1">
        <f t="shared" si="426"/>
        <v>5</v>
      </c>
      <c r="C5502" s="1">
        <f t="shared" si="427"/>
        <v>8109</v>
      </c>
      <c r="D5502" s="1">
        <f t="shared" si="428"/>
        <v>-1</v>
      </c>
      <c r="F5502" s="1">
        <f t="shared" si="429"/>
        <v>17272709.255624741</v>
      </c>
      <c r="H5502" s="5">
        <f t="shared" si="430"/>
        <v>0</v>
      </c>
    </row>
    <row r="5503" spans="1:8">
      <c r="A5503" s="6" t="s">
        <v>11065</v>
      </c>
      <c r="B5503" s="1">
        <f t="shared" si="426"/>
        <v>5</v>
      </c>
      <c r="C5503" s="1">
        <f t="shared" si="427"/>
        <v>8089</v>
      </c>
      <c r="D5503" s="1">
        <f t="shared" si="428"/>
        <v>-1</v>
      </c>
      <c r="F5503" s="1">
        <f t="shared" si="429"/>
        <v>17285421.094136965</v>
      </c>
      <c r="H5503" s="5">
        <f t="shared" si="430"/>
        <v>0</v>
      </c>
    </row>
    <row r="5504" spans="1:8">
      <c r="A5504" s="6" t="s">
        <v>11066</v>
      </c>
      <c r="B5504" s="1">
        <f t="shared" si="426"/>
        <v>5</v>
      </c>
      <c r="C5504" s="1">
        <f t="shared" si="427"/>
        <v>8069</v>
      </c>
      <c r="D5504" s="1">
        <f t="shared" si="428"/>
        <v>-1</v>
      </c>
      <c r="F5504" s="1">
        <f t="shared" si="429"/>
        <v>17298158.407156464</v>
      </c>
      <c r="H5504" s="5">
        <f t="shared" si="430"/>
        <v>0</v>
      </c>
    </row>
    <row r="5505" spans="1:8">
      <c r="A5505" s="6" t="s">
        <v>11067</v>
      </c>
      <c r="B5505" s="1">
        <f t="shared" si="426"/>
        <v>5</v>
      </c>
      <c r="C5505" s="1">
        <f t="shared" si="427"/>
        <v>8049</v>
      </c>
      <c r="D5505" s="1">
        <f t="shared" si="428"/>
        <v>-1</v>
      </c>
      <c r="F5505" s="1">
        <f t="shared" si="429"/>
        <v>17310921.309066039</v>
      </c>
      <c r="H5505" s="5">
        <f t="shared" si="430"/>
        <v>0</v>
      </c>
    </row>
    <row r="5506" spans="1:8">
      <c r="A5506" s="6" t="s">
        <v>11068</v>
      </c>
      <c r="B5506" s="1">
        <f t="shared" si="426"/>
        <v>5</v>
      </c>
      <c r="C5506" s="1">
        <f t="shared" si="427"/>
        <v>8029</v>
      </c>
      <c r="D5506" s="1">
        <f t="shared" si="428"/>
        <v>-1</v>
      </c>
      <c r="F5506" s="1">
        <f t="shared" si="429"/>
        <v>17323709.915047813</v>
      </c>
      <c r="H5506" s="5">
        <f t="shared" si="430"/>
        <v>0</v>
      </c>
    </row>
    <row r="5507" spans="1:8">
      <c r="A5507" s="6" t="s">
        <v>11069</v>
      </c>
      <c r="B5507" s="1">
        <f t="shared" si="426"/>
        <v>5</v>
      </c>
      <c r="C5507" s="1">
        <f t="shared" si="427"/>
        <v>8009</v>
      </c>
      <c r="D5507" s="1">
        <f t="shared" si="428"/>
        <v>-1</v>
      </c>
      <c r="F5507" s="1">
        <f t="shared" si="429"/>
        <v>17336524.341090906</v>
      </c>
      <c r="H5507" s="5">
        <f t="shared" si="430"/>
        <v>0</v>
      </c>
    </row>
    <row r="5508" spans="1:8">
      <c r="A5508" s="6" t="s">
        <v>11070</v>
      </c>
      <c r="B5508" s="1">
        <f t="shared" ref="B5508:B5571" si="431">IF(ISERROR(SEARCH(" ",A5508)), 0, SEARCH(" ",A5508))</f>
        <v>5</v>
      </c>
      <c r="C5508" s="1">
        <f t="shared" ref="C5508:C5571" si="432">IF(0=B5508,-1,LEFT(A5508,B5508-1)+0)</f>
        <v>7989</v>
      </c>
      <c r="D5508" s="1">
        <f t="shared" ref="D5508:D5571" si="433">IF(B5508=0,-1,RIGHT(A5508,LEN(A5508)-B5508)+0)</f>
        <v>-1</v>
      </c>
      <c r="F5508" s="1">
        <f t="shared" ref="F5508:F5571" si="434">IF(C5508&lt;0,443300000,44330*(1-POWER(C5508/$A$1,1/5.255))*1000)</f>
        <v>17349364.70399908</v>
      </c>
      <c r="H5508" s="5">
        <f t="shared" si="430"/>
        <v>0</v>
      </c>
    </row>
    <row r="5509" spans="1:8">
      <c r="A5509" s="6" t="s">
        <v>11071</v>
      </c>
      <c r="B5509" s="1">
        <f t="shared" si="431"/>
        <v>5</v>
      </c>
      <c r="C5509" s="1">
        <f t="shared" si="432"/>
        <v>7969</v>
      </c>
      <c r="D5509" s="1">
        <f t="shared" si="433"/>
        <v>-1</v>
      </c>
      <c r="F5509" s="1">
        <f t="shared" si="434"/>
        <v>17362231.121398512</v>
      </c>
      <c r="H5509" s="5">
        <f t="shared" si="430"/>
        <v>0</v>
      </c>
    </row>
    <row r="5510" spans="1:8">
      <c r="A5510" s="6" t="s">
        <v>11072</v>
      </c>
      <c r="B5510" s="1">
        <f t="shared" si="431"/>
        <v>5</v>
      </c>
      <c r="C5510" s="1">
        <f t="shared" si="432"/>
        <v>7949</v>
      </c>
      <c r="D5510" s="1">
        <f t="shared" si="433"/>
        <v>-1</v>
      </c>
      <c r="F5510" s="1">
        <f t="shared" si="434"/>
        <v>17375123.711745683</v>
      </c>
      <c r="H5510" s="5">
        <f t="shared" si="430"/>
        <v>0</v>
      </c>
    </row>
    <row r="5511" spans="1:8">
      <c r="A5511" s="6" t="s">
        <v>11073</v>
      </c>
      <c r="B5511" s="1">
        <f t="shared" si="431"/>
        <v>5</v>
      </c>
      <c r="C5511" s="1">
        <f t="shared" si="432"/>
        <v>7929</v>
      </c>
      <c r="D5511" s="1">
        <f t="shared" si="433"/>
        <v>-1</v>
      </c>
      <c r="F5511" s="1">
        <f t="shared" si="434"/>
        <v>17388042.594335333</v>
      </c>
      <c r="H5511" s="5">
        <f t="shared" si="430"/>
        <v>0</v>
      </c>
    </row>
    <row r="5512" spans="1:8">
      <c r="A5512" s="6" t="s">
        <v>11074</v>
      </c>
      <c r="B5512" s="1">
        <f t="shared" si="431"/>
        <v>5</v>
      </c>
      <c r="C5512" s="1">
        <f t="shared" si="432"/>
        <v>7909</v>
      </c>
      <c r="D5512" s="1">
        <f t="shared" si="433"/>
        <v>-1</v>
      </c>
      <c r="F5512" s="1">
        <f t="shared" si="434"/>
        <v>17400987.889308538</v>
      </c>
      <c r="H5512" s="5">
        <f t="shared" si="430"/>
        <v>0</v>
      </c>
    </row>
    <row r="5513" spans="1:8">
      <c r="A5513" s="6" t="s">
        <v>11075</v>
      </c>
      <c r="B5513" s="1">
        <f t="shared" si="431"/>
        <v>5</v>
      </c>
      <c r="C5513" s="1">
        <f t="shared" si="432"/>
        <v>7889</v>
      </c>
      <c r="D5513" s="1">
        <f t="shared" si="433"/>
        <v>-1</v>
      </c>
      <c r="F5513" s="1">
        <f t="shared" si="434"/>
        <v>17413959.717660856</v>
      </c>
      <c r="H5513" s="5">
        <f t="shared" si="430"/>
        <v>0</v>
      </c>
    </row>
    <row r="5514" spans="1:8">
      <c r="A5514" s="6" t="s">
        <v>11076</v>
      </c>
      <c r="B5514" s="1">
        <f t="shared" si="431"/>
        <v>5</v>
      </c>
      <c r="C5514" s="1">
        <f t="shared" si="432"/>
        <v>7869</v>
      </c>
      <c r="D5514" s="1">
        <f t="shared" si="433"/>
        <v>-1</v>
      </c>
      <c r="F5514" s="1">
        <f t="shared" si="434"/>
        <v>17426958.201250598</v>
      </c>
      <c r="H5514" s="5">
        <f t="shared" si="430"/>
        <v>0</v>
      </c>
    </row>
    <row r="5515" spans="1:8">
      <c r="A5515" s="6" t="s">
        <v>11077</v>
      </c>
      <c r="B5515" s="1">
        <f t="shared" si="431"/>
        <v>5</v>
      </c>
      <c r="C5515" s="1">
        <f t="shared" si="432"/>
        <v>7849</v>
      </c>
      <c r="D5515" s="1">
        <f t="shared" si="433"/>
        <v>-1</v>
      </c>
      <c r="F5515" s="1">
        <f t="shared" si="434"/>
        <v>17439983.462807186</v>
      </c>
      <c r="H5515" s="5">
        <f t="shared" si="430"/>
        <v>0</v>
      </c>
    </row>
    <row r="5516" spans="1:8">
      <c r="A5516" s="6" t="s">
        <v>11078</v>
      </c>
      <c r="B5516" s="1">
        <f t="shared" si="431"/>
        <v>5</v>
      </c>
      <c r="C5516" s="1">
        <f t="shared" si="432"/>
        <v>7829</v>
      </c>
      <c r="D5516" s="1">
        <f t="shared" si="433"/>
        <v>-1</v>
      </c>
      <c r="F5516" s="1">
        <f t="shared" si="434"/>
        <v>17453035.625939626</v>
      </c>
      <c r="H5516" s="5">
        <f t="shared" ref="H5516:H5543" si="435">IF(D5516&gt;0,ABS((F5516-D5516)/D5516),0)</f>
        <v>0</v>
      </c>
    </row>
    <row r="5517" spans="1:8">
      <c r="A5517" s="6" t="s">
        <v>11079</v>
      </c>
      <c r="B5517" s="1">
        <f t="shared" si="431"/>
        <v>5</v>
      </c>
      <c r="C5517" s="1">
        <f t="shared" si="432"/>
        <v>7809</v>
      </c>
      <c r="D5517" s="1">
        <f t="shared" si="433"/>
        <v>-1</v>
      </c>
      <c r="F5517" s="1">
        <f t="shared" si="434"/>
        <v>17466114.81514506</v>
      </c>
      <c r="H5517" s="5">
        <f t="shared" si="435"/>
        <v>0</v>
      </c>
    </row>
    <row r="5518" spans="1:8">
      <c r="A5518" s="6" t="s">
        <v>11080</v>
      </c>
      <c r="B5518" s="1">
        <f t="shared" si="431"/>
        <v>5</v>
      </c>
      <c r="C5518" s="1">
        <f t="shared" si="432"/>
        <v>7789</v>
      </c>
      <c r="D5518" s="1">
        <f t="shared" si="433"/>
        <v>-1</v>
      </c>
      <c r="F5518" s="1">
        <f t="shared" si="434"/>
        <v>17479221.155817464</v>
      </c>
      <c r="H5518" s="5">
        <f t="shared" si="435"/>
        <v>0</v>
      </c>
    </row>
    <row r="5519" spans="1:8">
      <c r="A5519" s="6" t="s">
        <v>11081</v>
      </c>
      <c r="B5519" s="1">
        <f t="shared" si="431"/>
        <v>5</v>
      </c>
      <c r="C5519" s="1">
        <f t="shared" si="432"/>
        <v>7769</v>
      </c>
      <c r="D5519" s="1">
        <f t="shared" si="433"/>
        <v>-1</v>
      </c>
      <c r="F5519" s="1">
        <f t="shared" si="434"/>
        <v>17492354.774256419</v>
      </c>
      <c r="H5519" s="5">
        <f t="shared" si="435"/>
        <v>0</v>
      </c>
    </row>
    <row r="5520" spans="1:8">
      <c r="A5520" s="6" t="s">
        <v>11082</v>
      </c>
      <c r="B5520" s="1">
        <f t="shared" si="431"/>
        <v>5</v>
      </c>
      <c r="C5520" s="1">
        <f t="shared" si="432"/>
        <v>7749</v>
      </c>
      <c r="D5520" s="1">
        <f t="shared" si="433"/>
        <v>-1</v>
      </c>
      <c r="F5520" s="1">
        <f t="shared" si="434"/>
        <v>17505515.797675978</v>
      </c>
      <c r="H5520" s="5">
        <f t="shared" si="435"/>
        <v>0</v>
      </c>
    </row>
    <row r="5521" spans="1:8">
      <c r="A5521" s="6" t="s">
        <v>11083</v>
      </c>
      <c r="B5521" s="1">
        <f t="shared" si="431"/>
        <v>5</v>
      </c>
      <c r="C5521" s="1">
        <f t="shared" si="432"/>
        <v>7729</v>
      </c>
      <c r="D5521" s="1">
        <f t="shared" si="433"/>
        <v>-1</v>
      </c>
      <c r="F5521" s="1">
        <f t="shared" si="434"/>
        <v>17518704.354213733</v>
      </c>
      <c r="H5521" s="5">
        <f t="shared" si="435"/>
        <v>0</v>
      </c>
    </row>
    <row r="5522" spans="1:8">
      <c r="A5522" s="6" t="s">
        <v>11084</v>
      </c>
      <c r="B5522" s="1">
        <f t="shared" si="431"/>
        <v>5</v>
      </c>
      <c r="C5522" s="1">
        <f t="shared" si="432"/>
        <v>7709</v>
      </c>
      <c r="D5522" s="1">
        <f t="shared" si="433"/>
        <v>-1</v>
      </c>
      <c r="F5522" s="1">
        <f t="shared" si="434"/>
        <v>17531920.572939847</v>
      </c>
      <c r="H5522" s="5">
        <f t="shared" si="435"/>
        <v>0</v>
      </c>
    </row>
    <row r="5523" spans="1:8">
      <c r="A5523" s="6" t="s">
        <v>11085</v>
      </c>
      <c r="B5523" s="1">
        <f t="shared" si="431"/>
        <v>5</v>
      </c>
      <c r="C5523" s="1">
        <f t="shared" si="432"/>
        <v>7689</v>
      </c>
      <c r="D5523" s="1">
        <f t="shared" si="433"/>
        <v>-1</v>
      </c>
      <c r="F5523" s="1">
        <f t="shared" si="434"/>
        <v>17545164.583866332</v>
      </c>
      <c r="H5523" s="5">
        <f t="shared" si="435"/>
        <v>0</v>
      </c>
    </row>
    <row r="5524" spans="1:8">
      <c r="A5524" s="6" t="s">
        <v>11086</v>
      </c>
      <c r="B5524" s="1">
        <f t="shared" si="431"/>
        <v>5</v>
      </c>
      <c r="C5524" s="1">
        <f t="shared" si="432"/>
        <v>7669</v>
      </c>
      <c r="D5524" s="1">
        <f t="shared" si="433"/>
        <v>-1</v>
      </c>
      <c r="F5524" s="1">
        <f t="shared" si="434"/>
        <v>17558436.517956387</v>
      </c>
      <c r="H5524" s="5">
        <f t="shared" si="435"/>
        <v>0</v>
      </c>
    </row>
    <row r="5525" spans="1:8">
      <c r="A5525" s="6" t="s">
        <v>11087</v>
      </c>
      <c r="B5525" s="1">
        <f t="shared" si="431"/>
        <v>5</v>
      </c>
      <c r="C5525" s="1">
        <f t="shared" si="432"/>
        <v>7649</v>
      </c>
      <c r="D5525" s="1">
        <f t="shared" si="433"/>
        <v>-1</v>
      </c>
      <c r="F5525" s="1">
        <f t="shared" si="434"/>
        <v>17571736.507133853</v>
      </c>
      <c r="H5525" s="5">
        <f t="shared" si="435"/>
        <v>0</v>
      </c>
    </row>
    <row r="5526" spans="1:8">
      <c r="A5526" s="6" t="s">
        <v>11088</v>
      </c>
      <c r="B5526" s="1">
        <f t="shared" si="431"/>
        <v>5</v>
      </c>
      <c r="C5526" s="1">
        <f t="shared" si="432"/>
        <v>7629</v>
      </c>
      <c r="D5526" s="1">
        <f t="shared" si="433"/>
        <v>-1</v>
      </c>
      <c r="F5526" s="1">
        <f t="shared" si="434"/>
        <v>17585064.684292786</v>
      </c>
      <c r="H5526" s="5">
        <f t="shared" si="435"/>
        <v>0</v>
      </c>
    </row>
    <row r="5527" spans="1:8">
      <c r="A5527" s="6" t="s">
        <v>11089</v>
      </c>
      <c r="B5527" s="1">
        <f t="shared" si="431"/>
        <v>5</v>
      </c>
      <c r="C5527" s="1">
        <f t="shared" si="432"/>
        <v>7609</v>
      </c>
      <c r="D5527" s="1">
        <f t="shared" si="433"/>
        <v>-1</v>
      </c>
      <c r="F5527" s="1">
        <f t="shared" si="434"/>
        <v>17598421.183307171</v>
      </c>
      <c r="H5527" s="5">
        <f t="shared" si="435"/>
        <v>0</v>
      </c>
    </row>
    <row r="5528" spans="1:8">
      <c r="A5528" s="6" t="s">
        <v>11090</v>
      </c>
      <c r="B5528" s="1">
        <f t="shared" si="431"/>
        <v>5</v>
      </c>
      <c r="C5528" s="1">
        <f t="shared" si="432"/>
        <v>7589</v>
      </c>
      <c r="D5528" s="1">
        <f t="shared" si="433"/>
        <v>-1</v>
      </c>
      <c r="F5528" s="1">
        <f t="shared" si="434"/>
        <v>17611806.13904072</v>
      </c>
      <c r="H5528" s="5">
        <f t="shared" si="435"/>
        <v>0</v>
      </c>
    </row>
    <row r="5529" spans="1:8">
      <c r="A5529" s="6" t="s">
        <v>11091</v>
      </c>
      <c r="B5529" s="1">
        <f t="shared" si="431"/>
        <v>5</v>
      </c>
      <c r="C5529" s="1">
        <f t="shared" si="432"/>
        <v>7569</v>
      </c>
      <c r="D5529" s="1">
        <f t="shared" si="433"/>
        <v>-1</v>
      </c>
      <c r="F5529" s="1">
        <f t="shared" si="434"/>
        <v>17625219.687356848</v>
      </c>
      <c r="H5529" s="5">
        <f t="shared" si="435"/>
        <v>0</v>
      </c>
    </row>
    <row r="5530" spans="1:8">
      <c r="A5530" s="3" t="s">
        <v>11092</v>
      </c>
      <c r="B5530" s="1">
        <f t="shared" si="431"/>
        <v>5</v>
      </c>
      <c r="C5530" s="1">
        <f t="shared" si="432"/>
        <v>7549</v>
      </c>
      <c r="D5530" s="1">
        <f t="shared" si="433"/>
        <v>-1</v>
      </c>
      <c r="F5530" s="1">
        <f t="shared" si="434"/>
        <v>17638661.965128738</v>
      </c>
      <c r="H5530" s="5">
        <f t="shared" si="435"/>
        <v>0</v>
      </c>
    </row>
    <row r="5531" spans="1:8">
      <c r="A5531" s="3" t="s">
        <v>11093</v>
      </c>
      <c r="B5531" s="1">
        <f t="shared" si="431"/>
        <v>5</v>
      </c>
      <c r="C5531" s="1">
        <f t="shared" si="432"/>
        <v>7529</v>
      </c>
      <c r="D5531" s="1">
        <f t="shared" si="433"/>
        <v>-1</v>
      </c>
      <c r="F5531" s="1">
        <f t="shared" si="434"/>
        <v>17652133.110249545</v>
      </c>
      <c r="H5531" s="5">
        <f t="shared" si="435"/>
        <v>0</v>
      </c>
    </row>
    <row r="5532" spans="1:8">
      <c r="A5532" s="3" t="s">
        <v>11094</v>
      </c>
      <c r="B5532" s="1">
        <f t="shared" si="431"/>
        <v>5</v>
      </c>
      <c r="C5532" s="1">
        <f t="shared" si="432"/>
        <v>7509</v>
      </c>
      <c r="D5532" s="1">
        <f t="shared" si="433"/>
        <v>-1</v>
      </c>
      <c r="F5532" s="1">
        <f t="shared" si="434"/>
        <v>17665633.261642713</v>
      </c>
      <c r="H5532" s="5">
        <f t="shared" si="435"/>
        <v>0</v>
      </c>
    </row>
    <row r="5533" spans="1:8">
      <c r="A5533" s="3" t="s">
        <v>11095</v>
      </c>
      <c r="B5533" s="1">
        <f t="shared" si="431"/>
        <v>5</v>
      </c>
      <c r="C5533" s="1">
        <f t="shared" si="432"/>
        <v>7489</v>
      </c>
      <c r="D5533" s="1">
        <f t="shared" si="433"/>
        <v>-1</v>
      </c>
      <c r="F5533" s="1">
        <f t="shared" si="434"/>
        <v>17679162.559272464</v>
      </c>
      <c r="H5533" s="5">
        <f t="shared" si="435"/>
        <v>0</v>
      </c>
    </row>
    <row r="5534" spans="1:8">
      <c r="A5534" s="3" t="s">
        <v>11096</v>
      </c>
      <c r="B5534" s="1">
        <f t="shared" si="431"/>
        <v>5</v>
      </c>
      <c r="C5534" s="1">
        <f t="shared" si="432"/>
        <v>7469</v>
      </c>
      <c r="D5534" s="1">
        <f t="shared" si="433"/>
        <v>-1</v>
      </c>
      <c r="F5534" s="1">
        <f t="shared" si="434"/>
        <v>17692721.144154377</v>
      </c>
      <c r="H5534" s="5">
        <f t="shared" si="435"/>
        <v>0</v>
      </c>
    </row>
    <row r="5535" spans="1:8">
      <c r="A5535" s="3" t="s">
        <v>11097</v>
      </c>
      <c r="B5535" s="1">
        <f t="shared" si="431"/>
        <v>5</v>
      </c>
      <c r="C5535" s="1">
        <f t="shared" si="432"/>
        <v>7449</v>
      </c>
      <c r="D5535" s="1">
        <f t="shared" si="433"/>
        <v>-1</v>
      </c>
      <c r="F5535" s="1">
        <f t="shared" si="434"/>
        <v>17706309.158366155</v>
      </c>
      <c r="H5535" s="5">
        <f t="shared" si="435"/>
        <v>0</v>
      </c>
    </row>
    <row r="5536" spans="1:8">
      <c r="A5536" s="3" t="s">
        <v>11098</v>
      </c>
      <c r="B5536" s="1">
        <f t="shared" si="431"/>
        <v>5</v>
      </c>
      <c r="C5536" s="1">
        <f t="shared" si="432"/>
        <v>7429</v>
      </c>
      <c r="D5536" s="1">
        <f t="shared" si="433"/>
        <v>-1</v>
      </c>
      <c r="F5536" s="1">
        <f t="shared" si="434"/>
        <v>17719926.745058466</v>
      </c>
      <c r="H5536" s="5">
        <f t="shared" si="435"/>
        <v>0</v>
      </c>
    </row>
    <row r="5537" spans="1:8">
      <c r="A5537" s="3" t="s">
        <v>11099</v>
      </c>
      <c r="B5537" s="1">
        <f t="shared" si="431"/>
        <v>5</v>
      </c>
      <c r="C5537" s="1">
        <f t="shared" si="432"/>
        <v>7409</v>
      </c>
      <c r="D5537" s="1">
        <f t="shared" si="433"/>
        <v>-1</v>
      </c>
      <c r="F5537" s="1">
        <f t="shared" si="434"/>
        <v>17733574.04846599</v>
      </c>
      <c r="H5537" s="5">
        <f t="shared" si="435"/>
        <v>0</v>
      </c>
    </row>
    <row r="5538" spans="1:8">
      <c r="A5538" s="3" t="s">
        <v>11100</v>
      </c>
      <c r="B5538" s="1">
        <f t="shared" si="431"/>
        <v>5</v>
      </c>
      <c r="C5538" s="1">
        <f t="shared" si="432"/>
        <v>7389</v>
      </c>
      <c r="D5538" s="1">
        <f t="shared" si="433"/>
        <v>-1</v>
      </c>
      <c r="F5538" s="1">
        <f t="shared" si="434"/>
        <v>17747251.213918544</v>
      </c>
      <c r="H5538" s="5">
        <f t="shared" si="435"/>
        <v>0</v>
      </c>
    </row>
    <row r="5539" spans="1:8">
      <c r="A5539" s="3" t="s">
        <v>11101</v>
      </c>
      <c r="B5539" s="1">
        <f t="shared" si="431"/>
        <v>5</v>
      </c>
      <c r="C5539" s="1">
        <f t="shared" si="432"/>
        <v>7369</v>
      </c>
      <c r="D5539" s="1">
        <f t="shared" si="433"/>
        <v>-1</v>
      </c>
      <c r="F5539" s="1">
        <f t="shared" si="434"/>
        <v>17760958.387852434</v>
      </c>
      <c r="H5539" s="5">
        <f t="shared" si="435"/>
        <v>0</v>
      </c>
    </row>
    <row r="5540" spans="1:8">
      <c r="A5540" s="3" t="s">
        <v>11102</v>
      </c>
      <c r="B5540" s="1">
        <f t="shared" si="431"/>
        <v>5</v>
      </c>
      <c r="C5540" s="1">
        <f t="shared" si="432"/>
        <v>7349</v>
      </c>
      <c r="D5540" s="1">
        <f t="shared" si="433"/>
        <v>-1</v>
      </c>
      <c r="F5540" s="1">
        <f t="shared" si="434"/>
        <v>17774695.717821866</v>
      </c>
      <c r="H5540" s="5">
        <f t="shared" si="435"/>
        <v>0</v>
      </c>
    </row>
    <row r="5541" spans="1:8">
      <c r="A5541" s="3" t="s">
        <v>11103</v>
      </c>
      <c r="B5541" s="1">
        <f t="shared" si="431"/>
        <v>5</v>
      </c>
      <c r="C5541" s="1">
        <f t="shared" si="432"/>
        <v>7329</v>
      </c>
      <c r="D5541" s="1">
        <f t="shared" si="433"/>
        <v>-1</v>
      </c>
      <c r="F5541" s="1">
        <f t="shared" si="434"/>
        <v>17788463.352510575</v>
      </c>
      <c r="H5541" s="5">
        <f t="shared" si="435"/>
        <v>0</v>
      </c>
    </row>
    <row r="5542" spans="1:8">
      <c r="A5542" s="3" t="s">
        <v>11104</v>
      </c>
      <c r="B5542" s="1">
        <f t="shared" si="431"/>
        <v>5</v>
      </c>
      <c r="C5542" s="1">
        <f t="shared" si="432"/>
        <v>7309</v>
      </c>
      <c r="D5542" s="1">
        <f t="shared" si="433"/>
        <v>-1</v>
      </c>
      <c r="F5542" s="1">
        <f t="shared" si="434"/>
        <v>17802261.441743564</v>
      </c>
      <c r="H5542" s="5">
        <f t="shared" si="435"/>
        <v>0</v>
      </c>
    </row>
    <row r="5543" spans="1:8">
      <c r="A5543" s="3" t="s">
        <v>11105</v>
      </c>
      <c r="B5543" s="1">
        <f t="shared" si="431"/>
        <v>5</v>
      </c>
      <c r="C5543" s="1">
        <f t="shared" si="432"/>
        <v>7289</v>
      </c>
      <c r="D5543" s="1">
        <f t="shared" si="433"/>
        <v>-1</v>
      </c>
      <c r="F5543" s="1">
        <f t="shared" si="434"/>
        <v>17816090.136499036</v>
      </c>
      <c r="H5543" s="5">
        <f t="shared" si="435"/>
        <v>0</v>
      </c>
    </row>
    <row r="5544" spans="1:8">
      <c r="A5544" s="6" t="s">
        <v>11106</v>
      </c>
      <c r="B5544" s="1">
        <f t="shared" si="431"/>
        <v>5</v>
      </c>
      <c r="C5544" s="1">
        <f t="shared" si="432"/>
        <v>7269</v>
      </c>
      <c r="D5544" s="1">
        <f t="shared" si="433"/>
        <v>-1</v>
      </c>
      <c r="F5544" s="1">
        <f t="shared" si="434"/>
        <v>17829949.588920429</v>
      </c>
      <c r="H5544" s="5">
        <f t="shared" ref="H5544:H5600" si="436">IF(D5544&gt;0,ABS((F5544-D5544)/D5544),0)</f>
        <v>0</v>
      </c>
    </row>
    <row r="5545" spans="1:8">
      <c r="A5545" s="6" t="s">
        <v>11107</v>
      </c>
      <c r="B5545" s="1">
        <f t="shared" si="431"/>
        <v>5</v>
      </c>
      <c r="C5545" s="1">
        <f t="shared" si="432"/>
        <v>7249</v>
      </c>
      <c r="D5545" s="1">
        <f t="shared" si="433"/>
        <v>-1</v>
      </c>
      <c r="F5545" s="1">
        <f t="shared" si="434"/>
        <v>17843839.952328686</v>
      </c>
      <c r="H5545" s="5">
        <f t="shared" si="436"/>
        <v>0</v>
      </c>
    </row>
    <row r="5546" spans="1:8">
      <c r="B5546" s="1">
        <f t="shared" si="431"/>
        <v>0</v>
      </c>
      <c r="C5546" s="1">
        <f t="shared" si="432"/>
        <v>-1</v>
      </c>
      <c r="D5546" s="1">
        <f t="shared" si="433"/>
        <v>-1</v>
      </c>
      <c r="F5546" s="1">
        <f t="shared" si="434"/>
        <v>443300000</v>
      </c>
      <c r="H5546" s="5">
        <f t="shared" si="436"/>
        <v>0</v>
      </c>
    </row>
    <row r="5547" spans="1:8">
      <c r="B5547" s="1">
        <f t="shared" si="431"/>
        <v>0</v>
      </c>
      <c r="C5547" s="1">
        <f t="shared" si="432"/>
        <v>-1</v>
      </c>
      <c r="D5547" s="1">
        <f t="shared" si="433"/>
        <v>-1</v>
      </c>
      <c r="F5547" s="1">
        <f t="shared" si="434"/>
        <v>443300000</v>
      </c>
      <c r="H5547" s="5">
        <f t="shared" si="436"/>
        <v>0</v>
      </c>
    </row>
    <row r="5548" spans="1:8">
      <c r="B5548" s="1">
        <f t="shared" si="431"/>
        <v>0</v>
      </c>
      <c r="C5548" s="1">
        <f t="shared" si="432"/>
        <v>-1</v>
      </c>
      <c r="D5548" s="1">
        <f t="shared" si="433"/>
        <v>-1</v>
      </c>
      <c r="F5548" s="1">
        <f t="shared" si="434"/>
        <v>443300000</v>
      </c>
      <c r="H5548" s="5">
        <f t="shared" si="436"/>
        <v>0</v>
      </c>
    </row>
    <row r="5549" spans="1:8">
      <c r="B5549" s="1">
        <f t="shared" si="431"/>
        <v>0</v>
      </c>
      <c r="C5549" s="1">
        <f t="shared" si="432"/>
        <v>-1</v>
      </c>
      <c r="D5549" s="1">
        <f t="shared" si="433"/>
        <v>-1</v>
      </c>
      <c r="F5549" s="1">
        <f t="shared" si="434"/>
        <v>443300000</v>
      </c>
      <c r="H5549" s="5">
        <f t="shared" si="436"/>
        <v>0</v>
      </c>
    </row>
    <row r="5550" spans="1:8">
      <c r="B5550" s="1">
        <f t="shared" si="431"/>
        <v>0</v>
      </c>
      <c r="C5550" s="1">
        <f t="shared" si="432"/>
        <v>-1</v>
      </c>
      <c r="D5550" s="1">
        <f t="shared" si="433"/>
        <v>-1</v>
      </c>
      <c r="F5550" s="1">
        <f t="shared" si="434"/>
        <v>443300000</v>
      </c>
      <c r="H5550" s="5">
        <f t="shared" si="436"/>
        <v>0</v>
      </c>
    </row>
    <row r="5551" spans="1:8">
      <c r="B5551" s="1">
        <f t="shared" si="431"/>
        <v>0</v>
      </c>
      <c r="C5551" s="1">
        <f t="shared" si="432"/>
        <v>-1</v>
      </c>
      <c r="D5551" s="1">
        <f t="shared" si="433"/>
        <v>-1</v>
      </c>
      <c r="F5551" s="1">
        <f t="shared" si="434"/>
        <v>443300000</v>
      </c>
      <c r="H5551" s="5">
        <f t="shared" si="436"/>
        <v>0</v>
      </c>
    </row>
    <row r="5552" spans="1:8">
      <c r="B5552" s="1">
        <f t="shared" si="431"/>
        <v>0</v>
      </c>
      <c r="C5552" s="1">
        <f t="shared" si="432"/>
        <v>-1</v>
      </c>
      <c r="D5552" s="1">
        <f t="shared" si="433"/>
        <v>-1</v>
      </c>
      <c r="F5552" s="1">
        <f t="shared" si="434"/>
        <v>443300000</v>
      </c>
      <c r="H5552" s="5">
        <f t="shared" si="436"/>
        <v>0</v>
      </c>
    </row>
    <row r="5553" spans="2:8">
      <c r="B5553" s="1">
        <f t="shared" si="431"/>
        <v>0</v>
      </c>
      <c r="C5553" s="1">
        <f t="shared" si="432"/>
        <v>-1</v>
      </c>
      <c r="D5553" s="1">
        <f t="shared" si="433"/>
        <v>-1</v>
      </c>
      <c r="F5553" s="1">
        <f t="shared" si="434"/>
        <v>443300000</v>
      </c>
      <c r="H5553" s="5">
        <f t="shared" si="436"/>
        <v>0</v>
      </c>
    </row>
    <row r="5554" spans="2:8">
      <c r="B5554" s="1">
        <f t="shared" si="431"/>
        <v>0</v>
      </c>
      <c r="C5554" s="1">
        <f t="shared" si="432"/>
        <v>-1</v>
      </c>
      <c r="D5554" s="1">
        <f t="shared" si="433"/>
        <v>-1</v>
      </c>
      <c r="F5554" s="1">
        <f t="shared" si="434"/>
        <v>443300000</v>
      </c>
      <c r="H5554" s="5">
        <f t="shared" si="436"/>
        <v>0</v>
      </c>
    </row>
    <row r="5555" spans="2:8">
      <c r="B5555" s="1">
        <f t="shared" si="431"/>
        <v>0</v>
      </c>
      <c r="C5555" s="1">
        <f t="shared" si="432"/>
        <v>-1</v>
      </c>
      <c r="D5555" s="1">
        <f t="shared" si="433"/>
        <v>-1</v>
      </c>
      <c r="F5555" s="1">
        <f t="shared" si="434"/>
        <v>443300000</v>
      </c>
      <c r="H5555" s="5">
        <f t="shared" si="436"/>
        <v>0</v>
      </c>
    </row>
    <row r="5556" spans="2:8">
      <c r="B5556" s="1">
        <f t="shared" si="431"/>
        <v>0</v>
      </c>
      <c r="C5556" s="1">
        <f t="shared" si="432"/>
        <v>-1</v>
      </c>
      <c r="D5556" s="1">
        <f t="shared" si="433"/>
        <v>-1</v>
      </c>
      <c r="F5556" s="1">
        <f t="shared" si="434"/>
        <v>443300000</v>
      </c>
      <c r="H5556" s="5">
        <f t="shared" si="436"/>
        <v>0</v>
      </c>
    </row>
    <row r="5557" spans="2:8">
      <c r="B5557" s="1">
        <f t="shared" si="431"/>
        <v>0</v>
      </c>
      <c r="C5557" s="1">
        <f t="shared" si="432"/>
        <v>-1</v>
      </c>
      <c r="D5557" s="1">
        <f t="shared" si="433"/>
        <v>-1</v>
      </c>
      <c r="F5557" s="1">
        <f t="shared" si="434"/>
        <v>443300000</v>
      </c>
      <c r="H5557" s="5">
        <f t="shared" si="436"/>
        <v>0</v>
      </c>
    </row>
    <row r="5558" spans="2:8">
      <c r="B5558" s="1">
        <f t="shared" si="431"/>
        <v>0</v>
      </c>
      <c r="C5558" s="1">
        <f t="shared" si="432"/>
        <v>-1</v>
      </c>
      <c r="D5558" s="1">
        <f t="shared" si="433"/>
        <v>-1</v>
      </c>
      <c r="F5558" s="1">
        <f t="shared" si="434"/>
        <v>443300000</v>
      </c>
      <c r="H5558" s="5">
        <f t="shared" si="436"/>
        <v>0</v>
      </c>
    </row>
    <row r="5559" spans="2:8">
      <c r="B5559" s="1">
        <f t="shared" si="431"/>
        <v>0</v>
      </c>
      <c r="C5559" s="1">
        <f t="shared" si="432"/>
        <v>-1</v>
      </c>
      <c r="D5559" s="1">
        <f t="shared" si="433"/>
        <v>-1</v>
      </c>
      <c r="F5559" s="1">
        <f t="shared" si="434"/>
        <v>443300000</v>
      </c>
      <c r="H5559" s="5">
        <f t="shared" si="436"/>
        <v>0</v>
      </c>
    </row>
    <row r="5560" spans="2:8">
      <c r="B5560" s="1">
        <f t="shared" si="431"/>
        <v>0</v>
      </c>
      <c r="C5560" s="1">
        <f t="shared" si="432"/>
        <v>-1</v>
      </c>
      <c r="D5560" s="1">
        <f t="shared" si="433"/>
        <v>-1</v>
      </c>
      <c r="F5560" s="1">
        <f t="shared" si="434"/>
        <v>443300000</v>
      </c>
      <c r="H5560" s="5">
        <f t="shared" si="436"/>
        <v>0</v>
      </c>
    </row>
    <row r="5561" spans="2:8">
      <c r="B5561" s="1">
        <f t="shared" si="431"/>
        <v>0</v>
      </c>
      <c r="C5561" s="1">
        <f t="shared" si="432"/>
        <v>-1</v>
      </c>
      <c r="D5561" s="1">
        <f t="shared" si="433"/>
        <v>-1</v>
      </c>
      <c r="F5561" s="1">
        <f t="shared" si="434"/>
        <v>443300000</v>
      </c>
      <c r="H5561" s="5">
        <f t="shared" si="436"/>
        <v>0</v>
      </c>
    </row>
    <row r="5562" spans="2:8">
      <c r="B5562" s="1">
        <f t="shared" si="431"/>
        <v>0</v>
      </c>
      <c r="C5562" s="1">
        <f t="shared" si="432"/>
        <v>-1</v>
      </c>
      <c r="D5562" s="1">
        <f t="shared" si="433"/>
        <v>-1</v>
      </c>
      <c r="F5562" s="1">
        <f t="shared" si="434"/>
        <v>443300000</v>
      </c>
      <c r="H5562" s="5">
        <f t="shared" si="436"/>
        <v>0</v>
      </c>
    </row>
    <row r="5563" spans="2:8">
      <c r="B5563" s="1">
        <f t="shared" si="431"/>
        <v>0</v>
      </c>
      <c r="C5563" s="1">
        <f t="shared" si="432"/>
        <v>-1</v>
      </c>
      <c r="D5563" s="1">
        <f t="shared" si="433"/>
        <v>-1</v>
      </c>
      <c r="F5563" s="1">
        <f t="shared" si="434"/>
        <v>443300000</v>
      </c>
      <c r="H5563" s="5">
        <f t="shared" si="436"/>
        <v>0</v>
      </c>
    </row>
    <row r="5564" spans="2:8">
      <c r="B5564" s="1">
        <f t="shared" si="431"/>
        <v>0</v>
      </c>
      <c r="C5564" s="1">
        <f t="shared" si="432"/>
        <v>-1</v>
      </c>
      <c r="D5564" s="1">
        <f t="shared" si="433"/>
        <v>-1</v>
      </c>
      <c r="F5564" s="1">
        <f t="shared" si="434"/>
        <v>443300000</v>
      </c>
      <c r="H5564" s="5">
        <f t="shared" si="436"/>
        <v>0</v>
      </c>
    </row>
    <row r="5565" spans="2:8">
      <c r="B5565" s="1">
        <f t="shared" si="431"/>
        <v>0</v>
      </c>
      <c r="C5565" s="1">
        <f t="shared" si="432"/>
        <v>-1</v>
      </c>
      <c r="D5565" s="1">
        <f t="shared" si="433"/>
        <v>-1</v>
      </c>
      <c r="F5565" s="1">
        <f t="shared" si="434"/>
        <v>443300000</v>
      </c>
      <c r="H5565" s="5">
        <f t="shared" si="436"/>
        <v>0</v>
      </c>
    </row>
    <row r="5566" spans="2:8">
      <c r="B5566" s="1">
        <f t="shared" si="431"/>
        <v>0</v>
      </c>
      <c r="C5566" s="1">
        <f t="shared" si="432"/>
        <v>-1</v>
      </c>
      <c r="D5566" s="1">
        <f t="shared" si="433"/>
        <v>-1</v>
      </c>
      <c r="F5566" s="1">
        <f t="shared" si="434"/>
        <v>443300000</v>
      </c>
      <c r="H5566" s="5">
        <f t="shared" si="436"/>
        <v>0</v>
      </c>
    </row>
    <row r="5567" spans="2:8">
      <c r="B5567" s="1">
        <f t="shared" si="431"/>
        <v>0</v>
      </c>
      <c r="C5567" s="1">
        <f t="shared" si="432"/>
        <v>-1</v>
      </c>
      <c r="D5567" s="1">
        <f t="shared" si="433"/>
        <v>-1</v>
      </c>
      <c r="F5567" s="1">
        <f t="shared" si="434"/>
        <v>443300000</v>
      </c>
      <c r="H5567" s="5">
        <f t="shared" si="436"/>
        <v>0</v>
      </c>
    </row>
    <row r="5568" spans="2:8">
      <c r="B5568" s="1">
        <f t="shared" si="431"/>
        <v>0</v>
      </c>
      <c r="C5568" s="1">
        <f t="shared" si="432"/>
        <v>-1</v>
      </c>
      <c r="D5568" s="1">
        <f t="shared" si="433"/>
        <v>-1</v>
      </c>
      <c r="F5568" s="1">
        <f t="shared" si="434"/>
        <v>443300000</v>
      </c>
      <c r="H5568" s="5">
        <f t="shared" si="436"/>
        <v>0</v>
      </c>
    </row>
    <row r="5569" spans="2:8">
      <c r="B5569" s="1">
        <f t="shared" si="431"/>
        <v>0</v>
      </c>
      <c r="C5569" s="1">
        <f t="shared" si="432"/>
        <v>-1</v>
      </c>
      <c r="D5569" s="1">
        <f t="shared" si="433"/>
        <v>-1</v>
      </c>
      <c r="F5569" s="1">
        <f t="shared" si="434"/>
        <v>443300000</v>
      </c>
      <c r="H5569" s="5">
        <f t="shared" si="436"/>
        <v>0</v>
      </c>
    </row>
    <row r="5570" spans="2:8">
      <c r="B5570" s="1">
        <f t="shared" si="431"/>
        <v>0</v>
      </c>
      <c r="C5570" s="1">
        <f t="shared" si="432"/>
        <v>-1</v>
      </c>
      <c r="D5570" s="1">
        <f t="shared" si="433"/>
        <v>-1</v>
      </c>
      <c r="F5570" s="1">
        <f t="shared" si="434"/>
        <v>443300000</v>
      </c>
      <c r="H5570" s="5">
        <f t="shared" si="436"/>
        <v>0</v>
      </c>
    </row>
    <row r="5571" spans="2:8">
      <c r="B5571" s="1">
        <f t="shared" si="431"/>
        <v>0</v>
      </c>
      <c r="C5571" s="1">
        <f t="shared" si="432"/>
        <v>-1</v>
      </c>
      <c r="D5571" s="1">
        <f t="shared" si="433"/>
        <v>-1</v>
      </c>
      <c r="F5571" s="1">
        <f t="shared" si="434"/>
        <v>443300000</v>
      </c>
      <c r="H5571" s="5">
        <f t="shared" si="436"/>
        <v>0</v>
      </c>
    </row>
    <row r="5572" spans="2:8">
      <c r="B5572" s="1">
        <f t="shared" ref="B5572:B5600" si="437">IF(ISERROR(SEARCH(" ",A5572)), 0, SEARCH(" ",A5572))</f>
        <v>0</v>
      </c>
      <c r="C5572" s="1">
        <f t="shared" ref="C5572:C5600" si="438">IF(0=B5572,-1,LEFT(A5572,B5572-1)+0)</f>
        <v>-1</v>
      </c>
      <c r="D5572" s="1">
        <f t="shared" ref="D5572:D5600" si="439">IF(B5572=0,-1,RIGHT(A5572,LEN(A5572)-B5572)+0)</f>
        <v>-1</v>
      </c>
      <c r="F5572" s="1">
        <f t="shared" ref="F5572:F5600" si="440">IF(C5572&lt;0,443300000,44330*(1-POWER(C5572/$A$1,1/5.255))*1000)</f>
        <v>443300000</v>
      </c>
      <c r="H5572" s="5">
        <f t="shared" si="436"/>
        <v>0</v>
      </c>
    </row>
    <row r="5573" spans="2:8">
      <c r="B5573" s="1">
        <f t="shared" si="437"/>
        <v>0</v>
      </c>
      <c r="C5573" s="1">
        <f t="shared" si="438"/>
        <v>-1</v>
      </c>
      <c r="D5573" s="1">
        <f t="shared" si="439"/>
        <v>-1</v>
      </c>
      <c r="F5573" s="1">
        <f t="shared" si="440"/>
        <v>443300000</v>
      </c>
      <c r="H5573" s="5">
        <f t="shared" si="436"/>
        <v>0</v>
      </c>
    </row>
    <row r="5574" spans="2:8">
      <c r="B5574" s="1">
        <f t="shared" si="437"/>
        <v>0</v>
      </c>
      <c r="C5574" s="1">
        <f t="shared" si="438"/>
        <v>-1</v>
      </c>
      <c r="D5574" s="1">
        <f t="shared" si="439"/>
        <v>-1</v>
      </c>
      <c r="F5574" s="1">
        <f t="shared" si="440"/>
        <v>443300000</v>
      </c>
      <c r="H5574" s="5">
        <f t="shared" si="436"/>
        <v>0</v>
      </c>
    </row>
    <row r="5575" spans="2:8">
      <c r="B5575" s="1">
        <f t="shared" si="437"/>
        <v>0</v>
      </c>
      <c r="C5575" s="1">
        <f t="shared" si="438"/>
        <v>-1</v>
      </c>
      <c r="D5575" s="1">
        <f t="shared" si="439"/>
        <v>-1</v>
      </c>
      <c r="F5575" s="1">
        <f t="shared" si="440"/>
        <v>443300000</v>
      </c>
      <c r="H5575" s="5">
        <f t="shared" si="436"/>
        <v>0</v>
      </c>
    </row>
    <row r="5576" spans="2:8">
      <c r="B5576" s="1">
        <f t="shared" si="437"/>
        <v>0</v>
      </c>
      <c r="C5576" s="1">
        <f t="shared" si="438"/>
        <v>-1</v>
      </c>
      <c r="D5576" s="1">
        <f t="shared" si="439"/>
        <v>-1</v>
      </c>
      <c r="F5576" s="1">
        <f t="shared" si="440"/>
        <v>443300000</v>
      </c>
      <c r="H5576" s="5">
        <f t="shared" si="436"/>
        <v>0</v>
      </c>
    </row>
    <row r="5577" spans="2:8">
      <c r="B5577" s="1">
        <f t="shared" si="437"/>
        <v>0</v>
      </c>
      <c r="C5577" s="1">
        <f t="shared" si="438"/>
        <v>-1</v>
      </c>
      <c r="D5577" s="1">
        <f t="shared" si="439"/>
        <v>-1</v>
      </c>
      <c r="F5577" s="1">
        <f t="shared" si="440"/>
        <v>443300000</v>
      </c>
      <c r="H5577" s="5">
        <f t="shared" si="436"/>
        <v>0</v>
      </c>
    </row>
    <row r="5578" spans="2:8">
      <c r="B5578" s="1">
        <f t="shared" si="437"/>
        <v>0</v>
      </c>
      <c r="C5578" s="1">
        <f t="shared" si="438"/>
        <v>-1</v>
      </c>
      <c r="D5578" s="1">
        <f t="shared" si="439"/>
        <v>-1</v>
      </c>
      <c r="F5578" s="1">
        <f t="shared" si="440"/>
        <v>443300000</v>
      </c>
      <c r="H5578" s="5">
        <f t="shared" si="436"/>
        <v>0</v>
      </c>
    </row>
    <row r="5579" spans="2:8">
      <c r="B5579" s="1">
        <f t="shared" si="437"/>
        <v>0</v>
      </c>
      <c r="C5579" s="1">
        <f t="shared" si="438"/>
        <v>-1</v>
      </c>
      <c r="D5579" s="1">
        <f t="shared" si="439"/>
        <v>-1</v>
      </c>
      <c r="F5579" s="1">
        <f t="shared" si="440"/>
        <v>443300000</v>
      </c>
      <c r="H5579" s="5">
        <f t="shared" si="436"/>
        <v>0</v>
      </c>
    </row>
    <row r="5580" spans="2:8">
      <c r="B5580" s="1">
        <f t="shared" si="437"/>
        <v>0</v>
      </c>
      <c r="C5580" s="1">
        <f t="shared" si="438"/>
        <v>-1</v>
      </c>
      <c r="D5580" s="1">
        <f t="shared" si="439"/>
        <v>-1</v>
      </c>
      <c r="F5580" s="1">
        <f t="shared" si="440"/>
        <v>443300000</v>
      </c>
      <c r="H5580" s="5">
        <f t="shared" si="436"/>
        <v>0</v>
      </c>
    </row>
    <row r="5581" spans="2:8">
      <c r="B5581" s="1">
        <f t="shared" si="437"/>
        <v>0</v>
      </c>
      <c r="C5581" s="1">
        <f t="shared" si="438"/>
        <v>-1</v>
      </c>
      <c r="D5581" s="1">
        <f t="shared" si="439"/>
        <v>-1</v>
      </c>
      <c r="F5581" s="1">
        <f t="shared" si="440"/>
        <v>443300000</v>
      </c>
      <c r="H5581" s="5">
        <f t="shared" si="436"/>
        <v>0</v>
      </c>
    </row>
    <row r="5582" spans="2:8">
      <c r="B5582" s="1">
        <f t="shared" si="437"/>
        <v>0</v>
      </c>
      <c r="C5582" s="1">
        <f t="shared" si="438"/>
        <v>-1</v>
      </c>
      <c r="D5582" s="1">
        <f t="shared" si="439"/>
        <v>-1</v>
      </c>
      <c r="F5582" s="1">
        <f t="shared" si="440"/>
        <v>443300000</v>
      </c>
      <c r="H5582" s="5">
        <f t="shared" si="436"/>
        <v>0</v>
      </c>
    </row>
    <row r="5583" spans="2:8">
      <c r="B5583" s="1">
        <f t="shared" si="437"/>
        <v>0</v>
      </c>
      <c r="C5583" s="1">
        <f t="shared" si="438"/>
        <v>-1</v>
      </c>
      <c r="D5583" s="1">
        <f t="shared" si="439"/>
        <v>-1</v>
      </c>
      <c r="F5583" s="1">
        <f t="shared" si="440"/>
        <v>443300000</v>
      </c>
      <c r="H5583" s="5">
        <f t="shared" si="436"/>
        <v>0</v>
      </c>
    </row>
    <row r="5584" spans="2:8">
      <c r="B5584" s="1">
        <f t="shared" si="437"/>
        <v>0</v>
      </c>
      <c r="C5584" s="1">
        <f t="shared" si="438"/>
        <v>-1</v>
      </c>
      <c r="D5584" s="1">
        <f t="shared" si="439"/>
        <v>-1</v>
      </c>
      <c r="F5584" s="1">
        <f t="shared" si="440"/>
        <v>443300000</v>
      </c>
      <c r="H5584" s="5">
        <f t="shared" si="436"/>
        <v>0</v>
      </c>
    </row>
    <row r="5585" spans="2:8">
      <c r="B5585" s="1">
        <f t="shared" si="437"/>
        <v>0</v>
      </c>
      <c r="C5585" s="1">
        <f t="shared" si="438"/>
        <v>-1</v>
      </c>
      <c r="D5585" s="1">
        <f t="shared" si="439"/>
        <v>-1</v>
      </c>
      <c r="F5585" s="1">
        <f t="shared" si="440"/>
        <v>443300000</v>
      </c>
      <c r="H5585" s="5">
        <f t="shared" si="436"/>
        <v>0</v>
      </c>
    </row>
    <row r="5586" spans="2:8">
      <c r="B5586" s="1">
        <f t="shared" si="437"/>
        <v>0</v>
      </c>
      <c r="C5586" s="1">
        <f t="shared" si="438"/>
        <v>-1</v>
      </c>
      <c r="D5586" s="1">
        <f t="shared" si="439"/>
        <v>-1</v>
      </c>
      <c r="F5586" s="1">
        <f t="shared" si="440"/>
        <v>443300000</v>
      </c>
      <c r="H5586" s="5">
        <f t="shared" si="436"/>
        <v>0</v>
      </c>
    </row>
    <row r="5587" spans="2:8">
      <c r="B5587" s="1">
        <f t="shared" si="437"/>
        <v>0</v>
      </c>
      <c r="C5587" s="1">
        <f t="shared" si="438"/>
        <v>-1</v>
      </c>
      <c r="D5587" s="1">
        <f t="shared" si="439"/>
        <v>-1</v>
      </c>
      <c r="F5587" s="1">
        <f t="shared" si="440"/>
        <v>443300000</v>
      </c>
      <c r="H5587" s="5">
        <f t="shared" si="436"/>
        <v>0</v>
      </c>
    </row>
    <row r="5588" spans="2:8">
      <c r="B5588" s="1">
        <f t="shared" si="437"/>
        <v>0</v>
      </c>
      <c r="C5588" s="1">
        <f t="shared" si="438"/>
        <v>-1</v>
      </c>
      <c r="D5588" s="1">
        <f t="shared" si="439"/>
        <v>-1</v>
      </c>
      <c r="F5588" s="1">
        <f t="shared" si="440"/>
        <v>443300000</v>
      </c>
      <c r="H5588" s="5">
        <f t="shared" si="436"/>
        <v>0</v>
      </c>
    </row>
    <row r="5589" spans="2:8">
      <c r="B5589" s="1">
        <f t="shared" si="437"/>
        <v>0</v>
      </c>
      <c r="C5589" s="1">
        <f t="shared" si="438"/>
        <v>-1</v>
      </c>
      <c r="D5589" s="1">
        <f t="shared" si="439"/>
        <v>-1</v>
      </c>
      <c r="F5589" s="1">
        <f t="shared" si="440"/>
        <v>443300000</v>
      </c>
      <c r="H5589" s="5">
        <f t="shared" si="436"/>
        <v>0</v>
      </c>
    </row>
    <row r="5590" spans="2:8">
      <c r="B5590" s="1">
        <f t="shared" si="437"/>
        <v>0</v>
      </c>
      <c r="C5590" s="1">
        <f t="shared" si="438"/>
        <v>-1</v>
      </c>
      <c r="D5590" s="1">
        <f t="shared" si="439"/>
        <v>-1</v>
      </c>
      <c r="F5590" s="1">
        <f t="shared" si="440"/>
        <v>443300000</v>
      </c>
      <c r="H5590" s="5">
        <f t="shared" si="436"/>
        <v>0</v>
      </c>
    </row>
    <row r="5591" spans="2:8">
      <c r="B5591" s="1">
        <f t="shared" si="437"/>
        <v>0</v>
      </c>
      <c r="C5591" s="1">
        <f t="shared" si="438"/>
        <v>-1</v>
      </c>
      <c r="D5591" s="1">
        <f t="shared" si="439"/>
        <v>-1</v>
      </c>
      <c r="F5591" s="1">
        <f t="shared" si="440"/>
        <v>443300000</v>
      </c>
      <c r="H5591" s="5">
        <f t="shared" si="436"/>
        <v>0</v>
      </c>
    </row>
    <row r="5592" spans="2:8">
      <c r="B5592" s="1">
        <f t="shared" si="437"/>
        <v>0</v>
      </c>
      <c r="C5592" s="1">
        <f t="shared" si="438"/>
        <v>-1</v>
      </c>
      <c r="D5592" s="1">
        <f t="shared" si="439"/>
        <v>-1</v>
      </c>
      <c r="F5592" s="1">
        <f t="shared" si="440"/>
        <v>443300000</v>
      </c>
      <c r="H5592" s="5">
        <f t="shared" si="436"/>
        <v>0</v>
      </c>
    </row>
    <row r="5593" spans="2:8">
      <c r="B5593" s="1">
        <f t="shared" si="437"/>
        <v>0</v>
      </c>
      <c r="C5593" s="1">
        <f t="shared" si="438"/>
        <v>-1</v>
      </c>
      <c r="D5593" s="1">
        <f t="shared" si="439"/>
        <v>-1</v>
      </c>
      <c r="F5593" s="1">
        <f t="shared" si="440"/>
        <v>443300000</v>
      </c>
      <c r="H5593" s="5">
        <f t="shared" si="436"/>
        <v>0</v>
      </c>
    </row>
    <row r="5594" spans="2:8">
      <c r="B5594" s="1">
        <f t="shared" si="437"/>
        <v>0</v>
      </c>
      <c r="C5594" s="1">
        <f t="shared" si="438"/>
        <v>-1</v>
      </c>
      <c r="D5594" s="1">
        <f t="shared" si="439"/>
        <v>-1</v>
      </c>
      <c r="F5594" s="1">
        <f t="shared" si="440"/>
        <v>443300000</v>
      </c>
      <c r="H5594" s="5">
        <f t="shared" si="436"/>
        <v>0</v>
      </c>
    </row>
    <row r="5595" spans="2:8">
      <c r="B5595" s="1">
        <f t="shared" si="437"/>
        <v>0</v>
      </c>
      <c r="C5595" s="1">
        <f t="shared" si="438"/>
        <v>-1</v>
      </c>
      <c r="D5595" s="1">
        <f t="shared" si="439"/>
        <v>-1</v>
      </c>
      <c r="F5595" s="1">
        <f t="shared" si="440"/>
        <v>443300000</v>
      </c>
      <c r="H5595" s="5">
        <f t="shared" si="436"/>
        <v>0</v>
      </c>
    </row>
    <row r="5596" spans="2:8">
      <c r="B5596" s="1">
        <f t="shared" si="437"/>
        <v>0</v>
      </c>
      <c r="C5596" s="1">
        <f t="shared" si="438"/>
        <v>-1</v>
      </c>
      <c r="D5596" s="1">
        <f t="shared" si="439"/>
        <v>-1</v>
      </c>
      <c r="F5596" s="1">
        <f t="shared" si="440"/>
        <v>443300000</v>
      </c>
      <c r="H5596" s="5">
        <f t="shared" si="436"/>
        <v>0</v>
      </c>
    </row>
    <row r="5597" spans="2:8">
      <c r="B5597" s="1">
        <f t="shared" si="437"/>
        <v>0</v>
      </c>
      <c r="C5597" s="1">
        <f t="shared" si="438"/>
        <v>-1</v>
      </c>
      <c r="D5597" s="1">
        <f t="shared" si="439"/>
        <v>-1</v>
      </c>
      <c r="F5597" s="1">
        <f t="shared" si="440"/>
        <v>443300000</v>
      </c>
      <c r="H5597" s="5">
        <f t="shared" si="436"/>
        <v>0</v>
      </c>
    </row>
    <row r="5598" spans="2:8">
      <c r="B5598" s="1">
        <f t="shared" si="437"/>
        <v>0</v>
      </c>
      <c r="C5598" s="1">
        <f t="shared" si="438"/>
        <v>-1</v>
      </c>
      <c r="D5598" s="1">
        <f t="shared" si="439"/>
        <v>-1</v>
      </c>
      <c r="F5598" s="1">
        <f t="shared" si="440"/>
        <v>443300000</v>
      </c>
      <c r="H5598" s="5">
        <f t="shared" si="436"/>
        <v>0</v>
      </c>
    </row>
    <row r="5599" spans="2:8">
      <c r="B5599" s="1">
        <f t="shared" si="437"/>
        <v>0</v>
      </c>
      <c r="C5599" s="1">
        <f t="shared" si="438"/>
        <v>-1</v>
      </c>
      <c r="D5599" s="1">
        <f t="shared" si="439"/>
        <v>-1</v>
      </c>
      <c r="F5599" s="1">
        <f t="shared" si="440"/>
        <v>443300000</v>
      </c>
      <c r="H5599" s="5">
        <f t="shared" si="436"/>
        <v>0</v>
      </c>
    </row>
    <row r="5600" spans="2:8">
      <c r="B5600" s="1">
        <f t="shared" si="437"/>
        <v>0</v>
      </c>
      <c r="C5600" s="1">
        <f t="shared" si="438"/>
        <v>-1</v>
      </c>
      <c r="D5600" s="1">
        <f t="shared" si="439"/>
        <v>-1</v>
      </c>
      <c r="F5600" s="1">
        <f t="shared" si="440"/>
        <v>443300000</v>
      </c>
      <c r="H5600" s="5">
        <f t="shared" si="436"/>
        <v>0</v>
      </c>
    </row>
  </sheetData>
  <sheetProtection sheet="1" objects="1" scenarios="1"/>
  <pageMargins left="0.7" right="0.7" top="0.75" bottom="0.75" header="0.3" footer="0.3"/>
  <pageSetup orientation="portrait" horizontalDpi="3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Generate</vt:lpstr>
      <vt:lpstr>Test Lo</vt:lpstr>
      <vt:lpstr>Test Mid</vt:lpstr>
      <vt:lpstr>Test Hi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 Sanci</dc:creator>
  <cp:lastModifiedBy>Sal Sanci</cp:lastModifiedBy>
  <dcterms:created xsi:type="dcterms:W3CDTF">2012-07-31T01:34:26Z</dcterms:created>
  <dcterms:modified xsi:type="dcterms:W3CDTF">2012-08-02T17:44:05Z</dcterms:modified>
</cp:coreProperties>
</file>